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g-170929/Staffs Testimony and Exhibits/"/>
    </mc:Choice>
  </mc:AlternateContent>
  <bookViews>
    <workbookView xWindow="480" yWindow="72" windowWidth="27840" windowHeight="12072" tabRatio="488" firstSheet="2" activeTab="3"/>
  </bookViews>
  <sheets>
    <sheet name="PC-3 Response" sheetId="7" r:id="rId1"/>
    <sheet name="SS FERC Major" sheetId="1" r:id="rId2"/>
    <sheet name="2017 Monthly FERC BS" sheetId="6" r:id="rId3"/>
    <sheet name="Exh BAE-7 2017 Cash Bal" sheetId="8" r:id="rId4"/>
    <sheet name="2017 Data &amp; Adjs" sheetId="4" r:id="rId5"/>
  </sheets>
  <externalReferences>
    <externalReference r:id="rId6"/>
  </externalReferences>
  <definedNames>
    <definedName name="_xlnm.Print_Area" localSheetId="4">'2017 Data &amp; Adjs'!$A$7:$BK$115</definedName>
    <definedName name="_xlnm.Print_Area" localSheetId="1">'SS FERC Major'!$A$1:$G$113</definedName>
    <definedName name="_xlnm.Print_Titles" localSheetId="4">'2017 Data &amp; Adjs'!$A:$D,'2017 Data &amp; Adjs'!$7:$10</definedName>
  </definedNames>
  <calcPr calcId="152511"/>
</workbook>
</file>

<file path=xl/calcChain.xml><?xml version="1.0" encoding="utf-8"?>
<calcChain xmlns="http://schemas.openxmlformats.org/spreadsheetml/2006/main">
  <c r="N8" i="8" l="1"/>
  <c r="O34" i="6"/>
  <c r="N96" i="6" l="1"/>
  <c r="M96" i="6"/>
  <c r="L96" i="6"/>
  <c r="K96" i="6"/>
  <c r="J96" i="6"/>
  <c r="I96" i="6"/>
  <c r="H96" i="6"/>
  <c r="G96" i="6"/>
  <c r="F96" i="6"/>
  <c r="N150" i="6"/>
  <c r="N149" i="6"/>
  <c r="N146" i="6"/>
  <c r="N145" i="6"/>
  <c r="N143" i="6"/>
  <c r="N142" i="6"/>
  <c r="N134" i="6"/>
  <c r="N133" i="6"/>
  <c r="N130" i="6"/>
  <c r="N129" i="6"/>
  <c r="N128" i="6"/>
  <c r="N127" i="6"/>
  <c r="N126" i="6"/>
  <c r="N125" i="6"/>
  <c r="N124" i="6"/>
  <c r="N123" i="6"/>
  <c r="N119" i="6"/>
  <c r="N115" i="6"/>
  <c r="N114" i="6"/>
  <c r="N113" i="6"/>
  <c r="N105" i="6"/>
  <c r="N99" i="6"/>
  <c r="N91" i="6"/>
  <c r="N87" i="6"/>
  <c r="N81" i="6"/>
  <c r="N80" i="6"/>
  <c r="N79" i="6"/>
  <c r="N76" i="6"/>
  <c r="N74" i="6"/>
  <c r="N72" i="6"/>
  <c r="N71" i="6"/>
  <c r="N68" i="6"/>
  <c r="N60" i="6"/>
  <c r="N56" i="6"/>
  <c r="N55" i="6"/>
  <c r="N54" i="6"/>
  <c r="N53" i="6"/>
  <c r="N47" i="6"/>
  <c r="N43" i="6"/>
  <c r="N41" i="6"/>
  <c r="N40" i="6"/>
  <c r="N39" i="6"/>
  <c r="N38" i="6"/>
  <c r="N35" i="6"/>
  <c r="N34" i="6"/>
  <c r="N25" i="6"/>
  <c r="N20" i="6"/>
  <c r="N19" i="6"/>
  <c r="N13" i="6"/>
  <c r="N7" i="6"/>
  <c r="N5" i="6"/>
  <c r="N4" i="6"/>
  <c r="M150" i="6"/>
  <c r="M149" i="6"/>
  <c r="M146" i="6"/>
  <c r="M145" i="6"/>
  <c r="M143" i="6"/>
  <c r="M142" i="6"/>
  <c r="M134" i="6"/>
  <c r="M133" i="6"/>
  <c r="M130" i="6"/>
  <c r="M129" i="6"/>
  <c r="M128" i="6"/>
  <c r="M127" i="6"/>
  <c r="M126" i="6"/>
  <c r="M125" i="6"/>
  <c r="M124" i="6"/>
  <c r="M123" i="6"/>
  <c r="M119" i="6"/>
  <c r="M115" i="6"/>
  <c r="M114" i="6"/>
  <c r="M113" i="6"/>
  <c r="M105" i="6"/>
  <c r="M109" i="6" s="1"/>
  <c r="M99" i="6"/>
  <c r="M91" i="6"/>
  <c r="M87" i="6"/>
  <c r="M81" i="6"/>
  <c r="M80" i="6"/>
  <c r="M79" i="6"/>
  <c r="M76" i="6"/>
  <c r="M74" i="6"/>
  <c r="M72" i="6"/>
  <c r="M71" i="6"/>
  <c r="M68" i="6"/>
  <c r="M60" i="6"/>
  <c r="M56" i="6"/>
  <c r="M55" i="6"/>
  <c r="M54" i="6"/>
  <c r="M53" i="6"/>
  <c r="M47" i="6"/>
  <c r="M43" i="6"/>
  <c r="M41" i="6"/>
  <c r="M40" i="6"/>
  <c r="M39" i="6"/>
  <c r="M38" i="6"/>
  <c r="M35" i="6"/>
  <c r="M34" i="6"/>
  <c r="M25" i="6"/>
  <c r="M20" i="6"/>
  <c r="M19" i="6"/>
  <c r="M13" i="6"/>
  <c r="M7" i="6"/>
  <c r="M5" i="6"/>
  <c r="M4" i="6"/>
  <c r="L150" i="6"/>
  <c r="L149" i="6"/>
  <c r="L146" i="6"/>
  <c r="L145" i="6"/>
  <c r="L143" i="6"/>
  <c r="L142" i="6"/>
  <c r="L134" i="6"/>
  <c r="L133" i="6"/>
  <c r="L130" i="6"/>
  <c r="L129" i="6"/>
  <c r="L128" i="6"/>
  <c r="L127" i="6"/>
  <c r="L126" i="6"/>
  <c r="L125" i="6"/>
  <c r="L124" i="6"/>
  <c r="L123" i="6"/>
  <c r="L119" i="6"/>
  <c r="L115" i="6"/>
  <c r="L114" i="6"/>
  <c r="L113" i="6"/>
  <c r="L105" i="6"/>
  <c r="L99" i="6"/>
  <c r="L91" i="6"/>
  <c r="L87" i="6"/>
  <c r="L81" i="6"/>
  <c r="L80" i="6"/>
  <c r="L79" i="6"/>
  <c r="L76" i="6"/>
  <c r="L74" i="6"/>
  <c r="L72" i="6"/>
  <c r="L71" i="6"/>
  <c r="L68" i="6"/>
  <c r="L60" i="6"/>
  <c r="L56" i="6"/>
  <c r="L55" i="6"/>
  <c r="L54" i="6"/>
  <c r="L53" i="6"/>
  <c r="L47" i="6"/>
  <c r="L43" i="6"/>
  <c r="L41" i="6"/>
  <c r="L40" i="6"/>
  <c r="L39" i="6"/>
  <c r="L38" i="6"/>
  <c r="L35" i="6"/>
  <c r="L34" i="6"/>
  <c r="L25" i="6"/>
  <c r="L20" i="6"/>
  <c r="L19" i="6"/>
  <c r="L13" i="6"/>
  <c r="L7" i="6"/>
  <c r="L5" i="6"/>
  <c r="L4" i="6"/>
  <c r="K150" i="6"/>
  <c r="K149" i="6"/>
  <c r="K146" i="6"/>
  <c r="K145" i="6"/>
  <c r="K143" i="6"/>
  <c r="K142" i="6"/>
  <c r="K134" i="6"/>
  <c r="K133" i="6"/>
  <c r="K130" i="6"/>
  <c r="K129" i="6"/>
  <c r="K128" i="6"/>
  <c r="K127" i="6"/>
  <c r="K126" i="6"/>
  <c r="K125" i="6"/>
  <c r="K124" i="6"/>
  <c r="K123" i="6"/>
  <c r="K119" i="6"/>
  <c r="K115" i="6"/>
  <c r="K114" i="6"/>
  <c r="K113" i="6"/>
  <c r="K105" i="6"/>
  <c r="K99" i="6"/>
  <c r="K91" i="6"/>
  <c r="K87" i="6"/>
  <c r="K81" i="6"/>
  <c r="K80" i="6"/>
  <c r="K79" i="6"/>
  <c r="K76" i="6"/>
  <c r="K74" i="6"/>
  <c r="K72" i="6"/>
  <c r="K71" i="6"/>
  <c r="K68" i="6"/>
  <c r="K60" i="6"/>
  <c r="K56" i="6"/>
  <c r="K55" i="6"/>
  <c r="K54" i="6"/>
  <c r="K53" i="6"/>
  <c r="K47" i="6"/>
  <c r="K43" i="6"/>
  <c r="K41" i="6"/>
  <c r="K40" i="6"/>
  <c r="K39" i="6"/>
  <c r="K38" i="6"/>
  <c r="K35" i="6"/>
  <c r="K34" i="6"/>
  <c r="K25" i="6"/>
  <c r="K20" i="6"/>
  <c r="K19" i="6"/>
  <c r="K13" i="6"/>
  <c r="K7" i="6"/>
  <c r="K5" i="6"/>
  <c r="K4" i="6"/>
  <c r="K6" i="6" s="1"/>
  <c r="J150" i="6"/>
  <c r="J149" i="6"/>
  <c r="J146" i="6"/>
  <c r="J145" i="6"/>
  <c r="J143" i="6"/>
  <c r="J142" i="6"/>
  <c r="J134" i="6"/>
  <c r="J133" i="6"/>
  <c r="J130" i="6"/>
  <c r="J129" i="6"/>
  <c r="J128" i="6"/>
  <c r="J127" i="6"/>
  <c r="J126" i="6"/>
  <c r="J125" i="6"/>
  <c r="J124" i="6"/>
  <c r="J123" i="6"/>
  <c r="J119" i="6"/>
  <c r="J115" i="6"/>
  <c r="J114" i="6"/>
  <c r="J113" i="6"/>
  <c r="J105" i="6"/>
  <c r="J99" i="6"/>
  <c r="J91" i="6"/>
  <c r="J87" i="6"/>
  <c r="J81" i="6"/>
  <c r="J80" i="6"/>
  <c r="J79" i="6"/>
  <c r="J76" i="6"/>
  <c r="J74" i="6"/>
  <c r="J72" i="6"/>
  <c r="J71" i="6"/>
  <c r="J68" i="6"/>
  <c r="J60" i="6"/>
  <c r="J56" i="6"/>
  <c r="J55" i="6"/>
  <c r="J54" i="6"/>
  <c r="J53" i="6"/>
  <c r="J47" i="6"/>
  <c r="J43" i="6"/>
  <c r="J41" i="6"/>
  <c r="J40" i="6"/>
  <c r="J39" i="6"/>
  <c r="J38" i="6"/>
  <c r="J35" i="6"/>
  <c r="J66" i="6" s="1"/>
  <c r="J34" i="6"/>
  <c r="J25" i="6"/>
  <c r="J20" i="6"/>
  <c r="J19" i="6"/>
  <c r="J13" i="6"/>
  <c r="J7" i="6"/>
  <c r="J5" i="6"/>
  <c r="J4" i="6"/>
  <c r="I150" i="6"/>
  <c r="I149" i="6"/>
  <c r="I146" i="6"/>
  <c r="I145" i="6"/>
  <c r="I143" i="6"/>
  <c r="I142" i="6"/>
  <c r="I134" i="6"/>
  <c r="I133" i="6"/>
  <c r="I130" i="6"/>
  <c r="I129" i="6"/>
  <c r="I128" i="6"/>
  <c r="I127" i="6"/>
  <c r="I126" i="6"/>
  <c r="I125" i="6"/>
  <c r="I124" i="6"/>
  <c r="I123" i="6"/>
  <c r="I119" i="6"/>
  <c r="I115" i="6"/>
  <c r="I114" i="6"/>
  <c r="I113" i="6"/>
  <c r="I105" i="6"/>
  <c r="I109" i="6" s="1"/>
  <c r="I99" i="6"/>
  <c r="I91" i="6"/>
  <c r="I87" i="6"/>
  <c r="I81" i="6"/>
  <c r="I80" i="6"/>
  <c r="I79" i="6"/>
  <c r="I76" i="6"/>
  <c r="I74" i="6"/>
  <c r="I72" i="6"/>
  <c r="I71" i="6"/>
  <c r="I68" i="6"/>
  <c r="I60" i="6"/>
  <c r="I56" i="6"/>
  <c r="I55" i="6"/>
  <c r="I54" i="6"/>
  <c r="I53" i="6"/>
  <c r="I47" i="6"/>
  <c r="I43" i="6"/>
  <c r="I41" i="6"/>
  <c r="I40" i="6"/>
  <c r="I39" i="6"/>
  <c r="I38" i="6"/>
  <c r="I35" i="6"/>
  <c r="I34" i="6"/>
  <c r="I25" i="6"/>
  <c r="I20" i="6"/>
  <c r="I19" i="6"/>
  <c r="I13" i="6"/>
  <c r="I7" i="6"/>
  <c r="I5" i="6"/>
  <c r="I4" i="6"/>
  <c r="H150" i="6"/>
  <c r="H149" i="6"/>
  <c r="H146" i="6"/>
  <c r="H145" i="6"/>
  <c r="H143" i="6"/>
  <c r="H142" i="6"/>
  <c r="H134" i="6"/>
  <c r="H133" i="6"/>
  <c r="H130" i="6"/>
  <c r="H129" i="6"/>
  <c r="H128" i="6"/>
  <c r="H127" i="6"/>
  <c r="H126" i="6"/>
  <c r="H125" i="6"/>
  <c r="H124" i="6"/>
  <c r="H123" i="6"/>
  <c r="H119" i="6"/>
  <c r="H115" i="6"/>
  <c r="H114" i="6"/>
  <c r="H113" i="6"/>
  <c r="H105" i="6"/>
  <c r="H109" i="6" s="1"/>
  <c r="H99" i="6"/>
  <c r="H91" i="6"/>
  <c r="H87" i="6"/>
  <c r="H81" i="6"/>
  <c r="H80" i="6"/>
  <c r="H79" i="6"/>
  <c r="H76" i="6"/>
  <c r="H74" i="6"/>
  <c r="H72" i="6"/>
  <c r="H71" i="6"/>
  <c r="H68" i="6"/>
  <c r="H60" i="6"/>
  <c r="H56" i="6"/>
  <c r="H55" i="6"/>
  <c r="H54" i="6"/>
  <c r="H53" i="6"/>
  <c r="H47" i="6"/>
  <c r="H43" i="6"/>
  <c r="H41" i="6"/>
  <c r="H40" i="6"/>
  <c r="H39" i="6"/>
  <c r="H38" i="6"/>
  <c r="H35" i="6"/>
  <c r="H34" i="6"/>
  <c r="H25" i="6"/>
  <c r="H20" i="6"/>
  <c r="H19" i="6"/>
  <c r="H13" i="6"/>
  <c r="H7" i="6"/>
  <c r="H5" i="6"/>
  <c r="H4" i="6"/>
  <c r="G150" i="6"/>
  <c r="G149" i="6"/>
  <c r="G146" i="6"/>
  <c r="G145" i="6"/>
  <c r="G143" i="6"/>
  <c r="G142" i="6"/>
  <c r="G134" i="6"/>
  <c r="G133" i="6"/>
  <c r="G130" i="6"/>
  <c r="G129" i="6"/>
  <c r="G128" i="6"/>
  <c r="G127" i="6"/>
  <c r="G126" i="6"/>
  <c r="G125" i="6"/>
  <c r="G124" i="6"/>
  <c r="G123" i="6"/>
  <c r="G119" i="6"/>
  <c r="G115" i="6"/>
  <c r="G114" i="6"/>
  <c r="G113" i="6"/>
  <c r="G105" i="6"/>
  <c r="G109" i="6" s="1"/>
  <c r="G99" i="6"/>
  <c r="G91" i="6"/>
  <c r="G87" i="6"/>
  <c r="G81" i="6"/>
  <c r="G80" i="6"/>
  <c r="G79" i="6"/>
  <c r="G76" i="6"/>
  <c r="G74" i="6"/>
  <c r="G72" i="6"/>
  <c r="G71" i="6"/>
  <c r="G68" i="6"/>
  <c r="G60" i="6"/>
  <c r="G56" i="6"/>
  <c r="G55" i="6"/>
  <c r="G54" i="6"/>
  <c r="G53" i="6"/>
  <c r="G47" i="6"/>
  <c r="G43" i="6"/>
  <c r="G41" i="6"/>
  <c r="G40" i="6"/>
  <c r="G39" i="6"/>
  <c r="G38" i="6"/>
  <c r="G35" i="6"/>
  <c r="G34" i="6"/>
  <c r="G25" i="6"/>
  <c r="G20" i="6"/>
  <c r="G19" i="6"/>
  <c r="G13" i="6"/>
  <c r="G7" i="6"/>
  <c r="G5" i="6"/>
  <c r="G4" i="6"/>
  <c r="F150" i="6"/>
  <c r="F149" i="6"/>
  <c r="F146" i="6"/>
  <c r="F145" i="6"/>
  <c r="F143" i="6"/>
  <c r="F142" i="6"/>
  <c r="F134" i="6"/>
  <c r="F133" i="6"/>
  <c r="F130" i="6"/>
  <c r="F129" i="6"/>
  <c r="F128" i="6"/>
  <c r="F127" i="6"/>
  <c r="F126" i="6"/>
  <c r="F125" i="6"/>
  <c r="F124" i="6"/>
  <c r="F123" i="6"/>
  <c r="F119" i="6"/>
  <c r="F115" i="6"/>
  <c r="F114" i="6"/>
  <c r="F113" i="6"/>
  <c r="F105" i="6"/>
  <c r="F109" i="6" s="1"/>
  <c r="F99" i="6"/>
  <c r="F91" i="6"/>
  <c r="F87" i="6"/>
  <c r="F81" i="6"/>
  <c r="F80" i="6"/>
  <c r="F79" i="6"/>
  <c r="F76" i="6"/>
  <c r="F74" i="6"/>
  <c r="F72" i="6"/>
  <c r="F71" i="6"/>
  <c r="F68" i="6"/>
  <c r="F60" i="6"/>
  <c r="F56" i="6"/>
  <c r="F55" i="6"/>
  <c r="F54" i="6"/>
  <c r="F53" i="6"/>
  <c r="F47" i="6"/>
  <c r="F43" i="6"/>
  <c r="F41" i="6"/>
  <c r="F40" i="6"/>
  <c r="F39" i="6"/>
  <c r="F38" i="6"/>
  <c r="F35" i="6"/>
  <c r="F34" i="6"/>
  <c r="F25" i="6"/>
  <c r="F20" i="6"/>
  <c r="F19" i="6"/>
  <c r="F13" i="6"/>
  <c r="F7" i="6"/>
  <c r="F5" i="6"/>
  <c r="F4" i="6"/>
  <c r="N109" i="6"/>
  <c r="N11" i="6"/>
  <c r="M11" i="6"/>
  <c r="L109" i="6"/>
  <c r="L11" i="6"/>
  <c r="K109" i="6"/>
  <c r="K11" i="6"/>
  <c r="J109" i="6"/>
  <c r="J11" i="6"/>
  <c r="I11" i="6"/>
  <c r="H140" i="6"/>
  <c r="H11" i="6"/>
  <c r="G11" i="6"/>
  <c r="F11" i="6"/>
  <c r="E96" i="6"/>
  <c r="E72" i="6"/>
  <c r="E87" i="6"/>
  <c r="E99" i="6"/>
  <c r="E71" i="6"/>
  <c r="E74" i="6"/>
  <c r="E76" i="6"/>
  <c r="E79" i="6"/>
  <c r="E80" i="6"/>
  <c r="E81" i="6"/>
  <c r="E150" i="6"/>
  <c r="E149" i="6"/>
  <c r="E146" i="6"/>
  <c r="E145" i="6"/>
  <c r="E143" i="6"/>
  <c r="E142" i="6"/>
  <c r="E134" i="6"/>
  <c r="E133" i="6"/>
  <c r="E130" i="6"/>
  <c r="E129" i="6"/>
  <c r="E128" i="6"/>
  <c r="E127" i="6"/>
  <c r="E126" i="6"/>
  <c r="E125" i="6"/>
  <c r="E124" i="6"/>
  <c r="E123" i="6"/>
  <c r="E119" i="6"/>
  <c r="E115" i="6"/>
  <c r="E114" i="6"/>
  <c r="E113" i="6"/>
  <c r="E91" i="6"/>
  <c r="E105" i="6"/>
  <c r="BK115" i="4"/>
  <c r="BI115" i="4"/>
  <c r="BH115" i="4"/>
  <c r="BF115" i="4"/>
  <c r="BD115" i="4"/>
  <c r="BC115" i="4"/>
  <c r="BA115" i="4"/>
  <c r="AY115" i="4"/>
  <c r="AX115" i="4"/>
  <c r="AV115" i="4"/>
  <c r="AT115" i="4"/>
  <c r="AS115" i="4"/>
  <c r="AQ115" i="4"/>
  <c r="AO115" i="4"/>
  <c r="AN115" i="4"/>
  <c r="AL115" i="4"/>
  <c r="AJ115" i="4"/>
  <c r="AI115" i="4"/>
  <c r="AG115" i="4"/>
  <c r="AE115" i="4"/>
  <c r="AD115" i="4"/>
  <c r="Z115" i="4"/>
  <c r="AB115" i="4"/>
  <c r="Y115" i="4"/>
  <c r="U115" i="4"/>
  <c r="P115" i="4"/>
  <c r="W115" i="4"/>
  <c r="T115" i="4"/>
  <c r="R115" i="4"/>
  <c r="O115" i="4"/>
  <c r="F6" i="6" l="1"/>
  <c r="F8" i="6" s="1"/>
  <c r="F12" i="6" s="1"/>
  <c r="F32" i="6"/>
  <c r="H32" i="6"/>
  <c r="J6" i="6"/>
  <c r="J8" i="6" s="1"/>
  <c r="J12" i="6" s="1"/>
  <c r="J83" i="6" s="1"/>
  <c r="J151" i="6"/>
  <c r="M140" i="6"/>
  <c r="L100" i="6"/>
  <c r="F66" i="6"/>
  <c r="F82" i="6"/>
  <c r="F120" i="6"/>
  <c r="F140" i="6"/>
  <c r="G100" i="6"/>
  <c r="G120" i="6"/>
  <c r="H66" i="6"/>
  <c r="H151" i="6"/>
  <c r="I100" i="6"/>
  <c r="I120" i="6"/>
  <c r="J32" i="6"/>
  <c r="J82" i="6"/>
  <c r="J100" i="6"/>
  <c r="J120" i="6"/>
  <c r="J140" i="6"/>
  <c r="K8" i="6"/>
  <c r="K12" i="6" s="1"/>
  <c r="K32" i="6"/>
  <c r="K82" i="6"/>
  <c r="K140" i="6"/>
  <c r="L66" i="6"/>
  <c r="L120" i="6"/>
  <c r="L151" i="6"/>
  <c r="M66" i="6"/>
  <c r="M120" i="6"/>
  <c r="N6" i="6"/>
  <c r="N8" i="6" s="1"/>
  <c r="N12" i="6" s="1"/>
  <c r="N32" i="6"/>
  <c r="H6" i="6"/>
  <c r="H8" i="6" s="1"/>
  <c r="H12" i="6" s="1"/>
  <c r="H82" i="6"/>
  <c r="I66" i="6"/>
  <c r="I151" i="6"/>
  <c r="G66" i="6"/>
  <c r="G151" i="6"/>
  <c r="I6" i="6"/>
  <c r="I8" i="6" s="1"/>
  <c r="I12" i="6" s="1"/>
  <c r="I83" i="6" s="1"/>
  <c r="M6" i="6"/>
  <c r="G32" i="6"/>
  <c r="G140" i="6"/>
  <c r="K66" i="6"/>
  <c r="K100" i="6"/>
  <c r="K120" i="6"/>
  <c r="K151" i="6"/>
  <c r="N66" i="6"/>
  <c r="N82" i="6"/>
  <c r="N100" i="6"/>
  <c r="N120" i="6"/>
  <c r="N140" i="6"/>
  <c r="F100" i="6"/>
  <c r="F151" i="6"/>
  <c r="H100" i="6"/>
  <c r="H120" i="6"/>
  <c r="L6" i="6"/>
  <c r="L8" i="6" s="1"/>
  <c r="L12" i="6" s="1"/>
  <c r="L32" i="6"/>
  <c r="L82" i="6"/>
  <c r="L140" i="6"/>
  <c r="N151" i="6"/>
  <c r="G6" i="6"/>
  <c r="G8" i="6" s="1"/>
  <c r="G12" i="6" s="1"/>
  <c r="G82" i="6"/>
  <c r="I32" i="6"/>
  <c r="I82" i="6"/>
  <c r="I140" i="6"/>
  <c r="M8" i="6"/>
  <c r="M12" i="6" s="1"/>
  <c r="M32" i="6"/>
  <c r="M82" i="6"/>
  <c r="M100" i="6"/>
  <c r="M151" i="6"/>
  <c r="H83" i="6"/>
  <c r="M83" i="6" l="1"/>
  <c r="L83" i="6"/>
  <c r="F83" i="6"/>
  <c r="N83" i="6"/>
  <c r="K83" i="6"/>
  <c r="G83" i="6"/>
  <c r="D96" i="6" l="1"/>
  <c r="C96" i="6"/>
  <c r="N148" i="7" l="1"/>
  <c r="M148" i="7"/>
  <c r="L148" i="7"/>
  <c r="K148" i="7"/>
  <c r="J148" i="7"/>
  <c r="I148" i="7"/>
  <c r="H148" i="7"/>
  <c r="G148" i="7"/>
  <c r="F148" i="7"/>
  <c r="E148" i="7"/>
  <c r="D148" i="7"/>
  <c r="N147" i="7"/>
  <c r="M147" i="7"/>
  <c r="L147" i="7"/>
  <c r="K147" i="7"/>
  <c r="J147" i="7"/>
  <c r="I147" i="7"/>
  <c r="H147" i="7"/>
  <c r="G147" i="7"/>
  <c r="F147" i="7"/>
  <c r="E147" i="7"/>
  <c r="D147" i="7"/>
  <c r="N144" i="7"/>
  <c r="M144" i="7"/>
  <c r="L144" i="7"/>
  <c r="K144" i="7"/>
  <c r="J144" i="7"/>
  <c r="I144" i="7"/>
  <c r="H144" i="7"/>
  <c r="G144" i="7"/>
  <c r="F144" i="7"/>
  <c r="E144" i="7"/>
  <c r="D144" i="7"/>
  <c r="N139" i="7"/>
  <c r="M139" i="7"/>
  <c r="L139" i="7"/>
  <c r="K139" i="7"/>
  <c r="J139" i="7"/>
  <c r="I139" i="7"/>
  <c r="H139" i="7"/>
  <c r="G139" i="7"/>
  <c r="F139" i="7"/>
  <c r="E139" i="7"/>
  <c r="D139" i="7"/>
  <c r="N138" i="7"/>
  <c r="M138" i="7"/>
  <c r="L138" i="7"/>
  <c r="K138" i="7"/>
  <c r="J138" i="7"/>
  <c r="I138" i="7"/>
  <c r="H138" i="7"/>
  <c r="G138" i="7"/>
  <c r="F138" i="7"/>
  <c r="E138" i="7"/>
  <c r="D138" i="7"/>
  <c r="N137" i="7"/>
  <c r="M137" i="7"/>
  <c r="L137" i="7"/>
  <c r="K137" i="7"/>
  <c r="J137" i="7"/>
  <c r="I137" i="7"/>
  <c r="H137" i="7"/>
  <c r="G137" i="7"/>
  <c r="F137" i="7"/>
  <c r="E137" i="7"/>
  <c r="D137" i="7"/>
  <c r="N136" i="7"/>
  <c r="M136" i="7"/>
  <c r="L136" i="7"/>
  <c r="K136" i="7"/>
  <c r="J136" i="7"/>
  <c r="I136" i="7"/>
  <c r="H136" i="7"/>
  <c r="G136" i="7"/>
  <c r="F136" i="7"/>
  <c r="E136" i="7"/>
  <c r="D136" i="7"/>
  <c r="N135" i="7"/>
  <c r="M135" i="7"/>
  <c r="L135" i="7"/>
  <c r="K135" i="7"/>
  <c r="J135" i="7"/>
  <c r="I135" i="7"/>
  <c r="H135" i="7"/>
  <c r="G135" i="7"/>
  <c r="F135" i="7"/>
  <c r="E135" i="7"/>
  <c r="D135" i="7"/>
  <c r="N132" i="7"/>
  <c r="M132" i="7"/>
  <c r="L132" i="7"/>
  <c r="K132" i="7"/>
  <c r="J132" i="7"/>
  <c r="I132" i="7"/>
  <c r="H132" i="7"/>
  <c r="G132" i="7"/>
  <c r="F132" i="7"/>
  <c r="E132" i="7"/>
  <c r="D132" i="7"/>
  <c r="N131" i="7"/>
  <c r="M131" i="7"/>
  <c r="L131" i="7"/>
  <c r="K131" i="7"/>
  <c r="J131" i="7"/>
  <c r="I131" i="7"/>
  <c r="H131" i="7"/>
  <c r="G131" i="7"/>
  <c r="F131" i="7"/>
  <c r="E131" i="7"/>
  <c r="D131" i="7"/>
  <c r="N122" i="7"/>
  <c r="M122" i="7"/>
  <c r="L122" i="7"/>
  <c r="K122" i="7"/>
  <c r="J122" i="7"/>
  <c r="I122" i="7"/>
  <c r="H122" i="7"/>
  <c r="G122" i="7"/>
  <c r="F122" i="7"/>
  <c r="E122" i="7"/>
  <c r="D122" i="7"/>
  <c r="N118" i="7"/>
  <c r="M118" i="7"/>
  <c r="L118" i="7"/>
  <c r="K118" i="7"/>
  <c r="J118" i="7"/>
  <c r="I118" i="7"/>
  <c r="H118" i="7"/>
  <c r="G118" i="7"/>
  <c r="F118" i="7"/>
  <c r="E118" i="7"/>
  <c r="D118" i="7"/>
  <c r="N117" i="7"/>
  <c r="M117" i="7"/>
  <c r="L117" i="7"/>
  <c r="K117" i="7"/>
  <c r="J117" i="7"/>
  <c r="I117" i="7"/>
  <c r="H117" i="7"/>
  <c r="G117" i="7"/>
  <c r="F117" i="7"/>
  <c r="E117" i="7"/>
  <c r="D117" i="7"/>
  <c r="N116" i="7"/>
  <c r="M116" i="7"/>
  <c r="L116" i="7"/>
  <c r="K116" i="7"/>
  <c r="J116" i="7"/>
  <c r="I116" i="7"/>
  <c r="H116" i="7"/>
  <c r="G116" i="7"/>
  <c r="F116" i="7"/>
  <c r="E116" i="7"/>
  <c r="D116" i="7"/>
  <c r="N112" i="7"/>
  <c r="M112" i="7"/>
  <c r="L112" i="7"/>
  <c r="K112" i="7"/>
  <c r="J112" i="7"/>
  <c r="I112" i="7"/>
  <c r="H112" i="7"/>
  <c r="G112" i="7"/>
  <c r="F112" i="7"/>
  <c r="E112" i="7"/>
  <c r="D112" i="7"/>
  <c r="N111" i="7"/>
  <c r="M111" i="7"/>
  <c r="L111" i="7"/>
  <c r="K111" i="7"/>
  <c r="J111" i="7"/>
  <c r="I111" i="7"/>
  <c r="H111" i="7"/>
  <c r="G111" i="7"/>
  <c r="F111" i="7"/>
  <c r="E111" i="7"/>
  <c r="D111" i="7"/>
  <c r="N108" i="7"/>
  <c r="M108" i="7"/>
  <c r="L108" i="7"/>
  <c r="K108" i="7"/>
  <c r="J108" i="7"/>
  <c r="I108" i="7"/>
  <c r="H108" i="7"/>
  <c r="G108" i="7"/>
  <c r="F108" i="7"/>
  <c r="E108" i="7"/>
  <c r="D108" i="7"/>
  <c r="N107" i="7"/>
  <c r="M107" i="7"/>
  <c r="L107" i="7"/>
  <c r="K107" i="7"/>
  <c r="J107" i="7"/>
  <c r="I107" i="7"/>
  <c r="H107" i="7"/>
  <c r="G107" i="7"/>
  <c r="F107" i="7"/>
  <c r="E107" i="7"/>
  <c r="D107" i="7"/>
  <c r="N106" i="7"/>
  <c r="M106" i="7"/>
  <c r="L106" i="7"/>
  <c r="K106" i="7"/>
  <c r="J106" i="7"/>
  <c r="I106" i="7"/>
  <c r="H106" i="7"/>
  <c r="G106" i="7"/>
  <c r="F106" i="7"/>
  <c r="E106" i="7"/>
  <c r="D106" i="7"/>
  <c r="N104" i="7"/>
  <c r="M104" i="7"/>
  <c r="L104" i="7"/>
  <c r="K104" i="7"/>
  <c r="J104" i="7"/>
  <c r="I104" i="7"/>
  <c r="H104" i="7"/>
  <c r="G104" i="7"/>
  <c r="F104" i="7"/>
  <c r="E104" i="7"/>
  <c r="D104" i="7"/>
  <c r="N103" i="7"/>
  <c r="M103" i="7"/>
  <c r="L103" i="7"/>
  <c r="K103" i="7"/>
  <c r="J103" i="7"/>
  <c r="I103" i="7"/>
  <c r="H103" i="7"/>
  <c r="G103" i="7"/>
  <c r="F103" i="7"/>
  <c r="E103" i="7"/>
  <c r="D103" i="7"/>
  <c r="N102" i="7"/>
  <c r="M102" i="7"/>
  <c r="L102" i="7"/>
  <c r="K102" i="7"/>
  <c r="J102" i="7"/>
  <c r="I102" i="7"/>
  <c r="H102" i="7"/>
  <c r="G102" i="7"/>
  <c r="F102" i="7"/>
  <c r="E102" i="7"/>
  <c r="D102" i="7"/>
  <c r="N99" i="7"/>
  <c r="M99" i="7"/>
  <c r="L99" i="7"/>
  <c r="K99" i="7"/>
  <c r="J99" i="7"/>
  <c r="I99" i="7"/>
  <c r="H99" i="7"/>
  <c r="G99" i="7"/>
  <c r="F99" i="7"/>
  <c r="E99" i="7"/>
  <c r="D99" i="7"/>
  <c r="N98" i="7"/>
  <c r="M98" i="7"/>
  <c r="L98" i="7"/>
  <c r="K98" i="7"/>
  <c r="J98" i="7"/>
  <c r="I98" i="7"/>
  <c r="H98" i="7"/>
  <c r="G98" i="7"/>
  <c r="F98" i="7"/>
  <c r="E98" i="7"/>
  <c r="D98" i="7"/>
  <c r="N97" i="7"/>
  <c r="M97" i="7"/>
  <c r="L97" i="7"/>
  <c r="K97" i="7"/>
  <c r="J97" i="7"/>
  <c r="I97" i="7"/>
  <c r="H97" i="7"/>
  <c r="G97" i="7"/>
  <c r="F97" i="7"/>
  <c r="E97" i="7"/>
  <c r="D97" i="7"/>
  <c r="N96" i="7"/>
  <c r="M96" i="7"/>
  <c r="L96" i="7"/>
  <c r="K96" i="7"/>
  <c r="J96" i="7"/>
  <c r="I96" i="7"/>
  <c r="H96" i="7"/>
  <c r="G96" i="7"/>
  <c r="F96" i="7"/>
  <c r="E96" i="7"/>
  <c r="D96" i="7"/>
  <c r="N95" i="7"/>
  <c r="M95" i="7"/>
  <c r="L95" i="7"/>
  <c r="K95" i="7"/>
  <c r="J95" i="7"/>
  <c r="I95" i="7"/>
  <c r="H95" i="7"/>
  <c r="G95" i="7"/>
  <c r="F95" i="7"/>
  <c r="E95" i="7"/>
  <c r="D95" i="7"/>
  <c r="N94" i="7"/>
  <c r="M94" i="7"/>
  <c r="L94" i="7"/>
  <c r="K94" i="7"/>
  <c r="J94" i="7"/>
  <c r="I94" i="7"/>
  <c r="H94" i="7"/>
  <c r="G94" i="7"/>
  <c r="F94" i="7"/>
  <c r="E94" i="7"/>
  <c r="D94" i="7"/>
  <c r="N93" i="7"/>
  <c r="M93" i="7"/>
  <c r="L93" i="7"/>
  <c r="K93" i="7"/>
  <c r="J93" i="7"/>
  <c r="I93" i="7"/>
  <c r="H93" i="7"/>
  <c r="G93" i="7"/>
  <c r="F93" i="7"/>
  <c r="E93" i="7"/>
  <c r="D93" i="7"/>
  <c r="N92" i="7"/>
  <c r="M92" i="7"/>
  <c r="L92" i="7"/>
  <c r="K92" i="7"/>
  <c r="J92" i="7"/>
  <c r="I92" i="7"/>
  <c r="H92" i="7"/>
  <c r="G92" i="7"/>
  <c r="F92" i="7"/>
  <c r="E92" i="7"/>
  <c r="D92" i="7"/>
  <c r="N90" i="7"/>
  <c r="M90" i="7"/>
  <c r="L90" i="7"/>
  <c r="K90" i="7"/>
  <c r="J90" i="7"/>
  <c r="I90" i="7"/>
  <c r="H90" i="7"/>
  <c r="G90" i="7"/>
  <c r="F90" i="7"/>
  <c r="E90" i="7"/>
  <c r="D90" i="7"/>
  <c r="N89" i="7"/>
  <c r="M89" i="7"/>
  <c r="L89" i="7"/>
  <c r="K89" i="7"/>
  <c r="J89" i="7"/>
  <c r="I89" i="7"/>
  <c r="H89" i="7"/>
  <c r="G89" i="7"/>
  <c r="F89" i="7"/>
  <c r="E89" i="7"/>
  <c r="D89" i="7"/>
  <c r="N88" i="7"/>
  <c r="M88" i="7"/>
  <c r="L88" i="7"/>
  <c r="K88" i="7"/>
  <c r="J88" i="7"/>
  <c r="I88" i="7"/>
  <c r="H88" i="7"/>
  <c r="G88" i="7"/>
  <c r="F88" i="7"/>
  <c r="E88" i="7"/>
  <c r="D88" i="7"/>
  <c r="N78" i="7"/>
  <c r="M78" i="7"/>
  <c r="L78" i="7"/>
  <c r="K78" i="7"/>
  <c r="J78" i="7"/>
  <c r="I78" i="7"/>
  <c r="H78" i="7"/>
  <c r="G78" i="7"/>
  <c r="F78" i="7"/>
  <c r="E78" i="7"/>
  <c r="D78" i="7"/>
  <c r="N77" i="7"/>
  <c r="M77" i="7"/>
  <c r="L77" i="7"/>
  <c r="K77" i="7"/>
  <c r="J77" i="7"/>
  <c r="I77" i="7"/>
  <c r="H77" i="7"/>
  <c r="G77" i="7"/>
  <c r="F77" i="7"/>
  <c r="E77" i="7"/>
  <c r="D77" i="7"/>
  <c r="N75" i="7"/>
  <c r="M75" i="7"/>
  <c r="L75" i="7"/>
  <c r="K75" i="7"/>
  <c r="J75" i="7"/>
  <c r="I75" i="7"/>
  <c r="H75" i="7"/>
  <c r="G75" i="7"/>
  <c r="F75" i="7"/>
  <c r="E75" i="7"/>
  <c r="D75" i="7"/>
  <c r="N73" i="7"/>
  <c r="M73" i="7"/>
  <c r="L73" i="7"/>
  <c r="K73" i="7"/>
  <c r="J73" i="7"/>
  <c r="I73" i="7"/>
  <c r="H73" i="7"/>
  <c r="G73" i="7"/>
  <c r="F73" i="7"/>
  <c r="E73" i="7"/>
  <c r="D73" i="7"/>
  <c r="N72" i="7"/>
  <c r="M72" i="7"/>
  <c r="L72" i="7"/>
  <c r="K72" i="7"/>
  <c r="J72" i="7"/>
  <c r="I72" i="7"/>
  <c r="H72" i="7"/>
  <c r="G72" i="7"/>
  <c r="F72" i="7"/>
  <c r="E72" i="7"/>
  <c r="D72" i="7"/>
  <c r="N70" i="7"/>
  <c r="M70" i="7"/>
  <c r="L70" i="7"/>
  <c r="K70" i="7"/>
  <c r="J70" i="7"/>
  <c r="I70" i="7"/>
  <c r="H70" i="7"/>
  <c r="G70" i="7"/>
  <c r="F70" i="7"/>
  <c r="E70" i="7"/>
  <c r="D70" i="7"/>
  <c r="N69" i="7"/>
  <c r="M69" i="7"/>
  <c r="L69" i="7"/>
  <c r="K69" i="7"/>
  <c r="J69" i="7"/>
  <c r="I69" i="7"/>
  <c r="H69" i="7"/>
  <c r="G69" i="7"/>
  <c r="F69" i="7"/>
  <c r="E69" i="7"/>
  <c r="D69" i="7"/>
  <c r="N65" i="7"/>
  <c r="M65" i="7"/>
  <c r="L65" i="7"/>
  <c r="K65" i="7"/>
  <c r="J65" i="7"/>
  <c r="I65" i="7"/>
  <c r="H65" i="7"/>
  <c r="G65" i="7"/>
  <c r="F65" i="7"/>
  <c r="E65" i="7"/>
  <c r="D65" i="7"/>
  <c r="N64" i="7"/>
  <c r="M64" i="7"/>
  <c r="L64" i="7"/>
  <c r="K64" i="7"/>
  <c r="J64" i="7"/>
  <c r="I64" i="7"/>
  <c r="H64" i="7"/>
  <c r="G64" i="7"/>
  <c r="F64" i="7"/>
  <c r="E64" i="7"/>
  <c r="D64" i="7"/>
  <c r="N63" i="7"/>
  <c r="M63" i="7"/>
  <c r="L63" i="7"/>
  <c r="K63" i="7"/>
  <c r="J63" i="7"/>
  <c r="I63" i="7"/>
  <c r="H63" i="7"/>
  <c r="G63" i="7"/>
  <c r="F63" i="7"/>
  <c r="E63" i="7"/>
  <c r="D63" i="7"/>
  <c r="N62" i="7"/>
  <c r="M62" i="7"/>
  <c r="L62" i="7"/>
  <c r="K62" i="7"/>
  <c r="J62" i="7"/>
  <c r="I62" i="7"/>
  <c r="H62" i="7"/>
  <c r="G62" i="7"/>
  <c r="F62" i="7"/>
  <c r="E62" i="7"/>
  <c r="D62" i="7"/>
  <c r="N61" i="7"/>
  <c r="M61" i="7"/>
  <c r="L61" i="7"/>
  <c r="K61" i="7"/>
  <c r="J61" i="7"/>
  <c r="I61" i="7"/>
  <c r="H61" i="7"/>
  <c r="G61" i="7"/>
  <c r="F61" i="7"/>
  <c r="E61" i="7"/>
  <c r="D61" i="7"/>
  <c r="N59" i="7"/>
  <c r="M59" i="7"/>
  <c r="L59" i="7"/>
  <c r="K59" i="7"/>
  <c r="J59" i="7"/>
  <c r="I59" i="7"/>
  <c r="H59" i="7"/>
  <c r="G59" i="7"/>
  <c r="F59" i="7"/>
  <c r="E59" i="7"/>
  <c r="D59" i="7"/>
  <c r="N58" i="7"/>
  <c r="M58" i="7"/>
  <c r="L58" i="7"/>
  <c r="K58" i="7"/>
  <c r="J58" i="7"/>
  <c r="I58" i="7"/>
  <c r="H58" i="7"/>
  <c r="G58" i="7"/>
  <c r="F58" i="7"/>
  <c r="E58" i="7"/>
  <c r="D58" i="7"/>
  <c r="N57" i="7"/>
  <c r="M57" i="7"/>
  <c r="L57" i="7"/>
  <c r="K57" i="7"/>
  <c r="J57" i="7"/>
  <c r="I57" i="7"/>
  <c r="H57" i="7"/>
  <c r="G57" i="7"/>
  <c r="F57" i="7"/>
  <c r="E57" i="7"/>
  <c r="D57" i="7"/>
  <c r="N52" i="7"/>
  <c r="M52" i="7"/>
  <c r="L52" i="7"/>
  <c r="K52" i="7"/>
  <c r="J52" i="7"/>
  <c r="I52" i="7"/>
  <c r="H52" i="7"/>
  <c r="G52" i="7"/>
  <c r="F52" i="7"/>
  <c r="E52" i="7"/>
  <c r="D52" i="7"/>
  <c r="N51" i="7"/>
  <c r="M51" i="7"/>
  <c r="L51" i="7"/>
  <c r="K51" i="7"/>
  <c r="J51" i="7"/>
  <c r="I51" i="7"/>
  <c r="H51" i="7"/>
  <c r="G51" i="7"/>
  <c r="F51" i="7"/>
  <c r="E51" i="7"/>
  <c r="D51" i="7"/>
  <c r="N50" i="7"/>
  <c r="M50" i="7"/>
  <c r="L50" i="7"/>
  <c r="K50" i="7"/>
  <c r="J50" i="7"/>
  <c r="I50" i="7"/>
  <c r="H50" i="7"/>
  <c r="G50" i="7"/>
  <c r="F50" i="7"/>
  <c r="E50" i="7"/>
  <c r="D50" i="7"/>
  <c r="N49" i="7"/>
  <c r="M49" i="7"/>
  <c r="L49" i="7"/>
  <c r="K49" i="7"/>
  <c r="J49" i="7"/>
  <c r="I49" i="7"/>
  <c r="H49" i="7"/>
  <c r="G49" i="7"/>
  <c r="F49" i="7"/>
  <c r="E49" i="7"/>
  <c r="D49" i="7"/>
  <c r="N48" i="7"/>
  <c r="M48" i="7"/>
  <c r="L48" i="7"/>
  <c r="K48" i="7"/>
  <c r="J48" i="7"/>
  <c r="I48" i="7"/>
  <c r="H48" i="7"/>
  <c r="G48" i="7"/>
  <c r="F48" i="7"/>
  <c r="E48" i="7"/>
  <c r="D48" i="7"/>
  <c r="N46" i="7"/>
  <c r="M46" i="7"/>
  <c r="L46" i="7"/>
  <c r="K46" i="7"/>
  <c r="J46" i="7"/>
  <c r="I46" i="7"/>
  <c r="H46" i="7"/>
  <c r="G46" i="7"/>
  <c r="F46" i="7"/>
  <c r="E46" i="7"/>
  <c r="D46" i="7"/>
  <c r="N45" i="7"/>
  <c r="M45" i="7"/>
  <c r="L45" i="7"/>
  <c r="K45" i="7"/>
  <c r="J45" i="7"/>
  <c r="I45" i="7"/>
  <c r="H45" i="7"/>
  <c r="G45" i="7"/>
  <c r="F45" i="7"/>
  <c r="E45" i="7"/>
  <c r="D45" i="7"/>
  <c r="N44" i="7"/>
  <c r="M44" i="7"/>
  <c r="L44" i="7"/>
  <c r="K44" i="7"/>
  <c r="J44" i="7"/>
  <c r="I44" i="7"/>
  <c r="H44" i="7"/>
  <c r="G44" i="7"/>
  <c r="F44" i="7"/>
  <c r="E44" i="7"/>
  <c r="D44" i="7"/>
  <c r="N42" i="7"/>
  <c r="M42" i="7"/>
  <c r="L42" i="7"/>
  <c r="K42" i="7"/>
  <c r="J42" i="7"/>
  <c r="I42" i="7"/>
  <c r="H42" i="7"/>
  <c r="G42" i="7"/>
  <c r="F42" i="7"/>
  <c r="E42" i="7"/>
  <c r="D42" i="7"/>
  <c r="N37" i="7"/>
  <c r="M37" i="7"/>
  <c r="L37" i="7"/>
  <c r="K37" i="7"/>
  <c r="J37" i="7"/>
  <c r="I37" i="7"/>
  <c r="H37" i="7"/>
  <c r="G37" i="7"/>
  <c r="F37" i="7"/>
  <c r="E37" i="7"/>
  <c r="D37" i="7"/>
  <c r="N36" i="7"/>
  <c r="M36" i="7"/>
  <c r="L36" i="7"/>
  <c r="K36" i="7"/>
  <c r="J36" i="7"/>
  <c r="I36" i="7"/>
  <c r="H36" i="7"/>
  <c r="G36" i="7"/>
  <c r="F36" i="7"/>
  <c r="E36" i="7"/>
  <c r="D36" i="7"/>
  <c r="N31" i="7"/>
  <c r="M31" i="7"/>
  <c r="L31" i="7"/>
  <c r="K31" i="7"/>
  <c r="J31" i="7"/>
  <c r="I31" i="7"/>
  <c r="H31" i="7"/>
  <c r="G31" i="7"/>
  <c r="F31" i="7"/>
  <c r="E31" i="7"/>
  <c r="D31" i="7"/>
  <c r="N30" i="7"/>
  <c r="M30" i="7"/>
  <c r="L30" i="7"/>
  <c r="K30" i="7"/>
  <c r="J30" i="7"/>
  <c r="I30" i="7"/>
  <c r="H30" i="7"/>
  <c r="G30" i="7"/>
  <c r="F30" i="7"/>
  <c r="E30" i="7"/>
  <c r="D30" i="7"/>
  <c r="N29" i="7"/>
  <c r="M29" i="7"/>
  <c r="L29" i="7"/>
  <c r="K29" i="7"/>
  <c r="J29" i="7"/>
  <c r="I29" i="7"/>
  <c r="H29" i="7"/>
  <c r="G29" i="7"/>
  <c r="F29" i="7"/>
  <c r="E29" i="7"/>
  <c r="D29" i="7"/>
  <c r="N28" i="7"/>
  <c r="M28" i="7"/>
  <c r="L28" i="7"/>
  <c r="K28" i="7"/>
  <c r="J28" i="7"/>
  <c r="I28" i="7"/>
  <c r="H28" i="7"/>
  <c r="G28" i="7"/>
  <c r="F28" i="7"/>
  <c r="E28" i="7"/>
  <c r="D28" i="7"/>
  <c r="N27" i="7"/>
  <c r="M27" i="7"/>
  <c r="L27" i="7"/>
  <c r="K27" i="7"/>
  <c r="J27" i="7"/>
  <c r="I27" i="7"/>
  <c r="H27" i="7"/>
  <c r="G27" i="7"/>
  <c r="F27" i="7"/>
  <c r="E27" i="7"/>
  <c r="D27" i="7"/>
  <c r="N26" i="7"/>
  <c r="M26" i="7"/>
  <c r="L26" i="7"/>
  <c r="K26" i="7"/>
  <c r="J26" i="7"/>
  <c r="I26" i="7"/>
  <c r="H26" i="7"/>
  <c r="G26" i="7"/>
  <c r="F26" i="7"/>
  <c r="E26" i="7"/>
  <c r="D26" i="7"/>
  <c r="N24" i="7"/>
  <c r="M24" i="7"/>
  <c r="L24" i="7"/>
  <c r="K24" i="7"/>
  <c r="J24" i="7"/>
  <c r="I24" i="7"/>
  <c r="H24" i="7"/>
  <c r="G24" i="7"/>
  <c r="F24" i="7"/>
  <c r="E24" i="7"/>
  <c r="D24" i="7"/>
  <c r="N23" i="7"/>
  <c r="M23" i="7"/>
  <c r="L23" i="7"/>
  <c r="K23" i="7"/>
  <c r="J23" i="7"/>
  <c r="I23" i="7"/>
  <c r="H23" i="7"/>
  <c r="G23" i="7"/>
  <c r="F23" i="7"/>
  <c r="E23" i="7"/>
  <c r="D23" i="7"/>
  <c r="N22" i="7"/>
  <c r="M22" i="7"/>
  <c r="L22" i="7"/>
  <c r="K22" i="7"/>
  <c r="J22" i="7"/>
  <c r="I22" i="7"/>
  <c r="H22" i="7"/>
  <c r="G22" i="7"/>
  <c r="F22" i="7"/>
  <c r="E22" i="7"/>
  <c r="D22" i="7"/>
  <c r="N21" i="7"/>
  <c r="M21" i="7"/>
  <c r="L21" i="7"/>
  <c r="K21" i="7"/>
  <c r="J21" i="7"/>
  <c r="I21" i="7"/>
  <c r="H21" i="7"/>
  <c r="G21" i="7"/>
  <c r="F21" i="7"/>
  <c r="E21" i="7"/>
  <c r="D21" i="7"/>
  <c r="N17" i="7"/>
  <c r="M17" i="7"/>
  <c r="L17" i="7"/>
  <c r="K17" i="7"/>
  <c r="J17" i="7"/>
  <c r="I17" i="7"/>
  <c r="H17" i="7"/>
  <c r="G17" i="7"/>
  <c r="F17" i="7"/>
  <c r="E17" i="7"/>
  <c r="D17" i="7"/>
  <c r="N16" i="7"/>
  <c r="M16" i="7"/>
  <c r="L16" i="7"/>
  <c r="K16" i="7"/>
  <c r="J16" i="7"/>
  <c r="I16" i="7"/>
  <c r="H16" i="7"/>
  <c r="G16" i="7"/>
  <c r="F16" i="7"/>
  <c r="E16" i="7"/>
  <c r="D16" i="7"/>
  <c r="N15" i="7"/>
  <c r="M15" i="7"/>
  <c r="L15" i="7"/>
  <c r="K15" i="7"/>
  <c r="J15" i="7"/>
  <c r="I15" i="7"/>
  <c r="H15" i="7"/>
  <c r="G15" i="7"/>
  <c r="F15" i="7"/>
  <c r="E15" i="7"/>
  <c r="D15" i="7"/>
  <c r="N14" i="7"/>
  <c r="M14" i="7"/>
  <c r="L14" i="7"/>
  <c r="K14" i="7"/>
  <c r="J14" i="7"/>
  <c r="I14" i="7"/>
  <c r="H14" i="7"/>
  <c r="G14" i="7"/>
  <c r="F14" i="7"/>
  <c r="E14" i="7"/>
  <c r="D14" i="7"/>
  <c r="N11" i="7"/>
  <c r="M11" i="7"/>
  <c r="L11" i="7"/>
  <c r="K11" i="7"/>
  <c r="J11" i="7"/>
  <c r="I11" i="7"/>
  <c r="H11" i="7"/>
  <c r="G11" i="7"/>
  <c r="F11" i="7"/>
  <c r="N10" i="7"/>
  <c r="M10" i="7"/>
  <c r="L10" i="7"/>
  <c r="K10" i="7"/>
  <c r="J10" i="7"/>
  <c r="I10" i="7"/>
  <c r="H10" i="7"/>
  <c r="G10" i="7"/>
  <c r="F10" i="7"/>
  <c r="E10" i="7"/>
  <c r="D10" i="7"/>
  <c r="N9" i="7"/>
  <c r="M9" i="7"/>
  <c r="L9" i="7"/>
  <c r="K9" i="7"/>
  <c r="J9" i="7"/>
  <c r="I9" i="7"/>
  <c r="H9" i="7"/>
  <c r="G9" i="7"/>
  <c r="F9" i="7"/>
  <c r="E9" i="7"/>
  <c r="D9" i="7"/>
  <c r="C148" i="7"/>
  <c r="C147" i="7"/>
  <c r="C144" i="7"/>
  <c r="C139" i="7"/>
  <c r="C138" i="7"/>
  <c r="C137" i="7"/>
  <c r="C136" i="7"/>
  <c r="C135" i="7"/>
  <c r="C132" i="7"/>
  <c r="C131" i="7"/>
  <c r="C122" i="7"/>
  <c r="C118" i="7"/>
  <c r="C117" i="7"/>
  <c r="C116" i="7"/>
  <c r="C112" i="7"/>
  <c r="C111" i="7"/>
  <c r="C108" i="7"/>
  <c r="C107" i="7"/>
  <c r="C106" i="7"/>
  <c r="C104" i="7"/>
  <c r="C103" i="7"/>
  <c r="C102" i="7"/>
  <c r="C99" i="7"/>
  <c r="C98" i="7"/>
  <c r="C97" i="7"/>
  <c r="C96" i="7"/>
  <c r="C95" i="7"/>
  <c r="C94" i="7"/>
  <c r="C93" i="7"/>
  <c r="C92" i="7"/>
  <c r="C90" i="7"/>
  <c r="C89" i="7"/>
  <c r="C88" i="7"/>
  <c r="C78" i="7"/>
  <c r="C77" i="7"/>
  <c r="C75" i="7"/>
  <c r="C73" i="7"/>
  <c r="C72" i="7"/>
  <c r="C70" i="7"/>
  <c r="C69" i="7"/>
  <c r="C65" i="7"/>
  <c r="C64" i="7"/>
  <c r="C63" i="7"/>
  <c r="C62" i="7"/>
  <c r="C61" i="7"/>
  <c r="C59" i="7"/>
  <c r="C58" i="7"/>
  <c r="C57" i="7"/>
  <c r="C52" i="7"/>
  <c r="C51" i="7"/>
  <c r="C50" i="7"/>
  <c r="C49" i="7"/>
  <c r="C48" i="7"/>
  <c r="C46" i="7"/>
  <c r="C45" i="7"/>
  <c r="C44" i="7"/>
  <c r="C42" i="7"/>
  <c r="C37" i="7"/>
  <c r="C36" i="7"/>
  <c r="C31" i="7"/>
  <c r="C30" i="7"/>
  <c r="C29" i="7"/>
  <c r="C28" i="7"/>
  <c r="C27" i="7"/>
  <c r="C26" i="7"/>
  <c r="C24" i="7"/>
  <c r="C23" i="7"/>
  <c r="C22" i="7"/>
  <c r="C21" i="7"/>
  <c r="C17" i="7"/>
  <c r="C16" i="7"/>
  <c r="C15" i="7"/>
  <c r="C14" i="7"/>
  <c r="C10" i="7"/>
  <c r="C9" i="7"/>
  <c r="N150" i="7" l="1"/>
  <c r="M150" i="7"/>
  <c r="L150" i="7"/>
  <c r="K150" i="7"/>
  <c r="J150" i="7"/>
  <c r="I150" i="7"/>
  <c r="H150" i="7"/>
  <c r="G150" i="7"/>
  <c r="F150" i="7"/>
  <c r="E150" i="7"/>
  <c r="D150" i="6"/>
  <c r="D150" i="7" s="1"/>
  <c r="C150" i="6"/>
  <c r="C150" i="7" s="1"/>
  <c r="N149" i="7"/>
  <c r="M149" i="7"/>
  <c r="L149" i="7"/>
  <c r="K149" i="7"/>
  <c r="J149" i="7"/>
  <c r="I149" i="7"/>
  <c r="H149" i="7"/>
  <c r="G149" i="7"/>
  <c r="F149" i="7"/>
  <c r="E149" i="7"/>
  <c r="D149" i="6"/>
  <c r="C149" i="6"/>
  <c r="C149" i="7" s="1"/>
  <c r="N146" i="7"/>
  <c r="M146" i="7"/>
  <c r="K146" i="7"/>
  <c r="J146" i="7"/>
  <c r="I146" i="7"/>
  <c r="G146" i="7"/>
  <c r="F146" i="7"/>
  <c r="E146" i="7"/>
  <c r="D146" i="6"/>
  <c r="C146" i="6"/>
  <c r="C146" i="7" s="1"/>
  <c r="N145" i="7"/>
  <c r="M145" i="7"/>
  <c r="L145" i="7"/>
  <c r="K145" i="7"/>
  <c r="J145" i="7"/>
  <c r="I145" i="7"/>
  <c r="H145" i="7"/>
  <c r="G145" i="7"/>
  <c r="F145" i="7"/>
  <c r="E145" i="7"/>
  <c r="D145" i="6"/>
  <c r="D145" i="7" s="1"/>
  <c r="C145" i="6"/>
  <c r="C145" i="7" s="1"/>
  <c r="N143" i="7"/>
  <c r="M143" i="7"/>
  <c r="L143" i="7"/>
  <c r="K143" i="7"/>
  <c r="J143" i="7"/>
  <c r="I143" i="7"/>
  <c r="H143" i="7"/>
  <c r="G143" i="7"/>
  <c r="F143" i="7"/>
  <c r="E143" i="7"/>
  <c r="D143" i="6"/>
  <c r="D143" i="7" s="1"/>
  <c r="C143" i="6"/>
  <c r="C143" i="7" s="1"/>
  <c r="N142" i="7"/>
  <c r="M142" i="7"/>
  <c r="L142" i="7"/>
  <c r="J142" i="7"/>
  <c r="I142" i="7"/>
  <c r="H142" i="7"/>
  <c r="F142" i="7"/>
  <c r="E142" i="7"/>
  <c r="D142" i="6"/>
  <c r="D142" i="7" s="1"/>
  <c r="C142" i="6"/>
  <c r="C142" i="7" s="1"/>
  <c r="N134" i="7"/>
  <c r="M134" i="7"/>
  <c r="L134" i="7"/>
  <c r="K134" i="7"/>
  <c r="J134" i="7"/>
  <c r="I134" i="7"/>
  <c r="H134" i="7"/>
  <c r="G134" i="7"/>
  <c r="F134" i="7"/>
  <c r="E134" i="7"/>
  <c r="D134" i="6"/>
  <c r="C134" i="6"/>
  <c r="C134" i="7" s="1"/>
  <c r="N133" i="7"/>
  <c r="M133" i="7"/>
  <c r="L133" i="7"/>
  <c r="K133" i="7"/>
  <c r="J133" i="7"/>
  <c r="I133" i="7"/>
  <c r="H133" i="7"/>
  <c r="G133" i="7"/>
  <c r="F133" i="7"/>
  <c r="E133" i="7"/>
  <c r="D133" i="6"/>
  <c r="D133" i="7" s="1"/>
  <c r="C133" i="6"/>
  <c r="C133" i="7" s="1"/>
  <c r="N130" i="7"/>
  <c r="M130" i="7"/>
  <c r="L130" i="7"/>
  <c r="K130" i="7"/>
  <c r="J130" i="7"/>
  <c r="I130" i="7"/>
  <c r="H130" i="7"/>
  <c r="G130" i="7"/>
  <c r="F130" i="7"/>
  <c r="E130" i="7"/>
  <c r="D130" i="6"/>
  <c r="D130" i="7" s="1"/>
  <c r="C130" i="6"/>
  <c r="C130" i="7" s="1"/>
  <c r="N129" i="7"/>
  <c r="M129" i="7"/>
  <c r="L129" i="7"/>
  <c r="K129" i="7"/>
  <c r="J129" i="7"/>
  <c r="I129" i="7"/>
  <c r="H129" i="7"/>
  <c r="G129" i="7"/>
  <c r="F129" i="7"/>
  <c r="E129" i="7"/>
  <c r="D129" i="6"/>
  <c r="D129" i="7" s="1"/>
  <c r="C129" i="6"/>
  <c r="C129" i="7" s="1"/>
  <c r="N128" i="7"/>
  <c r="M128" i="7"/>
  <c r="L128" i="7"/>
  <c r="K128" i="7"/>
  <c r="J128" i="7"/>
  <c r="I128" i="7"/>
  <c r="H128" i="7"/>
  <c r="G128" i="7"/>
  <c r="F128" i="7"/>
  <c r="E128" i="7"/>
  <c r="D128" i="6"/>
  <c r="D128" i="7" s="1"/>
  <c r="C128" i="6"/>
  <c r="C128" i="7" s="1"/>
  <c r="N127" i="7"/>
  <c r="M127" i="7"/>
  <c r="L127" i="7"/>
  <c r="K127" i="7"/>
  <c r="J127" i="7"/>
  <c r="I127" i="7"/>
  <c r="H127" i="7"/>
  <c r="G127" i="7"/>
  <c r="F127" i="7"/>
  <c r="E127" i="7"/>
  <c r="D127" i="6"/>
  <c r="C127" i="6"/>
  <c r="C127" i="7" s="1"/>
  <c r="N126" i="7"/>
  <c r="M126" i="7"/>
  <c r="L126" i="7"/>
  <c r="K126" i="7"/>
  <c r="J126" i="7"/>
  <c r="I126" i="7"/>
  <c r="H126" i="7"/>
  <c r="G126" i="7"/>
  <c r="F126" i="7"/>
  <c r="E126" i="7"/>
  <c r="D126" i="6"/>
  <c r="C126" i="6"/>
  <c r="C126" i="7" s="1"/>
  <c r="N125" i="7"/>
  <c r="M125" i="7"/>
  <c r="L125" i="7"/>
  <c r="K125" i="7"/>
  <c r="J125" i="7"/>
  <c r="I125" i="7"/>
  <c r="H125" i="7"/>
  <c r="G125" i="7"/>
  <c r="F125" i="7"/>
  <c r="E125" i="7"/>
  <c r="D125" i="6"/>
  <c r="D125" i="7" s="1"/>
  <c r="C125" i="6"/>
  <c r="C125" i="7" s="1"/>
  <c r="N124" i="7"/>
  <c r="M124" i="7"/>
  <c r="L124" i="7"/>
  <c r="K124" i="7"/>
  <c r="J124" i="7"/>
  <c r="I124" i="7"/>
  <c r="H124" i="7"/>
  <c r="G124" i="7"/>
  <c r="F124" i="7"/>
  <c r="E124" i="7"/>
  <c r="D124" i="6"/>
  <c r="D124" i="7" s="1"/>
  <c r="C124" i="6"/>
  <c r="C124" i="7" s="1"/>
  <c r="N123" i="7"/>
  <c r="M123" i="7"/>
  <c r="L123" i="7"/>
  <c r="J123" i="7"/>
  <c r="I123" i="7"/>
  <c r="H123" i="7"/>
  <c r="F123" i="7"/>
  <c r="E123" i="7"/>
  <c r="D123" i="6"/>
  <c r="D123" i="7" s="1"/>
  <c r="C123" i="6"/>
  <c r="G120" i="7"/>
  <c r="N119" i="7"/>
  <c r="M119" i="7"/>
  <c r="L119" i="7"/>
  <c r="K119" i="7"/>
  <c r="J119" i="7"/>
  <c r="I119" i="7"/>
  <c r="H119" i="7"/>
  <c r="G119" i="7"/>
  <c r="F119" i="7"/>
  <c r="E119" i="7"/>
  <c r="D119" i="6"/>
  <c r="D119" i="7" s="1"/>
  <c r="C119" i="6"/>
  <c r="C119" i="7" s="1"/>
  <c r="N115" i="7"/>
  <c r="M115" i="7"/>
  <c r="L115" i="7"/>
  <c r="K115" i="7"/>
  <c r="J115" i="7"/>
  <c r="I115" i="7"/>
  <c r="H115" i="7"/>
  <c r="G115" i="7"/>
  <c r="F115" i="7"/>
  <c r="E115" i="7"/>
  <c r="D115" i="6"/>
  <c r="D115" i="7" s="1"/>
  <c r="C115" i="6"/>
  <c r="C115" i="7" s="1"/>
  <c r="N114" i="7"/>
  <c r="M114" i="7"/>
  <c r="L114" i="7"/>
  <c r="K114" i="7"/>
  <c r="J114" i="7"/>
  <c r="I114" i="7"/>
  <c r="H114" i="7"/>
  <c r="G114" i="7"/>
  <c r="F114" i="7"/>
  <c r="E114" i="7"/>
  <c r="D114" i="6"/>
  <c r="C114" i="6"/>
  <c r="C114" i="7" s="1"/>
  <c r="M113" i="7"/>
  <c r="K113" i="7"/>
  <c r="I113" i="7"/>
  <c r="G113" i="7"/>
  <c r="E113" i="7"/>
  <c r="D113" i="6"/>
  <c r="D113" i="7" s="1"/>
  <c r="C113" i="6"/>
  <c r="C113" i="7" s="1"/>
  <c r="N105" i="7"/>
  <c r="L105" i="7"/>
  <c r="J105" i="7"/>
  <c r="H105" i="7"/>
  <c r="F105" i="7"/>
  <c r="D105" i="6"/>
  <c r="D105" i="7" s="1"/>
  <c r="C105" i="6"/>
  <c r="C105" i="7" s="1"/>
  <c r="N91" i="7"/>
  <c r="M91" i="7"/>
  <c r="L91" i="7"/>
  <c r="K91" i="7"/>
  <c r="J91" i="7"/>
  <c r="I91" i="7"/>
  <c r="H91" i="7"/>
  <c r="G91" i="7"/>
  <c r="F91" i="7"/>
  <c r="E91" i="7"/>
  <c r="D91" i="6"/>
  <c r="D91" i="7" s="1"/>
  <c r="C91" i="6"/>
  <c r="C91" i="7" s="1"/>
  <c r="K87" i="7"/>
  <c r="G87" i="7"/>
  <c r="D87" i="6"/>
  <c r="C87" i="6"/>
  <c r="C87" i="7" s="1"/>
  <c r="N81" i="7"/>
  <c r="M81" i="7"/>
  <c r="L81" i="7"/>
  <c r="K81" i="7"/>
  <c r="J81" i="7"/>
  <c r="I81" i="7"/>
  <c r="H81" i="7"/>
  <c r="G81" i="7"/>
  <c r="F81" i="7"/>
  <c r="E81" i="7"/>
  <c r="D81" i="6"/>
  <c r="D81" i="7" s="1"/>
  <c r="C81" i="6"/>
  <c r="C81" i="7" s="1"/>
  <c r="N80" i="7"/>
  <c r="M80" i="7"/>
  <c r="K80" i="7"/>
  <c r="J80" i="7"/>
  <c r="I80" i="7"/>
  <c r="G80" i="7"/>
  <c r="F80" i="7"/>
  <c r="E80" i="7"/>
  <c r="D80" i="6"/>
  <c r="C80" i="6"/>
  <c r="C80" i="7" s="1"/>
  <c r="N79" i="7"/>
  <c r="M79" i="7"/>
  <c r="L79" i="7"/>
  <c r="K79" i="7"/>
  <c r="J79" i="7"/>
  <c r="I79" i="7"/>
  <c r="H79" i="7"/>
  <c r="G79" i="7"/>
  <c r="F79" i="7"/>
  <c r="E79" i="7"/>
  <c r="D79" i="6"/>
  <c r="D79" i="7" s="1"/>
  <c r="C79" i="6"/>
  <c r="C79" i="7" s="1"/>
  <c r="N76" i="7"/>
  <c r="M76" i="7"/>
  <c r="L76" i="7"/>
  <c r="K76" i="7"/>
  <c r="J76" i="7"/>
  <c r="I76" i="7"/>
  <c r="H76" i="7"/>
  <c r="G76" i="7"/>
  <c r="F76" i="7"/>
  <c r="E76" i="7"/>
  <c r="D76" i="6"/>
  <c r="D76" i="7" s="1"/>
  <c r="C76" i="6"/>
  <c r="C76" i="7" s="1"/>
  <c r="N74" i="7"/>
  <c r="M74" i="7"/>
  <c r="L74" i="7"/>
  <c r="K74" i="7"/>
  <c r="J74" i="7"/>
  <c r="I74" i="7"/>
  <c r="H74" i="7"/>
  <c r="G74" i="7"/>
  <c r="F74" i="7"/>
  <c r="E74" i="7"/>
  <c r="D74" i="6"/>
  <c r="D74" i="7" s="1"/>
  <c r="C74" i="6"/>
  <c r="C74" i="7" s="1"/>
  <c r="N71" i="7"/>
  <c r="M71" i="7"/>
  <c r="L71" i="7"/>
  <c r="K71" i="7"/>
  <c r="J71" i="7"/>
  <c r="I71" i="7"/>
  <c r="H71" i="7"/>
  <c r="G71" i="7"/>
  <c r="F71" i="7"/>
  <c r="E71" i="7"/>
  <c r="D71" i="6"/>
  <c r="D71" i="7" s="1"/>
  <c r="C71" i="6"/>
  <c r="C71" i="7" s="1"/>
  <c r="L68" i="7"/>
  <c r="H68" i="7"/>
  <c r="E68" i="6"/>
  <c r="D68" i="6"/>
  <c r="D68" i="7" s="1"/>
  <c r="C68" i="6"/>
  <c r="N60" i="7"/>
  <c r="M60" i="7"/>
  <c r="L60" i="7"/>
  <c r="K60" i="7"/>
  <c r="J60" i="7"/>
  <c r="I60" i="7"/>
  <c r="H60" i="7"/>
  <c r="G60" i="7"/>
  <c r="F60" i="7"/>
  <c r="E60" i="6"/>
  <c r="E60" i="7" s="1"/>
  <c r="D60" i="6"/>
  <c r="D60" i="7" s="1"/>
  <c r="C60" i="6"/>
  <c r="C60" i="7" s="1"/>
  <c r="N56" i="7"/>
  <c r="M56" i="7"/>
  <c r="L56" i="7"/>
  <c r="J56" i="7"/>
  <c r="I56" i="7"/>
  <c r="H56" i="7"/>
  <c r="F56" i="7"/>
  <c r="E56" i="6"/>
  <c r="E56" i="7" s="1"/>
  <c r="D56" i="6"/>
  <c r="D56" i="7" s="1"/>
  <c r="C56" i="6"/>
  <c r="C56" i="7" s="1"/>
  <c r="N55" i="7"/>
  <c r="M55" i="7"/>
  <c r="L55" i="7"/>
  <c r="K55" i="7"/>
  <c r="J55" i="7"/>
  <c r="I55" i="7"/>
  <c r="H55" i="7"/>
  <c r="G55" i="7"/>
  <c r="F55" i="7"/>
  <c r="E55" i="6"/>
  <c r="E55" i="7" s="1"/>
  <c r="D55" i="6"/>
  <c r="D55" i="7" s="1"/>
  <c r="C55" i="6"/>
  <c r="C55" i="7" s="1"/>
  <c r="N54" i="7"/>
  <c r="M54" i="7"/>
  <c r="L54" i="7"/>
  <c r="K54" i="7"/>
  <c r="J54" i="7"/>
  <c r="I54" i="7"/>
  <c r="H54" i="7"/>
  <c r="G54" i="7"/>
  <c r="F54" i="7"/>
  <c r="E54" i="6"/>
  <c r="E54" i="7" s="1"/>
  <c r="D54" i="6"/>
  <c r="D54" i="7" s="1"/>
  <c r="C54" i="6"/>
  <c r="C54" i="7" s="1"/>
  <c r="N53" i="7"/>
  <c r="M53" i="7"/>
  <c r="L53" i="7"/>
  <c r="K53" i="7"/>
  <c r="J53" i="7"/>
  <c r="I53" i="7"/>
  <c r="H53" i="7"/>
  <c r="G53" i="7"/>
  <c r="F53" i="7"/>
  <c r="E53" i="6"/>
  <c r="E53" i="7" s="1"/>
  <c r="D53" i="6"/>
  <c r="D53" i="7" s="1"/>
  <c r="C53" i="6"/>
  <c r="C53" i="7" s="1"/>
  <c r="N47" i="7"/>
  <c r="M47" i="7"/>
  <c r="L47" i="7"/>
  <c r="K47" i="7"/>
  <c r="J47" i="7"/>
  <c r="I47" i="7"/>
  <c r="H47" i="7"/>
  <c r="G47" i="7"/>
  <c r="F47" i="7"/>
  <c r="E47" i="6"/>
  <c r="E47" i="7" s="1"/>
  <c r="D47" i="6"/>
  <c r="C47" i="6"/>
  <c r="C47" i="7" s="1"/>
  <c r="N43" i="7"/>
  <c r="M43" i="7"/>
  <c r="L43" i="7"/>
  <c r="K43" i="7"/>
  <c r="J43" i="7"/>
  <c r="I43" i="7"/>
  <c r="H43" i="7"/>
  <c r="G43" i="7"/>
  <c r="F43" i="7"/>
  <c r="E43" i="6"/>
  <c r="E43" i="7" s="1"/>
  <c r="D43" i="6"/>
  <c r="D43" i="7" s="1"/>
  <c r="C43" i="6"/>
  <c r="C43" i="7" s="1"/>
  <c r="N41" i="7"/>
  <c r="M41" i="7"/>
  <c r="L41" i="7"/>
  <c r="K41" i="7"/>
  <c r="J41" i="7"/>
  <c r="I41" i="7"/>
  <c r="H41" i="7"/>
  <c r="G41" i="7"/>
  <c r="F41" i="7"/>
  <c r="E41" i="6"/>
  <c r="E41" i="7" s="1"/>
  <c r="D41" i="6"/>
  <c r="C41" i="6"/>
  <c r="C41" i="7" s="1"/>
  <c r="N40" i="7"/>
  <c r="M40" i="7"/>
  <c r="L40" i="7"/>
  <c r="K40" i="7"/>
  <c r="J40" i="7"/>
  <c r="I40" i="7"/>
  <c r="H40" i="7"/>
  <c r="G40" i="7"/>
  <c r="F40" i="7"/>
  <c r="E40" i="6"/>
  <c r="E40" i="7" s="1"/>
  <c r="D40" i="6"/>
  <c r="D40" i="7" s="1"/>
  <c r="C40" i="6"/>
  <c r="C40" i="7" s="1"/>
  <c r="N39" i="7"/>
  <c r="M39" i="7"/>
  <c r="L39" i="7"/>
  <c r="K39" i="7"/>
  <c r="J39" i="7"/>
  <c r="I39" i="7"/>
  <c r="H39" i="7"/>
  <c r="G39" i="7"/>
  <c r="F39" i="7"/>
  <c r="E39" i="6"/>
  <c r="E39" i="7" s="1"/>
  <c r="D39" i="6"/>
  <c r="D39" i="7" s="1"/>
  <c r="C39" i="6"/>
  <c r="C39" i="7" s="1"/>
  <c r="N38" i="7"/>
  <c r="M38" i="7"/>
  <c r="L38" i="7"/>
  <c r="K38" i="7"/>
  <c r="J38" i="7"/>
  <c r="I38" i="7"/>
  <c r="H38" i="7"/>
  <c r="G38" i="7"/>
  <c r="F38" i="7"/>
  <c r="E38" i="6"/>
  <c r="E38" i="7" s="1"/>
  <c r="D38" i="6"/>
  <c r="C38" i="6"/>
  <c r="C38" i="7" s="1"/>
  <c r="N35" i="7"/>
  <c r="M35" i="7"/>
  <c r="L35" i="7"/>
  <c r="K35" i="7"/>
  <c r="J35" i="7"/>
  <c r="I35" i="7"/>
  <c r="H35" i="7"/>
  <c r="G35" i="7"/>
  <c r="F35" i="7"/>
  <c r="E35" i="6"/>
  <c r="E35" i="7" s="1"/>
  <c r="D35" i="6"/>
  <c r="D35" i="7" s="1"/>
  <c r="C35" i="6"/>
  <c r="C35" i="7" s="1"/>
  <c r="N34" i="7"/>
  <c r="M34" i="7"/>
  <c r="L34" i="7"/>
  <c r="K34" i="7"/>
  <c r="J34" i="7"/>
  <c r="I34" i="7"/>
  <c r="H34" i="7"/>
  <c r="G34" i="7"/>
  <c r="F34" i="7"/>
  <c r="E34" i="6"/>
  <c r="E34" i="7" s="1"/>
  <c r="D34" i="6"/>
  <c r="D34" i="7" s="1"/>
  <c r="C34" i="6"/>
  <c r="C34" i="7" s="1"/>
  <c r="N25" i="7"/>
  <c r="M25" i="7"/>
  <c r="L25" i="7"/>
  <c r="K25" i="7"/>
  <c r="J25" i="7"/>
  <c r="I25" i="7"/>
  <c r="H25" i="7"/>
  <c r="G25" i="7"/>
  <c r="F25" i="7"/>
  <c r="E25" i="6"/>
  <c r="E25" i="7" s="1"/>
  <c r="D25" i="6"/>
  <c r="C25" i="6"/>
  <c r="C25" i="7" s="1"/>
  <c r="N20" i="7"/>
  <c r="M20" i="7"/>
  <c r="L20" i="7"/>
  <c r="K20" i="7"/>
  <c r="J20" i="7"/>
  <c r="I20" i="7"/>
  <c r="H20" i="7"/>
  <c r="G20" i="7"/>
  <c r="F20" i="7"/>
  <c r="E20" i="6"/>
  <c r="E20" i="7" s="1"/>
  <c r="D20" i="6"/>
  <c r="C20" i="6"/>
  <c r="C20" i="7" s="1"/>
  <c r="N19" i="7"/>
  <c r="L19" i="7"/>
  <c r="H19" i="7"/>
  <c r="E19" i="6"/>
  <c r="D19" i="6"/>
  <c r="D19" i="7" s="1"/>
  <c r="C19" i="6"/>
  <c r="N13" i="7"/>
  <c r="M13" i="7"/>
  <c r="L13" i="7"/>
  <c r="K13" i="7"/>
  <c r="J13" i="7"/>
  <c r="I13" i="7"/>
  <c r="H13" i="7"/>
  <c r="G13" i="7"/>
  <c r="F13" i="7"/>
  <c r="E13" i="6"/>
  <c r="E13" i="7" s="1"/>
  <c r="D13" i="6"/>
  <c r="D13" i="7" s="1"/>
  <c r="C13" i="6"/>
  <c r="C13" i="7" s="1"/>
  <c r="E11" i="6"/>
  <c r="E11" i="7" s="1"/>
  <c r="D11" i="6"/>
  <c r="D11" i="7" s="1"/>
  <c r="C11" i="6"/>
  <c r="C11" i="7" s="1"/>
  <c r="N7" i="7"/>
  <c r="M7" i="7"/>
  <c r="L7" i="7"/>
  <c r="K7" i="7"/>
  <c r="J7" i="7"/>
  <c r="I7" i="7"/>
  <c r="H7" i="7"/>
  <c r="G7" i="7"/>
  <c r="F7" i="7"/>
  <c r="E7" i="6"/>
  <c r="E7" i="7" s="1"/>
  <c r="D7" i="6"/>
  <c r="C7" i="6"/>
  <c r="C7" i="7" s="1"/>
  <c r="N5" i="7"/>
  <c r="M5" i="7"/>
  <c r="L5" i="7"/>
  <c r="K5" i="7"/>
  <c r="J5" i="7"/>
  <c r="I5" i="7"/>
  <c r="H5" i="7"/>
  <c r="G5" i="7"/>
  <c r="F5" i="7"/>
  <c r="E5" i="6"/>
  <c r="E5" i="7" s="1"/>
  <c r="D5" i="6"/>
  <c r="D5" i="7" s="1"/>
  <c r="C5" i="6"/>
  <c r="C5" i="7" s="1"/>
  <c r="N4" i="7"/>
  <c r="L4" i="7"/>
  <c r="J4" i="7"/>
  <c r="F4" i="7"/>
  <c r="E4" i="6"/>
  <c r="D4" i="6"/>
  <c r="C4" i="6"/>
  <c r="F19" i="1"/>
  <c r="F14" i="1"/>
  <c r="E35" i="1"/>
  <c r="E73" i="1"/>
  <c r="E71" i="1"/>
  <c r="E23" i="1"/>
  <c r="E52" i="1"/>
  <c r="E63" i="1"/>
  <c r="E61" i="1"/>
  <c r="E89" i="1"/>
  <c r="E67" i="1"/>
  <c r="E81" i="1"/>
  <c r="E53" i="1"/>
  <c r="E15" i="1"/>
  <c r="E24" i="1"/>
  <c r="E18" i="1"/>
  <c r="E32" i="1"/>
  <c r="E72" i="1"/>
  <c r="E112" i="1"/>
  <c r="E46" i="1"/>
  <c r="E69" i="1"/>
  <c r="E100" i="1"/>
  <c r="E42" i="1"/>
  <c r="E12" i="1"/>
  <c r="E13" i="1"/>
  <c r="E31" i="1"/>
  <c r="E60" i="1"/>
  <c r="E94" i="1"/>
  <c r="E33" i="1"/>
  <c r="E48" i="1"/>
  <c r="E95" i="1"/>
  <c r="E58" i="1"/>
  <c r="E25" i="1"/>
  <c r="E75" i="1"/>
  <c r="E34" i="1"/>
  <c r="E86" i="1"/>
  <c r="E108" i="1"/>
  <c r="E106" i="1"/>
  <c r="E29" i="1"/>
  <c r="E105" i="1"/>
  <c r="E44" i="1"/>
  <c r="E77" i="1"/>
  <c r="E26" i="1"/>
  <c r="E87" i="1"/>
  <c r="E74" i="1"/>
  <c r="E93" i="1"/>
  <c r="E96" i="1"/>
  <c r="E76" i="1"/>
  <c r="E88" i="1"/>
  <c r="E22" i="1"/>
  <c r="E50" i="1"/>
  <c r="E41" i="1"/>
  <c r="E16" i="1"/>
  <c r="E45" i="1"/>
  <c r="E65" i="1"/>
  <c r="E59" i="1"/>
  <c r="E70" i="1"/>
  <c r="E111" i="1"/>
  <c r="E68" i="1"/>
  <c r="E62" i="1"/>
  <c r="E90" i="1"/>
  <c r="E43" i="1"/>
  <c r="E79" i="1"/>
  <c r="E84" i="1"/>
  <c r="E21" i="1"/>
  <c r="E20" i="1"/>
  <c r="E92" i="1"/>
  <c r="E36" i="1"/>
  <c r="E102" i="1"/>
  <c r="E39" i="1"/>
  <c r="E109" i="1"/>
  <c r="E54" i="1"/>
  <c r="E17" i="1"/>
  <c r="E103" i="1"/>
  <c r="E30" i="1"/>
  <c r="E37" i="1"/>
  <c r="E38" i="1"/>
  <c r="E64" i="1"/>
  <c r="E28" i="1"/>
  <c r="E104" i="1"/>
  <c r="E110" i="1"/>
  <c r="E78" i="1"/>
  <c r="E82" i="1"/>
  <c r="E55" i="1"/>
  <c r="E107" i="1"/>
  <c r="E101" i="1"/>
  <c r="E99" i="1"/>
  <c r="E66" i="1"/>
  <c r="E47" i="1"/>
  <c r="E56" i="1"/>
  <c r="E27" i="1"/>
  <c r="E83" i="1"/>
  <c r="E98" i="1"/>
  <c r="N100" i="7" l="1"/>
  <c r="N87" i="7"/>
  <c r="N32" i="7"/>
  <c r="N109" i="7"/>
  <c r="N82" i="7"/>
  <c r="N68" i="7"/>
  <c r="N120" i="7"/>
  <c r="N113" i="7"/>
  <c r="M82" i="7"/>
  <c r="M68" i="7"/>
  <c r="M4" i="7"/>
  <c r="M32" i="7"/>
  <c r="M19" i="7"/>
  <c r="M100" i="7"/>
  <c r="M87" i="7"/>
  <c r="M109" i="7"/>
  <c r="M105" i="7"/>
  <c r="M140" i="7"/>
  <c r="L100" i="7"/>
  <c r="L87" i="7"/>
  <c r="L120" i="7"/>
  <c r="L113" i="7"/>
  <c r="L151" i="7"/>
  <c r="L146" i="7"/>
  <c r="L82" i="7"/>
  <c r="L80" i="7"/>
  <c r="L109" i="7"/>
  <c r="K32" i="7"/>
  <c r="K19" i="7"/>
  <c r="K66" i="7"/>
  <c r="K56" i="7"/>
  <c r="K140" i="7"/>
  <c r="K123" i="7"/>
  <c r="K109" i="7"/>
  <c r="K105" i="7"/>
  <c r="K120" i="7"/>
  <c r="K4" i="7"/>
  <c r="K82" i="7"/>
  <c r="K68" i="7"/>
  <c r="K151" i="7"/>
  <c r="K142" i="7"/>
  <c r="J100" i="7"/>
  <c r="J87" i="7"/>
  <c r="J109" i="7"/>
  <c r="J120" i="7"/>
  <c r="J113" i="7"/>
  <c r="J82" i="7"/>
  <c r="J68" i="7"/>
  <c r="J32" i="7"/>
  <c r="J19" i="7"/>
  <c r="I32" i="7"/>
  <c r="I19" i="7"/>
  <c r="I4" i="7"/>
  <c r="I82" i="7"/>
  <c r="I68" i="7"/>
  <c r="I140" i="7"/>
  <c r="I100" i="7"/>
  <c r="I87" i="7"/>
  <c r="I109" i="7"/>
  <c r="I105" i="7"/>
  <c r="H100" i="7"/>
  <c r="H87" i="7"/>
  <c r="H151" i="7"/>
  <c r="H146" i="7"/>
  <c r="H4" i="7"/>
  <c r="H82" i="7"/>
  <c r="H80" i="7"/>
  <c r="H120" i="7"/>
  <c r="H113" i="7"/>
  <c r="H109" i="7"/>
  <c r="G140" i="7"/>
  <c r="G123" i="7"/>
  <c r="G4" i="7"/>
  <c r="G82" i="7"/>
  <c r="G68" i="7"/>
  <c r="G32" i="7"/>
  <c r="G19" i="7"/>
  <c r="G66" i="7"/>
  <c r="G56" i="7"/>
  <c r="G109" i="7"/>
  <c r="G105" i="7"/>
  <c r="G151" i="7"/>
  <c r="G142" i="7"/>
  <c r="F32" i="7"/>
  <c r="F19" i="7"/>
  <c r="F120" i="7"/>
  <c r="F113" i="7"/>
  <c r="F100" i="7"/>
  <c r="F87" i="7"/>
  <c r="F109" i="7"/>
  <c r="F82" i="7"/>
  <c r="F68" i="7"/>
  <c r="C32" i="6"/>
  <c r="C32" i="7" s="1"/>
  <c r="C19" i="7"/>
  <c r="C140" i="6"/>
  <c r="C140" i="7" s="1"/>
  <c r="C123" i="7"/>
  <c r="C6" i="6"/>
  <c r="C4" i="7"/>
  <c r="C82" i="6"/>
  <c r="C82" i="7" s="1"/>
  <c r="C68" i="7"/>
  <c r="C120" i="6"/>
  <c r="C120" i="7" s="1"/>
  <c r="D7" i="7"/>
  <c r="D38" i="7"/>
  <c r="D100" i="6"/>
  <c r="D100" i="7" s="1"/>
  <c r="D87" i="7"/>
  <c r="D6" i="6"/>
  <c r="D4" i="7"/>
  <c r="D47" i="7"/>
  <c r="D114" i="7"/>
  <c r="D20" i="7"/>
  <c r="D41" i="7"/>
  <c r="D109" i="6"/>
  <c r="D109" i="7" s="1"/>
  <c r="D126" i="7"/>
  <c r="D134" i="7"/>
  <c r="D151" i="6"/>
  <c r="D151" i="7" s="1"/>
  <c r="D146" i="7"/>
  <c r="D25" i="7"/>
  <c r="D127" i="7"/>
  <c r="D80" i="7"/>
  <c r="D82" i="6"/>
  <c r="D82" i="7" s="1"/>
  <c r="D149" i="7"/>
  <c r="E32" i="6"/>
  <c r="E32" i="7" s="1"/>
  <c r="E19" i="7"/>
  <c r="E140" i="6"/>
  <c r="E140" i="7" s="1"/>
  <c r="E100" i="6"/>
  <c r="E100" i="7" s="1"/>
  <c r="E87" i="7"/>
  <c r="E109" i="6"/>
  <c r="E109" i="7" s="1"/>
  <c r="E105" i="7"/>
  <c r="E6" i="6"/>
  <c r="E4" i="7"/>
  <c r="E82" i="6"/>
  <c r="E82" i="7" s="1"/>
  <c r="E68" i="7"/>
  <c r="F66" i="7"/>
  <c r="J66" i="7"/>
  <c r="N66" i="7"/>
  <c r="D32" i="6"/>
  <c r="C66" i="6"/>
  <c r="C109" i="6"/>
  <c r="E151" i="6"/>
  <c r="E151" i="7" s="1"/>
  <c r="I151" i="7"/>
  <c r="D66" i="6"/>
  <c r="D66" i="7" s="1"/>
  <c r="H66" i="7"/>
  <c r="L66" i="7"/>
  <c r="F151" i="7"/>
  <c r="J151" i="7"/>
  <c r="N151" i="7"/>
  <c r="E66" i="6"/>
  <c r="E66" i="7" s="1"/>
  <c r="C100" i="6"/>
  <c r="C100" i="7" s="1"/>
  <c r="E120" i="6"/>
  <c r="M120" i="7"/>
  <c r="D140" i="6"/>
  <c r="C151" i="6"/>
  <c r="C151" i="7" s="1"/>
  <c r="D120" i="6"/>
  <c r="H22" i="1"/>
  <c r="H20" i="1"/>
  <c r="H13" i="1"/>
  <c r="H26" i="1"/>
  <c r="H30" i="1"/>
  <c r="H34" i="1"/>
  <c r="E40" i="1"/>
  <c r="H38" i="1"/>
  <c r="H53" i="1"/>
  <c r="H62" i="1"/>
  <c r="H66" i="1"/>
  <c r="H70" i="1"/>
  <c r="H112" i="1"/>
  <c r="H17" i="1"/>
  <c r="H44" i="1"/>
  <c r="H48" i="1"/>
  <c r="H61" i="1"/>
  <c r="H75" i="1"/>
  <c r="H79" i="1"/>
  <c r="H83" i="1"/>
  <c r="H89" i="1"/>
  <c r="H95" i="1"/>
  <c r="H101" i="1"/>
  <c r="H107" i="1"/>
  <c r="H109" i="1"/>
  <c r="H12" i="1"/>
  <c r="E14" i="1"/>
  <c r="H21" i="1"/>
  <c r="H23" i="1"/>
  <c r="H25" i="1"/>
  <c r="H27" i="1"/>
  <c r="H29" i="1"/>
  <c r="H31" i="1"/>
  <c r="H33" i="1"/>
  <c r="H35" i="1"/>
  <c r="H37" i="1"/>
  <c r="H39" i="1"/>
  <c r="H52" i="1"/>
  <c r="H54" i="1"/>
  <c r="H56" i="1"/>
  <c r="H63" i="1"/>
  <c r="H65" i="1"/>
  <c r="H67" i="1"/>
  <c r="H69" i="1"/>
  <c r="H74" i="1"/>
  <c r="H24" i="1"/>
  <c r="H28" i="1"/>
  <c r="H32" i="1"/>
  <c r="H36" i="1"/>
  <c r="E57" i="1"/>
  <c r="H55" i="1"/>
  <c r="H64" i="1"/>
  <c r="H68" i="1"/>
  <c r="H15" i="1"/>
  <c r="H42" i="1"/>
  <c r="H46" i="1"/>
  <c r="H50" i="1"/>
  <c r="H59" i="1"/>
  <c r="H72" i="1"/>
  <c r="H77" i="1"/>
  <c r="H81" i="1"/>
  <c r="H87" i="1"/>
  <c r="H93" i="1"/>
  <c r="H99" i="1"/>
  <c r="H103" i="1"/>
  <c r="H105" i="1"/>
  <c r="H111" i="1"/>
  <c r="E19" i="1"/>
  <c r="H16" i="1"/>
  <c r="H18" i="1"/>
  <c r="H41" i="1"/>
  <c r="H43" i="1"/>
  <c r="H45" i="1"/>
  <c r="H47" i="1"/>
  <c r="H58" i="1"/>
  <c r="H60" i="1"/>
  <c r="H71" i="1"/>
  <c r="H73" i="1"/>
  <c r="H76" i="1"/>
  <c r="E80" i="1"/>
  <c r="E85" i="1" s="1"/>
  <c r="H78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H110" i="1"/>
  <c r="E49" i="1"/>
  <c r="E97" i="1"/>
  <c r="E91" i="1"/>
  <c r="N152" i="6" l="1"/>
  <c r="N152" i="7" s="1"/>
  <c r="N140" i="7"/>
  <c r="N6" i="7"/>
  <c r="M66" i="7"/>
  <c r="M6" i="7"/>
  <c r="M152" i="6"/>
  <c r="M152" i="7" s="1"/>
  <c r="M151" i="7"/>
  <c r="L32" i="7"/>
  <c r="L152" i="6"/>
  <c r="L152" i="7" s="1"/>
  <c r="L140" i="7"/>
  <c r="L6" i="7"/>
  <c r="K6" i="7"/>
  <c r="J152" i="6"/>
  <c r="J152" i="7" s="1"/>
  <c r="J140" i="7"/>
  <c r="J6" i="7"/>
  <c r="I152" i="6"/>
  <c r="I152" i="7" s="1"/>
  <c r="I120" i="7"/>
  <c r="I66" i="7"/>
  <c r="I6" i="7"/>
  <c r="H152" i="6"/>
  <c r="H152" i="7" s="1"/>
  <c r="H140" i="7"/>
  <c r="H32" i="7"/>
  <c r="H6" i="7"/>
  <c r="G6" i="7"/>
  <c r="F6" i="7"/>
  <c r="F152" i="6"/>
  <c r="F152" i="7" s="1"/>
  <c r="F140" i="7"/>
  <c r="C109" i="7"/>
  <c r="C66" i="7"/>
  <c r="C8" i="6"/>
  <c r="C6" i="7"/>
  <c r="D140" i="7"/>
  <c r="D32" i="7"/>
  <c r="D152" i="6"/>
  <c r="D152" i="7" s="1"/>
  <c r="D120" i="7"/>
  <c r="D8" i="6"/>
  <c r="D6" i="7"/>
  <c r="E120" i="7"/>
  <c r="E8" i="6"/>
  <c r="E6" i="7"/>
  <c r="K152" i="6"/>
  <c r="K152" i="7" s="1"/>
  <c r="K100" i="7"/>
  <c r="G152" i="6"/>
  <c r="G152" i="7" s="1"/>
  <c r="G100" i="7"/>
  <c r="H40" i="1"/>
  <c r="H57" i="1"/>
  <c r="H14" i="1"/>
  <c r="H80" i="1"/>
  <c r="H85" i="1" s="1"/>
  <c r="E152" i="6"/>
  <c r="E152" i="7" s="1"/>
  <c r="C152" i="6"/>
  <c r="H97" i="1"/>
  <c r="E51" i="1"/>
  <c r="E113" i="1" s="1"/>
  <c r="H49" i="1"/>
  <c r="H51" i="1" s="1"/>
  <c r="H91" i="1"/>
  <c r="H19" i="1"/>
  <c r="N8" i="7" l="1"/>
  <c r="M8" i="7"/>
  <c r="L8" i="7"/>
  <c r="K8" i="7"/>
  <c r="J8" i="7"/>
  <c r="I8" i="7"/>
  <c r="H8" i="7"/>
  <c r="G8" i="7"/>
  <c r="F8" i="7"/>
  <c r="C12" i="6"/>
  <c r="C8" i="7"/>
  <c r="D12" i="6"/>
  <c r="D8" i="7"/>
  <c r="E12" i="6"/>
  <c r="E8" i="7"/>
  <c r="C152" i="7"/>
  <c r="H113" i="1"/>
  <c r="N12" i="7" l="1"/>
  <c r="M12" i="7"/>
  <c r="L12" i="7"/>
  <c r="K12" i="7"/>
  <c r="J12" i="7"/>
  <c r="I12" i="7"/>
  <c r="H12" i="7"/>
  <c r="G12" i="7"/>
  <c r="F12" i="7"/>
  <c r="C12" i="7"/>
  <c r="C83" i="6"/>
  <c r="D12" i="7"/>
  <c r="D83" i="6"/>
  <c r="E12" i="7"/>
  <c r="E83" i="6"/>
  <c r="N83" i="7" l="1"/>
  <c r="N154" i="6"/>
  <c r="M83" i="7"/>
  <c r="M154" i="6"/>
  <c r="L83" i="7"/>
  <c r="L154" i="6"/>
  <c r="K83" i="7"/>
  <c r="K154" i="6"/>
  <c r="J83" i="7"/>
  <c r="J154" i="6"/>
  <c r="I83" i="7"/>
  <c r="I154" i="6"/>
  <c r="H83" i="7"/>
  <c r="H154" i="6"/>
  <c r="G83" i="7"/>
  <c r="G154" i="6"/>
  <c r="F154" i="6"/>
  <c r="F83" i="7"/>
  <c r="C83" i="7"/>
  <c r="C154" i="6"/>
  <c r="D154" i="6"/>
  <c r="D83" i="7"/>
  <c r="E83" i="7"/>
  <c r="E154" i="6"/>
</calcChain>
</file>

<file path=xl/comments1.xml><?xml version="1.0" encoding="utf-8"?>
<comments xmlns="http://schemas.openxmlformats.org/spreadsheetml/2006/main">
  <authors>
    <author>Brian Christopher Hoyle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Adjustment if negative in Dec.  Add back the negative cash.  Adjusted balance should be negative cash.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</authors>
  <commentList>
    <comment ref="F10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47.4279.1 Allocated based on rate base
WA 77.26%  OR 22.74%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47.4279.1  Allocated based on rate base.
WA 77.26%  OR 22.74%
</t>
        </r>
      </text>
    </comment>
  </commentList>
</comments>
</file>

<file path=xl/sharedStrings.xml><?xml version="1.0" encoding="utf-8"?>
<sst xmlns="http://schemas.openxmlformats.org/spreadsheetml/2006/main" count="1266" uniqueCount="392">
  <si>
    <t>Cascade Natural Gas</t>
  </si>
  <si>
    <t>Ledger Type</t>
  </si>
  <si>
    <t>AA</t>
  </si>
  <si>
    <t>FERC Major Trial Balance</t>
  </si>
  <si>
    <t>Year</t>
  </si>
  <si>
    <t>Format</t>
  </si>
  <si>
    <t>YTD</t>
  </si>
  <si>
    <t>LTD</t>
  </si>
  <si>
    <t>Period</t>
  </si>
  <si>
    <t>Currency</t>
  </si>
  <si>
    <t>***</t>
  </si>
  <si>
    <t>Company</t>
  </si>
  <si>
    <t>00047</t>
  </si>
  <si>
    <t>Business Unit</t>
  </si>
  <si>
    <t>FERC Major</t>
  </si>
  <si>
    <t>Sub Account</t>
  </si>
  <si>
    <t>FERC Major Description</t>
  </si>
  <si>
    <t>GL Balance</t>
  </si>
  <si>
    <t>Adjustment</t>
  </si>
  <si>
    <t>Adjusted Balance</t>
  </si>
  <si>
    <t>*</t>
  </si>
  <si>
    <t>@2:101.106</t>
  </si>
  <si>
    <t>@2:114</t>
  </si>
  <si>
    <t>Utility Plant (101-106,114)</t>
  </si>
  <si>
    <t>@2:107</t>
  </si>
  <si>
    <t>Construction Work in Progress (107)</t>
  </si>
  <si>
    <t>@2:108</t>
  </si>
  <si>
    <t>@2:111</t>
  </si>
  <si>
    <t>@2:115</t>
  </si>
  <si>
    <t>Accum. Provision for Depr (108,111,115)</t>
  </si>
  <si>
    <t>@2:116</t>
  </si>
  <si>
    <t>Utility Plant Adjustments (116)</t>
  </si>
  <si>
    <t>@2:121</t>
  </si>
  <si>
    <t>Nonutility Property (121)</t>
  </si>
  <si>
    <t>@2:122</t>
  </si>
  <si>
    <t>Accum. Provision for Depr (122)</t>
  </si>
  <si>
    <t>@2:124</t>
  </si>
  <si>
    <t>Other Invesstments (124)</t>
  </si>
  <si>
    <t>@2:131</t>
  </si>
  <si>
    <t>Cash (131)</t>
  </si>
  <si>
    <t>@2:135</t>
  </si>
  <si>
    <t>Working Funds (135)</t>
  </si>
  <si>
    <t>@2:141</t>
  </si>
  <si>
    <t>Notes Receivable (141)</t>
  </si>
  <si>
    <t>@2:142</t>
  </si>
  <si>
    <t>Customer Accounts Receivable (142)</t>
  </si>
  <si>
    <t>@2:143</t>
  </si>
  <si>
    <t>Other Accounts Receivable (143)</t>
  </si>
  <si>
    <t>@2:144</t>
  </si>
  <si>
    <t>Accum. Provision for Uncollectible Accounts (144)</t>
  </si>
  <si>
    <t>@2:146</t>
  </si>
  <si>
    <t>Accounts Receivable from Associated Companies (146)</t>
  </si>
  <si>
    <t>@2:154</t>
  </si>
  <si>
    <t>Plant Materials and Operating Supplies (154)</t>
  </si>
  <si>
    <t>@2:163</t>
  </si>
  <si>
    <t>Stores Expense Undistributed (163)</t>
  </si>
  <si>
    <t>@2:164</t>
  </si>
  <si>
    <t>02</t>
  </si>
  <si>
    <t>Pipeline Imbalances (161.2)</t>
  </si>
  <si>
    <t>[*,/02]</t>
  </si>
  <si>
    <t>Liquefied Natural Gas Stored (164.2)</t>
  </si>
  <si>
    <t>@2:165</t>
  </si>
  <si>
    <t>Prepayments (165)</t>
  </si>
  <si>
    <t>@2:173</t>
  </si>
  <si>
    <t>Accrued Utility Revenues (173)</t>
  </si>
  <si>
    <t>@2:181</t>
  </si>
  <si>
    <t>Unamortized Debt Expense (181)</t>
  </si>
  <si>
    <t>47WA</t>
  </si>
  <si>
    <t>@2:182</t>
  </si>
  <si>
    <t>47OR</t>
  </si>
  <si>
    <t>Other Regulatory Assets (182.3)</t>
  </si>
  <si>
    <t>@2:184</t>
  </si>
  <si>
    <t>Clearing Accounts (184)</t>
  </si>
  <si>
    <t>@2:186</t>
  </si>
  <si>
    <t>Miscellaneous Deferred Debits (186)</t>
  </si>
  <si>
    <t>2a</t>
  </si>
  <si>
    <t>@2:189</t>
  </si>
  <si>
    <t>Unamortized Loss on Reacquired Debt (189)</t>
  </si>
  <si>
    <t>@2:190</t>
  </si>
  <si>
    <t>Accumulated Deferred Income Taxes (190)</t>
  </si>
  <si>
    <t>@2:191</t>
  </si>
  <si>
    <t>Def Gas Costs - Under-Rec (191)</t>
  </si>
  <si>
    <t>3a</t>
  </si>
  <si>
    <t>@2:201</t>
  </si>
  <si>
    <t>Common Stock Issued (201)</t>
  </si>
  <si>
    <t>@2:207</t>
  </si>
  <si>
    <t>Premium on Capital Stock (207)</t>
  </si>
  <si>
    <t>@2:215.216</t>
  </si>
  <si>
    <t>@2:438</t>
  </si>
  <si>
    <t>Dividends Declared-Common Stock (Account 438)</t>
  </si>
  <si>
    <t>Retained Earnings (215, 215.1, 216)</t>
  </si>
  <si>
    <t>2161</t>
  </si>
  <si>
    <t>Unappropriated Undistributed Subsidiary Earnings (216.1)</t>
  </si>
  <si>
    <t>@2:224</t>
  </si>
  <si>
    <t>Other Long Term Debt (224)</t>
  </si>
  <si>
    <t>4a</t>
  </si>
  <si>
    <t>2282</t>
  </si>
  <si>
    <t>Accumulated Provision for Injuries and Damages (228.2)</t>
  </si>
  <si>
    <t>2283</t>
  </si>
  <si>
    <t>Accumulated provision for Pensions and Benefits (228.3)</t>
  </si>
  <si>
    <t>2284</t>
  </si>
  <si>
    <t>Accumulated Miscellaneous Operating Provisions (228.4)</t>
  </si>
  <si>
    <t>@2:230</t>
  </si>
  <si>
    <t>Asset Retirement Obligations (230)</t>
  </si>
  <si>
    <t>@2:231</t>
  </si>
  <si>
    <t>Notes Payable (231)</t>
  </si>
  <si>
    <t>4b</t>
  </si>
  <si>
    <t>@2:232</t>
  </si>
  <si>
    <t>Accounts Payable (232)</t>
  </si>
  <si>
    <t>@2:233</t>
  </si>
  <si>
    <t>Notes Payable to Assoc. Comp (233)</t>
  </si>
  <si>
    <t>@2:234</t>
  </si>
  <si>
    <t>Accounts Payable to Associated Companies (234)</t>
  </si>
  <si>
    <t>@2:235</t>
  </si>
  <si>
    <t>Customer Deposits (235)</t>
  </si>
  <si>
    <t>@2:236</t>
  </si>
  <si>
    <t>Taxes Accrued (236)</t>
  </si>
  <si>
    <t>@2:237</t>
  </si>
  <si>
    <t>Interest Accrued (237)</t>
  </si>
  <si>
    <t>@2:238</t>
  </si>
  <si>
    <t xml:space="preserve">     Dividends Payable Common (238)</t>
  </si>
  <si>
    <t>@2:241</t>
  </si>
  <si>
    <t>Tax Collections Payable (241)</t>
  </si>
  <si>
    <t>@2:242</t>
  </si>
  <si>
    <t>Miscellaneous Current and Accrued Liabilities (242)</t>
  </si>
  <si>
    <t>@2:252</t>
  </si>
  <si>
    <t>Customer Advances for Construction (252)</t>
  </si>
  <si>
    <t>@2:255</t>
  </si>
  <si>
    <t>Accumulated Deferred Investment Tax Credits (255)</t>
  </si>
  <si>
    <t>@2:253</t>
  </si>
  <si>
    <t>Other Deferred Credits (253)</t>
  </si>
  <si>
    <t>3b</t>
  </si>
  <si>
    <t>@2:254</t>
  </si>
  <si>
    <t>Other Regulatory Liabilities (254)</t>
  </si>
  <si>
    <t>2b</t>
  </si>
  <si>
    <t>@2:282</t>
  </si>
  <si>
    <t>Accumulated Deferred Income Taxes - Other Property (282)</t>
  </si>
  <si>
    <t>@2:283</t>
  </si>
  <si>
    <t>Accumulated Deferred Income Taxes - Other (283)</t>
  </si>
  <si>
    <t>@2:400</t>
  </si>
  <si>
    <t>Residential and Commercial Sales</t>
  </si>
  <si>
    <t>@2:488</t>
  </si>
  <si>
    <t>@3:488</t>
  </si>
  <si>
    <t>Miscellaneous Service Revenues (488)</t>
  </si>
  <si>
    <t>@2:489</t>
  </si>
  <si>
    <t>Transportation Revenues (489)</t>
  </si>
  <si>
    <t>@2:493</t>
  </si>
  <si>
    <t>Rent from Gas Property (493)</t>
  </si>
  <si>
    <t>@2:494</t>
  </si>
  <si>
    <t>Interdepartmental rents (494)</t>
  </si>
  <si>
    <t>@2:495</t>
  </si>
  <si>
    <t>Other Gas Revenues (495)</t>
  </si>
  <si>
    <t>Gas Operating Revenues (400)</t>
  </si>
  <si>
    <t>@2:401</t>
  </si>
  <si>
    <t>[*,/2488]</t>
  </si>
  <si>
    <t>Operation Expenses (401)</t>
  </si>
  <si>
    <t>@2:402</t>
  </si>
  <si>
    <t>Maintenance Expenses (402)</t>
  </si>
  <si>
    <t>@2:403</t>
  </si>
  <si>
    <t>Deperciation Expenses (403)</t>
  </si>
  <si>
    <t>@2:404</t>
  </si>
  <si>
    <t>Amortization and Depreciation of Utility Plant (404)</t>
  </si>
  <si>
    <t>@2:407</t>
  </si>
  <si>
    <t>Regulatory Debits (407.3)</t>
  </si>
  <si>
    <t>@2:408</t>
  </si>
  <si>
    <t>Taxes Other than Income Taxes (408.1)</t>
  </si>
  <si>
    <t>4091</t>
  </si>
  <si>
    <t>1221</t>
  </si>
  <si>
    <t>Income Taxes - Federal (409.1)</t>
  </si>
  <si>
    <t>1222</t>
  </si>
  <si>
    <t>Income Taxes - Other (409.1)</t>
  </si>
  <si>
    <t>@2:410</t>
  </si>
  <si>
    <t>Provision for Deferred Income Taxes (410.1)</t>
  </si>
  <si>
    <t>@2:411</t>
  </si>
  <si>
    <t>Investment Tax Credit Adjustment - Net (411.4)</t>
  </si>
  <si>
    <t>@2:417</t>
  </si>
  <si>
    <t>Revenue from Nonutility Operations (417)</t>
  </si>
  <si>
    <t>@2:419</t>
  </si>
  <si>
    <t>Interest and Dividend Income (419)</t>
  </si>
  <si>
    <t>4191</t>
  </si>
  <si>
    <t>Allowance for Other Funds Used During Construction (419.1)</t>
  </si>
  <si>
    <t>@2:421</t>
  </si>
  <si>
    <t>Miscellaneous Nonoperating Income (421)</t>
  </si>
  <si>
    <t>@2:426</t>
  </si>
  <si>
    <t>4261</t>
  </si>
  <si>
    <t>Donations (426.1)</t>
  </si>
  <si>
    <t>4262</t>
  </si>
  <si>
    <t>Life Insurance (426.2)</t>
  </si>
  <si>
    <t>4263</t>
  </si>
  <si>
    <t>Penalties (426.3)</t>
  </si>
  <si>
    <t>4264</t>
  </si>
  <si>
    <t>Expenditures for Certain Civic, Political and Related Activities (426.4)</t>
  </si>
  <si>
    <t>4265</t>
  </si>
  <si>
    <t>Other Deductions (426.5)</t>
  </si>
  <si>
    <t>4082</t>
  </si>
  <si>
    <t>Taxes Other than Income Taxes (408.2)</t>
  </si>
  <si>
    <t>4092</t>
  </si>
  <si>
    <t>Income Taxes - Federal (409.2)</t>
  </si>
  <si>
    <t>Income Taxes - Other (409.2)</t>
  </si>
  <si>
    <t>@2:427</t>
  </si>
  <si>
    <t>Interest on Long Term Debt (427)</t>
  </si>
  <si>
    <t>5a</t>
  </si>
  <si>
    <t>4280</t>
  </si>
  <si>
    <t>Amortization of Debt Disc and Expense (428)</t>
  </si>
  <si>
    <t>4281</t>
  </si>
  <si>
    <t>Amortization of Loss on Reacquired Debt (428.1)</t>
  </si>
  <si>
    <t>@2:431</t>
  </si>
  <si>
    <t>Other Interest Expense (431)</t>
  </si>
  <si>
    <t>5b</t>
  </si>
  <si>
    <t>@2:432</t>
  </si>
  <si>
    <t>Allowance for Borrowed Funds Used During Construction-Credit (432)</t>
  </si>
  <si>
    <t>Adjustments</t>
  </si>
  <si>
    <t>Reclass LOC to Short Term Debt</t>
  </si>
  <si>
    <t>Reclass Interest on LOC to Short Term</t>
  </si>
  <si>
    <t>General Notes:</t>
  </si>
  <si>
    <t>GAAP presentation moves credit balances from asset to liability side (vise versa) for a "Gross Presentation"</t>
  </si>
  <si>
    <t>CNG keeps books on FERC basis, but makes AJE's each month to convert period ending balances to GAAP</t>
  </si>
  <si>
    <t>FERC wants balances to stay where they are reguardless of debit vs credit ending balance giving a "Net Presentation"</t>
  </si>
  <si>
    <t xml:space="preserve">   TOTAL Liabilities and Other Credits (Total of lines 15,24,35,55,and 66)</t>
  </si>
  <si>
    <t xml:space="preserve">   TOTAL Deferred Credits (Total of lines 57 thru 65)</t>
  </si>
  <si>
    <t>Accumulated Deferred Income Taxes - Accelerated Amortization (281)</t>
  </si>
  <si>
    <t xml:space="preserve">Unamortized Gain on Reacquired Debt (257) </t>
  </si>
  <si>
    <t xml:space="preserve">Other Regulatory Liabilities (254) </t>
  </si>
  <si>
    <t xml:space="preserve">Other Deferred Credits (253) </t>
  </si>
  <si>
    <t>Deferred Gains from Disposition of Utility Plant (256)</t>
  </si>
  <si>
    <t>DEFERRED CREDITS</t>
  </si>
  <si>
    <t xml:space="preserve">   TOTAL Current and Accrued Liabilities (Total of lines 37 thru 54)</t>
  </si>
  <si>
    <t>(Less) Long-Term Portion of Derivative Instrument Liabilities - Hedges</t>
  </si>
  <si>
    <t>Derivative Instrument Liabilities - Hedges (245)</t>
  </si>
  <si>
    <t>(Less) Long-Term Portion of Derivative Instrument Liabilities</t>
  </si>
  <si>
    <t>Derivative Instrument Liabilities (244)</t>
  </si>
  <si>
    <t>Obligations Under Capital Leases-Current (243)</t>
  </si>
  <si>
    <t xml:space="preserve">Miscellaneous Current and Accrued Liabilities (242) </t>
  </si>
  <si>
    <t>Matured Interest (240)</t>
  </si>
  <si>
    <t>Matured Long-Term Debt (239)</t>
  </si>
  <si>
    <t>Dividends Declared (238)</t>
  </si>
  <si>
    <t xml:space="preserve">Taxes Accrued (236) </t>
  </si>
  <si>
    <t>Notes Payable to Associated Companies (233)</t>
  </si>
  <si>
    <t xml:space="preserve">Current Portion of Long-Term Debt </t>
  </si>
  <si>
    <t>CURRENT AND ACCRUED LIABILITIES</t>
  </si>
  <si>
    <t xml:space="preserve">   TOTAL Other Noncurrent Liabilities (Total of lines 26 thru 34)</t>
  </si>
  <si>
    <t>Long-Term Portion of Derivative Instrument Liabilities - Hedges</t>
  </si>
  <si>
    <t>Long-Term Portion of Derivative Instrument Liabilities</t>
  </si>
  <si>
    <t xml:space="preserve"> Accumulated Provision for Rate Refunds (229)</t>
  </si>
  <si>
    <t xml:space="preserve"> Accumulated Miscellaneous Operating Provisions (228.4)</t>
  </si>
  <si>
    <t xml:space="preserve"> Accumulated Provision for Pensions and Benefits (228.3)</t>
  </si>
  <si>
    <t xml:space="preserve"> Accumulated Provision for Injuries and Damages (228.2)</t>
  </si>
  <si>
    <t xml:space="preserve"> Accumulated Provision for Property Insurance (228.1)</t>
  </si>
  <si>
    <t xml:space="preserve"> Obligations Under Capital Leases - Noncurrent (227)</t>
  </si>
  <si>
    <t xml:space="preserve"> OTHER NONCURRENT LIABILITIES</t>
  </si>
  <si>
    <t xml:space="preserve">    TOTAL Long-Term Debt (Total of lines 17 thru 23)</t>
  </si>
  <si>
    <t xml:space="preserve"> (Less) Current Portion of Long-Term Debt</t>
  </si>
  <si>
    <t xml:space="preserve"> (Less) Unamortized Discount on Long-Term Debt-Dr. (226)</t>
  </si>
  <si>
    <t xml:space="preserve"> Unamortized Premium on Long-Term Debt (225)</t>
  </si>
  <si>
    <t xml:space="preserve"> Other Long-Term Debt (224)</t>
  </si>
  <si>
    <t xml:space="preserve"> Advances from Associated Companies (223)</t>
  </si>
  <si>
    <t xml:space="preserve"> (Less) Reacquired Bonds (222)</t>
  </si>
  <si>
    <t xml:space="preserve"> Bonds (221)</t>
  </si>
  <si>
    <t xml:space="preserve"> LONG-TERM DEBT</t>
  </si>
  <si>
    <t xml:space="preserve">   TOTAL Proprietary Capital (Enter Total of lines 2 thru 14)</t>
  </si>
  <si>
    <t xml:space="preserve"> Accumulated Other Comprehensive Income (Loss) (219)</t>
  </si>
  <si>
    <t xml:space="preserve"> (Less) Reacquired Capital Stock (217)</t>
  </si>
  <si>
    <t xml:space="preserve"> Unappropriated Undistributed Subsidiary Earnings (216.1)</t>
  </si>
  <si>
    <t xml:space="preserve"> Retained Earnings (215, 215.1, 216)</t>
  </si>
  <si>
    <t xml:space="preserve"> (Less) Capital Stock Expense (214)</t>
  </si>
  <si>
    <t xml:space="preserve"> (Less) Discount on Capital Stock (213)</t>
  </si>
  <si>
    <t xml:space="preserve"> Installments Received on Capital Stock (212)</t>
  </si>
  <si>
    <t xml:space="preserve"> Other Paid-In Capital (208-211)</t>
  </si>
  <si>
    <t xml:space="preserve"> Premium on Capital Stock (207)</t>
  </si>
  <si>
    <t xml:space="preserve"> Stock Liability for Conversion (203, 206)</t>
  </si>
  <si>
    <t xml:space="preserve"> Capital Stock Subscribed (202, 205)</t>
  </si>
  <si>
    <t xml:space="preserve"> Preferred Stock Issued (204)</t>
  </si>
  <si>
    <t xml:space="preserve"> Common Stock Issued (201)</t>
  </si>
  <si>
    <t xml:space="preserve"> PROPRIETARY CAPITAL</t>
  </si>
  <si>
    <t xml:space="preserve">    TOTAL Assets and Other Debits (Total of lines 10-15,30,64,and 80)</t>
  </si>
  <si>
    <t xml:space="preserve">    TOTAL Deferred Debits (Total of lines 66 thru 79)</t>
  </si>
  <si>
    <t xml:space="preserve"> Unrecovered Purchased Gas Costs (191)</t>
  </si>
  <si>
    <t xml:space="preserve"> Accumulated Deferred Income Taxes (190)</t>
  </si>
  <si>
    <t xml:space="preserve"> Unamortized Loss on Reacquired Debt (189)</t>
  </si>
  <si>
    <t xml:space="preserve"> Research, Development, and Demonstration Expend. (188)</t>
  </si>
  <si>
    <t xml:space="preserve"> Deferred Losses from Disposition of Utility Plant (187)</t>
  </si>
  <si>
    <t xml:space="preserve"> Miscellaneous Deferred Debits (186)</t>
  </si>
  <si>
    <t xml:space="preserve"> Temporary Facilities (185)</t>
  </si>
  <si>
    <t xml:space="preserve"> Clearing Accounts (184)</t>
  </si>
  <si>
    <t xml:space="preserve"> Preliminary Survey and Investigation Charges (Gas)(183.1 and 183.2)</t>
  </si>
  <si>
    <t xml:space="preserve"> Preliminary Survey and Investigation Charges (Electric)(183)</t>
  </si>
  <si>
    <t xml:space="preserve"> Other Regulatory Assets (182.3) </t>
  </si>
  <si>
    <t xml:space="preserve"> Unrecovered Plant and Regulatory Study Costs (182.2)</t>
  </si>
  <si>
    <t xml:space="preserve"> Extraordinary Property Losses (182.1) </t>
  </si>
  <si>
    <t xml:space="preserve"> Unamortized Debt Expense (181)</t>
  </si>
  <si>
    <t xml:space="preserve"> DEFERRED DEBITS</t>
  </si>
  <si>
    <t xml:space="preserve">     TOTAL Current and Accrued Assets (Total of lines 32 thru 63)</t>
  </si>
  <si>
    <t xml:space="preserve"> (Less) Long-Term Portion of Derivative Instrument Assests - Hedges (176)</t>
  </si>
  <si>
    <t xml:space="preserve"> Derivative Instrument Assets - Hedges (176)</t>
  </si>
  <si>
    <t>(Less) Long-Term Portion of Derivative Instrument Assets (175)</t>
  </si>
  <si>
    <t xml:space="preserve"> Derivative Instrument Assets (175)</t>
  </si>
  <si>
    <t xml:space="preserve"> Miscellaneous Current and Accrued Assets (174)</t>
  </si>
  <si>
    <t xml:space="preserve"> Accrued Utility Revenues (173)</t>
  </si>
  <si>
    <t xml:space="preserve"> Rents Receivable (172)</t>
  </si>
  <si>
    <t xml:space="preserve"> Interest and Dividends Receivable (171)</t>
  </si>
  <si>
    <t xml:space="preserve"> Advances for Gas (166 thru 167)</t>
  </si>
  <si>
    <t xml:space="preserve"> Prepayments (165)</t>
  </si>
  <si>
    <t xml:space="preserve"> Liquefied Natural Gas Stored and Held for Processing (164.2 thru 164.3)</t>
  </si>
  <si>
    <t xml:space="preserve"> Gas Stored Underground-Current (164.1)</t>
  </si>
  <si>
    <t xml:space="preserve"> Stores Expense Undistributed (163)</t>
  </si>
  <si>
    <t xml:space="preserve"> (Less) Noncurrent Portion of Allowances</t>
  </si>
  <si>
    <t xml:space="preserve"> Allowances (158.1 and 158.2)</t>
  </si>
  <si>
    <t xml:space="preserve"> Nuclear Materials Held for Sale (157)</t>
  </si>
  <si>
    <t xml:space="preserve"> Other Materials and Supplies (156)</t>
  </si>
  <si>
    <t xml:space="preserve"> Merchandise (155)</t>
  </si>
  <si>
    <t xml:space="preserve"> Plant Materials and Operating Supplies (154)</t>
  </si>
  <si>
    <t xml:space="preserve"> Residuals (Elec) and Extracted  44 Products (Gas) (153)</t>
  </si>
  <si>
    <t xml:space="preserve"> Fuel Stock Expenses Undistributed (152)</t>
  </si>
  <si>
    <t xml:space="preserve"> Fuel Stock (151)</t>
  </si>
  <si>
    <t xml:space="preserve"> Notes Receivable from Associated Companies (145)</t>
  </si>
  <si>
    <t xml:space="preserve"> (Less) Accum. Provision for Uncollectible Accounts - Credit (144)</t>
  </si>
  <si>
    <t xml:space="preserve"> Other Accounts Receivable (143)</t>
  </si>
  <si>
    <t xml:space="preserve"> Customer Accounts Receivable (142)</t>
  </si>
  <si>
    <t xml:space="preserve"> Notes Receivable (141)</t>
  </si>
  <si>
    <t xml:space="preserve"> Temporary Cash Investments (136)</t>
  </si>
  <si>
    <t xml:space="preserve"> Working Funds (135)</t>
  </si>
  <si>
    <t xml:space="preserve"> Speical Deposits (132-134)</t>
  </si>
  <si>
    <t xml:space="preserve"> Cash (131)</t>
  </si>
  <si>
    <t xml:space="preserve"> CURRENT AND ACCRUED ASSETS</t>
  </si>
  <si>
    <t xml:space="preserve">    TOTAL Other Property &amp; Investments (Total of lines 17-20, 22-29)</t>
  </si>
  <si>
    <t>Long-Term Portion of Derivative Assets - Hedges (176)</t>
  </si>
  <si>
    <t xml:space="preserve"> Long-Term Portion of Derivative Assets (175)</t>
  </si>
  <si>
    <t xml:space="preserve"> Other Special Funds (128)</t>
  </si>
  <si>
    <t xml:space="preserve"> Amortization Fund - Federal (127)</t>
  </si>
  <si>
    <t xml:space="preserve"> Depreciation Fund (126)</t>
  </si>
  <si>
    <t xml:space="preserve"> Sinking Funds (125)</t>
  </si>
  <si>
    <t xml:space="preserve"> Other Investments (124)</t>
  </si>
  <si>
    <t xml:space="preserve"> Noncurrent Portion of Allowances</t>
  </si>
  <si>
    <t xml:space="preserve"> (For Cost of Account 123.1, See Footnote Page 224, line 40)</t>
  </si>
  <si>
    <t xml:space="preserve"> Investment in Subsidiary Companies (123.1)</t>
  </si>
  <si>
    <t xml:space="preserve"> Investments in Associated Companies (123)</t>
  </si>
  <si>
    <t xml:space="preserve"> (Less) Accum. Provision for Depreciation and Amortization (122)</t>
  </si>
  <si>
    <t xml:space="preserve"> Nonutility Property (121)</t>
  </si>
  <si>
    <t xml:space="preserve">    OTHER PROPERTY AND INVESTMENTS</t>
  </si>
  <si>
    <t>Gas Owed to System Gas (117.4)</t>
  </si>
  <si>
    <t>Gas Stored in Reservoirs and Pipelines-Noncurrent (117.3)</t>
  </si>
  <si>
    <t>System Balancing Gas (117.2)</t>
  </si>
  <si>
    <t>Gas Stored-Base Gas (117.1)</t>
  </si>
  <si>
    <t xml:space="preserve"> Utility Plant Adjustments (116)</t>
  </si>
  <si>
    <t xml:space="preserve"> Net Utility Plant (Total of lines 6 and 9)</t>
  </si>
  <si>
    <t xml:space="preserve"> Nuclear Fuel (Enter Total of line 7 less 8)</t>
  </si>
  <si>
    <t xml:space="preserve"> (Less) Accum. Provision for Amort., of Nucl. Fuel Assem. (120.5)</t>
  </si>
  <si>
    <t xml:space="preserve"> Nuclear Fuel (120.1-120.4, and 120.6)</t>
  </si>
  <si>
    <t xml:space="preserve"> Net Utility Plant (Total of line 4 less 5)</t>
  </si>
  <si>
    <t xml:space="preserve"> (Less) Accum. Provision for Depr., Amort. Depl. (108, 111, 115)</t>
  </si>
  <si>
    <t xml:space="preserve">    TOTAL Utility Plant (Total of lines 2 and 3)</t>
  </si>
  <si>
    <t xml:space="preserve"> Construction Work in Progress (107)</t>
  </si>
  <si>
    <t xml:space="preserve"> Utility Plant (101-106, 114)</t>
  </si>
  <si>
    <t>UTILITY PLANT</t>
  </si>
  <si>
    <t>Title of Account</t>
  </si>
  <si>
    <t>COMPARATIVE BALANCE SHEETS</t>
  </si>
  <si>
    <t>12</t>
  </si>
  <si>
    <t>7b</t>
  </si>
  <si>
    <t>1a</t>
  </si>
  <si>
    <t>6a</t>
  </si>
  <si>
    <t>4a/6b</t>
  </si>
  <si>
    <t>1b/7a</t>
  </si>
  <si>
    <t>47</t>
  </si>
  <si>
    <t>2016</t>
  </si>
  <si>
    <t>6 &amp; 8</t>
  </si>
  <si>
    <t>2 &amp; 8</t>
  </si>
  <si>
    <t>4 &amp; 6</t>
  </si>
  <si>
    <t>1 &amp; 7</t>
  </si>
  <si>
    <t>[000.099]</t>
  </si>
  <si>
    <t>02,04</t>
  </si>
  <si>
    <t>[*,/02,/04]</t>
  </si>
  <si>
    <t>@2:183</t>
  </si>
  <si>
    <t>Clearing Accounts (183)</t>
  </si>
  <si>
    <t>2190</t>
  </si>
  <si>
    <t>Other Comprehensive Income (219.0)</t>
  </si>
  <si>
    <t>@21:4262*</t>
  </si>
  <si>
    <t>SISP/SERP (426.2)</t>
  </si>
  <si>
    <t>Reverse Budget Pay Plan Reclass AJE</t>
  </si>
  <si>
    <t>Reverse Deferral Reclass AJE</t>
  </si>
  <si>
    <t>Reverse PGA Reclass AJE</t>
  </si>
  <si>
    <t xml:space="preserve">  Use 3 Factor Rate for State Allocation</t>
  </si>
  <si>
    <t>Reverse Debt Issuance Cost Reclass AJE</t>
  </si>
  <si>
    <t xml:space="preserve">Reverse Cash Overdraft AJE's </t>
  </si>
  <si>
    <t>Reclass LOC Debt Issue Costs to 186</t>
  </si>
  <si>
    <t>Reclass Amort on LOC Debt Issue Costs to 431</t>
  </si>
  <si>
    <t>Average</t>
  </si>
  <si>
    <t>Docket UE-170929</t>
  </si>
  <si>
    <t>Page 1 of 1</t>
  </si>
  <si>
    <t>Exh. BAE-7</t>
  </si>
  <si>
    <t>Cascade Natural Gas Corporation</t>
  </si>
  <si>
    <t>Cash Balances for Each Month of 2017</t>
  </si>
  <si>
    <t>Data from Cascade Response to PC-3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</si>
</sst>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.5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8.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</cellStyleXfs>
  <cellXfs count="2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49" fontId="0" fillId="0" borderId="0" xfId="0" applyNumberFormat="1" applyAlignment="1">
      <alignment horizontal="center"/>
    </xf>
    <xf numFmtId="164" fontId="3" fillId="0" borderId="0" xfId="0" applyNumberFormat="1" applyFont="1" applyAlignment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9" fontId="0" fillId="0" borderId="0" xfId="0" applyNumberForma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43" fontId="0" fillId="5" borderId="0" xfId="1" applyFont="1" applyFill="1"/>
    <xf numFmtId="43" fontId="0" fillId="0" borderId="0" xfId="1" applyFont="1"/>
    <xf numFmtId="164" fontId="3" fillId="0" borderId="0" xfId="1" applyNumberFormat="1" applyFont="1" applyAlignment="1"/>
    <xf numFmtId="43" fontId="0" fillId="5" borderId="2" xfId="1" applyFont="1" applyFill="1" applyBorder="1"/>
    <xf numFmtId="43" fontId="0" fillId="0" borderId="2" xfId="1" applyFont="1" applyBorder="1"/>
    <xf numFmtId="164" fontId="3" fillId="0" borderId="2" xfId="1" applyNumberFormat="1" applyFont="1" applyBorder="1" applyAlignment="1"/>
    <xf numFmtId="49" fontId="0" fillId="0" borderId="0" xfId="0" applyNumberFormat="1" applyAlignment="1">
      <alignment horizontal="right"/>
    </xf>
    <xf numFmtId="43" fontId="0" fillId="6" borderId="0" xfId="1" applyFont="1" applyFill="1"/>
    <xf numFmtId="164" fontId="3" fillId="6" borderId="0" xfId="1" applyNumberFormat="1" applyFont="1" applyFill="1" applyAlignment="1"/>
    <xf numFmtId="0" fontId="0" fillId="0" borderId="0" xfId="0" applyFill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/>
    <xf numFmtId="49" fontId="0" fillId="0" borderId="0" xfId="0" applyNumberFormat="1" applyFill="1"/>
    <xf numFmtId="0" fontId="5" fillId="0" borderId="0" xfId="0" applyFont="1" applyAlignment="1">
      <alignment horizontal="right"/>
    </xf>
    <xf numFmtId="49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right"/>
    </xf>
    <xf numFmtId="43" fontId="0" fillId="0" borderId="2" xfId="1" applyFont="1" applyFill="1" applyBorder="1"/>
    <xf numFmtId="164" fontId="3" fillId="0" borderId="0" xfId="1" applyNumberFormat="1" applyFont="1" applyFill="1" applyAlignment="1">
      <alignment vertical="center"/>
    </xf>
    <xf numFmtId="43" fontId="0" fillId="0" borderId="0" xfId="1" applyFont="1" applyAlignment="1"/>
    <xf numFmtId="164" fontId="3" fillId="0" borderId="0" xfId="1" applyNumberFormat="1" applyFont="1" applyBorder="1" applyAlignment="1">
      <alignment vertical="center"/>
    </xf>
    <xf numFmtId="0" fontId="0" fillId="0" borderId="0" xfId="0" applyAlignment="1"/>
    <xf numFmtId="0" fontId="0" fillId="7" borderId="0" xfId="0" applyFill="1"/>
    <xf numFmtId="164" fontId="3" fillId="7" borderId="0" xfId="0" applyNumberFormat="1" applyFont="1" applyFill="1" applyAlignment="1"/>
    <xf numFmtId="164" fontId="3" fillId="0" borderId="0" xfId="0" applyNumberFormat="1" applyFont="1"/>
    <xf numFmtId="0" fontId="0" fillId="0" borderId="0" xfId="0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3" fillId="0" borderId="0" xfId="2" applyFont="1"/>
    <xf numFmtId="43" fontId="13" fillId="0" borderId="0" xfId="1" applyFont="1"/>
    <xf numFmtId="43" fontId="14" fillId="0" borderId="6" xfId="1" applyFont="1" applyBorder="1"/>
    <xf numFmtId="0" fontId="15" fillId="0" borderId="7" xfId="2" applyFont="1" applyBorder="1" applyAlignment="1" applyProtection="1">
      <alignment horizontal="left"/>
    </xf>
    <xf numFmtId="43" fontId="14" fillId="0" borderId="8" xfId="1" applyFont="1" applyBorder="1"/>
    <xf numFmtId="43" fontId="13" fillId="0" borderId="9" xfId="1" applyFont="1" applyBorder="1"/>
    <xf numFmtId="0" fontId="16" fillId="0" borderId="7" xfId="2" applyFont="1" applyBorder="1" applyAlignment="1" applyProtection="1">
      <alignment horizontal="left"/>
    </xf>
    <xf numFmtId="43" fontId="13" fillId="0" borderId="8" xfId="1" applyFont="1" applyBorder="1"/>
    <xf numFmtId="43" fontId="13" fillId="0" borderId="8" xfId="1" applyFont="1" applyBorder="1" applyProtection="1"/>
    <xf numFmtId="43" fontId="13" fillId="0" borderId="8" xfId="1" applyFont="1" applyBorder="1" applyAlignment="1" applyProtection="1">
      <alignment horizontal="right"/>
    </xf>
    <xf numFmtId="0" fontId="16" fillId="0" borderId="7" xfId="2" applyFont="1" applyBorder="1"/>
    <xf numFmtId="43" fontId="13" fillId="0" borderId="8" xfId="1" applyFont="1" applyBorder="1" applyAlignment="1" applyProtection="1"/>
    <xf numFmtId="43" fontId="17" fillId="0" borderId="8" xfId="1" applyFont="1" applyBorder="1"/>
    <xf numFmtId="43" fontId="13" fillId="0" borderId="8" xfId="1" applyFont="1" applyBorder="1" applyProtection="1">
      <protection locked="0"/>
    </xf>
    <xf numFmtId="0" fontId="16" fillId="0" borderId="7" xfId="2" applyFont="1" applyFill="1" applyBorder="1" applyAlignment="1" applyProtection="1">
      <alignment horizontal="left"/>
    </xf>
    <xf numFmtId="43" fontId="17" fillId="8" borderId="8" xfId="1" applyFont="1" applyFill="1" applyBorder="1"/>
    <xf numFmtId="0" fontId="15" fillId="0" borderId="7" xfId="2" applyFont="1" applyFill="1" applyBorder="1" applyAlignment="1" applyProtection="1">
      <alignment horizontal="left"/>
    </xf>
    <xf numFmtId="43" fontId="14" fillId="0" borderId="8" xfId="1" applyFont="1" applyBorder="1" applyProtection="1">
      <protection locked="0"/>
    </xf>
    <xf numFmtId="0" fontId="15" fillId="0" borderId="10" xfId="2" applyFont="1" applyBorder="1" applyAlignment="1" applyProtection="1">
      <alignment horizontal="left"/>
    </xf>
    <xf numFmtId="43" fontId="13" fillId="0" borderId="9" xfId="1" applyFont="1" applyBorder="1" applyProtection="1">
      <protection locked="0"/>
    </xf>
    <xf numFmtId="43" fontId="13" fillId="0" borderId="8" xfId="1" applyFont="1" applyBorder="1" applyAlignment="1" applyProtection="1">
      <alignment horizontal="left"/>
    </xf>
    <xf numFmtId="43" fontId="13" fillId="0" borderId="8" xfId="1" applyFont="1" applyFill="1" applyBorder="1" applyProtection="1"/>
    <xf numFmtId="43" fontId="13" fillId="0" borderId="8" xfId="1" applyFont="1" applyBorder="1" applyAlignment="1" applyProtection="1">
      <alignment horizontal="fill"/>
    </xf>
    <xf numFmtId="43" fontId="13" fillId="0" borderId="8" xfId="1" applyFont="1" applyFill="1" applyBorder="1" applyProtection="1">
      <protection locked="0"/>
    </xf>
    <xf numFmtId="43" fontId="17" fillId="8" borderId="11" xfId="1" applyFont="1" applyFill="1" applyBorder="1" applyProtection="1">
      <protection locked="0"/>
    </xf>
    <xf numFmtId="43" fontId="14" fillId="0" borderId="8" xfId="1" applyFont="1" applyFill="1" applyBorder="1" applyProtection="1">
      <protection locked="0"/>
    </xf>
    <xf numFmtId="43" fontId="17" fillId="0" borderId="12" xfId="1" applyFont="1" applyBorder="1"/>
    <xf numFmtId="43" fontId="13" fillId="0" borderId="8" xfId="1" applyFont="1" applyBorder="1" applyAlignment="1">
      <alignment horizontal="center"/>
    </xf>
    <xf numFmtId="0" fontId="16" fillId="0" borderId="7" xfId="2" applyFont="1" applyBorder="1" applyAlignment="1">
      <alignment horizontal="left"/>
    </xf>
    <xf numFmtId="43" fontId="13" fillId="8" borderId="11" xfId="1" applyFont="1" applyFill="1" applyBorder="1"/>
    <xf numFmtId="43" fontId="14" fillId="0" borderId="8" xfId="1" applyFont="1" applyBorder="1" applyProtection="1"/>
    <xf numFmtId="43" fontId="14" fillId="0" borderId="13" xfId="1" applyFont="1" applyBorder="1" applyProtection="1"/>
    <xf numFmtId="43" fontId="17" fillId="0" borderId="12" xfId="1" applyFont="1" applyBorder="1" applyAlignment="1" applyProtection="1">
      <alignment horizontal="fill"/>
    </xf>
    <xf numFmtId="43" fontId="13" fillId="0" borderId="12" xfId="1" applyFont="1" applyBorder="1" applyProtection="1">
      <protection locked="0"/>
    </xf>
    <xf numFmtId="43" fontId="18" fillId="8" borderId="8" xfId="1" applyFont="1" applyFill="1" applyBorder="1"/>
    <xf numFmtId="43" fontId="14" fillId="0" borderId="6" xfId="1" applyFont="1" applyBorder="1" applyProtection="1"/>
    <xf numFmtId="0" fontId="15" fillId="0" borderId="14" xfId="2" applyFont="1" applyBorder="1"/>
    <xf numFmtId="0" fontId="15" fillId="0" borderId="7" xfId="2" applyFont="1" applyBorder="1"/>
    <xf numFmtId="43" fontId="13" fillId="8" borderId="8" xfId="1" applyFont="1" applyFill="1" applyBorder="1"/>
    <xf numFmtId="43" fontId="13" fillId="8" borderId="8" xfId="1" applyFont="1" applyFill="1" applyBorder="1" applyProtection="1"/>
    <xf numFmtId="43" fontId="13" fillId="0" borderId="8" xfId="1" applyFont="1" applyBorder="1" applyAlignment="1" applyProtection="1">
      <alignment horizontal="left" indent="1"/>
      <protection locked="0"/>
    </xf>
    <xf numFmtId="0" fontId="13" fillId="8" borderId="8" xfId="2" applyFont="1" applyFill="1" applyBorder="1"/>
    <xf numFmtId="14" fontId="13" fillId="0" borderId="8" xfId="2" applyNumberFormat="1" applyFont="1" applyBorder="1" applyAlignment="1">
      <alignment horizontal="center"/>
    </xf>
    <xf numFmtId="0" fontId="13" fillId="0" borderId="15" xfId="2" applyFont="1" applyBorder="1" applyAlignment="1">
      <alignment horizontal="center"/>
    </xf>
    <xf numFmtId="0" fontId="14" fillId="0" borderId="0" xfId="2" applyFont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43" fontId="17" fillId="5" borderId="0" xfId="1" applyFont="1" applyFill="1"/>
    <xf numFmtId="43" fontId="17" fillId="0" borderId="0" xfId="1" applyFont="1"/>
    <xf numFmtId="49" fontId="19" fillId="0" borderId="0" xfId="1" applyNumberFormat="1" applyFont="1" applyAlignment="1">
      <alignment horizontal="center"/>
    </xf>
    <xf numFmtId="43" fontId="17" fillId="0" borderId="2" xfId="1" applyFont="1" applyFill="1" applyBorder="1"/>
    <xf numFmtId="43" fontId="17" fillId="0" borderId="2" xfId="1" applyFont="1" applyBorder="1"/>
    <xf numFmtId="49" fontId="19" fillId="0" borderId="2" xfId="1" applyNumberFormat="1" applyFont="1" applyBorder="1" applyAlignment="1">
      <alignment horizontal="center"/>
    </xf>
    <xf numFmtId="43" fontId="17" fillId="5" borderId="4" xfId="1" applyFont="1" applyFill="1" applyBorder="1"/>
    <xf numFmtId="43" fontId="17" fillId="6" borderId="0" xfId="1" applyFont="1" applyFill="1"/>
    <xf numFmtId="49" fontId="19" fillId="6" borderId="0" xfId="1" applyNumberFormat="1" applyFont="1" applyFill="1" applyAlignment="1">
      <alignment horizontal="center"/>
    </xf>
    <xf numFmtId="43" fontId="17" fillId="0" borderId="0" xfId="1" applyFont="1" applyFill="1"/>
    <xf numFmtId="49" fontId="19" fillId="0" borderId="0" xfId="1" applyNumberFormat="1" applyFont="1" applyFill="1" applyAlignment="1">
      <alignment horizontal="center"/>
    </xf>
    <xf numFmtId="43" fontId="17" fillId="0" borderId="0" xfId="1" applyFont="1" applyFill="1" applyAlignment="1">
      <alignment vertical="center"/>
    </xf>
    <xf numFmtId="49" fontId="19" fillId="0" borderId="0" xfId="1" applyNumberFormat="1" applyFont="1" applyFill="1" applyAlignment="1">
      <alignment horizontal="center" vertical="center"/>
    </xf>
    <xf numFmtId="43" fontId="17" fillId="0" borderId="0" xfId="1" applyFont="1" applyAlignment="1"/>
    <xf numFmtId="43" fontId="20" fillId="0" borderId="0" xfId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/>
    <xf numFmtId="164" fontId="19" fillId="0" borderId="2" xfId="1" applyNumberFormat="1" applyFont="1" applyBorder="1" applyAlignment="1"/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7" fillId="0" borderId="0" xfId="0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/>
    <xf numFmtId="49" fontId="17" fillId="0" borderId="0" xfId="0" applyNumberFormat="1" applyFont="1" applyFill="1"/>
    <xf numFmtId="0" fontId="21" fillId="0" borderId="0" xfId="0" applyFont="1" applyAlignment="1">
      <alignment horizontal="right"/>
    </xf>
    <xf numFmtId="49" fontId="17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right"/>
    </xf>
    <xf numFmtId="43" fontId="17" fillId="0" borderId="4" xfId="1" applyFont="1" applyBorder="1"/>
    <xf numFmtId="164" fontId="19" fillId="0" borderId="4" xfId="1" applyNumberFormat="1" applyFont="1" applyBorder="1" applyAlignment="1"/>
    <xf numFmtId="164" fontId="19" fillId="6" borderId="0" xfId="1" applyNumberFormat="1" applyFont="1" applyFill="1" applyAlignment="1"/>
    <xf numFmtId="164" fontId="19" fillId="0" borderId="0" xfId="1" applyNumberFormat="1" applyFont="1" applyFill="1" applyAlignment="1"/>
    <xf numFmtId="164" fontId="19" fillId="0" borderId="0" xfId="1" applyNumberFormat="1" applyFont="1" applyFill="1" applyAlignment="1">
      <alignment vertical="center"/>
    </xf>
    <xf numFmtId="164" fontId="19" fillId="0" borderId="0" xfId="1" applyNumberFormat="1" applyFont="1" applyBorder="1" applyAlignment="1">
      <alignment vertical="center"/>
    </xf>
    <xf numFmtId="43" fontId="0" fillId="0" borderId="0" xfId="0" applyNumberFormat="1"/>
    <xf numFmtId="43" fontId="17" fillId="7" borderId="0" xfId="1" applyFont="1" applyFill="1"/>
    <xf numFmtId="0" fontId="17" fillId="6" borderId="4" xfId="0" applyFont="1" applyFill="1" applyBorder="1" applyAlignment="1">
      <alignment horizontal="center"/>
    </xf>
    <xf numFmtId="0" fontId="17" fillId="6" borderId="0" xfId="0" applyFont="1" applyFill="1" applyAlignment="1"/>
    <xf numFmtId="0" fontId="17" fillId="6" borderId="0" xfId="0" applyFont="1" applyFill="1"/>
    <xf numFmtId="49" fontId="17" fillId="9" borderId="0" xfId="0" applyNumberFormat="1" applyFont="1" applyFill="1" applyAlignment="1">
      <alignment horizontal="center"/>
    </xf>
    <xf numFmtId="49" fontId="17" fillId="9" borderId="0" xfId="0" applyNumberFormat="1" applyFont="1" applyFill="1"/>
    <xf numFmtId="0" fontId="17" fillId="9" borderId="0" xfId="0" applyFont="1" applyFill="1" applyAlignment="1">
      <alignment horizontal="right"/>
    </xf>
    <xf numFmtId="43" fontId="17" fillId="9" borderId="0" xfId="1" applyFont="1" applyFill="1"/>
    <xf numFmtId="49" fontId="19" fillId="9" borderId="0" xfId="1" applyNumberFormat="1" applyFont="1" applyFill="1" applyAlignment="1">
      <alignment horizontal="center"/>
    </xf>
    <xf numFmtId="0" fontId="0" fillId="9" borderId="0" xfId="0" applyFill="1"/>
    <xf numFmtId="164" fontId="19" fillId="9" borderId="0" xfId="1" applyNumberFormat="1" applyFont="1" applyFill="1" applyAlignment="1"/>
    <xf numFmtId="164" fontId="8" fillId="9" borderId="0" xfId="2" applyNumberFormat="1" applyFill="1"/>
    <xf numFmtId="164" fontId="9" fillId="0" borderId="7" xfId="2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vertical="center"/>
    </xf>
    <xf numFmtId="164" fontId="8" fillId="0" borderId="0" xfId="2" applyNumberFormat="1"/>
    <xf numFmtId="164" fontId="8" fillId="0" borderId="15" xfId="2" applyNumberFormat="1" applyFont="1" applyBorder="1" applyAlignment="1">
      <alignment horizontal="center"/>
    </xf>
    <xf numFmtId="164" fontId="8" fillId="0" borderId="0" xfId="2" applyNumberFormat="1" applyFont="1" applyBorder="1" applyAlignment="1">
      <alignment horizontal="center"/>
    </xf>
    <xf numFmtId="164" fontId="8" fillId="0" borderId="8" xfId="2" applyNumberFormat="1" applyFont="1" applyBorder="1" applyAlignment="1">
      <alignment horizontal="center"/>
    </xf>
    <xf numFmtId="164" fontId="11" fillId="0" borderId="7" xfId="2" applyNumberFormat="1" applyFont="1" applyBorder="1" applyAlignment="1" applyProtection="1">
      <alignment horizontal="left"/>
    </xf>
    <xf numFmtId="164" fontId="11" fillId="0" borderId="0" xfId="2" applyNumberFormat="1" applyFont="1" applyBorder="1" applyAlignment="1" applyProtection="1">
      <alignment horizontal="left"/>
    </xf>
    <xf numFmtId="164" fontId="8" fillId="8" borderId="8" xfId="2" applyNumberFormat="1" applyFont="1" applyFill="1" applyBorder="1"/>
    <xf numFmtId="164" fontId="10" fillId="0" borderId="7" xfId="2" applyNumberFormat="1" applyFont="1" applyBorder="1" applyAlignment="1" applyProtection="1">
      <alignment horizontal="left"/>
    </xf>
    <xf numFmtId="164" fontId="10" fillId="0" borderId="0" xfId="2" applyNumberFormat="1" applyFont="1" applyBorder="1" applyAlignment="1" applyProtection="1">
      <alignment horizontal="left"/>
    </xf>
    <xf numFmtId="164" fontId="0" fillId="0" borderId="8" xfId="1" applyNumberFormat="1" applyFont="1" applyFill="1" applyBorder="1" applyAlignment="1">
      <alignment horizontal="left" indent="1"/>
    </xf>
    <xf numFmtId="164" fontId="8" fillId="0" borderId="8" xfId="1" applyNumberFormat="1" applyFont="1" applyBorder="1" applyAlignment="1" applyProtection="1">
      <alignment horizontal="left" indent="1"/>
      <protection locked="0"/>
    </xf>
    <xf numFmtId="164" fontId="9" fillId="0" borderId="8" xfId="1" applyNumberFormat="1" applyFont="1" applyBorder="1" applyProtection="1"/>
    <xf numFmtId="164" fontId="0" fillId="0" borderId="8" xfId="1" applyNumberFormat="1" applyFont="1" applyFill="1" applyBorder="1"/>
    <xf numFmtId="164" fontId="8" fillId="0" borderId="8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8" borderId="8" xfId="1" applyNumberFormat="1" applyFont="1" applyFill="1" applyBorder="1"/>
    <xf numFmtId="164" fontId="8" fillId="8" borderId="8" xfId="1" applyNumberFormat="1" applyFont="1" applyFill="1" applyBorder="1" applyProtection="1"/>
    <xf numFmtId="164" fontId="10" fillId="9" borderId="7" xfId="2" applyNumberFormat="1" applyFont="1" applyFill="1" applyBorder="1" applyAlignment="1" applyProtection="1">
      <alignment horizontal="left"/>
    </xf>
    <xf numFmtId="164" fontId="10" fillId="9" borderId="0" xfId="2" applyNumberFormat="1" applyFont="1" applyFill="1" applyBorder="1" applyAlignment="1" applyProtection="1">
      <alignment horizontal="left"/>
    </xf>
    <xf numFmtId="164" fontId="8" fillId="9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Protection="1"/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Border="1"/>
    <xf numFmtId="164" fontId="0" fillId="0" borderId="8" xfId="1" applyNumberFormat="1" applyFont="1" applyBorder="1"/>
    <xf numFmtId="164" fontId="10" fillId="0" borderId="7" xfId="2" applyNumberFormat="1" applyFont="1" applyBorder="1"/>
    <xf numFmtId="164" fontId="10" fillId="0" borderId="0" xfId="2" applyNumberFormat="1" applyFont="1" applyBorder="1"/>
    <xf numFmtId="164" fontId="11" fillId="0" borderId="7" xfId="2" applyNumberFormat="1" applyFont="1" applyBorder="1"/>
    <xf numFmtId="164" fontId="11" fillId="0" borderId="14" xfId="2" applyNumberFormat="1" applyFont="1" applyBorder="1"/>
    <xf numFmtId="164" fontId="9" fillId="0" borderId="6" xfId="1" applyNumberFormat="1" applyFont="1" applyBorder="1" applyProtection="1"/>
    <xf numFmtId="164" fontId="8" fillId="0" borderId="0" xfId="2" applyNumberFormat="1" applyBorder="1"/>
    <xf numFmtId="164" fontId="8" fillId="0" borderId="0" xfId="1" applyNumberFormat="1" applyFont="1"/>
    <xf numFmtId="164" fontId="12" fillId="8" borderId="8" xfId="1" applyNumberFormat="1" applyFont="1" applyFill="1" applyBorder="1"/>
    <xf numFmtId="164" fontId="10" fillId="0" borderId="7" xfId="2" applyNumberFormat="1" applyFont="1" applyFill="1" applyBorder="1" applyAlignment="1" applyProtection="1">
      <alignment horizontal="left"/>
    </xf>
    <xf numFmtId="164" fontId="10" fillId="0" borderId="0" xfId="2" applyNumberFormat="1" applyFont="1" applyFill="1" applyBorder="1" applyAlignment="1" applyProtection="1">
      <alignment horizontal="left"/>
    </xf>
    <xf numFmtId="164" fontId="8" fillId="0" borderId="12" xfId="1" applyNumberFormat="1" applyFont="1" applyBorder="1" applyProtection="1">
      <protection locked="0"/>
    </xf>
    <xf numFmtId="164" fontId="9" fillId="0" borderId="13" xfId="1" applyNumberFormat="1" applyFont="1" applyBorder="1" applyProtection="1"/>
    <xf numFmtId="164" fontId="11" fillId="0" borderId="10" xfId="2" applyNumberFormat="1" applyFont="1" applyBorder="1" applyAlignment="1" applyProtection="1">
      <alignment horizontal="left"/>
    </xf>
    <xf numFmtId="164" fontId="8" fillId="8" borderId="11" xfId="1" applyNumberFormat="1" applyFont="1" applyFill="1" applyBorder="1"/>
    <xf numFmtId="164" fontId="0" fillId="0" borderId="12" xfId="1" applyNumberFormat="1" applyFont="1" applyBorder="1" applyAlignment="1" applyProtection="1">
      <alignment horizontal="fill"/>
    </xf>
    <xf numFmtId="164" fontId="10" fillId="0" borderId="7" xfId="2" applyNumberFormat="1" applyFont="1" applyBorder="1" applyAlignment="1">
      <alignment horizontal="left"/>
    </xf>
    <xf numFmtId="164" fontId="10" fillId="0" borderId="0" xfId="2" applyNumberFormat="1" applyFont="1" applyBorder="1" applyAlignment="1">
      <alignment horizontal="left"/>
    </xf>
    <xf numFmtId="164" fontId="8" fillId="0" borderId="8" xfId="1" applyNumberFormat="1" applyFont="1" applyBorder="1" applyAlignment="1">
      <alignment horizontal="center"/>
    </xf>
    <xf numFmtId="164" fontId="0" fillId="0" borderId="12" xfId="1" applyNumberFormat="1" applyFont="1" applyBorder="1"/>
    <xf numFmtId="164" fontId="9" fillId="0" borderId="8" xfId="1" applyNumberFormat="1" applyFont="1" applyFill="1" applyBorder="1" applyProtection="1">
      <protection locked="0"/>
    </xf>
    <xf numFmtId="164" fontId="0" fillId="8" borderId="11" xfId="1" applyNumberFormat="1" applyFont="1" applyFill="1" applyBorder="1" applyProtection="1">
      <protection locked="0"/>
    </xf>
    <xf numFmtId="164" fontId="8" fillId="0" borderId="8" xfId="1" applyNumberFormat="1" applyFont="1" applyBorder="1" applyAlignment="1" applyProtection="1">
      <alignment horizontal="fill"/>
    </xf>
    <xf numFmtId="164" fontId="8" fillId="0" borderId="8" xfId="1" applyNumberFormat="1" applyFont="1" applyBorder="1" applyAlignment="1" applyProtection="1">
      <alignment horizontal="left"/>
    </xf>
    <xf numFmtId="164" fontId="8" fillId="0" borderId="9" xfId="1" applyNumberFormat="1" applyFont="1" applyBorder="1" applyProtection="1">
      <protection locked="0"/>
    </xf>
    <xf numFmtId="164" fontId="9" fillId="0" borderId="8" xfId="1" applyNumberFormat="1" applyFont="1" applyBorder="1" applyProtection="1">
      <protection locked="0"/>
    </xf>
    <xf numFmtId="164" fontId="11" fillId="0" borderId="7" xfId="2" applyNumberFormat="1" applyFont="1" applyFill="1" applyBorder="1" applyAlignment="1" applyProtection="1">
      <alignment horizontal="left"/>
    </xf>
    <xf numFmtId="164" fontId="11" fillId="0" borderId="0" xfId="2" applyNumberFormat="1" applyFont="1" applyFill="1" applyBorder="1" applyAlignment="1" applyProtection="1">
      <alignment horizontal="left"/>
    </xf>
    <xf numFmtId="164" fontId="0" fillId="8" borderId="8" xfId="1" applyNumberFormat="1" applyFont="1" applyFill="1" applyBorder="1"/>
    <xf numFmtId="164" fontId="8" fillId="0" borderId="8" xfId="1" applyNumberFormat="1" applyFont="1" applyBorder="1" applyAlignment="1" applyProtection="1"/>
    <xf numFmtId="164" fontId="8" fillId="0" borderId="8" xfId="1" applyNumberFormat="1" applyFont="1" applyBorder="1" applyAlignment="1" applyProtection="1">
      <alignment horizontal="right"/>
    </xf>
    <xf numFmtId="164" fontId="8" fillId="0" borderId="9" xfId="1" applyNumberFormat="1" applyFont="1" applyBorder="1"/>
    <xf numFmtId="164" fontId="9" fillId="0" borderId="8" xfId="1" applyNumberFormat="1" applyFont="1" applyBorder="1"/>
    <xf numFmtId="164" fontId="9" fillId="0" borderId="6" xfId="1" applyNumberFormat="1" applyFont="1" applyBorder="1"/>
    <xf numFmtId="164" fontId="8" fillId="0" borderId="0" xfId="2" applyNumberFormat="1" applyFont="1"/>
    <xf numFmtId="17" fontId="0" fillId="0" borderId="0" xfId="0" applyNumberFormat="1"/>
    <xf numFmtId="0" fontId="13" fillId="0" borderId="0" xfId="7" applyFont="1" applyAlignment="1">
      <alignment horizontal="right"/>
    </xf>
    <xf numFmtId="49" fontId="22" fillId="0" borderId="0" xfId="7" applyNumberFormat="1" applyFont="1" applyFill="1"/>
    <xf numFmtId="43" fontId="0" fillId="0" borderId="0" xfId="1" applyFont="1" applyFill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8">
    <cellStyle name="Comma" xfId="1" builtinId="3"/>
    <cellStyle name="Comma 2" xfId="3"/>
    <cellStyle name="Comma 2 2" xfId="4"/>
    <cellStyle name="Normal" xfId="0" builtinId="0"/>
    <cellStyle name="Normal 10 10" xfId="7"/>
    <cellStyle name="Normal 2" xfId="2"/>
    <cellStyle name="Normal 3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Microsoft%20Office\Office14\Library\GSI_SSJD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BreakPreview" topLeftCell="A97" zoomScale="60" zoomScaleNormal="110" workbookViewId="0">
      <selection activeCell="A34" sqref="A34"/>
    </sheetView>
  </sheetViews>
  <sheetFormatPr defaultColWidth="9.109375" defaultRowHeight="13.2" x14ac:dyDescent="0.25"/>
  <cols>
    <col min="1" max="1" width="59.109375" style="43" customWidth="1"/>
    <col min="2" max="2" width="0.88671875" style="43" customWidth="1"/>
    <col min="3" max="14" width="16.6640625" style="43" customWidth="1"/>
    <col min="15" max="16384" width="9.109375" style="43"/>
  </cols>
  <sheetData>
    <row r="1" spans="1:14" ht="18.899999999999999" customHeight="1" x14ac:dyDescent="0.25">
      <c r="A1" s="88" t="s">
        <v>355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5">
      <c r="A2" s="86" t="s">
        <v>354</v>
      </c>
      <c r="C2" s="85">
        <v>43100</v>
      </c>
      <c r="D2" s="85">
        <v>43069</v>
      </c>
      <c r="E2" s="85">
        <v>43039</v>
      </c>
      <c r="F2" s="85">
        <v>43008</v>
      </c>
      <c r="G2" s="85">
        <v>42978</v>
      </c>
      <c r="H2" s="85">
        <v>42947</v>
      </c>
      <c r="I2" s="85">
        <v>42916</v>
      </c>
      <c r="J2" s="85">
        <v>42886</v>
      </c>
      <c r="K2" s="85">
        <v>42855</v>
      </c>
      <c r="L2" s="85">
        <v>42825</v>
      </c>
      <c r="M2" s="85">
        <v>42794</v>
      </c>
      <c r="N2" s="85">
        <v>42766</v>
      </c>
    </row>
    <row r="3" spans="1:14" x14ac:dyDescent="0.25">
      <c r="A3" s="46" t="s">
        <v>353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x14ac:dyDescent="0.25">
      <c r="A4" s="49" t="s">
        <v>352</v>
      </c>
      <c r="C4" s="83">
        <f>+'2017 Monthly FERC BS'!C4</f>
        <v>0</v>
      </c>
      <c r="D4" s="83">
        <f>+'2017 Monthly FERC BS'!D4</f>
        <v>0</v>
      </c>
      <c r="E4" s="83">
        <f>+'2017 Monthly FERC BS'!E4</f>
        <v>970070557.71000004</v>
      </c>
      <c r="F4" s="83">
        <f>+'2017 Monthly FERC BS'!F4</f>
        <v>961055565.66999996</v>
      </c>
      <c r="G4" s="83">
        <f>+'2017 Monthly FERC BS'!G4</f>
        <v>953925681.76999998</v>
      </c>
      <c r="H4" s="83">
        <f>+'2017 Monthly FERC BS'!H4</f>
        <v>947348218.03999996</v>
      </c>
      <c r="I4" s="83">
        <f>+'2017 Monthly FERC BS'!I4</f>
        <v>945067852.38999999</v>
      </c>
      <c r="J4" s="83">
        <f>+'2017 Monthly FERC BS'!J4</f>
        <v>934819552.00999999</v>
      </c>
      <c r="K4" s="83">
        <f>+'2017 Monthly FERC BS'!K4</f>
        <v>934819552.00999999</v>
      </c>
      <c r="L4" s="83">
        <f>+'2017 Monthly FERC BS'!L4</f>
        <v>932970820.38</v>
      </c>
      <c r="M4" s="83">
        <f>+'2017 Monthly FERC BS'!M4</f>
        <v>927046835.13999999</v>
      </c>
      <c r="N4" s="83">
        <f>+'2017 Monthly FERC BS'!N4</f>
        <v>924855679.23000002</v>
      </c>
    </row>
    <row r="5" spans="1:14" x14ac:dyDescent="0.25">
      <c r="A5" s="49" t="s">
        <v>351</v>
      </c>
      <c r="C5" s="83">
        <f>+'2017 Monthly FERC BS'!C5</f>
        <v>0</v>
      </c>
      <c r="D5" s="83">
        <f>+'2017 Monthly FERC BS'!D5</f>
        <v>0</v>
      </c>
      <c r="E5" s="83">
        <f>+'2017 Monthly FERC BS'!E5</f>
        <v>15829121.619999999</v>
      </c>
      <c r="F5" s="83">
        <f>+'2017 Monthly FERC BS'!F5</f>
        <v>19247680.23</v>
      </c>
      <c r="G5" s="83">
        <f>+'2017 Monthly FERC BS'!G5</f>
        <v>18322511.949999999</v>
      </c>
      <c r="H5" s="83">
        <f>+'2017 Monthly FERC BS'!H5</f>
        <v>15585499.91</v>
      </c>
      <c r="I5" s="83">
        <f>+'2017 Monthly FERC BS'!I5</f>
        <v>12775949.789999999</v>
      </c>
      <c r="J5" s="83">
        <f>+'2017 Monthly FERC BS'!J5</f>
        <v>13051298.970000001</v>
      </c>
      <c r="K5" s="83">
        <f>+'2017 Monthly FERC BS'!K5</f>
        <v>13051298.970000001</v>
      </c>
      <c r="L5" s="83">
        <f>+'2017 Monthly FERC BS'!L5</f>
        <v>10859687.869999999</v>
      </c>
      <c r="M5" s="83">
        <f>+'2017 Monthly FERC BS'!M5</f>
        <v>13402177.42</v>
      </c>
      <c r="N5" s="83">
        <f>+'2017 Monthly FERC BS'!N5</f>
        <v>12826831.539999999</v>
      </c>
    </row>
    <row r="6" spans="1:14" x14ac:dyDescent="0.25">
      <c r="A6" s="46" t="s">
        <v>350</v>
      </c>
      <c r="C6" s="73">
        <f>+'2017 Monthly FERC BS'!C6</f>
        <v>0</v>
      </c>
      <c r="D6" s="73">
        <f>+'2017 Monthly FERC BS'!D6</f>
        <v>0</v>
      </c>
      <c r="E6" s="73">
        <f>+'2017 Monthly FERC BS'!E6</f>
        <v>985899679.33000004</v>
      </c>
      <c r="F6" s="73">
        <f>+'2017 Monthly FERC BS'!F6</f>
        <v>980303245.89999998</v>
      </c>
      <c r="G6" s="73">
        <f>+'2017 Monthly FERC BS'!G6</f>
        <v>972248193.72000003</v>
      </c>
      <c r="H6" s="73">
        <f>+'2017 Monthly FERC BS'!H6</f>
        <v>962933717.94999993</v>
      </c>
      <c r="I6" s="73">
        <f>+'2017 Monthly FERC BS'!I6</f>
        <v>957843802.17999995</v>
      </c>
      <c r="J6" s="73">
        <f>+'2017 Monthly FERC BS'!J6</f>
        <v>947870850.98000002</v>
      </c>
      <c r="K6" s="73">
        <f>+'2017 Monthly FERC BS'!K6</f>
        <v>947870850.98000002</v>
      </c>
      <c r="L6" s="73">
        <f>+'2017 Monthly FERC BS'!L6</f>
        <v>943830508.25</v>
      </c>
      <c r="M6" s="73">
        <f>+'2017 Monthly FERC BS'!M6</f>
        <v>940449012.55999994</v>
      </c>
      <c r="N6" s="73">
        <f>+'2017 Monthly FERC BS'!N6</f>
        <v>937682510.76999998</v>
      </c>
    </row>
    <row r="7" spans="1:14" x14ac:dyDescent="0.25">
      <c r="A7" s="49" t="s">
        <v>349</v>
      </c>
      <c r="C7" s="83">
        <f>+'2017 Monthly FERC BS'!C7</f>
        <v>0</v>
      </c>
      <c r="D7" s="83">
        <f>+'2017 Monthly FERC BS'!D7</f>
        <v>0</v>
      </c>
      <c r="E7" s="83">
        <f>+'2017 Monthly FERC BS'!E7</f>
        <v>-472577320.62</v>
      </c>
      <c r="F7" s="83">
        <f>+'2017 Monthly FERC BS'!F7</f>
        <v>-471589313.64999998</v>
      </c>
      <c r="G7" s="83">
        <f>+'2017 Monthly FERC BS'!G7</f>
        <v>-469412303.70000005</v>
      </c>
      <c r="H7" s="83">
        <f>+'2017 Monthly FERC BS'!H7</f>
        <v>-466997411.10000002</v>
      </c>
      <c r="I7" s="83">
        <f>+'2017 Monthly FERC BS'!I7</f>
        <v>-465094757.51999998</v>
      </c>
      <c r="J7" s="83">
        <f>+'2017 Monthly FERC BS'!J7</f>
        <v>-461077425.32999998</v>
      </c>
      <c r="K7" s="83">
        <f>+'2017 Monthly FERC BS'!K7</f>
        <v>-461077425.32999998</v>
      </c>
      <c r="L7" s="83">
        <f>+'2017 Monthly FERC BS'!L7</f>
        <v>-459173308.08999997</v>
      </c>
      <c r="M7" s="83">
        <f>+'2017 Monthly FERC BS'!M7</f>
        <v>-457243664.69</v>
      </c>
      <c r="N7" s="83">
        <f>+'2017 Monthly FERC BS'!N7</f>
        <v>-455218960.56999999</v>
      </c>
    </row>
    <row r="8" spans="1:14" x14ac:dyDescent="0.25">
      <c r="A8" s="46" t="s">
        <v>348</v>
      </c>
      <c r="C8" s="73">
        <f>+'2017 Monthly FERC BS'!C8</f>
        <v>0</v>
      </c>
      <c r="D8" s="73">
        <f>+'2017 Monthly FERC BS'!D8</f>
        <v>0</v>
      </c>
      <c r="E8" s="73">
        <f>+'2017 Monthly FERC BS'!E8</f>
        <v>513322358.71000004</v>
      </c>
      <c r="F8" s="73">
        <f>+'2017 Monthly FERC BS'!F8</f>
        <v>508713932.25</v>
      </c>
      <c r="G8" s="73">
        <f>+'2017 Monthly FERC BS'!G8</f>
        <v>502835890.01999998</v>
      </c>
      <c r="H8" s="73">
        <f>+'2017 Monthly FERC BS'!H8</f>
        <v>495936306.8499999</v>
      </c>
      <c r="I8" s="73">
        <f>+'2017 Monthly FERC BS'!I8</f>
        <v>492749044.65999997</v>
      </c>
      <c r="J8" s="73">
        <f>+'2017 Monthly FERC BS'!J8</f>
        <v>486793425.65000004</v>
      </c>
      <c r="K8" s="73">
        <f>+'2017 Monthly FERC BS'!K8</f>
        <v>486793425.65000004</v>
      </c>
      <c r="L8" s="73">
        <f>+'2017 Monthly FERC BS'!L8</f>
        <v>484657200.16000003</v>
      </c>
      <c r="M8" s="73">
        <f>+'2017 Monthly FERC BS'!M8</f>
        <v>483205347.86999995</v>
      </c>
      <c r="N8" s="73">
        <f>+'2017 Monthly FERC BS'!N8</f>
        <v>482463550.19999999</v>
      </c>
    </row>
    <row r="9" spans="1:14" x14ac:dyDescent="0.25">
      <c r="A9" s="49" t="s">
        <v>347</v>
      </c>
      <c r="C9" s="56">
        <f>+'2017 Monthly FERC BS'!C9</f>
        <v>0</v>
      </c>
      <c r="D9" s="56">
        <f>+'2017 Monthly FERC BS'!D9</f>
        <v>0</v>
      </c>
      <c r="E9" s="56">
        <f>+'2017 Monthly FERC BS'!E9</f>
        <v>0</v>
      </c>
      <c r="F9" s="56">
        <f>+'2017 Monthly FERC BS'!F9</f>
        <v>0</v>
      </c>
      <c r="G9" s="56">
        <f>+'2017 Monthly FERC BS'!G9</f>
        <v>0</v>
      </c>
      <c r="H9" s="56">
        <f>+'2017 Monthly FERC BS'!H9</f>
        <v>0</v>
      </c>
      <c r="I9" s="56">
        <f>+'2017 Monthly FERC BS'!I9</f>
        <v>0</v>
      </c>
      <c r="J9" s="56">
        <f>+'2017 Monthly FERC BS'!J9</f>
        <v>0</v>
      </c>
      <c r="K9" s="56">
        <f>+'2017 Monthly FERC BS'!K9</f>
        <v>0</v>
      </c>
      <c r="L9" s="56">
        <f>+'2017 Monthly FERC BS'!L9</f>
        <v>0</v>
      </c>
      <c r="M9" s="56">
        <f>+'2017 Monthly FERC BS'!M9</f>
        <v>0</v>
      </c>
      <c r="N9" s="56">
        <f>+'2017 Monthly FERC BS'!N9</f>
        <v>0</v>
      </c>
    </row>
    <row r="10" spans="1:14" x14ac:dyDescent="0.25">
      <c r="A10" s="49" t="s">
        <v>346</v>
      </c>
      <c r="C10" s="56">
        <f>+'2017 Monthly FERC BS'!C10</f>
        <v>0</v>
      </c>
      <c r="D10" s="56">
        <f>+'2017 Monthly FERC BS'!D10</f>
        <v>0</v>
      </c>
      <c r="E10" s="56">
        <f>+'2017 Monthly FERC BS'!E10</f>
        <v>0</v>
      </c>
      <c r="F10" s="56">
        <f>+'2017 Monthly FERC BS'!F10</f>
        <v>0</v>
      </c>
      <c r="G10" s="56">
        <f>+'2017 Monthly FERC BS'!G10</f>
        <v>0</v>
      </c>
      <c r="H10" s="56">
        <f>+'2017 Monthly FERC BS'!H10</f>
        <v>0</v>
      </c>
      <c r="I10" s="56">
        <f>+'2017 Monthly FERC BS'!I10</f>
        <v>0</v>
      </c>
      <c r="J10" s="56">
        <f>+'2017 Monthly FERC BS'!J10</f>
        <v>0</v>
      </c>
      <c r="K10" s="56">
        <f>+'2017 Monthly FERC BS'!K10</f>
        <v>0</v>
      </c>
      <c r="L10" s="56">
        <f>+'2017 Monthly FERC BS'!L10</f>
        <v>0</v>
      </c>
      <c r="M10" s="56">
        <f>+'2017 Monthly FERC BS'!M10</f>
        <v>0</v>
      </c>
      <c r="N10" s="56">
        <f>+'2017 Monthly FERC BS'!N10</f>
        <v>0</v>
      </c>
    </row>
    <row r="11" spans="1:14" x14ac:dyDescent="0.25">
      <c r="A11" s="49" t="s">
        <v>345</v>
      </c>
      <c r="C11" s="51">
        <f>+'2017 Monthly FERC BS'!C11</f>
        <v>0</v>
      </c>
      <c r="D11" s="51">
        <f>+'2017 Monthly FERC BS'!D11</f>
        <v>0</v>
      </c>
      <c r="E11" s="51">
        <f>+'2017 Monthly FERC BS'!E11</f>
        <v>0</v>
      </c>
      <c r="F11" s="51">
        <f>+'2017 Monthly FERC BS'!F11</f>
        <v>0</v>
      </c>
      <c r="G11" s="51">
        <f>+'2017 Monthly FERC BS'!G11</f>
        <v>0</v>
      </c>
      <c r="H11" s="51">
        <f>+'2017 Monthly FERC BS'!H11</f>
        <v>0</v>
      </c>
      <c r="I11" s="51">
        <f>+'2017 Monthly FERC BS'!I11</f>
        <v>0</v>
      </c>
      <c r="J11" s="51">
        <f>+'2017 Monthly FERC BS'!J11</f>
        <v>0</v>
      </c>
      <c r="K11" s="51">
        <f>+'2017 Monthly FERC BS'!K11</f>
        <v>0</v>
      </c>
      <c r="L11" s="51">
        <f>+'2017 Monthly FERC BS'!L11</f>
        <v>0</v>
      </c>
      <c r="M11" s="51">
        <f>+'2017 Monthly FERC BS'!M11</f>
        <v>0</v>
      </c>
      <c r="N11" s="51">
        <f>+'2017 Monthly FERC BS'!N11</f>
        <v>0</v>
      </c>
    </row>
    <row r="12" spans="1:14" x14ac:dyDescent="0.25">
      <c r="A12" s="46" t="s">
        <v>344</v>
      </c>
      <c r="C12" s="73">
        <f>+'2017 Monthly FERC BS'!C12</f>
        <v>0</v>
      </c>
      <c r="D12" s="73">
        <f>+'2017 Monthly FERC BS'!D12</f>
        <v>0</v>
      </c>
      <c r="E12" s="73">
        <f>+'2017 Monthly FERC BS'!E12</f>
        <v>513322358.71000004</v>
      </c>
      <c r="F12" s="73">
        <f>+'2017 Monthly FERC BS'!F12</f>
        <v>508713932.25</v>
      </c>
      <c r="G12" s="73">
        <f>+'2017 Monthly FERC BS'!G12</f>
        <v>502835890.01999998</v>
      </c>
      <c r="H12" s="73">
        <f>+'2017 Monthly FERC BS'!H12</f>
        <v>495936306.8499999</v>
      </c>
      <c r="I12" s="73">
        <f>+'2017 Monthly FERC BS'!I12</f>
        <v>492749044.65999997</v>
      </c>
      <c r="J12" s="73">
        <f>+'2017 Monthly FERC BS'!J12</f>
        <v>486793425.65000004</v>
      </c>
      <c r="K12" s="73">
        <f>+'2017 Monthly FERC BS'!K12</f>
        <v>486793425.65000004</v>
      </c>
      <c r="L12" s="73">
        <f>+'2017 Monthly FERC BS'!L12</f>
        <v>484657200.16000003</v>
      </c>
      <c r="M12" s="73">
        <f>+'2017 Monthly FERC BS'!M12</f>
        <v>483205347.86999995</v>
      </c>
      <c r="N12" s="73">
        <f>+'2017 Monthly FERC BS'!N12</f>
        <v>482463550.19999999</v>
      </c>
    </row>
    <row r="13" spans="1:14" x14ac:dyDescent="0.25">
      <c r="A13" s="49" t="s">
        <v>343</v>
      </c>
      <c r="C13" s="56">
        <f>+'2017 Monthly FERC BS'!C13</f>
        <v>0</v>
      </c>
      <c r="D13" s="56">
        <f>+'2017 Monthly FERC BS'!D13</f>
        <v>0</v>
      </c>
      <c r="E13" s="56">
        <f>+'2017 Monthly FERC BS'!E13</f>
        <v>0</v>
      </c>
      <c r="F13" s="56">
        <f>+'2017 Monthly FERC BS'!F13</f>
        <v>0</v>
      </c>
      <c r="G13" s="56">
        <f>+'2017 Monthly FERC BS'!G13</f>
        <v>0</v>
      </c>
      <c r="H13" s="56">
        <f>+'2017 Monthly FERC BS'!H13</f>
        <v>0</v>
      </c>
      <c r="I13" s="56">
        <f>+'2017 Monthly FERC BS'!I13</f>
        <v>0</v>
      </c>
      <c r="J13" s="56">
        <f>+'2017 Monthly FERC BS'!J13</f>
        <v>0</v>
      </c>
      <c r="K13" s="56">
        <f>+'2017 Monthly FERC BS'!K13</f>
        <v>0</v>
      </c>
      <c r="L13" s="56">
        <f>+'2017 Monthly FERC BS'!L13</f>
        <v>0</v>
      </c>
      <c r="M13" s="56">
        <f>+'2017 Monthly FERC BS'!M13</f>
        <v>0</v>
      </c>
      <c r="N13" s="56">
        <f>+'2017 Monthly FERC BS'!N13</f>
        <v>0</v>
      </c>
    </row>
    <row r="14" spans="1:14" x14ac:dyDescent="0.25">
      <c r="A14" s="49" t="s">
        <v>342</v>
      </c>
      <c r="C14" s="56">
        <f>+'2017 Monthly FERC BS'!C14</f>
        <v>0</v>
      </c>
      <c r="D14" s="56">
        <f>+'2017 Monthly FERC BS'!D14</f>
        <v>0</v>
      </c>
      <c r="E14" s="56">
        <f>+'2017 Monthly FERC BS'!E14</f>
        <v>0</v>
      </c>
      <c r="F14" s="56">
        <f>+'2017 Monthly FERC BS'!F14</f>
        <v>0</v>
      </c>
      <c r="G14" s="56">
        <f>+'2017 Monthly FERC BS'!G14</f>
        <v>0</v>
      </c>
      <c r="H14" s="56">
        <f>+'2017 Monthly FERC BS'!H14</f>
        <v>0</v>
      </c>
      <c r="I14" s="56">
        <f>+'2017 Monthly FERC BS'!I14</f>
        <v>0</v>
      </c>
      <c r="J14" s="56">
        <f>+'2017 Monthly FERC BS'!J14</f>
        <v>0</v>
      </c>
      <c r="K14" s="56">
        <f>+'2017 Monthly FERC BS'!K14</f>
        <v>0</v>
      </c>
      <c r="L14" s="56">
        <f>+'2017 Monthly FERC BS'!L14</f>
        <v>0</v>
      </c>
      <c r="M14" s="56">
        <f>+'2017 Monthly FERC BS'!M14</f>
        <v>0</v>
      </c>
      <c r="N14" s="56">
        <f>+'2017 Monthly FERC BS'!N14</f>
        <v>0</v>
      </c>
    </row>
    <row r="15" spans="1:14" x14ac:dyDescent="0.25">
      <c r="A15" s="49" t="s">
        <v>341</v>
      </c>
      <c r="C15" s="56">
        <f>+'2017 Monthly FERC BS'!C15</f>
        <v>0</v>
      </c>
      <c r="D15" s="56">
        <f>+'2017 Monthly FERC BS'!D15</f>
        <v>0</v>
      </c>
      <c r="E15" s="56">
        <f>+'2017 Monthly FERC BS'!E15</f>
        <v>0</v>
      </c>
      <c r="F15" s="56">
        <f>+'2017 Monthly FERC BS'!F15</f>
        <v>0</v>
      </c>
      <c r="G15" s="56">
        <f>+'2017 Monthly FERC BS'!G15</f>
        <v>0</v>
      </c>
      <c r="H15" s="56">
        <f>+'2017 Monthly FERC BS'!H15</f>
        <v>0</v>
      </c>
      <c r="I15" s="56">
        <f>+'2017 Monthly FERC BS'!I15</f>
        <v>0</v>
      </c>
      <c r="J15" s="56">
        <f>+'2017 Monthly FERC BS'!J15</f>
        <v>0</v>
      </c>
      <c r="K15" s="56">
        <f>+'2017 Monthly FERC BS'!K15</f>
        <v>0</v>
      </c>
      <c r="L15" s="56">
        <f>+'2017 Monthly FERC BS'!L15</f>
        <v>0</v>
      </c>
      <c r="M15" s="56">
        <f>+'2017 Monthly FERC BS'!M15</f>
        <v>0</v>
      </c>
      <c r="N15" s="56">
        <f>+'2017 Monthly FERC BS'!N15</f>
        <v>0</v>
      </c>
    </row>
    <row r="16" spans="1:14" x14ac:dyDescent="0.25">
      <c r="A16" s="49" t="s">
        <v>340</v>
      </c>
      <c r="C16" s="56">
        <f>+'2017 Monthly FERC BS'!C16</f>
        <v>0</v>
      </c>
      <c r="D16" s="56">
        <f>+'2017 Monthly FERC BS'!D16</f>
        <v>0</v>
      </c>
      <c r="E16" s="56">
        <f>+'2017 Monthly FERC BS'!E16</f>
        <v>0</v>
      </c>
      <c r="F16" s="56">
        <f>+'2017 Monthly FERC BS'!F16</f>
        <v>0</v>
      </c>
      <c r="G16" s="56">
        <f>+'2017 Monthly FERC BS'!G16</f>
        <v>0</v>
      </c>
      <c r="H16" s="56">
        <f>+'2017 Monthly FERC BS'!H16</f>
        <v>0</v>
      </c>
      <c r="I16" s="56">
        <f>+'2017 Monthly FERC BS'!I16</f>
        <v>0</v>
      </c>
      <c r="J16" s="56">
        <f>+'2017 Monthly FERC BS'!J16</f>
        <v>0</v>
      </c>
      <c r="K16" s="56">
        <f>+'2017 Monthly FERC BS'!K16</f>
        <v>0</v>
      </c>
      <c r="L16" s="56">
        <f>+'2017 Monthly FERC BS'!L16</f>
        <v>0</v>
      </c>
      <c r="M16" s="56">
        <f>+'2017 Monthly FERC BS'!M16</f>
        <v>0</v>
      </c>
      <c r="N16" s="56">
        <f>+'2017 Monthly FERC BS'!N16</f>
        <v>0</v>
      </c>
    </row>
    <row r="17" spans="1:14" x14ac:dyDescent="0.25">
      <c r="A17" s="49" t="s">
        <v>339</v>
      </c>
      <c r="C17" s="56">
        <f>+'2017 Monthly FERC BS'!C17</f>
        <v>0</v>
      </c>
      <c r="D17" s="56">
        <f>+'2017 Monthly FERC BS'!D17</f>
        <v>0</v>
      </c>
      <c r="E17" s="56">
        <f>+'2017 Monthly FERC BS'!E17</f>
        <v>0</v>
      </c>
      <c r="F17" s="56">
        <f>+'2017 Monthly FERC BS'!F17</f>
        <v>0</v>
      </c>
      <c r="G17" s="56">
        <f>+'2017 Monthly FERC BS'!G17</f>
        <v>0</v>
      </c>
      <c r="H17" s="56">
        <f>+'2017 Monthly FERC BS'!H17</f>
        <v>0</v>
      </c>
      <c r="I17" s="56">
        <f>+'2017 Monthly FERC BS'!I17</f>
        <v>0</v>
      </c>
      <c r="J17" s="56">
        <f>+'2017 Monthly FERC BS'!J17</f>
        <v>0</v>
      </c>
      <c r="K17" s="56">
        <f>+'2017 Monthly FERC BS'!K17</f>
        <v>0</v>
      </c>
      <c r="L17" s="56">
        <f>+'2017 Monthly FERC BS'!L17</f>
        <v>0</v>
      </c>
      <c r="M17" s="56">
        <f>+'2017 Monthly FERC BS'!M17</f>
        <v>0</v>
      </c>
      <c r="N17" s="56">
        <f>+'2017 Monthly FERC BS'!N17</f>
        <v>0</v>
      </c>
    </row>
    <row r="18" spans="1:14" x14ac:dyDescent="0.25">
      <c r="A18" s="46" t="s">
        <v>338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x14ac:dyDescent="0.25">
      <c r="A19" s="49" t="s">
        <v>337</v>
      </c>
      <c r="C19" s="56">
        <f>+'2017 Monthly FERC BS'!C19</f>
        <v>0</v>
      </c>
      <c r="D19" s="56">
        <f>+'2017 Monthly FERC BS'!D19</f>
        <v>0</v>
      </c>
      <c r="E19" s="56">
        <f>+'2017 Monthly FERC BS'!E19</f>
        <v>202030.18</v>
      </c>
      <c r="F19" s="56">
        <f>+'2017 Monthly FERC BS'!F19</f>
        <v>202030.18</v>
      </c>
      <c r="G19" s="56">
        <f>+'2017 Monthly FERC BS'!G19</f>
        <v>202030.18</v>
      </c>
      <c r="H19" s="56">
        <f>+'2017 Monthly FERC BS'!H19</f>
        <v>202030.18</v>
      </c>
      <c r="I19" s="56">
        <f>+'2017 Monthly FERC BS'!I19</f>
        <v>202030.18</v>
      </c>
      <c r="J19" s="56">
        <f>+'2017 Monthly FERC BS'!J19</f>
        <v>202030.18</v>
      </c>
      <c r="K19" s="56">
        <f>+'2017 Monthly FERC BS'!K19</f>
        <v>202030.18</v>
      </c>
      <c r="L19" s="56">
        <f>+'2017 Monthly FERC BS'!L19</f>
        <v>202030.18</v>
      </c>
      <c r="M19" s="56">
        <f>+'2017 Monthly FERC BS'!M19</f>
        <v>202030.18</v>
      </c>
      <c r="N19" s="56">
        <f>+'2017 Monthly FERC BS'!N19</f>
        <v>202030.18</v>
      </c>
    </row>
    <row r="20" spans="1:14" x14ac:dyDescent="0.25">
      <c r="A20" s="49" t="s">
        <v>336</v>
      </c>
      <c r="C20" s="56">
        <f>+'2017 Monthly FERC BS'!C20</f>
        <v>0</v>
      </c>
      <c r="D20" s="56">
        <f>+'2017 Monthly FERC BS'!D20</f>
        <v>0</v>
      </c>
      <c r="E20" s="56">
        <f>+'2017 Monthly FERC BS'!E20</f>
        <v>0</v>
      </c>
      <c r="F20" s="56">
        <f>+'2017 Monthly FERC BS'!F20</f>
        <v>0</v>
      </c>
      <c r="G20" s="56">
        <f>+'2017 Monthly FERC BS'!G20</f>
        <v>0</v>
      </c>
      <c r="H20" s="56">
        <f>+'2017 Monthly FERC BS'!H20</f>
        <v>0</v>
      </c>
      <c r="I20" s="56">
        <f>+'2017 Monthly FERC BS'!I20</f>
        <v>0</v>
      </c>
      <c r="J20" s="56">
        <f>+'2017 Monthly FERC BS'!J20</f>
        <v>0</v>
      </c>
      <c r="K20" s="56">
        <f>+'2017 Monthly FERC BS'!K20</f>
        <v>0</v>
      </c>
      <c r="L20" s="56">
        <f>+'2017 Monthly FERC BS'!L20</f>
        <v>0</v>
      </c>
      <c r="M20" s="56">
        <f>+'2017 Monthly FERC BS'!M20</f>
        <v>0</v>
      </c>
      <c r="N20" s="56">
        <f>+'2017 Monthly FERC BS'!N20</f>
        <v>0</v>
      </c>
    </row>
    <row r="21" spans="1:14" x14ac:dyDescent="0.25">
      <c r="A21" s="49" t="s">
        <v>335</v>
      </c>
      <c r="C21" s="56">
        <f>+'2017 Monthly FERC BS'!C21</f>
        <v>0</v>
      </c>
      <c r="D21" s="56">
        <f>+'2017 Monthly FERC BS'!D21</f>
        <v>0</v>
      </c>
      <c r="E21" s="56">
        <f>+'2017 Monthly FERC BS'!E21</f>
        <v>0</v>
      </c>
      <c r="F21" s="56">
        <f>+'2017 Monthly FERC BS'!F21</f>
        <v>0</v>
      </c>
      <c r="G21" s="56">
        <f>+'2017 Monthly FERC BS'!G21</f>
        <v>0</v>
      </c>
      <c r="H21" s="56">
        <f>+'2017 Monthly FERC BS'!H21</f>
        <v>0</v>
      </c>
      <c r="I21" s="56">
        <f>+'2017 Monthly FERC BS'!I21</f>
        <v>0</v>
      </c>
      <c r="J21" s="56">
        <f>+'2017 Monthly FERC BS'!J21</f>
        <v>0</v>
      </c>
      <c r="K21" s="56">
        <f>+'2017 Monthly FERC BS'!K21</f>
        <v>0</v>
      </c>
      <c r="L21" s="56">
        <f>+'2017 Monthly FERC BS'!L21</f>
        <v>0</v>
      </c>
      <c r="M21" s="56">
        <f>+'2017 Monthly FERC BS'!M21</f>
        <v>0</v>
      </c>
      <c r="N21" s="56">
        <f>+'2017 Monthly FERC BS'!N21</f>
        <v>0</v>
      </c>
    </row>
    <row r="22" spans="1:14" x14ac:dyDescent="0.25">
      <c r="A22" s="49" t="s">
        <v>334</v>
      </c>
      <c r="C22" s="56">
        <f>+'2017 Monthly FERC BS'!C22</f>
        <v>0</v>
      </c>
      <c r="D22" s="56">
        <f>+'2017 Monthly FERC BS'!D22</f>
        <v>0</v>
      </c>
      <c r="E22" s="56">
        <f>+'2017 Monthly FERC BS'!E22</f>
        <v>0</v>
      </c>
      <c r="F22" s="56">
        <f>+'2017 Monthly FERC BS'!F22</f>
        <v>0</v>
      </c>
      <c r="G22" s="56">
        <f>+'2017 Monthly FERC BS'!G22</f>
        <v>0</v>
      </c>
      <c r="H22" s="56">
        <f>+'2017 Monthly FERC BS'!H22</f>
        <v>0</v>
      </c>
      <c r="I22" s="56">
        <f>+'2017 Monthly FERC BS'!I22</f>
        <v>0</v>
      </c>
      <c r="J22" s="56">
        <f>+'2017 Monthly FERC BS'!J22</f>
        <v>0</v>
      </c>
      <c r="K22" s="56">
        <f>+'2017 Monthly FERC BS'!K22</f>
        <v>0</v>
      </c>
      <c r="L22" s="56">
        <f>+'2017 Monthly FERC BS'!L22</f>
        <v>0</v>
      </c>
      <c r="M22" s="56">
        <f>+'2017 Monthly FERC BS'!M22</f>
        <v>0</v>
      </c>
      <c r="N22" s="56">
        <f>+'2017 Monthly FERC BS'!N22</f>
        <v>0</v>
      </c>
    </row>
    <row r="23" spans="1:14" x14ac:dyDescent="0.25">
      <c r="A23" s="49" t="s">
        <v>333</v>
      </c>
      <c r="C23" s="56">
        <f>+'2017 Monthly FERC BS'!C23</f>
        <v>0</v>
      </c>
      <c r="D23" s="56">
        <f>+'2017 Monthly FERC BS'!D23</f>
        <v>0</v>
      </c>
      <c r="E23" s="56">
        <f>+'2017 Monthly FERC BS'!E23</f>
        <v>0</v>
      </c>
      <c r="F23" s="56">
        <f>+'2017 Monthly FERC BS'!F23</f>
        <v>0</v>
      </c>
      <c r="G23" s="56">
        <f>+'2017 Monthly FERC BS'!G23</f>
        <v>0</v>
      </c>
      <c r="H23" s="56">
        <f>+'2017 Monthly FERC BS'!H23</f>
        <v>0</v>
      </c>
      <c r="I23" s="56">
        <f>+'2017 Monthly FERC BS'!I23</f>
        <v>0</v>
      </c>
      <c r="J23" s="56">
        <f>+'2017 Monthly FERC BS'!J23</f>
        <v>0</v>
      </c>
      <c r="K23" s="56">
        <f>+'2017 Monthly FERC BS'!K23</f>
        <v>0</v>
      </c>
      <c r="L23" s="56">
        <f>+'2017 Monthly FERC BS'!L23</f>
        <v>0</v>
      </c>
      <c r="M23" s="56">
        <f>+'2017 Monthly FERC BS'!M23</f>
        <v>0</v>
      </c>
      <c r="N23" s="56">
        <f>+'2017 Monthly FERC BS'!N23</f>
        <v>0</v>
      </c>
    </row>
    <row r="24" spans="1:14" x14ac:dyDescent="0.25">
      <c r="A24" s="49" t="s">
        <v>332</v>
      </c>
      <c r="C24" s="56">
        <f>+'2017 Monthly FERC BS'!C24</f>
        <v>0</v>
      </c>
      <c r="D24" s="56">
        <f>+'2017 Monthly FERC BS'!D24</f>
        <v>0</v>
      </c>
      <c r="E24" s="56">
        <f>+'2017 Monthly FERC BS'!E24</f>
        <v>0</v>
      </c>
      <c r="F24" s="56">
        <f>+'2017 Monthly FERC BS'!F24</f>
        <v>0</v>
      </c>
      <c r="G24" s="56">
        <f>+'2017 Monthly FERC BS'!G24</f>
        <v>0</v>
      </c>
      <c r="H24" s="56">
        <f>+'2017 Monthly FERC BS'!H24</f>
        <v>0</v>
      </c>
      <c r="I24" s="56">
        <f>+'2017 Monthly FERC BS'!I24</f>
        <v>0</v>
      </c>
      <c r="J24" s="56">
        <f>+'2017 Monthly FERC BS'!J24</f>
        <v>0</v>
      </c>
      <c r="K24" s="56">
        <f>+'2017 Monthly FERC BS'!K24</f>
        <v>0</v>
      </c>
      <c r="L24" s="56">
        <f>+'2017 Monthly FERC BS'!L24</f>
        <v>0</v>
      </c>
      <c r="M24" s="56">
        <f>+'2017 Monthly FERC BS'!M24</f>
        <v>0</v>
      </c>
      <c r="N24" s="56">
        <f>+'2017 Monthly FERC BS'!N24</f>
        <v>0</v>
      </c>
    </row>
    <row r="25" spans="1:14" x14ac:dyDescent="0.25">
      <c r="A25" s="49" t="s">
        <v>331</v>
      </c>
      <c r="C25" s="56">
        <f>+'2017 Monthly FERC BS'!C25</f>
        <v>0</v>
      </c>
      <c r="D25" s="56">
        <f>+'2017 Monthly FERC BS'!D25</f>
        <v>0</v>
      </c>
      <c r="E25" s="56">
        <f>+'2017 Monthly FERC BS'!E25</f>
        <v>11534211.51</v>
      </c>
      <c r="F25" s="56">
        <f>+'2017 Monthly FERC BS'!F25</f>
        <v>11502971.02</v>
      </c>
      <c r="G25" s="56">
        <f>+'2017 Monthly FERC BS'!G25</f>
        <v>11337142.560000001</v>
      </c>
      <c r="H25" s="56">
        <f>+'2017 Monthly FERC BS'!H25</f>
        <v>11307252.26</v>
      </c>
      <c r="I25" s="56">
        <f>+'2017 Monthly FERC BS'!I25</f>
        <v>11251598.93</v>
      </c>
      <c r="J25" s="56">
        <f>+'2017 Monthly FERC BS'!J25</f>
        <v>11157354.539999999</v>
      </c>
      <c r="K25" s="56">
        <f>+'2017 Monthly FERC BS'!K25</f>
        <v>11157354.539999999</v>
      </c>
      <c r="L25" s="56">
        <f>+'2017 Monthly FERC BS'!L25</f>
        <v>11105525.880000001</v>
      </c>
      <c r="M25" s="56">
        <f>+'2017 Monthly FERC BS'!M25</f>
        <v>11060546.869999999</v>
      </c>
      <c r="N25" s="56">
        <f>+'2017 Monthly FERC BS'!N25</f>
        <v>10978495.35</v>
      </c>
    </row>
    <row r="26" spans="1:14" x14ac:dyDescent="0.25">
      <c r="A26" s="49" t="s">
        <v>330</v>
      </c>
      <c r="C26" s="56">
        <f>+'2017 Monthly FERC BS'!C26</f>
        <v>0</v>
      </c>
      <c r="D26" s="56">
        <f>+'2017 Monthly FERC BS'!D26</f>
        <v>0</v>
      </c>
      <c r="E26" s="56">
        <f>+'2017 Monthly FERC BS'!E26</f>
        <v>0</v>
      </c>
      <c r="F26" s="56">
        <f>+'2017 Monthly FERC BS'!F26</f>
        <v>0</v>
      </c>
      <c r="G26" s="56">
        <f>+'2017 Monthly FERC BS'!G26</f>
        <v>0</v>
      </c>
      <c r="H26" s="56">
        <f>+'2017 Monthly FERC BS'!H26</f>
        <v>0</v>
      </c>
      <c r="I26" s="56">
        <f>+'2017 Monthly FERC BS'!I26</f>
        <v>0</v>
      </c>
      <c r="J26" s="56">
        <f>+'2017 Monthly FERC BS'!J26</f>
        <v>0</v>
      </c>
      <c r="K26" s="56">
        <f>+'2017 Monthly FERC BS'!K26</f>
        <v>0</v>
      </c>
      <c r="L26" s="56">
        <f>+'2017 Monthly FERC BS'!L26</f>
        <v>0</v>
      </c>
      <c r="M26" s="56">
        <f>+'2017 Monthly FERC BS'!M26</f>
        <v>0</v>
      </c>
      <c r="N26" s="56">
        <f>+'2017 Monthly FERC BS'!N26</f>
        <v>0</v>
      </c>
    </row>
    <row r="27" spans="1:14" x14ac:dyDescent="0.25">
      <c r="A27" s="49" t="s">
        <v>329</v>
      </c>
      <c r="C27" s="56">
        <f>+'2017 Monthly FERC BS'!C27</f>
        <v>0</v>
      </c>
      <c r="D27" s="56">
        <f>+'2017 Monthly FERC BS'!D27</f>
        <v>0</v>
      </c>
      <c r="E27" s="56">
        <f>+'2017 Monthly FERC BS'!E27</f>
        <v>0</v>
      </c>
      <c r="F27" s="56">
        <f>+'2017 Monthly FERC BS'!F27</f>
        <v>0</v>
      </c>
      <c r="G27" s="56">
        <f>+'2017 Monthly FERC BS'!G27</f>
        <v>0</v>
      </c>
      <c r="H27" s="56">
        <f>+'2017 Monthly FERC BS'!H27</f>
        <v>0</v>
      </c>
      <c r="I27" s="56">
        <f>+'2017 Monthly FERC BS'!I27</f>
        <v>0</v>
      </c>
      <c r="J27" s="56">
        <f>+'2017 Monthly FERC BS'!J27</f>
        <v>0</v>
      </c>
      <c r="K27" s="56">
        <f>+'2017 Monthly FERC BS'!K27</f>
        <v>0</v>
      </c>
      <c r="L27" s="56">
        <f>+'2017 Monthly FERC BS'!L27</f>
        <v>0</v>
      </c>
      <c r="M27" s="56">
        <f>+'2017 Monthly FERC BS'!M27</f>
        <v>0</v>
      </c>
      <c r="N27" s="56">
        <f>+'2017 Monthly FERC BS'!N27</f>
        <v>0</v>
      </c>
    </row>
    <row r="28" spans="1:14" x14ac:dyDescent="0.25">
      <c r="A28" s="49" t="s">
        <v>328</v>
      </c>
      <c r="C28" s="56">
        <f>+'2017 Monthly FERC BS'!C28</f>
        <v>0</v>
      </c>
      <c r="D28" s="56">
        <f>+'2017 Monthly FERC BS'!D28</f>
        <v>0</v>
      </c>
      <c r="E28" s="56">
        <f>+'2017 Monthly FERC BS'!E28</f>
        <v>0</v>
      </c>
      <c r="F28" s="56">
        <f>+'2017 Monthly FERC BS'!F28</f>
        <v>0</v>
      </c>
      <c r="G28" s="56">
        <f>+'2017 Monthly FERC BS'!G28</f>
        <v>0</v>
      </c>
      <c r="H28" s="56">
        <f>+'2017 Monthly FERC BS'!H28</f>
        <v>0</v>
      </c>
      <c r="I28" s="56">
        <f>+'2017 Monthly FERC BS'!I28</f>
        <v>0</v>
      </c>
      <c r="J28" s="56">
        <f>+'2017 Monthly FERC BS'!J28</f>
        <v>0</v>
      </c>
      <c r="K28" s="56">
        <f>+'2017 Monthly FERC BS'!K28</f>
        <v>0</v>
      </c>
      <c r="L28" s="56">
        <f>+'2017 Monthly FERC BS'!L28</f>
        <v>0</v>
      </c>
      <c r="M28" s="56">
        <f>+'2017 Monthly FERC BS'!M28</f>
        <v>0</v>
      </c>
      <c r="N28" s="56">
        <f>+'2017 Monthly FERC BS'!N28</f>
        <v>0</v>
      </c>
    </row>
    <row r="29" spans="1:14" x14ac:dyDescent="0.25">
      <c r="A29" s="49" t="s">
        <v>327</v>
      </c>
      <c r="C29" s="56">
        <f>+'2017 Monthly FERC BS'!C29</f>
        <v>0</v>
      </c>
      <c r="D29" s="56">
        <f>+'2017 Monthly FERC BS'!D29</f>
        <v>0</v>
      </c>
      <c r="E29" s="56">
        <f>+'2017 Monthly FERC BS'!E29</f>
        <v>0</v>
      </c>
      <c r="F29" s="56">
        <f>+'2017 Monthly FERC BS'!F29</f>
        <v>0</v>
      </c>
      <c r="G29" s="56">
        <f>+'2017 Monthly FERC BS'!G29</f>
        <v>0</v>
      </c>
      <c r="H29" s="56">
        <f>+'2017 Monthly FERC BS'!H29</f>
        <v>0</v>
      </c>
      <c r="I29" s="56">
        <f>+'2017 Monthly FERC BS'!I29</f>
        <v>0</v>
      </c>
      <c r="J29" s="56">
        <f>+'2017 Monthly FERC BS'!J29</f>
        <v>0</v>
      </c>
      <c r="K29" s="56">
        <f>+'2017 Monthly FERC BS'!K29</f>
        <v>0</v>
      </c>
      <c r="L29" s="56">
        <f>+'2017 Monthly FERC BS'!L29</f>
        <v>0</v>
      </c>
      <c r="M29" s="56">
        <f>+'2017 Monthly FERC BS'!M29</f>
        <v>0</v>
      </c>
      <c r="N29" s="56">
        <f>+'2017 Monthly FERC BS'!N29</f>
        <v>0</v>
      </c>
    </row>
    <row r="30" spans="1:14" x14ac:dyDescent="0.25">
      <c r="A30" s="49" t="s">
        <v>326</v>
      </c>
      <c r="C30" s="56">
        <f>+'2017 Monthly FERC BS'!C30</f>
        <v>0</v>
      </c>
      <c r="D30" s="56">
        <f>+'2017 Monthly FERC BS'!D30</f>
        <v>0</v>
      </c>
      <c r="E30" s="56">
        <f>+'2017 Monthly FERC BS'!E30</f>
        <v>0</v>
      </c>
      <c r="F30" s="56">
        <f>+'2017 Monthly FERC BS'!F30</f>
        <v>0</v>
      </c>
      <c r="G30" s="56">
        <f>+'2017 Monthly FERC BS'!G30</f>
        <v>0</v>
      </c>
      <c r="H30" s="56">
        <f>+'2017 Monthly FERC BS'!H30</f>
        <v>0</v>
      </c>
      <c r="I30" s="56">
        <f>+'2017 Monthly FERC BS'!I30</f>
        <v>0</v>
      </c>
      <c r="J30" s="56">
        <f>+'2017 Monthly FERC BS'!J30</f>
        <v>0</v>
      </c>
      <c r="K30" s="56">
        <f>+'2017 Monthly FERC BS'!K30</f>
        <v>0</v>
      </c>
      <c r="L30" s="56">
        <f>+'2017 Monthly FERC BS'!L30</f>
        <v>0</v>
      </c>
      <c r="M30" s="56">
        <f>+'2017 Monthly FERC BS'!M30</f>
        <v>0</v>
      </c>
      <c r="N30" s="56">
        <f>+'2017 Monthly FERC BS'!N30</f>
        <v>0</v>
      </c>
    </row>
    <row r="31" spans="1:14" x14ac:dyDescent="0.25">
      <c r="A31" s="49" t="s">
        <v>325</v>
      </c>
      <c r="C31" s="56">
        <f>+'2017 Monthly FERC BS'!C31</f>
        <v>0</v>
      </c>
      <c r="D31" s="56">
        <f>+'2017 Monthly FERC BS'!D31</f>
        <v>0</v>
      </c>
      <c r="E31" s="56">
        <f>+'2017 Monthly FERC BS'!E31</f>
        <v>0</v>
      </c>
      <c r="F31" s="56">
        <f>+'2017 Monthly FERC BS'!F31</f>
        <v>0</v>
      </c>
      <c r="G31" s="56">
        <f>+'2017 Monthly FERC BS'!G31</f>
        <v>0</v>
      </c>
      <c r="H31" s="56">
        <f>+'2017 Monthly FERC BS'!H31</f>
        <v>0</v>
      </c>
      <c r="I31" s="56">
        <f>+'2017 Monthly FERC BS'!I31</f>
        <v>0</v>
      </c>
      <c r="J31" s="56">
        <f>+'2017 Monthly FERC BS'!J31</f>
        <v>0</v>
      </c>
      <c r="K31" s="56">
        <f>+'2017 Monthly FERC BS'!K31</f>
        <v>0</v>
      </c>
      <c r="L31" s="56">
        <f>+'2017 Monthly FERC BS'!L31</f>
        <v>0</v>
      </c>
      <c r="M31" s="56">
        <f>+'2017 Monthly FERC BS'!M31</f>
        <v>0</v>
      </c>
      <c r="N31" s="56">
        <f>+'2017 Monthly FERC BS'!N31</f>
        <v>0</v>
      </c>
    </row>
    <row r="32" spans="1:14" x14ac:dyDescent="0.25">
      <c r="A32" s="46" t="s">
        <v>324</v>
      </c>
      <c r="C32" s="73">
        <f>+'2017 Monthly FERC BS'!C32</f>
        <v>0</v>
      </c>
      <c r="D32" s="73">
        <f>+'2017 Monthly FERC BS'!D32</f>
        <v>0</v>
      </c>
      <c r="E32" s="73">
        <f>+'2017 Monthly FERC BS'!E32</f>
        <v>11736241.689999999</v>
      </c>
      <c r="F32" s="73">
        <f>+'2017 Monthly FERC BS'!F32</f>
        <v>11705001.199999999</v>
      </c>
      <c r="G32" s="73">
        <f>+'2017 Monthly FERC BS'!G32</f>
        <v>11539172.74</v>
      </c>
      <c r="H32" s="73">
        <f>+'2017 Monthly FERC BS'!H32</f>
        <v>11509282.439999999</v>
      </c>
      <c r="I32" s="73">
        <f>+'2017 Monthly FERC BS'!I32</f>
        <v>11453629.109999999</v>
      </c>
      <c r="J32" s="73">
        <f>+'2017 Monthly FERC BS'!J32</f>
        <v>11359384.719999999</v>
      </c>
      <c r="K32" s="73">
        <f>+'2017 Monthly FERC BS'!K32</f>
        <v>11359384.719999999</v>
      </c>
      <c r="L32" s="73">
        <f>+'2017 Monthly FERC BS'!L32</f>
        <v>11307556.060000001</v>
      </c>
      <c r="M32" s="73">
        <f>+'2017 Monthly FERC BS'!M32</f>
        <v>11262577.049999999</v>
      </c>
      <c r="N32" s="73">
        <f>+'2017 Monthly FERC BS'!N32</f>
        <v>11180525.529999999</v>
      </c>
    </row>
    <row r="33" spans="1:14" x14ac:dyDescent="0.25">
      <c r="A33" s="46" t="s">
        <v>323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14" x14ac:dyDescent="0.25">
      <c r="A34" s="49" t="s">
        <v>322</v>
      </c>
      <c r="C34" s="56">
        <f>+'2017 Monthly FERC BS'!C34</f>
        <v>0</v>
      </c>
      <c r="D34" s="56">
        <f>+'2017 Monthly FERC BS'!D34</f>
        <v>0</v>
      </c>
      <c r="E34" s="56">
        <f>+'2017 Monthly FERC BS'!E34</f>
        <v>46375.949999997603</v>
      </c>
      <c r="F34" s="56">
        <f>+'2017 Monthly FERC BS'!F34</f>
        <v>950598.599999998</v>
      </c>
      <c r="G34" s="56">
        <f>+'2017 Monthly FERC BS'!G34</f>
        <v>124346.099999998</v>
      </c>
      <c r="H34" s="56">
        <f>+'2017 Monthly FERC BS'!H34</f>
        <v>-1179841.5400000024</v>
      </c>
      <c r="I34" s="56">
        <f>+'2017 Monthly FERC BS'!I34</f>
        <v>3719799.06</v>
      </c>
      <c r="J34" s="56">
        <f>+'2017 Monthly FERC BS'!J34</f>
        <v>8678549.7899999991</v>
      </c>
      <c r="K34" s="56">
        <f>+'2017 Monthly FERC BS'!K34</f>
        <v>8678549.7899999991</v>
      </c>
      <c r="L34" s="56">
        <f>+'2017 Monthly FERC BS'!L34</f>
        <v>12494016.289999999</v>
      </c>
      <c r="M34" s="56">
        <f>+'2017 Monthly FERC BS'!M34</f>
        <v>5053408.6500000004</v>
      </c>
      <c r="N34" s="56">
        <f>+'2017 Monthly FERC BS'!N34</f>
        <v>3551286.98</v>
      </c>
    </row>
    <row r="35" spans="1:14" x14ac:dyDescent="0.25">
      <c r="A35" s="49" t="s">
        <v>321</v>
      </c>
      <c r="C35" s="64">
        <f>+'2017 Monthly FERC BS'!C35</f>
        <v>0</v>
      </c>
      <c r="D35" s="64">
        <f>+'2017 Monthly FERC BS'!D35</f>
        <v>0</v>
      </c>
      <c r="E35" s="64">
        <f>+'2017 Monthly FERC BS'!E35</f>
        <v>2550</v>
      </c>
      <c r="F35" s="64">
        <f>+'2017 Monthly FERC BS'!F35</f>
        <v>2550</v>
      </c>
      <c r="G35" s="64">
        <f>+'2017 Monthly FERC BS'!G35</f>
        <v>2550</v>
      </c>
      <c r="H35" s="64">
        <f>+'2017 Monthly FERC BS'!H35</f>
        <v>2550</v>
      </c>
      <c r="I35" s="64">
        <f>+'2017 Monthly FERC BS'!I35</f>
        <v>2550</v>
      </c>
      <c r="J35" s="64">
        <f>+'2017 Monthly FERC BS'!J35</f>
        <v>2750</v>
      </c>
      <c r="K35" s="64">
        <f>+'2017 Monthly FERC BS'!K35</f>
        <v>2750</v>
      </c>
      <c r="L35" s="64">
        <f>+'2017 Monthly FERC BS'!L35</f>
        <v>2750</v>
      </c>
      <c r="M35" s="64">
        <f>+'2017 Monthly FERC BS'!M35</f>
        <v>2750</v>
      </c>
      <c r="N35" s="64">
        <f>+'2017 Monthly FERC BS'!N35</f>
        <v>2750</v>
      </c>
    </row>
    <row r="36" spans="1:14" x14ac:dyDescent="0.25">
      <c r="A36" s="49" t="s">
        <v>320</v>
      </c>
      <c r="C36" s="51">
        <f>+'2017 Monthly FERC BS'!C36</f>
        <v>0</v>
      </c>
      <c r="D36" s="51">
        <f>+'2017 Monthly FERC BS'!D36</f>
        <v>0</v>
      </c>
      <c r="E36" s="51">
        <f>+'2017 Monthly FERC BS'!E36</f>
        <v>0</v>
      </c>
      <c r="F36" s="51">
        <f>+'2017 Monthly FERC BS'!F36</f>
        <v>0</v>
      </c>
      <c r="G36" s="51">
        <f>+'2017 Monthly FERC BS'!G36</f>
        <v>0</v>
      </c>
      <c r="H36" s="51">
        <f>+'2017 Monthly FERC BS'!H36</f>
        <v>0</v>
      </c>
      <c r="I36" s="51">
        <f>+'2017 Monthly FERC BS'!I36</f>
        <v>0</v>
      </c>
      <c r="J36" s="51">
        <f>+'2017 Monthly FERC BS'!J36</f>
        <v>0</v>
      </c>
      <c r="K36" s="51">
        <f>+'2017 Monthly FERC BS'!K36</f>
        <v>0</v>
      </c>
      <c r="L36" s="51">
        <f>+'2017 Monthly FERC BS'!L36</f>
        <v>0</v>
      </c>
      <c r="M36" s="51">
        <f>+'2017 Monthly FERC BS'!M36</f>
        <v>0</v>
      </c>
      <c r="N36" s="51">
        <f>+'2017 Monthly FERC BS'!N36</f>
        <v>0</v>
      </c>
    </row>
    <row r="37" spans="1:14" x14ac:dyDescent="0.25">
      <c r="A37" s="49" t="s">
        <v>319</v>
      </c>
      <c r="C37" s="56">
        <f>+'2017 Monthly FERC BS'!C37</f>
        <v>0</v>
      </c>
      <c r="D37" s="56">
        <f>+'2017 Monthly FERC BS'!D37</f>
        <v>0</v>
      </c>
      <c r="E37" s="56">
        <f>+'2017 Monthly FERC BS'!E37</f>
        <v>0</v>
      </c>
      <c r="F37" s="56">
        <f>+'2017 Monthly FERC BS'!F37</f>
        <v>0</v>
      </c>
      <c r="G37" s="56">
        <f>+'2017 Monthly FERC BS'!G37</f>
        <v>0</v>
      </c>
      <c r="H37" s="56">
        <f>+'2017 Monthly FERC BS'!H37</f>
        <v>0</v>
      </c>
      <c r="I37" s="56">
        <f>+'2017 Monthly FERC BS'!I37</f>
        <v>0</v>
      </c>
      <c r="J37" s="56">
        <f>+'2017 Monthly FERC BS'!J37</f>
        <v>0</v>
      </c>
      <c r="K37" s="56">
        <f>+'2017 Monthly FERC BS'!K37</f>
        <v>0</v>
      </c>
      <c r="L37" s="56">
        <f>+'2017 Monthly FERC BS'!L37</f>
        <v>0</v>
      </c>
      <c r="M37" s="56">
        <f>+'2017 Monthly FERC BS'!M37</f>
        <v>0</v>
      </c>
      <c r="N37" s="56">
        <f>+'2017 Monthly FERC BS'!N37</f>
        <v>0</v>
      </c>
    </row>
    <row r="38" spans="1:14" x14ac:dyDescent="0.25">
      <c r="A38" s="49" t="s">
        <v>318</v>
      </c>
      <c r="C38" s="56">
        <f>+'2017 Monthly FERC BS'!C38</f>
        <v>0</v>
      </c>
      <c r="D38" s="56">
        <f>+'2017 Monthly FERC BS'!D38</f>
        <v>0</v>
      </c>
      <c r="E38" s="56">
        <f>+'2017 Monthly FERC BS'!E38</f>
        <v>0</v>
      </c>
      <c r="F38" s="56">
        <f>+'2017 Monthly FERC BS'!F38</f>
        <v>0</v>
      </c>
      <c r="G38" s="56">
        <f>+'2017 Monthly FERC BS'!G38</f>
        <v>0</v>
      </c>
      <c r="H38" s="56">
        <f>+'2017 Monthly FERC BS'!H38</f>
        <v>0</v>
      </c>
      <c r="I38" s="56">
        <f>+'2017 Monthly FERC BS'!I38</f>
        <v>0</v>
      </c>
      <c r="J38" s="56">
        <f>+'2017 Monthly FERC BS'!J38</f>
        <v>0</v>
      </c>
      <c r="K38" s="56">
        <f>+'2017 Monthly FERC BS'!K38</f>
        <v>0</v>
      </c>
      <c r="L38" s="56">
        <f>+'2017 Monthly FERC BS'!L38</f>
        <v>0</v>
      </c>
      <c r="M38" s="56">
        <f>+'2017 Monthly FERC BS'!M38</f>
        <v>0</v>
      </c>
      <c r="N38" s="56">
        <f>+'2017 Monthly FERC BS'!N38</f>
        <v>0</v>
      </c>
    </row>
    <row r="39" spans="1:14" x14ac:dyDescent="0.25">
      <c r="A39" s="49" t="s">
        <v>317</v>
      </c>
      <c r="C39" s="66">
        <f>+'2017 Monthly FERC BS'!C39</f>
        <v>0</v>
      </c>
      <c r="D39" s="66">
        <f>+'2017 Monthly FERC BS'!D39</f>
        <v>0</v>
      </c>
      <c r="E39" s="66">
        <f>+'2017 Monthly FERC BS'!E39</f>
        <v>1040843.25</v>
      </c>
      <c r="F39" s="66">
        <f>+'2017 Monthly FERC BS'!F39</f>
        <v>77266.150000000373</v>
      </c>
      <c r="G39" s="66">
        <f>+'2017 Monthly FERC BS'!G39</f>
        <v>1217875</v>
      </c>
      <c r="H39" s="66">
        <f>+'2017 Monthly FERC BS'!H39</f>
        <v>3364666.68</v>
      </c>
      <c r="I39" s="66">
        <f>+'2017 Monthly FERC BS'!I39</f>
        <v>6536977.4900000002</v>
      </c>
      <c r="J39" s="66">
        <f>+'2017 Monthly FERC BS'!J39</f>
        <v>13663006.09</v>
      </c>
      <c r="K39" s="66">
        <f>+'2017 Monthly FERC BS'!K39</f>
        <v>13885486.610000001</v>
      </c>
      <c r="L39" s="66">
        <f>+'2017 Monthly FERC BS'!L39</f>
        <v>18750746.390000001</v>
      </c>
      <c r="M39" s="66">
        <f>+'2017 Monthly FERC BS'!M39</f>
        <v>20918207.629999999</v>
      </c>
      <c r="N39" s="66">
        <f>+'2017 Monthly FERC BS'!N39</f>
        <v>24058956.090000004</v>
      </c>
    </row>
    <row r="40" spans="1:14" x14ac:dyDescent="0.25">
      <c r="A40" s="49" t="s">
        <v>316</v>
      </c>
      <c r="C40" s="56">
        <f>+'2017 Monthly FERC BS'!C40</f>
        <v>0</v>
      </c>
      <c r="D40" s="56">
        <f>+'2017 Monthly FERC BS'!D40</f>
        <v>0</v>
      </c>
      <c r="E40" s="56">
        <f>+'2017 Monthly FERC BS'!E40</f>
        <v>1894038.29</v>
      </c>
      <c r="F40" s="56">
        <f>+'2017 Monthly FERC BS'!F40</f>
        <v>1958921.87</v>
      </c>
      <c r="G40" s="56">
        <f>+'2017 Monthly FERC BS'!G40</f>
        <v>1980359.22</v>
      </c>
      <c r="H40" s="56">
        <f>+'2017 Monthly FERC BS'!H40</f>
        <v>2642529.52</v>
      </c>
      <c r="I40" s="56">
        <f>+'2017 Monthly FERC BS'!I40</f>
        <v>1912961.8</v>
      </c>
      <c r="J40" s="56">
        <f>+'2017 Monthly FERC BS'!J40</f>
        <v>1793261.65</v>
      </c>
      <c r="K40" s="56">
        <f>+'2017 Monthly FERC BS'!K40</f>
        <v>1793261.65</v>
      </c>
      <c r="L40" s="56">
        <f>+'2017 Monthly FERC BS'!L40</f>
        <v>1771991.73</v>
      </c>
      <c r="M40" s="56">
        <f>+'2017 Monthly FERC BS'!M40</f>
        <v>1825029.67</v>
      </c>
      <c r="N40" s="56">
        <f>+'2017 Monthly FERC BS'!N40</f>
        <v>1782463.35</v>
      </c>
    </row>
    <row r="41" spans="1:14" x14ac:dyDescent="0.25">
      <c r="A41" s="49" t="s">
        <v>315</v>
      </c>
      <c r="C41" s="56">
        <f>+'2017 Monthly FERC BS'!C41</f>
        <v>0</v>
      </c>
      <c r="D41" s="56">
        <f>+'2017 Monthly FERC BS'!D41</f>
        <v>0</v>
      </c>
      <c r="E41" s="56">
        <f>+'2017 Monthly FERC BS'!E41</f>
        <v>-307597.8</v>
      </c>
      <c r="F41" s="56">
        <f>+'2017 Monthly FERC BS'!F41</f>
        <v>-321441.23</v>
      </c>
      <c r="G41" s="56">
        <f>+'2017 Monthly FERC BS'!G41</f>
        <v>-384906.84</v>
      </c>
      <c r="H41" s="56">
        <f>+'2017 Monthly FERC BS'!H41</f>
        <v>-469899.28</v>
      </c>
      <c r="I41" s="56">
        <f>+'2017 Monthly FERC BS'!I41</f>
        <v>-494954.13</v>
      </c>
      <c r="J41" s="56">
        <f>+'2017 Monthly FERC BS'!J41</f>
        <v>-713622.23</v>
      </c>
      <c r="K41" s="56">
        <f>+'2017 Monthly FERC BS'!K41</f>
        <v>-713622.23</v>
      </c>
      <c r="L41" s="56">
        <f>+'2017 Monthly FERC BS'!L41</f>
        <v>-746449.95</v>
      </c>
      <c r="M41" s="56">
        <f>+'2017 Monthly FERC BS'!M41</f>
        <v>-773808</v>
      </c>
      <c r="N41" s="56">
        <f>+'2017 Monthly FERC BS'!N41</f>
        <v>-638756.5</v>
      </c>
    </row>
    <row r="42" spans="1:14" x14ac:dyDescent="0.25">
      <c r="A42" s="49" t="s">
        <v>314</v>
      </c>
      <c r="C42" s="50">
        <f>+'2017 Monthly FERC BS'!C42</f>
        <v>0</v>
      </c>
      <c r="D42" s="50">
        <f>+'2017 Monthly FERC BS'!D42</f>
        <v>0</v>
      </c>
      <c r="E42" s="50">
        <f>+'2017 Monthly FERC BS'!E42</f>
        <v>0</v>
      </c>
      <c r="F42" s="50">
        <f>+'2017 Monthly FERC BS'!F42</f>
        <v>0</v>
      </c>
      <c r="G42" s="50">
        <f>+'2017 Monthly FERC BS'!G42</f>
        <v>0</v>
      </c>
      <c r="H42" s="50">
        <f>+'2017 Monthly FERC BS'!H42</f>
        <v>0</v>
      </c>
      <c r="I42" s="50">
        <f>+'2017 Monthly FERC BS'!I42</f>
        <v>0</v>
      </c>
      <c r="J42" s="50">
        <f>+'2017 Monthly FERC BS'!J42</f>
        <v>0</v>
      </c>
      <c r="K42" s="50">
        <f>+'2017 Monthly FERC BS'!K42</f>
        <v>0</v>
      </c>
      <c r="L42" s="50">
        <f>+'2017 Monthly FERC BS'!L42</f>
        <v>0</v>
      </c>
      <c r="M42" s="50">
        <f>+'2017 Monthly FERC BS'!M42</f>
        <v>0</v>
      </c>
      <c r="N42" s="50">
        <f>+'2017 Monthly FERC BS'!N42</f>
        <v>0</v>
      </c>
    </row>
    <row r="43" spans="1:14" x14ac:dyDescent="0.25">
      <c r="A43" s="49" t="s">
        <v>51</v>
      </c>
      <c r="C43" s="56">
        <f>+'2017 Monthly FERC BS'!C43</f>
        <v>0</v>
      </c>
      <c r="D43" s="56">
        <f>+'2017 Monthly FERC BS'!D43</f>
        <v>0</v>
      </c>
      <c r="E43" s="56">
        <f>+'2017 Monthly FERC BS'!E43</f>
        <v>-3.6379788070917101E-12</v>
      </c>
      <c r="F43" s="56">
        <f>+'2017 Monthly FERC BS'!F43</f>
        <v>-3.6379788070917101E-12</v>
      </c>
      <c r="G43" s="56">
        <f>+'2017 Monthly FERC BS'!G43</f>
        <v>-3.6379788070917101E-12</v>
      </c>
      <c r="H43" s="56">
        <f>+'2017 Monthly FERC BS'!H43</f>
        <v>-3.6379788070917101E-12</v>
      </c>
      <c r="I43" s="56">
        <f>+'2017 Monthly FERC BS'!I43</f>
        <v>-3.6379788070917101E-12</v>
      </c>
      <c r="J43" s="56">
        <f>+'2017 Monthly FERC BS'!J43</f>
        <v>-3.6379788070917101E-12</v>
      </c>
      <c r="K43" s="56">
        <f>+'2017 Monthly FERC BS'!K43</f>
        <v>-3.6379788070917101E-12</v>
      </c>
      <c r="L43" s="56">
        <f>+'2017 Monthly FERC BS'!L43</f>
        <v>15532.52</v>
      </c>
      <c r="M43" s="56">
        <f>+'2017 Monthly FERC BS'!M43</f>
        <v>15532.52</v>
      </c>
      <c r="N43" s="56">
        <f>+'2017 Monthly FERC BS'!N43</f>
        <v>15532.52</v>
      </c>
    </row>
    <row r="44" spans="1:14" x14ac:dyDescent="0.25">
      <c r="A44" s="49" t="s">
        <v>313</v>
      </c>
      <c r="C44" s="56">
        <f>+'2017 Monthly FERC BS'!C44</f>
        <v>0</v>
      </c>
      <c r="D44" s="56">
        <f>+'2017 Monthly FERC BS'!D44</f>
        <v>0</v>
      </c>
      <c r="E44" s="56">
        <f>+'2017 Monthly FERC BS'!E44</f>
        <v>0</v>
      </c>
      <c r="F44" s="56">
        <f>+'2017 Monthly FERC BS'!F44</f>
        <v>0</v>
      </c>
      <c r="G44" s="56">
        <f>+'2017 Monthly FERC BS'!G44</f>
        <v>0</v>
      </c>
      <c r="H44" s="56">
        <f>+'2017 Monthly FERC BS'!H44</f>
        <v>0</v>
      </c>
      <c r="I44" s="56">
        <f>+'2017 Monthly FERC BS'!I44</f>
        <v>0</v>
      </c>
      <c r="J44" s="56">
        <f>+'2017 Monthly FERC BS'!J44</f>
        <v>0</v>
      </c>
      <c r="K44" s="56">
        <f>+'2017 Monthly FERC BS'!K44</f>
        <v>0</v>
      </c>
      <c r="L44" s="56">
        <f>+'2017 Monthly FERC BS'!L44</f>
        <v>0</v>
      </c>
      <c r="M44" s="56">
        <f>+'2017 Monthly FERC BS'!M44</f>
        <v>0</v>
      </c>
      <c r="N44" s="56">
        <f>+'2017 Monthly FERC BS'!N44</f>
        <v>0</v>
      </c>
    </row>
    <row r="45" spans="1:14" x14ac:dyDescent="0.25">
      <c r="A45" s="49" t="s">
        <v>312</v>
      </c>
      <c r="C45" s="56">
        <f>+'2017 Monthly FERC BS'!C45</f>
        <v>0</v>
      </c>
      <c r="D45" s="56">
        <f>+'2017 Monthly FERC BS'!D45</f>
        <v>0</v>
      </c>
      <c r="E45" s="56">
        <f>+'2017 Monthly FERC BS'!E45</f>
        <v>0</v>
      </c>
      <c r="F45" s="56">
        <f>+'2017 Monthly FERC BS'!F45</f>
        <v>0</v>
      </c>
      <c r="G45" s="56">
        <f>+'2017 Monthly FERC BS'!G45</f>
        <v>0</v>
      </c>
      <c r="H45" s="56">
        <f>+'2017 Monthly FERC BS'!H45</f>
        <v>0</v>
      </c>
      <c r="I45" s="56">
        <f>+'2017 Monthly FERC BS'!I45</f>
        <v>0</v>
      </c>
      <c r="J45" s="56">
        <f>+'2017 Monthly FERC BS'!J45</f>
        <v>0</v>
      </c>
      <c r="K45" s="56">
        <f>+'2017 Monthly FERC BS'!K45</f>
        <v>0</v>
      </c>
      <c r="L45" s="56">
        <f>+'2017 Monthly FERC BS'!L45</f>
        <v>0</v>
      </c>
      <c r="M45" s="56">
        <f>+'2017 Monthly FERC BS'!M45</f>
        <v>0</v>
      </c>
      <c r="N45" s="56">
        <f>+'2017 Monthly FERC BS'!N45</f>
        <v>0</v>
      </c>
    </row>
    <row r="46" spans="1:14" x14ac:dyDescent="0.25">
      <c r="A46" s="49" t="s">
        <v>311</v>
      </c>
      <c r="C46" s="56">
        <f>+'2017 Monthly FERC BS'!C46</f>
        <v>0</v>
      </c>
      <c r="D46" s="56">
        <f>+'2017 Monthly FERC BS'!D46</f>
        <v>0</v>
      </c>
      <c r="E46" s="56">
        <f>+'2017 Monthly FERC BS'!E46</f>
        <v>0</v>
      </c>
      <c r="F46" s="56">
        <f>+'2017 Monthly FERC BS'!F46</f>
        <v>0</v>
      </c>
      <c r="G46" s="56">
        <f>+'2017 Monthly FERC BS'!G46</f>
        <v>0</v>
      </c>
      <c r="H46" s="56">
        <f>+'2017 Monthly FERC BS'!H46</f>
        <v>0</v>
      </c>
      <c r="I46" s="56">
        <f>+'2017 Monthly FERC BS'!I46</f>
        <v>0</v>
      </c>
      <c r="J46" s="56">
        <f>+'2017 Monthly FERC BS'!J46</f>
        <v>0</v>
      </c>
      <c r="K46" s="56">
        <f>+'2017 Monthly FERC BS'!K46</f>
        <v>0</v>
      </c>
      <c r="L46" s="56">
        <f>+'2017 Monthly FERC BS'!L46</f>
        <v>0</v>
      </c>
      <c r="M46" s="56">
        <f>+'2017 Monthly FERC BS'!M46</f>
        <v>0</v>
      </c>
      <c r="N46" s="56">
        <f>+'2017 Monthly FERC BS'!N46</f>
        <v>0</v>
      </c>
    </row>
    <row r="47" spans="1:14" ht="13.8" x14ac:dyDescent="0.25">
      <c r="A47" s="49" t="s">
        <v>310</v>
      </c>
      <c r="C47" s="55">
        <f>+'2017 Monthly FERC BS'!C47</f>
        <v>0</v>
      </c>
      <c r="D47" s="55">
        <f>+'2017 Monthly FERC BS'!D47</f>
        <v>0</v>
      </c>
      <c r="E47" s="55">
        <f>+'2017 Monthly FERC BS'!E47</f>
        <v>8827847.0700000003</v>
      </c>
      <c r="F47" s="55">
        <f>+'2017 Monthly FERC BS'!F47</f>
        <v>9020410.5999999996</v>
      </c>
      <c r="G47" s="55">
        <f>+'2017 Monthly FERC BS'!G47</f>
        <v>8863740.1400000006</v>
      </c>
      <c r="H47" s="55">
        <f>+'2017 Monthly FERC BS'!H47</f>
        <v>8519309.4700000007</v>
      </c>
      <c r="I47" s="55">
        <f>+'2017 Monthly FERC BS'!I47</f>
        <v>8388157.1600000001</v>
      </c>
      <c r="J47" s="55">
        <f>+'2017 Monthly FERC BS'!J47</f>
        <v>7556515.04</v>
      </c>
      <c r="K47" s="55">
        <f>+'2017 Monthly FERC BS'!K47</f>
        <v>7556515.04</v>
      </c>
      <c r="L47" s="55">
        <f>+'2017 Monthly FERC BS'!L47</f>
        <v>7258702.2000000002</v>
      </c>
      <c r="M47" s="55">
        <f>+'2017 Monthly FERC BS'!M47</f>
        <v>7257020.8399999999</v>
      </c>
      <c r="N47" s="55">
        <f>+'2017 Monthly FERC BS'!N47</f>
        <v>7177992.7800000003</v>
      </c>
    </row>
    <row r="48" spans="1:14" x14ac:dyDescent="0.25">
      <c r="A48" s="49" t="s">
        <v>309</v>
      </c>
      <c r="C48" s="56">
        <f>+'2017 Monthly FERC BS'!C48</f>
        <v>0</v>
      </c>
      <c r="D48" s="56">
        <f>+'2017 Monthly FERC BS'!D48</f>
        <v>0</v>
      </c>
      <c r="E48" s="56">
        <f>+'2017 Monthly FERC BS'!E48</f>
        <v>0</v>
      </c>
      <c r="F48" s="56">
        <f>+'2017 Monthly FERC BS'!F48</f>
        <v>0</v>
      </c>
      <c r="G48" s="56">
        <f>+'2017 Monthly FERC BS'!G48</f>
        <v>0</v>
      </c>
      <c r="H48" s="56">
        <f>+'2017 Monthly FERC BS'!H48</f>
        <v>0</v>
      </c>
      <c r="I48" s="56">
        <f>+'2017 Monthly FERC BS'!I48</f>
        <v>0</v>
      </c>
      <c r="J48" s="56">
        <f>+'2017 Monthly FERC BS'!J48</f>
        <v>0</v>
      </c>
      <c r="K48" s="56">
        <f>+'2017 Monthly FERC BS'!K48</f>
        <v>0</v>
      </c>
      <c r="L48" s="56">
        <f>+'2017 Monthly FERC BS'!L48</f>
        <v>0</v>
      </c>
      <c r="M48" s="56">
        <f>+'2017 Monthly FERC BS'!M48</f>
        <v>0</v>
      </c>
      <c r="N48" s="56">
        <f>+'2017 Monthly FERC BS'!N48</f>
        <v>0</v>
      </c>
    </row>
    <row r="49" spans="1:14" x14ac:dyDescent="0.25">
      <c r="A49" s="49" t="s">
        <v>308</v>
      </c>
      <c r="C49" s="56">
        <f>+'2017 Monthly FERC BS'!C49</f>
        <v>0</v>
      </c>
      <c r="D49" s="56">
        <f>+'2017 Monthly FERC BS'!D49</f>
        <v>0</v>
      </c>
      <c r="E49" s="56">
        <f>+'2017 Monthly FERC BS'!E49</f>
        <v>0</v>
      </c>
      <c r="F49" s="56">
        <f>+'2017 Monthly FERC BS'!F49</f>
        <v>0</v>
      </c>
      <c r="G49" s="56">
        <f>+'2017 Monthly FERC BS'!G49</f>
        <v>0</v>
      </c>
      <c r="H49" s="56">
        <f>+'2017 Monthly FERC BS'!H49</f>
        <v>0</v>
      </c>
      <c r="I49" s="56">
        <f>+'2017 Monthly FERC BS'!I49</f>
        <v>0</v>
      </c>
      <c r="J49" s="56">
        <f>+'2017 Monthly FERC BS'!J49</f>
        <v>0</v>
      </c>
      <c r="K49" s="56">
        <f>+'2017 Monthly FERC BS'!K49</f>
        <v>0</v>
      </c>
      <c r="L49" s="56">
        <f>+'2017 Monthly FERC BS'!L49</f>
        <v>0</v>
      </c>
      <c r="M49" s="56">
        <f>+'2017 Monthly FERC BS'!M49</f>
        <v>0</v>
      </c>
      <c r="N49" s="56">
        <f>+'2017 Monthly FERC BS'!N49</f>
        <v>0</v>
      </c>
    </row>
    <row r="50" spans="1:14" x14ac:dyDescent="0.25">
      <c r="A50" s="49" t="s">
        <v>307</v>
      </c>
      <c r="C50" s="56">
        <f>+'2017 Monthly FERC BS'!C50</f>
        <v>0</v>
      </c>
      <c r="D50" s="56">
        <f>+'2017 Monthly FERC BS'!D50</f>
        <v>0</v>
      </c>
      <c r="E50" s="56">
        <f>+'2017 Monthly FERC BS'!E50</f>
        <v>0</v>
      </c>
      <c r="F50" s="56">
        <f>+'2017 Monthly FERC BS'!F50</f>
        <v>0</v>
      </c>
      <c r="G50" s="56">
        <f>+'2017 Monthly FERC BS'!G50</f>
        <v>0</v>
      </c>
      <c r="H50" s="56">
        <f>+'2017 Monthly FERC BS'!H50</f>
        <v>0</v>
      </c>
      <c r="I50" s="56">
        <f>+'2017 Monthly FERC BS'!I50</f>
        <v>0</v>
      </c>
      <c r="J50" s="56">
        <f>+'2017 Monthly FERC BS'!J50</f>
        <v>0</v>
      </c>
      <c r="K50" s="56">
        <f>+'2017 Monthly FERC BS'!K50</f>
        <v>0</v>
      </c>
      <c r="L50" s="56">
        <f>+'2017 Monthly FERC BS'!L50</f>
        <v>0</v>
      </c>
      <c r="M50" s="56">
        <f>+'2017 Monthly FERC BS'!M50</f>
        <v>0</v>
      </c>
      <c r="N50" s="56">
        <f>+'2017 Monthly FERC BS'!N50</f>
        <v>0</v>
      </c>
    </row>
    <row r="51" spans="1:14" x14ac:dyDescent="0.25">
      <c r="A51" s="49" t="s">
        <v>306</v>
      </c>
      <c r="C51" s="50">
        <f>+'2017 Monthly FERC BS'!C51</f>
        <v>0</v>
      </c>
      <c r="D51" s="50">
        <f>+'2017 Monthly FERC BS'!D51</f>
        <v>0</v>
      </c>
      <c r="E51" s="50">
        <f>+'2017 Monthly FERC BS'!E51</f>
        <v>0</v>
      </c>
      <c r="F51" s="50">
        <f>+'2017 Monthly FERC BS'!F51</f>
        <v>0</v>
      </c>
      <c r="G51" s="50">
        <f>+'2017 Monthly FERC BS'!G51</f>
        <v>0</v>
      </c>
      <c r="H51" s="50">
        <f>+'2017 Monthly FERC BS'!H51</f>
        <v>0</v>
      </c>
      <c r="I51" s="50">
        <f>+'2017 Monthly FERC BS'!I51</f>
        <v>0</v>
      </c>
      <c r="J51" s="50">
        <f>+'2017 Monthly FERC BS'!J51</f>
        <v>0</v>
      </c>
      <c r="K51" s="50">
        <f>+'2017 Monthly FERC BS'!K51</f>
        <v>0</v>
      </c>
      <c r="L51" s="50">
        <f>+'2017 Monthly FERC BS'!L51</f>
        <v>0</v>
      </c>
      <c r="M51" s="50">
        <f>+'2017 Monthly FERC BS'!M51</f>
        <v>0</v>
      </c>
      <c r="N51" s="50">
        <f>+'2017 Monthly FERC BS'!N51</f>
        <v>0</v>
      </c>
    </row>
    <row r="52" spans="1:14" x14ac:dyDescent="0.25">
      <c r="A52" s="49" t="s">
        <v>305</v>
      </c>
      <c r="C52" s="56">
        <f>+'2017 Monthly FERC BS'!C52</f>
        <v>0</v>
      </c>
      <c r="D52" s="56">
        <f>+'2017 Monthly FERC BS'!D52</f>
        <v>0</v>
      </c>
      <c r="E52" s="56">
        <f>+'2017 Monthly FERC BS'!E52</f>
        <v>0</v>
      </c>
      <c r="F52" s="56">
        <f>+'2017 Monthly FERC BS'!F52</f>
        <v>0</v>
      </c>
      <c r="G52" s="56">
        <f>+'2017 Monthly FERC BS'!G52</f>
        <v>0</v>
      </c>
      <c r="H52" s="56">
        <f>+'2017 Monthly FERC BS'!H52</f>
        <v>0</v>
      </c>
      <c r="I52" s="56">
        <f>+'2017 Monthly FERC BS'!I52</f>
        <v>0</v>
      </c>
      <c r="J52" s="56">
        <f>+'2017 Monthly FERC BS'!J52</f>
        <v>0</v>
      </c>
      <c r="K52" s="56">
        <f>+'2017 Monthly FERC BS'!K52</f>
        <v>0</v>
      </c>
      <c r="L52" s="56">
        <f>+'2017 Monthly FERC BS'!L52</f>
        <v>0</v>
      </c>
      <c r="M52" s="56">
        <f>+'2017 Monthly FERC BS'!M52</f>
        <v>0</v>
      </c>
      <c r="N52" s="56">
        <f>+'2017 Monthly FERC BS'!N52</f>
        <v>0</v>
      </c>
    </row>
    <row r="53" spans="1:14" x14ac:dyDescent="0.25">
      <c r="A53" s="49" t="s">
        <v>304</v>
      </c>
      <c r="C53" s="56">
        <f>+'2017 Monthly FERC BS'!C53</f>
        <v>0</v>
      </c>
      <c r="D53" s="56">
        <f>+'2017 Monthly FERC BS'!D53</f>
        <v>0</v>
      </c>
      <c r="E53" s="56">
        <f>+'2017 Monthly FERC BS'!E53</f>
        <v>164595.39000000001</v>
      </c>
      <c r="F53" s="56">
        <f>+'2017 Monthly FERC BS'!F53</f>
        <v>101368.7</v>
      </c>
      <c r="G53" s="56">
        <f>+'2017 Monthly FERC BS'!G53</f>
        <v>96827.71</v>
      </c>
      <c r="H53" s="56">
        <f>+'2017 Monthly FERC BS'!H53</f>
        <v>70070.880000000005</v>
      </c>
      <c r="I53" s="56">
        <f>+'2017 Monthly FERC BS'!I53</f>
        <v>59572.46</v>
      </c>
      <c r="J53" s="56">
        <f>+'2017 Monthly FERC BS'!J53</f>
        <v>44014.720000000001</v>
      </c>
      <c r="K53" s="56">
        <f>+'2017 Monthly FERC BS'!K53</f>
        <v>44014.720000000001</v>
      </c>
      <c r="L53" s="56">
        <f>+'2017 Monthly FERC BS'!L53</f>
        <v>33242.449999999997</v>
      </c>
      <c r="M53" s="56">
        <f>+'2017 Monthly FERC BS'!M53</f>
        <v>36087.01</v>
      </c>
      <c r="N53" s="56">
        <f>+'2017 Monthly FERC BS'!N53</f>
        <v>11246.09</v>
      </c>
    </row>
    <row r="54" spans="1:14" x14ac:dyDescent="0.25">
      <c r="A54" s="49" t="s">
        <v>303</v>
      </c>
      <c r="C54" s="66">
        <f>+'2017 Monthly FERC BS'!C54</f>
        <v>0</v>
      </c>
      <c r="D54" s="66">
        <f>+'2017 Monthly FERC BS'!D54</f>
        <v>0</v>
      </c>
      <c r="E54" s="66">
        <f>+'2017 Monthly FERC BS'!E54</f>
        <v>371207.38</v>
      </c>
      <c r="F54" s="66">
        <f>+'2017 Monthly FERC BS'!F54</f>
        <v>322668.24</v>
      </c>
      <c r="G54" s="66">
        <f>+'2017 Monthly FERC BS'!G54</f>
        <v>690247.8</v>
      </c>
      <c r="H54" s="66">
        <f>+'2017 Monthly FERC BS'!H54</f>
        <v>756317.09</v>
      </c>
      <c r="I54" s="66">
        <f>+'2017 Monthly FERC BS'!I54</f>
        <v>177929.25</v>
      </c>
      <c r="J54" s="66">
        <f>+'2017 Monthly FERC BS'!J54</f>
        <v>302548.08</v>
      </c>
      <c r="K54" s="66">
        <f>+'2017 Monthly FERC BS'!K54</f>
        <v>302548.08</v>
      </c>
      <c r="L54" s="66">
        <f>+'2017 Monthly FERC BS'!L54</f>
        <v>122171.04</v>
      </c>
      <c r="M54" s="66">
        <f>+'2017 Monthly FERC BS'!M54</f>
        <v>387766.6</v>
      </c>
      <c r="N54" s="66">
        <f>+'2017 Monthly FERC BS'!N54</f>
        <v>361637.29</v>
      </c>
    </row>
    <row r="55" spans="1:14" x14ac:dyDescent="0.25">
      <c r="A55" s="49" t="s">
        <v>302</v>
      </c>
      <c r="C55" s="56">
        <f>+'2017 Monthly FERC BS'!C55</f>
        <v>0</v>
      </c>
      <c r="D55" s="56">
        <f>+'2017 Monthly FERC BS'!D55</f>
        <v>0</v>
      </c>
      <c r="E55" s="56">
        <f>+'2017 Monthly FERC BS'!E55</f>
        <v>2289151.5</v>
      </c>
      <c r="F55" s="56">
        <f>+'2017 Monthly FERC BS'!F55</f>
        <v>2265797.87</v>
      </c>
      <c r="G55" s="56">
        <f>+'2017 Monthly FERC BS'!G55</f>
        <v>2066265.93</v>
      </c>
      <c r="H55" s="56">
        <f>+'2017 Monthly FERC BS'!H55</f>
        <v>1525404.75</v>
      </c>
      <c r="I55" s="56">
        <f>+'2017 Monthly FERC BS'!I55</f>
        <v>991565.72</v>
      </c>
      <c r="J55" s="56">
        <f>+'2017 Monthly FERC BS'!J55</f>
        <v>952407.78</v>
      </c>
      <c r="K55" s="56">
        <f>+'2017 Monthly FERC BS'!K55</f>
        <v>952407.78</v>
      </c>
      <c r="L55" s="56">
        <f>+'2017 Monthly FERC BS'!L55</f>
        <v>965383.08</v>
      </c>
      <c r="M55" s="56">
        <f>+'2017 Monthly FERC BS'!M55</f>
        <v>774889.69</v>
      </c>
      <c r="N55" s="56">
        <f>+'2017 Monthly FERC BS'!N55</f>
        <v>960536.31</v>
      </c>
    </row>
    <row r="56" spans="1:14" x14ac:dyDescent="0.25">
      <c r="A56" s="49" t="s">
        <v>301</v>
      </c>
      <c r="C56" s="56">
        <f>+'2017 Monthly FERC BS'!C56</f>
        <v>0</v>
      </c>
      <c r="D56" s="56">
        <f>+'2017 Monthly FERC BS'!D56</f>
        <v>0</v>
      </c>
      <c r="E56" s="56">
        <f>+'2017 Monthly FERC BS'!E56</f>
        <v>7634028.7699999996</v>
      </c>
      <c r="F56" s="56">
        <f>+'2017 Monthly FERC BS'!F56</f>
        <v>7201173.2300000004</v>
      </c>
      <c r="G56" s="56">
        <f>+'2017 Monthly FERC BS'!G56</f>
        <v>5439342.8200000003</v>
      </c>
      <c r="H56" s="56">
        <f>+'2017 Monthly FERC BS'!H56</f>
        <v>3600895.81</v>
      </c>
      <c r="I56" s="56">
        <f>+'2017 Monthly FERC BS'!I56</f>
        <v>2105178.4</v>
      </c>
      <c r="J56" s="56">
        <f>+'2017 Monthly FERC BS'!J56</f>
        <v>1237812.27</v>
      </c>
      <c r="K56" s="56">
        <f>+'2017 Monthly FERC BS'!K56</f>
        <v>1237812.27</v>
      </c>
      <c r="L56" s="56">
        <f>+'2017 Monthly FERC BS'!L56</f>
        <v>1481748.57</v>
      </c>
      <c r="M56" s="56">
        <f>+'2017 Monthly FERC BS'!M56</f>
        <v>1460026.19</v>
      </c>
      <c r="N56" s="56">
        <f>+'2017 Monthly FERC BS'!N56</f>
        <v>2093351.04</v>
      </c>
    </row>
    <row r="57" spans="1:14" x14ac:dyDescent="0.25">
      <c r="A57" s="49" t="s">
        <v>300</v>
      </c>
      <c r="C57" s="56">
        <f>+'2017 Monthly FERC BS'!C57</f>
        <v>0</v>
      </c>
      <c r="D57" s="56">
        <f>+'2017 Monthly FERC BS'!D57</f>
        <v>0</v>
      </c>
      <c r="E57" s="56">
        <f>+'2017 Monthly FERC BS'!E57</f>
        <v>0</v>
      </c>
      <c r="F57" s="56">
        <f>+'2017 Monthly FERC BS'!F57</f>
        <v>0</v>
      </c>
      <c r="G57" s="56">
        <f>+'2017 Monthly FERC BS'!G57</f>
        <v>0</v>
      </c>
      <c r="H57" s="56">
        <f>+'2017 Monthly FERC BS'!H57</f>
        <v>0</v>
      </c>
      <c r="I57" s="56">
        <f>+'2017 Monthly FERC BS'!I57</f>
        <v>0</v>
      </c>
      <c r="J57" s="56">
        <f>+'2017 Monthly FERC BS'!J57</f>
        <v>0</v>
      </c>
      <c r="K57" s="56">
        <f>+'2017 Monthly FERC BS'!K57</f>
        <v>0</v>
      </c>
      <c r="L57" s="56">
        <f>+'2017 Monthly FERC BS'!L57</f>
        <v>0</v>
      </c>
      <c r="M57" s="56">
        <f>+'2017 Monthly FERC BS'!M57</f>
        <v>0</v>
      </c>
      <c r="N57" s="56">
        <f>+'2017 Monthly FERC BS'!N57</f>
        <v>0</v>
      </c>
    </row>
    <row r="58" spans="1:14" x14ac:dyDescent="0.25">
      <c r="A58" s="49" t="s">
        <v>299</v>
      </c>
      <c r="C58" s="50">
        <f>+'2017 Monthly FERC BS'!C58</f>
        <v>0</v>
      </c>
      <c r="D58" s="50">
        <f>+'2017 Monthly FERC BS'!D58</f>
        <v>0</v>
      </c>
      <c r="E58" s="50">
        <f>+'2017 Monthly FERC BS'!E58</f>
        <v>0</v>
      </c>
      <c r="F58" s="50">
        <f>+'2017 Monthly FERC BS'!F58</f>
        <v>0</v>
      </c>
      <c r="G58" s="50">
        <f>+'2017 Monthly FERC BS'!G58</f>
        <v>0</v>
      </c>
      <c r="H58" s="50">
        <f>+'2017 Monthly FERC BS'!H58</f>
        <v>0</v>
      </c>
      <c r="I58" s="50">
        <f>+'2017 Monthly FERC BS'!I58</f>
        <v>0</v>
      </c>
      <c r="J58" s="50">
        <f>+'2017 Monthly FERC BS'!J58</f>
        <v>0</v>
      </c>
      <c r="K58" s="50">
        <f>+'2017 Monthly FERC BS'!K58</f>
        <v>0</v>
      </c>
      <c r="L58" s="50">
        <f>+'2017 Monthly FERC BS'!L58</f>
        <v>0</v>
      </c>
      <c r="M58" s="50">
        <f>+'2017 Monthly FERC BS'!M58</f>
        <v>0</v>
      </c>
      <c r="N58" s="50">
        <f>+'2017 Monthly FERC BS'!N58</f>
        <v>0</v>
      </c>
    </row>
    <row r="59" spans="1:14" x14ac:dyDescent="0.25">
      <c r="A59" s="49" t="s">
        <v>298</v>
      </c>
      <c r="C59" s="50">
        <f>+'2017 Monthly FERC BS'!C59</f>
        <v>0</v>
      </c>
      <c r="D59" s="50">
        <f>+'2017 Monthly FERC BS'!D59</f>
        <v>0</v>
      </c>
      <c r="E59" s="50">
        <f>+'2017 Monthly FERC BS'!E59</f>
        <v>0</v>
      </c>
      <c r="F59" s="50">
        <f>+'2017 Monthly FERC BS'!F59</f>
        <v>0</v>
      </c>
      <c r="G59" s="50">
        <f>+'2017 Monthly FERC BS'!G59</f>
        <v>0</v>
      </c>
      <c r="H59" s="50">
        <f>+'2017 Monthly FERC BS'!H59</f>
        <v>0</v>
      </c>
      <c r="I59" s="50">
        <f>+'2017 Monthly FERC BS'!I59</f>
        <v>0</v>
      </c>
      <c r="J59" s="50">
        <f>+'2017 Monthly FERC BS'!J59</f>
        <v>0</v>
      </c>
      <c r="K59" s="50">
        <f>+'2017 Monthly FERC BS'!K59</f>
        <v>0</v>
      </c>
      <c r="L59" s="50">
        <f>+'2017 Monthly FERC BS'!L59</f>
        <v>0</v>
      </c>
      <c r="M59" s="50">
        <f>+'2017 Monthly FERC BS'!M59</f>
        <v>0</v>
      </c>
      <c r="N59" s="50">
        <f>+'2017 Monthly FERC BS'!N59</f>
        <v>0</v>
      </c>
    </row>
    <row r="60" spans="1:14" x14ac:dyDescent="0.25">
      <c r="A60" s="49" t="s">
        <v>297</v>
      </c>
      <c r="C60" s="56">
        <f>+'2017 Monthly FERC BS'!C60</f>
        <v>0</v>
      </c>
      <c r="D60" s="56">
        <f>+'2017 Monthly FERC BS'!D60</f>
        <v>0</v>
      </c>
      <c r="E60" s="56">
        <f>+'2017 Monthly FERC BS'!E60</f>
        <v>13027586.59</v>
      </c>
      <c r="F60" s="56">
        <f>+'2017 Monthly FERC BS'!F60</f>
        <v>7168638.2999999896</v>
      </c>
      <c r="G60" s="56">
        <f>+'2017 Monthly FERC BS'!G60</f>
        <v>5151842.4999999898</v>
      </c>
      <c r="H60" s="56">
        <f>+'2017 Monthly FERC BS'!H60</f>
        <v>5956221.3599999901</v>
      </c>
      <c r="I60" s="56">
        <f>+'2017 Monthly FERC BS'!I60</f>
        <v>6284302.6599999899</v>
      </c>
      <c r="J60" s="56">
        <f>+'2017 Monthly FERC BS'!J60</f>
        <v>15152250.189999999</v>
      </c>
      <c r="K60" s="56">
        <f>+'2017 Monthly FERC BS'!K60</f>
        <v>15152250.189999999</v>
      </c>
      <c r="L60" s="56">
        <f>+'2017 Monthly FERC BS'!L60</f>
        <v>17775254.739999998</v>
      </c>
      <c r="M60" s="56">
        <f>+'2017 Monthly FERC BS'!M60</f>
        <v>26673167.550000001</v>
      </c>
      <c r="N60" s="56">
        <f>+'2017 Monthly FERC BS'!N60</f>
        <v>31549618.23</v>
      </c>
    </row>
    <row r="61" spans="1:14" x14ac:dyDescent="0.25">
      <c r="A61" s="49" t="s">
        <v>296</v>
      </c>
      <c r="C61" s="56">
        <f>+'2017 Monthly FERC BS'!C61</f>
        <v>0</v>
      </c>
      <c r="D61" s="56">
        <f>+'2017 Monthly FERC BS'!D61</f>
        <v>0</v>
      </c>
      <c r="E61" s="56">
        <f>+'2017 Monthly FERC BS'!E61</f>
        <v>0</v>
      </c>
      <c r="F61" s="56">
        <f>+'2017 Monthly FERC BS'!F61</f>
        <v>0</v>
      </c>
      <c r="G61" s="56">
        <f>+'2017 Monthly FERC BS'!G61</f>
        <v>0</v>
      </c>
      <c r="H61" s="56">
        <f>+'2017 Monthly FERC BS'!H61</f>
        <v>0</v>
      </c>
      <c r="I61" s="56">
        <f>+'2017 Monthly FERC BS'!I61</f>
        <v>0</v>
      </c>
      <c r="J61" s="56">
        <f>+'2017 Monthly FERC BS'!J61</f>
        <v>0</v>
      </c>
      <c r="K61" s="56">
        <f>+'2017 Monthly FERC BS'!K61</f>
        <v>0</v>
      </c>
      <c r="L61" s="56">
        <f>+'2017 Monthly FERC BS'!L61</f>
        <v>0</v>
      </c>
      <c r="M61" s="56">
        <f>+'2017 Monthly FERC BS'!M61</f>
        <v>0</v>
      </c>
      <c r="N61" s="56">
        <f>+'2017 Monthly FERC BS'!N61</f>
        <v>0</v>
      </c>
    </row>
    <row r="62" spans="1:14" x14ac:dyDescent="0.25">
      <c r="A62" s="49" t="s">
        <v>295</v>
      </c>
      <c r="C62" s="56">
        <f>+'2017 Monthly FERC BS'!C62</f>
        <v>0</v>
      </c>
      <c r="D62" s="56">
        <f>+'2017 Monthly FERC BS'!D62</f>
        <v>0</v>
      </c>
      <c r="E62" s="56">
        <f>+'2017 Monthly FERC BS'!E62</f>
        <v>0</v>
      </c>
      <c r="F62" s="56">
        <f>+'2017 Monthly FERC BS'!F62</f>
        <v>0</v>
      </c>
      <c r="G62" s="56">
        <f>+'2017 Monthly FERC BS'!G62</f>
        <v>0</v>
      </c>
      <c r="H62" s="56">
        <f>+'2017 Monthly FERC BS'!H62</f>
        <v>0</v>
      </c>
      <c r="I62" s="56">
        <f>+'2017 Monthly FERC BS'!I62</f>
        <v>0</v>
      </c>
      <c r="J62" s="56">
        <f>+'2017 Monthly FERC BS'!J62</f>
        <v>0</v>
      </c>
      <c r="K62" s="56">
        <f>+'2017 Monthly FERC BS'!K62</f>
        <v>0</v>
      </c>
      <c r="L62" s="56">
        <f>+'2017 Monthly FERC BS'!L62</f>
        <v>0</v>
      </c>
      <c r="M62" s="56">
        <f>+'2017 Monthly FERC BS'!M62</f>
        <v>0</v>
      </c>
      <c r="N62" s="56">
        <f>+'2017 Monthly FERC BS'!N62</f>
        <v>0</v>
      </c>
    </row>
    <row r="63" spans="1:14" x14ac:dyDescent="0.25">
      <c r="A63" s="49" t="s">
        <v>294</v>
      </c>
      <c r="C63" s="56">
        <f>+'2017 Monthly FERC BS'!C63</f>
        <v>0</v>
      </c>
      <c r="D63" s="56">
        <f>+'2017 Monthly FERC BS'!D63</f>
        <v>0</v>
      </c>
      <c r="E63" s="56">
        <f>+'2017 Monthly FERC BS'!E63</f>
        <v>0</v>
      </c>
      <c r="F63" s="56">
        <f>+'2017 Monthly FERC BS'!F63</f>
        <v>0</v>
      </c>
      <c r="G63" s="56">
        <f>+'2017 Monthly FERC BS'!G63</f>
        <v>0</v>
      </c>
      <c r="H63" s="56">
        <f>+'2017 Monthly FERC BS'!H63</f>
        <v>0</v>
      </c>
      <c r="I63" s="56">
        <f>+'2017 Monthly FERC BS'!I63</f>
        <v>0</v>
      </c>
      <c r="J63" s="56">
        <f>+'2017 Monthly FERC BS'!J63</f>
        <v>0</v>
      </c>
      <c r="K63" s="56">
        <f>+'2017 Monthly FERC BS'!K63</f>
        <v>0</v>
      </c>
      <c r="L63" s="56">
        <f>+'2017 Monthly FERC BS'!L63</f>
        <v>0</v>
      </c>
      <c r="M63" s="56">
        <f>+'2017 Monthly FERC BS'!M63</f>
        <v>0</v>
      </c>
      <c r="N63" s="56">
        <f>+'2017 Monthly FERC BS'!N63</f>
        <v>0</v>
      </c>
    </row>
    <row r="64" spans="1:14" x14ac:dyDescent="0.25">
      <c r="A64" s="49" t="s">
        <v>293</v>
      </c>
      <c r="C64" s="50">
        <f>+'2017 Monthly FERC BS'!C64</f>
        <v>0</v>
      </c>
      <c r="D64" s="50">
        <f>+'2017 Monthly FERC BS'!D64</f>
        <v>0</v>
      </c>
      <c r="E64" s="50">
        <f>+'2017 Monthly FERC BS'!E64</f>
        <v>0</v>
      </c>
      <c r="F64" s="50">
        <f>+'2017 Monthly FERC BS'!F64</f>
        <v>0</v>
      </c>
      <c r="G64" s="50">
        <f>+'2017 Monthly FERC BS'!G64</f>
        <v>0</v>
      </c>
      <c r="H64" s="50">
        <f>+'2017 Monthly FERC BS'!H64</f>
        <v>0</v>
      </c>
      <c r="I64" s="50">
        <f>+'2017 Monthly FERC BS'!I64</f>
        <v>0</v>
      </c>
      <c r="J64" s="50">
        <f>+'2017 Monthly FERC BS'!J64</f>
        <v>0</v>
      </c>
      <c r="K64" s="50">
        <f>+'2017 Monthly FERC BS'!K64</f>
        <v>0</v>
      </c>
      <c r="L64" s="50">
        <f>+'2017 Monthly FERC BS'!L64</f>
        <v>0</v>
      </c>
      <c r="M64" s="50">
        <f>+'2017 Monthly FERC BS'!M64</f>
        <v>0</v>
      </c>
      <c r="N64" s="50">
        <f>+'2017 Monthly FERC BS'!N64</f>
        <v>0</v>
      </c>
    </row>
    <row r="65" spans="1:14" x14ac:dyDescent="0.25">
      <c r="A65" s="49" t="s">
        <v>292</v>
      </c>
      <c r="C65" s="56">
        <f>+'2017 Monthly FERC BS'!C65</f>
        <v>0</v>
      </c>
      <c r="D65" s="56">
        <f>+'2017 Monthly FERC BS'!D65</f>
        <v>0</v>
      </c>
      <c r="E65" s="56">
        <f>+'2017 Monthly FERC BS'!E65</f>
        <v>0</v>
      </c>
      <c r="F65" s="56">
        <f>+'2017 Monthly FERC BS'!F65</f>
        <v>0</v>
      </c>
      <c r="G65" s="56">
        <f>+'2017 Monthly FERC BS'!G65</f>
        <v>0</v>
      </c>
      <c r="H65" s="56">
        <f>+'2017 Monthly FERC BS'!H65</f>
        <v>0</v>
      </c>
      <c r="I65" s="56">
        <f>+'2017 Monthly FERC BS'!I65</f>
        <v>0</v>
      </c>
      <c r="J65" s="56">
        <f>+'2017 Monthly FERC BS'!J65</f>
        <v>0</v>
      </c>
      <c r="K65" s="56">
        <f>+'2017 Monthly FERC BS'!K65</f>
        <v>0</v>
      </c>
      <c r="L65" s="56">
        <f>+'2017 Monthly FERC BS'!L65</f>
        <v>0</v>
      </c>
      <c r="M65" s="56">
        <f>+'2017 Monthly FERC BS'!M65</f>
        <v>0</v>
      </c>
      <c r="N65" s="56">
        <f>+'2017 Monthly FERC BS'!N65</f>
        <v>0</v>
      </c>
    </row>
    <row r="66" spans="1:14" x14ac:dyDescent="0.25">
      <c r="A66" s="46" t="s">
        <v>291</v>
      </c>
      <c r="C66" s="73">
        <f>+'2017 Monthly FERC BS'!C66</f>
        <v>0</v>
      </c>
      <c r="D66" s="73">
        <f>+'2017 Monthly FERC BS'!D66</f>
        <v>0</v>
      </c>
      <c r="E66" s="73">
        <f>+'2017 Monthly FERC BS'!E66</f>
        <v>34990626.390000001</v>
      </c>
      <c r="F66" s="73">
        <f>+'2017 Monthly FERC BS'!F66</f>
        <v>28747952.329999987</v>
      </c>
      <c r="G66" s="73">
        <f>+'2017 Monthly FERC BS'!G66</f>
        <v>25248490.379999992</v>
      </c>
      <c r="H66" s="73">
        <f>+'2017 Monthly FERC BS'!H66</f>
        <v>24788224.739999987</v>
      </c>
      <c r="I66" s="73">
        <f>+'2017 Monthly FERC BS'!I66</f>
        <v>29684039.86999999</v>
      </c>
      <c r="J66" s="73">
        <f>+'2017 Monthly FERC BS'!J66</f>
        <v>48669493.379999995</v>
      </c>
      <c r="K66" s="73">
        <f>+'2017 Monthly FERC BS'!K66</f>
        <v>48891973.899999991</v>
      </c>
      <c r="L66" s="73">
        <f>+'2017 Monthly FERC BS'!L66</f>
        <v>59925089.060000002</v>
      </c>
      <c r="M66" s="73">
        <f>+'2017 Monthly FERC BS'!M66</f>
        <v>63630078.349999994</v>
      </c>
      <c r="N66" s="73">
        <f>+'2017 Monthly FERC BS'!N66</f>
        <v>70926614.180000007</v>
      </c>
    </row>
    <row r="67" spans="1:14" x14ac:dyDescent="0.25">
      <c r="A67" s="46" t="s">
        <v>290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14" x14ac:dyDescent="0.25">
      <c r="A68" s="49" t="s">
        <v>289</v>
      </c>
      <c r="C68" s="56">
        <f>+'2017 Monthly FERC BS'!C68</f>
        <v>0</v>
      </c>
      <c r="D68" s="56">
        <f>+'2017 Monthly FERC BS'!D68</f>
        <v>0</v>
      </c>
      <c r="E68" s="56">
        <f>+'2017 Monthly FERC BS'!E68</f>
        <v>1871111.08</v>
      </c>
      <c r="F68" s="56">
        <f>+'2017 Monthly FERC BS'!F68</f>
        <v>2122694.84</v>
      </c>
      <c r="G68" s="56">
        <f>+'2017 Monthly FERC BS'!G68</f>
        <v>2141599.91</v>
      </c>
      <c r="H68" s="56">
        <f>+'2017 Monthly FERC BS'!H68</f>
        <v>2160504.98</v>
      </c>
      <c r="I68" s="56">
        <f>+'2017 Monthly FERC BS'!I68</f>
        <v>2171398.88</v>
      </c>
      <c r="J68" s="56">
        <f>+'2017 Monthly FERC BS'!J68</f>
        <v>2174297.39</v>
      </c>
      <c r="K68" s="56">
        <f>+'2017 Monthly FERC BS'!K68</f>
        <v>2185179.06</v>
      </c>
      <c r="L68" s="56">
        <f>+'2017 Monthly FERC BS'!L68</f>
        <v>1999157.92</v>
      </c>
      <c r="M68" s="56">
        <f>+'2017 Monthly FERC BS'!M68</f>
        <v>2013497.92</v>
      </c>
      <c r="N68" s="56">
        <f>+'2017 Monthly FERC BS'!N68</f>
        <v>2027837.9200000002</v>
      </c>
    </row>
    <row r="69" spans="1:14" x14ac:dyDescent="0.25">
      <c r="A69" s="49" t="s">
        <v>288</v>
      </c>
      <c r="C69" s="51">
        <f>+'2017 Monthly FERC BS'!C69</f>
        <v>0</v>
      </c>
      <c r="D69" s="51">
        <f>+'2017 Monthly FERC BS'!D69</f>
        <v>0</v>
      </c>
      <c r="E69" s="51">
        <f>+'2017 Monthly FERC BS'!E69</f>
        <v>0</v>
      </c>
      <c r="F69" s="51">
        <f>+'2017 Monthly FERC BS'!F69</f>
        <v>0</v>
      </c>
      <c r="G69" s="51">
        <f>+'2017 Monthly FERC BS'!G69</f>
        <v>0</v>
      </c>
      <c r="H69" s="51">
        <f>+'2017 Monthly FERC BS'!H69</f>
        <v>0</v>
      </c>
      <c r="I69" s="51">
        <f>+'2017 Monthly FERC BS'!I69</f>
        <v>0</v>
      </c>
      <c r="J69" s="51">
        <f>+'2017 Monthly FERC BS'!J69</f>
        <v>0</v>
      </c>
      <c r="K69" s="51">
        <f>+'2017 Monthly FERC BS'!K69</f>
        <v>0</v>
      </c>
      <c r="L69" s="51">
        <f>+'2017 Monthly FERC BS'!L69</f>
        <v>0</v>
      </c>
      <c r="M69" s="51">
        <f>+'2017 Monthly FERC BS'!M69</f>
        <v>0</v>
      </c>
      <c r="N69" s="51">
        <f>+'2017 Monthly FERC BS'!N69</f>
        <v>0</v>
      </c>
    </row>
    <row r="70" spans="1:14" x14ac:dyDescent="0.25">
      <c r="A70" s="49" t="s">
        <v>287</v>
      </c>
      <c r="C70" s="50">
        <f>+'2017 Monthly FERC BS'!C70</f>
        <v>0</v>
      </c>
      <c r="D70" s="50">
        <f>+'2017 Monthly FERC BS'!D70</f>
        <v>0</v>
      </c>
      <c r="E70" s="50">
        <f>+'2017 Monthly FERC BS'!E70</f>
        <v>0</v>
      </c>
      <c r="F70" s="50">
        <f>+'2017 Monthly FERC BS'!F70</f>
        <v>0</v>
      </c>
      <c r="G70" s="50">
        <f>+'2017 Monthly FERC BS'!G70</f>
        <v>0</v>
      </c>
      <c r="H70" s="50">
        <f>+'2017 Monthly FERC BS'!H70</f>
        <v>0</v>
      </c>
      <c r="I70" s="50">
        <f>+'2017 Monthly FERC BS'!I70</f>
        <v>0</v>
      </c>
      <c r="J70" s="50">
        <f>+'2017 Monthly FERC BS'!J70</f>
        <v>0</v>
      </c>
      <c r="K70" s="50">
        <f>+'2017 Monthly FERC BS'!K70</f>
        <v>0</v>
      </c>
      <c r="L70" s="50">
        <f>+'2017 Monthly FERC BS'!L70</f>
        <v>0</v>
      </c>
      <c r="M70" s="50">
        <f>+'2017 Monthly FERC BS'!M70</f>
        <v>0</v>
      </c>
      <c r="N70" s="50">
        <f>+'2017 Monthly FERC BS'!N70</f>
        <v>0</v>
      </c>
    </row>
    <row r="71" spans="1:14" x14ac:dyDescent="0.25">
      <c r="A71" s="49" t="s">
        <v>286</v>
      </c>
      <c r="C71" s="66">
        <f>+'2017 Monthly FERC BS'!C71</f>
        <v>0</v>
      </c>
      <c r="D71" s="66">
        <f>+'2017 Monthly FERC BS'!D71</f>
        <v>0</v>
      </c>
      <c r="E71" s="66">
        <f>+'2017 Monthly FERC BS'!E71</f>
        <v>52078224.490000002</v>
      </c>
      <c r="F71" s="66">
        <f>+'2017 Monthly FERC BS'!F71</f>
        <v>52045686.380000003</v>
      </c>
      <c r="G71" s="66">
        <f>+'2017 Monthly FERC BS'!G71</f>
        <v>52041700.670000002</v>
      </c>
      <c r="H71" s="66">
        <f>+'2017 Monthly FERC BS'!H71</f>
        <v>52042522.380000003</v>
      </c>
      <c r="I71" s="66">
        <f>+'2017 Monthly FERC BS'!I71</f>
        <v>52023916.039999999</v>
      </c>
      <c r="J71" s="66">
        <f>+'2017 Monthly FERC BS'!J71</f>
        <v>51912180.270000003</v>
      </c>
      <c r="K71" s="66">
        <f>+'2017 Monthly FERC BS'!K71</f>
        <v>51912180.270000003</v>
      </c>
      <c r="L71" s="66">
        <f>+'2017 Monthly FERC BS'!L71</f>
        <v>51835260.460000001</v>
      </c>
      <c r="M71" s="66">
        <f>+'2017 Monthly FERC BS'!M71</f>
        <v>49670133.190000005</v>
      </c>
      <c r="N71" s="66">
        <f>+'2017 Monthly FERC BS'!N71</f>
        <v>49635567.890000001</v>
      </c>
    </row>
    <row r="72" spans="1:14" x14ac:dyDescent="0.25">
      <c r="A72" s="49" t="s">
        <v>285</v>
      </c>
      <c r="C72" s="56">
        <f>+'2017 Monthly FERC BS'!C72</f>
        <v>0</v>
      </c>
      <c r="D72" s="56">
        <f>+'2017 Monthly FERC BS'!D72</f>
        <v>0</v>
      </c>
      <c r="E72" s="56">
        <f>+'2017 Monthly FERC BS'!E72</f>
        <v>366.69</v>
      </c>
      <c r="F72" s="56">
        <f>+'2017 Monthly FERC BS'!F72</f>
        <v>366.69</v>
      </c>
      <c r="G72" s="56">
        <f>+'2017 Monthly FERC BS'!G72</f>
        <v>366.69</v>
      </c>
      <c r="H72" s="56">
        <f>+'2017 Monthly FERC BS'!H72</f>
        <v>366.69</v>
      </c>
      <c r="I72" s="56">
        <f>+'2017 Monthly FERC BS'!I72</f>
        <v>366.69</v>
      </c>
      <c r="J72" s="56">
        <f>+'2017 Monthly FERC BS'!J72</f>
        <v>366.69</v>
      </c>
      <c r="K72" s="56">
        <f>+'2017 Monthly FERC BS'!K72</f>
        <v>366.69</v>
      </c>
      <c r="L72" s="56">
        <f>+'2017 Monthly FERC BS'!L72</f>
        <v>267.02</v>
      </c>
      <c r="M72" s="56">
        <f>+'2017 Monthly FERC BS'!M72</f>
        <v>0</v>
      </c>
      <c r="N72" s="56">
        <f>+'2017 Monthly FERC BS'!N72</f>
        <v>0</v>
      </c>
    </row>
    <row r="73" spans="1:14" x14ac:dyDescent="0.25">
      <c r="A73" s="49" t="s">
        <v>284</v>
      </c>
      <c r="C73" s="50">
        <f>+'2017 Monthly FERC BS'!C73</f>
        <v>0</v>
      </c>
      <c r="D73" s="50">
        <f>+'2017 Monthly FERC BS'!D73</f>
        <v>0</v>
      </c>
      <c r="E73" s="50">
        <f>+'2017 Monthly FERC BS'!E73</f>
        <v>0</v>
      </c>
      <c r="F73" s="50">
        <f>+'2017 Monthly FERC BS'!F73</f>
        <v>0</v>
      </c>
      <c r="G73" s="50">
        <f>+'2017 Monthly FERC BS'!G73</f>
        <v>0</v>
      </c>
      <c r="H73" s="50">
        <f>+'2017 Monthly FERC BS'!H73</f>
        <v>0</v>
      </c>
      <c r="I73" s="50">
        <f>+'2017 Monthly FERC BS'!I73</f>
        <v>0</v>
      </c>
      <c r="J73" s="50">
        <f>+'2017 Monthly FERC BS'!J73</f>
        <v>0</v>
      </c>
      <c r="K73" s="50">
        <f>+'2017 Monthly FERC BS'!K73</f>
        <v>0</v>
      </c>
      <c r="L73" s="50">
        <f>+'2017 Monthly FERC BS'!L73</f>
        <v>0</v>
      </c>
      <c r="M73" s="50">
        <f>+'2017 Monthly FERC BS'!M73</f>
        <v>0</v>
      </c>
      <c r="N73" s="50">
        <f>+'2017 Monthly FERC BS'!N73</f>
        <v>0</v>
      </c>
    </row>
    <row r="74" spans="1:14" x14ac:dyDescent="0.25">
      <c r="A74" s="49" t="s">
        <v>283</v>
      </c>
      <c r="C74" s="66">
        <f>+'2017 Monthly FERC BS'!C74</f>
        <v>0</v>
      </c>
      <c r="D74" s="66">
        <f>+'2017 Monthly FERC BS'!D74</f>
        <v>0</v>
      </c>
      <c r="E74" s="66">
        <f>+'2017 Monthly FERC BS'!E74</f>
        <v>144472.01</v>
      </c>
      <c r="F74" s="66">
        <f>+'2017 Monthly FERC BS'!F74</f>
        <v>200593.51</v>
      </c>
      <c r="G74" s="66">
        <f>+'2017 Monthly FERC BS'!G74</f>
        <v>104465.03</v>
      </c>
      <c r="H74" s="66">
        <f>+'2017 Monthly FERC BS'!H74</f>
        <v>65582.009999999995</v>
      </c>
      <c r="I74" s="66">
        <f>+'2017 Monthly FERC BS'!I74</f>
        <v>86457.87</v>
      </c>
      <c r="J74" s="66">
        <f>+'2017 Monthly FERC BS'!J74</f>
        <v>301060.75</v>
      </c>
      <c r="K74" s="66">
        <f>+'2017 Monthly FERC BS'!K74</f>
        <v>301060.75</v>
      </c>
      <c r="L74" s="66">
        <f>+'2017 Monthly FERC BS'!L74</f>
        <v>302816.40999999997</v>
      </c>
      <c r="M74" s="66">
        <f>+'2017 Monthly FERC BS'!M74</f>
        <v>271002.99</v>
      </c>
      <c r="N74" s="66">
        <f>+'2017 Monthly FERC BS'!N74</f>
        <v>-136952.94</v>
      </c>
    </row>
    <row r="75" spans="1:14" x14ac:dyDescent="0.25">
      <c r="A75" s="49" t="s">
        <v>282</v>
      </c>
      <c r="C75" s="56">
        <f>+'2017 Monthly FERC BS'!C75</f>
        <v>0</v>
      </c>
      <c r="D75" s="56">
        <f>+'2017 Monthly FERC BS'!D75</f>
        <v>0</v>
      </c>
      <c r="E75" s="56">
        <f>+'2017 Monthly FERC BS'!E75</f>
        <v>0</v>
      </c>
      <c r="F75" s="56">
        <f>+'2017 Monthly FERC BS'!F75</f>
        <v>0</v>
      </c>
      <c r="G75" s="56">
        <f>+'2017 Monthly FERC BS'!G75</f>
        <v>0</v>
      </c>
      <c r="H75" s="56">
        <f>+'2017 Monthly FERC BS'!H75</f>
        <v>0</v>
      </c>
      <c r="I75" s="56">
        <f>+'2017 Monthly FERC BS'!I75</f>
        <v>0</v>
      </c>
      <c r="J75" s="56">
        <f>+'2017 Monthly FERC BS'!J75</f>
        <v>0</v>
      </c>
      <c r="K75" s="56">
        <f>+'2017 Monthly FERC BS'!K75</f>
        <v>0</v>
      </c>
      <c r="L75" s="56">
        <f>+'2017 Monthly FERC BS'!L75</f>
        <v>0</v>
      </c>
      <c r="M75" s="56">
        <f>+'2017 Monthly FERC BS'!M75</f>
        <v>0</v>
      </c>
      <c r="N75" s="56">
        <f>+'2017 Monthly FERC BS'!N75</f>
        <v>0</v>
      </c>
    </row>
    <row r="76" spans="1:14" x14ac:dyDescent="0.25">
      <c r="A76" s="53" t="s">
        <v>281</v>
      </c>
      <c r="C76" s="56">
        <f>+'2017 Monthly FERC BS'!C76</f>
        <v>0</v>
      </c>
      <c r="D76" s="56">
        <f>+'2017 Monthly FERC BS'!D76</f>
        <v>0</v>
      </c>
      <c r="E76" s="56">
        <f>+'2017 Monthly FERC BS'!E76</f>
        <v>69017418.260000005</v>
      </c>
      <c r="F76" s="56">
        <f>+'2017 Monthly FERC BS'!F76</f>
        <v>68254629.790000007</v>
      </c>
      <c r="G76" s="56">
        <f>+'2017 Monthly FERC BS'!G76</f>
        <v>67024890.420000002</v>
      </c>
      <c r="H76" s="56">
        <f>+'2017 Monthly FERC BS'!H76</f>
        <v>65500438.270000011</v>
      </c>
      <c r="I76" s="56">
        <f>+'2017 Monthly FERC BS'!I76</f>
        <v>64943923.68</v>
      </c>
      <c r="J76" s="56">
        <f>+'2017 Monthly FERC BS'!J76</f>
        <v>61672008.43</v>
      </c>
      <c r="K76" s="56">
        <f>+'2017 Monthly FERC BS'!K76</f>
        <v>62105237.020000003</v>
      </c>
      <c r="L76" s="56">
        <f>+'2017 Monthly FERC BS'!L76</f>
        <v>63628814.260000005</v>
      </c>
      <c r="M76" s="56">
        <f>+'2017 Monthly FERC BS'!M76</f>
        <v>64118030.140000001</v>
      </c>
      <c r="N76" s="56">
        <f>+'2017 Monthly FERC BS'!N76</f>
        <v>66772682.280000001</v>
      </c>
    </row>
    <row r="77" spans="1:14" x14ac:dyDescent="0.25">
      <c r="A77" s="53" t="s">
        <v>280</v>
      </c>
      <c r="C77" s="56">
        <f>+'2017 Monthly FERC BS'!C77</f>
        <v>0</v>
      </c>
      <c r="D77" s="56">
        <f>+'2017 Monthly FERC BS'!D77</f>
        <v>0</v>
      </c>
      <c r="E77" s="56">
        <f>+'2017 Monthly FERC BS'!E77</f>
        <v>0</v>
      </c>
      <c r="F77" s="56">
        <f>+'2017 Monthly FERC BS'!F77</f>
        <v>0</v>
      </c>
      <c r="G77" s="56">
        <f>+'2017 Monthly FERC BS'!G77</f>
        <v>0</v>
      </c>
      <c r="H77" s="56">
        <f>+'2017 Monthly FERC BS'!H77</f>
        <v>0</v>
      </c>
      <c r="I77" s="56">
        <f>+'2017 Monthly FERC BS'!I77</f>
        <v>0</v>
      </c>
      <c r="J77" s="56">
        <f>+'2017 Monthly FERC BS'!J77</f>
        <v>0</v>
      </c>
      <c r="K77" s="56">
        <f>+'2017 Monthly FERC BS'!K77</f>
        <v>0</v>
      </c>
      <c r="L77" s="56">
        <f>+'2017 Monthly FERC BS'!L77</f>
        <v>0</v>
      </c>
      <c r="M77" s="56">
        <f>+'2017 Monthly FERC BS'!M77</f>
        <v>0</v>
      </c>
      <c r="N77" s="56">
        <f>+'2017 Monthly FERC BS'!N77</f>
        <v>0</v>
      </c>
    </row>
    <row r="78" spans="1:14" x14ac:dyDescent="0.25">
      <c r="A78" s="53" t="s">
        <v>279</v>
      </c>
      <c r="C78" s="50">
        <f>+'2017 Monthly FERC BS'!C78</f>
        <v>0</v>
      </c>
      <c r="D78" s="50">
        <f>+'2017 Monthly FERC BS'!D78</f>
        <v>0</v>
      </c>
      <c r="E78" s="50">
        <f>+'2017 Monthly FERC BS'!E78</f>
        <v>0</v>
      </c>
      <c r="F78" s="50">
        <f>+'2017 Monthly FERC BS'!F78</f>
        <v>0</v>
      </c>
      <c r="G78" s="50">
        <f>+'2017 Monthly FERC BS'!G78</f>
        <v>0</v>
      </c>
      <c r="H78" s="50">
        <f>+'2017 Monthly FERC BS'!H78</f>
        <v>0</v>
      </c>
      <c r="I78" s="50">
        <f>+'2017 Monthly FERC BS'!I78</f>
        <v>0</v>
      </c>
      <c r="J78" s="50">
        <f>+'2017 Monthly FERC BS'!J78</f>
        <v>0</v>
      </c>
      <c r="K78" s="50">
        <f>+'2017 Monthly FERC BS'!K78</f>
        <v>0</v>
      </c>
      <c r="L78" s="50">
        <f>+'2017 Monthly FERC BS'!L78</f>
        <v>0</v>
      </c>
      <c r="M78" s="50">
        <f>+'2017 Monthly FERC BS'!M78</f>
        <v>0</v>
      </c>
      <c r="N78" s="50">
        <f>+'2017 Monthly FERC BS'!N78</f>
        <v>0</v>
      </c>
    </row>
    <row r="79" spans="1:14" x14ac:dyDescent="0.25">
      <c r="A79" s="53" t="s">
        <v>278</v>
      </c>
      <c r="C79" s="56">
        <f>+'2017 Monthly FERC BS'!C79</f>
        <v>0</v>
      </c>
      <c r="D79" s="56">
        <f>+'2017 Monthly FERC BS'!D79</f>
        <v>0</v>
      </c>
      <c r="E79" s="56">
        <f>+'2017 Monthly FERC BS'!E79</f>
        <v>792099.55</v>
      </c>
      <c r="F79" s="56">
        <f>+'2017 Monthly FERC BS'!F79</f>
        <v>795513.77</v>
      </c>
      <c r="G79" s="56">
        <f>+'2017 Monthly FERC BS'!G79</f>
        <v>798927.99</v>
      </c>
      <c r="H79" s="56">
        <f>+'2017 Monthly FERC BS'!H79</f>
        <v>802342.21</v>
      </c>
      <c r="I79" s="56">
        <f>+'2017 Monthly FERC BS'!I79</f>
        <v>805756.43</v>
      </c>
      <c r="J79" s="56">
        <f>+'2017 Monthly FERC BS'!J79</f>
        <v>812584.87</v>
      </c>
      <c r="K79" s="56">
        <f>+'2017 Monthly FERC BS'!K79</f>
        <v>812584.87</v>
      </c>
      <c r="L79" s="56">
        <f>+'2017 Monthly FERC BS'!L79</f>
        <v>815999.09</v>
      </c>
      <c r="M79" s="56">
        <f>+'2017 Monthly FERC BS'!M79</f>
        <v>819413.31</v>
      </c>
      <c r="N79" s="56">
        <f>+'2017 Monthly FERC BS'!N79</f>
        <v>822827.53</v>
      </c>
    </row>
    <row r="80" spans="1:14" x14ac:dyDescent="0.25">
      <c r="A80" s="53" t="s">
        <v>277</v>
      </c>
      <c r="C80" s="56">
        <f>+'2017 Monthly FERC BS'!C80</f>
        <v>0</v>
      </c>
      <c r="D80" s="56">
        <f>+'2017 Monthly FERC BS'!D80</f>
        <v>0</v>
      </c>
      <c r="E80" s="56">
        <f>+'2017 Monthly FERC BS'!E80</f>
        <v>22070085.780000001</v>
      </c>
      <c r="F80" s="56">
        <f>+'2017 Monthly FERC BS'!F80</f>
        <v>22582634.649999999</v>
      </c>
      <c r="G80" s="56">
        <f>+'2017 Monthly FERC BS'!G80</f>
        <v>24862129.18</v>
      </c>
      <c r="H80" s="56">
        <f>+'2017 Monthly FERC BS'!H80</f>
        <v>25153810.550000001</v>
      </c>
      <c r="I80" s="56">
        <f>+'2017 Monthly FERC BS'!I80</f>
        <v>25445491.879999999</v>
      </c>
      <c r="J80" s="56">
        <f>+'2017 Monthly FERC BS'!J80</f>
        <v>25881745.760000002</v>
      </c>
      <c r="K80" s="56">
        <f>+'2017 Monthly FERC BS'!K80</f>
        <v>25881745.760000002</v>
      </c>
      <c r="L80" s="56">
        <f>+'2017 Monthly FERC BS'!L80</f>
        <v>26210192.399999999</v>
      </c>
      <c r="M80" s="56">
        <f>+'2017 Monthly FERC BS'!M80</f>
        <v>26279347.420000002</v>
      </c>
      <c r="N80" s="56">
        <f>+'2017 Monthly FERC BS'!N80</f>
        <v>26383837.219999999</v>
      </c>
    </row>
    <row r="81" spans="1:14" x14ac:dyDescent="0.25">
      <c r="A81" s="53" t="s">
        <v>276</v>
      </c>
      <c r="C81" s="50">
        <f>+'2017 Monthly FERC BS'!C81</f>
        <v>0</v>
      </c>
      <c r="D81" s="50">
        <f>+'2017 Monthly FERC BS'!D81</f>
        <v>0</v>
      </c>
      <c r="E81" s="50">
        <f>+'2017 Monthly FERC BS'!E81</f>
        <v>0</v>
      </c>
      <c r="F81" s="50">
        <f>+'2017 Monthly FERC BS'!F81</f>
        <v>0</v>
      </c>
      <c r="G81" s="50">
        <f>+'2017 Monthly FERC BS'!G81</f>
        <v>0</v>
      </c>
      <c r="H81" s="50">
        <f>+'2017 Monthly FERC BS'!H81</f>
        <v>0</v>
      </c>
      <c r="I81" s="50">
        <f>+'2017 Monthly FERC BS'!I81</f>
        <v>0</v>
      </c>
      <c r="J81" s="50">
        <f>+'2017 Monthly FERC BS'!J81</f>
        <v>-1652144.2600000002</v>
      </c>
      <c r="K81" s="50">
        <f>+'2017 Monthly FERC BS'!K81</f>
        <v>0</v>
      </c>
      <c r="L81" s="50">
        <f>+'2017 Monthly FERC BS'!L81</f>
        <v>0</v>
      </c>
      <c r="M81" s="50">
        <f>+'2017 Monthly FERC BS'!M81</f>
        <v>0</v>
      </c>
      <c r="N81" s="50">
        <f>+'2017 Monthly FERC BS'!N81</f>
        <v>0</v>
      </c>
    </row>
    <row r="82" spans="1:14" x14ac:dyDescent="0.25">
      <c r="A82" s="80" t="s">
        <v>275</v>
      </c>
      <c r="C82" s="73">
        <f>+'2017 Monthly FERC BS'!C82</f>
        <v>0</v>
      </c>
      <c r="D82" s="73">
        <f>+'2017 Monthly FERC BS'!D82</f>
        <v>0</v>
      </c>
      <c r="E82" s="73">
        <f>+'2017 Monthly FERC BS'!E82</f>
        <v>145973777.86000001</v>
      </c>
      <c r="F82" s="73">
        <f>+'2017 Monthly FERC BS'!F82</f>
        <v>146002119.63</v>
      </c>
      <c r="G82" s="73">
        <f>+'2017 Monthly FERC BS'!G82</f>
        <v>146974079.88999999</v>
      </c>
      <c r="H82" s="73">
        <f>+'2017 Monthly FERC BS'!H82</f>
        <v>145725567.09</v>
      </c>
      <c r="I82" s="73">
        <f>+'2017 Monthly FERC BS'!I82</f>
        <v>145477311.47</v>
      </c>
      <c r="J82" s="73">
        <f>+'2017 Monthly FERC BS'!J82</f>
        <v>141102099.90000001</v>
      </c>
      <c r="K82" s="73">
        <f>+'2017 Monthly FERC BS'!K82</f>
        <v>143198354.42000002</v>
      </c>
      <c r="L82" s="73">
        <f>+'2017 Monthly FERC BS'!L82</f>
        <v>144792507.56</v>
      </c>
      <c r="M82" s="73">
        <f>+'2017 Monthly FERC BS'!M82</f>
        <v>143171424.97000003</v>
      </c>
      <c r="N82" s="73">
        <f>+'2017 Monthly FERC BS'!N82</f>
        <v>145505799.90000001</v>
      </c>
    </row>
    <row r="83" spans="1:14" ht="13.8" thickBot="1" x14ac:dyDescent="0.3">
      <c r="A83" s="79" t="s">
        <v>274</v>
      </c>
      <c r="C83" s="78">
        <f>+'2017 Monthly FERC BS'!C83</f>
        <v>0</v>
      </c>
      <c r="D83" s="78">
        <f>+'2017 Monthly FERC BS'!D83</f>
        <v>0</v>
      </c>
      <c r="E83" s="78">
        <f>+'2017 Monthly FERC BS'!E83</f>
        <v>706023004.6500001</v>
      </c>
      <c r="F83" s="78">
        <f>+'2017 Monthly FERC BS'!F83</f>
        <v>695169005.40999997</v>
      </c>
      <c r="G83" s="78">
        <f>+'2017 Monthly FERC BS'!G83</f>
        <v>686597633.02999997</v>
      </c>
      <c r="H83" s="78">
        <f>+'2017 Monthly FERC BS'!H83</f>
        <v>677959381.11999989</v>
      </c>
      <c r="I83" s="78">
        <f>+'2017 Monthly FERC BS'!I83</f>
        <v>679364025.11000001</v>
      </c>
      <c r="J83" s="78">
        <f>+'2017 Monthly FERC BS'!J83</f>
        <v>687924403.64999998</v>
      </c>
      <c r="K83" s="78">
        <f>+'2017 Monthly FERC BS'!K83</f>
        <v>690243138.69000006</v>
      </c>
      <c r="L83" s="78">
        <f>+'2017 Monthly FERC BS'!L83</f>
        <v>700682352.83999991</v>
      </c>
      <c r="M83" s="78">
        <f>+'2017 Monthly FERC BS'!M83</f>
        <v>701269428.24000001</v>
      </c>
      <c r="N83" s="78">
        <f>+'2017 Monthly FERC BS'!N83</f>
        <v>710076489.80999994</v>
      </c>
    </row>
    <row r="84" spans="1:14" ht="13.8" thickTop="1" x14ac:dyDescent="0.25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x14ac:dyDescent="0.25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x14ac:dyDescent="0.25">
      <c r="A86" s="46" t="s">
        <v>273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 x14ac:dyDescent="0.25">
      <c r="A87" s="49" t="s">
        <v>272</v>
      </c>
      <c r="C87" s="56">
        <f>+'2017 Monthly FERC BS'!C87</f>
        <v>0</v>
      </c>
      <c r="D87" s="56">
        <f>+'2017 Monthly FERC BS'!D87</f>
        <v>0</v>
      </c>
      <c r="E87" s="56">
        <f>+'2017 Monthly FERC BS'!E87</f>
        <v>-1000</v>
      </c>
      <c r="F87" s="56">
        <f>+'2017 Monthly FERC BS'!F87</f>
        <v>-1000</v>
      </c>
      <c r="G87" s="56">
        <f>+'2017 Monthly FERC BS'!G87</f>
        <v>-1000</v>
      </c>
      <c r="H87" s="56">
        <f>+'2017 Monthly FERC BS'!H87</f>
        <v>-1000</v>
      </c>
      <c r="I87" s="56">
        <f>+'2017 Monthly FERC BS'!I87</f>
        <v>-1000</v>
      </c>
      <c r="J87" s="56">
        <f>+'2017 Monthly FERC BS'!J87</f>
        <v>-1000</v>
      </c>
      <c r="K87" s="56">
        <f>+'2017 Monthly FERC BS'!K87</f>
        <v>-1000</v>
      </c>
      <c r="L87" s="56">
        <f>+'2017 Monthly FERC BS'!L87</f>
        <v>-1000</v>
      </c>
      <c r="M87" s="56">
        <f>+'2017 Monthly FERC BS'!M87</f>
        <v>-1000</v>
      </c>
      <c r="N87" s="56">
        <f>+'2017 Monthly FERC BS'!N87</f>
        <v>-1000</v>
      </c>
    </row>
    <row r="88" spans="1:14" x14ac:dyDescent="0.25">
      <c r="A88" s="49" t="s">
        <v>271</v>
      </c>
      <c r="C88" s="56">
        <f>+'2017 Monthly FERC BS'!C88</f>
        <v>0</v>
      </c>
      <c r="D88" s="56">
        <f>+'2017 Monthly FERC BS'!D88</f>
        <v>0</v>
      </c>
      <c r="E88" s="56">
        <f>+'2017 Monthly FERC BS'!E88</f>
        <v>0</v>
      </c>
      <c r="F88" s="56">
        <f>+'2017 Monthly FERC BS'!F88</f>
        <v>0</v>
      </c>
      <c r="G88" s="56">
        <f>+'2017 Monthly FERC BS'!G88</f>
        <v>0</v>
      </c>
      <c r="H88" s="56">
        <f>+'2017 Monthly FERC BS'!H88</f>
        <v>0</v>
      </c>
      <c r="I88" s="56">
        <f>+'2017 Monthly FERC BS'!I88</f>
        <v>0</v>
      </c>
      <c r="J88" s="56">
        <f>+'2017 Monthly FERC BS'!J88</f>
        <v>0</v>
      </c>
      <c r="K88" s="56">
        <f>+'2017 Monthly FERC BS'!K88</f>
        <v>0</v>
      </c>
      <c r="L88" s="56">
        <f>+'2017 Monthly FERC BS'!L88</f>
        <v>0</v>
      </c>
      <c r="M88" s="56">
        <f>+'2017 Monthly FERC BS'!M88</f>
        <v>0</v>
      </c>
      <c r="N88" s="56">
        <f>+'2017 Monthly FERC BS'!N88</f>
        <v>0</v>
      </c>
    </row>
    <row r="89" spans="1:14" x14ac:dyDescent="0.25">
      <c r="A89" s="49" t="s">
        <v>270</v>
      </c>
      <c r="C89" s="56">
        <f>+'2017 Monthly FERC BS'!C89</f>
        <v>0</v>
      </c>
      <c r="D89" s="56">
        <f>+'2017 Monthly FERC BS'!D89</f>
        <v>0</v>
      </c>
      <c r="E89" s="56">
        <f>+'2017 Monthly FERC BS'!E89</f>
        <v>0</v>
      </c>
      <c r="F89" s="56">
        <f>+'2017 Monthly FERC BS'!F89</f>
        <v>0</v>
      </c>
      <c r="G89" s="56">
        <f>+'2017 Monthly FERC BS'!G89</f>
        <v>0</v>
      </c>
      <c r="H89" s="56">
        <f>+'2017 Monthly FERC BS'!H89</f>
        <v>0</v>
      </c>
      <c r="I89" s="56">
        <f>+'2017 Monthly FERC BS'!I89</f>
        <v>0</v>
      </c>
      <c r="J89" s="56">
        <f>+'2017 Monthly FERC BS'!J89</f>
        <v>0</v>
      </c>
      <c r="K89" s="56">
        <f>+'2017 Monthly FERC BS'!K89</f>
        <v>0</v>
      </c>
      <c r="L89" s="56">
        <f>+'2017 Monthly FERC BS'!L89</f>
        <v>0</v>
      </c>
      <c r="M89" s="56">
        <f>+'2017 Monthly FERC BS'!M89</f>
        <v>0</v>
      </c>
      <c r="N89" s="56">
        <f>+'2017 Monthly FERC BS'!N89</f>
        <v>0</v>
      </c>
    </row>
    <row r="90" spans="1:14" x14ac:dyDescent="0.25">
      <c r="A90" s="49" t="s">
        <v>269</v>
      </c>
      <c r="C90" s="56">
        <f>+'2017 Monthly FERC BS'!C90</f>
        <v>0</v>
      </c>
      <c r="D90" s="56">
        <f>+'2017 Monthly FERC BS'!D90</f>
        <v>0</v>
      </c>
      <c r="E90" s="56">
        <f>+'2017 Monthly FERC BS'!E90</f>
        <v>0</v>
      </c>
      <c r="F90" s="56">
        <f>+'2017 Monthly FERC BS'!F90</f>
        <v>0</v>
      </c>
      <c r="G90" s="56">
        <f>+'2017 Monthly FERC BS'!G90</f>
        <v>0</v>
      </c>
      <c r="H90" s="56">
        <f>+'2017 Monthly FERC BS'!H90</f>
        <v>0</v>
      </c>
      <c r="I90" s="56">
        <f>+'2017 Monthly FERC BS'!I90</f>
        <v>0</v>
      </c>
      <c r="J90" s="56">
        <f>+'2017 Monthly FERC BS'!J90</f>
        <v>0</v>
      </c>
      <c r="K90" s="56">
        <f>+'2017 Monthly FERC BS'!K90</f>
        <v>0</v>
      </c>
      <c r="L90" s="56">
        <f>+'2017 Monthly FERC BS'!L90</f>
        <v>0</v>
      </c>
      <c r="M90" s="56">
        <f>+'2017 Monthly FERC BS'!M90</f>
        <v>0</v>
      </c>
      <c r="N90" s="56">
        <f>+'2017 Monthly FERC BS'!N90</f>
        <v>0</v>
      </c>
    </row>
    <row r="91" spans="1:14" x14ac:dyDescent="0.25">
      <c r="A91" s="49" t="s">
        <v>268</v>
      </c>
      <c r="C91" s="56">
        <f>+'2017 Monthly FERC BS'!C91</f>
        <v>0</v>
      </c>
      <c r="D91" s="56">
        <f>+'2017 Monthly FERC BS'!D91</f>
        <v>0</v>
      </c>
      <c r="E91" s="56">
        <f>+'2017 Monthly FERC BS'!E91</f>
        <v>-182553016.58000001</v>
      </c>
      <c r="F91" s="56">
        <f>+'2017 Monthly FERC BS'!F91</f>
        <v>-182553016.58000001</v>
      </c>
      <c r="G91" s="56">
        <f>+'2017 Monthly FERC BS'!G91</f>
        <v>-162553016.58000001</v>
      </c>
      <c r="H91" s="56">
        <f>+'2017 Monthly FERC BS'!H91</f>
        <v>-162553016.58000001</v>
      </c>
      <c r="I91" s="56">
        <f>+'2017 Monthly FERC BS'!I91</f>
        <v>-162553016.58000001</v>
      </c>
      <c r="J91" s="56">
        <f>+'2017 Monthly FERC BS'!J91</f>
        <v>-160553016.58000001</v>
      </c>
      <c r="K91" s="56">
        <f>+'2017 Monthly FERC BS'!K91</f>
        <v>-160553016.58000001</v>
      </c>
      <c r="L91" s="56">
        <f>+'2017 Monthly FERC BS'!L91</f>
        <v>-160553016.58000001</v>
      </c>
      <c r="M91" s="56">
        <f>+'2017 Monthly FERC BS'!M91</f>
        <v>-160553016.58000001</v>
      </c>
      <c r="N91" s="56">
        <f>+'2017 Monthly FERC BS'!N91</f>
        <v>-160698667.75</v>
      </c>
    </row>
    <row r="92" spans="1:14" x14ac:dyDescent="0.25">
      <c r="A92" s="49" t="s">
        <v>267</v>
      </c>
      <c r="C92" s="56">
        <f>+'2017 Monthly FERC BS'!C92</f>
        <v>0</v>
      </c>
      <c r="D92" s="56">
        <f>+'2017 Monthly FERC BS'!D92</f>
        <v>0</v>
      </c>
      <c r="E92" s="56">
        <f>+'2017 Monthly FERC BS'!E92</f>
        <v>0</v>
      </c>
      <c r="F92" s="56">
        <f>+'2017 Monthly FERC BS'!F92</f>
        <v>0</v>
      </c>
      <c r="G92" s="56">
        <f>+'2017 Monthly FERC BS'!G92</f>
        <v>0</v>
      </c>
      <c r="H92" s="56">
        <f>+'2017 Monthly FERC BS'!H92</f>
        <v>0</v>
      </c>
      <c r="I92" s="56">
        <f>+'2017 Monthly FERC BS'!I92</f>
        <v>0</v>
      </c>
      <c r="J92" s="56">
        <f>+'2017 Monthly FERC BS'!J92</f>
        <v>0</v>
      </c>
      <c r="K92" s="56">
        <f>+'2017 Monthly FERC BS'!K92</f>
        <v>0</v>
      </c>
      <c r="L92" s="56">
        <f>+'2017 Monthly FERC BS'!L92</f>
        <v>0</v>
      </c>
      <c r="M92" s="56">
        <f>+'2017 Monthly FERC BS'!M92</f>
        <v>0</v>
      </c>
      <c r="N92" s="56">
        <f>+'2017 Monthly FERC BS'!N92</f>
        <v>0</v>
      </c>
    </row>
    <row r="93" spans="1:14" x14ac:dyDescent="0.25">
      <c r="A93" s="49" t="s">
        <v>266</v>
      </c>
      <c r="C93" s="56">
        <f>+'2017 Monthly FERC BS'!C93</f>
        <v>0</v>
      </c>
      <c r="D93" s="56">
        <f>+'2017 Monthly FERC BS'!D93</f>
        <v>0</v>
      </c>
      <c r="E93" s="56">
        <f>+'2017 Monthly FERC BS'!E93</f>
        <v>0</v>
      </c>
      <c r="F93" s="56">
        <f>+'2017 Monthly FERC BS'!F93</f>
        <v>0</v>
      </c>
      <c r="G93" s="56">
        <f>+'2017 Monthly FERC BS'!G93</f>
        <v>0</v>
      </c>
      <c r="H93" s="56">
        <f>+'2017 Monthly FERC BS'!H93</f>
        <v>0</v>
      </c>
      <c r="I93" s="56">
        <f>+'2017 Monthly FERC BS'!I93</f>
        <v>0</v>
      </c>
      <c r="J93" s="56">
        <f>+'2017 Monthly FERC BS'!J93</f>
        <v>0</v>
      </c>
      <c r="K93" s="56">
        <f>+'2017 Monthly FERC BS'!K93</f>
        <v>0</v>
      </c>
      <c r="L93" s="56">
        <f>+'2017 Monthly FERC BS'!L93</f>
        <v>0</v>
      </c>
      <c r="M93" s="56">
        <f>+'2017 Monthly FERC BS'!M93</f>
        <v>0</v>
      </c>
      <c r="N93" s="56">
        <f>+'2017 Monthly FERC BS'!N93</f>
        <v>0</v>
      </c>
    </row>
    <row r="94" spans="1:14" x14ac:dyDescent="0.25">
      <c r="A94" s="49" t="s">
        <v>265</v>
      </c>
      <c r="C94" s="56">
        <f>+'2017 Monthly FERC BS'!C94</f>
        <v>0</v>
      </c>
      <c r="D94" s="56">
        <f>+'2017 Monthly FERC BS'!D94</f>
        <v>0</v>
      </c>
      <c r="E94" s="56">
        <f>+'2017 Monthly FERC BS'!E94</f>
        <v>0</v>
      </c>
      <c r="F94" s="56">
        <f>+'2017 Monthly FERC BS'!F94</f>
        <v>0</v>
      </c>
      <c r="G94" s="56">
        <f>+'2017 Monthly FERC BS'!G94</f>
        <v>0</v>
      </c>
      <c r="H94" s="56">
        <f>+'2017 Monthly FERC BS'!H94</f>
        <v>0</v>
      </c>
      <c r="I94" s="56">
        <f>+'2017 Monthly FERC BS'!I94</f>
        <v>0</v>
      </c>
      <c r="J94" s="56">
        <f>+'2017 Monthly FERC BS'!J94</f>
        <v>0</v>
      </c>
      <c r="K94" s="56">
        <f>+'2017 Monthly FERC BS'!K94</f>
        <v>0</v>
      </c>
      <c r="L94" s="56">
        <f>+'2017 Monthly FERC BS'!L94</f>
        <v>0</v>
      </c>
      <c r="M94" s="56">
        <f>+'2017 Monthly FERC BS'!M94</f>
        <v>0</v>
      </c>
      <c r="N94" s="56">
        <f>+'2017 Monthly FERC BS'!N94</f>
        <v>0</v>
      </c>
    </row>
    <row r="95" spans="1:14" x14ac:dyDescent="0.25">
      <c r="A95" s="49" t="s">
        <v>264</v>
      </c>
      <c r="C95" s="56">
        <f>+'2017 Monthly FERC BS'!C95</f>
        <v>0</v>
      </c>
      <c r="D95" s="56">
        <f>+'2017 Monthly FERC BS'!D95</f>
        <v>0</v>
      </c>
      <c r="E95" s="56">
        <f>+'2017 Monthly FERC BS'!E95</f>
        <v>0</v>
      </c>
      <c r="F95" s="56">
        <f>+'2017 Monthly FERC BS'!F95</f>
        <v>0</v>
      </c>
      <c r="G95" s="56">
        <f>+'2017 Monthly FERC BS'!G95</f>
        <v>0</v>
      </c>
      <c r="H95" s="56">
        <f>+'2017 Monthly FERC BS'!H95</f>
        <v>0</v>
      </c>
      <c r="I95" s="56">
        <f>+'2017 Monthly FERC BS'!I95</f>
        <v>0</v>
      </c>
      <c r="J95" s="56">
        <f>+'2017 Monthly FERC BS'!J95</f>
        <v>0</v>
      </c>
      <c r="K95" s="56">
        <f>+'2017 Monthly FERC BS'!K95</f>
        <v>0</v>
      </c>
      <c r="L95" s="56">
        <f>+'2017 Monthly FERC BS'!L95</f>
        <v>0</v>
      </c>
      <c r="M95" s="56">
        <f>+'2017 Monthly FERC BS'!M95</f>
        <v>0</v>
      </c>
      <c r="N95" s="56">
        <f>+'2017 Monthly FERC BS'!N95</f>
        <v>0</v>
      </c>
    </row>
    <row r="96" spans="1:14" x14ac:dyDescent="0.25">
      <c r="A96" s="57" t="s">
        <v>263</v>
      </c>
      <c r="C96" s="66">
        <f>+'2017 Monthly FERC BS'!C96</f>
        <v>0</v>
      </c>
      <c r="D96" s="66">
        <f>+'2017 Monthly FERC BS'!D96</f>
        <v>0</v>
      </c>
      <c r="E96" s="66">
        <f>+'2017 Monthly FERC BS'!E96</f>
        <v>-26795222.309999984</v>
      </c>
      <c r="F96" s="66">
        <f>+'2017 Monthly FERC BS'!F96</f>
        <v>-26601915.620000008</v>
      </c>
      <c r="G96" s="66">
        <f>+'2017 Monthly FERC BS'!G96</f>
        <v>-27483034.890000001</v>
      </c>
      <c r="H96" s="66">
        <f>+'2017 Monthly FERC BS'!H96</f>
        <v>-32543912.780000001</v>
      </c>
      <c r="I96" s="66">
        <f>+'2017 Monthly FERC BS'!I96</f>
        <v>-34313321.479999982</v>
      </c>
      <c r="J96" s="66">
        <f>+'2017 Monthly FERC BS'!J96</f>
        <v>-39998026.550000012</v>
      </c>
      <c r="K96" s="66">
        <f>+'2017 Monthly FERC BS'!K96</f>
        <v>-39998026.550000012</v>
      </c>
      <c r="L96" s="66">
        <f>+'2017 Monthly FERC BS'!L96</f>
        <v>-39269590.060000002</v>
      </c>
      <c r="M96" s="66">
        <f>+'2017 Monthly FERC BS'!M96</f>
        <v>-37113768.150000006</v>
      </c>
      <c r="N96" s="66">
        <f>+'2017 Monthly FERC BS'!N96</f>
        <v>-36585299.230000004</v>
      </c>
    </row>
    <row r="97" spans="1:14" x14ac:dyDescent="0.25">
      <c r="A97" s="57" t="s">
        <v>262</v>
      </c>
      <c r="C97" s="66">
        <f>+'2017 Monthly FERC BS'!C97</f>
        <v>0</v>
      </c>
      <c r="D97" s="66">
        <f>+'2017 Monthly FERC BS'!D97</f>
        <v>0</v>
      </c>
      <c r="E97" s="66">
        <f>+'2017 Monthly FERC BS'!E97</f>
        <v>0</v>
      </c>
      <c r="F97" s="66">
        <f>+'2017 Monthly FERC BS'!F97</f>
        <v>0</v>
      </c>
      <c r="G97" s="66">
        <f>+'2017 Monthly FERC BS'!G97</f>
        <v>0</v>
      </c>
      <c r="H97" s="66">
        <f>+'2017 Monthly FERC BS'!H97</f>
        <v>0</v>
      </c>
      <c r="I97" s="66">
        <f>+'2017 Monthly FERC BS'!I97</f>
        <v>0</v>
      </c>
      <c r="J97" s="66">
        <f>+'2017 Monthly FERC BS'!J97</f>
        <v>0</v>
      </c>
      <c r="K97" s="66">
        <f>+'2017 Monthly FERC BS'!K97</f>
        <v>0</v>
      </c>
      <c r="L97" s="66">
        <f>+'2017 Monthly FERC BS'!L97</f>
        <v>0</v>
      </c>
      <c r="M97" s="66">
        <f>+'2017 Monthly FERC BS'!M97</f>
        <v>0</v>
      </c>
      <c r="N97" s="66">
        <f>+'2017 Monthly FERC BS'!N97</f>
        <v>0</v>
      </c>
    </row>
    <row r="98" spans="1:14" x14ac:dyDescent="0.25">
      <c r="A98" s="49" t="s">
        <v>261</v>
      </c>
      <c r="C98" s="56">
        <f>+'2017 Monthly FERC BS'!C98</f>
        <v>0</v>
      </c>
      <c r="D98" s="56">
        <f>+'2017 Monthly FERC BS'!D98</f>
        <v>0</v>
      </c>
      <c r="E98" s="56">
        <f>+'2017 Monthly FERC BS'!E98</f>
        <v>0</v>
      </c>
      <c r="F98" s="56">
        <f>+'2017 Monthly FERC BS'!F98</f>
        <v>0</v>
      </c>
      <c r="G98" s="56">
        <f>+'2017 Monthly FERC BS'!G98</f>
        <v>0</v>
      </c>
      <c r="H98" s="56">
        <f>+'2017 Monthly FERC BS'!H98</f>
        <v>0</v>
      </c>
      <c r="I98" s="56">
        <f>+'2017 Monthly FERC BS'!I98</f>
        <v>0</v>
      </c>
      <c r="J98" s="56">
        <f>+'2017 Monthly FERC BS'!J98</f>
        <v>0</v>
      </c>
      <c r="K98" s="56">
        <f>+'2017 Monthly FERC BS'!K98</f>
        <v>0</v>
      </c>
      <c r="L98" s="56">
        <f>+'2017 Monthly FERC BS'!L98</f>
        <v>0</v>
      </c>
      <c r="M98" s="56">
        <f>+'2017 Monthly FERC BS'!M98</f>
        <v>0</v>
      </c>
      <c r="N98" s="56">
        <f>+'2017 Monthly FERC BS'!N98</f>
        <v>0</v>
      </c>
    </row>
    <row r="99" spans="1:14" x14ac:dyDescent="0.25">
      <c r="A99" s="49" t="s">
        <v>260</v>
      </c>
      <c r="C99" s="76">
        <f>+'2017 Monthly FERC BS'!C99</f>
        <v>0</v>
      </c>
      <c r="D99" s="76">
        <f>+'2017 Monthly FERC BS'!D99</f>
        <v>0</v>
      </c>
      <c r="E99" s="76">
        <f>+'2017 Monthly FERC BS'!E99</f>
        <v>-1248016.49</v>
      </c>
      <c r="F99" s="76">
        <f>+'2017 Monthly FERC BS'!F99</f>
        <v>-1248016.49</v>
      </c>
      <c r="G99" s="76">
        <f>+'2017 Monthly FERC BS'!G99</f>
        <v>-1248016.49</v>
      </c>
      <c r="H99" s="76">
        <f>+'2017 Monthly FERC BS'!H99</f>
        <v>-1248016.49</v>
      </c>
      <c r="I99" s="76">
        <f>+'2017 Monthly FERC BS'!I99</f>
        <v>-1248016.49</v>
      </c>
      <c r="J99" s="76">
        <f>+'2017 Monthly FERC BS'!J99</f>
        <v>-1248016.49</v>
      </c>
      <c r="K99" s="76">
        <f>+'2017 Monthly FERC BS'!K99</f>
        <v>-1248016.49</v>
      </c>
      <c r="L99" s="76">
        <f>+'2017 Monthly FERC BS'!L99</f>
        <v>-1248016.49</v>
      </c>
      <c r="M99" s="76">
        <f>+'2017 Monthly FERC BS'!M99</f>
        <v>0</v>
      </c>
      <c r="N99" s="76">
        <f>+'2017 Monthly FERC BS'!N99</f>
        <v>0</v>
      </c>
    </row>
    <row r="100" spans="1:14" x14ac:dyDescent="0.25">
      <c r="A100" s="46" t="s">
        <v>259</v>
      </c>
      <c r="C100" s="73">
        <f>+'2017 Monthly FERC BS'!C100</f>
        <v>0</v>
      </c>
      <c r="D100" s="73">
        <f>+'2017 Monthly FERC BS'!D100</f>
        <v>0</v>
      </c>
      <c r="E100" s="73">
        <f>+'2017 Monthly FERC BS'!E100</f>
        <v>-210597255.38</v>
      </c>
      <c r="F100" s="73">
        <f>+'2017 Monthly FERC BS'!F100</f>
        <v>-210403948.69000003</v>
      </c>
      <c r="G100" s="73">
        <f>+'2017 Monthly FERC BS'!G100</f>
        <v>-191285067.96000004</v>
      </c>
      <c r="H100" s="73">
        <f>+'2017 Monthly FERC BS'!H100</f>
        <v>-196345945.85000002</v>
      </c>
      <c r="I100" s="73">
        <f>+'2017 Monthly FERC BS'!I100</f>
        <v>-198115354.55000001</v>
      </c>
      <c r="J100" s="73">
        <f>+'2017 Monthly FERC BS'!J100</f>
        <v>-201800059.62000003</v>
      </c>
      <c r="K100" s="73">
        <f>+'2017 Monthly FERC BS'!K100</f>
        <v>-201800059.62000003</v>
      </c>
      <c r="L100" s="73">
        <f>+'2017 Monthly FERC BS'!L100</f>
        <v>-201071623.13000003</v>
      </c>
      <c r="M100" s="73">
        <f>+'2017 Monthly FERC BS'!M100</f>
        <v>-197667784.73000002</v>
      </c>
      <c r="N100" s="73">
        <f>+'2017 Monthly FERC BS'!N100</f>
        <v>-197284966.98000002</v>
      </c>
    </row>
    <row r="101" spans="1:14" x14ac:dyDescent="0.25">
      <c r="A101" s="61" t="s">
        <v>258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</row>
    <row r="102" spans="1:14" x14ac:dyDescent="0.25">
      <c r="A102" s="49" t="s">
        <v>257</v>
      </c>
      <c r="C102" s="56">
        <f>+'2017 Monthly FERC BS'!C102</f>
        <v>0</v>
      </c>
      <c r="D102" s="56">
        <f>+'2017 Monthly FERC BS'!D102</f>
        <v>0</v>
      </c>
      <c r="E102" s="56">
        <f>+'2017 Monthly FERC BS'!E102</f>
        <v>0</v>
      </c>
      <c r="F102" s="56">
        <f>+'2017 Monthly FERC BS'!F102</f>
        <v>0</v>
      </c>
      <c r="G102" s="56">
        <f>+'2017 Monthly FERC BS'!G102</f>
        <v>0</v>
      </c>
      <c r="H102" s="56">
        <f>+'2017 Monthly FERC BS'!H102</f>
        <v>0</v>
      </c>
      <c r="I102" s="56">
        <f>+'2017 Monthly FERC BS'!I102</f>
        <v>0</v>
      </c>
      <c r="J102" s="56">
        <f>+'2017 Monthly FERC BS'!J102</f>
        <v>0</v>
      </c>
      <c r="K102" s="56">
        <f>+'2017 Monthly FERC BS'!K102</f>
        <v>0</v>
      </c>
      <c r="L102" s="56">
        <f>+'2017 Monthly FERC BS'!L102</f>
        <v>0</v>
      </c>
      <c r="M102" s="56">
        <f>+'2017 Monthly FERC BS'!M102</f>
        <v>0</v>
      </c>
      <c r="N102" s="56">
        <f>+'2017 Monthly FERC BS'!N102</f>
        <v>0</v>
      </c>
    </row>
    <row r="103" spans="1:14" x14ac:dyDescent="0.25">
      <c r="A103" s="49" t="s">
        <v>256</v>
      </c>
      <c r="C103" s="56">
        <f>+'2017 Monthly FERC BS'!C103</f>
        <v>0</v>
      </c>
      <c r="D103" s="56">
        <f>+'2017 Monthly FERC BS'!D103</f>
        <v>0</v>
      </c>
      <c r="E103" s="56">
        <f>+'2017 Monthly FERC BS'!E103</f>
        <v>0</v>
      </c>
      <c r="F103" s="56">
        <f>+'2017 Monthly FERC BS'!F103</f>
        <v>0</v>
      </c>
      <c r="G103" s="56">
        <f>+'2017 Monthly FERC BS'!G103</f>
        <v>0</v>
      </c>
      <c r="H103" s="56">
        <f>+'2017 Monthly FERC BS'!H103</f>
        <v>0</v>
      </c>
      <c r="I103" s="56">
        <f>+'2017 Monthly FERC BS'!I103</f>
        <v>0</v>
      </c>
      <c r="J103" s="56">
        <f>+'2017 Monthly FERC BS'!J103</f>
        <v>0</v>
      </c>
      <c r="K103" s="56">
        <f>+'2017 Monthly FERC BS'!K103</f>
        <v>0</v>
      </c>
      <c r="L103" s="56">
        <f>+'2017 Monthly FERC BS'!L103</f>
        <v>0</v>
      </c>
      <c r="M103" s="56">
        <f>+'2017 Monthly FERC BS'!M103</f>
        <v>0</v>
      </c>
      <c r="N103" s="56">
        <f>+'2017 Monthly FERC BS'!N103</f>
        <v>0</v>
      </c>
    </row>
    <row r="104" spans="1:14" x14ac:dyDescent="0.25">
      <c r="A104" s="49" t="s">
        <v>255</v>
      </c>
      <c r="C104" s="56">
        <f>+'2017 Monthly FERC BS'!C104</f>
        <v>0</v>
      </c>
      <c r="D104" s="56">
        <f>+'2017 Monthly FERC BS'!D104</f>
        <v>0</v>
      </c>
      <c r="E104" s="56">
        <f>+'2017 Monthly FERC BS'!E104</f>
        <v>0</v>
      </c>
      <c r="F104" s="56">
        <f>+'2017 Monthly FERC BS'!F104</f>
        <v>0</v>
      </c>
      <c r="G104" s="56">
        <f>+'2017 Monthly FERC BS'!G104</f>
        <v>0</v>
      </c>
      <c r="H104" s="56">
        <f>+'2017 Monthly FERC BS'!H104</f>
        <v>0</v>
      </c>
      <c r="I104" s="56">
        <f>+'2017 Monthly FERC BS'!I104</f>
        <v>0</v>
      </c>
      <c r="J104" s="56">
        <f>+'2017 Monthly FERC BS'!J104</f>
        <v>0</v>
      </c>
      <c r="K104" s="56">
        <f>+'2017 Monthly FERC BS'!K104</f>
        <v>0</v>
      </c>
      <c r="L104" s="56">
        <f>+'2017 Monthly FERC BS'!L104</f>
        <v>0</v>
      </c>
      <c r="M104" s="56">
        <f>+'2017 Monthly FERC BS'!M104</f>
        <v>0</v>
      </c>
      <c r="N104" s="56">
        <f>+'2017 Monthly FERC BS'!N104</f>
        <v>0</v>
      </c>
    </row>
    <row r="105" spans="1:14" x14ac:dyDescent="0.25">
      <c r="A105" s="49" t="s">
        <v>254</v>
      </c>
      <c r="C105" s="56">
        <f>+'2017 Monthly FERC BS'!C105</f>
        <v>0</v>
      </c>
      <c r="D105" s="56">
        <f>+'2017 Monthly FERC BS'!D105</f>
        <v>0</v>
      </c>
      <c r="E105" s="56">
        <f>+'2017 Monthly FERC BS'!E105</f>
        <v>-214446000</v>
      </c>
      <c r="F105" s="56">
        <f>+'2017 Monthly FERC BS'!F105</f>
        <v>-214446000</v>
      </c>
      <c r="G105" s="56">
        <f>+'2017 Monthly FERC BS'!G105</f>
        <v>-214446000</v>
      </c>
      <c r="H105" s="56">
        <f>+'2017 Monthly FERC BS'!H105</f>
        <v>-214471000</v>
      </c>
      <c r="I105" s="56">
        <f>+'2017 Monthly FERC BS'!I105</f>
        <v>-214471000</v>
      </c>
      <c r="J105" s="56">
        <f>+'2017 Monthly FERC BS'!J105</f>
        <v>-214460118.33000001</v>
      </c>
      <c r="K105" s="56">
        <f>+'2017 Monthly FERC BS'!K105</f>
        <v>-214471000</v>
      </c>
      <c r="L105" s="56">
        <f>+'2017 Monthly FERC BS'!L105</f>
        <v>-214471000</v>
      </c>
      <c r="M105" s="56">
        <f>+'2017 Monthly FERC BS'!M105</f>
        <v>-214471000</v>
      </c>
      <c r="N105" s="56">
        <f>+'2017 Monthly FERC BS'!N105</f>
        <v>-214471000</v>
      </c>
    </row>
    <row r="106" spans="1:14" x14ac:dyDescent="0.25">
      <c r="A106" s="49" t="s">
        <v>253</v>
      </c>
      <c r="C106" s="56">
        <f>+'2017 Monthly FERC BS'!C106</f>
        <v>0</v>
      </c>
      <c r="D106" s="56">
        <f>+'2017 Monthly FERC BS'!D106</f>
        <v>0</v>
      </c>
      <c r="E106" s="56">
        <f>+'2017 Monthly FERC BS'!E106</f>
        <v>0</v>
      </c>
      <c r="F106" s="56">
        <f>+'2017 Monthly FERC BS'!F106</f>
        <v>0</v>
      </c>
      <c r="G106" s="56">
        <f>+'2017 Monthly FERC BS'!G106</f>
        <v>0</v>
      </c>
      <c r="H106" s="56">
        <f>+'2017 Monthly FERC BS'!H106</f>
        <v>0</v>
      </c>
      <c r="I106" s="56">
        <f>+'2017 Monthly FERC BS'!I106</f>
        <v>0</v>
      </c>
      <c r="J106" s="56">
        <f>+'2017 Monthly FERC BS'!J106</f>
        <v>0</v>
      </c>
      <c r="K106" s="56">
        <f>+'2017 Monthly FERC BS'!K106</f>
        <v>0</v>
      </c>
      <c r="L106" s="56">
        <f>+'2017 Monthly FERC BS'!L106</f>
        <v>0</v>
      </c>
      <c r="M106" s="56">
        <f>+'2017 Monthly FERC BS'!M106</f>
        <v>0</v>
      </c>
      <c r="N106" s="56">
        <f>+'2017 Monthly FERC BS'!N106</f>
        <v>0</v>
      </c>
    </row>
    <row r="107" spans="1:14" x14ac:dyDescent="0.25">
      <c r="A107" s="49" t="s">
        <v>252</v>
      </c>
      <c r="C107" s="56">
        <f>+'2017 Monthly FERC BS'!C107</f>
        <v>0</v>
      </c>
      <c r="D107" s="56">
        <f>+'2017 Monthly FERC BS'!D107</f>
        <v>0</v>
      </c>
      <c r="E107" s="56">
        <f>+'2017 Monthly FERC BS'!E107</f>
        <v>0</v>
      </c>
      <c r="F107" s="56">
        <f>+'2017 Monthly FERC BS'!F107</f>
        <v>0</v>
      </c>
      <c r="G107" s="56">
        <f>+'2017 Monthly FERC BS'!G107</f>
        <v>0</v>
      </c>
      <c r="H107" s="56">
        <f>+'2017 Monthly FERC BS'!H107</f>
        <v>0</v>
      </c>
      <c r="I107" s="56">
        <f>+'2017 Monthly FERC BS'!I107</f>
        <v>0</v>
      </c>
      <c r="J107" s="56">
        <f>+'2017 Monthly FERC BS'!J107</f>
        <v>0</v>
      </c>
      <c r="K107" s="56">
        <f>+'2017 Monthly FERC BS'!K107</f>
        <v>0</v>
      </c>
      <c r="L107" s="56">
        <f>+'2017 Monthly FERC BS'!L107</f>
        <v>0</v>
      </c>
      <c r="M107" s="56">
        <f>+'2017 Monthly FERC BS'!M107</f>
        <v>0</v>
      </c>
      <c r="N107" s="56">
        <f>+'2017 Monthly FERC BS'!N107</f>
        <v>0</v>
      </c>
    </row>
    <row r="108" spans="1:14" ht="13.8" x14ac:dyDescent="0.25">
      <c r="A108" s="53" t="s">
        <v>251</v>
      </c>
      <c r="C108" s="75">
        <f>+'2017 Monthly FERC BS'!C108</f>
        <v>0</v>
      </c>
      <c r="D108" s="75">
        <f>+'2017 Monthly FERC BS'!D108</f>
        <v>0</v>
      </c>
      <c r="E108" s="75">
        <f>+'2017 Monthly FERC BS'!E108</f>
        <v>0</v>
      </c>
      <c r="F108" s="75">
        <f>+'2017 Monthly FERC BS'!F108</f>
        <v>0</v>
      </c>
      <c r="G108" s="75">
        <f>+'2017 Monthly FERC BS'!G108</f>
        <v>0</v>
      </c>
      <c r="H108" s="75">
        <f>+'2017 Monthly FERC BS'!H108</f>
        <v>0</v>
      </c>
      <c r="I108" s="75">
        <f>+'2017 Monthly FERC BS'!I108</f>
        <v>0</v>
      </c>
      <c r="J108" s="75">
        <f>+'2017 Monthly FERC BS'!J108</f>
        <v>0</v>
      </c>
      <c r="K108" s="75">
        <f>+'2017 Monthly FERC BS'!K108</f>
        <v>0</v>
      </c>
      <c r="L108" s="75">
        <f>+'2017 Monthly FERC BS'!L108</f>
        <v>0</v>
      </c>
      <c r="M108" s="75">
        <f>+'2017 Monthly FERC BS'!M108</f>
        <v>0</v>
      </c>
      <c r="N108" s="75">
        <f>+'2017 Monthly FERC BS'!N108</f>
        <v>0</v>
      </c>
    </row>
    <row r="109" spans="1:14" x14ac:dyDescent="0.25">
      <c r="A109" s="46" t="s">
        <v>250</v>
      </c>
      <c r="C109" s="74">
        <f>+'2017 Monthly FERC BS'!C109</f>
        <v>0</v>
      </c>
      <c r="D109" s="74">
        <f>+'2017 Monthly FERC BS'!D109</f>
        <v>0</v>
      </c>
      <c r="E109" s="74">
        <f>+'2017 Monthly FERC BS'!E109</f>
        <v>-214446000</v>
      </c>
      <c r="F109" s="74">
        <f>+'2017 Monthly FERC BS'!F109</f>
        <v>-214446000</v>
      </c>
      <c r="G109" s="74">
        <f>+'2017 Monthly FERC BS'!G109</f>
        <v>-214446000</v>
      </c>
      <c r="H109" s="74">
        <f>+'2017 Monthly FERC BS'!H109</f>
        <v>-214471000</v>
      </c>
      <c r="I109" s="74">
        <f>+'2017 Monthly FERC BS'!I109</f>
        <v>-214471000</v>
      </c>
      <c r="J109" s="74">
        <f>+'2017 Monthly FERC BS'!J109</f>
        <v>-214460118.33000001</v>
      </c>
      <c r="K109" s="74">
        <f>+'2017 Monthly FERC BS'!K109</f>
        <v>-214471000</v>
      </c>
      <c r="L109" s="74">
        <f>+'2017 Monthly FERC BS'!L109</f>
        <v>-214471000</v>
      </c>
      <c r="M109" s="74">
        <f>+'2017 Monthly FERC BS'!M109</f>
        <v>-214471000</v>
      </c>
      <c r="N109" s="74">
        <f>+'2017 Monthly FERC BS'!N109</f>
        <v>-214471000</v>
      </c>
    </row>
    <row r="110" spans="1:14" x14ac:dyDescent="0.25">
      <c r="A110" s="46" t="s">
        <v>249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</row>
    <row r="111" spans="1:14" x14ac:dyDescent="0.25">
      <c r="A111" s="49" t="s">
        <v>248</v>
      </c>
      <c r="C111" s="56">
        <f>+'2017 Monthly FERC BS'!C111</f>
        <v>0</v>
      </c>
      <c r="D111" s="56">
        <f>+'2017 Monthly FERC BS'!D111</f>
        <v>0</v>
      </c>
      <c r="E111" s="56">
        <f>+'2017 Monthly FERC BS'!E111</f>
        <v>0</v>
      </c>
      <c r="F111" s="56">
        <f>+'2017 Monthly FERC BS'!F111</f>
        <v>0</v>
      </c>
      <c r="G111" s="56">
        <f>+'2017 Monthly FERC BS'!G111</f>
        <v>0</v>
      </c>
      <c r="H111" s="56">
        <f>+'2017 Monthly FERC BS'!H111</f>
        <v>0</v>
      </c>
      <c r="I111" s="56">
        <f>+'2017 Monthly FERC BS'!I111</f>
        <v>0</v>
      </c>
      <c r="J111" s="56">
        <f>+'2017 Monthly FERC BS'!J111</f>
        <v>0</v>
      </c>
      <c r="K111" s="56">
        <f>+'2017 Monthly FERC BS'!K111</f>
        <v>0</v>
      </c>
      <c r="L111" s="56">
        <f>+'2017 Monthly FERC BS'!L111</f>
        <v>0</v>
      </c>
      <c r="M111" s="56">
        <f>+'2017 Monthly FERC BS'!M111</f>
        <v>0</v>
      </c>
      <c r="N111" s="56">
        <f>+'2017 Monthly FERC BS'!N111</f>
        <v>0</v>
      </c>
    </row>
    <row r="112" spans="1:14" x14ac:dyDescent="0.25">
      <c r="A112" s="49" t="s">
        <v>247</v>
      </c>
      <c r="C112" s="56">
        <f>+'2017 Monthly FERC BS'!C112</f>
        <v>0</v>
      </c>
      <c r="D112" s="56">
        <f>+'2017 Monthly FERC BS'!D112</f>
        <v>0</v>
      </c>
      <c r="E112" s="56">
        <f>+'2017 Monthly FERC BS'!E112</f>
        <v>0</v>
      </c>
      <c r="F112" s="56">
        <f>+'2017 Monthly FERC BS'!F112</f>
        <v>0</v>
      </c>
      <c r="G112" s="56">
        <f>+'2017 Monthly FERC BS'!G112</f>
        <v>0</v>
      </c>
      <c r="H112" s="56">
        <f>+'2017 Monthly FERC BS'!H112</f>
        <v>0</v>
      </c>
      <c r="I112" s="56">
        <f>+'2017 Monthly FERC BS'!I112</f>
        <v>0</v>
      </c>
      <c r="J112" s="56">
        <f>+'2017 Monthly FERC BS'!J112</f>
        <v>0</v>
      </c>
      <c r="K112" s="56">
        <f>+'2017 Monthly FERC BS'!K112</f>
        <v>0</v>
      </c>
      <c r="L112" s="56">
        <f>+'2017 Monthly FERC BS'!L112</f>
        <v>0</v>
      </c>
      <c r="M112" s="56">
        <f>+'2017 Monthly FERC BS'!M112</f>
        <v>0</v>
      </c>
      <c r="N112" s="56">
        <f>+'2017 Monthly FERC BS'!N112</f>
        <v>0</v>
      </c>
    </row>
    <row r="113" spans="1:14" x14ac:dyDescent="0.25">
      <c r="A113" s="49" t="s">
        <v>246</v>
      </c>
      <c r="C113" s="56">
        <f>+'2017 Monthly FERC BS'!C113</f>
        <v>0</v>
      </c>
      <c r="D113" s="56">
        <f>+'2017 Monthly FERC BS'!D113</f>
        <v>0</v>
      </c>
      <c r="E113" s="56">
        <f>+'2017 Monthly FERC BS'!E113</f>
        <v>-14690940.93</v>
      </c>
      <c r="F113" s="56">
        <f>+'2017 Monthly FERC BS'!F113</f>
        <v>-15275646.5</v>
      </c>
      <c r="G113" s="56">
        <f>+'2017 Monthly FERC BS'!G113</f>
        <v>-15483236.949999999</v>
      </c>
      <c r="H113" s="56">
        <f>+'2017 Monthly FERC BS'!H113</f>
        <v>-15631268.5</v>
      </c>
      <c r="I113" s="56">
        <f>+'2017 Monthly FERC BS'!I113</f>
        <v>-15776033.76</v>
      </c>
      <c r="J113" s="56">
        <f>+'2017 Monthly FERC BS'!J113</f>
        <v>-14322116.07</v>
      </c>
      <c r="K113" s="56">
        <f>+'2017 Monthly FERC BS'!K113</f>
        <v>-14322116.07</v>
      </c>
      <c r="L113" s="56">
        <f>+'2017 Monthly FERC BS'!L113</f>
        <v>-14378865.360000001</v>
      </c>
      <c r="M113" s="56">
        <f>+'2017 Monthly FERC BS'!M113</f>
        <v>-15427260.01</v>
      </c>
      <c r="N113" s="56">
        <f>+'2017 Monthly FERC BS'!N113</f>
        <v>-15487260.01</v>
      </c>
    </row>
    <row r="114" spans="1:14" x14ac:dyDescent="0.25">
      <c r="A114" s="49" t="s">
        <v>245</v>
      </c>
      <c r="C114" s="56">
        <f>+'2017 Monthly FERC BS'!C114</f>
        <v>0</v>
      </c>
      <c r="D114" s="56">
        <f>+'2017 Monthly FERC BS'!D114</f>
        <v>0</v>
      </c>
      <c r="E114" s="56">
        <f>+'2017 Monthly FERC BS'!E114</f>
        <v>-8283237.8200000003</v>
      </c>
      <c r="F114" s="56">
        <f>+'2017 Monthly FERC BS'!F114</f>
        <v>-8223677.4900000002</v>
      </c>
      <c r="G114" s="56">
        <f>+'2017 Monthly FERC BS'!G114</f>
        <v>-8164117.1600000001</v>
      </c>
      <c r="H114" s="56">
        <f>+'2017 Monthly FERC BS'!H114</f>
        <v>-8104556.8300000001</v>
      </c>
      <c r="I114" s="56">
        <f>+'2017 Monthly FERC BS'!I114</f>
        <v>-8044996.5</v>
      </c>
      <c r="J114" s="56">
        <f>+'2017 Monthly FERC BS'!J114</f>
        <v>-7920934.1900000004</v>
      </c>
      <c r="K114" s="56">
        <f>+'2017 Monthly FERC BS'!K114</f>
        <v>-7920934.1900000004</v>
      </c>
      <c r="L114" s="56">
        <f>+'2017 Monthly FERC BS'!L114</f>
        <v>-7862609.2699999996</v>
      </c>
      <c r="M114" s="56">
        <f>+'2017 Monthly FERC BS'!M114</f>
        <v>-7804284.3499999996</v>
      </c>
      <c r="N114" s="56">
        <f>+'2017 Monthly FERC BS'!N114</f>
        <v>-7745959.4299999997</v>
      </c>
    </row>
    <row r="115" spans="1:14" x14ac:dyDescent="0.25">
      <c r="A115" s="49" t="s">
        <v>244</v>
      </c>
      <c r="C115" s="56">
        <f>+'2017 Monthly FERC BS'!C115</f>
        <v>0</v>
      </c>
      <c r="D115" s="56">
        <f>+'2017 Monthly FERC BS'!D115</f>
        <v>0</v>
      </c>
      <c r="E115" s="56">
        <f>+'2017 Monthly FERC BS'!E115</f>
        <v>-48270</v>
      </c>
      <c r="F115" s="56">
        <f>+'2017 Monthly FERC BS'!F115</f>
        <v>-48270</v>
      </c>
      <c r="G115" s="56">
        <f>+'2017 Monthly FERC BS'!G115</f>
        <v>-24135</v>
      </c>
      <c r="H115" s="56">
        <f>+'2017 Monthly FERC BS'!H115</f>
        <v>-24135</v>
      </c>
      <c r="I115" s="56">
        <f>+'2017 Monthly FERC BS'!I115</f>
        <v>-24135</v>
      </c>
      <c r="J115" s="56">
        <f>+'2017 Monthly FERC BS'!J115</f>
        <v>-24135</v>
      </c>
      <c r="K115" s="56">
        <f>+'2017 Monthly FERC BS'!K115</f>
        <v>-24135</v>
      </c>
      <c r="L115" s="56">
        <f>+'2017 Monthly FERC BS'!L115</f>
        <v>-24135</v>
      </c>
      <c r="M115" s="56">
        <f>+'2017 Monthly FERC BS'!M115</f>
        <v>-24135</v>
      </c>
      <c r="N115" s="56">
        <f>+'2017 Monthly FERC BS'!N115</f>
        <v>-24135</v>
      </c>
    </row>
    <row r="116" spans="1:14" x14ac:dyDescent="0.25">
      <c r="A116" s="49" t="s">
        <v>243</v>
      </c>
      <c r="C116" s="56">
        <f>+'2017 Monthly FERC BS'!C116</f>
        <v>0</v>
      </c>
      <c r="D116" s="56">
        <f>+'2017 Monthly FERC BS'!D116</f>
        <v>0</v>
      </c>
      <c r="E116" s="56">
        <f>+'2017 Monthly FERC BS'!E116</f>
        <v>0</v>
      </c>
      <c r="F116" s="56">
        <f>+'2017 Monthly FERC BS'!F116</f>
        <v>0</v>
      </c>
      <c r="G116" s="56">
        <f>+'2017 Monthly FERC BS'!G116</f>
        <v>0</v>
      </c>
      <c r="H116" s="56">
        <f>+'2017 Monthly FERC BS'!H116</f>
        <v>0</v>
      </c>
      <c r="I116" s="56">
        <f>+'2017 Monthly FERC BS'!I116</f>
        <v>0</v>
      </c>
      <c r="J116" s="56">
        <f>+'2017 Monthly FERC BS'!J116</f>
        <v>0</v>
      </c>
      <c r="K116" s="56">
        <f>+'2017 Monthly FERC BS'!K116</f>
        <v>0</v>
      </c>
      <c r="L116" s="56">
        <f>+'2017 Monthly FERC BS'!L116</f>
        <v>0</v>
      </c>
      <c r="M116" s="56">
        <f>+'2017 Monthly FERC BS'!M116</f>
        <v>0</v>
      </c>
      <c r="N116" s="56">
        <f>+'2017 Monthly FERC BS'!N116</f>
        <v>0</v>
      </c>
    </row>
    <row r="117" spans="1:14" x14ac:dyDescent="0.25">
      <c r="A117" s="71" t="s">
        <v>242</v>
      </c>
      <c r="C117" s="70">
        <f>+'2017 Monthly FERC BS'!C117</f>
        <v>0</v>
      </c>
      <c r="D117" s="70">
        <f>+'2017 Monthly FERC BS'!D117</f>
        <v>0</v>
      </c>
      <c r="E117" s="70">
        <f>+'2017 Monthly FERC BS'!E117</f>
        <v>0</v>
      </c>
      <c r="F117" s="70">
        <f>+'2017 Monthly FERC BS'!F117</f>
        <v>0</v>
      </c>
      <c r="G117" s="70">
        <f>+'2017 Monthly FERC BS'!G117</f>
        <v>0</v>
      </c>
      <c r="H117" s="70">
        <f>+'2017 Monthly FERC BS'!H117</f>
        <v>0</v>
      </c>
      <c r="I117" s="70">
        <f>+'2017 Monthly FERC BS'!I117</f>
        <v>0</v>
      </c>
      <c r="J117" s="70">
        <f>+'2017 Monthly FERC BS'!J117</f>
        <v>0</v>
      </c>
      <c r="K117" s="70">
        <f>+'2017 Monthly FERC BS'!K117</f>
        <v>0</v>
      </c>
      <c r="L117" s="70">
        <f>+'2017 Monthly FERC BS'!L117</f>
        <v>0</v>
      </c>
      <c r="M117" s="70">
        <f>+'2017 Monthly FERC BS'!M117</f>
        <v>0</v>
      </c>
      <c r="N117" s="70">
        <f>+'2017 Monthly FERC BS'!N117</f>
        <v>0</v>
      </c>
    </row>
    <row r="118" spans="1:14" x14ac:dyDescent="0.25">
      <c r="A118" s="71" t="s">
        <v>241</v>
      </c>
      <c r="C118" s="70">
        <f>+'2017 Monthly FERC BS'!C118</f>
        <v>0</v>
      </c>
      <c r="D118" s="70">
        <f>+'2017 Monthly FERC BS'!D118</f>
        <v>0</v>
      </c>
      <c r="E118" s="70">
        <f>+'2017 Monthly FERC BS'!E118</f>
        <v>0</v>
      </c>
      <c r="F118" s="70">
        <f>+'2017 Monthly FERC BS'!F118</f>
        <v>0</v>
      </c>
      <c r="G118" s="70">
        <f>+'2017 Monthly FERC BS'!G118</f>
        <v>0</v>
      </c>
      <c r="H118" s="70">
        <f>+'2017 Monthly FERC BS'!H118</f>
        <v>0</v>
      </c>
      <c r="I118" s="70">
        <f>+'2017 Monthly FERC BS'!I118</f>
        <v>0</v>
      </c>
      <c r="J118" s="70">
        <f>+'2017 Monthly FERC BS'!J118</f>
        <v>0</v>
      </c>
      <c r="K118" s="70">
        <f>+'2017 Monthly FERC BS'!K118</f>
        <v>0</v>
      </c>
      <c r="L118" s="70">
        <f>+'2017 Monthly FERC BS'!L118</f>
        <v>0</v>
      </c>
      <c r="M118" s="70">
        <f>+'2017 Monthly FERC BS'!M118</f>
        <v>0</v>
      </c>
      <c r="N118" s="70">
        <f>+'2017 Monthly FERC BS'!N118</f>
        <v>0</v>
      </c>
    </row>
    <row r="119" spans="1:14" ht="13.8" x14ac:dyDescent="0.25">
      <c r="A119" s="49" t="s">
        <v>103</v>
      </c>
      <c r="C119" s="69">
        <f>+'2017 Monthly FERC BS'!C119</f>
        <v>0</v>
      </c>
      <c r="D119" s="69">
        <f>+'2017 Monthly FERC BS'!D119</f>
        <v>0</v>
      </c>
      <c r="E119" s="69">
        <f>+'2017 Monthly FERC BS'!E119</f>
        <v>-57408480.619999997</v>
      </c>
      <c r="F119" s="69">
        <f>+'2017 Monthly FERC BS'!F119</f>
        <v>-57142957.859999999</v>
      </c>
      <c r="G119" s="69">
        <f>+'2017 Monthly FERC BS'!G119</f>
        <v>-56878664.090000004</v>
      </c>
      <c r="H119" s="69">
        <f>+'2017 Monthly FERC BS'!H119</f>
        <v>-56615593.539999999</v>
      </c>
      <c r="I119" s="69">
        <f>+'2017 Monthly FERC BS'!I119</f>
        <v>-56353740.659999996</v>
      </c>
      <c r="J119" s="69">
        <f>+'2017 Monthly FERC BS'!J119</f>
        <v>-55833665.469999999</v>
      </c>
      <c r="K119" s="69">
        <f>+'2017 Monthly FERC BS'!K119</f>
        <v>-55833665.469999999</v>
      </c>
      <c r="L119" s="69">
        <f>+'2017 Monthly FERC BS'!L119</f>
        <v>-55575431.82</v>
      </c>
      <c r="M119" s="69">
        <f>+'2017 Monthly FERC BS'!M119</f>
        <v>-55318393.350000001</v>
      </c>
      <c r="N119" s="69">
        <f>+'2017 Monthly FERC BS'!N119</f>
        <v>-55062544.57</v>
      </c>
    </row>
    <row r="120" spans="1:14" x14ac:dyDescent="0.25">
      <c r="A120" s="46" t="s">
        <v>240</v>
      </c>
      <c r="C120" s="68">
        <f>+'2017 Monthly FERC BS'!C120</f>
        <v>0</v>
      </c>
      <c r="D120" s="68">
        <f>+'2017 Monthly FERC BS'!D120</f>
        <v>0</v>
      </c>
      <c r="E120" s="68">
        <f>+'2017 Monthly FERC BS'!E120</f>
        <v>-80430929.370000005</v>
      </c>
      <c r="F120" s="68">
        <f>+'2017 Monthly FERC BS'!F120</f>
        <v>-80690551.849999994</v>
      </c>
      <c r="G120" s="68">
        <f>+'2017 Monthly FERC BS'!G120</f>
        <v>-80550153.200000003</v>
      </c>
      <c r="H120" s="68">
        <f>+'2017 Monthly FERC BS'!H120</f>
        <v>-80375553.870000005</v>
      </c>
      <c r="I120" s="68">
        <f>+'2017 Monthly FERC BS'!I120</f>
        <v>-80198905.919999987</v>
      </c>
      <c r="J120" s="68">
        <f>+'2017 Monthly FERC BS'!J120</f>
        <v>-78100850.730000004</v>
      </c>
      <c r="K120" s="68">
        <f>+'2017 Monthly FERC BS'!K120</f>
        <v>-78100850.730000004</v>
      </c>
      <c r="L120" s="68">
        <f>+'2017 Monthly FERC BS'!L120</f>
        <v>-77841041.450000003</v>
      </c>
      <c r="M120" s="68">
        <f>+'2017 Monthly FERC BS'!M120</f>
        <v>-78574072.710000008</v>
      </c>
      <c r="N120" s="68">
        <f>+'2017 Monthly FERC BS'!N120</f>
        <v>-78319899.00999999</v>
      </c>
    </row>
    <row r="121" spans="1:14" ht="13.8" x14ac:dyDescent="0.25">
      <c r="A121" s="61" t="s">
        <v>239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1:14" x14ac:dyDescent="0.25">
      <c r="A122" s="49" t="s">
        <v>238</v>
      </c>
      <c r="C122" s="56">
        <f>+'2017 Monthly FERC BS'!C122</f>
        <v>0</v>
      </c>
      <c r="D122" s="56">
        <f>+'2017 Monthly FERC BS'!D122</f>
        <v>0</v>
      </c>
      <c r="E122" s="56">
        <f>+'2017 Monthly FERC BS'!E122</f>
        <v>0</v>
      </c>
      <c r="F122" s="56">
        <f>+'2017 Monthly FERC BS'!F122</f>
        <v>0</v>
      </c>
      <c r="G122" s="56">
        <f>+'2017 Monthly FERC BS'!G122</f>
        <v>0</v>
      </c>
      <c r="H122" s="56">
        <f>+'2017 Monthly FERC BS'!H122</f>
        <v>0</v>
      </c>
      <c r="I122" s="56">
        <f>+'2017 Monthly FERC BS'!I122</f>
        <v>0</v>
      </c>
      <c r="J122" s="56">
        <f>+'2017 Monthly FERC BS'!J122</f>
        <v>0</v>
      </c>
      <c r="K122" s="56">
        <f>+'2017 Monthly FERC BS'!K122</f>
        <v>0</v>
      </c>
      <c r="L122" s="56">
        <f>+'2017 Monthly FERC BS'!L122</f>
        <v>0</v>
      </c>
      <c r="M122" s="56">
        <f>+'2017 Monthly FERC BS'!M122</f>
        <v>0</v>
      </c>
      <c r="N122" s="56">
        <f>+'2017 Monthly FERC BS'!N122</f>
        <v>0</v>
      </c>
    </row>
    <row r="123" spans="1:14" x14ac:dyDescent="0.25">
      <c r="A123" s="49" t="s">
        <v>105</v>
      </c>
      <c r="C123" s="56">
        <f>+'2017 Monthly FERC BS'!C123</f>
        <v>0</v>
      </c>
      <c r="D123" s="56">
        <f>+'2017 Monthly FERC BS'!D123</f>
        <v>0</v>
      </c>
      <c r="E123" s="56">
        <f>+'2017 Monthly FERC BS'!E123</f>
        <v>-21450000</v>
      </c>
      <c r="F123" s="56">
        <f>+'2017 Monthly FERC BS'!F123</f>
        <v>-10000000</v>
      </c>
      <c r="G123" s="56">
        <f>+'2017 Monthly FERC BS'!G123</f>
        <v>-17950000</v>
      </c>
      <c r="H123" s="56">
        <f>+'2017 Monthly FERC BS'!H123</f>
        <v>-6750000</v>
      </c>
      <c r="I123" s="56">
        <f>+'2017 Monthly FERC BS'!I123</f>
        <v>0</v>
      </c>
      <c r="J123" s="56">
        <f>+'2017 Monthly FERC BS'!J123</f>
        <v>0</v>
      </c>
      <c r="K123" s="56">
        <f>+'2017 Monthly FERC BS'!K123</f>
        <v>0</v>
      </c>
      <c r="L123" s="56">
        <f>+'2017 Monthly FERC BS'!L123</f>
        <v>0</v>
      </c>
      <c r="M123" s="56">
        <f>+'2017 Monthly FERC BS'!M123</f>
        <v>0</v>
      </c>
      <c r="N123" s="56">
        <f>+'2017 Monthly FERC BS'!N123</f>
        <v>0</v>
      </c>
    </row>
    <row r="124" spans="1:14" x14ac:dyDescent="0.25">
      <c r="A124" s="49" t="s">
        <v>108</v>
      </c>
      <c r="C124" s="56">
        <f>+'2017 Monthly FERC BS'!C124</f>
        <v>0</v>
      </c>
      <c r="D124" s="56">
        <f>+'2017 Monthly FERC BS'!D124</f>
        <v>0</v>
      </c>
      <c r="E124" s="56">
        <f>+'2017 Monthly FERC BS'!E124</f>
        <v>-17797660.309999999</v>
      </c>
      <c r="F124" s="56">
        <f>+'2017 Monthly FERC BS'!F124</f>
        <v>-15513733.060000001</v>
      </c>
      <c r="G124" s="56">
        <f>+'2017 Monthly FERC BS'!G124</f>
        <v>-16840476.399999999</v>
      </c>
      <c r="H124" s="56">
        <f>+'2017 Monthly FERC BS'!H124</f>
        <v>-12064643.68</v>
      </c>
      <c r="I124" s="56">
        <f>+'2017 Monthly FERC BS'!I124</f>
        <v>-13201672.17</v>
      </c>
      <c r="J124" s="56">
        <f>+'2017 Monthly FERC BS'!J124</f>
        <v>-15307513.84</v>
      </c>
      <c r="K124" s="56">
        <f>+'2017 Monthly FERC BS'!K124</f>
        <v>-15307513.84</v>
      </c>
      <c r="L124" s="56">
        <f>+'2017 Monthly FERC BS'!L124</f>
        <v>-17603334.469999999</v>
      </c>
      <c r="M124" s="56">
        <f>+'2017 Monthly FERC BS'!M124</f>
        <v>-21270774.27</v>
      </c>
      <c r="N124" s="56">
        <f>+'2017 Monthly FERC BS'!N124</f>
        <v>-32525337.07</v>
      </c>
    </row>
    <row r="125" spans="1:14" x14ac:dyDescent="0.25">
      <c r="A125" s="49" t="s">
        <v>237</v>
      </c>
      <c r="C125" s="56">
        <f>+'2017 Monthly FERC BS'!C125</f>
        <v>0</v>
      </c>
      <c r="D125" s="56">
        <f>+'2017 Monthly FERC BS'!D125</f>
        <v>0</v>
      </c>
      <c r="E125" s="56">
        <f>+'2017 Monthly FERC BS'!E125</f>
        <v>0</v>
      </c>
      <c r="F125" s="56">
        <f>+'2017 Monthly FERC BS'!F125</f>
        <v>0</v>
      </c>
      <c r="G125" s="56">
        <f>+'2017 Monthly FERC BS'!G125</f>
        <v>0</v>
      </c>
      <c r="H125" s="56">
        <f>+'2017 Monthly FERC BS'!H125</f>
        <v>0</v>
      </c>
      <c r="I125" s="56">
        <f>+'2017 Monthly FERC BS'!I125</f>
        <v>0</v>
      </c>
      <c r="J125" s="56">
        <f>+'2017 Monthly FERC BS'!J125</f>
        <v>0</v>
      </c>
      <c r="K125" s="56">
        <f>+'2017 Monthly FERC BS'!K125</f>
        <v>0</v>
      </c>
      <c r="L125" s="56">
        <f>+'2017 Monthly FERC BS'!L125</f>
        <v>0</v>
      </c>
      <c r="M125" s="56">
        <f>+'2017 Monthly FERC BS'!M125</f>
        <v>0</v>
      </c>
      <c r="N125" s="56">
        <f>+'2017 Monthly FERC BS'!N125</f>
        <v>0</v>
      </c>
    </row>
    <row r="126" spans="1:14" x14ac:dyDescent="0.25">
      <c r="A126" s="49" t="s">
        <v>112</v>
      </c>
      <c r="C126" s="56">
        <f>+'2017 Monthly FERC BS'!C126</f>
        <v>0</v>
      </c>
      <c r="D126" s="56">
        <f>+'2017 Monthly FERC BS'!D126</f>
        <v>0</v>
      </c>
      <c r="E126" s="56">
        <f>+'2017 Monthly FERC BS'!E126</f>
        <v>-1363487.79</v>
      </c>
      <c r="F126" s="56">
        <f>+'2017 Monthly FERC BS'!F126</f>
        <v>-1419930.25</v>
      </c>
      <c r="G126" s="56">
        <f>+'2017 Monthly FERC BS'!G126</f>
        <v>-1300630.5</v>
      </c>
      <c r="H126" s="56">
        <f>+'2017 Monthly FERC BS'!H126</f>
        <v>-1654384.49</v>
      </c>
      <c r="I126" s="56">
        <f>+'2017 Monthly FERC BS'!I126</f>
        <v>-1269397.74</v>
      </c>
      <c r="J126" s="56">
        <f>+'2017 Monthly FERC BS'!J126</f>
        <v>-1619939.07</v>
      </c>
      <c r="K126" s="56">
        <f>+'2017 Monthly FERC BS'!K126</f>
        <v>-1619939.07</v>
      </c>
      <c r="L126" s="56">
        <f>+'2017 Monthly FERC BS'!L126</f>
        <v>-1464290.37</v>
      </c>
      <c r="M126" s="56">
        <f>+'2017 Monthly FERC BS'!M126</f>
        <v>-1803496.62</v>
      </c>
      <c r="N126" s="56">
        <f>+'2017 Monthly FERC BS'!N126</f>
        <v>-2502784.4900000002</v>
      </c>
    </row>
    <row r="127" spans="1:14" x14ac:dyDescent="0.25">
      <c r="A127" s="49" t="s">
        <v>114</v>
      </c>
      <c r="C127" s="56">
        <f>+'2017 Monthly FERC BS'!C127</f>
        <v>0</v>
      </c>
      <c r="D127" s="56">
        <f>+'2017 Monthly FERC BS'!D127</f>
        <v>0</v>
      </c>
      <c r="E127" s="56">
        <f>+'2017 Monthly FERC BS'!E127</f>
        <v>-842097.99</v>
      </c>
      <c r="F127" s="56">
        <f>+'2017 Monthly FERC BS'!F127</f>
        <v>-807190.02</v>
      </c>
      <c r="G127" s="56">
        <f>+'2017 Monthly FERC BS'!G127</f>
        <v>-806461.63</v>
      </c>
      <c r="H127" s="56">
        <f>+'2017 Monthly FERC BS'!H127</f>
        <v>-830033.91</v>
      </c>
      <c r="I127" s="56">
        <f>+'2017 Monthly FERC BS'!I127</f>
        <v>-848565.59</v>
      </c>
      <c r="J127" s="56">
        <f>+'2017 Monthly FERC BS'!J127</f>
        <v>-881911.03</v>
      </c>
      <c r="K127" s="56">
        <f>+'2017 Monthly FERC BS'!K127</f>
        <v>-881911.03</v>
      </c>
      <c r="L127" s="56">
        <f>+'2017 Monthly FERC BS'!L127</f>
        <v>-885570.18</v>
      </c>
      <c r="M127" s="56">
        <f>+'2017 Monthly FERC BS'!M127</f>
        <v>-879676.42</v>
      </c>
      <c r="N127" s="56">
        <f>+'2017 Monthly FERC BS'!N127</f>
        <v>-868857.82</v>
      </c>
    </row>
    <row r="128" spans="1:14" x14ac:dyDescent="0.25">
      <c r="A128" s="49" t="s">
        <v>236</v>
      </c>
      <c r="C128" s="56">
        <f>+'2017 Monthly FERC BS'!C128</f>
        <v>0</v>
      </c>
      <c r="D128" s="56">
        <f>+'2017 Monthly FERC BS'!D128</f>
        <v>0</v>
      </c>
      <c r="E128" s="56">
        <f>+'2017 Monthly FERC BS'!E128</f>
        <v>-4818746.79</v>
      </c>
      <c r="F128" s="56">
        <f>+'2017 Monthly FERC BS'!F128</f>
        <v>-4071281.73</v>
      </c>
      <c r="G128" s="56">
        <f>+'2017 Monthly FERC BS'!G128</f>
        <v>-3574045.42</v>
      </c>
      <c r="H128" s="56">
        <f>+'2017 Monthly FERC BS'!H128</f>
        <v>-4373153.79</v>
      </c>
      <c r="I128" s="56">
        <f>+'2017 Monthly FERC BS'!I128</f>
        <v>-5224161.08</v>
      </c>
      <c r="J128" s="56">
        <f>+'2017 Monthly FERC BS'!J128</f>
        <v>-10654067.789999999</v>
      </c>
      <c r="K128" s="56">
        <f>+'2017 Monthly FERC BS'!K128</f>
        <v>-10654067.789999999</v>
      </c>
      <c r="L128" s="56">
        <f>+'2017 Monthly FERC BS'!L128</f>
        <v>-14895166.33</v>
      </c>
      <c r="M128" s="56">
        <f>+'2017 Monthly FERC BS'!M128</f>
        <v>-14291972.9</v>
      </c>
      <c r="N128" s="56">
        <f>+'2017 Monthly FERC BS'!N128</f>
        <v>-12235690.33</v>
      </c>
    </row>
    <row r="129" spans="1:14" x14ac:dyDescent="0.25">
      <c r="A129" s="49" t="s">
        <v>118</v>
      </c>
      <c r="C129" s="56">
        <f>+'2017 Monthly FERC BS'!C129</f>
        <v>0</v>
      </c>
      <c r="D129" s="56">
        <f>+'2017 Monthly FERC BS'!D129</f>
        <v>0</v>
      </c>
      <c r="E129" s="56">
        <f>+'2017 Monthly FERC BS'!E129</f>
        <v>-2122098.6</v>
      </c>
      <c r="F129" s="56">
        <f>+'2017 Monthly FERC BS'!F129</f>
        <v>-2449721.2799999998</v>
      </c>
      <c r="G129" s="56">
        <f>+'2017 Monthly FERC BS'!G129</f>
        <v>-3129167.46</v>
      </c>
      <c r="H129" s="56">
        <f>+'2017 Monthly FERC BS'!H129</f>
        <v>-3534193.51</v>
      </c>
      <c r="I129" s="56">
        <f>+'2017 Monthly FERC BS'!I129</f>
        <v>-3113254.61</v>
      </c>
      <c r="J129" s="56">
        <f>+'2017 Monthly FERC BS'!J129</f>
        <v>-2099208.9700000002</v>
      </c>
      <c r="K129" s="56">
        <f>+'2017 Monthly FERC BS'!K129</f>
        <v>-2099208.9700000002</v>
      </c>
      <c r="L129" s="56">
        <f>+'2017 Monthly FERC BS'!L129</f>
        <v>-2449679.61</v>
      </c>
      <c r="M129" s="56">
        <f>+'2017 Monthly FERC BS'!M129</f>
        <v>-3080268.97</v>
      </c>
      <c r="N129" s="56">
        <f>+'2017 Monthly FERC BS'!N129</f>
        <v>-3528200.81</v>
      </c>
    </row>
    <row r="130" spans="1:14" x14ac:dyDescent="0.25">
      <c r="A130" s="49" t="s">
        <v>235</v>
      </c>
      <c r="C130" s="66">
        <f>+'2017 Monthly FERC BS'!C130</f>
        <v>0</v>
      </c>
      <c r="D130" s="66">
        <f>+'2017 Monthly FERC BS'!D130</f>
        <v>0</v>
      </c>
      <c r="E130" s="66">
        <f>+'2017 Monthly FERC BS'!E130</f>
        <v>0</v>
      </c>
      <c r="F130" s="66">
        <f>+'2017 Monthly FERC BS'!F130</f>
        <v>-3300000</v>
      </c>
      <c r="G130" s="66">
        <f>+'2017 Monthly FERC BS'!G130</f>
        <v>-3300000</v>
      </c>
      <c r="H130" s="66">
        <f>+'2017 Monthly FERC BS'!H130</f>
        <v>0</v>
      </c>
      <c r="I130" s="66">
        <f>+'2017 Monthly FERC BS'!I130</f>
        <v>-3300000</v>
      </c>
      <c r="J130" s="66">
        <f>+'2017 Monthly FERC BS'!J130</f>
        <v>0</v>
      </c>
      <c r="K130" s="66">
        <f>+'2017 Monthly FERC BS'!K130</f>
        <v>0</v>
      </c>
      <c r="L130" s="66">
        <f>+'2017 Monthly FERC BS'!L130</f>
        <v>-3300000</v>
      </c>
      <c r="M130" s="66">
        <f>+'2017 Monthly FERC BS'!M130</f>
        <v>-3300000</v>
      </c>
      <c r="N130" s="66">
        <f>+'2017 Monthly FERC BS'!N130</f>
        <v>0</v>
      </c>
    </row>
    <row r="131" spans="1:14" x14ac:dyDescent="0.25">
      <c r="A131" s="49" t="s">
        <v>234</v>
      </c>
      <c r="C131" s="56">
        <f>+'2017 Monthly FERC BS'!C131</f>
        <v>0</v>
      </c>
      <c r="D131" s="56">
        <f>+'2017 Monthly FERC BS'!D131</f>
        <v>0</v>
      </c>
      <c r="E131" s="56">
        <f>+'2017 Monthly FERC BS'!E131</f>
        <v>0</v>
      </c>
      <c r="F131" s="56">
        <f>+'2017 Monthly FERC BS'!F131</f>
        <v>0</v>
      </c>
      <c r="G131" s="56">
        <f>+'2017 Monthly FERC BS'!G131</f>
        <v>0</v>
      </c>
      <c r="H131" s="56">
        <f>+'2017 Monthly FERC BS'!H131</f>
        <v>0</v>
      </c>
      <c r="I131" s="56">
        <f>+'2017 Monthly FERC BS'!I131</f>
        <v>0</v>
      </c>
      <c r="J131" s="56">
        <f>+'2017 Monthly FERC BS'!J131</f>
        <v>0</v>
      </c>
      <c r="K131" s="56">
        <f>+'2017 Monthly FERC BS'!K131</f>
        <v>0</v>
      </c>
      <c r="L131" s="56">
        <f>+'2017 Monthly FERC BS'!L131</f>
        <v>0</v>
      </c>
      <c r="M131" s="56">
        <f>+'2017 Monthly FERC BS'!M131</f>
        <v>0</v>
      </c>
      <c r="N131" s="56">
        <f>+'2017 Monthly FERC BS'!N131</f>
        <v>0</v>
      </c>
    </row>
    <row r="132" spans="1:14" ht="13.8" x14ac:dyDescent="0.25">
      <c r="A132" s="49" t="s">
        <v>233</v>
      </c>
      <c r="C132" s="55">
        <f>+'2017 Monthly FERC BS'!C132</f>
        <v>0</v>
      </c>
      <c r="D132" s="55">
        <f>+'2017 Monthly FERC BS'!D132</f>
        <v>0</v>
      </c>
      <c r="E132" s="55">
        <f>+'2017 Monthly FERC BS'!E132</f>
        <v>0</v>
      </c>
      <c r="F132" s="55">
        <f>+'2017 Monthly FERC BS'!F132</f>
        <v>0</v>
      </c>
      <c r="G132" s="55">
        <f>+'2017 Monthly FERC BS'!G132</f>
        <v>0</v>
      </c>
      <c r="H132" s="55">
        <f>+'2017 Monthly FERC BS'!H132</f>
        <v>0</v>
      </c>
      <c r="I132" s="55">
        <f>+'2017 Monthly FERC BS'!I132</f>
        <v>0</v>
      </c>
      <c r="J132" s="55">
        <f>+'2017 Monthly FERC BS'!J132</f>
        <v>0</v>
      </c>
      <c r="K132" s="55">
        <f>+'2017 Monthly FERC BS'!K132</f>
        <v>0</v>
      </c>
      <c r="L132" s="55">
        <f>+'2017 Monthly FERC BS'!L132</f>
        <v>0</v>
      </c>
      <c r="M132" s="55">
        <f>+'2017 Monthly FERC BS'!M132</f>
        <v>0</v>
      </c>
      <c r="N132" s="55">
        <f>+'2017 Monthly FERC BS'!N132</f>
        <v>0</v>
      </c>
    </row>
    <row r="133" spans="1:14" x14ac:dyDescent="0.25">
      <c r="A133" s="49" t="s">
        <v>122</v>
      </c>
      <c r="C133" s="56">
        <f>+'2017 Monthly FERC BS'!C133</f>
        <v>0</v>
      </c>
      <c r="D133" s="56">
        <f>+'2017 Monthly FERC BS'!D133</f>
        <v>0</v>
      </c>
      <c r="E133" s="56">
        <f>+'2017 Monthly FERC BS'!E133</f>
        <v>118.14</v>
      </c>
      <c r="F133" s="56">
        <f>+'2017 Monthly FERC BS'!F133</f>
        <v>118.14</v>
      </c>
      <c r="G133" s="56">
        <f>+'2017 Monthly FERC BS'!G133</f>
        <v>118.14</v>
      </c>
      <c r="H133" s="56">
        <f>+'2017 Monthly FERC BS'!H133</f>
        <v>276.07</v>
      </c>
      <c r="I133" s="56">
        <f>+'2017 Monthly FERC BS'!I133</f>
        <v>276.07</v>
      </c>
      <c r="J133" s="56">
        <f>+'2017 Monthly FERC BS'!J133</f>
        <v>0</v>
      </c>
      <c r="K133" s="56">
        <f>+'2017 Monthly FERC BS'!K133</f>
        <v>0</v>
      </c>
      <c r="L133" s="56">
        <f>+'2017 Monthly FERC BS'!L133</f>
        <v>0</v>
      </c>
      <c r="M133" s="56">
        <f>+'2017 Monthly FERC BS'!M133</f>
        <v>-242424.9</v>
      </c>
      <c r="N133" s="56">
        <f>+'2017 Monthly FERC BS'!N133</f>
        <v>-248929.56</v>
      </c>
    </row>
    <row r="134" spans="1:14" ht="13.8" x14ac:dyDescent="0.25">
      <c r="A134" s="49" t="s">
        <v>232</v>
      </c>
      <c r="C134" s="55">
        <f>+'2017 Monthly FERC BS'!C134</f>
        <v>0</v>
      </c>
      <c r="D134" s="55">
        <f>+'2017 Monthly FERC BS'!D134</f>
        <v>0</v>
      </c>
      <c r="E134" s="55">
        <f>+'2017 Monthly FERC BS'!E134</f>
        <v>-7590234.7800000003</v>
      </c>
      <c r="F134" s="55">
        <f>+'2017 Monthly FERC BS'!F134</f>
        <v>-6573007.2699999996</v>
      </c>
      <c r="G134" s="55">
        <f>+'2017 Monthly FERC BS'!G134</f>
        <v>-6165010.6899999995</v>
      </c>
      <c r="H134" s="55">
        <f>+'2017 Monthly FERC BS'!H134</f>
        <v>-7476847.5999999996</v>
      </c>
      <c r="I134" s="55">
        <f>+'2017 Monthly FERC BS'!I134</f>
        <v>-7072985.0800000001</v>
      </c>
      <c r="J134" s="55">
        <f>+'2017 Monthly FERC BS'!J134</f>
        <v>-6101559.5900000008</v>
      </c>
      <c r="K134" s="55">
        <f>+'2017 Monthly FERC BS'!K134</f>
        <v>-6324040.1100000013</v>
      </c>
      <c r="L134" s="55">
        <f>+'2017 Monthly FERC BS'!L134</f>
        <v>-6404564.2400000002</v>
      </c>
      <c r="M134" s="55">
        <f>+'2017 Monthly FERC BS'!M134</f>
        <v>-6124614.6500000004</v>
      </c>
      <c r="N134" s="55">
        <f>+'2017 Monthly FERC BS'!N134</f>
        <v>-7776998.4100000001</v>
      </c>
    </row>
    <row r="135" spans="1:14" x14ac:dyDescent="0.25">
      <c r="A135" s="53" t="s">
        <v>231</v>
      </c>
      <c r="C135" s="65">
        <f>+'2017 Monthly FERC BS'!C135</f>
        <v>0</v>
      </c>
      <c r="D135" s="65">
        <f>+'2017 Monthly FERC BS'!D135</f>
        <v>0</v>
      </c>
      <c r="E135" s="65">
        <f>+'2017 Monthly FERC BS'!E135</f>
        <v>0</v>
      </c>
      <c r="F135" s="65">
        <f>+'2017 Monthly FERC BS'!F135</f>
        <v>0</v>
      </c>
      <c r="G135" s="65">
        <f>+'2017 Monthly FERC BS'!G135</f>
        <v>0</v>
      </c>
      <c r="H135" s="65">
        <f>+'2017 Monthly FERC BS'!H135</f>
        <v>0</v>
      </c>
      <c r="I135" s="65">
        <f>+'2017 Monthly FERC BS'!I135</f>
        <v>0</v>
      </c>
      <c r="J135" s="65">
        <f>+'2017 Monthly FERC BS'!J135</f>
        <v>0</v>
      </c>
      <c r="K135" s="65">
        <f>+'2017 Monthly FERC BS'!K135</f>
        <v>0</v>
      </c>
      <c r="L135" s="65">
        <f>+'2017 Monthly FERC BS'!L135</f>
        <v>0</v>
      </c>
      <c r="M135" s="65">
        <f>+'2017 Monthly FERC BS'!M135</f>
        <v>0</v>
      </c>
      <c r="N135" s="65">
        <f>+'2017 Monthly FERC BS'!N135</f>
        <v>0</v>
      </c>
    </row>
    <row r="136" spans="1:14" x14ac:dyDescent="0.25">
      <c r="A136" s="49" t="s">
        <v>230</v>
      </c>
      <c r="C136" s="64">
        <f>+'2017 Monthly FERC BS'!C136</f>
        <v>0</v>
      </c>
      <c r="D136" s="64">
        <f>+'2017 Monthly FERC BS'!D136</f>
        <v>0</v>
      </c>
      <c r="E136" s="64">
        <f>+'2017 Monthly FERC BS'!E136</f>
        <v>0</v>
      </c>
      <c r="F136" s="64">
        <f>+'2017 Monthly FERC BS'!F136</f>
        <v>0</v>
      </c>
      <c r="G136" s="64">
        <f>+'2017 Monthly FERC BS'!G136</f>
        <v>0</v>
      </c>
      <c r="H136" s="64">
        <f>+'2017 Monthly FERC BS'!H136</f>
        <v>0</v>
      </c>
      <c r="I136" s="64">
        <f>+'2017 Monthly FERC BS'!I136</f>
        <v>0</v>
      </c>
      <c r="J136" s="64">
        <f>+'2017 Monthly FERC BS'!J136</f>
        <v>0</v>
      </c>
      <c r="K136" s="64">
        <f>+'2017 Monthly FERC BS'!K136</f>
        <v>0</v>
      </c>
      <c r="L136" s="64">
        <f>+'2017 Monthly FERC BS'!L136</f>
        <v>0</v>
      </c>
      <c r="M136" s="64">
        <f>+'2017 Monthly FERC BS'!M136</f>
        <v>0</v>
      </c>
      <c r="N136" s="64">
        <f>+'2017 Monthly FERC BS'!N136</f>
        <v>0</v>
      </c>
    </row>
    <row r="137" spans="1:14" x14ac:dyDescent="0.25">
      <c r="A137" s="49" t="s">
        <v>229</v>
      </c>
      <c r="C137" s="63">
        <f>+'2017 Monthly FERC BS'!C137</f>
        <v>0</v>
      </c>
      <c r="D137" s="63">
        <f>+'2017 Monthly FERC BS'!D137</f>
        <v>0</v>
      </c>
      <c r="E137" s="63">
        <f>+'2017 Monthly FERC BS'!E137</f>
        <v>0</v>
      </c>
      <c r="F137" s="63">
        <f>+'2017 Monthly FERC BS'!F137</f>
        <v>0</v>
      </c>
      <c r="G137" s="63">
        <f>+'2017 Monthly FERC BS'!G137</f>
        <v>0</v>
      </c>
      <c r="H137" s="63">
        <f>+'2017 Monthly FERC BS'!H137</f>
        <v>0</v>
      </c>
      <c r="I137" s="63">
        <f>+'2017 Monthly FERC BS'!I137</f>
        <v>0</v>
      </c>
      <c r="J137" s="63">
        <f>+'2017 Monthly FERC BS'!J137</f>
        <v>0</v>
      </c>
      <c r="K137" s="63">
        <f>+'2017 Monthly FERC BS'!K137</f>
        <v>0</v>
      </c>
      <c r="L137" s="63">
        <f>+'2017 Monthly FERC BS'!L137</f>
        <v>0</v>
      </c>
      <c r="M137" s="63">
        <f>+'2017 Monthly FERC BS'!M137</f>
        <v>0</v>
      </c>
      <c r="N137" s="63">
        <f>+'2017 Monthly FERC BS'!N137</f>
        <v>0</v>
      </c>
    </row>
    <row r="138" spans="1:14" x14ac:dyDescent="0.25">
      <c r="A138" s="49" t="s">
        <v>228</v>
      </c>
      <c r="C138" s="56">
        <f>+'2017 Monthly FERC BS'!C138</f>
        <v>0</v>
      </c>
      <c r="D138" s="56">
        <f>+'2017 Monthly FERC BS'!D138</f>
        <v>0</v>
      </c>
      <c r="E138" s="56">
        <f>+'2017 Monthly FERC BS'!E138</f>
        <v>0</v>
      </c>
      <c r="F138" s="56">
        <f>+'2017 Monthly FERC BS'!F138</f>
        <v>0</v>
      </c>
      <c r="G138" s="56">
        <f>+'2017 Monthly FERC BS'!G138</f>
        <v>0</v>
      </c>
      <c r="H138" s="56">
        <f>+'2017 Monthly FERC BS'!H138</f>
        <v>0</v>
      </c>
      <c r="I138" s="56">
        <f>+'2017 Monthly FERC BS'!I138</f>
        <v>0</v>
      </c>
      <c r="J138" s="56">
        <f>+'2017 Monthly FERC BS'!J138</f>
        <v>0</v>
      </c>
      <c r="K138" s="56">
        <f>+'2017 Monthly FERC BS'!K138</f>
        <v>0</v>
      </c>
      <c r="L138" s="56">
        <f>+'2017 Monthly FERC BS'!L138</f>
        <v>0</v>
      </c>
      <c r="M138" s="56">
        <f>+'2017 Monthly FERC BS'!M138</f>
        <v>0</v>
      </c>
      <c r="N138" s="56">
        <f>+'2017 Monthly FERC BS'!N138</f>
        <v>0</v>
      </c>
    </row>
    <row r="139" spans="1:14" x14ac:dyDescent="0.25">
      <c r="A139" s="49" t="s">
        <v>227</v>
      </c>
      <c r="C139" s="62">
        <f>+'2017 Monthly FERC BS'!C139</f>
        <v>0</v>
      </c>
      <c r="D139" s="62">
        <f>+'2017 Monthly FERC BS'!D139</f>
        <v>0</v>
      </c>
      <c r="E139" s="62">
        <f>+'2017 Monthly FERC BS'!E139</f>
        <v>0</v>
      </c>
      <c r="F139" s="62">
        <f>+'2017 Monthly FERC BS'!F139</f>
        <v>0</v>
      </c>
      <c r="G139" s="62">
        <f>+'2017 Monthly FERC BS'!G139</f>
        <v>0</v>
      </c>
      <c r="H139" s="62">
        <f>+'2017 Monthly FERC BS'!H139</f>
        <v>0</v>
      </c>
      <c r="I139" s="62">
        <f>+'2017 Monthly FERC BS'!I139</f>
        <v>0</v>
      </c>
      <c r="J139" s="62">
        <f>+'2017 Monthly FERC BS'!J139</f>
        <v>0</v>
      </c>
      <c r="K139" s="62">
        <f>+'2017 Monthly FERC BS'!K139</f>
        <v>0</v>
      </c>
      <c r="L139" s="62">
        <f>+'2017 Monthly FERC BS'!L139</f>
        <v>0</v>
      </c>
      <c r="M139" s="62">
        <f>+'2017 Monthly FERC BS'!M139</f>
        <v>0</v>
      </c>
      <c r="N139" s="62">
        <f>+'2017 Monthly FERC BS'!N139</f>
        <v>0</v>
      </c>
    </row>
    <row r="140" spans="1:14" x14ac:dyDescent="0.25">
      <c r="A140" s="61" t="s">
        <v>226</v>
      </c>
      <c r="C140" s="60">
        <f>+'2017 Monthly FERC BS'!C140</f>
        <v>0</v>
      </c>
      <c r="D140" s="60">
        <f>+'2017 Monthly FERC BS'!D140</f>
        <v>0</v>
      </c>
      <c r="E140" s="60">
        <f>+'2017 Monthly FERC BS'!E140</f>
        <v>-55984208.120000005</v>
      </c>
      <c r="F140" s="60">
        <f>+'2017 Monthly FERC BS'!F140</f>
        <v>-44134745.469999999</v>
      </c>
      <c r="G140" s="60">
        <f>+'2017 Monthly FERC BS'!G140</f>
        <v>-53065673.960000001</v>
      </c>
      <c r="H140" s="60">
        <f>+'2017 Monthly FERC BS'!H140</f>
        <v>-36682980.909999996</v>
      </c>
      <c r="I140" s="60">
        <f>+'2017 Monthly FERC BS'!I140</f>
        <v>-34029760.199999996</v>
      </c>
      <c r="J140" s="60">
        <f>+'2017 Monthly FERC BS'!J140</f>
        <v>-36664200.289999999</v>
      </c>
      <c r="K140" s="60">
        <f>+'2017 Monthly FERC BS'!K140</f>
        <v>-36886680.810000002</v>
      </c>
      <c r="L140" s="60">
        <f>+'2017 Monthly FERC BS'!L140</f>
        <v>-47002605.200000003</v>
      </c>
      <c r="M140" s="60">
        <f>+'2017 Monthly FERC BS'!M140</f>
        <v>-50993228.729999997</v>
      </c>
      <c r="N140" s="60">
        <f>+'2017 Monthly FERC BS'!N140</f>
        <v>-59686798.49000001</v>
      </c>
    </row>
    <row r="141" spans="1:14" ht="13.8" x14ac:dyDescent="0.25">
      <c r="A141" s="59" t="s">
        <v>225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</row>
    <row r="142" spans="1:14" ht="13.8" x14ac:dyDescent="0.25">
      <c r="A142" s="57" t="s">
        <v>126</v>
      </c>
      <c r="C142" s="55">
        <f>+'2017 Monthly FERC BS'!C142</f>
        <v>0</v>
      </c>
      <c r="D142" s="55">
        <f>+'2017 Monthly FERC BS'!D142</f>
        <v>0</v>
      </c>
      <c r="E142" s="55">
        <f>+'2017 Monthly FERC BS'!E142</f>
        <v>-4928502.21</v>
      </c>
      <c r="F142" s="55">
        <f>+'2017 Monthly FERC BS'!F142</f>
        <v>-4928502.21</v>
      </c>
      <c r="G142" s="55">
        <f>+'2017 Monthly FERC BS'!G142</f>
        <v>-4937377.3600000003</v>
      </c>
      <c r="H142" s="55">
        <f>+'2017 Monthly FERC BS'!H142</f>
        <v>-4356162.88</v>
      </c>
      <c r="I142" s="55">
        <f>+'2017 Monthly FERC BS'!I142</f>
        <v>-4356162.88</v>
      </c>
      <c r="J142" s="55">
        <f>+'2017 Monthly FERC BS'!J142</f>
        <v>-4402916.67</v>
      </c>
      <c r="K142" s="55">
        <f>+'2017 Monthly FERC BS'!K142</f>
        <v>-4402916.67</v>
      </c>
      <c r="L142" s="55">
        <f>+'2017 Monthly FERC BS'!L142</f>
        <v>-4423420.34</v>
      </c>
      <c r="M142" s="55">
        <f>+'2017 Monthly FERC BS'!M142</f>
        <v>-4479249.82</v>
      </c>
      <c r="N142" s="55">
        <f>+'2017 Monthly FERC BS'!N142</f>
        <v>-4465328.28</v>
      </c>
    </row>
    <row r="143" spans="1:14" x14ac:dyDescent="0.25">
      <c r="A143" s="49" t="s">
        <v>128</v>
      </c>
      <c r="C143" s="56">
        <f>+'2017 Monthly FERC BS'!C143</f>
        <v>0</v>
      </c>
      <c r="D143" s="56">
        <f>+'2017 Monthly FERC BS'!D143</f>
        <v>0</v>
      </c>
      <c r="E143" s="56">
        <f>+'2017 Monthly FERC BS'!E143</f>
        <v>-288838.83</v>
      </c>
      <c r="F143" s="56">
        <f>+'2017 Monthly FERC BS'!F143</f>
        <v>-292383.75</v>
      </c>
      <c r="G143" s="56">
        <f>+'2017 Monthly FERC BS'!G143</f>
        <v>-295928.67</v>
      </c>
      <c r="H143" s="56">
        <f>+'2017 Monthly FERC BS'!H143</f>
        <v>-299473.58</v>
      </c>
      <c r="I143" s="56">
        <f>+'2017 Monthly FERC BS'!I143</f>
        <v>-303018.5</v>
      </c>
      <c r="J143" s="56">
        <f>+'2017 Monthly FERC BS'!J143</f>
        <v>-310108.33</v>
      </c>
      <c r="K143" s="56">
        <f>+'2017 Monthly FERC BS'!K143</f>
        <v>-310108.33</v>
      </c>
      <c r="L143" s="56">
        <f>+'2017 Monthly FERC BS'!L143</f>
        <v>-313653.25</v>
      </c>
      <c r="M143" s="56">
        <f>+'2017 Monthly FERC BS'!M143</f>
        <v>-317198.17</v>
      </c>
      <c r="N143" s="56">
        <f>+'2017 Monthly FERC BS'!N143</f>
        <v>-320743.08</v>
      </c>
    </row>
    <row r="144" spans="1:14" ht="13.8" x14ac:dyDescent="0.25">
      <c r="A144" s="49" t="s">
        <v>224</v>
      </c>
      <c r="C144" s="55">
        <f>+'2017 Monthly FERC BS'!C144</f>
        <v>0</v>
      </c>
      <c r="D144" s="55">
        <f>+'2017 Monthly FERC BS'!D144</f>
        <v>0</v>
      </c>
      <c r="E144" s="55">
        <f>+'2017 Monthly FERC BS'!E144</f>
        <v>0</v>
      </c>
      <c r="F144" s="55">
        <f>+'2017 Monthly FERC BS'!F144</f>
        <v>0</v>
      </c>
      <c r="G144" s="55">
        <f>+'2017 Monthly FERC BS'!G144</f>
        <v>0</v>
      </c>
      <c r="H144" s="55">
        <f>+'2017 Monthly FERC BS'!H144</f>
        <v>0</v>
      </c>
      <c r="I144" s="55">
        <f>+'2017 Monthly FERC BS'!I144</f>
        <v>0</v>
      </c>
      <c r="J144" s="55">
        <f>+'2017 Monthly FERC BS'!J144</f>
        <v>0</v>
      </c>
      <c r="K144" s="55">
        <f>+'2017 Monthly FERC BS'!K144</f>
        <v>0</v>
      </c>
      <c r="L144" s="55">
        <f>+'2017 Monthly FERC BS'!L144</f>
        <v>0</v>
      </c>
      <c r="M144" s="55">
        <f>+'2017 Monthly FERC BS'!M144</f>
        <v>0</v>
      </c>
      <c r="N144" s="55">
        <f>+'2017 Monthly FERC BS'!N144</f>
        <v>0</v>
      </c>
    </row>
    <row r="145" spans="1:14" x14ac:dyDescent="0.25">
      <c r="A145" s="53" t="s">
        <v>223</v>
      </c>
      <c r="C145" s="54">
        <f>+'2017 Monthly FERC BS'!C145</f>
        <v>0</v>
      </c>
      <c r="D145" s="54">
        <f>+'2017 Monthly FERC BS'!D145</f>
        <v>0</v>
      </c>
      <c r="E145" s="54">
        <f>+'2017 Monthly FERC BS'!E145</f>
        <v>3179302.1399999987</v>
      </c>
      <c r="F145" s="54">
        <f>+'2017 Monthly FERC BS'!F145</f>
        <v>1852141.5999999996</v>
      </c>
      <c r="G145" s="54">
        <f>+'2017 Monthly FERC BS'!G145</f>
        <v>-671096.58999999985</v>
      </c>
      <c r="H145" s="54">
        <f>+'2017 Monthly FERC BS'!H145</f>
        <v>-4161182.4399999995</v>
      </c>
      <c r="I145" s="54">
        <f>+'2017 Monthly FERC BS'!I145</f>
        <v>-6701995.1900000013</v>
      </c>
      <c r="J145" s="54">
        <f>+'2017 Monthly FERC BS'!J145</f>
        <v>-11504938.68</v>
      </c>
      <c r="K145" s="54">
        <f>+'2017 Monthly FERC BS'!K145</f>
        <v>-13157082.939999999</v>
      </c>
      <c r="L145" s="54">
        <f>+'2017 Monthly FERC BS'!L145</f>
        <v>-14545060.129999999</v>
      </c>
      <c r="M145" s="54">
        <f>+'2017 Monthly FERC BS'!M145</f>
        <v>-14560616.739999998</v>
      </c>
      <c r="N145" s="54">
        <f>+'2017 Monthly FERC BS'!N145</f>
        <v>-15422053.660000002</v>
      </c>
    </row>
    <row r="146" spans="1:14" x14ac:dyDescent="0.25">
      <c r="A146" s="53" t="s">
        <v>222</v>
      </c>
      <c r="C146" s="52">
        <f>+'2017 Monthly FERC BS'!C146</f>
        <v>0</v>
      </c>
      <c r="D146" s="52">
        <f>+'2017 Monthly FERC BS'!D146</f>
        <v>0</v>
      </c>
      <c r="E146" s="52">
        <f>+'2017 Monthly FERC BS'!E146</f>
        <v>-3832555.26</v>
      </c>
      <c r="F146" s="52">
        <f>+'2017 Monthly FERC BS'!F146</f>
        <v>-3607236.8000000007</v>
      </c>
      <c r="G146" s="52">
        <f>+'2017 Monthly FERC BS'!G146</f>
        <v>-3599976.91</v>
      </c>
      <c r="H146" s="52">
        <f>+'2017 Monthly FERC BS'!H146</f>
        <v>-3622564.9700000007</v>
      </c>
      <c r="I146" s="52">
        <f>+'2017 Monthly FERC BS'!I146</f>
        <v>-3645153.0699999994</v>
      </c>
      <c r="J146" s="52">
        <f>+'2017 Monthly FERC BS'!J146</f>
        <v>-3265453.7199999997</v>
      </c>
      <c r="K146" s="52">
        <f>+'2017 Monthly FERC BS'!K146</f>
        <v>-3698682.3099999996</v>
      </c>
      <c r="L146" s="52">
        <f>+'2017 Monthly FERC BS'!L146</f>
        <v>-3719182.1099999994</v>
      </c>
      <c r="M146" s="52">
        <f>+'2017 Monthly FERC BS'!M146</f>
        <v>-3738961.24</v>
      </c>
      <c r="N146" s="52">
        <f>+'2017 Monthly FERC BS'!N146</f>
        <v>-3759821.4000000004</v>
      </c>
    </row>
    <row r="147" spans="1:14" x14ac:dyDescent="0.25">
      <c r="A147" s="49" t="s">
        <v>221</v>
      </c>
      <c r="C147" s="51">
        <f>+'2017 Monthly FERC BS'!C147</f>
        <v>0</v>
      </c>
      <c r="D147" s="51">
        <f>+'2017 Monthly FERC BS'!D147</f>
        <v>0</v>
      </c>
      <c r="E147" s="51">
        <f>+'2017 Monthly FERC BS'!E147</f>
        <v>0</v>
      </c>
      <c r="F147" s="51">
        <f>+'2017 Monthly FERC BS'!F147</f>
        <v>0</v>
      </c>
      <c r="G147" s="51">
        <f>+'2017 Monthly FERC BS'!G147</f>
        <v>0</v>
      </c>
      <c r="H147" s="51">
        <f>+'2017 Monthly FERC BS'!H147</f>
        <v>0</v>
      </c>
      <c r="I147" s="51">
        <f>+'2017 Monthly FERC BS'!I147</f>
        <v>0</v>
      </c>
      <c r="J147" s="51">
        <f>+'2017 Monthly FERC BS'!J147</f>
        <v>0</v>
      </c>
      <c r="K147" s="51">
        <f>+'2017 Monthly FERC BS'!K147</f>
        <v>0</v>
      </c>
      <c r="L147" s="51">
        <f>+'2017 Monthly FERC BS'!L147</f>
        <v>0</v>
      </c>
      <c r="M147" s="51">
        <f>+'2017 Monthly FERC BS'!M147</f>
        <v>0</v>
      </c>
      <c r="N147" s="51">
        <f>+'2017 Monthly FERC BS'!N147</f>
        <v>0</v>
      </c>
    </row>
    <row r="148" spans="1:14" x14ac:dyDescent="0.25">
      <c r="A148" s="49" t="s">
        <v>220</v>
      </c>
      <c r="C148" s="51">
        <f>+'2017 Monthly FERC BS'!C148</f>
        <v>0</v>
      </c>
      <c r="D148" s="51">
        <f>+'2017 Monthly FERC BS'!D148</f>
        <v>0</v>
      </c>
      <c r="E148" s="51">
        <f>+'2017 Monthly FERC BS'!E148</f>
        <v>0</v>
      </c>
      <c r="F148" s="51">
        <f>+'2017 Monthly FERC BS'!F148</f>
        <v>0</v>
      </c>
      <c r="G148" s="51">
        <f>+'2017 Monthly FERC BS'!G148</f>
        <v>0</v>
      </c>
      <c r="H148" s="51">
        <f>+'2017 Monthly FERC BS'!H148</f>
        <v>0</v>
      </c>
      <c r="I148" s="51">
        <f>+'2017 Monthly FERC BS'!I148</f>
        <v>0</v>
      </c>
      <c r="J148" s="51">
        <f>+'2017 Monthly FERC BS'!J148</f>
        <v>0</v>
      </c>
      <c r="K148" s="51">
        <f>+'2017 Monthly FERC BS'!K148</f>
        <v>0</v>
      </c>
      <c r="L148" s="51">
        <f>+'2017 Monthly FERC BS'!L148</f>
        <v>0</v>
      </c>
      <c r="M148" s="51">
        <f>+'2017 Monthly FERC BS'!M148</f>
        <v>0</v>
      </c>
      <c r="N148" s="51">
        <f>+'2017 Monthly FERC BS'!N148</f>
        <v>0</v>
      </c>
    </row>
    <row r="149" spans="1:14" x14ac:dyDescent="0.25">
      <c r="A149" s="49" t="s">
        <v>136</v>
      </c>
      <c r="C149" s="50">
        <f>+'2017 Monthly FERC BS'!C149</f>
        <v>0</v>
      </c>
      <c r="D149" s="50">
        <f>+'2017 Monthly FERC BS'!D149</f>
        <v>0</v>
      </c>
      <c r="E149" s="50">
        <f>+'2017 Monthly FERC BS'!E149</f>
        <v>-100001731.8</v>
      </c>
      <c r="F149" s="50">
        <f>+'2017 Monthly FERC BS'!F149</f>
        <v>-100008293.17</v>
      </c>
      <c r="G149" s="50">
        <f>+'2017 Monthly FERC BS'!G149</f>
        <v>-99660840.650000006</v>
      </c>
      <c r="H149" s="50">
        <f>+'2017 Monthly FERC BS'!H149</f>
        <v>-99711653.870000005</v>
      </c>
      <c r="I149" s="50">
        <f>+'2017 Monthly FERC BS'!I149</f>
        <v>-99762467</v>
      </c>
      <c r="J149" s="50">
        <f>+'2017 Monthly FERC BS'!J149</f>
        <v>-99838572.650000006</v>
      </c>
      <c r="K149" s="50">
        <f>+'2017 Monthly FERC BS'!K149</f>
        <v>-99838572.650000006</v>
      </c>
      <c r="L149" s="50">
        <f>+'2017 Monthly FERC BS'!L149</f>
        <v>-99895765.969999999</v>
      </c>
      <c r="M149" s="50">
        <f>+'2017 Monthly FERC BS'!M149</f>
        <v>-99953853.730000004</v>
      </c>
      <c r="N149" s="50">
        <f>+'2017 Monthly FERC BS'!N149</f>
        <v>-100010599.89</v>
      </c>
    </row>
    <row r="150" spans="1:14" x14ac:dyDescent="0.25">
      <c r="A150" s="49" t="s">
        <v>138</v>
      </c>
      <c r="C150" s="48">
        <f>+'2017 Monthly FERC BS'!C150</f>
        <v>0</v>
      </c>
      <c r="D150" s="48">
        <f>+'2017 Monthly FERC BS'!D150</f>
        <v>0</v>
      </c>
      <c r="E150" s="48">
        <f>+'2017 Monthly FERC BS'!E150</f>
        <v>-38692285.82</v>
      </c>
      <c r="F150" s="48">
        <f>+'2017 Monthly FERC BS'!F150</f>
        <v>-38509485.07</v>
      </c>
      <c r="G150" s="48">
        <f>+'2017 Monthly FERC BS'!G150</f>
        <v>-38085517.729999997</v>
      </c>
      <c r="H150" s="48">
        <f>+'2017 Monthly FERC BS'!H150</f>
        <v>-37932862.75</v>
      </c>
      <c r="I150" s="48">
        <f>+'2017 Monthly FERC BS'!I150</f>
        <v>-37780207.799999997</v>
      </c>
      <c r="J150" s="48">
        <f>+'2017 Monthly FERC BS'!J150</f>
        <v>-37577184.630000003</v>
      </c>
      <c r="K150" s="48">
        <f>+'2017 Monthly FERC BS'!K150</f>
        <v>-37577184.630000003</v>
      </c>
      <c r="L150" s="48">
        <f>+'2017 Monthly FERC BS'!L150</f>
        <v>-37399001.259999998</v>
      </c>
      <c r="M150" s="48">
        <f>+'2017 Monthly FERC BS'!M150</f>
        <v>-36513462.369999997</v>
      </c>
      <c r="N150" s="48">
        <f>+'2017 Monthly FERC BS'!N150</f>
        <v>-36335279.020000003</v>
      </c>
    </row>
    <row r="151" spans="1:14" x14ac:dyDescent="0.25">
      <c r="A151" s="46" t="s">
        <v>219</v>
      </c>
      <c r="C151" s="47">
        <f>+'2017 Monthly FERC BS'!C151</f>
        <v>0</v>
      </c>
      <c r="D151" s="47">
        <f>+'2017 Monthly FERC BS'!D151</f>
        <v>0</v>
      </c>
      <c r="E151" s="47">
        <f>+'2017 Monthly FERC BS'!E151</f>
        <v>-144564611.78</v>
      </c>
      <c r="F151" s="47">
        <f>+'2017 Monthly FERC BS'!F151</f>
        <v>-145493759.40000001</v>
      </c>
      <c r="G151" s="47">
        <f>+'2017 Monthly FERC BS'!G151</f>
        <v>-147250737.91</v>
      </c>
      <c r="H151" s="47">
        <f>+'2017 Monthly FERC BS'!H151</f>
        <v>-150083900.49000001</v>
      </c>
      <c r="I151" s="47">
        <f>+'2017 Monthly FERC BS'!I151</f>
        <v>-152549004.44</v>
      </c>
      <c r="J151" s="47">
        <f>+'2017 Monthly FERC BS'!J151</f>
        <v>-156899174.68000001</v>
      </c>
      <c r="K151" s="47">
        <f>+'2017 Monthly FERC BS'!K151</f>
        <v>-158984547.53</v>
      </c>
      <c r="L151" s="47">
        <f>+'2017 Monthly FERC BS'!L151</f>
        <v>-160296083.06</v>
      </c>
      <c r="M151" s="47">
        <f>+'2017 Monthly FERC BS'!M151</f>
        <v>-159563342.06999999</v>
      </c>
      <c r="N151" s="47">
        <f>+'2017 Monthly FERC BS'!N151</f>
        <v>-160313825.33000001</v>
      </c>
    </row>
    <row r="152" spans="1:14" ht="13.8" thickBot="1" x14ac:dyDescent="0.3">
      <c r="A152" s="46" t="s">
        <v>218</v>
      </c>
      <c r="C152" s="45">
        <f>+'2017 Monthly FERC BS'!C152</f>
        <v>0</v>
      </c>
      <c r="D152" s="45">
        <f>+'2017 Monthly FERC BS'!D152</f>
        <v>0</v>
      </c>
      <c r="E152" s="45">
        <f>+'2017 Monthly FERC BS'!E152</f>
        <v>-706023004.64999998</v>
      </c>
      <c r="F152" s="45">
        <f>+'2017 Monthly FERC BS'!F152</f>
        <v>-695169005.41000009</v>
      </c>
      <c r="G152" s="45">
        <f>+'2017 Monthly FERC BS'!G152</f>
        <v>-686597633.02999997</v>
      </c>
      <c r="H152" s="45">
        <f>+'2017 Monthly FERC BS'!H152</f>
        <v>-677959381.12</v>
      </c>
      <c r="I152" s="45">
        <f>+'2017 Monthly FERC BS'!I152</f>
        <v>-679364025.11000001</v>
      </c>
      <c r="J152" s="45">
        <f>+'2017 Monthly FERC BS'!J152</f>
        <v>-687924403.6500001</v>
      </c>
      <c r="K152" s="45">
        <f>+'2017 Monthly FERC BS'!K152</f>
        <v>-690243138.69000006</v>
      </c>
      <c r="L152" s="45">
        <f>+'2017 Monthly FERC BS'!L152</f>
        <v>-700682352.83999991</v>
      </c>
      <c r="M152" s="45">
        <f>+'2017 Monthly FERC BS'!M152</f>
        <v>-701269428.24000001</v>
      </c>
      <c r="N152" s="45">
        <f>+'2017 Monthly FERC BS'!N152</f>
        <v>-710076489.81000006</v>
      </c>
    </row>
    <row r="153" spans="1:14" ht="13.8" thickTop="1" x14ac:dyDescent="0.25"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</sheetData>
  <printOptions horizontalCentered="1" verticalCentered="1"/>
  <pageMargins left="0.25" right="0.25" top="0.25" bottom="0.25" header="0.15" footer="0.15"/>
  <pageSetup scale="57" fitToHeight="2" orientation="portrait" r:id="rId1"/>
  <headerFooter alignWithMargins="0">
    <oddHeader>&amp;F</oddHeader>
    <oddFooter>&amp;L&amp;A&amp;CPage &amp;P of &amp;N</oddFooter>
  </headerFooter>
  <rowBreaks count="1" manualBreakCount="1">
    <brk id="84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42"/>
  <sheetViews>
    <sheetView view="pageBreakPreview" topLeftCell="A64" zoomScale="60" zoomScaleNormal="115" workbookViewId="0">
      <selection activeCell="H27" sqref="H27"/>
    </sheetView>
  </sheetViews>
  <sheetFormatPr defaultRowHeight="15.6" x14ac:dyDescent="0.3"/>
  <cols>
    <col min="1" max="1" width="13.109375" style="1" bestFit="1" customWidth="1"/>
    <col min="2" max="2" width="15.109375" bestFit="1" customWidth="1"/>
    <col min="3" max="3" width="11.88671875" style="1" customWidth="1"/>
    <col min="4" max="4" width="63.88671875" bestFit="1" customWidth="1"/>
    <col min="5" max="5" width="17.6640625" bestFit="1" customWidth="1"/>
    <col min="6" max="6" width="16.33203125" bestFit="1" customWidth="1"/>
    <col min="7" max="7" width="5.33203125" style="5" customWidth="1"/>
    <col min="8" max="8" width="16.88671875" bestFit="1" customWidth="1"/>
  </cols>
  <sheetData>
    <row r="2" spans="1:8" ht="14.25" customHeight="1" x14ac:dyDescent="0.35">
      <c r="B2" s="2" t="s">
        <v>0</v>
      </c>
      <c r="D2" s="3" t="s">
        <v>1</v>
      </c>
      <c r="E2" s="4" t="s">
        <v>2</v>
      </c>
      <c r="F2" s="1"/>
      <c r="H2" s="1"/>
    </row>
    <row r="3" spans="1:8" ht="14.25" customHeight="1" x14ac:dyDescent="0.35">
      <c r="B3" s="6" t="s">
        <v>3</v>
      </c>
      <c r="D3" s="3" t="s">
        <v>4</v>
      </c>
      <c r="E3" s="4" t="s">
        <v>363</v>
      </c>
      <c r="F3" s="1"/>
      <c r="H3" s="1"/>
    </row>
    <row r="4" spans="1:8" ht="14.25" customHeight="1" x14ac:dyDescent="0.35">
      <c r="B4" s="7"/>
      <c r="D4" s="3" t="s">
        <v>5</v>
      </c>
      <c r="E4" s="4" t="s">
        <v>6</v>
      </c>
      <c r="F4" s="1"/>
      <c r="H4" s="1"/>
    </row>
    <row r="5" spans="1:8" ht="14.25" customHeight="1" x14ac:dyDescent="0.3">
      <c r="D5" s="3" t="s">
        <v>5</v>
      </c>
      <c r="E5" s="4" t="s">
        <v>7</v>
      </c>
      <c r="F5" s="1"/>
      <c r="H5" s="1"/>
    </row>
    <row r="6" spans="1:8" ht="14.25" customHeight="1" x14ac:dyDescent="0.3">
      <c r="D6" s="3" t="s">
        <v>8</v>
      </c>
      <c r="E6" s="4" t="s">
        <v>356</v>
      </c>
      <c r="F6" s="1"/>
      <c r="H6" s="1"/>
    </row>
    <row r="7" spans="1:8" ht="14.25" customHeight="1" x14ac:dyDescent="0.3">
      <c r="D7" s="3" t="s">
        <v>9</v>
      </c>
      <c r="E7" s="4" t="s">
        <v>10</v>
      </c>
      <c r="F7" s="1"/>
      <c r="H7" s="1"/>
    </row>
    <row r="8" spans="1:8" ht="14.25" customHeight="1" x14ac:dyDescent="0.3">
      <c r="D8" s="3" t="s">
        <v>11</v>
      </c>
      <c r="E8" s="4" t="s">
        <v>12</v>
      </c>
      <c r="F8" s="1"/>
      <c r="H8" s="1"/>
    </row>
    <row r="9" spans="1:8" x14ac:dyDescent="0.3">
      <c r="D9" s="1"/>
      <c r="E9" s="8"/>
    </row>
    <row r="10" spans="1:8" s="14" customFormat="1" ht="16.2" thickBot="1" x14ac:dyDescent="0.35">
      <c r="A10" s="9" t="s">
        <v>13</v>
      </c>
      <c r="B10" s="10" t="s">
        <v>14</v>
      </c>
      <c r="C10" s="9" t="s">
        <v>15</v>
      </c>
      <c r="D10" s="10" t="s">
        <v>16</v>
      </c>
      <c r="E10" s="11" t="s">
        <v>17</v>
      </c>
      <c r="F10" s="9" t="s">
        <v>18</v>
      </c>
      <c r="G10" s="12"/>
      <c r="H10" s="13" t="s">
        <v>19</v>
      </c>
    </row>
    <row r="11" spans="1:8" hidden="1" x14ac:dyDescent="0.3"/>
    <row r="12" spans="1:8" ht="15.75" customHeight="1" x14ac:dyDescent="0.3">
      <c r="A12" s="4" t="s">
        <v>20</v>
      </c>
      <c r="B12" s="8" t="s">
        <v>21</v>
      </c>
      <c r="C12" s="4" t="s">
        <v>20</v>
      </c>
      <c r="D12" s="15"/>
      <c r="E12" s="16" t="e">
        <f ca="1">[1]!SSGXA4(E$8&amp;"-"&amp;$A12&amp;"-"&amp;$B12&amp;"-"&amp;$C12,E$2,E$3,E$5,E$6,E$7)</f>
        <v>#NAME?</v>
      </c>
      <c r="F12" s="17"/>
      <c r="G12" s="18"/>
      <c r="H12" s="17" t="e">
        <f ca="1">E12+F12</f>
        <v>#NAME?</v>
      </c>
    </row>
    <row r="13" spans="1:8" ht="15.75" customHeight="1" x14ac:dyDescent="0.3">
      <c r="A13" s="4" t="s">
        <v>20</v>
      </c>
      <c r="B13" s="8" t="s">
        <v>22</v>
      </c>
      <c r="C13" s="4" t="s">
        <v>20</v>
      </c>
      <c r="D13" s="15"/>
      <c r="E13" s="17" t="e">
        <f ca="1">[1]!SSGXA4(E$8&amp;"-"&amp;$A13&amp;"-"&amp;$B13&amp;"-"&amp;$C13,E$2,E$3,E$5,E$6,E$7)</f>
        <v>#NAME?</v>
      </c>
      <c r="F13" s="17"/>
      <c r="G13" s="18"/>
      <c r="H13" s="17" t="e">
        <f ca="1">E13+F13</f>
        <v>#NAME?</v>
      </c>
    </row>
    <row r="14" spans="1:8" ht="15.75" customHeight="1" x14ac:dyDescent="0.3">
      <c r="A14" s="4"/>
      <c r="B14" s="8"/>
      <c r="C14" s="4"/>
      <c r="D14" s="15" t="s">
        <v>23</v>
      </c>
      <c r="E14" s="19" t="e">
        <f ca="1">SUM(E12:E13)</f>
        <v>#NAME?</v>
      </c>
      <c r="F14" s="20">
        <f>SUM(F12:F13)</f>
        <v>0</v>
      </c>
      <c r="G14" s="21"/>
      <c r="H14" s="20" t="e">
        <f ca="1">SUM(H12:H13)</f>
        <v>#NAME?</v>
      </c>
    </row>
    <row r="15" spans="1:8" ht="15.75" customHeight="1" x14ac:dyDescent="0.3">
      <c r="A15" s="4" t="s">
        <v>20</v>
      </c>
      <c r="B15" s="8" t="s">
        <v>24</v>
      </c>
      <c r="C15" s="4" t="s">
        <v>20</v>
      </c>
      <c r="D15" s="22" t="s">
        <v>25</v>
      </c>
      <c r="E15" s="16" t="e">
        <f ca="1">[1]!SSGXA4(E$8&amp;"-"&amp;$A15&amp;"-"&amp;$B15&amp;"-"&amp;$C15,E$2,E$3,E$5,E$6,E$7)</f>
        <v>#NAME?</v>
      </c>
      <c r="F15" s="17"/>
      <c r="G15" s="18"/>
      <c r="H15" s="17" t="e">
        <f t="shared" ref="H15:H112" ca="1" si="0">E15+F15</f>
        <v>#NAME?</v>
      </c>
    </row>
    <row r="16" spans="1:8" ht="15.75" customHeight="1" x14ac:dyDescent="0.3">
      <c r="A16" s="4" t="s">
        <v>20</v>
      </c>
      <c r="B16" s="8" t="s">
        <v>26</v>
      </c>
      <c r="C16" s="4" t="s">
        <v>20</v>
      </c>
      <c r="D16" s="15"/>
      <c r="E16" s="16" t="e">
        <f ca="1">[1]!SSGXA4(E$8&amp;"-"&amp;$A16&amp;"-"&amp;$B16&amp;"-"&amp;$C16,E$2,E$3,E$5,E$6,E$7)</f>
        <v>#NAME?</v>
      </c>
      <c r="F16" s="17"/>
      <c r="G16" s="18"/>
      <c r="H16" s="17" t="e">
        <f t="shared" ca="1" si="0"/>
        <v>#NAME?</v>
      </c>
    </row>
    <row r="17" spans="1:8" ht="15.75" customHeight="1" x14ac:dyDescent="0.3">
      <c r="A17" s="4" t="s">
        <v>20</v>
      </c>
      <c r="B17" s="8" t="s">
        <v>27</v>
      </c>
      <c r="C17" s="4" t="s">
        <v>20</v>
      </c>
      <c r="D17" s="15"/>
      <c r="E17" s="16" t="e">
        <f ca="1">[1]!SSGXA4(E$8&amp;"-"&amp;$A17&amp;"-"&amp;$B17&amp;"-"&amp;$C17,E$2,E$3,E$5,E$6,E$7)</f>
        <v>#NAME?</v>
      </c>
      <c r="F17" s="17"/>
      <c r="G17" s="18"/>
      <c r="H17" s="17" t="e">
        <f t="shared" ca="1" si="0"/>
        <v>#NAME?</v>
      </c>
    </row>
    <row r="18" spans="1:8" ht="15.75" customHeight="1" x14ac:dyDescent="0.3">
      <c r="A18" s="4" t="s">
        <v>20</v>
      </c>
      <c r="B18" s="8" t="s">
        <v>28</v>
      </c>
      <c r="C18" s="4" t="s">
        <v>20</v>
      </c>
      <c r="D18" s="15"/>
      <c r="E18" s="16" t="e">
        <f ca="1">[1]!SSGXA4(E$8&amp;"-"&amp;$A18&amp;"-"&amp;$B18&amp;"-"&amp;$C18,E$2,E$3,E$5,E$6,E$7)</f>
        <v>#NAME?</v>
      </c>
      <c r="F18" s="17"/>
      <c r="G18" s="18"/>
      <c r="H18" s="17" t="e">
        <f t="shared" ca="1" si="0"/>
        <v>#NAME?</v>
      </c>
    </row>
    <row r="19" spans="1:8" ht="15.75" customHeight="1" x14ac:dyDescent="0.3">
      <c r="A19" s="4"/>
      <c r="B19" s="8"/>
      <c r="C19" s="4"/>
      <c r="D19" s="15" t="s">
        <v>29</v>
      </c>
      <c r="E19" s="19" t="e">
        <f ca="1">SUM(E16:E18)</f>
        <v>#NAME?</v>
      </c>
      <c r="F19" s="20">
        <f>SUM(F16:F18)</f>
        <v>0</v>
      </c>
      <c r="G19" s="21"/>
      <c r="H19" s="20" t="e">
        <f ca="1">SUM(H16:H18)</f>
        <v>#NAME?</v>
      </c>
    </row>
    <row r="20" spans="1:8" ht="15.75" customHeight="1" x14ac:dyDescent="0.3">
      <c r="A20" s="4" t="s">
        <v>20</v>
      </c>
      <c r="B20" s="8" t="s">
        <v>30</v>
      </c>
      <c r="C20" s="4" t="s">
        <v>20</v>
      </c>
      <c r="D20" s="15" t="s">
        <v>31</v>
      </c>
      <c r="E20" s="17" t="e">
        <f ca="1">[1]!SSGXA4(E$8&amp;"-"&amp;$A20&amp;"-"&amp;$B20&amp;"-"&amp;$C20,E$2,E$3,E$5,E$6,E$7)</f>
        <v>#NAME?</v>
      </c>
      <c r="F20" s="17"/>
      <c r="G20" s="18"/>
      <c r="H20" s="17" t="e">
        <f ca="1">E20+F20</f>
        <v>#NAME?</v>
      </c>
    </row>
    <row r="21" spans="1:8" ht="15.75" customHeight="1" x14ac:dyDescent="0.3">
      <c r="A21" s="4" t="s">
        <v>20</v>
      </c>
      <c r="B21" s="8" t="s">
        <v>32</v>
      </c>
      <c r="C21" s="4" t="s">
        <v>20</v>
      </c>
      <c r="D21" s="15" t="s">
        <v>33</v>
      </c>
      <c r="E21" s="16" t="e">
        <f ca="1">[1]!SSGXA4(E$8&amp;"-"&amp;$A21&amp;"-"&amp;$B21&amp;"-"&amp;$C21,E$2,E$3,E$5,E$6,E$7)</f>
        <v>#NAME?</v>
      </c>
      <c r="F21" s="17"/>
      <c r="G21" s="18"/>
      <c r="H21" s="17" t="e">
        <f ca="1">E21+F21</f>
        <v>#NAME?</v>
      </c>
    </row>
    <row r="22" spans="1:8" ht="15.75" customHeight="1" x14ac:dyDescent="0.3">
      <c r="A22" s="4" t="s">
        <v>20</v>
      </c>
      <c r="B22" s="8" t="s">
        <v>34</v>
      </c>
      <c r="C22" s="4" t="s">
        <v>20</v>
      </c>
      <c r="D22" s="15" t="s">
        <v>35</v>
      </c>
      <c r="E22" s="16" t="e">
        <f ca="1">[1]!SSGXA4(E$8&amp;"-"&amp;$A22&amp;"-"&amp;$B22&amp;"-"&amp;$C22,E$2,E$3,E$5,E$6,E$7)</f>
        <v>#NAME?</v>
      </c>
      <c r="F22" s="17"/>
      <c r="G22" s="18"/>
      <c r="H22" s="17" t="e">
        <f ca="1">E22+F22</f>
        <v>#NAME?</v>
      </c>
    </row>
    <row r="23" spans="1:8" ht="15.75" customHeight="1" x14ac:dyDescent="0.3">
      <c r="A23" s="4" t="s">
        <v>20</v>
      </c>
      <c r="B23" s="8" t="s">
        <v>36</v>
      </c>
      <c r="C23" s="4" t="s">
        <v>20</v>
      </c>
      <c r="D23" s="15" t="s">
        <v>37</v>
      </c>
      <c r="E23" s="16" t="e">
        <f ca="1">[1]!SSGXA4(E$8&amp;"-"&amp;$A23&amp;"-"&amp;$B23&amp;"-"&amp;$C23,E$2,E$3,E$5,E$6,E$7)</f>
        <v>#NAME?</v>
      </c>
      <c r="F23" s="17"/>
      <c r="G23" s="18"/>
      <c r="H23" s="17" t="e">
        <f ca="1">E23+F23</f>
        <v>#NAME?</v>
      </c>
    </row>
    <row r="24" spans="1:8" ht="15.75" customHeight="1" x14ac:dyDescent="0.3">
      <c r="A24" s="4" t="s">
        <v>20</v>
      </c>
      <c r="B24" s="8" t="s">
        <v>38</v>
      </c>
      <c r="C24" s="4" t="s">
        <v>20</v>
      </c>
      <c r="D24" s="15" t="s">
        <v>39</v>
      </c>
      <c r="E24" s="16" t="e">
        <f ca="1">[1]!SSGXA4(E$8&amp;"-"&amp;$A24&amp;"-"&amp;$B24&amp;"-"&amp;$C24,E$2,E$3,E$5,E$6,E$7)</f>
        <v>#NAME?</v>
      </c>
      <c r="F24" s="17"/>
      <c r="G24" s="18"/>
      <c r="H24" s="17" t="e">
        <f t="shared" ca="1" si="0"/>
        <v>#NAME?</v>
      </c>
    </row>
    <row r="25" spans="1:8" ht="15.75" customHeight="1" x14ac:dyDescent="0.3">
      <c r="A25" s="4" t="s">
        <v>20</v>
      </c>
      <c r="B25" s="8" t="s">
        <v>40</v>
      </c>
      <c r="C25" s="4" t="s">
        <v>20</v>
      </c>
      <c r="D25" s="15" t="s">
        <v>41</v>
      </c>
      <c r="E25" s="16" t="e">
        <f ca="1">[1]!SSGXA4(E$8&amp;"-"&amp;$A25&amp;"-"&amp;$B25&amp;"-"&amp;$C25,E$2,E$3,E$5,E$6,E$7)</f>
        <v>#NAME?</v>
      </c>
      <c r="F25" s="17"/>
      <c r="G25" s="18"/>
      <c r="H25" s="17" t="e">
        <f t="shared" ca="1" si="0"/>
        <v>#NAME?</v>
      </c>
    </row>
    <row r="26" spans="1:8" ht="15.75" customHeight="1" x14ac:dyDescent="0.3">
      <c r="A26" s="4" t="s">
        <v>20</v>
      </c>
      <c r="B26" s="8" t="s">
        <v>42</v>
      </c>
      <c r="C26" s="4" t="s">
        <v>20</v>
      </c>
      <c r="D26" s="15" t="s">
        <v>43</v>
      </c>
      <c r="E26" s="16" t="e">
        <f ca="1">[1]!SSGXA4(E$8&amp;"-"&amp;$A26&amp;"-"&amp;$B26&amp;"-"&amp;$C26,E$2,E$3,E$5,E$6,E$7)</f>
        <v>#NAME?</v>
      </c>
      <c r="F26" s="17"/>
      <c r="G26" s="18"/>
      <c r="H26" s="17" t="e">
        <f t="shared" ca="1" si="0"/>
        <v>#NAME?</v>
      </c>
    </row>
    <row r="27" spans="1:8" ht="15.75" customHeight="1" x14ac:dyDescent="0.3">
      <c r="A27" s="4" t="s">
        <v>20</v>
      </c>
      <c r="B27" s="8" t="s">
        <v>44</v>
      </c>
      <c r="C27" s="4" t="s">
        <v>20</v>
      </c>
      <c r="D27" s="15" t="s">
        <v>45</v>
      </c>
      <c r="E27" s="16" t="e">
        <f ca="1">[1]!SSGXA4(E$8&amp;"-"&amp;$A27&amp;"-"&amp;$B27&amp;"-"&amp;$C27,E$2,E$3,E$5,E$6,E$7)</f>
        <v>#NAME?</v>
      </c>
      <c r="F27" s="23"/>
      <c r="G27" s="24">
        <v>1</v>
      </c>
      <c r="H27" s="17" t="e">
        <f t="shared" ca="1" si="0"/>
        <v>#NAME?</v>
      </c>
    </row>
    <row r="28" spans="1:8" ht="15.75" customHeight="1" x14ac:dyDescent="0.3">
      <c r="A28" s="4" t="s">
        <v>20</v>
      </c>
      <c r="B28" s="8" t="s">
        <v>46</v>
      </c>
      <c r="C28" s="4" t="s">
        <v>20</v>
      </c>
      <c r="D28" s="15" t="s">
        <v>47</v>
      </c>
      <c r="E28" s="16" t="e">
        <f ca="1">[1]!SSGXA4(E$8&amp;"-"&amp;$A28&amp;"-"&amp;$B28&amp;"-"&amp;$C28,E$2,E$3,E$5,E$6,E$7)</f>
        <v>#NAME?</v>
      </c>
      <c r="F28" s="17"/>
      <c r="G28" s="18"/>
      <c r="H28" s="17" t="e">
        <f t="shared" ca="1" si="0"/>
        <v>#NAME?</v>
      </c>
    </row>
    <row r="29" spans="1:8" ht="15.75" customHeight="1" x14ac:dyDescent="0.3">
      <c r="A29" s="4" t="s">
        <v>20</v>
      </c>
      <c r="B29" s="8" t="s">
        <v>48</v>
      </c>
      <c r="C29" s="4" t="s">
        <v>20</v>
      </c>
      <c r="D29" s="15" t="s">
        <v>49</v>
      </c>
      <c r="E29" s="16" t="e">
        <f ca="1">[1]!SSGXA4(E$8&amp;"-"&amp;$A29&amp;"-"&amp;$B29&amp;"-"&amp;$C29,E$2,E$3,E$5,E$6,E$7)</f>
        <v>#NAME?</v>
      </c>
      <c r="F29" s="17"/>
      <c r="G29" s="18"/>
      <c r="H29" s="17" t="e">
        <f t="shared" ca="1" si="0"/>
        <v>#NAME?</v>
      </c>
    </row>
    <row r="30" spans="1:8" ht="15.75" customHeight="1" x14ac:dyDescent="0.3">
      <c r="A30" s="4" t="s">
        <v>20</v>
      </c>
      <c r="B30" s="8" t="s">
        <v>50</v>
      </c>
      <c r="C30" s="4" t="s">
        <v>20</v>
      </c>
      <c r="D30" s="25" t="s">
        <v>51</v>
      </c>
      <c r="E30" s="26" t="e">
        <f ca="1">[1]!SSGXA4(E$8&amp;"-"&amp;$A30&amp;"-"&amp;$B30&amp;"-"&amp;$C30,E$2,E$3,E$5,E$6,E$7)</f>
        <v>#NAME?</v>
      </c>
      <c r="F30" s="26"/>
      <c r="G30" s="27"/>
      <c r="H30" s="17" t="e">
        <f t="shared" ca="1" si="0"/>
        <v>#NAME?</v>
      </c>
    </row>
    <row r="31" spans="1:8" ht="15.75" customHeight="1" x14ac:dyDescent="0.3">
      <c r="A31" s="4" t="s">
        <v>20</v>
      </c>
      <c r="B31" s="8" t="s">
        <v>52</v>
      </c>
      <c r="C31" s="4" t="s">
        <v>20</v>
      </c>
      <c r="D31" s="15" t="s">
        <v>53</v>
      </c>
      <c r="E31" s="16" t="e">
        <f ca="1">[1]!SSGXA4(E$8&amp;"-"&amp;$A31&amp;"-"&amp;$B31&amp;"-"&amp;$C31,E$2,E$3,E$5,E$6,E$7)</f>
        <v>#NAME?</v>
      </c>
      <c r="F31" s="17"/>
      <c r="G31" s="18"/>
      <c r="H31" s="17" t="e">
        <f t="shared" ca="1" si="0"/>
        <v>#NAME?</v>
      </c>
    </row>
    <row r="32" spans="1:8" ht="15.75" customHeight="1" x14ac:dyDescent="0.3">
      <c r="A32" s="4" t="s">
        <v>20</v>
      </c>
      <c r="B32" s="8" t="s">
        <v>54</v>
      </c>
      <c r="C32" s="4" t="s">
        <v>20</v>
      </c>
      <c r="D32" s="15" t="s">
        <v>55</v>
      </c>
      <c r="E32" s="17" t="e">
        <f ca="1">[1]!SSGXA4(E$8&amp;"-"&amp;$A32&amp;"-"&amp;$B32&amp;"-"&amp;$C32,E$2,E$3,E$5,E$6,E$7)</f>
        <v>#NAME?</v>
      </c>
      <c r="F32" s="17"/>
      <c r="G32" s="18"/>
      <c r="H32" s="17" t="e">
        <f t="shared" ca="1" si="0"/>
        <v>#NAME?</v>
      </c>
    </row>
    <row r="33" spans="1:8" ht="15.75" customHeight="1" x14ac:dyDescent="0.3">
      <c r="A33" s="4" t="s">
        <v>20</v>
      </c>
      <c r="B33" s="8" t="s">
        <v>56</v>
      </c>
      <c r="C33" s="4" t="s">
        <v>57</v>
      </c>
      <c r="D33" s="15" t="s">
        <v>58</v>
      </c>
      <c r="E33" s="16" t="e">
        <f ca="1">[1]!SSGXA4(E$8&amp;"-"&amp;$A33&amp;"-"&amp;$B33&amp;"-"&amp;$C33,E$2,E$3,E$5,E$6,E$7)</f>
        <v>#NAME?</v>
      </c>
      <c r="F33" s="17"/>
      <c r="G33" s="18"/>
      <c r="H33" s="17" t="e">
        <f t="shared" ca="1" si="0"/>
        <v>#NAME?</v>
      </c>
    </row>
    <row r="34" spans="1:8" ht="15.75" customHeight="1" x14ac:dyDescent="0.3">
      <c r="A34" s="4" t="s">
        <v>20</v>
      </c>
      <c r="B34" s="8" t="s">
        <v>56</v>
      </c>
      <c r="C34" s="4" t="s">
        <v>59</v>
      </c>
      <c r="D34" s="15" t="s">
        <v>60</v>
      </c>
      <c r="E34" s="16" t="e">
        <f ca="1">[1]!SSGXA4(E$8&amp;"-"&amp;$A34&amp;"-"&amp;$B34&amp;"-"&amp;$C34,E$2,E$3,E$5,E$6,E$7)</f>
        <v>#NAME?</v>
      </c>
      <c r="F34" s="17"/>
      <c r="G34" s="18"/>
      <c r="H34" s="17" t="e">
        <f t="shared" ca="1" si="0"/>
        <v>#NAME?</v>
      </c>
    </row>
    <row r="35" spans="1:8" ht="15.75" customHeight="1" x14ac:dyDescent="0.3">
      <c r="A35" s="4" t="s">
        <v>20</v>
      </c>
      <c r="B35" s="8" t="s">
        <v>61</v>
      </c>
      <c r="C35" s="4" t="s">
        <v>20</v>
      </c>
      <c r="D35" s="15" t="s">
        <v>62</v>
      </c>
      <c r="E35" s="16" t="e">
        <f ca="1">[1]!SSGXA4(E$8&amp;"-"&amp;$A35&amp;"-"&amp;$B35&amp;"-"&amp;$C35,E$2,E$3,E$5,E$6,E$7)</f>
        <v>#NAME?</v>
      </c>
      <c r="F35" s="17"/>
      <c r="G35" s="18"/>
      <c r="H35" s="17" t="e">
        <f t="shared" ca="1" si="0"/>
        <v>#NAME?</v>
      </c>
    </row>
    <row r="36" spans="1:8" ht="15.75" customHeight="1" x14ac:dyDescent="0.3">
      <c r="A36" s="4" t="s">
        <v>20</v>
      </c>
      <c r="B36" s="8" t="s">
        <v>63</v>
      </c>
      <c r="C36" s="4" t="s">
        <v>20</v>
      </c>
      <c r="D36" s="15" t="s">
        <v>64</v>
      </c>
      <c r="E36" s="16" t="e">
        <f ca="1">[1]!SSGXA4(E$8&amp;"-"&amp;$A36&amp;"-"&amp;$B36&amp;"-"&amp;$C36,E$2,E$3,E$5,E$6,E$7)</f>
        <v>#NAME?</v>
      </c>
      <c r="F36" s="17"/>
      <c r="G36" s="18"/>
      <c r="H36" s="17" t="e">
        <f t="shared" ca="1" si="0"/>
        <v>#NAME?</v>
      </c>
    </row>
    <row r="37" spans="1:8" ht="15.75" customHeight="1" x14ac:dyDescent="0.3">
      <c r="A37" s="4" t="s">
        <v>20</v>
      </c>
      <c r="B37" s="8" t="s">
        <v>65</v>
      </c>
      <c r="C37" s="4" t="s">
        <v>20</v>
      </c>
      <c r="D37" s="15" t="s">
        <v>66</v>
      </c>
      <c r="E37" s="16" t="e">
        <f ca="1">[1]!SSGXA4(E$8&amp;"-"&amp;$A37&amp;"-"&amp;$B37&amp;"-"&amp;$C37,E$2,E$3,E$5,E$6,E$7)</f>
        <v>#NAME?</v>
      </c>
      <c r="F37" s="17"/>
      <c r="G37" s="18"/>
      <c r="H37" s="17" t="e">
        <f t="shared" ca="1" si="0"/>
        <v>#NAME?</v>
      </c>
    </row>
    <row r="38" spans="1:8" ht="15.75" customHeight="1" x14ac:dyDescent="0.3">
      <c r="A38" s="4" t="s">
        <v>67</v>
      </c>
      <c r="B38" s="8" t="s">
        <v>68</v>
      </c>
      <c r="C38" s="4" t="s">
        <v>20</v>
      </c>
      <c r="D38" s="15"/>
      <c r="E38" s="16" t="e">
        <f ca="1">[1]!SSGXA4(E$8&amp;"-"&amp;$A38&amp;"-"&amp;$B38&amp;"-"&amp;$C38,E$2,E$3,E$5,E$6,E$7)</f>
        <v>#NAME?</v>
      </c>
      <c r="F38" s="17"/>
      <c r="G38" s="18"/>
      <c r="H38" s="17" t="e">
        <f t="shared" ca="1" si="0"/>
        <v>#NAME?</v>
      </c>
    </row>
    <row r="39" spans="1:8" ht="15.75" customHeight="1" x14ac:dyDescent="0.3">
      <c r="A39" s="4" t="s">
        <v>69</v>
      </c>
      <c r="B39" s="8" t="s">
        <v>68</v>
      </c>
      <c r="C39" s="4" t="s">
        <v>20</v>
      </c>
      <c r="E39" s="16" t="e">
        <f ca="1">[1]!SSGXA4(E$8&amp;"-"&amp;$A39&amp;"-"&amp;$B39&amp;"-"&amp;$C39,E$2,E$3,E$5,E$6,E$7)</f>
        <v>#NAME?</v>
      </c>
      <c r="F39" s="17"/>
      <c r="G39" s="18"/>
      <c r="H39" s="17" t="e">
        <f t="shared" ca="1" si="0"/>
        <v>#NAME?</v>
      </c>
    </row>
    <row r="40" spans="1:8" ht="15.75" customHeight="1" x14ac:dyDescent="0.3">
      <c r="A40" s="4"/>
      <c r="B40" s="8"/>
      <c r="C40" s="4"/>
      <c r="D40" s="15" t="s">
        <v>70</v>
      </c>
      <c r="E40" s="19" t="e">
        <f ca="1">SUM(E38:E39)</f>
        <v>#NAME?</v>
      </c>
      <c r="F40" s="20"/>
      <c r="G40" s="21"/>
      <c r="H40" s="20" t="e">
        <f ca="1">SUM(H38:H39)</f>
        <v>#NAME?</v>
      </c>
    </row>
    <row r="41" spans="1:8" ht="15.75" customHeight="1" x14ac:dyDescent="0.3">
      <c r="A41" s="4" t="s">
        <v>20</v>
      </c>
      <c r="B41" s="8" t="s">
        <v>71</v>
      </c>
      <c r="C41" s="4" t="s">
        <v>20</v>
      </c>
      <c r="D41" s="15" t="s">
        <v>72</v>
      </c>
      <c r="E41" s="16" t="e">
        <f ca="1">[1]!SSGXA4(E$8&amp;"-"&amp;$A41&amp;"-"&amp;$B41&amp;"-"&amp;$C41,E$2,E$3,E$5,E$6,E$7)</f>
        <v>#NAME?</v>
      </c>
      <c r="F41" s="17"/>
      <c r="G41" s="18"/>
      <c r="H41" s="17" t="e">
        <f t="shared" ca="1" si="0"/>
        <v>#NAME?</v>
      </c>
    </row>
    <row r="42" spans="1:8" ht="15.75" customHeight="1" x14ac:dyDescent="0.3">
      <c r="A42" s="4" t="s">
        <v>20</v>
      </c>
      <c r="B42" s="8" t="s">
        <v>73</v>
      </c>
      <c r="C42" s="4" t="s">
        <v>20</v>
      </c>
      <c r="D42" s="15" t="s">
        <v>74</v>
      </c>
      <c r="E42" s="16" t="e">
        <f ca="1">[1]!SSGXA4(E$8&amp;"-"&amp;$A42&amp;"-"&amp;$B42&amp;"-"&amp;$C42,E$2,E$3,E$5,E$6,E$7)</f>
        <v>#NAME?</v>
      </c>
      <c r="F42" s="23"/>
      <c r="G42" s="24" t="s">
        <v>75</v>
      </c>
      <c r="H42" s="17" t="e">
        <f t="shared" ca="1" si="0"/>
        <v>#NAME?</v>
      </c>
    </row>
    <row r="43" spans="1:8" ht="15.75" customHeight="1" x14ac:dyDescent="0.3">
      <c r="A43" s="4" t="s">
        <v>20</v>
      </c>
      <c r="B43" s="8" t="s">
        <v>76</v>
      </c>
      <c r="C43" s="4" t="s">
        <v>20</v>
      </c>
      <c r="D43" s="15" t="s">
        <v>77</v>
      </c>
      <c r="E43" s="16" t="e">
        <f ca="1">[1]!SSGXA4(E$8&amp;"-"&amp;$A43&amp;"-"&amp;$B43&amp;"-"&amp;$C43,E$2,E$3,E$5,E$6,E$7)</f>
        <v>#NAME?</v>
      </c>
      <c r="F43" s="17"/>
      <c r="G43" s="18"/>
      <c r="H43" s="17" t="e">
        <f t="shared" ca="1" si="0"/>
        <v>#NAME?</v>
      </c>
    </row>
    <row r="44" spans="1:8" ht="15.75" customHeight="1" x14ac:dyDescent="0.3">
      <c r="A44" s="4" t="s">
        <v>20</v>
      </c>
      <c r="B44" s="8" t="s">
        <v>78</v>
      </c>
      <c r="C44" s="4" t="s">
        <v>20</v>
      </c>
      <c r="D44" s="15" t="s">
        <v>79</v>
      </c>
      <c r="E44" s="16" t="e">
        <f ca="1">[1]!SSGXA4(E$8&amp;"-"&amp;$A44&amp;"-"&amp;$B44&amp;"-"&amp;$C44,E$2,E$3,E$5,E$6,E$7)</f>
        <v>#NAME?</v>
      </c>
      <c r="F44" s="17"/>
      <c r="G44" s="18"/>
      <c r="H44" s="17" t="e">
        <f t="shared" ca="1" si="0"/>
        <v>#NAME?</v>
      </c>
    </row>
    <row r="45" spans="1:8" ht="15.75" customHeight="1" x14ac:dyDescent="0.3">
      <c r="A45" s="4" t="s">
        <v>67</v>
      </c>
      <c r="B45" s="8" t="s">
        <v>80</v>
      </c>
      <c r="C45" s="4" t="s">
        <v>20</v>
      </c>
      <c r="D45" s="25" t="s">
        <v>81</v>
      </c>
      <c r="E45" s="16" t="e">
        <f ca="1">[1]!SSGXA4(E$8&amp;"-"&amp;$A45&amp;"-"&amp;$B45&amp;"-"&amp;$C45,E$2,E$3,E$5,E$6,E$7)</f>
        <v>#NAME?</v>
      </c>
      <c r="F45" s="23"/>
      <c r="G45" s="24" t="s">
        <v>82</v>
      </c>
      <c r="H45" s="17" t="e">
        <f t="shared" ca="1" si="0"/>
        <v>#NAME?</v>
      </c>
    </row>
    <row r="46" spans="1:8" ht="15.75" customHeight="1" x14ac:dyDescent="0.3">
      <c r="A46" s="4" t="s">
        <v>69</v>
      </c>
      <c r="B46" s="8" t="s">
        <v>80</v>
      </c>
      <c r="C46" s="4" t="s">
        <v>20</v>
      </c>
      <c r="D46" s="25" t="s">
        <v>81</v>
      </c>
      <c r="E46" s="16" t="e">
        <f ca="1">[1]!SSGXA4(E$8&amp;"-"&amp;$A46&amp;"-"&amp;$B46&amp;"-"&amp;$C46,E$2,E$3,E$5,E$6,E$7)</f>
        <v>#NAME?</v>
      </c>
      <c r="F46" s="23"/>
      <c r="G46" s="24" t="s">
        <v>82</v>
      </c>
      <c r="H46" s="17" t="e">
        <f t="shared" ca="1" si="0"/>
        <v>#NAME?</v>
      </c>
    </row>
    <row r="47" spans="1:8" ht="15.75" customHeight="1" x14ac:dyDescent="0.3">
      <c r="A47" s="4" t="s">
        <v>20</v>
      </c>
      <c r="B47" s="8" t="s">
        <v>83</v>
      </c>
      <c r="C47" s="4" t="s">
        <v>20</v>
      </c>
      <c r="D47" s="15" t="s">
        <v>84</v>
      </c>
      <c r="E47" s="16" t="e">
        <f ca="1">[1]!SSGXA4(E$8&amp;"-"&amp;$A47&amp;"-"&amp;$B47&amp;"-"&amp;$C47,E$2,E$3,E$5,E$6,E$7)</f>
        <v>#NAME?</v>
      </c>
      <c r="F47" s="17"/>
      <c r="G47" s="18"/>
      <c r="H47" s="17" t="e">
        <f t="shared" ca="1" si="0"/>
        <v>#NAME?</v>
      </c>
    </row>
    <row r="48" spans="1:8" ht="15.75" customHeight="1" x14ac:dyDescent="0.3">
      <c r="A48" s="4" t="s">
        <v>20</v>
      </c>
      <c r="B48" s="8" t="s">
        <v>85</v>
      </c>
      <c r="C48" s="4" t="s">
        <v>20</v>
      </c>
      <c r="D48" s="15" t="s">
        <v>86</v>
      </c>
      <c r="E48" s="16" t="e">
        <f ca="1">[1]!SSGXA4(E$8&amp;"-"&amp;$A48&amp;"-"&amp;$B48&amp;"-"&amp;$C48,E$2,E$3,E$5,E$6,E$7)</f>
        <v>#NAME?</v>
      </c>
      <c r="F48" s="17"/>
      <c r="G48" s="18"/>
      <c r="H48" s="17" t="e">
        <f t="shared" ca="1" si="0"/>
        <v>#NAME?</v>
      </c>
    </row>
    <row r="49" spans="1:8" ht="15.75" customHeight="1" x14ac:dyDescent="0.3">
      <c r="A49" s="4" t="s">
        <v>20</v>
      </c>
      <c r="B49" s="8" t="s">
        <v>87</v>
      </c>
      <c r="C49" s="4" t="s">
        <v>20</v>
      </c>
      <c r="E49" s="16" t="e">
        <f ca="1">[1]!SSGXA4(E$8&amp;"-"&amp;$A49&amp;"-"&amp;$B49&amp;"-"&amp;$C49,E$2,E$3,E$5,E$6,E$7)-E52</f>
        <v>#NAME?</v>
      </c>
      <c r="F49" s="17"/>
      <c r="G49" s="18"/>
      <c r="H49" s="17" t="e">
        <f t="shared" ca="1" si="0"/>
        <v>#NAME?</v>
      </c>
    </row>
    <row r="50" spans="1:8" ht="15.75" customHeight="1" x14ac:dyDescent="0.3">
      <c r="A50" s="4" t="s">
        <v>20</v>
      </c>
      <c r="B50" s="8" t="s">
        <v>88</v>
      </c>
      <c r="C50" s="4" t="s">
        <v>20</v>
      </c>
      <c r="D50" s="15" t="s">
        <v>89</v>
      </c>
      <c r="E50" s="16" t="e">
        <f ca="1">[1]!SSGXA4(E$8&amp;"-"&amp;$A50&amp;"-"&amp;$B50&amp;"-"&amp;$C50,E$2,E$3,E$4,E$6,E$7)</f>
        <v>#NAME?</v>
      </c>
      <c r="F50" s="17"/>
      <c r="G50" s="18"/>
      <c r="H50" s="17" t="e">
        <f ca="1">E50+F50</f>
        <v>#NAME?</v>
      </c>
    </row>
    <row r="51" spans="1:8" ht="15.75" customHeight="1" x14ac:dyDescent="0.3">
      <c r="A51" s="4"/>
      <c r="B51" s="8"/>
      <c r="C51" s="4"/>
      <c r="D51" s="15" t="s">
        <v>90</v>
      </c>
      <c r="E51" s="20" t="e">
        <f ca="1">SUM(E49:E50)</f>
        <v>#NAME?</v>
      </c>
      <c r="F51" s="20"/>
      <c r="G51" s="21"/>
      <c r="H51" s="20" t="e">
        <f ca="1">SUM(H49:H50)</f>
        <v>#NAME?</v>
      </c>
    </row>
    <row r="52" spans="1:8" ht="15.75" customHeight="1" x14ac:dyDescent="0.3">
      <c r="A52" s="4" t="s">
        <v>20</v>
      </c>
      <c r="B52" s="28" t="s">
        <v>91</v>
      </c>
      <c r="C52" s="4" t="s">
        <v>20</v>
      </c>
      <c r="D52" s="15" t="s">
        <v>92</v>
      </c>
      <c r="E52" s="16" t="e">
        <f ca="1">[1]!SSGXA4(E$8&amp;"-"&amp;$A52&amp;"-"&amp;$B52&amp;"-"&amp;$C52,E$2,E$3,E$5,E$6,E$7)</f>
        <v>#NAME?</v>
      </c>
      <c r="F52" s="17"/>
      <c r="G52" s="18"/>
      <c r="H52" s="17" t="e">
        <f ca="1">E52+F52</f>
        <v>#NAME?</v>
      </c>
    </row>
    <row r="53" spans="1:8" ht="15.75" customHeight="1" x14ac:dyDescent="0.3">
      <c r="A53" s="4" t="s">
        <v>20</v>
      </c>
      <c r="B53" s="8" t="s">
        <v>93</v>
      </c>
      <c r="C53" s="4" t="s">
        <v>20</v>
      </c>
      <c r="D53" s="15" t="s">
        <v>94</v>
      </c>
      <c r="E53" s="16" t="e">
        <f ca="1">[1]!SSGXA4(E$8&amp;"-"&amp;$A53&amp;"-"&amp;$B53&amp;"-"&amp;$C53,E$2,E$3,E$5,E$6,E$7)</f>
        <v>#NAME?</v>
      </c>
      <c r="F53" s="23"/>
      <c r="G53" s="24" t="s">
        <v>95</v>
      </c>
      <c r="H53" s="17" t="e">
        <f t="shared" ca="1" si="0"/>
        <v>#NAME?</v>
      </c>
    </row>
    <row r="54" spans="1:8" ht="15.75" customHeight="1" x14ac:dyDescent="0.3">
      <c r="A54" s="4" t="s">
        <v>362</v>
      </c>
      <c r="B54" s="28" t="s">
        <v>96</v>
      </c>
      <c r="C54" s="4" t="s">
        <v>20</v>
      </c>
      <c r="D54" s="15"/>
      <c r="E54" s="17" t="e">
        <f ca="1">[1]!SSGXA4(E$8&amp;"-"&amp;$A54&amp;"-"&amp;$B54&amp;"-"&amp;$C54,E$2,E$3,E$5,E$6,E$7)</f>
        <v>#NAME?</v>
      </c>
      <c r="F54" s="17"/>
      <c r="G54" s="18"/>
      <c r="H54" s="17" t="e">
        <f ca="1">E54+F54</f>
        <v>#NAME?</v>
      </c>
    </row>
    <row r="55" spans="1:8" ht="15.75" customHeight="1" x14ac:dyDescent="0.3">
      <c r="A55" s="4" t="s">
        <v>67</v>
      </c>
      <c r="B55" s="28" t="s">
        <v>96</v>
      </c>
      <c r="C55" s="4" t="s">
        <v>20</v>
      </c>
      <c r="D55" s="15"/>
      <c r="E55" s="17" t="e">
        <f ca="1">[1]!SSGXA4(E$8&amp;"-"&amp;$A55&amp;"-"&amp;$B55&amp;"-"&amp;$C55,E$2,E$3,E$5,E$6,E$7)</f>
        <v>#NAME?</v>
      </c>
      <c r="F55" s="17"/>
      <c r="G55" s="18"/>
      <c r="H55" s="17" t="e">
        <f t="shared" ca="1" si="0"/>
        <v>#NAME?</v>
      </c>
    </row>
    <row r="56" spans="1:8" ht="15.75" customHeight="1" x14ac:dyDescent="0.3">
      <c r="A56" s="4" t="s">
        <v>69</v>
      </c>
      <c r="B56" s="28" t="s">
        <v>96</v>
      </c>
      <c r="C56" s="4" t="s">
        <v>20</v>
      </c>
      <c r="D56" s="15"/>
      <c r="E56" s="17" t="e">
        <f ca="1">[1]!SSGXA4(E$8&amp;"-"&amp;$A56&amp;"-"&amp;$B56&amp;"-"&amp;$C56,E$2,E$3,E$5,E$6,E$7)</f>
        <v>#NAME?</v>
      </c>
      <c r="F56" s="17"/>
      <c r="G56" s="18"/>
      <c r="H56" s="17" t="e">
        <f t="shared" ca="1" si="0"/>
        <v>#NAME?</v>
      </c>
    </row>
    <row r="57" spans="1:8" ht="15.75" customHeight="1" x14ac:dyDescent="0.3">
      <c r="A57" s="4"/>
      <c r="B57" s="28"/>
      <c r="C57" s="4"/>
      <c r="D57" s="15" t="s">
        <v>97</v>
      </c>
      <c r="E57" s="19" t="e">
        <f ca="1">SUM(E55:E56)</f>
        <v>#NAME?</v>
      </c>
      <c r="F57" s="20"/>
      <c r="G57" s="21"/>
      <c r="H57" s="20" t="e">
        <f ca="1">SUM(H55:H56)</f>
        <v>#NAME?</v>
      </c>
    </row>
    <row r="58" spans="1:8" ht="15.75" customHeight="1" x14ac:dyDescent="0.3">
      <c r="A58" s="4" t="s">
        <v>20</v>
      </c>
      <c r="B58" s="28" t="s">
        <v>98</v>
      </c>
      <c r="C58" s="4" t="s">
        <v>20</v>
      </c>
      <c r="D58" s="15" t="s">
        <v>99</v>
      </c>
      <c r="E58" s="16" t="e">
        <f ca="1">[1]!SSGXA4(E$8&amp;"-"&amp;$A58&amp;"-"&amp;$B58&amp;"-"&amp;$C58,E$2,E$3,E$5,E$6,E$7)</f>
        <v>#NAME?</v>
      </c>
      <c r="F58" s="17"/>
      <c r="G58" s="18"/>
      <c r="H58" s="17" t="e">
        <f ca="1">E58+F58</f>
        <v>#NAME?</v>
      </c>
    </row>
    <row r="59" spans="1:8" ht="15.75" customHeight="1" x14ac:dyDescent="0.3">
      <c r="A59" s="4" t="s">
        <v>20</v>
      </c>
      <c r="B59" s="28" t="s">
        <v>100</v>
      </c>
      <c r="C59" s="4" t="s">
        <v>20</v>
      </c>
      <c r="D59" s="15" t="s">
        <v>101</v>
      </c>
      <c r="E59" s="16" t="e">
        <f ca="1">[1]!SSGXA4(E$8&amp;"-"&amp;$A59&amp;"-"&amp;$B59&amp;"-"&amp;$C59,E$2,E$3,E$5,E$6,E$7)</f>
        <v>#NAME?</v>
      </c>
      <c r="F59" s="17"/>
      <c r="G59" s="18"/>
      <c r="H59" s="17" t="e">
        <f ca="1">E59+F59</f>
        <v>#NAME?</v>
      </c>
    </row>
    <row r="60" spans="1:8" ht="15.75" customHeight="1" x14ac:dyDescent="0.3">
      <c r="A60" s="4" t="s">
        <v>20</v>
      </c>
      <c r="B60" s="8" t="s">
        <v>102</v>
      </c>
      <c r="C60" s="4" t="s">
        <v>20</v>
      </c>
      <c r="D60" s="15" t="s">
        <v>103</v>
      </c>
      <c r="E60" s="16" t="e">
        <f ca="1">[1]!SSGXA4(E$8&amp;"-"&amp;$A60&amp;"-"&amp;$B60&amp;"-"&amp;$C60,E$2,E$3,E$5,E$6,E$7)</f>
        <v>#NAME?</v>
      </c>
      <c r="F60" s="17"/>
      <c r="G60" s="18"/>
      <c r="H60" s="17" t="e">
        <f t="shared" ca="1" si="0"/>
        <v>#NAME?</v>
      </c>
    </row>
    <row r="61" spans="1:8" ht="15.75" customHeight="1" x14ac:dyDescent="0.3">
      <c r="A61" s="4" t="s">
        <v>20</v>
      </c>
      <c r="B61" s="8" t="s">
        <v>104</v>
      </c>
      <c r="C61" s="4" t="s">
        <v>20</v>
      </c>
      <c r="D61" s="15" t="s">
        <v>105</v>
      </c>
      <c r="E61" s="16" t="e">
        <f ca="1">[1]!SSGXA4(E$8&amp;"-"&amp;$A61&amp;"-"&amp;$B61&amp;"-"&amp;$C61,E$2,E$3,E$5,E$6,E$7)</f>
        <v>#NAME?</v>
      </c>
      <c r="F61" s="23"/>
      <c r="G61" s="24" t="s">
        <v>106</v>
      </c>
      <c r="H61" s="17" t="e">
        <f t="shared" ca="1" si="0"/>
        <v>#NAME?</v>
      </c>
    </row>
    <row r="62" spans="1:8" ht="15.75" customHeight="1" x14ac:dyDescent="0.3">
      <c r="A62" s="4" t="s">
        <v>20</v>
      </c>
      <c r="B62" s="8" t="s">
        <v>107</v>
      </c>
      <c r="C62" s="4" t="s">
        <v>20</v>
      </c>
      <c r="D62" s="15" t="s">
        <v>108</v>
      </c>
      <c r="E62" s="16" t="e">
        <f ca="1">[1]!SSGXA4(E$8&amp;"-"&amp;$A62&amp;"-"&amp;$B62&amp;"-"&amp;$C62,E$2,E$3,E$5,E$6,E$7)</f>
        <v>#NAME?</v>
      </c>
      <c r="F62" s="17"/>
      <c r="G62" s="18"/>
      <c r="H62" s="17" t="e">
        <f t="shared" ca="1" si="0"/>
        <v>#NAME?</v>
      </c>
    </row>
    <row r="63" spans="1:8" ht="15.75" customHeight="1" x14ac:dyDescent="0.3">
      <c r="A63" s="4" t="s">
        <v>20</v>
      </c>
      <c r="B63" s="8" t="s">
        <v>109</v>
      </c>
      <c r="C63" s="4" t="s">
        <v>20</v>
      </c>
      <c r="D63" s="15" t="s">
        <v>110</v>
      </c>
      <c r="E63" s="17" t="e">
        <f ca="1">[1]!SSGXA4(E$8&amp;"-"&amp;$A63&amp;"-"&amp;$B63&amp;"-"&amp;$C63,E$2,E$3,E$5,E$6,E$7)</f>
        <v>#NAME?</v>
      </c>
      <c r="F63" s="17"/>
      <c r="G63" s="18"/>
      <c r="H63" s="17" t="e">
        <f t="shared" ca="1" si="0"/>
        <v>#NAME?</v>
      </c>
    </row>
    <row r="64" spans="1:8" ht="15.75" customHeight="1" x14ac:dyDescent="0.3">
      <c r="A64" s="4" t="s">
        <v>20</v>
      </c>
      <c r="B64" s="8" t="s">
        <v>111</v>
      </c>
      <c r="C64" s="4" t="s">
        <v>20</v>
      </c>
      <c r="D64" s="15" t="s">
        <v>112</v>
      </c>
      <c r="E64" s="16" t="e">
        <f ca="1">[1]!SSGXA4(E$8&amp;"-"&amp;$A64&amp;"-"&amp;$B64&amp;"-"&amp;$C64,E$2,E$3,E$5,E$6,E$7)</f>
        <v>#NAME?</v>
      </c>
      <c r="F64" s="17"/>
      <c r="G64" s="18"/>
      <c r="H64" s="17" t="e">
        <f t="shared" ca="1" si="0"/>
        <v>#NAME?</v>
      </c>
    </row>
    <row r="65" spans="1:8" ht="15.75" customHeight="1" x14ac:dyDescent="0.3">
      <c r="A65" s="4" t="s">
        <v>20</v>
      </c>
      <c r="B65" s="8" t="s">
        <v>113</v>
      </c>
      <c r="C65" s="4" t="s">
        <v>20</v>
      </c>
      <c r="D65" s="15" t="s">
        <v>114</v>
      </c>
      <c r="E65" s="16" t="e">
        <f ca="1">[1]!SSGXA4(E$8&amp;"-"&amp;$A65&amp;"-"&amp;$B65&amp;"-"&amp;$C65,E$2,E$3,E$5,E$6,E$7)</f>
        <v>#NAME?</v>
      </c>
      <c r="F65" s="17"/>
      <c r="G65" s="18"/>
      <c r="H65" s="17" t="e">
        <f t="shared" ca="1" si="0"/>
        <v>#NAME?</v>
      </c>
    </row>
    <row r="66" spans="1:8" ht="15.75" customHeight="1" x14ac:dyDescent="0.3">
      <c r="A66" s="4" t="s">
        <v>20</v>
      </c>
      <c r="B66" s="8" t="s">
        <v>115</v>
      </c>
      <c r="C66" s="4" t="s">
        <v>20</v>
      </c>
      <c r="D66" s="15" t="s">
        <v>116</v>
      </c>
      <c r="E66" s="16" t="e">
        <f ca="1">[1]!SSGXA4(E$8&amp;"-"&amp;$A66&amp;"-"&amp;$B66&amp;"-"&amp;$C66,E$2,E$3,E$5,E$6,E$7)</f>
        <v>#NAME?</v>
      </c>
      <c r="F66" s="17"/>
      <c r="G66" s="18"/>
      <c r="H66" s="17" t="e">
        <f t="shared" ca="1" si="0"/>
        <v>#NAME?</v>
      </c>
    </row>
    <row r="67" spans="1:8" ht="15.75" customHeight="1" x14ac:dyDescent="0.3">
      <c r="A67" s="4" t="s">
        <v>20</v>
      </c>
      <c r="B67" s="8" t="s">
        <v>117</v>
      </c>
      <c r="C67" s="4" t="s">
        <v>20</v>
      </c>
      <c r="D67" s="15" t="s">
        <v>118</v>
      </c>
      <c r="E67" s="16" t="e">
        <f ca="1">[1]!SSGXA4(E$8&amp;"-"&amp;$A67&amp;"-"&amp;$B67&amp;"-"&amp;$C67,E$2,E$3,E$5,E$6,E$7)</f>
        <v>#NAME?</v>
      </c>
      <c r="F67" s="17"/>
      <c r="G67" s="18"/>
      <c r="H67" s="17" t="e">
        <f t="shared" ca="1" si="0"/>
        <v>#NAME?</v>
      </c>
    </row>
    <row r="68" spans="1:8" ht="15.75" customHeight="1" x14ac:dyDescent="0.3">
      <c r="A68" s="4" t="s">
        <v>20</v>
      </c>
      <c r="B68" s="8" t="s">
        <v>119</v>
      </c>
      <c r="C68" s="4" t="s">
        <v>20</v>
      </c>
      <c r="D68" s="25" t="s">
        <v>120</v>
      </c>
      <c r="E68" s="16" t="e">
        <f ca="1">[1]!SSGXA4(E$8&amp;"-"&amp;$A68&amp;"-"&amp;$B68&amp;"-"&amp;$C68,E$2,E$3,E$5,E$6,E$7)</f>
        <v>#NAME?</v>
      </c>
      <c r="F68" s="17"/>
      <c r="G68" s="18"/>
      <c r="H68" s="17" t="e">
        <f t="shared" ca="1" si="0"/>
        <v>#NAME?</v>
      </c>
    </row>
    <row r="69" spans="1:8" ht="15.75" customHeight="1" x14ac:dyDescent="0.3">
      <c r="A69" s="4" t="s">
        <v>20</v>
      </c>
      <c r="B69" s="8" t="s">
        <v>121</v>
      </c>
      <c r="C69" s="4" t="s">
        <v>20</v>
      </c>
      <c r="D69" s="15" t="s">
        <v>122</v>
      </c>
      <c r="E69" s="16" t="e">
        <f ca="1">[1]!SSGXA4(E$8&amp;"-"&amp;$A69&amp;"-"&amp;$B69&amp;"-"&amp;$C69,E$2,E$3,E$5,E$6,E$7)</f>
        <v>#NAME?</v>
      </c>
      <c r="F69" s="17"/>
      <c r="G69" s="18"/>
      <c r="H69" s="17" t="e">
        <f t="shared" ca="1" si="0"/>
        <v>#NAME?</v>
      </c>
    </row>
    <row r="70" spans="1:8" ht="15.75" customHeight="1" x14ac:dyDescent="0.3">
      <c r="A70" s="4" t="s">
        <v>20</v>
      </c>
      <c r="B70" s="8" t="s">
        <v>123</v>
      </c>
      <c r="C70" s="4" t="s">
        <v>20</v>
      </c>
      <c r="D70" s="15" t="s">
        <v>124</v>
      </c>
      <c r="E70" s="16" t="e">
        <f ca="1">[1]!SSGXA4(E$8&amp;"-"&amp;$A70&amp;"-"&amp;$B70&amp;"-"&amp;$C70,E$2,E$3,E$5,E$6,E$7)</f>
        <v>#NAME?</v>
      </c>
      <c r="F70" s="23"/>
      <c r="G70" s="24">
        <v>1</v>
      </c>
      <c r="H70" s="17" t="e">
        <f t="shared" ca="1" si="0"/>
        <v>#NAME?</v>
      </c>
    </row>
    <row r="71" spans="1:8" ht="15.75" customHeight="1" x14ac:dyDescent="0.3">
      <c r="A71" s="4" t="s">
        <v>20</v>
      </c>
      <c r="B71" s="8" t="s">
        <v>125</v>
      </c>
      <c r="C71" s="4" t="s">
        <v>20</v>
      </c>
      <c r="D71" s="15" t="s">
        <v>126</v>
      </c>
      <c r="E71" s="16" t="e">
        <f ca="1">[1]!SSGXA4(E$8&amp;"-"&amp;$A71&amp;"-"&amp;$B71&amp;"-"&amp;$C71,E$2,E$3,E$5,E$6,E$7)</f>
        <v>#NAME?</v>
      </c>
      <c r="F71" s="17"/>
      <c r="G71" s="18"/>
      <c r="H71" s="17" t="e">
        <f t="shared" ca="1" si="0"/>
        <v>#NAME?</v>
      </c>
    </row>
    <row r="72" spans="1:8" ht="15.75" customHeight="1" x14ac:dyDescent="0.3">
      <c r="A72" s="4" t="s">
        <v>20</v>
      </c>
      <c r="B72" s="8" t="s">
        <v>127</v>
      </c>
      <c r="C72" s="4" t="s">
        <v>20</v>
      </c>
      <c r="D72" s="15" t="s">
        <v>128</v>
      </c>
      <c r="E72" s="16" t="e">
        <f ca="1">[1]!SSGXA4(E$8&amp;"-"&amp;$A72&amp;"-"&amp;$B72&amp;"-"&amp;$C72,E$2,E$3,E$5,E$6,E$7)</f>
        <v>#NAME?</v>
      </c>
      <c r="F72" s="17"/>
      <c r="G72" s="18"/>
      <c r="H72" s="17" t="e">
        <f ca="1">E72+F72</f>
        <v>#NAME?</v>
      </c>
    </row>
    <row r="73" spans="1:8" ht="15.75" customHeight="1" x14ac:dyDescent="0.3">
      <c r="A73" s="4" t="s">
        <v>20</v>
      </c>
      <c r="B73" s="8" t="s">
        <v>129</v>
      </c>
      <c r="C73" s="4" t="s">
        <v>20</v>
      </c>
      <c r="D73" s="15" t="s">
        <v>130</v>
      </c>
      <c r="E73" s="16" t="e">
        <f ca="1">[1]!SSGXA4(E$8&amp;"-"&amp;$A73&amp;"-"&amp;$B73&amp;"-"&amp;$C73,E$2,E$3,E$5,E$6,E$7)</f>
        <v>#NAME?</v>
      </c>
      <c r="F73" s="23"/>
      <c r="G73" s="24" t="s">
        <v>131</v>
      </c>
      <c r="H73" s="17" t="e">
        <f t="shared" ca="1" si="0"/>
        <v>#NAME?</v>
      </c>
    </row>
    <row r="74" spans="1:8" ht="15.75" customHeight="1" x14ac:dyDescent="0.3">
      <c r="A74" s="4" t="s">
        <v>20</v>
      </c>
      <c r="B74" s="8" t="s">
        <v>132</v>
      </c>
      <c r="C74" s="4" t="s">
        <v>20</v>
      </c>
      <c r="D74" s="15" t="s">
        <v>133</v>
      </c>
      <c r="E74" s="16" t="e">
        <f ca="1">[1]!SSGXA4(E$8&amp;"-"&amp;$A74&amp;"-"&amp;$B74&amp;"-"&amp;$C74,E$2,E$3,E$5,E$6,E$7)</f>
        <v>#NAME?</v>
      </c>
      <c r="F74" s="23"/>
      <c r="G74" s="24" t="s">
        <v>134</v>
      </c>
      <c r="H74" s="17" t="e">
        <f t="shared" ca="1" si="0"/>
        <v>#NAME?</v>
      </c>
    </row>
    <row r="75" spans="1:8" ht="15.75" customHeight="1" x14ac:dyDescent="0.3">
      <c r="A75" s="4" t="s">
        <v>20</v>
      </c>
      <c r="B75" s="8" t="s">
        <v>135</v>
      </c>
      <c r="C75" s="4" t="s">
        <v>20</v>
      </c>
      <c r="D75" s="15" t="s">
        <v>136</v>
      </c>
      <c r="E75" s="16" t="e">
        <f ca="1">[1]!SSGXA4(E$8&amp;"-"&amp;$A75&amp;"-"&amp;$B75&amp;"-"&amp;$C75,E$2,E$3,E$5,E$6,E$7)</f>
        <v>#NAME?</v>
      </c>
      <c r="F75" s="17"/>
      <c r="G75" s="18"/>
      <c r="H75" s="17" t="e">
        <f t="shared" ca="1" si="0"/>
        <v>#NAME?</v>
      </c>
    </row>
    <row r="76" spans="1:8" ht="15.75" customHeight="1" x14ac:dyDescent="0.3">
      <c r="A76" s="4" t="s">
        <v>20</v>
      </c>
      <c r="B76" s="8" t="s">
        <v>137</v>
      </c>
      <c r="C76" s="4" t="s">
        <v>20</v>
      </c>
      <c r="D76" s="15" t="s">
        <v>138</v>
      </c>
      <c r="E76" s="16" t="e">
        <f ca="1">[1]!SSGXA4(E$8&amp;"-"&amp;$A76&amp;"-"&amp;$B76&amp;"-"&amp;$C76,E$2,E$3,E$5,E$6,E$7)</f>
        <v>#NAME?</v>
      </c>
      <c r="F76" s="17"/>
      <c r="G76" s="18"/>
      <c r="H76" s="17" t="e">
        <f t="shared" ca="1" si="0"/>
        <v>#NAME?</v>
      </c>
    </row>
    <row r="77" spans="1:8" ht="15.75" customHeight="1" x14ac:dyDescent="0.3">
      <c r="A77" s="4" t="s">
        <v>20</v>
      </c>
      <c r="B77" s="8" t="s">
        <v>139</v>
      </c>
      <c r="C77" s="4" t="s">
        <v>20</v>
      </c>
      <c r="D77" s="29" t="s">
        <v>140</v>
      </c>
      <c r="E77" s="16" t="e">
        <f ca="1">[1]!SSGXA4(E$8&amp;"-"&amp;$A77&amp;"-"&amp;$B77&amp;"-"&amp;$C77,E$2,E$3,E$4,E$6,E$7)</f>
        <v>#NAME?</v>
      </c>
      <c r="F77" s="17"/>
      <c r="G77" s="18"/>
      <c r="H77" s="17" t="e">
        <f t="shared" ca="1" si="0"/>
        <v>#NAME?</v>
      </c>
    </row>
    <row r="78" spans="1:8" ht="15.75" customHeight="1" x14ac:dyDescent="0.3">
      <c r="A78" s="4" t="s">
        <v>20</v>
      </c>
      <c r="B78" s="8" t="s">
        <v>141</v>
      </c>
      <c r="C78" s="4" t="s">
        <v>20</v>
      </c>
      <c r="D78" s="29"/>
      <c r="E78" s="16" t="e">
        <f ca="1">[1]!SSGXA4(E$8&amp;"-"&amp;$A78&amp;"-"&amp;$B78&amp;"-"&amp;$C78,E$2,E$3,E$4,E$6,E$7)</f>
        <v>#NAME?</v>
      </c>
      <c r="F78" s="17"/>
      <c r="G78" s="18"/>
      <c r="H78" s="17" t="e">
        <f ca="1">E78+F78</f>
        <v>#NAME?</v>
      </c>
    </row>
    <row r="79" spans="1:8" ht="15.75" customHeight="1" x14ac:dyDescent="0.3">
      <c r="A79" s="4" t="s">
        <v>20</v>
      </c>
      <c r="B79" s="28" t="s">
        <v>142</v>
      </c>
      <c r="C79" s="30" t="s">
        <v>20</v>
      </c>
      <c r="D79" s="31"/>
      <c r="E79" s="26" t="e">
        <f ca="1">[1]!SSGXA4(E$8&amp;"-"&amp;$A79&amp;"-"&amp;$B79&amp;"-"&amp;$C79,E$2,E$3,E$4,E$6,E$7)</f>
        <v>#NAME?</v>
      </c>
      <c r="F79" s="17"/>
      <c r="G79" s="18"/>
      <c r="H79" s="17" t="e">
        <f ca="1">E79+F79</f>
        <v>#NAME?</v>
      </c>
    </row>
    <row r="80" spans="1:8" ht="15.75" customHeight="1" x14ac:dyDescent="0.3">
      <c r="A80" s="4"/>
      <c r="B80" s="8"/>
      <c r="C80" s="4"/>
      <c r="D80" s="29" t="s">
        <v>143</v>
      </c>
      <c r="E80" s="32" t="e">
        <f ca="1">SUM(E78:E79)</f>
        <v>#NAME?</v>
      </c>
      <c r="F80" s="20"/>
      <c r="G80" s="21"/>
      <c r="H80" s="20" t="e">
        <f ca="1">SUM(H78:H79)</f>
        <v>#NAME?</v>
      </c>
    </row>
    <row r="81" spans="1:8" ht="15.75" customHeight="1" x14ac:dyDescent="0.3">
      <c r="A81" s="4" t="s">
        <v>20</v>
      </c>
      <c r="B81" s="8" t="s">
        <v>144</v>
      </c>
      <c r="C81" s="4" t="s">
        <v>20</v>
      </c>
      <c r="D81" s="29" t="s">
        <v>145</v>
      </c>
      <c r="E81" s="16" t="e">
        <f ca="1">[1]!SSGXA4(E$8&amp;"-"&amp;$A81&amp;"-"&amp;$B81&amp;"-"&amp;$C81,E$2,E$3,E$4,E$6,E$7)</f>
        <v>#NAME?</v>
      </c>
      <c r="F81" s="17"/>
      <c r="G81" s="18"/>
      <c r="H81" s="17" t="e">
        <f ca="1">E81+F81</f>
        <v>#NAME?</v>
      </c>
    </row>
    <row r="82" spans="1:8" ht="15.75" customHeight="1" x14ac:dyDescent="0.3">
      <c r="A82" s="4" t="s">
        <v>20</v>
      </c>
      <c r="B82" s="8" t="s">
        <v>146</v>
      </c>
      <c r="C82" s="4" t="s">
        <v>20</v>
      </c>
      <c r="D82" s="29" t="s">
        <v>147</v>
      </c>
      <c r="E82" s="16" t="e">
        <f ca="1">[1]!SSGXA4(E$8&amp;"-"&amp;$A82&amp;"-"&amp;$B82&amp;"-"&amp;$C82,E$2,E$3,E$4,E$6,E$7)</f>
        <v>#NAME?</v>
      </c>
      <c r="F82" s="17"/>
      <c r="G82" s="18"/>
      <c r="H82" s="17" t="e">
        <f ca="1">E82+F82</f>
        <v>#NAME?</v>
      </c>
    </row>
    <row r="83" spans="1:8" ht="15.75" customHeight="1" x14ac:dyDescent="0.3">
      <c r="A83" s="4" t="s">
        <v>20</v>
      </c>
      <c r="B83" s="8" t="s">
        <v>148</v>
      </c>
      <c r="C83" s="4" t="s">
        <v>20</v>
      </c>
      <c r="D83" s="29" t="s">
        <v>149</v>
      </c>
      <c r="E83" s="16" t="e">
        <f ca="1">[1]!SSGXA4(E$8&amp;"-"&amp;$A83&amp;"-"&amp;$B83&amp;"-"&amp;$C83,E$2,E$3,E$4,E$6,E$7)</f>
        <v>#NAME?</v>
      </c>
      <c r="F83" s="17"/>
      <c r="G83" s="18"/>
      <c r="H83" s="17" t="e">
        <f ca="1">E83+F83</f>
        <v>#NAME?</v>
      </c>
    </row>
    <row r="84" spans="1:8" ht="15.75" customHeight="1" x14ac:dyDescent="0.3">
      <c r="A84" s="4" t="s">
        <v>20</v>
      </c>
      <c r="B84" s="8" t="s">
        <v>150</v>
      </c>
      <c r="C84" s="4" t="s">
        <v>20</v>
      </c>
      <c r="D84" s="29" t="s">
        <v>151</v>
      </c>
      <c r="E84" s="16" t="e">
        <f ca="1">[1]!SSGXA4(E$8&amp;"-"&amp;$A84&amp;"-"&amp;$B84&amp;"-"&amp;$C84,E$2,E$3,E$4,E$6,E$7)</f>
        <v>#NAME?</v>
      </c>
      <c r="F84" s="17"/>
      <c r="G84" s="18"/>
      <c r="H84" s="17" t="e">
        <f ca="1">E84+F84</f>
        <v>#NAME?</v>
      </c>
    </row>
    <row r="85" spans="1:8" ht="15.75" customHeight="1" x14ac:dyDescent="0.3">
      <c r="A85" s="4"/>
      <c r="B85" s="8"/>
      <c r="C85" s="4"/>
      <c r="D85" s="15" t="s">
        <v>152</v>
      </c>
      <c r="E85" s="20" t="e">
        <f ca="1">SUM(E80:E84)+E77</f>
        <v>#NAME?</v>
      </c>
      <c r="F85" s="20"/>
      <c r="G85" s="21"/>
      <c r="H85" s="20" t="e">
        <f ca="1">SUM(H80:H84)+H77</f>
        <v>#NAME?</v>
      </c>
    </row>
    <row r="86" spans="1:8" ht="15.75" customHeight="1" x14ac:dyDescent="0.3">
      <c r="A86" s="4" t="s">
        <v>20</v>
      </c>
      <c r="B86" s="8" t="s">
        <v>153</v>
      </c>
      <c r="C86" s="4" t="s">
        <v>154</v>
      </c>
      <c r="D86" s="15" t="s">
        <v>155</v>
      </c>
      <c r="E86" s="26" t="e">
        <f ca="1">[1]!SSGXA4(E$8&amp;"-"&amp;$A86&amp;"-"&amp;$B86&amp;"-"&amp;$C86,E$2,E$3,E$4,E$6,E$7)</f>
        <v>#NAME?</v>
      </c>
      <c r="F86" s="26"/>
      <c r="G86" s="27"/>
      <c r="H86" s="17" t="e">
        <f t="shared" ca="1" si="0"/>
        <v>#NAME?</v>
      </c>
    </row>
    <row r="87" spans="1:8" ht="15.75" customHeight="1" x14ac:dyDescent="0.3">
      <c r="A87" s="4" t="s">
        <v>20</v>
      </c>
      <c r="B87" s="8" t="s">
        <v>156</v>
      </c>
      <c r="C87" s="4" t="s">
        <v>20</v>
      </c>
      <c r="D87" s="15" t="s">
        <v>157</v>
      </c>
      <c r="E87" s="16" t="e">
        <f ca="1">[1]!SSGXA4(E$8&amp;"-"&amp;$A87&amp;"-"&amp;$B87&amp;"-"&amp;$C87,E$2,E$3,E$4,E$6,E$7)</f>
        <v>#NAME?</v>
      </c>
      <c r="F87" s="17"/>
      <c r="G87" s="18"/>
      <c r="H87" s="17" t="e">
        <f t="shared" ca="1" si="0"/>
        <v>#NAME?</v>
      </c>
    </row>
    <row r="88" spans="1:8" ht="15.75" customHeight="1" x14ac:dyDescent="0.3">
      <c r="A88" s="4" t="s">
        <v>20</v>
      </c>
      <c r="B88" s="8" t="s">
        <v>158</v>
      </c>
      <c r="C88" s="4" t="s">
        <v>20</v>
      </c>
      <c r="D88" s="15" t="s">
        <v>159</v>
      </c>
      <c r="E88" s="16" t="e">
        <f ca="1">[1]!SSGXA4(E$8&amp;"-"&amp;$A88&amp;"-"&amp;$B88&amp;"-"&amp;$C88,E$2,E$3,E$4,E$6,E$7)</f>
        <v>#NAME?</v>
      </c>
      <c r="F88" s="17"/>
      <c r="G88" s="18"/>
      <c r="H88" s="17" t="e">
        <f t="shared" ca="1" si="0"/>
        <v>#NAME?</v>
      </c>
    </row>
    <row r="89" spans="1:8" ht="15.75" customHeight="1" x14ac:dyDescent="0.3">
      <c r="A89" s="4" t="s">
        <v>20</v>
      </c>
      <c r="B89" s="8" t="s">
        <v>160</v>
      </c>
      <c r="C89" s="4" t="s">
        <v>20</v>
      </c>
      <c r="D89" s="15" t="s">
        <v>161</v>
      </c>
      <c r="E89" s="16" t="e">
        <f ca="1">[1]!SSGXA4(E$8&amp;"-"&amp;$A89&amp;"-"&amp;$B89&amp;"-"&amp;$C89,E$2,E$3,E$4,E$6,E$7)</f>
        <v>#NAME?</v>
      </c>
      <c r="F89" s="17"/>
      <c r="G89" s="18"/>
      <c r="H89" s="17" t="e">
        <f t="shared" ca="1" si="0"/>
        <v>#NAME?</v>
      </c>
    </row>
    <row r="90" spans="1:8" ht="15.75" customHeight="1" x14ac:dyDescent="0.3">
      <c r="A90" s="4" t="s">
        <v>20</v>
      </c>
      <c r="B90" s="8" t="s">
        <v>162</v>
      </c>
      <c r="C90" s="4" t="s">
        <v>20</v>
      </c>
      <c r="D90" s="15" t="s">
        <v>163</v>
      </c>
      <c r="E90" s="17" t="e">
        <f ca="1">[1]!SSGXA4(E$8&amp;"-"&amp;$A90&amp;"-"&amp;$B90&amp;"-"&amp;$C90,E$2,E$3,E$4,E$6,E$7)</f>
        <v>#NAME?</v>
      </c>
      <c r="F90" s="17"/>
      <c r="G90" s="18"/>
      <c r="H90" s="17" t="e">
        <f t="shared" ca="1" si="0"/>
        <v>#NAME?</v>
      </c>
    </row>
    <row r="91" spans="1:8" ht="15.75" customHeight="1" x14ac:dyDescent="0.3">
      <c r="A91" s="4" t="s">
        <v>20</v>
      </c>
      <c r="B91" s="8" t="s">
        <v>164</v>
      </c>
      <c r="C91" s="4" t="s">
        <v>154</v>
      </c>
      <c r="D91" s="15" t="s">
        <v>165</v>
      </c>
      <c r="E91" s="26" t="e">
        <f ca="1">[1]!SSGXA4(E$8&amp;"-"&amp;$A91&amp;"-"&amp;$B91&amp;"-"&amp;$C91,E$2,E$3,E$4,E$6,E$7)-E105</f>
        <v>#NAME?</v>
      </c>
      <c r="F91" s="26"/>
      <c r="G91" s="27"/>
      <c r="H91" s="17" t="e">
        <f t="shared" ca="1" si="0"/>
        <v>#NAME?</v>
      </c>
    </row>
    <row r="92" spans="1:8" ht="15.75" customHeight="1" x14ac:dyDescent="0.3">
      <c r="A92" s="4" t="s">
        <v>20</v>
      </c>
      <c r="B92" s="8" t="s">
        <v>166</v>
      </c>
      <c r="C92" s="4" t="s">
        <v>167</v>
      </c>
      <c r="D92" s="15" t="s">
        <v>168</v>
      </c>
      <c r="E92" s="26" t="e">
        <f ca="1">[1]!SSGXA4(E$8&amp;"-"&amp;$A92&amp;"-"&amp;$B92&amp;"-"&amp;$C92,E$2,E$3,E$4,E$6,E$7)</f>
        <v>#NAME?</v>
      </c>
      <c r="F92" s="199"/>
      <c r="G92" s="33"/>
      <c r="H92" s="17" t="e">
        <f t="shared" ca="1" si="0"/>
        <v>#NAME?</v>
      </c>
    </row>
    <row r="93" spans="1:8" ht="15.75" customHeight="1" x14ac:dyDescent="0.3">
      <c r="A93" s="4" t="s">
        <v>20</v>
      </c>
      <c r="B93" s="8" t="s">
        <v>166</v>
      </c>
      <c r="C93" s="4" t="s">
        <v>169</v>
      </c>
      <c r="D93" s="15" t="s">
        <v>170</v>
      </c>
      <c r="E93" s="26" t="e">
        <f ca="1">[1]!SSGXA4(E$8&amp;"-"&amp;$A93&amp;"-"&amp;$B93&amp;"-"&amp;$C93,E$2,E$3,E$4,E$6,E$7)</f>
        <v>#NAME?</v>
      </c>
      <c r="F93" s="199"/>
      <c r="G93" s="33"/>
      <c r="H93" s="17" t="e">
        <f t="shared" ca="1" si="0"/>
        <v>#NAME?</v>
      </c>
    </row>
    <row r="94" spans="1:8" ht="15.75" customHeight="1" x14ac:dyDescent="0.3">
      <c r="A94" s="4" t="s">
        <v>20</v>
      </c>
      <c r="B94" s="8" t="s">
        <v>171</v>
      </c>
      <c r="C94" s="4" t="s">
        <v>20</v>
      </c>
      <c r="D94" s="15" t="s">
        <v>172</v>
      </c>
      <c r="E94" s="16" t="e">
        <f ca="1">[1]!SSGXA4(E$8&amp;"-"&amp;$A94&amp;"-"&amp;$B94&amp;"-"&amp;$C94,E$2,E$3,E$4,E$6,E$7)</f>
        <v>#NAME?</v>
      </c>
      <c r="F94" s="17"/>
      <c r="G94" s="18"/>
      <c r="H94" s="17" t="e">
        <f t="shared" ca="1" si="0"/>
        <v>#NAME?</v>
      </c>
    </row>
    <row r="95" spans="1:8" ht="15.75" customHeight="1" x14ac:dyDescent="0.3">
      <c r="A95" s="4" t="s">
        <v>20</v>
      </c>
      <c r="B95" s="8" t="s">
        <v>173</v>
      </c>
      <c r="C95" s="4" t="s">
        <v>20</v>
      </c>
      <c r="D95" s="15" t="s">
        <v>174</v>
      </c>
      <c r="E95" s="16" t="e">
        <f ca="1">[1]!SSGXA4(E$8&amp;"-"&amp;$A95&amp;"-"&amp;$B95&amp;"-"&amp;$C95,E$2,E$3,E$4,E$6,E$7)</f>
        <v>#NAME?</v>
      </c>
      <c r="F95" s="17"/>
      <c r="G95" s="18"/>
      <c r="H95" s="17" t="e">
        <f t="shared" ca="1" si="0"/>
        <v>#NAME?</v>
      </c>
    </row>
    <row r="96" spans="1:8" ht="15.75" customHeight="1" x14ac:dyDescent="0.3">
      <c r="A96" s="4" t="s">
        <v>20</v>
      </c>
      <c r="B96" s="8" t="s">
        <v>175</v>
      </c>
      <c r="C96" s="4" t="s">
        <v>20</v>
      </c>
      <c r="D96" s="15" t="s">
        <v>176</v>
      </c>
      <c r="E96" s="16" t="e">
        <f ca="1">[1]!SSGXA4(E$8&amp;"-"&amp;$A96&amp;"-"&amp;$B96&amp;"-"&amp;$C96,E$2,E$3,E$4,E$6,E$7)</f>
        <v>#NAME?</v>
      </c>
      <c r="F96" s="17"/>
      <c r="G96" s="18"/>
      <c r="H96" s="17" t="e">
        <f t="shared" ca="1" si="0"/>
        <v>#NAME?</v>
      </c>
    </row>
    <row r="97" spans="1:8" ht="15.75" customHeight="1" x14ac:dyDescent="0.3">
      <c r="A97" s="4" t="s">
        <v>20</v>
      </c>
      <c r="B97" s="8" t="s">
        <v>177</v>
      </c>
      <c r="C97" s="4" t="s">
        <v>20</v>
      </c>
      <c r="D97" s="15" t="s">
        <v>178</v>
      </c>
      <c r="E97" s="16" t="e">
        <f ca="1">[1]!SSGXA4(E$8&amp;"-"&amp;$A97&amp;"-"&amp;$B97&amp;"-"&amp;$C97,E$2,E$3,E$4,E$6,E$7)-E98</f>
        <v>#NAME?</v>
      </c>
      <c r="F97" s="17"/>
      <c r="G97" s="18"/>
      <c r="H97" s="17" t="e">
        <f t="shared" ca="1" si="0"/>
        <v>#NAME?</v>
      </c>
    </row>
    <row r="98" spans="1:8" ht="15.75" customHeight="1" x14ac:dyDescent="0.3">
      <c r="A98" s="4" t="s">
        <v>20</v>
      </c>
      <c r="B98" s="8" t="s">
        <v>179</v>
      </c>
      <c r="C98" s="4" t="s">
        <v>20</v>
      </c>
      <c r="D98" s="15" t="s">
        <v>180</v>
      </c>
      <c r="E98" s="16" t="e">
        <f ca="1">[1]!SSGXA4(E$8&amp;"-"&amp;$A98&amp;"-"&amp;$B98&amp;"-"&amp;$C98,E$2,E$3,E$4,E$6,E$7)</f>
        <v>#NAME?</v>
      </c>
      <c r="F98" s="17"/>
      <c r="G98" s="18"/>
      <c r="H98" s="17" t="e">
        <f t="shared" ca="1" si="0"/>
        <v>#NAME?</v>
      </c>
    </row>
    <row r="99" spans="1:8" ht="15.75" customHeight="1" x14ac:dyDescent="0.3">
      <c r="A99" s="4" t="s">
        <v>20</v>
      </c>
      <c r="B99" s="8" t="s">
        <v>181</v>
      </c>
      <c r="C99" s="4" t="s">
        <v>20</v>
      </c>
      <c r="D99" s="15" t="s">
        <v>182</v>
      </c>
      <c r="E99" s="16" t="e">
        <f ca="1">[1]!SSGXA4(E$8&amp;"-"&amp;$A99&amp;"-"&amp;$B99&amp;"-"&amp;$C99,E$2,E$3,E$4,E$6,E$7)</f>
        <v>#NAME?</v>
      </c>
      <c r="F99" s="17"/>
      <c r="G99" s="18"/>
      <c r="H99" s="17" t="e">
        <f t="shared" ca="1" si="0"/>
        <v>#NAME?</v>
      </c>
    </row>
    <row r="100" spans="1:8" ht="15.75" customHeight="1" x14ac:dyDescent="0.3">
      <c r="A100" s="4" t="s">
        <v>20</v>
      </c>
      <c r="B100" s="8" t="s">
        <v>183</v>
      </c>
      <c r="C100" s="4" t="s">
        <v>184</v>
      </c>
      <c r="D100" s="15" t="s">
        <v>185</v>
      </c>
      <c r="E100" s="16" t="e">
        <f ca="1">[1]!SSGXA4(E$8&amp;"-"&amp;$A100&amp;"-"&amp;$B100&amp;"-"&amp;$C100,E$2,E$3,E$4,E$6,E$7)</f>
        <v>#NAME?</v>
      </c>
      <c r="F100" s="17"/>
      <c r="G100" s="18"/>
      <c r="H100" s="17" t="e">
        <f t="shared" ca="1" si="0"/>
        <v>#NAME?</v>
      </c>
    </row>
    <row r="101" spans="1:8" ht="15.75" customHeight="1" x14ac:dyDescent="0.3">
      <c r="A101" s="4" t="s">
        <v>20</v>
      </c>
      <c r="B101" s="8" t="s">
        <v>183</v>
      </c>
      <c r="C101" s="4" t="s">
        <v>186</v>
      </c>
      <c r="D101" s="15" t="s">
        <v>187</v>
      </c>
      <c r="E101" s="16" t="e">
        <f ca="1">[1]!SSGXA4(E$8&amp;"-"&amp;$A101&amp;"-"&amp;$B101&amp;"-"&amp;$C101,E$2,E$3,E$4,E$6,E$7)</f>
        <v>#NAME?</v>
      </c>
      <c r="F101" s="17"/>
      <c r="G101" s="18"/>
      <c r="H101" s="17" t="e">
        <f t="shared" ca="1" si="0"/>
        <v>#NAME?</v>
      </c>
    </row>
    <row r="102" spans="1:8" ht="15.75" customHeight="1" x14ac:dyDescent="0.3">
      <c r="A102" s="4" t="s">
        <v>20</v>
      </c>
      <c r="B102" s="8" t="s">
        <v>183</v>
      </c>
      <c r="C102" s="4" t="s">
        <v>188</v>
      </c>
      <c r="D102" s="15" t="s">
        <v>189</v>
      </c>
      <c r="E102" s="16" t="e">
        <f ca="1">[1]!SSGXA4(E$8&amp;"-"&amp;$A102&amp;"-"&amp;$B102&amp;"-"&amp;$C102,E$2,E$3,E$4,E$6,E$7)</f>
        <v>#NAME?</v>
      </c>
      <c r="F102" s="17"/>
      <c r="G102" s="18"/>
      <c r="H102" s="17" t="e">
        <f t="shared" ca="1" si="0"/>
        <v>#NAME?</v>
      </c>
    </row>
    <row r="103" spans="1:8" ht="15.75" customHeight="1" x14ac:dyDescent="0.3">
      <c r="A103" s="4" t="s">
        <v>20</v>
      </c>
      <c r="B103" s="8" t="s">
        <v>183</v>
      </c>
      <c r="C103" s="4" t="s">
        <v>190</v>
      </c>
      <c r="D103" s="15" t="s">
        <v>191</v>
      </c>
      <c r="E103" s="16" t="e">
        <f ca="1">[1]!SSGXA4(E$8&amp;"-"&amp;$A103&amp;"-"&amp;$B103&amp;"-"&amp;$C103,E$2,E$3,E$4,E$6,E$7)</f>
        <v>#NAME?</v>
      </c>
      <c r="F103" s="17"/>
      <c r="G103" s="18"/>
      <c r="H103" s="17" t="e">
        <f t="shared" ca="1" si="0"/>
        <v>#NAME?</v>
      </c>
    </row>
    <row r="104" spans="1:8" ht="15.75" customHeight="1" x14ac:dyDescent="0.3">
      <c r="A104" s="4" t="s">
        <v>20</v>
      </c>
      <c r="B104" s="8" t="s">
        <v>183</v>
      </c>
      <c r="C104" s="4" t="s">
        <v>192</v>
      </c>
      <c r="D104" s="15" t="s">
        <v>193</v>
      </c>
      <c r="E104" s="16" t="e">
        <f ca="1">[1]!SSGXA4(E$8&amp;"-"&amp;$A104&amp;"-"&amp;$B104&amp;"-"&amp;$C104,E$2,E$3,E$4,E$6,E$7)</f>
        <v>#NAME?</v>
      </c>
      <c r="F104" s="17"/>
      <c r="G104" s="18"/>
      <c r="H104" s="17" t="e">
        <f t="shared" ca="1" si="0"/>
        <v>#NAME?</v>
      </c>
    </row>
    <row r="105" spans="1:8" ht="15.75" customHeight="1" x14ac:dyDescent="0.3">
      <c r="A105" s="4" t="s">
        <v>20</v>
      </c>
      <c r="B105" s="8" t="s">
        <v>194</v>
      </c>
      <c r="C105" s="4" t="s">
        <v>20</v>
      </c>
      <c r="D105" s="15" t="s">
        <v>195</v>
      </c>
      <c r="E105" s="17" t="e">
        <f ca="1">[1]!SSGXA4(E$8&amp;"-"&amp;$A105&amp;"-"&amp;$B105&amp;"-"&amp;$C105,E$2,E$3,E$4,E$6,E$7)</f>
        <v>#NAME?</v>
      </c>
      <c r="F105" s="34"/>
      <c r="G105" s="18"/>
      <c r="H105" s="17" t="e">
        <f t="shared" ca="1" si="0"/>
        <v>#NAME?</v>
      </c>
    </row>
    <row r="106" spans="1:8" ht="15.75" customHeight="1" x14ac:dyDescent="0.3">
      <c r="A106" s="4" t="s">
        <v>20</v>
      </c>
      <c r="B106" s="8" t="s">
        <v>196</v>
      </c>
      <c r="C106" s="4" t="s">
        <v>167</v>
      </c>
      <c r="D106" s="15" t="s">
        <v>197</v>
      </c>
      <c r="E106" s="17" t="e">
        <f ca="1">[1]!SSGXA4(E$8&amp;"-"&amp;$A106&amp;"-"&amp;$B106&amp;"-"&amp;$C106,E$2,E$3,E$4,E$6,E$7)</f>
        <v>#NAME?</v>
      </c>
      <c r="F106" s="200"/>
      <c r="G106" s="35"/>
      <c r="H106" s="17" t="e">
        <f t="shared" ca="1" si="0"/>
        <v>#NAME?</v>
      </c>
    </row>
    <row r="107" spans="1:8" ht="15.75" customHeight="1" thickBot="1" x14ac:dyDescent="0.35">
      <c r="A107" s="4" t="s">
        <v>20</v>
      </c>
      <c r="B107" s="8" t="s">
        <v>196</v>
      </c>
      <c r="C107" s="4" t="s">
        <v>169</v>
      </c>
      <c r="D107" s="15" t="s">
        <v>198</v>
      </c>
      <c r="E107" s="17" t="e">
        <f ca="1">[1]!SSGXA4(E$8&amp;"-"&amp;$A107&amp;"-"&amp;$B107&amp;"-"&amp;$C107,E$2,E$3,E$4,E$6,E$7)</f>
        <v>#NAME?</v>
      </c>
      <c r="F107" s="201"/>
      <c r="G107" s="35"/>
      <c r="H107" s="17" t="e">
        <f t="shared" ca="1" si="0"/>
        <v>#NAME?</v>
      </c>
    </row>
    <row r="108" spans="1:8" ht="15.75" customHeight="1" thickTop="1" x14ac:dyDescent="0.3">
      <c r="A108" s="4" t="s">
        <v>20</v>
      </c>
      <c r="B108" s="8" t="s">
        <v>199</v>
      </c>
      <c r="C108" s="4" t="s">
        <v>20</v>
      </c>
      <c r="D108" s="15" t="s">
        <v>200</v>
      </c>
      <c r="E108" s="16" t="e">
        <f ca="1">[1]!SSGXA4(E$8&amp;"-"&amp;$A108&amp;"-"&amp;$B108&amp;"-"&amp;$C108,E$2,E$3,E$4,E$6,E$7)</f>
        <v>#NAME?</v>
      </c>
      <c r="F108" s="23"/>
      <c r="G108" s="24" t="s">
        <v>201</v>
      </c>
      <c r="H108" s="17" t="e">
        <f t="shared" ca="1" si="0"/>
        <v>#NAME?</v>
      </c>
    </row>
    <row r="109" spans="1:8" ht="15.75" customHeight="1" x14ac:dyDescent="0.3">
      <c r="A109" s="4" t="s">
        <v>20</v>
      </c>
      <c r="B109" s="8" t="s">
        <v>202</v>
      </c>
      <c r="C109" s="4" t="s">
        <v>20</v>
      </c>
      <c r="D109" s="15" t="s">
        <v>203</v>
      </c>
      <c r="E109" s="16" t="e">
        <f ca="1">[1]!SSGXA4(E$8&amp;"-"&amp;$A109&amp;"-"&amp;$B109&amp;"-"&amp;$C109,E$2,E$3,E$4,E$6,E$7)</f>
        <v>#NAME?</v>
      </c>
      <c r="F109" s="17"/>
      <c r="G109" s="18"/>
      <c r="H109" s="17" t="e">
        <f t="shared" ca="1" si="0"/>
        <v>#NAME?</v>
      </c>
    </row>
    <row r="110" spans="1:8" ht="15.75" customHeight="1" x14ac:dyDescent="0.3">
      <c r="A110" s="4" t="s">
        <v>20</v>
      </c>
      <c r="B110" s="8" t="s">
        <v>204</v>
      </c>
      <c r="C110" s="4" t="s">
        <v>20</v>
      </c>
      <c r="D110" s="15" t="s">
        <v>205</v>
      </c>
      <c r="E110" s="16" t="e">
        <f ca="1">[1]!SSGXA4(E$8&amp;"-"&amp;$A110&amp;"-"&amp;$B110&amp;"-"&amp;$C110,E$2,E$3,E$4,E$6,E$7)</f>
        <v>#NAME?</v>
      </c>
      <c r="F110" s="17"/>
      <c r="G110" s="18"/>
      <c r="H110" s="17" t="e">
        <f t="shared" ca="1" si="0"/>
        <v>#NAME?</v>
      </c>
    </row>
    <row r="111" spans="1:8" ht="15.75" customHeight="1" x14ac:dyDescent="0.3">
      <c r="A111" s="4" t="s">
        <v>20</v>
      </c>
      <c r="B111" s="8" t="s">
        <v>206</v>
      </c>
      <c r="C111" s="4" t="s">
        <v>20</v>
      </c>
      <c r="D111" s="15" t="s">
        <v>207</v>
      </c>
      <c r="E111" s="16" t="e">
        <f ca="1">[1]!SSGXA4(E$8&amp;"-"&amp;$A111&amp;"-"&amp;$B111&amp;"-"&amp;$C111,E$2,E$3,E$4,E$6,E$7)</f>
        <v>#NAME?</v>
      </c>
      <c r="F111" s="23"/>
      <c r="G111" s="24" t="s">
        <v>208</v>
      </c>
      <c r="H111" s="17" t="e">
        <f t="shared" ca="1" si="0"/>
        <v>#NAME?</v>
      </c>
    </row>
    <row r="112" spans="1:8" ht="15.75" customHeight="1" x14ac:dyDescent="0.3">
      <c r="A112" s="4" t="s">
        <v>20</v>
      </c>
      <c r="B112" s="8" t="s">
        <v>209</v>
      </c>
      <c r="C112" s="4" t="s">
        <v>20</v>
      </c>
      <c r="D112" s="15" t="s">
        <v>210</v>
      </c>
      <c r="E112" s="16" t="e">
        <f ca="1">[1]!SSGXA4(E$8&amp;"-"&amp;$A112&amp;"-"&amp;$B112&amp;"-"&amp;$C112,E$2,E$3,E$4,E$6,E$7)</f>
        <v>#NAME?</v>
      </c>
      <c r="F112" s="17"/>
      <c r="G112" s="18"/>
      <c r="H112" s="17" t="e">
        <f t="shared" ca="1" si="0"/>
        <v>#NAME?</v>
      </c>
    </row>
    <row r="113" spans="3:8" ht="15.75" customHeight="1" x14ac:dyDescent="0.3">
      <c r="D113" s="15"/>
      <c r="E113" s="20" t="e">
        <f ca="1">SUM(E85:E112)+SUM(E57:E76)+SUM(E51:E53)+SUM(E40:E48)+SUM(E19:E37)+E15+E14</f>
        <v>#NAME?</v>
      </c>
      <c r="F113" s="20"/>
      <c r="G113" s="21"/>
      <c r="H113" s="20" t="e">
        <f ca="1">SUM(H85:H112)+SUM(H57:H76)+SUM(H51:H53)+SUM(H40:H48)+SUM(H19:H37)+H15+H14</f>
        <v>#NAME?</v>
      </c>
    </row>
    <row r="117" spans="3:8" x14ac:dyDescent="0.3">
      <c r="C117" s="125"/>
      <c r="D117" s="125" t="s">
        <v>211</v>
      </c>
    </row>
    <row r="118" spans="3:8" x14ac:dyDescent="0.3">
      <c r="C118" s="126">
        <v>1</v>
      </c>
      <c r="D118" s="127" t="s">
        <v>377</v>
      </c>
    </row>
    <row r="119" spans="3:8" x14ac:dyDescent="0.3">
      <c r="C119" s="126"/>
      <c r="D119" s="127"/>
    </row>
    <row r="120" spans="3:8" x14ac:dyDescent="0.3">
      <c r="C120" s="126">
        <v>2</v>
      </c>
      <c r="D120" s="127" t="s">
        <v>378</v>
      </c>
    </row>
    <row r="121" spans="3:8" x14ac:dyDescent="0.3">
      <c r="C121" s="126"/>
      <c r="D121" s="127"/>
    </row>
    <row r="122" spans="3:8" x14ac:dyDescent="0.3">
      <c r="C122" s="126">
        <v>3</v>
      </c>
      <c r="D122" s="127" t="s">
        <v>379</v>
      </c>
    </row>
    <row r="123" spans="3:8" x14ac:dyDescent="0.3">
      <c r="C123" s="126"/>
      <c r="D123" s="127"/>
    </row>
    <row r="124" spans="3:8" x14ac:dyDescent="0.3">
      <c r="C124" s="126"/>
      <c r="D124" s="127"/>
    </row>
    <row r="125" spans="3:8" x14ac:dyDescent="0.3">
      <c r="C125" s="126">
        <v>4</v>
      </c>
      <c r="D125" s="127" t="s">
        <v>212</v>
      </c>
    </row>
    <row r="126" spans="3:8" x14ac:dyDescent="0.3">
      <c r="C126" s="126"/>
      <c r="D126" s="127"/>
    </row>
    <row r="127" spans="3:8" x14ac:dyDescent="0.3">
      <c r="C127" s="126">
        <v>5</v>
      </c>
      <c r="D127" s="127" t="s">
        <v>213</v>
      </c>
    </row>
    <row r="128" spans="3:8" x14ac:dyDescent="0.3">
      <c r="C128" s="126"/>
      <c r="D128" s="127" t="s">
        <v>380</v>
      </c>
    </row>
    <row r="129" spans="3:7" x14ac:dyDescent="0.3">
      <c r="C129" s="126">
        <v>6</v>
      </c>
      <c r="D129" s="127" t="s">
        <v>381</v>
      </c>
    </row>
    <row r="130" spans="3:7" x14ac:dyDescent="0.3">
      <c r="C130" s="126"/>
      <c r="D130" s="127"/>
    </row>
    <row r="131" spans="3:7" x14ac:dyDescent="0.3">
      <c r="C131" s="126">
        <v>7</v>
      </c>
      <c r="D131" s="127" t="s">
        <v>382</v>
      </c>
    </row>
    <row r="132" spans="3:7" x14ac:dyDescent="0.3">
      <c r="C132" s="126"/>
      <c r="D132" s="127"/>
    </row>
    <row r="133" spans="3:7" x14ac:dyDescent="0.3">
      <c r="C133" s="126">
        <v>8</v>
      </c>
      <c r="D133" s="127" t="s">
        <v>383</v>
      </c>
    </row>
    <row r="134" spans="3:7" x14ac:dyDescent="0.3">
      <c r="C134" s="126"/>
      <c r="D134" s="127"/>
    </row>
    <row r="135" spans="3:7" x14ac:dyDescent="0.3">
      <c r="C135" s="126">
        <v>9</v>
      </c>
      <c r="D135" s="127" t="s">
        <v>384</v>
      </c>
    </row>
    <row r="136" spans="3:7" x14ac:dyDescent="0.3">
      <c r="C136" s="126"/>
      <c r="D136" s="127"/>
    </row>
    <row r="137" spans="3:7" x14ac:dyDescent="0.3">
      <c r="C137" s="36"/>
    </row>
    <row r="138" spans="3:7" x14ac:dyDescent="0.3">
      <c r="C138" s="36"/>
      <c r="D138" s="37" t="s">
        <v>214</v>
      </c>
      <c r="E138" s="37"/>
      <c r="F138" s="37"/>
      <c r="G138" s="38"/>
    </row>
    <row r="139" spans="3:7" x14ac:dyDescent="0.3">
      <c r="C139" s="36"/>
      <c r="D139" s="37" t="s">
        <v>217</v>
      </c>
      <c r="E139" s="37"/>
      <c r="F139" s="37"/>
      <c r="G139" s="38"/>
    </row>
    <row r="140" spans="3:7" x14ac:dyDescent="0.3">
      <c r="C140" s="36"/>
      <c r="D140" s="37" t="s">
        <v>215</v>
      </c>
      <c r="E140" s="37"/>
      <c r="F140" s="37"/>
      <c r="G140" s="38"/>
    </row>
    <row r="141" spans="3:7" x14ac:dyDescent="0.3">
      <c r="C141" s="36"/>
      <c r="D141" s="37"/>
      <c r="E141" s="37"/>
      <c r="F141" s="37"/>
      <c r="G141" s="38"/>
    </row>
    <row r="142" spans="3:7" x14ac:dyDescent="0.3">
      <c r="C142" s="36"/>
      <c r="D142" s="37" t="s">
        <v>216</v>
      </c>
      <c r="E142" s="37"/>
      <c r="F142" s="37"/>
      <c r="G142" s="38"/>
    </row>
  </sheetData>
  <mergeCells count="2">
    <mergeCell ref="F92:F93"/>
    <mergeCell ref="F106:F107"/>
  </mergeCells>
  <printOptions horizontalCentered="1" verticalCentered="1"/>
  <pageMargins left="0.25" right="0.25" top="0.25" bottom="0.25" header="0.15" footer="0.15"/>
  <pageSetup scale="57" fitToHeight="2" orientation="portrait" r:id="rId1"/>
  <headerFooter alignWithMargins="0">
    <oddHeader>&amp;F</oddHeader>
    <oddFooter>&amp;L&amp;A&amp;CPage &amp;P of &amp;N</oddFooter>
  </headerFooter>
  <rowBreaks count="1" manualBreakCount="1">
    <brk id="79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opLeftCell="G1" zoomScale="110" zoomScaleNormal="110" workbookViewId="0">
      <selection activeCell="C2" sqref="C2"/>
    </sheetView>
  </sheetViews>
  <sheetFormatPr defaultColWidth="9.109375" defaultRowHeight="13.2" x14ac:dyDescent="0.25"/>
  <cols>
    <col min="1" max="1" width="60" style="138" customWidth="1"/>
    <col min="2" max="2" width="2.6640625" style="167" customWidth="1"/>
    <col min="3" max="14" width="16.5546875" style="195" bestFit="1" customWidth="1"/>
    <col min="15" max="15" width="13.88671875" style="138" customWidth="1"/>
    <col min="16" max="16384" width="9.109375" style="138"/>
  </cols>
  <sheetData>
    <row r="1" spans="1:14" ht="18.899999999999999" customHeight="1" x14ac:dyDescent="0.25">
      <c r="A1" s="136" t="s">
        <v>355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x14ac:dyDescent="0.25">
      <c r="A2" s="139" t="s">
        <v>354</v>
      </c>
      <c r="B2" s="140"/>
      <c r="C2" s="141">
        <v>43100</v>
      </c>
      <c r="D2" s="141">
        <v>43069</v>
      </c>
      <c r="E2" s="141">
        <v>43039</v>
      </c>
      <c r="F2" s="141">
        <v>43008</v>
      </c>
      <c r="G2" s="141">
        <v>42978</v>
      </c>
      <c r="H2" s="141">
        <v>42947</v>
      </c>
      <c r="I2" s="141">
        <v>42916</v>
      </c>
      <c r="J2" s="141">
        <v>42886</v>
      </c>
      <c r="K2" s="141">
        <v>42855</v>
      </c>
      <c r="L2" s="141">
        <v>42825</v>
      </c>
      <c r="M2" s="141">
        <v>42794</v>
      </c>
      <c r="N2" s="141">
        <v>42766</v>
      </c>
    </row>
    <row r="3" spans="1:14" x14ac:dyDescent="0.25">
      <c r="A3" s="142" t="s">
        <v>353</v>
      </c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4.4" x14ac:dyDescent="0.3">
      <c r="A4" s="145" t="s">
        <v>352</v>
      </c>
      <c r="B4" s="146"/>
      <c r="C4" s="147">
        <f>+'2017 Data &amp; Adjs'!H14</f>
        <v>0</v>
      </c>
      <c r="D4" s="147">
        <f>+'2017 Data &amp; Adjs'!M14</f>
        <v>0</v>
      </c>
      <c r="E4" s="147">
        <f>+'2017 Data &amp; Adjs'!R14</f>
        <v>970070557.71000004</v>
      </c>
      <c r="F4" s="147">
        <f>+'2017 Data &amp; Adjs'!W14</f>
        <v>961055565.66999996</v>
      </c>
      <c r="G4" s="147">
        <f>+'2017 Data &amp; Adjs'!AB14</f>
        <v>953925681.76999998</v>
      </c>
      <c r="H4" s="147">
        <f>+'2017 Data &amp; Adjs'!AG14</f>
        <v>947348218.03999996</v>
      </c>
      <c r="I4" s="147">
        <f>+'2017 Data &amp; Adjs'!AL14</f>
        <v>945067852.38999999</v>
      </c>
      <c r="J4" s="147">
        <f>+'2017 Data &amp; Adjs'!AQ14</f>
        <v>934819552.00999999</v>
      </c>
      <c r="K4" s="147">
        <f>+'2017 Data &amp; Adjs'!AV14</f>
        <v>934819552.00999999</v>
      </c>
      <c r="L4" s="147">
        <f>+'2017 Data &amp; Adjs'!BA14</f>
        <v>932970820.38</v>
      </c>
      <c r="M4" s="147">
        <f>+'2017 Data &amp; Adjs'!BF14</f>
        <v>927046835.13999999</v>
      </c>
      <c r="N4" s="147">
        <f>+'2017 Data &amp; Adjs'!BK14</f>
        <v>924855679.23000002</v>
      </c>
    </row>
    <row r="5" spans="1:14" x14ac:dyDescent="0.25">
      <c r="A5" s="145" t="s">
        <v>351</v>
      </c>
      <c r="B5" s="146"/>
      <c r="C5" s="148">
        <f>+'2017 Data &amp; Adjs'!H15</f>
        <v>0</v>
      </c>
      <c r="D5" s="148">
        <f>+'2017 Data &amp; Adjs'!M15</f>
        <v>0</v>
      </c>
      <c r="E5" s="148">
        <f>+'2017 Data &amp; Adjs'!R15</f>
        <v>15829121.619999999</v>
      </c>
      <c r="F5" s="148">
        <f>+'2017 Data &amp; Adjs'!W15</f>
        <v>19247680.23</v>
      </c>
      <c r="G5" s="148">
        <f>+'2017 Data &amp; Adjs'!AB15</f>
        <v>18322511.949999999</v>
      </c>
      <c r="H5" s="148">
        <f>+'2017 Data &amp; Adjs'!AG15</f>
        <v>15585499.91</v>
      </c>
      <c r="I5" s="148">
        <f>+'2017 Data &amp; Adjs'!AL15</f>
        <v>12775949.789999999</v>
      </c>
      <c r="J5" s="148">
        <f>+'2017 Data &amp; Adjs'!AQ15</f>
        <v>13051298.970000001</v>
      </c>
      <c r="K5" s="148">
        <f>+'2017 Data &amp; Adjs'!AV15</f>
        <v>13051298.970000001</v>
      </c>
      <c r="L5" s="148">
        <f>+'2017 Data &amp; Adjs'!BA15</f>
        <v>10859687.869999999</v>
      </c>
      <c r="M5" s="148">
        <f>+'2017 Data &amp; Adjs'!BF15</f>
        <v>13402177.42</v>
      </c>
      <c r="N5" s="148">
        <f>+'2017 Data &amp; Adjs'!BK15</f>
        <v>12826831.539999999</v>
      </c>
    </row>
    <row r="6" spans="1:14" x14ac:dyDescent="0.25">
      <c r="A6" s="142" t="s">
        <v>350</v>
      </c>
      <c r="B6" s="146"/>
      <c r="C6" s="149">
        <f t="shared" ref="C6:E6" si="0">SUM(C4:C5)</f>
        <v>0</v>
      </c>
      <c r="D6" s="149">
        <f t="shared" si="0"/>
        <v>0</v>
      </c>
      <c r="E6" s="149">
        <f t="shared" si="0"/>
        <v>985899679.33000004</v>
      </c>
      <c r="F6" s="149">
        <f t="shared" ref="F6:N6" si="1">SUM(F4:F5)</f>
        <v>980303245.89999998</v>
      </c>
      <c r="G6" s="149">
        <f t="shared" si="1"/>
        <v>972248193.72000003</v>
      </c>
      <c r="H6" s="149">
        <f t="shared" si="1"/>
        <v>962933717.94999993</v>
      </c>
      <c r="I6" s="149">
        <f t="shared" si="1"/>
        <v>957843802.17999995</v>
      </c>
      <c r="J6" s="149">
        <f t="shared" si="1"/>
        <v>947870850.98000002</v>
      </c>
      <c r="K6" s="149">
        <f t="shared" si="1"/>
        <v>947870850.98000002</v>
      </c>
      <c r="L6" s="149">
        <f t="shared" si="1"/>
        <v>943830508.25</v>
      </c>
      <c r="M6" s="149">
        <f t="shared" si="1"/>
        <v>940449012.55999994</v>
      </c>
      <c r="N6" s="149">
        <f t="shared" si="1"/>
        <v>937682510.76999998</v>
      </c>
    </row>
    <row r="7" spans="1:14" ht="14.4" x14ac:dyDescent="0.3">
      <c r="A7" s="145" t="s">
        <v>349</v>
      </c>
      <c r="B7" s="146"/>
      <c r="C7" s="150">
        <f>+'2017 Data &amp; Adjs'!H19</f>
        <v>0</v>
      </c>
      <c r="D7" s="150">
        <f>+'2017 Data &amp; Adjs'!M19</f>
        <v>0</v>
      </c>
      <c r="E7" s="150">
        <f>+'2017 Data &amp; Adjs'!R19</f>
        <v>-472577320.62</v>
      </c>
      <c r="F7" s="150">
        <f>+'2017 Data &amp; Adjs'!W19</f>
        <v>-471589313.64999998</v>
      </c>
      <c r="G7" s="150">
        <f>+'2017 Data &amp; Adjs'!AB19</f>
        <v>-469412303.70000005</v>
      </c>
      <c r="H7" s="150">
        <f>+'2017 Data &amp; Adjs'!AG19</f>
        <v>-466997411.10000002</v>
      </c>
      <c r="I7" s="150">
        <f>+'2017 Data &amp; Adjs'!AL19</f>
        <v>-465094757.51999998</v>
      </c>
      <c r="J7" s="150">
        <f>+'2017 Data &amp; Adjs'!AQ19</f>
        <v>-461077425.32999998</v>
      </c>
      <c r="K7" s="150">
        <f>+'2017 Data &amp; Adjs'!AV19</f>
        <v>-461077425.32999998</v>
      </c>
      <c r="L7" s="150">
        <f>+'2017 Data &amp; Adjs'!BA19</f>
        <v>-459173308.08999997</v>
      </c>
      <c r="M7" s="150">
        <f>+'2017 Data &amp; Adjs'!BF19</f>
        <v>-457243664.69</v>
      </c>
      <c r="N7" s="150">
        <f>+'2017 Data &amp; Adjs'!BK19</f>
        <v>-455218960.56999999</v>
      </c>
    </row>
    <row r="8" spans="1:14" x14ac:dyDescent="0.25">
      <c r="A8" s="142" t="s">
        <v>348</v>
      </c>
      <c r="B8" s="146"/>
      <c r="C8" s="149">
        <f t="shared" ref="C8:E8" si="2">SUM(C6:C7)</f>
        <v>0</v>
      </c>
      <c r="D8" s="149">
        <f t="shared" si="2"/>
        <v>0</v>
      </c>
      <c r="E8" s="149">
        <f t="shared" si="2"/>
        <v>513322358.71000004</v>
      </c>
      <c r="F8" s="149">
        <f t="shared" ref="F8:N8" si="3">SUM(F6:F7)</f>
        <v>508713932.25</v>
      </c>
      <c r="G8" s="149">
        <f t="shared" si="3"/>
        <v>502835890.01999998</v>
      </c>
      <c r="H8" s="149">
        <f t="shared" si="3"/>
        <v>495936306.8499999</v>
      </c>
      <c r="I8" s="149">
        <f t="shared" si="3"/>
        <v>492749044.65999997</v>
      </c>
      <c r="J8" s="149">
        <f t="shared" si="3"/>
        <v>486793425.65000004</v>
      </c>
      <c r="K8" s="149">
        <f t="shared" si="3"/>
        <v>486793425.65000004</v>
      </c>
      <c r="L8" s="149">
        <f t="shared" si="3"/>
        <v>484657200.16000003</v>
      </c>
      <c r="M8" s="149">
        <f t="shared" si="3"/>
        <v>483205347.86999995</v>
      </c>
      <c r="N8" s="149">
        <f t="shared" si="3"/>
        <v>482463550.19999999</v>
      </c>
    </row>
    <row r="9" spans="1:14" x14ac:dyDescent="0.25">
      <c r="A9" s="145" t="s">
        <v>347</v>
      </c>
      <c r="B9" s="146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145" t="s">
        <v>346</v>
      </c>
      <c r="B10" s="146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145" t="s">
        <v>345</v>
      </c>
      <c r="B11" s="146"/>
      <c r="C11" s="152">
        <f t="shared" ref="C11:E11" si="4">SUM(C9:C10)</f>
        <v>0</v>
      </c>
      <c r="D11" s="152">
        <f t="shared" si="4"/>
        <v>0</v>
      </c>
      <c r="E11" s="152">
        <f t="shared" si="4"/>
        <v>0</v>
      </c>
      <c r="F11" s="152">
        <f t="shared" ref="F11:N11" si="5">SUM(F9:F10)</f>
        <v>0</v>
      </c>
      <c r="G11" s="152">
        <f t="shared" si="5"/>
        <v>0</v>
      </c>
      <c r="H11" s="152">
        <f t="shared" si="5"/>
        <v>0</v>
      </c>
      <c r="I11" s="152">
        <f t="shared" si="5"/>
        <v>0</v>
      </c>
      <c r="J11" s="152">
        <f t="shared" si="5"/>
        <v>0</v>
      </c>
      <c r="K11" s="152">
        <f t="shared" si="5"/>
        <v>0</v>
      </c>
      <c r="L11" s="152">
        <f t="shared" si="5"/>
        <v>0</v>
      </c>
      <c r="M11" s="152">
        <f t="shared" si="5"/>
        <v>0</v>
      </c>
      <c r="N11" s="152">
        <f t="shared" si="5"/>
        <v>0</v>
      </c>
    </row>
    <row r="12" spans="1:14" x14ac:dyDescent="0.25">
      <c r="A12" s="142" t="s">
        <v>344</v>
      </c>
      <c r="B12" s="146"/>
      <c r="C12" s="149">
        <f t="shared" ref="C12:E12" si="6">C8+C11</f>
        <v>0</v>
      </c>
      <c r="D12" s="149">
        <f t="shared" si="6"/>
        <v>0</v>
      </c>
      <c r="E12" s="149">
        <f t="shared" si="6"/>
        <v>513322358.71000004</v>
      </c>
      <c r="F12" s="149">
        <f t="shared" ref="F12:N12" si="7">F8+F11</f>
        <v>508713932.25</v>
      </c>
      <c r="G12" s="149">
        <f t="shared" si="7"/>
        <v>502835890.01999998</v>
      </c>
      <c r="H12" s="149">
        <f t="shared" si="7"/>
        <v>495936306.8499999</v>
      </c>
      <c r="I12" s="149">
        <f t="shared" si="7"/>
        <v>492749044.65999997</v>
      </c>
      <c r="J12" s="149">
        <f t="shared" si="7"/>
        <v>486793425.65000004</v>
      </c>
      <c r="K12" s="149">
        <f t="shared" si="7"/>
        <v>486793425.65000004</v>
      </c>
      <c r="L12" s="149">
        <f t="shared" si="7"/>
        <v>484657200.16000003</v>
      </c>
      <c r="M12" s="149">
        <f t="shared" si="7"/>
        <v>483205347.86999995</v>
      </c>
      <c r="N12" s="149">
        <f t="shared" si="7"/>
        <v>482463550.19999999</v>
      </c>
    </row>
    <row r="13" spans="1:14" x14ac:dyDescent="0.25">
      <c r="A13" s="145" t="s">
        <v>343</v>
      </c>
      <c r="B13" s="146"/>
      <c r="C13" s="151">
        <f>+'2017 Data &amp; Adjs'!H20</f>
        <v>0</v>
      </c>
      <c r="D13" s="151">
        <f>+'2017 Data &amp; Adjs'!M20</f>
        <v>0</v>
      </c>
      <c r="E13" s="151">
        <f>+'2017 Data &amp; Adjs'!R20</f>
        <v>0</v>
      </c>
      <c r="F13" s="151">
        <f>+'2017 Data &amp; Adjs'!W20</f>
        <v>0</v>
      </c>
      <c r="G13" s="151">
        <f>+'2017 Data &amp; Adjs'!AB20</f>
        <v>0</v>
      </c>
      <c r="H13" s="151">
        <f>+'2017 Data &amp; Adjs'!AG20</f>
        <v>0</v>
      </c>
      <c r="I13" s="151">
        <f>+'2017 Data &amp; Adjs'!AL20</f>
        <v>0</v>
      </c>
      <c r="J13" s="151">
        <f>+'2017 Data &amp; Adjs'!AQ20</f>
        <v>0</v>
      </c>
      <c r="K13" s="151">
        <f>+'2017 Data &amp; Adjs'!AV20</f>
        <v>0</v>
      </c>
      <c r="L13" s="151">
        <f>+'2017 Data &amp; Adjs'!BA20</f>
        <v>0</v>
      </c>
      <c r="M13" s="151">
        <f>+'2017 Data &amp; Adjs'!BF20</f>
        <v>0</v>
      </c>
      <c r="N13" s="151">
        <f>+'2017 Data &amp; Adjs'!BK20</f>
        <v>0</v>
      </c>
    </row>
    <row r="14" spans="1:14" x14ac:dyDescent="0.25">
      <c r="A14" s="145" t="s">
        <v>342</v>
      </c>
      <c r="B14" s="14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145" t="s">
        <v>341</v>
      </c>
      <c r="B15" s="146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25">
      <c r="A16" s="145" t="s">
        <v>340</v>
      </c>
      <c r="B16" s="146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x14ac:dyDescent="0.25">
      <c r="A17" s="145" t="s">
        <v>339</v>
      </c>
      <c r="B17" s="146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25">
      <c r="A18" s="142" t="s">
        <v>338</v>
      </c>
      <c r="B18" s="14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x14ac:dyDescent="0.25">
      <c r="A19" s="145" t="s">
        <v>337</v>
      </c>
      <c r="B19" s="146"/>
      <c r="C19" s="151">
        <f>+'2017 Data &amp; Adjs'!H21</f>
        <v>0</v>
      </c>
      <c r="D19" s="151">
        <f>+'2017 Data &amp; Adjs'!M21</f>
        <v>0</v>
      </c>
      <c r="E19" s="151">
        <f>+'2017 Data &amp; Adjs'!R21</f>
        <v>202030.18</v>
      </c>
      <c r="F19" s="151">
        <f>+'2017 Data &amp; Adjs'!W21</f>
        <v>202030.18</v>
      </c>
      <c r="G19" s="151">
        <f>+'2017 Data &amp; Adjs'!AB21</f>
        <v>202030.18</v>
      </c>
      <c r="H19" s="151">
        <f>+'2017 Data &amp; Adjs'!AG21</f>
        <v>202030.18</v>
      </c>
      <c r="I19" s="151">
        <f>+'2017 Data &amp; Adjs'!AL21</f>
        <v>202030.18</v>
      </c>
      <c r="J19" s="151">
        <f>+'2017 Data &amp; Adjs'!AQ21</f>
        <v>202030.18</v>
      </c>
      <c r="K19" s="151">
        <f>+'2017 Data &amp; Adjs'!AV21</f>
        <v>202030.18</v>
      </c>
      <c r="L19" s="151">
        <f>+'2017 Data &amp; Adjs'!BA21</f>
        <v>202030.18</v>
      </c>
      <c r="M19" s="151">
        <f>+'2017 Data &amp; Adjs'!BF21</f>
        <v>202030.18</v>
      </c>
      <c r="N19" s="151">
        <f>+'2017 Data &amp; Adjs'!BK21</f>
        <v>202030.18</v>
      </c>
    </row>
    <row r="20" spans="1:14" x14ac:dyDescent="0.25">
      <c r="A20" s="145" t="s">
        <v>336</v>
      </c>
      <c r="B20" s="146"/>
      <c r="C20" s="151">
        <f>+'2017 Data &amp; Adjs'!H22</f>
        <v>0</v>
      </c>
      <c r="D20" s="151">
        <f>+'2017 Data &amp; Adjs'!M22</f>
        <v>0</v>
      </c>
      <c r="E20" s="151">
        <f>+'2017 Data &amp; Adjs'!R22</f>
        <v>0</v>
      </c>
      <c r="F20" s="151">
        <f>+'2017 Data &amp; Adjs'!W22</f>
        <v>0</v>
      </c>
      <c r="G20" s="151">
        <f>+'2017 Data &amp; Adjs'!AB22</f>
        <v>0</v>
      </c>
      <c r="H20" s="151">
        <f>+'2017 Data &amp; Adjs'!AG22</f>
        <v>0</v>
      </c>
      <c r="I20" s="151">
        <f>+'2017 Data &amp; Adjs'!AL22</f>
        <v>0</v>
      </c>
      <c r="J20" s="151">
        <f>+'2017 Data &amp; Adjs'!AQ22</f>
        <v>0</v>
      </c>
      <c r="K20" s="151">
        <f>+'2017 Data &amp; Adjs'!AV22</f>
        <v>0</v>
      </c>
      <c r="L20" s="151">
        <f>+'2017 Data &amp; Adjs'!BA22</f>
        <v>0</v>
      </c>
      <c r="M20" s="151">
        <f>+'2017 Data &amp; Adjs'!BF22</f>
        <v>0</v>
      </c>
      <c r="N20" s="151">
        <f>+'2017 Data &amp; Adjs'!BK22</f>
        <v>0</v>
      </c>
    </row>
    <row r="21" spans="1:14" x14ac:dyDescent="0.25">
      <c r="A21" s="145" t="s">
        <v>335</v>
      </c>
      <c r="B21" s="146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25">
      <c r="A22" s="145" t="s">
        <v>334</v>
      </c>
      <c r="B22" s="146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x14ac:dyDescent="0.25">
      <c r="A23" s="145" t="s">
        <v>333</v>
      </c>
      <c r="B23" s="146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25">
      <c r="A24" s="145" t="s">
        <v>332</v>
      </c>
      <c r="B24" s="146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x14ac:dyDescent="0.25">
      <c r="A25" s="145" t="s">
        <v>331</v>
      </c>
      <c r="B25" s="146"/>
      <c r="C25" s="151">
        <f>+'2017 Data &amp; Adjs'!H23</f>
        <v>0</v>
      </c>
      <c r="D25" s="151">
        <f>+'2017 Data &amp; Adjs'!M23</f>
        <v>0</v>
      </c>
      <c r="E25" s="151">
        <f>+'2017 Data &amp; Adjs'!R23</f>
        <v>11534211.51</v>
      </c>
      <c r="F25" s="151">
        <f>+'2017 Data &amp; Adjs'!W23</f>
        <v>11502971.02</v>
      </c>
      <c r="G25" s="151">
        <f>+'2017 Data &amp; Adjs'!AB23</f>
        <v>11337142.560000001</v>
      </c>
      <c r="H25" s="151">
        <f>+'2017 Data &amp; Adjs'!AG23</f>
        <v>11307252.26</v>
      </c>
      <c r="I25" s="151">
        <f>+'2017 Data &amp; Adjs'!AL23</f>
        <v>11251598.93</v>
      </c>
      <c r="J25" s="151">
        <f>+'2017 Data &amp; Adjs'!AQ23</f>
        <v>11157354.539999999</v>
      </c>
      <c r="K25" s="151">
        <f>+'2017 Data &amp; Adjs'!AV23</f>
        <v>11157354.539999999</v>
      </c>
      <c r="L25" s="151">
        <f>+'2017 Data &amp; Adjs'!BA23</f>
        <v>11105525.880000001</v>
      </c>
      <c r="M25" s="151">
        <f>+'2017 Data &amp; Adjs'!BF23</f>
        <v>11060546.869999999</v>
      </c>
      <c r="N25" s="151">
        <f>+'2017 Data &amp; Adjs'!BK23</f>
        <v>10978495.35</v>
      </c>
    </row>
    <row r="26" spans="1:14" x14ac:dyDescent="0.25">
      <c r="A26" s="145" t="s">
        <v>330</v>
      </c>
      <c r="B26" s="146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x14ac:dyDescent="0.25">
      <c r="A27" s="145" t="s">
        <v>329</v>
      </c>
      <c r="B27" s="146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25">
      <c r="A28" s="145" t="s">
        <v>328</v>
      </c>
      <c r="B28" s="146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x14ac:dyDescent="0.25">
      <c r="A29" s="145" t="s">
        <v>327</v>
      </c>
      <c r="B29" s="146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25">
      <c r="A30" s="145" t="s">
        <v>326</v>
      </c>
      <c r="B30" s="146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x14ac:dyDescent="0.25">
      <c r="A31" s="145" t="s">
        <v>325</v>
      </c>
      <c r="B31" s="146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25">
      <c r="A32" s="142" t="s">
        <v>324</v>
      </c>
      <c r="B32" s="146"/>
      <c r="C32" s="149">
        <f t="shared" ref="C32:E32" si="8">SUM(C19:C31)</f>
        <v>0</v>
      </c>
      <c r="D32" s="149">
        <f t="shared" si="8"/>
        <v>0</v>
      </c>
      <c r="E32" s="149">
        <f t="shared" si="8"/>
        <v>11736241.689999999</v>
      </c>
      <c r="F32" s="149">
        <f t="shared" ref="F32:N32" si="9">SUM(F19:F31)</f>
        <v>11705001.199999999</v>
      </c>
      <c r="G32" s="149">
        <f t="shared" si="9"/>
        <v>11539172.74</v>
      </c>
      <c r="H32" s="149">
        <f t="shared" si="9"/>
        <v>11509282.439999999</v>
      </c>
      <c r="I32" s="149">
        <f t="shared" si="9"/>
        <v>11453629.109999999</v>
      </c>
      <c r="J32" s="149">
        <f t="shared" si="9"/>
        <v>11359384.719999999</v>
      </c>
      <c r="K32" s="149">
        <f t="shared" si="9"/>
        <v>11359384.719999999</v>
      </c>
      <c r="L32" s="149">
        <f t="shared" si="9"/>
        <v>11307556.060000001</v>
      </c>
      <c r="M32" s="149">
        <f t="shared" si="9"/>
        <v>11262577.049999999</v>
      </c>
      <c r="N32" s="149">
        <f t="shared" si="9"/>
        <v>11180525.529999999</v>
      </c>
    </row>
    <row r="33" spans="1:15" x14ac:dyDescent="0.25">
      <c r="A33" s="142" t="s">
        <v>323</v>
      </c>
      <c r="B33" s="14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1:15" s="135" customFormat="1" x14ac:dyDescent="0.25">
      <c r="A34" s="155" t="s">
        <v>322</v>
      </c>
      <c r="B34" s="156"/>
      <c r="C34" s="157">
        <f>+'2017 Data &amp; Adjs'!H24</f>
        <v>0</v>
      </c>
      <c r="D34" s="157">
        <f>+'2017 Data &amp; Adjs'!M24</f>
        <v>0</v>
      </c>
      <c r="E34" s="157">
        <f>+'2017 Data &amp; Adjs'!R24</f>
        <v>46375.949999997603</v>
      </c>
      <c r="F34" s="157">
        <f>+'2017 Data &amp; Adjs'!W24</f>
        <v>950598.599999998</v>
      </c>
      <c r="G34" s="157">
        <f>+'2017 Data &amp; Adjs'!AB24</f>
        <v>124346.099999998</v>
      </c>
      <c r="H34" s="157">
        <f>+'2017 Data &amp; Adjs'!AG24</f>
        <v>-1179841.5400000024</v>
      </c>
      <c r="I34" s="157">
        <f>+'2017 Data &amp; Adjs'!AL24</f>
        <v>3719799.06</v>
      </c>
      <c r="J34" s="157">
        <f>+'2017 Data &amp; Adjs'!AQ24</f>
        <v>8678549.7899999991</v>
      </c>
      <c r="K34" s="157">
        <f>+'2017 Data &amp; Adjs'!AV24</f>
        <v>8678549.7899999991</v>
      </c>
      <c r="L34" s="157">
        <f>+'2017 Data &amp; Adjs'!BA24</f>
        <v>12494016.289999999</v>
      </c>
      <c r="M34" s="157">
        <f>+'2017 Data &amp; Adjs'!BF24</f>
        <v>5053408.6500000004</v>
      </c>
      <c r="N34" s="157">
        <f>+'2017 Data &amp; Adjs'!BK24</f>
        <v>3551286.98</v>
      </c>
      <c r="O34" s="135">
        <f>SUM(C34:N34)/12</f>
        <v>3509757.4724999988</v>
      </c>
    </row>
    <row r="35" spans="1:15" x14ac:dyDescent="0.25">
      <c r="A35" s="145" t="s">
        <v>321</v>
      </c>
      <c r="B35" s="146"/>
      <c r="C35" s="158">
        <f>+'2017 Data &amp; Adjs'!H25</f>
        <v>0</v>
      </c>
      <c r="D35" s="158">
        <f>+'2017 Data &amp; Adjs'!M25</f>
        <v>0</v>
      </c>
      <c r="E35" s="158">
        <f>+'2017 Data &amp; Adjs'!R25</f>
        <v>2550</v>
      </c>
      <c r="F35" s="158">
        <f>+'2017 Data &amp; Adjs'!W25</f>
        <v>2550</v>
      </c>
      <c r="G35" s="158">
        <f>+'2017 Data &amp; Adjs'!AB25</f>
        <v>2550</v>
      </c>
      <c r="H35" s="158">
        <f>+'2017 Data &amp; Adjs'!AG25</f>
        <v>2550</v>
      </c>
      <c r="I35" s="158">
        <f>+'2017 Data &amp; Adjs'!AL25</f>
        <v>2550</v>
      </c>
      <c r="J35" s="158">
        <f>+'2017 Data &amp; Adjs'!AQ25</f>
        <v>2750</v>
      </c>
      <c r="K35" s="158">
        <f>+'2017 Data &amp; Adjs'!AV25</f>
        <v>2750</v>
      </c>
      <c r="L35" s="158">
        <f>+'2017 Data &amp; Adjs'!BA25</f>
        <v>2750</v>
      </c>
      <c r="M35" s="158">
        <f>+'2017 Data &amp; Adjs'!BF25</f>
        <v>2750</v>
      </c>
      <c r="N35" s="158">
        <f>+'2017 Data &amp; Adjs'!BK25</f>
        <v>2750</v>
      </c>
    </row>
    <row r="36" spans="1:15" x14ac:dyDescent="0.25">
      <c r="A36" s="145" t="s">
        <v>320</v>
      </c>
      <c r="B36" s="146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</row>
    <row r="37" spans="1:15" x14ac:dyDescent="0.25">
      <c r="A37" s="145" t="s">
        <v>319</v>
      </c>
      <c r="B37" s="146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5" x14ac:dyDescent="0.25">
      <c r="A38" s="145" t="s">
        <v>318</v>
      </c>
      <c r="B38" s="146"/>
      <c r="C38" s="151">
        <f>+'2017 Data &amp; Adjs'!H26</f>
        <v>0</v>
      </c>
      <c r="D38" s="151">
        <f>+'2017 Data &amp; Adjs'!M26</f>
        <v>0</v>
      </c>
      <c r="E38" s="151">
        <f>+'2017 Data &amp; Adjs'!R26</f>
        <v>0</v>
      </c>
      <c r="F38" s="151">
        <f>+'2017 Data &amp; Adjs'!W26</f>
        <v>0</v>
      </c>
      <c r="G38" s="151">
        <f>+'2017 Data &amp; Adjs'!AB26</f>
        <v>0</v>
      </c>
      <c r="H38" s="151">
        <f>+'2017 Data &amp; Adjs'!AG26</f>
        <v>0</v>
      </c>
      <c r="I38" s="151">
        <f>+'2017 Data &amp; Adjs'!AL26</f>
        <v>0</v>
      </c>
      <c r="J38" s="151">
        <f>+'2017 Data &amp; Adjs'!AQ26</f>
        <v>0</v>
      </c>
      <c r="K38" s="151">
        <f>+'2017 Data &amp; Adjs'!AV26</f>
        <v>0</v>
      </c>
      <c r="L38" s="151">
        <f>+'2017 Data &amp; Adjs'!BA26</f>
        <v>0</v>
      </c>
      <c r="M38" s="151">
        <f>+'2017 Data &amp; Adjs'!BF26</f>
        <v>0</v>
      </c>
      <c r="N38" s="151">
        <f>+'2017 Data &amp; Adjs'!BK26</f>
        <v>0</v>
      </c>
    </row>
    <row r="39" spans="1:15" x14ac:dyDescent="0.25">
      <c r="A39" s="145" t="s">
        <v>317</v>
      </c>
      <c r="B39" s="146"/>
      <c r="C39" s="159">
        <f>+'2017 Data &amp; Adjs'!H27</f>
        <v>0</v>
      </c>
      <c r="D39" s="159">
        <f>+'2017 Data &amp; Adjs'!M27</f>
        <v>0</v>
      </c>
      <c r="E39" s="159">
        <f>+'2017 Data &amp; Adjs'!R27</f>
        <v>1040843.25</v>
      </c>
      <c r="F39" s="159">
        <f>+'2017 Data &amp; Adjs'!W27</f>
        <v>77266.150000000373</v>
      </c>
      <c r="G39" s="159">
        <f>+'2017 Data &amp; Adjs'!AB27</f>
        <v>1217875</v>
      </c>
      <c r="H39" s="159">
        <f>+'2017 Data &amp; Adjs'!AG27</f>
        <v>3364666.68</v>
      </c>
      <c r="I39" s="159">
        <f>+'2017 Data &amp; Adjs'!AL27</f>
        <v>6536977.4900000002</v>
      </c>
      <c r="J39" s="159">
        <f>+'2017 Data &amp; Adjs'!AQ27</f>
        <v>13663006.09</v>
      </c>
      <c r="K39" s="159">
        <f>+'2017 Data &amp; Adjs'!AV27</f>
        <v>13885486.610000001</v>
      </c>
      <c r="L39" s="159">
        <f>+'2017 Data &amp; Adjs'!BA27</f>
        <v>18750746.390000001</v>
      </c>
      <c r="M39" s="159">
        <f>+'2017 Data &amp; Adjs'!BF27</f>
        <v>20918207.629999999</v>
      </c>
      <c r="N39" s="159">
        <f>+'2017 Data &amp; Adjs'!BK27</f>
        <v>24058956.090000004</v>
      </c>
    </row>
    <row r="40" spans="1:15" x14ac:dyDescent="0.25">
      <c r="A40" s="145" t="s">
        <v>316</v>
      </c>
      <c r="B40" s="146"/>
      <c r="C40" s="151">
        <f>+'2017 Data &amp; Adjs'!H28</f>
        <v>0</v>
      </c>
      <c r="D40" s="151">
        <f>+'2017 Data &amp; Adjs'!M28</f>
        <v>0</v>
      </c>
      <c r="E40" s="151">
        <f>+'2017 Data &amp; Adjs'!R28</f>
        <v>1894038.29</v>
      </c>
      <c r="F40" s="151">
        <f>+'2017 Data &amp; Adjs'!W28</f>
        <v>1958921.87</v>
      </c>
      <c r="G40" s="151">
        <f>+'2017 Data &amp; Adjs'!AB28</f>
        <v>1980359.22</v>
      </c>
      <c r="H40" s="151">
        <f>+'2017 Data &amp; Adjs'!AG28</f>
        <v>2642529.52</v>
      </c>
      <c r="I40" s="151">
        <f>+'2017 Data &amp; Adjs'!AL28</f>
        <v>1912961.8</v>
      </c>
      <c r="J40" s="151">
        <f>+'2017 Data &amp; Adjs'!AQ28</f>
        <v>1793261.65</v>
      </c>
      <c r="K40" s="151">
        <f>+'2017 Data &amp; Adjs'!AV28</f>
        <v>1793261.65</v>
      </c>
      <c r="L40" s="151">
        <f>+'2017 Data &amp; Adjs'!BA28</f>
        <v>1771991.73</v>
      </c>
      <c r="M40" s="151">
        <f>+'2017 Data &amp; Adjs'!BF28</f>
        <v>1825029.67</v>
      </c>
      <c r="N40" s="151">
        <f>+'2017 Data &amp; Adjs'!BK28</f>
        <v>1782463.35</v>
      </c>
    </row>
    <row r="41" spans="1:15" x14ac:dyDescent="0.25">
      <c r="A41" s="145" t="s">
        <v>315</v>
      </c>
      <c r="B41" s="146"/>
      <c r="C41" s="151">
        <f>+'2017 Data &amp; Adjs'!H29</f>
        <v>0</v>
      </c>
      <c r="D41" s="151">
        <f>+'2017 Data &amp; Adjs'!M29</f>
        <v>0</v>
      </c>
      <c r="E41" s="151">
        <f>+'2017 Data &amp; Adjs'!R29</f>
        <v>-307597.8</v>
      </c>
      <c r="F41" s="151">
        <f>+'2017 Data &amp; Adjs'!W29</f>
        <v>-321441.23</v>
      </c>
      <c r="G41" s="151">
        <f>+'2017 Data &amp; Adjs'!AB29</f>
        <v>-384906.84</v>
      </c>
      <c r="H41" s="151">
        <f>+'2017 Data &amp; Adjs'!AG29</f>
        <v>-469899.28</v>
      </c>
      <c r="I41" s="151">
        <f>+'2017 Data &amp; Adjs'!AL29</f>
        <v>-494954.13</v>
      </c>
      <c r="J41" s="151">
        <f>+'2017 Data &amp; Adjs'!AQ29</f>
        <v>-713622.23</v>
      </c>
      <c r="K41" s="151">
        <f>+'2017 Data &amp; Adjs'!AV29</f>
        <v>-713622.23</v>
      </c>
      <c r="L41" s="151">
        <f>+'2017 Data &amp; Adjs'!BA29</f>
        <v>-746449.95</v>
      </c>
      <c r="M41" s="151">
        <f>+'2017 Data &amp; Adjs'!BF29</f>
        <v>-773808</v>
      </c>
      <c r="N41" s="151">
        <f>+'2017 Data &amp; Adjs'!BK29</f>
        <v>-638756.5</v>
      </c>
    </row>
    <row r="42" spans="1:15" x14ac:dyDescent="0.25">
      <c r="A42" s="145" t="s">
        <v>314</v>
      </c>
      <c r="B42" s="146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</row>
    <row r="43" spans="1:15" x14ac:dyDescent="0.25">
      <c r="A43" s="145" t="s">
        <v>51</v>
      </c>
      <c r="B43" s="146"/>
      <c r="C43" s="151">
        <f>+'2017 Data &amp; Adjs'!H30</f>
        <v>0</v>
      </c>
      <c r="D43" s="151">
        <f>+'2017 Data &amp; Adjs'!M30</f>
        <v>0</v>
      </c>
      <c r="E43" s="151">
        <f>+'2017 Data &amp; Adjs'!R30</f>
        <v>-3.6379788070917101E-12</v>
      </c>
      <c r="F43" s="151">
        <f>+'2017 Data &amp; Adjs'!W30</f>
        <v>-3.6379788070917101E-12</v>
      </c>
      <c r="G43" s="151">
        <f>+'2017 Data &amp; Adjs'!AB30</f>
        <v>-3.6379788070917101E-12</v>
      </c>
      <c r="H43" s="151">
        <f>+'2017 Data &amp; Adjs'!AG30</f>
        <v>-3.6379788070917101E-12</v>
      </c>
      <c r="I43" s="151">
        <f>+'2017 Data &amp; Adjs'!AL30</f>
        <v>-3.6379788070917101E-12</v>
      </c>
      <c r="J43" s="151">
        <f>+'2017 Data &amp; Adjs'!AQ30</f>
        <v>-3.6379788070917101E-12</v>
      </c>
      <c r="K43" s="151">
        <f>+'2017 Data &amp; Adjs'!AV30</f>
        <v>-3.6379788070917101E-12</v>
      </c>
      <c r="L43" s="151">
        <f>+'2017 Data &amp; Adjs'!BA30</f>
        <v>15532.52</v>
      </c>
      <c r="M43" s="151">
        <f>+'2017 Data &amp; Adjs'!BF30</f>
        <v>15532.52</v>
      </c>
      <c r="N43" s="151">
        <f>+'2017 Data &amp; Adjs'!BK30</f>
        <v>15532.52</v>
      </c>
    </row>
    <row r="44" spans="1:15" x14ac:dyDescent="0.25">
      <c r="A44" s="145" t="s">
        <v>313</v>
      </c>
      <c r="B44" s="146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5" x14ac:dyDescent="0.25">
      <c r="A45" s="145" t="s">
        <v>312</v>
      </c>
      <c r="B45" s="146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5" x14ac:dyDescent="0.25">
      <c r="A46" s="145" t="s">
        <v>311</v>
      </c>
      <c r="B46" s="146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5" ht="14.4" x14ac:dyDescent="0.3">
      <c r="A47" s="145" t="s">
        <v>310</v>
      </c>
      <c r="B47" s="146"/>
      <c r="C47" s="161">
        <f>+'2017 Data &amp; Adjs'!H31</f>
        <v>0</v>
      </c>
      <c r="D47" s="161">
        <f>+'2017 Data &amp; Adjs'!M31</f>
        <v>0</v>
      </c>
      <c r="E47" s="161">
        <f>+'2017 Data &amp; Adjs'!R31</f>
        <v>8827847.0700000003</v>
      </c>
      <c r="F47" s="161">
        <f>+'2017 Data &amp; Adjs'!W31</f>
        <v>9020410.5999999996</v>
      </c>
      <c r="G47" s="161">
        <f>+'2017 Data &amp; Adjs'!AB31</f>
        <v>8863740.1400000006</v>
      </c>
      <c r="H47" s="161">
        <f>+'2017 Data &amp; Adjs'!AG31</f>
        <v>8519309.4700000007</v>
      </c>
      <c r="I47" s="161">
        <f>+'2017 Data &amp; Adjs'!AL31</f>
        <v>8388157.1600000001</v>
      </c>
      <c r="J47" s="161">
        <f>+'2017 Data &amp; Adjs'!AQ31</f>
        <v>7556515.04</v>
      </c>
      <c r="K47" s="161">
        <f>+'2017 Data &amp; Adjs'!AV31</f>
        <v>7556515.04</v>
      </c>
      <c r="L47" s="161">
        <f>+'2017 Data &amp; Adjs'!BA31</f>
        <v>7258702.2000000002</v>
      </c>
      <c r="M47" s="161">
        <f>+'2017 Data &amp; Adjs'!BF31</f>
        <v>7257020.8399999999</v>
      </c>
      <c r="N47" s="161">
        <f>+'2017 Data &amp; Adjs'!BK31</f>
        <v>7177992.7800000003</v>
      </c>
    </row>
    <row r="48" spans="1:15" x14ac:dyDescent="0.25">
      <c r="A48" s="145" t="s">
        <v>309</v>
      </c>
      <c r="B48" s="146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x14ac:dyDescent="0.25">
      <c r="A49" s="145" t="s">
        <v>308</v>
      </c>
      <c r="B49" s="146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25">
      <c r="A50" s="145" t="s">
        <v>307</v>
      </c>
      <c r="B50" s="146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x14ac:dyDescent="0.25">
      <c r="A51" s="145" t="s">
        <v>306</v>
      </c>
      <c r="B51" s="146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</row>
    <row r="52" spans="1:14" x14ac:dyDescent="0.25">
      <c r="A52" s="145" t="s">
        <v>305</v>
      </c>
      <c r="B52" s="146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25">
      <c r="A53" s="145" t="s">
        <v>304</v>
      </c>
      <c r="B53" s="146"/>
      <c r="C53" s="151">
        <f>+'2017 Data &amp; Adjs'!H32</f>
        <v>0</v>
      </c>
      <c r="D53" s="151">
        <f>+'2017 Data &amp; Adjs'!M32</f>
        <v>0</v>
      </c>
      <c r="E53" s="151">
        <f>+'2017 Data &amp; Adjs'!R32</f>
        <v>164595.39000000001</v>
      </c>
      <c r="F53" s="151">
        <f>+'2017 Data &amp; Adjs'!W32</f>
        <v>101368.7</v>
      </c>
      <c r="G53" s="151">
        <f>+'2017 Data &amp; Adjs'!AB32</f>
        <v>96827.71</v>
      </c>
      <c r="H53" s="151">
        <f>+'2017 Data &amp; Adjs'!AG32</f>
        <v>70070.880000000005</v>
      </c>
      <c r="I53" s="151">
        <f>+'2017 Data &amp; Adjs'!AL32</f>
        <v>59572.46</v>
      </c>
      <c r="J53" s="151">
        <f>+'2017 Data &amp; Adjs'!AQ32</f>
        <v>44014.720000000001</v>
      </c>
      <c r="K53" s="151">
        <f>+'2017 Data &amp; Adjs'!AV32</f>
        <v>44014.720000000001</v>
      </c>
      <c r="L53" s="151">
        <f>+'2017 Data &amp; Adjs'!BA32</f>
        <v>33242.449999999997</v>
      </c>
      <c r="M53" s="151">
        <f>+'2017 Data &amp; Adjs'!BF32</f>
        <v>36087.01</v>
      </c>
      <c r="N53" s="151">
        <f>+'2017 Data &amp; Adjs'!BK32</f>
        <v>11246.09</v>
      </c>
    </row>
    <row r="54" spans="1:14" x14ac:dyDescent="0.25">
      <c r="A54" s="145" t="s">
        <v>303</v>
      </c>
      <c r="B54" s="146"/>
      <c r="C54" s="159">
        <f>+'2017 Data &amp; Adjs'!H33</f>
        <v>0</v>
      </c>
      <c r="D54" s="159">
        <f>+'2017 Data &amp; Adjs'!M33</f>
        <v>0</v>
      </c>
      <c r="E54" s="159">
        <f>+'2017 Data &amp; Adjs'!R33</f>
        <v>371207.38</v>
      </c>
      <c r="F54" s="159">
        <f>+'2017 Data &amp; Adjs'!W33</f>
        <v>322668.24</v>
      </c>
      <c r="G54" s="159">
        <f>+'2017 Data &amp; Adjs'!AB33</f>
        <v>690247.8</v>
      </c>
      <c r="H54" s="159">
        <f>+'2017 Data &amp; Adjs'!AG33</f>
        <v>756317.09</v>
      </c>
      <c r="I54" s="159">
        <f>+'2017 Data &amp; Adjs'!AL33</f>
        <v>177929.25</v>
      </c>
      <c r="J54" s="159">
        <f>+'2017 Data &amp; Adjs'!AQ33</f>
        <v>302548.08</v>
      </c>
      <c r="K54" s="159">
        <f>+'2017 Data &amp; Adjs'!AV33</f>
        <v>302548.08</v>
      </c>
      <c r="L54" s="159">
        <f>+'2017 Data &amp; Adjs'!BA33</f>
        <v>122171.04</v>
      </c>
      <c r="M54" s="159">
        <f>+'2017 Data &amp; Adjs'!BF33</f>
        <v>387766.6</v>
      </c>
      <c r="N54" s="159">
        <f>+'2017 Data &amp; Adjs'!BK33</f>
        <v>361637.29</v>
      </c>
    </row>
    <row r="55" spans="1:14" x14ac:dyDescent="0.25">
      <c r="A55" s="145" t="s">
        <v>302</v>
      </c>
      <c r="B55" s="146"/>
      <c r="C55" s="151">
        <f>+'2017 Data &amp; Adjs'!H34</f>
        <v>0</v>
      </c>
      <c r="D55" s="151">
        <f>+'2017 Data &amp; Adjs'!M34</f>
        <v>0</v>
      </c>
      <c r="E55" s="151">
        <f>+'2017 Data &amp; Adjs'!R34</f>
        <v>2289151.5</v>
      </c>
      <c r="F55" s="151">
        <f>+'2017 Data &amp; Adjs'!W34</f>
        <v>2265797.87</v>
      </c>
      <c r="G55" s="151">
        <f>+'2017 Data &amp; Adjs'!AB34</f>
        <v>2066265.93</v>
      </c>
      <c r="H55" s="151">
        <f>+'2017 Data &amp; Adjs'!AG34</f>
        <v>1525404.75</v>
      </c>
      <c r="I55" s="151">
        <f>+'2017 Data &amp; Adjs'!AL34</f>
        <v>991565.72</v>
      </c>
      <c r="J55" s="151">
        <f>+'2017 Data &amp; Adjs'!AQ34</f>
        <v>952407.78</v>
      </c>
      <c r="K55" s="151">
        <f>+'2017 Data &amp; Adjs'!AV34</f>
        <v>952407.78</v>
      </c>
      <c r="L55" s="151">
        <f>+'2017 Data &amp; Adjs'!BA34</f>
        <v>965383.08</v>
      </c>
      <c r="M55" s="151">
        <f>+'2017 Data &amp; Adjs'!BF34</f>
        <v>774889.69</v>
      </c>
      <c r="N55" s="151">
        <f>+'2017 Data &amp; Adjs'!BK34</f>
        <v>960536.31</v>
      </c>
    </row>
    <row r="56" spans="1:14" x14ac:dyDescent="0.25">
      <c r="A56" s="145" t="s">
        <v>301</v>
      </c>
      <c r="B56" s="146"/>
      <c r="C56" s="151">
        <f>+'2017 Data &amp; Adjs'!H35</f>
        <v>0</v>
      </c>
      <c r="D56" s="151">
        <f>+'2017 Data &amp; Adjs'!M35</f>
        <v>0</v>
      </c>
      <c r="E56" s="151">
        <f>+'2017 Data &amp; Adjs'!R35</f>
        <v>7634028.7699999996</v>
      </c>
      <c r="F56" s="151">
        <f>+'2017 Data &amp; Adjs'!W35</f>
        <v>7201173.2300000004</v>
      </c>
      <c r="G56" s="151">
        <f>+'2017 Data &amp; Adjs'!AB35</f>
        <v>5439342.8200000003</v>
      </c>
      <c r="H56" s="151">
        <f>+'2017 Data &amp; Adjs'!AG35</f>
        <v>3600895.81</v>
      </c>
      <c r="I56" s="151">
        <f>+'2017 Data &amp; Adjs'!AL35</f>
        <v>2105178.4</v>
      </c>
      <c r="J56" s="151">
        <f>+'2017 Data &amp; Adjs'!AQ35</f>
        <v>1237812.27</v>
      </c>
      <c r="K56" s="151">
        <f>+'2017 Data &amp; Adjs'!AV35</f>
        <v>1237812.27</v>
      </c>
      <c r="L56" s="151">
        <f>+'2017 Data &amp; Adjs'!BA35</f>
        <v>1481748.57</v>
      </c>
      <c r="M56" s="151">
        <f>+'2017 Data &amp; Adjs'!BF35</f>
        <v>1460026.19</v>
      </c>
      <c r="N56" s="151">
        <f>+'2017 Data &amp; Adjs'!BK35</f>
        <v>2093351.04</v>
      </c>
    </row>
    <row r="57" spans="1:14" x14ac:dyDescent="0.25">
      <c r="A57" s="145" t="s">
        <v>300</v>
      </c>
      <c r="B57" s="146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25">
      <c r="A58" s="145" t="s">
        <v>299</v>
      </c>
      <c r="B58" s="146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</row>
    <row r="59" spans="1:14" x14ac:dyDescent="0.25">
      <c r="A59" s="145" t="s">
        <v>298</v>
      </c>
      <c r="B59" s="146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</row>
    <row r="60" spans="1:14" x14ac:dyDescent="0.25">
      <c r="A60" s="145" t="s">
        <v>297</v>
      </c>
      <c r="B60" s="146"/>
      <c r="C60" s="151">
        <f>+'2017 Data &amp; Adjs'!H36</f>
        <v>0</v>
      </c>
      <c r="D60" s="151">
        <f>+'2017 Data &amp; Adjs'!M36</f>
        <v>0</v>
      </c>
      <c r="E60" s="151">
        <f>+'2017 Data &amp; Adjs'!R36</f>
        <v>13027586.59</v>
      </c>
      <c r="F60" s="151">
        <f>+'2017 Data &amp; Adjs'!W36</f>
        <v>7168638.2999999896</v>
      </c>
      <c r="G60" s="151">
        <f>+'2017 Data &amp; Adjs'!AB36</f>
        <v>5151842.4999999898</v>
      </c>
      <c r="H60" s="151">
        <f>+'2017 Data &amp; Adjs'!AG36</f>
        <v>5956221.3599999901</v>
      </c>
      <c r="I60" s="151">
        <f>+'2017 Data &amp; Adjs'!AL36</f>
        <v>6284302.6599999899</v>
      </c>
      <c r="J60" s="151">
        <f>+'2017 Data &amp; Adjs'!AQ36</f>
        <v>15152250.189999999</v>
      </c>
      <c r="K60" s="151">
        <f>+'2017 Data &amp; Adjs'!AV36</f>
        <v>15152250.189999999</v>
      </c>
      <c r="L60" s="151">
        <f>+'2017 Data &amp; Adjs'!BA36</f>
        <v>17775254.739999998</v>
      </c>
      <c r="M60" s="151">
        <f>+'2017 Data &amp; Adjs'!BF36</f>
        <v>26673167.550000001</v>
      </c>
      <c r="N60" s="151">
        <f>+'2017 Data &amp; Adjs'!BK36</f>
        <v>31549618.23</v>
      </c>
    </row>
    <row r="61" spans="1:14" x14ac:dyDescent="0.25">
      <c r="A61" s="145" t="s">
        <v>296</v>
      </c>
      <c r="B61" s="146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25">
      <c r="A62" s="145" t="s">
        <v>295</v>
      </c>
      <c r="B62" s="146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1:14" x14ac:dyDescent="0.25">
      <c r="A63" s="145" t="s">
        <v>294</v>
      </c>
      <c r="B63" s="146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25">
      <c r="A64" s="145" t="s">
        <v>293</v>
      </c>
      <c r="B64" s="146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</row>
    <row r="65" spans="1:14" x14ac:dyDescent="0.25">
      <c r="A65" s="145" t="s">
        <v>292</v>
      </c>
      <c r="B65" s="146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25">
      <c r="A66" s="142" t="s">
        <v>291</v>
      </c>
      <c r="B66" s="146"/>
      <c r="C66" s="149">
        <f t="shared" ref="C66:E66" si="10">SUM(C34:C65)</f>
        <v>0</v>
      </c>
      <c r="D66" s="149">
        <f t="shared" si="10"/>
        <v>0</v>
      </c>
      <c r="E66" s="149">
        <f t="shared" si="10"/>
        <v>34990626.390000001</v>
      </c>
      <c r="F66" s="149">
        <f t="shared" ref="F66:N66" si="11">SUM(F34:F65)</f>
        <v>28747952.329999987</v>
      </c>
      <c r="G66" s="149">
        <f t="shared" si="11"/>
        <v>25248490.379999992</v>
      </c>
      <c r="H66" s="149">
        <f t="shared" si="11"/>
        <v>24788224.739999987</v>
      </c>
      <c r="I66" s="149">
        <f t="shared" si="11"/>
        <v>29684039.86999999</v>
      </c>
      <c r="J66" s="149">
        <f t="shared" si="11"/>
        <v>48669493.379999995</v>
      </c>
      <c r="K66" s="149">
        <f t="shared" si="11"/>
        <v>48891973.899999991</v>
      </c>
      <c r="L66" s="149">
        <f t="shared" si="11"/>
        <v>59925089.060000002</v>
      </c>
      <c r="M66" s="149">
        <f t="shared" si="11"/>
        <v>63630078.349999994</v>
      </c>
      <c r="N66" s="149">
        <f t="shared" si="11"/>
        <v>70926614.180000007</v>
      </c>
    </row>
    <row r="67" spans="1:14" x14ac:dyDescent="0.25">
      <c r="A67" s="142" t="s">
        <v>290</v>
      </c>
      <c r="B67" s="14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</row>
    <row r="68" spans="1:14" x14ac:dyDescent="0.25">
      <c r="A68" s="145" t="s">
        <v>289</v>
      </c>
      <c r="B68" s="146"/>
      <c r="C68" s="151">
        <f>+'2017 Data &amp; Adjs'!H37</f>
        <v>0</v>
      </c>
      <c r="D68" s="151">
        <f>+'2017 Data &amp; Adjs'!M37</f>
        <v>0</v>
      </c>
      <c r="E68" s="151">
        <f>+'2017 Data &amp; Adjs'!R37</f>
        <v>1871111.08</v>
      </c>
      <c r="F68" s="151">
        <f>+'2017 Data &amp; Adjs'!W37</f>
        <v>2122694.84</v>
      </c>
      <c r="G68" s="151">
        <f>+'2017 Data &amp; Adjs'!AB37</f>
        <v>2141599.91</v>
      </c>
      <c r="H68" s="151">
        <f>+'2017 Data &amp; Adjs'!AG37</f>
        <v>2160504.98</v>
      </c>
      <c r="I68" s="151">
        <f>+'2017 Data &amp; Adjs'!AL37</f>
        <v>2171398.88</v>
      </c>
      <c r="J68" s="151">
        <f>+'2017 Data &amp; Adjs'!AQ37</f>
        <v>2174297.39</v>
      </c>
      <c r="K68" s="151">
        <f>+'2017 Data &amp; Adjs'!AV37</f>
        <v>2185179.06</v>
      </c>
      <c r="L68" s="151">
        <f>+'2017 Data &amp; Adjs'!BA37</f>
        <v>1999157.92</v>
      </c>
      <c r="M68" s="151">
        <f>+'2017 Data &amp; Adjs'!BF37</f>
        <v>2013497.92</v>
      </c>
      <c r="N68" s="151">
        <f>+'2017 Data &amp; Adjs'!BK37</f>
        <v>2027837.9200000002</v>
      </c>
    </row>
    <row r="69" spans="1:14" x14ac:dyDescent="0.25">
      <c r="A69" s="145" t="s">
        <v>288</v>
      </c>
      <c r="B69" s="146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  <row r="70" spans="1:14" x14ac:dyDescent="0.25">
      <c r="A70" s="145" t="s">
        <v>287</v>
      </c>
      <c r="B70" s="146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</row>
    <row r="71" spans="1:14" x14ac:dyDescent="0.25">
      <c r="A71" s="145" t="s">
        <v>286</v>
      </c>
      <c r="B71" s="146"/>
      <c r="C71" s="159">
        <f>+'2017 Data &amp; Adjs'!H40</f>
        <v>0</v>
      </c>
      <c r="D71" s="159">
        <f>+'2017 Data &amp; Adjs'!M40</f>
        <v>0</v>
      </c>
      <c r="E71" s="159">
        <f>+'2017 Data &amp; Adjs'!R40</f>
        <v>52078224.490000002</v>
      </c>
      <c r="F71" s="159">
        <f>+'2017 Data &amp; Adjs'!W40</f>
        <v>52045686.380000003</v>
      </c>
      <c r="G71" s="159">
        <f>+'2017 Data &amp; Adjs'!AB40</f>
        <v>52041700.670000002</v>
      </c>
      <c r="H71" s="159">
        <f>+'2017 Data &amp; Adjs'!AG40</f>
        <v>52042522.380000003</v>
      </c>
      <c r="I71" s="159">
        <f>+'2017 Data &amp; Adjs'!AL40</f>
        <v>52023916.039999999</v>
      </c>
      <c r="J71" s="159">
        <f>+'2017 Data &amp; Adjs'!AQ40</f>
        <v>51912180.270000003</v>
      </c>
      <c r="K71" s="159">
        <f>+'2017 Data &amp; Adjs'!AV40</f>
        <v>51912180.270000003</v>
      </c>
      <c r="L71" s="159">
        <f>+'2017 Data &amp; Adjs'!BA40</f>
        <v>51835260.460000001</v>
      </c>
      <c r="M71" s="159">
        <f>+'2017 Data &amp; Adjs'!BF40</f>
        <v>49670133.190000005</v>
      </c>
      <c r="N71" s="159">
        <f>+'2017 Data &amp; Adjs'!BK40</f>
        <v>49635567.890000001</v>
      </c>
    </row>
    <row r="72" spans="1:14" x14ac:dyDescent="0.25">
      <c r="A72" s="145" t="s">
        <v>285</v>
      </c>
      <c r="B72" s="146"/>
      <c r="C72" s="151"/>
      <c r="D72" s="151"/>
      <c r="E72" s="151">
        <f>+'2017 Data &amp; Adjs'!R41</f>
        <v>366.69</v>
      </c>
      <c r="F72" s="151">
        <f>+'2017 Data &amp; Adjs'!W41</f>
        <v>366.69</v>
      </c>
      <c r="G72" s="151">
        <f>+'2017 Data &amp; Adjs'!AB41</f>
        <v>366.69</v>
      </c>
      <c r="H72" s="151">
        <f>+'2017 Data &amp; Adjs'!AG41</f>
        <v>366.69</v>
      </c>
      <c r="I72" s="151">
        <f>+'2017 Data &amp; Adjs'!AL41</f>
        <v>366.69</v>
      </c>
      <c r="J72" s="151">
        <f>+'2017 Data &amp; Adjs'!AQ41</f>
        <v>366.69</v>
      </c>
      <c r="K72" s="151">
        <f>+'2017 Data &amp; Adjs'!AV41</f>
        <v>366.69</v>
      </c>
      <c r="L72" s="151">
        <f>+'2017 Data &amp; Adjs'!BA41</f>
        <v>267.02</v>
      </c>
      <c r="M72" s="151">
        <f>+'2017 Data &amp; Adjs'!BF41</f>
        <v>0</v>
      </c>
      <c r="N72" s="151">
        <f>+'2017 Data &amp; Adjs'!BK41</f>
        <v>0</v>
      </c>
    </row>
    <row r="73" spans="1:14" x14ac:dyDescent="0.25">
      <c r="A73" s="145" t="s">
        <v>284</v>
      </c>
      <c r="B73" s="146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</row>
    <row r="74" spans="1:14" x14ac:dyDescent="0.25">
      <c r="A74" s="145" t="s">
        <v>283</v>
      </c>
      <c r="B74" s="146"/>
      <c r="C74" s="159">
        <f>+'2017 Data &amp; Adjs'!H41</f>
        <v>0</v>
      </c>
      <c r="D74" s="159">
        <f>+'2017 Data &amp; Adjs'!M41</f>
        <v>0</v>
      </c>
      <c r="E74" s="159">
        <f>+'2017 Data &amp; Adjs'!R42</f>
        <v>144472.01</v>
      </c>
      <c r="F74" s="159">
        <f>+'2017 Data &amp; Adjs'!W42</f>
        <v>200593.51</v>
      </c>
      <c r="G74" s="159">
        <f>+'2017 Data &amp; Adjs'!AB42</f>
        <v>104465.03</v>
      </c>
      <c r="H74" s="159">
        <f>+'2017 Data &amp; Adjs'!AG42</f>
        <v>65582.009999999995</v>
      </c>
      <c r="I74" s="159">
        <f>+'2017 Data &amp; Adjs'!AL42</f>
        <v>86457.87</v>
      </c>
      <c r="J74" s="159">
        <f>+'2017 Data &amp; Adjs'!AQ42</f>
        <v>301060.75</v>
      </c>
      <c r="K74" s="159">
        <f>+'2017 Data &amp; Adjs'!AV42</f>
        <v>301060.75</v>
      </c>
      <c r="L74" s="159">
        <f>+'2017 Data &amp; Adjs'!BA42</f>
        <v>302816.40999999997</v>
      </c>
      <c r="M74" s="159">
        <f>+'2017 Data &amp; Adjs'!BF42</f>
        <v>271002.99</v>
      </c>
      <c r="N74" s="159">
        <f>+'2017 Data &amp; Adjs'!BK42</f>
        <v>-136952.94</v>
      </c>
    </row>
    <row r="75" spans="1:14" x14ac:dyDescent="0.25">
      <c r="A75" s="145" t="s">
        <v>282</v>
      </c>
      <c r="B75" s="146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25">
      <c r="A76" s="162" t="s">
        <v>281</v>
      </c>
      <c r="B76" s="163"/>
      <c r="C76" s="151">
        <f>+'2017 Data &amp; Adjs'!H42</f>
        <v>0</v>
      </c>
      <c r="D76" s="151">
        <f>+'2017 Data &amp; Adjs'!M42</f>
        <v>0</v>
      </c>
      <c r="E76" s="151">
        <f>+'2017 Data &amp; Adjs'!R43</f>
        <v>69017418.260000005</v>
      </c>
      <c r="F76" s="151">
        <f>+'2017 Data &amp; Adjs'!W43</f>
        <v>68254629.790000007</v>
      </c>
      <c r="G76" s="151">
        <f>+'2017 Data &amp; Adjs'!AB43</f>
        <v>67024890.420000002</v>
      </c>
      <c r="H76" s="151">
        <f>+'2017 Data &amp; Adjs'!AG43</f>
        <v>65500438.270000011</v>
      </c>
      <c r="I76" s="151">
        <f>+'2017 Data &amp; Adjs'!AL43</f>
        <v>64943923.68</v>
      </c>
      <c r="J76" s="151">
        <f>+'2017 Data &amp; Adjs'!AQ43</f>
        <v>61672008.43</v>
      </c>
      <c r="K76" s="151">
        <f>+'2017 Data &amp; Adjs'!AV43</f>
        <v>62105237.020000003</v>
      </c>
      <c r="L76" s="151">
        <f>+'2017 Data &amp; Adjs'!BA43</f>
        <v>63628814.260000005</v>
      </c>
      <c r="M76" s="151">
        <f>+'2017 Data &amp; Adjs'!BF43</f>
        <v>64118030.140000001</v>
      </c>
      <c r="N76" s="151">
        <f>+'2017 Data &amp; Adjs'!BK43</f>
        <v>66772682.280000001</v>
      </c>
    </row>
    <row r="77" spans="1:14" x14ac:dyDescent="0.25">
      <c r="A77" s="162" t="s">
        <v>280</v>
      </c>
      <c r="B77" s="163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25">
      <c r="A78" s="162" t="s">
        <v>279</v>
      </c>
      <c r="B78" s="163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</row>
    <row r="79" spans="1:14" x14ac:dyDescent="0.25">
      <c r="A79" s="162" t="s">
        <v>278</v>
      </c>
      <c r="B79" s="163"/>
      <c r="C79" s="151">
        <f>+'2017 Data &amp; Adjs'!H43</f>
        <v>0</v>
      </c>
      <c r="D79" s="151">
        <f>+'2017 Data &amp; Adjs'!M43</f>
        <v>0</v>
      </c>
      <c r="E79" s="151">
        <f>+'2017 Data &amp; Adjs'!R44</f>
        <v>792099.55</v>
      </c>
      <c r="F79" s="151">
        <f>+'2017 Data &amp; Adjs'!W44</f>
        <v>795513.77</v>
      </c>
      <c r="G79" s="151">
        <f>+'2017 Data &amp; Adjs'!AB44</f>
        <v>798927.99</v>
      </c>
      <c r="H79" s="151">
        <f>+'2017 Data &amp; Adjs'!AG44</f>
        <v>802342.21</v>
      </c>
      <c r="I79" s="151">
        <f>+'2017 Data &amp; Adjs'!AL44</f>
        <v>805756.43</v>
      </c>
      <c r="J79" s="151">
        <f>+'2017 Data &amp; Adjs'!AQ44</f>
        <v>812584.87</v>
      </c>
      <c r="K79" s="151">
        <f>+'2017 Data &amp; Adjs'!AV44</f>
        <v>812584.87</v>
      </c>
      <c r="L79" s="151">
        <f>+'2017 Data &amp; Adjs'!BA44</f>
        <v>815999.09</v>
      </c>
      <c r="M79" s="151">
        <f>+'2017 Data &amp; Adjs'!BF44</f>
        <v>819413.31</v>
      </c>
      <c r="N79" s="151">
        <f>+'2017 Data &amp; Adjs'!BK44</f>
        <v>822827.53</v>
      </c>
    </row>
    <row r="80" spans="1:14" x14ac:dyDescent="0.25">
      <c r="A80" s="162" t="s">
        <v>277</v>
      </c>
      <c r="B80" s="163"/>
      <c r="C80" s="151">
        <f>+'2017 Data &amp; Adjs'!H44</f>
        <v>0</v>
      </c>
      <c r="D80" s="151">
        <f>+'2017 Data &amp; Adjs'!M44</f>
        <v>0</v>
      </c>
      <c r="E80" s="151">
        <f>+'2017 Data &amp; Adjs'!R45</f>
        <v>22070085.780000001</v>
      </c>
      <c r="F80" s="151">
        <f>+'2017 Data &amp; Adjs'!W45</f>
        <v>22582634.649999999</v>
      </c>
      <c r="G80" s="151">
        <f>+'2017 Data &amp; Adjs'!AB45</f>
        <v>24862129.18</v>
      </c>
      <c r="H80" s="151">
        <f>+'2017 Data &amp; Adjs'!AG45</f>
        <v>25153810.550000001</v>
      </c>
      <c r="I80" s="151">
        <f>+'2017 Data &amp; Adjs'!AL45</f>
        <v>25445491.879999999</v>
      </c>
      <c r="J80" s="151">
        <f>+'2017 Data &amp; Adjs'!AQ45</f>
        <v>25881745.760000002</v>
      </c>
      <c r="K80" s="151">
        <f>+'2017 Data &amp; Adjs'!AV45</f>
        <v>25881745.760000002</v>
      </c>
      <c r="L80" s="151">
        <f>+'2017 Data &amp; Adjs'!BA45</f>
        <v>26210192.399999999</v>
      </c>
      <c r="M80" s="151">
        <f>+'2017 Data &amp; Adjs'!BF45</f>
        <v>26279347.420000002</v>
      </c>
      <c r="N80" s="151">
        <f>+'2017 Data &amp; Adjs'!BK45</f>
        <v>26383837.219999999</v>
      </c>
    </row>
    <row r="81" spans="1:14" x14ac:dyDescent="0.25">
      <c r="A81" s="162" t="s">
        <v>276</v>
      </c>
      <c r="B81" s="163"/>
      <c r="C81" s="160">
        <f>+'2017 Data &amp; Adjs'!H45+'2017 Data &amp; Adjs'!H46</f>
        <v>0</v>
      </c>
      <c r="D81" s="160">
        <f>+'2017 Data &amp; Adjs'!M45+'2017 Data &amp; Adjs'!M46</f>
        <v>0</v>
      </c>
      <c r="E81" s="160">
        <f>+'2017 Data &amp; Adjs'!R46+'2017 Data &amp; Adjs'!R47</f>
        <v>0</v>
      </c>
      <c r="F81" s="160">
        <f>+'2017 Data &amp; Adjs'!W46+'2017 Data &amp; Adjs'!W47</f>
        <v>0</v>
      </c>
      <c r="G81" s="160">
        <f>+'2017 Data &amp; Adjs'!AB46+'2017 Data &amp; Adjs'!AB47</f>
        <v>0</v>
      </c>
      <c r="H81" s="160">
        <f>+'2017 Data &amp; Adjs'!AG46+'2017 Data &amp; Adjs'!AG47</f>
        <v>0</v>
      </c>
      <c r="I81" s="160">
        <f>+'2017 Data &amp; Adjs'!AL46+'2017 Data &amp; Adjs'!AL47</f>
        <v>0</v>
      </c>
      <c r="J81" s="160">
        <f>+'2017 Data &amp; Adjs'!AQ46+'2017 Data &amp; Adjs'!AQ47</f>
        <v>-1652144.2600000002</v>
      </c>
      <c r="K81" s="160">
        <f>+'2017 Data &amp; Adjs'!AV46+'2017 Data &amp; Adjs'!AV47</f>
        <v>0</v>
      </c>
      <c r="L81" s="160">
        <f>+'2017 Data &amp; Adjs'!BA46+'2017 Data &amp; Adjs'!BA47</f>
        <v>0</v>
      </c>
      <c r="M81" s="160">
        <f>+'2017 Data &amp; Adjs'!BF46+'2017 Data &amp; Adjs'!BF47</f>
        <v>0</v>
      </c>
      <c r="N81" s="160">
        <f>+'2017 Data &amp; Adjs'!BK46+'2017 Data &amp; Adjs'!BK47</f>
        <v>0</v>
      </c>
    </row>
    <row r="82" spans="1:14" x14ac:dyDescent="0.25">
      <c r="A82" s="164" t="s">
        <v>275</v>
      </c>
      <c r="B82" s="163"/>
      <c r="C82" s="149">
        <f t="shared" ref="C82:E82" si="12">SUM(C68:C81)</f>
        <v>0</v>
      </c>
      <c r="D82" s="149">
        <f t="shared" si="12"/>
        <v>0</v>
      </c>
      <c r="E82" s="149">
        <f t="shared" si="12"/>
        <v>145973777.86000001</v>
      </c>
      <c r="F82" s="149">
        <f t="shared" ref="F82:N82" si="13">SUM(F68:F81)</f>
        <v>146002119.63</v>
      </c>
      <c r="G82" s="149">
        <f t="shared" si="13"/>
        <v>146974079.88999999</v>
      </c>
      <c r="H82" s="149">
        <f t="shared" si="13"/>
        <v>145725567.09</v>
      </c>
      <c r="I82" s="149">
        <f t="shared" si="13"/>
        <v>145477311.47</v>
      </c>
      <c r="J82" s="149">
        <f t="shared" si="13"/>
        <v>141102099.90000001</v>
      </c>
      <c r="K82" s="149">
        <f t="shared" si="13"/>
        <v>143198354.42000002</v>
      </c>
      <c r="L82" s="149">
        <f t="shared" si="13"/>
        <v>144792507.56</v>
      </c>
      <c r="M82" s="149">
        <f t="shared" si="13"/>
        <v>143171424.97000003</v>
      </c>
      <c r="N82" s="149">
        <f t="shared" si="13"/>
        <v>145505799.90000001</v>
      </c>
    </row>
    <row r="83" spans="1:14" ht="13.8" thickBot="1" x14ac:dyDescent="0.3">
      <c r="A83" s="165" t="s">
        <v>274</v>
      </c>
      <c r="B83" s="163"/>
      <c r="C83" s="166">
        <f t="shared" ref="C83:E83" si="14">+C12+C32+C66+C82</f>
        <v>0</v>
      </c>
      <c r="D83" s="166">
        <f t="shared" si="14"/>
        <v>0</v>
      </c>
      <c r="E83" s="166">
        <f t="shared" si="14"/>
        <v>706023004.6500001</v>
      </c>
      <c r="F83" s="166">
        <f t="shared" ref="F83:N83" si="15">+F12+F32+F66+F82</f>
        <v>695169005.40999997</v>
      </c>
      <c r="G83" s="166">
        <f t="shared" si="15"/>
        <v>686597633.02999997</v>
      </c>
      <c r="H83" s="166">
        <f t="shared" si="15"/>
        <v>677959381.11999989</v>
      </c>
      <c r="I83" s="166">
        <f t="shared" si="15"/>
        <v>679364025.11000001</v>
      </c>
      <c r="J83" s="166">
        <f t="shared" si="15"/>
        <v>687924403.64999998</v>
      </c>
      <c r="K83" s="166">
        <f t="shared" si="15"/>
        <v>690243138.69000006</v>
      </c>
      <c r="L83" s="166">
        <f t="shared" si="15"/>
        <v>700682352.83999991</v>
      </c>
      <c r="M83" s="166">
        <f t="shared" si="15"/>
        <v>701269428.24000001</v>
      </c>
      <c r="N83" s="166">
        <f t="shared" si="15"/>
        <v>710076489.80999994</v>
      </c>
    </row>
    <row r="84" spans="1:14" ht="13.8" thickTop="1" x14ac:dyDescent="0.25"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</row>
    <row r="85" spans="1:14" x14ac:dyDescent="0.25"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</row>
    <row r="86" spans="1:14" x14ac:dyDescent="0.25">
      <c r="A86" s="142" t="s">
        <v>273</v>
      </c>
      <c r="B86" s="143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</row>
    <row r="87" spans="1:14" x14ac:dyDescent="0.25">
      <c r="A87" s="145" t="s">
        <v>272</v>
      </c>
      <c r="B87" s="146"/>
      <c r="C87" s="151">
        <f>+'2017 Data &amp; Adjs'!H47</f>
        <v>0</v>
      </c>
      <c r="D87" s="151">
        <f>+'2017 Data &amp; Adjs'!M47</f>
        <v>0</v>
      </c>
      <c r="E87" s="151">
        <f>+'2017 Data &amp; Adjs'!R48</f>
        <v>-1000</v>
      </c>
      <c r="F87" s="151">
        <f>+'2017 Data &amp; Adjs'!W48</f>
        <v>-1000</v>
      </c>
      <c r="G87" s="151">
        <f>+'2017 Data &amp; Adjs'!AB48</f>
        <v>-1000</v>
      </c>
      <c r="H87" s="151">
        <f>+'2017 Data &amp; Adjs'!AG48</f>
        <v>-1000</v>
      </c>
      <c r="I87" s="151">
        <f>+'2017 Data &amp; Adjs'!AL48</f>
        <v>-1000</v>
      </c>
      <c r="J87" s="151">
        <f>+'2017 Data &amp; Adjs'!AQ48</f>
        <v>-1000</v>
      </c>
      <c r="K87" s="151">
        <f>+'2017 Data &amp; Adjs'!AV48</f>
        <v>-1000</v>
      </c>
      <c r="L87" s="151">
        <f>+'2017 Data &amp; Adjs'!BA48</f>
        <v>-1000</v>
      </c>
      <c r="M87" s="151">
        <f>+'2017 Data &amp; Adjs'!BF48</f>
        <v>-1000</v>
      </c>
      <c r="N87" s="151">
        <f>+'2017 Data &amp; Adjs'!BK48</f>
        <v>-1000</v>
      </c>
    </row>
    <row r="88" spans="1:14" x14ac:dyDescent="0.25">
      <c r="A88" s="145" t="s">
        <v>271</v>
      </c>
      <c r="B88" s="146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</row>
    <row r="89" spans="1:14" x14ac:dyDescent="0.25">
      <c r="A89" s="145" t="s">
        <v>270</v>
      </c>
      <c r="B89" s="146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25">
      <c r="A90" s="145" t="s">
        <v>269</v>
      </c>
      <c r="B90" s="146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</row>
    <row r="91" spans="1:14" x14ac:dyDescent="0.25">
      <c r="A91" s="145" t="s">
        <v>268</v>
      </c>
      <c r="B91" s="146"/>
      <c r="C91" s="151">
        <f>+'2017 Data &amp; Adjs'!H48</f>
        <v>0</v>
      </c>
      <c r="D91" s="151">
        <f>+'2017 Data &amp; Adjs'!M48</f>
        <v>0</v>
      </c>
      <c r="E91" s="151">
        <f>+'2017 Data &amp; Adjs'!R49</f>
        <v>-182553016.58000001</v>
      </c>
      <c r="F91" s="151">
        <f>+'2017 Data &amp; Adjs'!W49</f>
        <v>-182553016.58000001</v>
      </c>
      <c r="G91" s="151">
        <f>+'2017 Data &amp; Adjs'!AB49</f>
        <v>-162553016.58000001</v>
      </c>
      <c r="H91" s="151">
        <f>+'2017 Data &amp; Adjs'!AG49</f>
        <v>-162553016.58000001</v>
      </c>
      <c r="I91" s="151">
        <f>+'2017 Data &amp; Adjs'!AL49</f>
        <v>-162553016.58000001</v>
      </c>
      <c r="J91" s="151">
        <f>+'2017 Data &amp; Adjs'!AQ49</f>
        <v>-160553016.58000001</v>
      </c>
      <c r="K91" s="151">
        <f>+'2017 Data &amp; Adjs'!AV49</f>
        <v>-160553016.58000001</v>
      </c>
      <c r="L91" s="151">
        <f>+'2017 Data &amp; Adjs'!BA49</f>
        <v>-160553016.58000001</v>
      </c>
      <c r="M91" s="151">
        <f>+'2017 Data &amp; Adjs'!BF49</f>
        <v>-160553016.58000001</v>
      </c>
      <c r="N91" s="151">
        <f>+'2017 Data &amp; Adjs'!BK49</f>
        <v>-160698667.75</v>
      </c>
    </row>
    <row r="92" spans="1:14" x14ac:dyDescent="0.25">
      <c r="A92" s="145" t="s">
        <v>267</v>
      </c>
      <c r="B92" s="146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</row>
    <row r="93" spans="1:14" x14ac:dyDescent="0.25">
      <c r="A93" s="145" t="s">
        <v>266</v>
      </c>
      <c r="B93" s="146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25">
      <c r="A94" s="145" t="s">
        <v>265</v>
      </c>
      <c r="B94" s="146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</row>
    <row r="95" spans="1:14" x14ac:dyDescent="0.25">
      <c r="A95" s="145" t="s">
        <v>264</v>
      </c>
      <c r="B95" s="146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25">
      <c r="A96" s="170" t="s">
        <v>263</v>
      </c>
      <c r="B96" s="171"/>
      <c r="C96" s="159">
        <f>SUM('2017 Data &amp; Adjs'!H85:H112)+'2017 Data &amp; Adjs'!H51+'2017 Data &amp; Adjs'!H52</f>
        <v>0</v>
      </c>
      <c r="D96" s="159">
        <f>SUM('2017 Data &amp; Adjs'!M85:M112)+'2017 Data &amp; Adjs'!M51+'2017 Data &amp; Adjs'!M52</f>
        <v>0</v>
      </c>
      <c r="E96" s="159">
        <f>SUM('2017 Data &amp; Adjs'!R87:R114)+'2017 Data &amp; Adjs'!R52+'2017 Data &amp; Adjs'!R53</f>
        <v>-26795222.309999984</v>
      </c>
      <c r="F96" s="159">
        <f>SUM('2017 Data &amp; Adjs'!W87:W114)+'2017 Data &amp; Adjs'!W52+'2017 Data &amp; Adjs'!W53</f>
        <v>-26601915.620000008</v>
      </c>
      <c r="G96" s="159">
        <f>SUM('2017 Data &amp; Adjs'!AB87:AB114)+'2017 Data &amp; Adjs'!AB52+'2017 Data &amp; Adjs'!AB53</f>
        <v>-27483034.890000001</v>
      </c>
      <c r="H96" s="159">
        <f>SUM('2017 Data &amp; Adjs'!AG87:AG114)+'2017 Data &amp; Adjs'!AG52+'2017 Data &amp; Adjs'!AG53</f>
        <v>-32543912.780000001</v>
      </c>
      <c r="I96" s="159">
        <f>SUM('2017 Data &amp; Adjs'!AL87:AL114)+'2017 Data &amp; Adjs'!AL52+'2017 Data &amp; Adjs'!AL53</f>
        <v>-34313321.479999982</v>
      </c>
      <c r="J96" s="159">
        <f>SUM('2017 Data &amp; Adjs'!AQ87:AQ114)+'2017 Data &amp; Adjs'!AQ52+'2017 Data &amp; Adjs'!AQ53</f>
        <v>-39998026.550000012</v>
      </c>
      <c r="K96" s="159">
        <f>SUM('2017 Data &amp; Adjs'!AV87:AV114)+'2017 Data &amp; Adjs'!AV52+'2017 Data &amp; Adjs'!AV53</f>
        <v>-39998026.550000012</v>
      </c>
      <c r="L96" s="159">
        <f>SUM('2017 Data &amp; Adjs'!BA87:BA114)+'2017 Data &amp; Adjs'!BA52+'2017 Data &amp; Adjs'!BA53</f>
        <v>-39269590.060000002</v>
      </c>
      <c r="M96" s="159">
        <f>SUM('2017 Data &amp; Adjs'!BF87:BF114)+'2017 Data &amp; Adjs'!BF52+'2017 Data &amp; Adjs'!BF53</f>
        <v>-37113768.150000006</v>
      </c>
      <c r="N96" s="159">
        <f>SUM('2017 Data &amp; Adjs'!BK87:BK114)+'2017 Data &amp; Adjs'!BK52+'2017 Data &amp; Adjs'!BK53</f>
        <v>-36585299.230000004</v>
      </c>
    </row>
    <row r="97" spans="1:14" x14ac:dyDescent="0.25">
      <c r="A97" s="170" t="s">
        <v>262</v>
      </c>
      <c r="B97" s="171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</row>
    <row r="98" spans="1:14" x14ac:dyDescent="0.25">
      <c r="A98" s="145" t="s">
        <v>261</v>
      </c>
      <c r="B98" s="146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</row>
    <row r="99" spans="1:14" x14ac:dyDescent="0.25">
      <c r="A99" s="145" t="s">
        <v>260</v>
      </c>
      <c r="B99" s="146"/>
      <c r="C99" s="172"/>
      <c r="D99" s="172"/>
      <c r="E99" s="172">
        <f>+'2017 Data &amp; Adjs'!R54</f>
        <v>-1248016.49</v>
      </c>
      <c r="F99" s="172">
        <f>+'2017 Data &amp; Adjs'!W54</f>
        <v>-1248016.49</v>
      </c>
      <c r="G99" s="172">
        <f>+'2017 Data &amp; Adjs'!AB54</f>
        <v>-1248016.49</v>
      </c>
      <c r="H99" s="172">
        <f>+'2017 Data &amp; Adjs'!AG54</f>
        <v>-1248016.49</v>
      </c>
      <c r="I99" s="172">
        <f>+'2017 Data &amp; Adjs'!AL54</f>
        <v>-1248016.49</v>
      </c>
      <c r="J99" s="172">
        <f>+'2017 Data &amp; Adjs'!AQ54</f>
        <v>-1248016.49</v>
      </c>
      <c r="K99" s="172">
        <f>+'2017 Data &amp; Adjs'!AV54</f>
        <v>-1248016.49</v>
      </c>
      <c r="L99" s="172">
        <f>+'2017 Data &amp; Adjs'!BA54</f>
        <v>-1248016.49</v>
      </c>
      <c r="M99" s="172">
        <f>+'2017 Data &amp; Adjs'!BF54</f>
        <v>0</v>
      </c>
      <c r="N99" s="172">
        <f>+'2017 Data &amp; Adjs'!BK54</f>
        <v>0</v>
      </c>
    </row>
    <row r="100" spans="1:14" x14ac:dyDescent="0.25">
      <c r="A100" s="142" t="s">
        <v>259</v>
      </c>
      <c r="B100" s="146"/>
      <c r="C100" s="173">
        <f t="shared" ref="C100:E100" si="16">SUM(C87:C99)</f>
        <v>0</v>
      </c>
      <c r="D100" s="173">
        <f t="shared" si="16"/>
        <v>0</v>
      </c>
      <c r="E100" s="173">
        <f t="shared" si="16"/>
        <v>-210597255.38</v>
      </c>
      <c r="F100" s="173">
        <f t="shared" ref="F100:N100" si="17">SUM(F87:F99)</f>
        <v>-210403948.69000003</v>
      </c>
      <c r="G100" s="173">
        <f t="shared" si="17"/>
        <v>-191285067.96000004</v>
      </c>
      <c r="H100" s="173">
        <f t="shared" si="17"/>
        <v>-196345945.85000002</v>
      </c>
      <c r="I100" s="173">
        <f t="shared" si="17"/>
        <v>-198115354.55000001</v>
      </c>
      <c r="J100" s="173">
        <f t="shared" si="17"/>
        <v>-201800059.62000003</v>
      </c>
      <c r="K100" s="173">
        <f t="shared" si="17"/>
        <v>-201800059.62000003</v>
      </c>
      <c r="L100" s="173">
        <f t="shared" si="17"/>
        <v>-201071623.13000003</v>
      </c>
      <c r="M100" s="173">
        <f t="shared" si="17"/>
        <v>-197667784.73000002</v>
      </c>
      <c r="N100" s="173">
        <f t="shared" si="17"/>
        <v>-197284966.98000002</v>
      </c>
    </row>
    <row r="101" spans="1:14" x14ac:dyDescent="0.25">
      <c r="A101" s="174" t="s">
        <v>258</v>
      </c>
      <c r="B101" s="143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</row>
    <row r="102" spans="1:14" x14ac:dyDescent="0.25">
      <c r="A102" s="145" t="s">
        <v>257</v>
      </c>
      <c r="B102" s="146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</row>
    <row r="103" spans="1:14" x14ac:dyDescent="0.25">
      <c r="A103" s="145" t="s">
        <v>256</v>
      </c>
      <c r="B103" s="146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25">
      <c r="A104" s="145" t="s">
        <v>255</v>
      </c>
      <c r="B104" s="146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</row>
    <row r="105" spans="1:14" x14ac:dyDescent="0.25">
      <c r="A105" s="145" t="s">
        <v>254</v>
      </c>
      <c r="B105" s="146"/>
      <c r="C105" s="151">
        <f>+'2017 Data &amp; Adjs'!H53</f>
        <v>0</v>
      </c>
      <c r="D105" s="151">
        <f>+'2017 Data &amp; Adjs'!M53</f>
        <v>0</v>
      </c>
      <c r="E105" s="151">
        <f>+'2017 Data &amp; Adjs'!R55</f>
        <v>-214446000</v>
      </c>
      <c r="F105" s="151">
        <f>+'2017 Data &amp; Adjs'!W55</f>
        <v>-214446000</v>
      </c>
      <c r="G105" s="151">
        <f>+'2017 Data &amp; Adjs'!AB55</f>
        <v>-214446000</v>
      </c>
      <c r="H105" s="151">
        <f>+'2017 Data &amp; Adjs'!AG55</f>
        <v>-214471000</v>
      </c>
      <c r="I105" s="151">
        <f>+'2017 Data &amp; Adjs'!AL55</f>
        <v>-214471000</v>
      </c>
      <c r="J105" s="151">
        <f>+'2017 Data &amp; Adjs'!AQ55</f>
        <v>-214460118.33000001</v>
      </c>
      <c r="K105" s="151">
        <f>+'2017 Data &amp; Adjs'!AV55</f>
        <v>-214471000</v>
      </c>
      <c r="L105" s="151">
        <f>+'2017 Data &amp; Adjs'!BA55</f>
        <v>-214471000</v>
      </c>
      <c r="M105" s="151">
        <f>+'2017 Data &amp; Adjs'!BF55</f>
        <v>-214471000</v>
      </c>
      <c r="N105" s="151">
        <f>+'2017 Data &amp; Adjs'!BK55</f>
        <v>-214471000</v>
      </c>
    </row>
    <row r="106" spans="1:14" x14ac:dyDescent="0.25">
      <c r="A106" s="145" t="s">
        <v>253</v>
      </c>
      <c r="B106" s="146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</row>
    <row r="107" spans="1:14" x14ac:dyDescent="0.25">
      <c r="A107" s="145" t="s">
        <v>252</v>
      </c>
      <c r="B107" s="146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ht="14.4" x14ac:dyDescent="0.3">
      <c r="A108" s="162" t="s">
        <v>251</v>
      </c>
      <c r="B108" s="163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</row>
    <row r="109" spans="1:14" x14ac:dyDescent="0.25">
      <c r="A109" s="142" t="s">
        <v>250</v>
      </c>
      <c r="B109" s="146"/>
      <c r="C109" s="173">
        <f t="shared" ref="C109:E109" si="18">SUM(C102:C108)</f>
        <v>0</v>
      </c>
      <c r="D109" s="173">
        <f t="shared" si="18"/>
        <v>0</v>
      </c>
      <c r="E109" s="173">
        <f t="shared" si="18"/>
        <v>-214446000</v>
      </c>
      <c r="F109" s="173">
        <f t="shared" ref="F109:N109" si="19">SUM(F102:F108)</f>
        <v>-214446000</v>
      </c>
      <c r="G109" s="173">
        <f t="shared" si="19"/>
        <v>-214446000</v>
      </c>
      <c r="H109" s="173">
        <f t="shared" si="19"/>
        <v>-214471000</v>
      </c>
      <c r="I109" s="173">
        <f t="shared" si="19"/>
        <v>-214471000</v>
      </c>
      <c r="J109" s="173">
        <f t="shared" si="19"/>
        <v>-214460118.33000001</v>
      </c>
      <c r="K109" s="173">
        <f t="shared" si="19"/>
        <v>-214471000</v>
      </c>
      <c r="L109" s="173">
        <f t="shared" si="19"/>
        <v>-214471000</v>
      </c>
      <c r="M109" s="173">
        <f t="shared" si="19"/>
        <v>-214471000</v>
      </c>
      <c r="N109" s="173">
        <f t="shared" si="19"/>
        <v>-214471000</v>
      </c>
    </row>
    <row r="110" spans="1:14" x14ac:dyDescent="0.25">
      <c r="A110" s="142" t="s">
        <v>249</v>
      </c>
      <c r="B110" s="143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</row>
    <row r="111" spans="1:14" x14ac:dyDescent="0.25">
      <c r="A111" s="145" t="s">
        <v>248</v>
      </c>
      <c r="B111" s="146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x14ac:dyDescent="0.25">
      <c r="A112" s="145" t="s">
        <v>247</v>
      </c>
      <c r="B112" s="146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</row>
    <row r="113" spans="1:14" x14ac:dyDescent="0.25">
      <c r="A113" s="145" t="s">
        <v>246</v>
      </c>
      <c r="B113" s="146"/>
      <c r="C113" s="151">
        <f>+'2017 Data &amp; Adjs'!H57</f>
        <v>0</v>
      </c>
      <c r="D113" s="151">
        <f>+'2017 Data &amp; Adjs'!M57</f>
        <v>0</v>
      </c>
      <c r="E113" s="151">
        <f>+'2017 Data &amp; Adjs'!R59</f>
        <v>-14690940.93</v>
      </c>
      <c r="F113" s="151">
        <f>+'2017 Data &amp; Adjs'!W59</f>
        <v>-15275646.5</v>
      </c>
      <c r="G113" s="151">
        <f>+'2017 Data &amp; Adjs'!AB59</f>
        <v>-15483236.949999999</v>
      </c>
      <c r="H113" s="151">
        <f>+'2017 Data &amp; Adjs'!AG59</f>
        <v>-15631268.5</v>
      </c>
      <c r="I113" s="151">
        <f>+'2017 Data &amp; Adjs'!AL59</f>
        <v>-15776033.76</v>
      </c>
      <c r="J113" s="151">
        <f>+'2017 Data &amp; Adjs'!AQ59</f>
        <v>-14322116.07</v>
      </c>
      <c r="K113" s="151">
        <f>+'2017 Data &amp; Adjs'!AV59</f>
        <v>-14322116.07</v>
      </c>
      <c r="L113" s="151">
        <f>+'2017 Data &amp; Adjs'!BA59</f>
        <v>-14378865.360000001</v>
      </c>
      <c r="M113" s="151">
        <f>+'2017 Data &amp; Adjs'!BF59</f>
        <v>-15427260.01</v>
      </c>
      <c r="N113" s="151">
        <f>+'2017 Data &amp; Adjs'!BK59</f>
        <v>-15487260.01</v>
      </c>
    </row>
    <row r="114" spans="1:14" x14ac:dyDescent="0.25">
      <c r="A114" s="145" t="s">
        <v>245</v>
      </c>
      <c r="B114" s="146"/>
      <c r="C114" s="151">
        <f>+'2017 Data &amp; Adjs'!H58</f>
        <v>0</v>
      </c>
      <c r="D114" s="151">
        <f>+'2017 Data &amp; Adjs'!M58</f>
        <v>0</v>
      </c>
      <c r="E114" s="151">
        <f>+'2017 Data &amp; Adjs'!R60</f>
        <v>-8283237.8200000003</v>
      </c>
      <c r="F114" s="151">
        <f>+'2017 Data &amp; Adjs'!W60</f>
        <v>-8223677.4900000002</v>
      </c>
      <c r="G114" s="151">
        <f>+'2017 Data &amp; Adjs'!AB60</f>
        <v>-8164117.1600000001</v>
      </c>
      <c r="H114" s="151">
        <f>+'2017 Data &amp; Adjs'!AG60</f>
        <v>-8104556.8300000001</v>
      </c>
      <c r="I114" s="151">
        <f>+'2017 Data &amp; Adjs'!AL60</f>
        <v>-8044996.5</v>
      </c>
      <c r="J114" s="151">
        <f>+'2017 Data &amp; Adjs'!AQ60</f>
        <v>-7920934.1900000004</v>
      </c>
      <c r="K114" s="151">
        <f>+'2017 Data &amp; Adjs'!AV60</f>
        <v>-7920934.1900000004</v>
      </c>
      <c r="L114" s="151">
        <f>+'2017 Data &amp; Adjs'!BA60</f>
        <v>-7862609.2699999996</v>
      </c>
      <c r="M114" s="151">
        <f>+'2017 Data &amp; Adjs'!BF60</f>
        <v>-7804284.3499999996</v>
      </c>
      <c r="N114" s="151">
        <f>+'2017 Data &amp; Adjs'!BK60</f>
        <v>-7745959.4299999997</v>
      </c>
    </row>
    <row r="115" spans="1:14" x14ac:dyDescent="0.25">
      <c r="A115" s="145" t="s">
        <v>244</v>
      </c>
      <c r="B115" s="146"/>
      <c r="C115" s="151">
        <f>+'2017 Data &amp; Adjs'!H59</f>
        <v>0</v>
      </c>
      <c r="D115" s="151">
        <f>+'2017 Data &amp; Adjs'!M59</f>
        <v>0</v>
      </c>
      <c r="E115" s="151">
        <f>+'2017 Data &amp; Adjs'!R61</f>
        <v>-48270</v>
      </c>
      <c r="F115" s="151">
        <f>+'2017 Data &amp; Adjs'!W61</f>
        <v>-48270</v>
      </c>
      <c r="G115" s="151">
        <f>+'2017 Data &amp; Adjs'!AB61</f>
        <v>-24135</v>
      </c>
      <c r="H115" s="151">
        <f>+'2017 Data &amp; Adjs'!AG61</f>
        <v>-24135</v>
      </c>
      <c r="I115" s="151">
        <f>+'2017 Data &amp; Adjs'!AL61</f>
        <v>-24135</v>
      </c>
      <c r="J115" s="151">
        <f>+'2017 Data &amp; Adjs'!AQ61</f>
        <v>-24135</v>
      </c>
      <c r="K115" s="151">
        <f>+'2017 Data &amp; Adjs'!AV61</f>
        <v>-24135</v>
      </c>
      <c r="L115" s="151">
        <f>+'2017 Data &amp; Adjs'!BA61</f>
        <v>-24135</v>
      </c>
      <c r="M115" s="151">
        <f>+'2017 Data &amp; Adjs'!BF61</f>
        <v>-24135</v>
      </c>
      <c r="N115" s="151">
        <f>+'2017 Data &amp; Adjs'!BK61</f>
        <v>-24135</v>
      </c>
    </row>
    <row r="116" spans="1:14" x14ac:dyDescent="0.25">
      <c r="A116" s="145" t="s">
        <v>243</v>
      </c>
      <c r="B116" s="146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</row>
    <row r="117" spans="1:14" x14ac:dyDescent="0.25">
      <c r="A117" s="177" t="s">
        <v>242</v>
      </c>
      <c r="B117" s="178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</row>
    <row r="118" spans="1:14" x14ac:dyDescent="0.25">
      <c r="A118" s="177" t="s">
        <v>241</v>
      </c>
      <c r="B118" s="178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</row>
    <row r="119" spans="1:14" ht="14.4" x14ac:dyDescent="0.3">
      <c r="A119" s="145" t="s">
        <v>103</v>
      </c>
      <c r="B119" s="146"/>
      <c r="C119" s="180">
        <f>+'2017 Data &amp; Adjs'!H60</f>
        <v>0</v>
      </c>
      <c r="D119" s="180">
        <f>+'2017 Data &amp; Adjs'!M60</f>
        <v>0</v>
      </c>
      <c r="E119" s="180">
        <f>+'2017 Data &amp; Adjs'!R62</f>
        <v>-57408480.619999997</v>
      </c>
      <c r="F119" s="180">
        <f>+'2017 Data &amp; Adjs'!W62</f>
        <v>-57142957.859999999</v>
      </c>
      <c r="G119" s="180">
        <f>+'2017 Data &amp; Adjs'!AB62</f>
        <v>-56878664.090000004</v>
      </c>
      <c r="H119" s="180">
        <f>+'2017 Data &amp; Adjs'!AG62</f>
        <v>-56615593.539999999</v>
      </c>
      <c r="I119" s="180">
        <f>+'2017 Data &amp; Adjs'!AL62</f>
        <v>-56353740.659999996</v>
      </c>
      <c r="J119" s="180">
        <f>+'2017 Data &amp; Adjs'!AQ62</f>
        <v>-55833665.469999999</v>
      </c>
      <c r="K119" s="180">
        <f>+'2017 Data &amp; Adjs'!AV62</f>
        <v>-55833665.469999999</v>
      </c>
      <c r="L119" s="180">
        <f>+'2017 Data &amp; Adjs'!BA62</f>
        <v>-55575431.82</v>
      </c>
      <c r="M119" s="180">
        <f>+'2017 Data &amp; Adjs'!BF62</f>
        <v>-55318393.350000001</v>
      </c>
      <c r="N119" s="180">
        <f>+'2017 Data &amp; Adjs'!BK62</f>
        <v>-55062544.57</v>
      </c>
    </row>
    <row r="120" spans="1:14" x14ac:dyDescent="0.25">
      <c r="A120" s="142" t="s">
        <v>240</v>
      </c>
      <c r="B120" s="146"/>
      <c r="C120" s="181">
        <f t="shared" ref="C120:E120" si="20">SUM(C111:C119)</f>
        <v>0</v>
      </c>
      <c r="D120" s="181">
        <f t="shared" si="20"/>
        <v>0</v>
      </c>
      <c r="E120" s="181">
        <f t="shared" si="20"/>
        <v>-80430929.370000005</v>
      </c>
      <c r="F120" s="181">
        <f t="shared" ref="F120:N120" si="21">SUM(F111:F119)</f>
        <v>-80690551.849999994</v>
      </c>
      <c r="G120" s="181">
        <f t="shared" si="21"/>
        <v>-80550153.200000003</v>
      </c>
      <c r="H120" s="181">
        <f t="shared" si="21"/>
        <v>-80375553.870000005</v>
      </c>
      <c r="I120" s="181">
        <f t="shared" si="21"/>
        <v>-80198905.919999987</v>
      </c>
      <c r="J120" s="181">
        <f t="shared" si="21"/>
        <v>-78100850.730000004</v>
      </c>
      <c r="K120" s="181">
        <f t="shared" si="21"/>
        <v>-78100850.730000004</v>
      </c>
      <c r="L120" s="181">
        <f t="shared" si="21"/>
        <v>-77841041.450000003</v>
      </c>
      <c r="M120" s="181">
        <f t="shared" si="21"/>
        <v>-78574072.710000008</v>
      </c>
      <c r="N120" s="181">
        <f t="shared" si="21"/>
        <v>-78319899.00999999</v>
      </c>
    </row>
    <row r="121" spans="1:14" ht="14.4" x14ac:dyDescent="0.3">
      <c r="A121" s="174" t="s">
        <v>239</v>
      </c>
      <c r="B121" s="143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</row>
    <row r="122" spans="1:14" x14ac:dyDescent="0.25">
      <c r="A122" s="145" t="s">
        <v>238</v>
      </c>
      <c r="B122" s="146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</row>
    <row r="123" spans="1:14" x14ac:dyDescent="0.25">
      <c r="A123" s="145" t="s">
        <v>105</v>
      </c>
      <c r="B123" s="146"/>
      <c r="C123" s="151">
        <f>+'2017 Data &amp; Adjs'!H61</f>
        <v>0</v>
      </c>
      <c r="D123" s="151">
        <f>+'2017 Data &amp; Adjs'!M61</f>
        <v>0</v>
      </c>
      <c r="E123" s="151">
        <f>+'2017 Data &amp; Adjs'!R63</f>
        <v>-21450000</v>
      </c>
      <c r="F123" s="151">
        <f>+'2017 Data &amp; Adjs'!W63</f>
        <v>-10000000</v>
      </c>
      <c r="G123" s="151">
        <f>+'2017 Data &amp; Adjs'!AB63</f>
        <v>-17950000</v>
      </c>
      <c r="H123" s="151">
        <f>+'2017 Data &amp; Adjs'!AG63</f>
        <v>-6750000</v>
      </c>
      <c r="I123" s="151">
        <f>+'2017 Data &amp; Adjs'!AL63</f>
        <v>0</v>
      </c>
      <c r="J123" s="151">
        <f>+'2017 Data &amp; Adjs'!AQ63</f>
        <v>0</v>
      </c>
      <c r="K123" s="151">
        <f>+'2017 Data &amp; Adjs'!AV63</f>
        <v>0</v>
      </c>
      <c r="L123" s="151">
        <f>+'2017 Data &amp; Adjs'!BA63</f>
        <v>0</v>
      </c>
      <c r="M123" s="151">
        <f>+'2017 Data &amp; Adjs'!BF63</f>
        <v>0</v>
      </c>
      <c r="N123" s="151">
        <f>+'2017 Data &amp; Adjs'!BK63</f>
        <v>0</v>
      </c>
    </row>
    <row r="124" spans="1:14" x14ac:dyDescent="0.25">
      <c r="A124" s="145" t="s">
        <v>108</v>
      </c>
      <c r="B124" s="146"/>
      <c r="C124" s="151">
        <f>+'2017 Data &amp; Adjs'!H62</f>
        <v>0</v>
      </c>
      <c r="D124" s="151">
        <f>+'2017 Data &amp; Adjs'!M62</f>
        <v>0</v>
      </c>
      <c r="E124" s="151">
        <f>+'2017 Data &amp; Adjs'!R64</f>
        <v>-17797660.309999999</v>
      </c>
      <c r="F124" s="151">
        <f>+'2017 Data &amp; Adjs'!W64</f>
        <v>-15513733.060000001</v>
      </c>
      <c r="G124" s="151">
        <f>+'2017 Data &amp; Adjs'!AB64</f>
        <v>-16840476.399999999</v>
      </c>
      <c r="H124" s="151">
        <f>+'2017 Data &amp; Adjs'!AG64</f>
        <v>-12064643.68</v>
      </c>
      <c r="I124" s="151">
        <f>+'2017 Data &amp; Adjs'!AL64</f>
        <v>-13201672.17</v>
      </c>
      <c r="J124" s="151">
        <f>+'2017 Data &amp; Adjs'!AQ64</f>
        <v>-15307513.84</v>
      </c>
      <c r="K124" s="151">
        <f>+'2017 Data &amp; Adjs'!AV64</f>
        <v>-15307513.84</v>
      </c>
      <c r="L124" s="151">
        <f>+'2017 Data &amp; Adjs'!BA64</f>
        <v>-17603334.469999999</v>
      </c>
      <c r="M124" s="151">
        <f>+'2017 Data &amp; Adjs'!BF64</f>
        <v>-21270774.27</v>
      </c>
      <c r="N124" s="151">
        <f>+'2017 Data &amp; Adjs'!BK64</f>
        <v>-32525337.07</v>
      </c>
    </row>
    <row r="125" spans="1:14" x14ac:dyDescent="0.25">
      <c r="A125" s="145" t="s">
        <v>237</v>
      </c>
      <c r="B125" s="146"/>
      <c r="C125" s="151">
        <f>+'2017 Data &amp; Adjs'!H63</f>
        <v>0</v>
      </c>
      <c r="D125" s="151">
        <f>+'2017 Data &amp; Adjs'!M63</f>
        <v>0</v>
      </c>
      <c r="E125" s="151">
        <f>+'2017 Data &amp; Adjs'!R65</f>
        <v>0</v>
      </c>
      <c r="F125" s="151">
        <f>+'2017 Data &amp; Adjs'!W65</f>
        <v>0</v>
      </c>
      <c r="G125" s="151">
        <f>+'2017 Data &amp; Adjs'!AB65</f>
        <v>0</v>
      </c>
      <c r="H125" s="151">
        <f>+'2017 Data &amp; Adjs'!AG65</f>
        <v>0</v>
      </c>
      <c r="I125" s="151">
        <f>+'2017 Data &amp; Adjs'!AL65</f>
        <v>0</v>
      </c>
      <c r="J125" s="151">
        <f>+'2017 Data &amp; Adjs'!AQ65</f>
        <v>0</v>
      </c>
      <c r="K125" s="151">
        <f>+'2017 Data &amp; Adjs'!AV65</f>
        <v>0</v>
      </c>
      <c r="L125" s="151">
        <f>+'2017 Data &amp; Adjs'!BA65</f>
        <v>0</v>
      </c>
      <c r="M125" s="151">
        <f>+'2017 Data &amp; Adjs'!BF65</f>
        <v>0</v>
      </c>
      <c r="N125" s="151">
        <f>+'2017 Data &amp; Adjs'!BK65</f>
        <v>0</v>
      </c>
    </row>
    <row r="126" spans="1:14" x14ac:dyDescent="0.25">
      <c r="A126" s="145" t="s">
        <v>112</v>
      </c>
      <c r="B126" s="146"/>
      <c r="C126" s="151">
        <f>+'2017 Data &amp; Adjs'!H64</f>
        <v>0</v>
      </c>
      <c r="D126" s="151">
        <f>+'2017 Data &amp; Adjs'!M64</f>
        <v>0</v>
      </c>
      <c r="E126" s="151">
        <f>+'2017 Data &amp; Adjs'!R66</f>
        <v>-1363487.79</v>
      </c>
      <c r="F126" s="151">
        <f>+'2017 Data &amp; Adjs'!W66</f>
        <v>-1419930.25</v>
      </c>
      <c r="G126" s="151">
        <f>+'2017 Data &amp; Adjs'!AB66</f>
        <v>-1300630.5</v>
      </c>
      <c r="H126" s="151">
        <f>+'2017 Data &amp; Adjs'!AG66</f>
        <v>-1654384.49</v>
      </c>
      <c r="I126" s="151">
        <f>+'2017 Data &amp; Adjs'!AL66</f>
        <v>-1269397.74</v>
      </c>
      <c r="J126" s="151">
        <f>+'2017 Data &amp; Adjs'!AQ66</f>
        <v>-1619939.07</v>
      </c>
      <c r="K126" s="151">
        <f>+'2017 Data &amp; Adjs'!AV66</f>
        <v>-1619939.07</v>
      </c>
      <c r="L126" s="151">
        <f>+'2017 Data &amp; Adjs'!BA66</f>
        <v>-1464290.37</v>
      </c>
      <c r="M126" s="151">
        <f>+'2017 Data &amp; Adjs'!BF66</f>
        <v>-1803496.62</v>
      </c>
      <c r="N126" s="151">
        <f>+'2017 Data &amp; Adjs'!BK66</f>
        <v>-2502784.4900000002</v>
      </c>
    </row>
    <row r="127" spans="1:14" x14ac:dyDescent="0.25">
      <c r="A127" s="145" t="s">
        <v>114</v>
      </c>
      <c r="B127" s="146"/>
      <c r="C127" s="151">
        <f>+'2017 Data &amp; Adjs'!H65</f>
        <v>0</v>
      </c>
      <c r="D127" s="151">
        <f>+'2017 Data &amp; Adjs'!M65</f>
        <v>0</v>
      </c>
      <c r="E127" s="151">
        <f>+'2017 Data &amp; Adjs'!R67</f>
        <v>-842097.99</v>
      </c>
      <c r="F127" s="151">
        <f>+'2017 Data &amp; Adjs'!W67</f>
        <v>-807190.02</v>
      </c>
      <c r="G127" s="151">
        <f>+'2017 Data &amp; Adjs'!AB67</f>
        <v>-806461.63</v>
      </c>
      <c r="H127" s="151">
        <f>+'2017 Data &amp; Adjs'!AG67</f>
        <v>-830033.91</v>
      </c>
      <c r="I127" s="151">
        <f>+'2017 Data &amp; Adjs'!AL67</f>
        <v>-848565.59</v>
      </c>
      <c r="J127" s="151">
        <f>+'2017 Data &amp; Adjs'!AQ67</f>
        <v>-881911.03</v>
      </c>
      <c r="K127" s="151">
        <f>+'2017 Data &amp; Adjs'!AV67</f>
        <v>-881911.03</v>
      </c>
      <c r="L127" s="151">
        <f>+'2017 Data &amp; Adjs'!BA67</f>
        <v>-885570.18</v>
      </c>
      <c r="M127" s="151">
        <f>+'2017 Data &amp; Adjs'!BF67</f>
        <v>-879676.42</v>
      </c>
      <c r="N127" s="151">
        <f>+'2017 Data &amp; Adjs'!BK67</f>
        <v>-868857.82</v>
      </c>
    </row>
    <row r="128" spans="1:14" x14ac:dyDescent="0.25">
      <c r="A128" s="145" t="s">
        <v>236</v>
      </c>
      <c r="B128" s="146"/>
      <c r="C128" s="151">
        <f>+'2017 Data &amp; Adjs'!H66</f>
        <v>0</v>
      </c>
      <c r="D128" s="151">
        <f>+'2017 Data &amp; Adjs'!M66</f>
        <v>0</v>
      </c>
      <c r="E128" s="151">
        <f>+'2017 Data &amp; Adjs'!R68</f>
        <v>-4818746.79</v>
      </c>
      <c r="F128" s="151">
        <f>+'2017 Data &amp; Adjs'!W68</f>
        <v>-4071281.73</v>
      </c>
      <c r="G128" s="151">
        <f>+'2017 Data &amp; Adjs'!AB68</f>
        <v>-3574045.42</v>
      </c>
      <c r="H128" s="151">
        <f>+'2017 Data &amp; Adjs'!AG68</f>
        <v>-4373153.79</v>
      </c>
      <c r="I128" s="151">
        <f>+'2017 Data &amp; Adjs'!AL68</f>
        <v>-5224161.08</v>
      </c>
      <c r="J128" s="151">
        <f>+'2017 Data &amp; Adjs'!AQ68</f>
        <v>-10654067.789999999</v>
      </c>
      <c r="K128" s="151">
        <f>+'2017 Data &amp; Adjs'!AV68</f>
        <v>-10654067.789999999</v>
      </c>
      <c r="L128" s="151">
        <f>+'2017 Data &amp; Adjs'!BA68</f>
        <v>-14895166.33</v>
      </c>
      <c r="M128" s="151">
        <f>+'2017 Data &amp; Adjs'!BF68</f>
        <v>-14291972.9</v>
      </c>
      <c r="N128" s="151">
        <f>+'2017 Data &amp; Adjs'!BK68</f>
        <v>-12235690.33</v>
      </c>
    </row>
    <row r="129" spans="1:14" x14ac:dyDescent="0.25">
      <c r="A129" s="145" t="s">
        <v>118</v>
      </c>
      <c r="B129" s="146"/>
      <c r="C129" s="151">
        <f>+'2017 Data &amp; Adjs'!H67</f>
        <v>0</v>
      </c>
      <c r="D129" s="151">
        <f>+'2017 Data &amp; Adjs'!M67</f>
        <v>0</v>
      </c>
      <c r="E129" s="151">
        <f>+'2017 Data &amp; Adjs'!R69</f>
        <v>-2122098.6</v>
      </c>
      <c r="F129" s="151">
        <f>+'2017 Data &amp; Adjs'!W69</f>
        <v>-2449721.2799999998</v>
      </c>
      <c r="G129" s="151">
        <f>+'2017 Data &amp; Adjs'!AB69</f>
        <v>-3129167.46</v>
      </c>
      <c r="H129" s="151">
        <f>+'2017 Data &amp; Adjs'!AG69</f>
        <v>-3534193.51</v>
      </c>
      <c r="I129" s="151">
        <f>+'2017 Data &amp; Adjs'!AL69</f>
        <v>-3113254.61</v>
      </c>
      <c r="J129" s="151">
        <f>+'2017 Data &amp; Adjs'!AQ69</f>
        <v>-2099208.9700000002</v>
      </c>
      <c r="K129" s="151">
        <f>+'2017 Data &amp; Adjs'!AV69</f>
        <v>-2099208.9700000002</v>
      </c>
      <c r="L129" s="151">
        <f>+'2017 Data &amp; Adjs'!BA69</f>
        <v>-2449679.61</v>
      </c>
      <c r="M129" s="151">
        <f>+'2017 Data &amp; Adjs'!BF69</f>
        <v>-3080268.97</v>
      </c>
      <c r="N129" s="151">
        <f>+'2017 Data &amp; Adjs'!BK69</f>
        <v>-3528200.81</v>
      </c>
    </row>
    <row r="130" spans="1:14" x14ac:dyDescent="0.25">
      <c r="A130" s="145" t="s">
        <v>235</v>
      </c>
      <c r="B130" s="146"/>
      <c r="C130" s="159">
        <f>+'2017 Data &amp; Adjs'!H68</f>
        <v>0</v>
      </c>
      <c r="D130" s="159">
        <f>+'2017 Data &amp; Adjs'!M68</f>
        <v>0</v>
      </c>
      <c r="E130" s="159">
        <f>+'2017 Data &amp; Adjs'!R70</f>
        <v>0</v>
      </c>
      <c r="F130" s="159">
        <f>+'2017 Data &amp; Adjs'!W70</f>
        <v>-3300000</v>
      </c>
      <c r="G130" s="159">
        <f>+'2017 Data &amp; Adjs'!AB70</f>
        <v>-3300000</v>
      </c>
      <c r="H130" s="159">
        <f>+'2017 Data &amp; Adjs'!AG70</f>
        <v>0</v>
      </c>
      <c r="I130" s="159">
        <f>+'2017 Data &amp; Adjs'!AL70</f>
        <v>-3300000</v>
      </c>
      <c r="J130" s="159">
        <f>+'2017 Data &amp; Adjs'!AQ70</f>
        <v>0</v>
      </c>
      <c r="K130" s="159">
        <f>+'2017 Data &amp; Adjs'!AV70</f>
        <v>0</v>
      </c>
      <c r="L130" s="159">
        <f>+'2017 Data &amp; Adjs'!BA70</f>
        <v>-3300000</v>
      </c>
      <c r="M130" s="159">
        <f>+'2017 Data &amp; Adjs'!BF70</f>
        <v>-3300000</v>
      </c>
      <c r="N130" s="159">
        <f>+'2017 Data &amp; Adjs'!BK70</f>
        <v>0</v>
      </c>
    </row>
    <row r="131" spans="1:14" x14ac:dyDescent="0.25">
      <c r="A131" s="145" t="s">
        <v>234</v>
      </c>
      <c r="B131" s="146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14.4" x14ac:dyDescent="0.3">
      <c r="A132" s="145" t="s">
        <v>233</v>
      </c>
      <c r="B132" s="146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</row>
    <row r="133" spans="1:14" x14ac:dyDescent="0.25">
      <c r="A133" s="145" t="s">
        <v>122</v>
      </c>
      <c r="B133" s="146"/>
      <c r="C133" s="151">
        <f>+'2017 Data &amp; Adjs'!H69</f>
        <v>0</v>
      </c>
      <c r="D133" s="151">
        <f>+'2017 Data &amp; Adjs'!M69</f>
        <v>0</v>
      </c>
      <c r="E133" s="151">
        <f>+'2017 Data &amp; Adjs'!R71</f>
        <v>118.14</v>
      </c>
      <c r="F133" s="151">
        <f>+'2017 Data &amp; Adjs'!W71</f>
        <v>118.14</v>
      </c>
      <c r="G133" s="151">
        <f>+'2017 Data &amp; Adjs'!AB71</f>
        <v>118.14</v>
      </c>
      <c r="H133" s="151">
        <f>+'2017 Data &amp; Adjs'!AG71</f>
        <v>276.07</v>
      </c>
      <c r="I133" s="151">
        <f>+'2017 Data &amp; Adjs'!AL71</f>
        <v>276.07</v>
      </c>
      <c r="J133" s="151">
        <f>+'2017 Data &amp; Adjs'!AQ71</f>
        <v>0</v>
      </c>
      <c r="K133" s="151">
        <f>+'2017 Data &amp; Adjs'!AV71</f>
        <v>0</v>
      </c>
      <c r="L133" s="151">
        <f>+'2017 Data &amp; Adjs'!BA71</f>
        <v>0</v>
      </c>
      <c r="M133" s="151">
        <f>+'2017 Data &amp; Adjs'!BF71</f>
        <v>-242424.9</v>
      </c>
      <c r="N133" s="151">
        <f>+'2017 Data &amp; Adjs'!BK71</f>
        <v>-248929.56</v>
      </c>
    </row>
    <row r="134" spans="1:14" ht="14.4" x14ac:dyDescent="0.3">
      <c r="A134" s="145" t="s">
        <v>232</v>
      </c>
      <c r="B134" s="146"/>
      <c r="C134" s="161">
        <f>+'2017 Data &amp; Adjs'!H70</f>
        <v>0</v>
      </c>
      <c r="D134" s="161">
        <f>+'2017 Data &amp; Adjs'!M70</f>
        <v>0</v>
      </c>
      <c r="E134" s="161">
        <f>+'2017 Data &amp; Adjs'!R72</f>
        <v>-7590234.7800000003</v>
      </c>
      <c r="F134" s="161">
        <f>+'2017 Data &amp; Adjs'!W72</f>
        <v>-6573007.2699999996</v>
      </c>
      <c r="G134" s="161">
        <f>+'2017 Data &amp; Adjs'!AB72</f>
        <v>-6165010.6899999995</v>
      </c>
      <c r="H134" s="161">
        <f>+'2017 Data &amp; Adjs'!AG72</f>
        <v>-7476847.5999999996</v>
      </c>
      <c r="I134" s="161">
        <f>+'2017 Data &amp; Adjs'!AL72</f>
        <v>-7072985.0800000001</v>
      </c>
      <c r="J134" s="161">
        <f>+'2017 Data &amp; Adjs'!AQ72</f>
        <v>-6101559.5900000008</v>
      </c>
      <c r="K134" s="161">
        <f>+'2017 Data &amp; Adjs'!AV72</f>
        <v>-6324040.1100000013</v>
      </c>
      <c r="L134" s="161">
        <f>+'2017 Data &amp; Adjs'!BA72</f>
        <v>-6404564.2400000002</v>
      </c>
      <c r="M134" s="161">
        <f>+'2017 Data &amp; Adjs'!BF72</f>
        <v>-6124614.6500000004</v>
      </c>
      <c r="N134" s="161">
        <f>+'2017 Data &amp; Adjs'!BK72</f>
        <v>-7776998.4100000001</v>
      </c>
    </row>
    <row r="135" spans="1:14" x14ac:dyDescent="0.25">
      <c r="A135" s="162" t="s">
        <v>231</v>
      </c>
      <c r="B135" s="16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</row>
    <row r="136" spans="1:14" x14ac:dyDescent="0.25">
      <c r="A136" s="145" t="s">
        <v>230</v>
      </c>
      <c r="B136" s="146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</row>
    <row r="137" spans="1:14" x14ac:dyDescent="0.25">
      <c r="A137" s="145" t="s">
        <v>229</v>
      </c>
      <c r="B137" s="146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</row>
    <row r="138" spans="1:14" x14ac:dyDescent="0.25">
      <c r="A138" s="145" t="s">
        <v>228</v>
      </c>
      <c r="B138" s="146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</row>
    <row r="139" spans="1:14" x14ac:dyDescent="0.25">
      <c r="A139" s="145" t="s">
        <v>227</v>
      </c>
      <c r="B139" s="146"/>
      <c r="C139" s="185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</row>
    <row r="140" spans="1:14" x14ac:dyDescent="0.25">
      <c r="A140" s="174" t="s">
        <v>226</v>
      </c>
      <c r="B140" s="146"/>
      <c r="C140" s="186">
        <f t="shared" ref="C140:E140" si="22">SUM(C122:C139)</f>
        <v>0</v>
      </c>
      <c r="D140" s="186">
        <f t="shared" si="22"/>
        <v>0</v>
      </c>
      <c r="E140" s="186">
        <f t="shared" si="22"/>
        <v>-55984208.120000005</v>
      </c>
      <c r="F140" s="186">
        <f t="shared" ref="F140:N140" si="23">SUM(F122:F139)</f>
        <v>-44134745.469999999</v>
      </c>
      <c r="G140" s="186">
        <f t="shared" si="23"/>
        <v>-53065673.960000001</v>
      </c>
      <c r="H140" s="186">
        <f t="shared" si="23"/>
        <v>-36682980.909999996</v>
      </c>
      <c r="I140" s="186">
        <f t="shared" si="23"/>
        <v>-34029760.199999996</v>
      </c>
      <c r="J140" s="186">
        <f t="shared" si="23"/>
        <v>-36664200.289999999</v>
      </c>
      <c r="K140" s="186">
        <f t="shared" si="23"/>
        <v>-36886680.810000002</v>
      </c>
      <c r="L140" s="186">
        <f t="shared" si="23"/>
        <v>-47002605.200000003</v>
      </c>
      <c r="M140" s="186">
        <f t="shared" si="23"/>
        <v>-50993228.729999997</v>
      </c>
      <c r="N140" s="186">
        <f t="shared" si="23"/>
        <v>-59686798.49000001</v>
      </c>
    </row>
    <row r="141" spans="1:14" ht="14.4" x14ac:dyDescent="0.3">
      <c r="A141" s="187" t="s">
        <v>225</v>
      </c>
      <c r="B141" s="188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</row>
    <row r="142" spans="1:14" ht="14.4" x14ac:dyDescent="0.3">
      <c r="A142" s="170" t="s">
        <v>126</v>
      </c>
      <c r="B142" s="171"/>
      <c r="C142" s="161">
        <f>+'2017 Data &amp; Adjs'!H71</f>
        <v>0</v>
      </c>
      <c r="D142" s="161">
        <f>+'2017 Data &amp; Adjs'!M71</f>
        <v>0</v>
      </c>
      <c r="E142" s="161">
        <f>+'2017 Data &amp; Adjs'!R73</f>
        <v>-4928502.21</v>
      </c>
      <c r="F142" s="161">
        <f>+'2017 Data &amp; Adjs'!W73</f>
        <v>-4928502.21</v>
      </c>
      <c r="G142" s="161">
        <f>+'2017 Data &amp; Adjs'!AB73</f>
        <v>-4937377.3600000003</v>
      </c>
      <c r="H142" s="161">
        <f>+'2017 Data &amp; Adjs'!AG73</f>
        <v>-4356162.88</v>
      </c>
      <c r="I142" s="161">
        <f>+'2017 Data &amp; Adjs'!AL73</f>
        <v>-4356162.88</v>
      </c>
      <c r="J142" s="161">
        <f>+'2017 Data &amp; Adjs'!AQ73</f>
        <v>-4402916.67</v>
      </c>
      <c r="K142" s="161">
        <f>+'2017 Data &amp; Adjs'!AV73</f>
        <v>-4402916.67</v>
      </c>
      <c r="L142" s="161">
        <f>+'2017 Data &amp; Adjs'!BA73</f>
        <v>-4423420.34</v>
      </c>
      <c r="M142" s="161">
        <f>+'2017 Data &amp; Adjs'!BF73</f>
        <v>-4479249.82</v>
      </c>
      <c r="N142" s="161">
        <f>+'2017 Data &amp; Adjs'!BK73</f>
        <v>-4465328.28</v>
      </c>
    </row>
    <row r="143" spans="1:14" x14ac:dyDescent="0.25">
      <c r="A143" s="145" t="s">
        <v>128</v>
      </c>
      <c r="B143" s="146"/>
      <c r="C143" s="151">
        <f>+'2017 Data &amp; Adjs'!H72</f>
        <v>0</v>
      </c>
      <c r="D143" s="151">
        <f>+'2017 Data &amp; Adjs'!M72</f>
        <v>0</v>
      </c>
      <c r="E143" s="151">
        <f>+'2017 Data &amp; Adjs'!R74</f>
        <v>-288838.83</v>
      </c>
      <c r="F143" s="151">
        <f>+'2017 Data &amp; Adjs'!W74</f>
        <v>-292383.75</v>
      </c>
      <c r="G143" s="151">
        <f>+'2017 Data &amp; Adjs'!AB74</f>
        <v>-295928.67</v>
      </c>
      <c r="H143" s="151">
        <f>+'2017 Data &amp; Adjs'!AG74</f>
        <v>-299473.58</v>
      </c>
      <c r="I143" s="151">
        <f>+'2017 Data &amp; Adjs'!AL74</f>
        <v>-303018.5</v>
      </c>
      <c r="J143" s="151">
        <f>+'2017 Data &amp; Adjs'!AQ74</f>
        <v>-310108.33</v>
      </c>
      <c r="K143" s="151">
        <f>+'2017 Data &amp; Adjs'!AV74</f>
        <v>-310108.33</v>
      </c>
      <c r="L143" s="151">
        <f>+'2017 Data &amp; Adjs'!BA74</f>
        <v>-313653.25</v>
      </c>
      <c r="M143" s="151">
        <f>+'2017 Data &amp; Adjs'!BF74</f>
        <v>-317198.17</v>
      </c>
      <c r="N143" s="151">
        <f>+'2017 Data &amp; Adjs'!BK74</f>
        <v>-320743.08</v>
      </c>
    </row>
    <row r="144" spans="1:14" ht="14.4" x14ac:dyDescent="0.3">
      <c r="A144" s="145" t="s">
        <v>224</v>
      </c>
      <c r="B144" s="146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</row>
    <row r="145" spans="1:14" x14ac:dyDescent="0.25">
      <c r="A145" s="162" t="s">
        <v>223</v>
      </c>
      <c r="B145" s="163"/>
      <c r="C145" s="190">
        <f>+'2017 Data &amp; Adjs'!H73</f>
        <v>0</v>
      </c>
      <c r="D145" s="190">
        <f>+'2017 Data &amp; Adjs'!M73</f>
        <v>0</v>
      </c>
      <c r="E145" s="190">
        <f>+'2017 Data &amp; Adjs'!R75</f>
        <v>3179302.1399999987</v>
      </c>
      <c r="F145" s="190">
        <f>+'2017 Data &amp; Adjs'!W75</f>
        <v>1852141.5999999996</v>
      </c>
      <c r="G145" s="190">
        <f>+'2017 Data &amp; Adjs'!AB75</f>
        <v>-671096.58999999985</v>
      </c>
      <c r="H145" s="190">
        <f>+'2017 Data &amp; Adjs'!AG75</f>
        <v>-4161182.4399999995</v>
      </c>
      <c r="I145" s="190">
        <f>+'2017 Data &amp; Adjs'!AL75</f>
        <v>-6701995.1900000013</v>
      </c>
      <c r="J145" s="190">
        <f>+'2017 Data &amp; Adjs'!AQ75</f>
        <v>-11504938.68</v>
      </c>
      <c r="K145" s="190">
        <f>+'2017 Data &amp; Adjs'!AV75</f>
        <v>-13157082.939999999</v>
      </c>
      <c r="L145" s="190">
        <f>+'2017 Data &amp; Adjs'!BA75</f>
        <v>-14545060.129999999</v>
      </c>
      <c r="M145" s="190">
        <f>+'2017 Data &amp; Adjs'!BF75</f>
        <v>-14560616.739999998</v>
      </c>
      <c r="N145" s="190">
        <f>+'2017 Data &amp; Adjs'!BK75</f>
        <v>-15422053.660000002</v>
      </c>
    </row>
    <row r="146" spans="1:14" x14ac:dyDescent="0.25">
      <c r="A146" s="162" t="s">
        <v>222</v>
      </c>
      <c r="B146" s="163"/>
      <c r="C146" s="191">
        <f>+'2017 Data &amp; Adjs'!H74</f>
        <v>0</v>
      </c>
      <c r="D146" s="191">
        <f>+'2017 Data &amp; Adjs'!M74</f>
        <v>0</v>
      </c>
      <c r="E146" s="191">
        <f>+'2017 Data &amp; Adjs'!R76</f>
        <v>-3832555.26</v>
      </c>
      <c r="F146" s="191">
        <f>+'2017 Data &amp; Adjs'!W76</f>
        <v>-3607236.8000000007</v>
      </c>
      <c r="G146" s="191">
        <f>+'2017 Data &amp; Adjs'!AB76</f>
        <v>-3599976.91</v>
      </c>
      <c r="H146" s="191">
        <f>+'2017 Data &amp; Adjs'!AG76</f>
        <v>-3622564.9700000007</v>
      </c>
      <c r="I146" s="191">
        <f>+'2017 Data &amp; Adjs'!AL76</f>
        <v>-3645153.0699999994</v>
      </c>
      <c r="J146" s="191">
        <f>+'2017 Data &amp; Adjs'!AQ76</f>
        <v>-3265453.7199999997</v>
      </c>
      <c r="K146" s="191">
        <f>+'2017 Data &amp; Adjs'!AV76</f>
        <v>-3698682.3099999996</v>
      </c>
      <c r="L146" s="191">
        <f>+'2017 Data &amp; Adjs'!BA76</f>
        <v>-3719182.1099999994</v>
      </c>
      <c r="M146" s="191">
        <f>+'2017 Data &amp; Adjs'!BF76</f>
        <v>-3738961.24</v>
      </c>
      <c r="N146" s="191">
        <f>+'2017 Data &amp; Adjs'!BK76</f>
        <v>-3759821.4000000004</v>
      </c>
    </row>
    <row r="147" spans="1:14" x14ac:dyDescent="0.25">
      <c r="A147" s="145" t="s">
        <v>221</v>
      </c>
      <c r="B147" s="146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</row>
    <row r="148" spans="1:14" x14ac:dyDescent="0.25">
      <c r="A148" s="145" t="s">
        <v>220</v>
      </c>
      <c r="B148" s="146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</row>
    <row r="149" spans="1:14" x14ac:dyDescent="0.25">
      <c r="A149" s="145" t="s">
        <v>136</v>
      </c>
      <c r="B149" s="146"/>
      <c r="C149" s="160">
        <f>+'2017 Data &amp; Adjs'!H75</f>
        <v>0</v>
      </c>
      <c r="D149" s="160">
        <f>+'2017 Data &amp; Adjs'!M75</f>
        <v>0</v>
      </c>
      <c r="E149" s="160">
        <f>+'2017 Data &amp; Adjs'!R77</f>
        <v>-100001731.8</v>
      </c>
      <c r="F149" s="160">
        <f>+'2017 Data &amp; Adjs'!W77</f>
        <v>-100008293.17</v>
      </c>
      <c r="G149" s="160">
        <f>+'2017 Data &amp; Adjs'!AB77</f>
        <v>-99660840.650000006</v>
      </c>
      <c r="H149" s="160">
        <f>+'2017 Data &amp; Adjs'!AG77</f>
        <v>-99711653.870000005</v>
      </c>
      <c r="I149" s="160">
        <f>+'2017 Data &amp; Adjs'!AL77</f>
        <v>-99762467</v>
      </c>
      <c r="J149" s="160">
        <f>+'2017 Data &amp; Adjs'!AQ77</f>
        <v>-99838572.650000006</v>
      </c>
      <c r="K149" s="160">
        <f>+'2017 Data &amp; Adjs'!AV77</f>
        <v>-99838572.650000006</v>
      </c>
      <c r="L149" s="160">
        <f>+'2017 Data &amp; Adjs'!BA77</f>
        <v>-99895765.969999999</v>
      </c>
      <c r="M149" s="160">
        <f>+'2017 Data &amp; Adjs'!BF77</f>
        <v>-99953853.730000004</v>
      </c>
      <c r="N149" s="160">
        <f>+'2017 Data &amp; Adjs'!BK77</f>
        <v>-100010599.89</v>
      </c>
    </row>
    <row r="150" spans="1:14" x14ac:dyDescent="0.25">
      <c r="A150" s="145" t="s">
        <v>138</v>
      </c>
      <c r="B150" s="146"/>
      <c r="C150" s="192">
        <f>+'2017 Data &amp; Adjs'!H76</f>
        <v>0</v>
      </c>
      <c r="D150" s="192">
        <f>+'2017 Data &amp; Adjs'!M76</f>
        <v>0</v>
      </c>
      <c r="E150" s="192">
        <f>+'2017 Data &amp; Adjs'!R78</f>
        <v>-38692285.82</v>
      </c>
      <c r="F150" s="192">
        <f>+'2017 Data &amp; Adjs'!W78</f>
        <v>-38509485.07</v>
      </c>
      <c r="G150" s="192">
        <f>+'2017 Data &amp; Adjs'!AB78</f>
        <v>-38085517.729999997</v>
      </c>
      <c r="H150" s="192">
        <f>+'2017 Data &amp; Adjs'!AG78</f>
        <v>-37932862.75</v>
      </c>
      <c r="I150" s="192">
        <f>+'2017 Data &amp; Adjs'!AL78</f>
        <v>-37780207.799999997</v>
      </c>
      <c r="J150" s="192">
        <f>+'2017 Data &amp; Adjs'!AQ78</f>
        <v>-37577184.630000003</v>
      </c>
      <c r="K150" s="192">
        <f>+'2017 Data &amp; Adjs'!AV78</f>
        <v>-37577184.630000003</v>
      </c>
      <c r="L150" s="192">
        <f>+'2017 Data &amp; Adjs'!BA78</f>
        <v>-37399001.259999998</v>
      </c>
      <c r="M150" s="192">
        <f>+'2017 Data &amp; Adjs'!BF78</f>
        <v>-36513462.369999997</v>
      </c>
      <c r="N150" s="192">
        <f>+'2017 Data &amp; Adjs'!BK78</f>
        <v>-36335279.020000003</v>
      </c>
    </row>
    <row r="151" spans="1:14" x14ac:dyDescent="0.25">
      <c r="A151" s="142" t="s">
        <v>219</v>
      </c>
      <c r="B151" s="146"/>
      <c r="C151" s="193">
        <f t="shared" ref="C151:E151" si="24">SUM(C142:C150)</f>
        <v>0</v>
      </c>
      <c r="D151" s="193">
        <f t="shared" si="24"/>
        <v>0</v>
      </c>
      <c r="E151" s="193">
        <f t="shared" si="24"/>
        <v>-144564611.78</v>
      </c>
      <c r="F151" s="193">
        <f t="shared" ref="F151:N151" si="25">SUM(F142:F150)</f>
        <v>-145493759.40000001</v>
      </c>
      <c r="G151" s="193">
        <f t="shared" si="25"/>
        <v>-147250737.91</v>
      </c>
      <c r="H151" s="193">
        <f t="shared" si="25"/>
        <v>-150083900.49000001</v>
      </c>
      <c r="I151" s="193">
        <f t="shared" si="25"/>
        <v>-152549004.44</v>
      </c>
      <c r="J151" s="193">
        <f t="shared" si="25"/>
        <v>-156899174.68000001</v>
      </c>
      <c r="K151" s="193">
        <f t="shared" si="25"/>
        <v>-158984547.53</v>
      </c>
      <c r="L151" s="193">
        <f t="shared" si="25"/>
        <v>-160296083.06</v>
      </c>
      <c r="M151" s="193">
        <f t="shared" si="25"/>
        <v>-159563342.06999999</v>
      </c>
      <c r="N151" s="193">
        <f t="shared" si="25"/>
        <v>-160313825.33000001</v>
      </c>
    </row>
    <row r="152" spans="1:14" ht="13.8" thickBot="1" x14ac:dyDescent="0.3">
      <c r="A152" s="142" t="s">
        <v>218</v>
      </c>
      <c r="B152" s="146"/>
      <c r="C152" s="194">
        <f t="shared" ref="C152:I152" si="26">+C100+C109+C120+C140+C151</f>
        <v>0</v>
      </c>
      <c r="D152" s="194">
        <f t="shared" si="26"/>
        <v>0</v>
      </c>
      <c r="E152" s="194">
        <f t="shared" si="26"/>
        <v>-706023004.64999998</v>
      </c>
      <c r="F152" s="194">
        <f t="shared" si="26"/>
        <v>-695169005.41000009</v>
      </c>
      <c r="G152" s="194">
        <f t="shared" si="26"/>
        <v>-686597633.02999997</v>
      </c>
      <c r="H152" s="194">
        <f t="shared" si="26"/>
        <v>-677959381.12</v>
      </c>
      <c r="I152" s="194">
        <f t="shared" si="26"/>
        <v>-679364025.11000001</v>
      </c>
      <c r="J152" s="194">
        <f t="shared" ref="J152:N152" si="27">+J100+J109+J120+J140+J151</f>
        <v>-687924403.6500001</v>
      </c>
      <c r="K152" s="194">
        <f t="shared" si="27"/>
        <v>-690243138.69000006</v>
      </c>
      <c r="L152" s="194">
        <f t="shared" si="27"/>
        <v>-700682352.83999991</v>
      </c>
      <c r="M152" s="194">
        <f t="shared" si="27"/>
        <v>-701269428.24000001</v>
      </c>
      <c r="N152" s="194">
        <f t="shared" si="27"/>
        <v>-710076489.81000006</v>
      </c>
    </row>
    <row r="153" spans="1:14" ht="13.8" thickTop="1" x14ac:dyDescent="0.25"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</row>
    <row r="154" spans="1:14" x14ac:dyDescent="0.25">
      <c r="C154" s="168">
        <f t="shared" ref="C154:I154" si="28">+C83+C152</f>
        <v>0</v>
      </c>
      <c r="D154" s="168">
        <f t="shared" si="28"/>
        <v>0</v>
      </c>
      <c r="E154" s="168">
        <f t="shared" si="28"/>
        <v>0</v>
      </c>
      <c r="F154" s="168">
        <f t="shared" si="28"/>
        <v>0</v>
      </c>
      <c r="G154" s="168">
        <f t="shared" si="28"/>
        <v>0</v>
      </c>
      <c r="H154" s="168">
        <f t="shared" si="28"/>
        <v>0</v>
      </c>
      <c r="I154" s="168">
        <f t="shared" si="28"/>
        <v>0</v>
      </c>
      <c r="J154" s="168">
        <f t="shared" ref="J154:N154" si="29">+J83+J152</f>
        <v>0</v>
      </c>
      <c r="K154" s="168">
        <f t="shared" si="29"/>
        <v>0</v>
      </c>
      <c r="L154" s="168">
        <f t="shared" si="29"/>
        <v>0</v>
      </c>
      <c r="M154" s="168">
        <f t="shared" si="29"/>
        <v>0</v>
      </c>
      <c r="N154" s="168">
        <f t="shared" si="29"/>
        <v>0</v>
      </c>
    </row>
  </sheetData>
  <printOptions horizontalCentered="1" verticalCentered="1"/>
  <pageMargins left="0.5" right="0.5" top="0.25" bottom="0.25" header="0.15" footer="0.15"/>
  <pageSetup scale="55" fitToHeight="2" orientation="portrait" r:id="rId1"/>
  <headerFooter alignWithMargins="0">
    <oddHeader>&amp;F</oddHeader>
    <oddFooter>&amp;L&amp;A&amp;CPage &amp;P of &amp;N</oddFooter>
  </headerFooter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B8" sqref="B8"/>
    </sheetView>
  </sheetViews>
  <sheetFormatPr defaultRowHeight="14.4" x14ac:dyDescent="0.3"/>
  <cols>
    <col min="1" max="1" width="10.44140625" bestFit="1" customWidth="1"/>
    <col min="7" max="7" width="11.109375" bestFit="1" customWidth="1"/>
    <col min="8" max="10" width="10.44140625" bestFit="1" customWidth="1"/>
    <col min="11" max="11" width="11.44140625" bestFit="1" customWidth="1"/>
    <col min="12" max="13" width="10.44140625" bestFit="1" customWidth="1"/>
    <col min="14" max="14" width="14.109375" customWidth="1"/>
  </cols>
  <sheetData>
    <row r="1" spans="1:14" ht="15.6" x14ac:dyDescent="0.3">
      <c r="A1" s="198" t="s">
        <v>389</v>
      </c>
      <c r="N1" s="197" t="s">
        <v>388</v>
      </c>
    </row>
    <row r="2" spans="1:14" ht="15.6" x14ac:dyDescent="0.3">
      <c r="A2" s="198" t="s">
        <v>390</v>
      </c>
      <c r="N2" s="197" t="s">
        <v>386</v>
      </c>
    </row>
    <row r="3" spans="1:14" ht="15.6" x14ac:dyDescent="0.3">
      <c r="A3" s="198" t="s">
        <v>391</v>
      </c>
      <c r="N3" s="197" t="s">
        <v>387</v>
      </c>
    </row>
    <row r="4" spans="1:14" ht="15.6" x14ac:dyDescent="0.3">
      <c r="A4" s="198"/>
    </row>
    <row r="7" spans="1:14" x14ac:dyDescent="0.3">
      <c r="B7" s="196">
        <v>43070</v>
      </c>
      <c r="C7" s="196">
        <v>43040</v>
      </c>
      <c r="D7" s="196">
        <v>43009</v>
      </c>
      <c r="E7" s="196">
        <v>42979</v>
      </c>
      <c r="F7" s="196">
        <v>42948</v>
      </c>
      <c r="G7" s="196">
        <v>42917</v>
      </c>
      <c r="H7" s="196">
        <v>42887</v>
      </c>
      <c r="I7" s="196">
        <v>42856</v>
      </c>
      <c r="J7" s="196">
        <v>42826</v>
      </c>
      <c r="K7" s="196">
        <v>42795</v>
      </c>
      <c r="L7" s="196">
        <v>42767</v>
      </c>
      <c r="M7" s="196">
        <v>42736</v>
      </c>
      <c r="N7" s="1" t="s">
        <v>385</v>
      </c>
    </row>
    <row r="8" spans="1:14" s="135" customFormat="1" ht="13.2" x14ac:dyDescent="0.25">
      <c r="A8" s="155" t="s">
        <v>322</v>
      </c>
      <c r="B8" s="157">
        <v>0</v>
      </c>
      <c r="C8" s="157">
        <v>0</v>
      </c>
      <c r="D8" s="157">
        <v>46375.949999997603</v>
      </c>
      <c r="E8" s="157">
        <v>950598.599999998</v>
      </c>
      <c r="F8" s="157">
        <v>124346.099999998</v>
      </c>
      <c r="G8" s="157">
        <v>-1179841.5400000024</v>
      </c>
      <c r="H8" s="157">
        <v>3719799.06</v>
      </c>
      <c r="I8" s="157">
        <v>8678549.7899999991</v>
      </c>
      <c r="J8" s="157">
        <v>8678549.7899999991</v>
      </c>
      <c r="K8" s="157">
        <v>12494016.289999999</v>
      </c>
      <c r="L8" s="157">
        <v>5053408.6500000004</v>
      </c>
      <c r="M8" s="157">
        <v>3551286.98</v>
      </c>
      <c r="N8" s="135">
        <f>SUM(B8:M8)/12</f>
        <v>3509757.4724999988</v>
      </c>
    </row>
  </sheetData>
  <pageMargins left="0.52" right="0.2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115"/>
  <sheetViews>
    <sheetView view="pageBreakPreview" topLeftCell="A7" zoomScale="60" zoomScaleNormal="115" workbookViewId="0">
      <pane xSplit="4" ySplit="5" topLeftCell="E12" activePane="bottomRight" state="frozen"/>
      <selection activeCell="A7" sqref="A7"/>
      <selection pane="topRight" activeCell="E7" sqref="E7"/>
      <selection pane="bottomLeft" activeCell="A12" sqref="A12"/>
      <selection pane="bottomRight" activeCell="E8" sqref="E8:H8"/>
    </sheetView>
  </sheetViews>
  <sheetFormatPr defaultRowHeight="15.6" x14ac:dyDescent="0.3"/>
  <cols>
    <col min="1" max="1" width="13.109375" style="1" customWidth="1"/>
    <col min="2" max="2" width="14.5546875" bestFit="1" customWidth="1"/>
    <col min="3" max="3" width="11.88671875" style="1" customWidth="1"/>
    <col min="4" max="4" width="51.6640625" customWidth="1"/>
    <col min="5" max="5" width="16.88671875" bestFit="1" customWidth="1"/>
    <col min="6" max="6" width="14.6640625" bestFit="1" customWidth="1"/>
    <col min="7" max="7" width="5" style="39" bestFit="1" customWidth="1"/>
    <col min="8" max="8" width="16.88671875" bestFit="1" customWidth="1"/>
    <col min="9" max="9" width="3.33203125" customWidth="1"/>
    <col min="10" max="10" width="16.88671875" bestFit="1" customWidth="1"/>
    <col min="11" max="11" width="14.6640625" bestFit="1" customWidth="1"/>
    <col min="12" max="12" width="5" style="39" bestFit="1" customWidth="1"/>
    <col min="13" max="13" width="16.88671875" bestFit="1" customWidth="1"/>
    <col min="14" max="14" width="3.33203125" customWidth="1"/>
    <col min="15" max="15" width="17.5546875" bestFit="1" customWidth="1"/>
    <col min="16" max="16" width="16.33203125" customWidth="1"/>
    <col min="17" max="17" width="5" style="39" bestFit="1" customWidth="1"/>
    <col min="18" max="18" width="22" bestFit="1" customWidth="1"/>
    <col min="19" max="19" width="3.33203125" customWidth="1"/>
    <col min="20" max="20" width="17.5546875" bestFit="1" customWidth="1"/>
    <col min="21" max="21" width="15.88671875" customWidth="1"/>
    <col min="22" max="22" width="5" style="39" bestFit="1" customWidth="1"/>
    <col min="23" max="23" width="16.88671875" bestFit="1" customWidth="1"/>
    <col min="24" max="24" width="3.33203125" customWidth="1"/>
    <col min="25" max="25" width="17.5546875" bestFit="1" customWidth="1"/>
    <col min="26" max="26" width="15.6640625" customWidth="1"/>
    <col min="27" max="27" width="5" style="39" bestFit="1" customWidth="1"/>
    <col min="28" max="28" width="22" bestFit="1" customWidth="1"/>
    <col min="29" max="29" width="3.33203125" customWidth="1"/>
    <col min="30" max="30" width="17.5546875" bestFit="1" customWidth="1"/>
    <col min="31" max="31" width="16.109375" customWidth="1"/>
    <col min="32" max="32" width="5" style="39" bestFit="1" customWidth="1"/>
    <col min="33" max="33" width="22" bestFit="1" customWidth="1"/>
    <col min="34" max="34" width="3.33203125" customWidth="1"/>
    <col min="35" max="35" width="17.5546875" bestFit="1" customWidth="1"/>
    <col min="36" max="36" width="15.33203125" bestFit="1" customWidth="1"/>
    <col min="37" max="37" width="5" style="39" bestFit="1" customWidth="1"/>
    <col min="38" max="38" width="22" bestFit="1" customWidth="1"/>
    <col min="39" max="39" width="3.33203125" customWidth="1"/>
    <col min="40" max="40" width="17.5546875" bestFit="1" customWidth="1"/>
    <col min="41" max="41" width="15.33203125" bestFit="1" customWidth="1"/>
    <col min="42" max="42" width="5" style="39" bestFit="1" customWidth="1"/>
    <col min="43" max="43" width="22" bestFit="1" customWidth="1"/>
    <col min="44" max="44" width="3.33203125" customWidth="1"/>
    <col min="45" max="45" width="17.5546875" bestFit="1" customWidth="1"/>
    <col min="46" max="46" width="15.33203125" bestFit="1" customWidth="1"/>
    <col min="47" max="47" width="5" style="39" bestFit="1" customWidth="1"/>
    <col min="48" max="48" width="22" bestFit="1" customWidth="1"/>
    <col min="49" max="49" width="3.33203125" customWidth="1"/>
    <col min="50" max="50" width="16.88671875" bestFit="1" customWidth="1"/>
    <col min="51" max="51" width="14.6640625" bestFit="1" customWidth="1"/>
    <col min="52" max="52" width="5" style="39" bestFit="1" customWidth="1"/>
    <col min="53" max="53" width="16.88671875" bestFit="1" customWidth="1"/>
    <col min="54" max="54" width="3.33203125" customWidth="1"/>
    <col min="55" max="55" width="16.88671875" bestFit="1" customWidth="1"/>
    <col min="56" max="56" width="15.33203125" bestFit="1" customWidth="1"/>
    <col min="57" max="57" width="5" style="39" bestFit="1" customWidth="1"/>
    <col min="58" max="58" width="16.88671875" bestFit="1" customWidth="1"/>
    <col min="59" max="59" width="3.33203125" customWidth="1"/>
    <col min="60" max="60" width="16.88671875" bestFit="1" customWidth="1"/>
    <col min="61" max="61" width="14.6640625" bestFit="1" customWidth="1"/>
    <col min="62" max="62" width="5" style="39" bestFit="1" customWidth="1"/>
    <col min="63" max="63" width="16.88671875" bestFit="1" customWidth="1"/>
  </cols>
  <sheetData>
    <row r="1" spans="1:63" ht="18" x14ac:dyDescent="0.35">
      <c r="D1" s="2" t="s">
        <v>0</v>
      </c>
    </row>
    <row r="2" spans="1:63" ht="14.25" customHeight="1" x14ac:dyDescent="0.35">
      <c r="D2" s="6" t="s">
        <v>3</v>
      </c>
      <c r="E2" s="30"/>
      <c r="F2" s="40"/>
      <c r="G2" s="41"/>
      <c r="H2" s="40"/>
      <c r="J2" s="30"/>
      <c r="K2" s="40"/>
      <c r="L2" s="41"/>
      <c r="M2" s="40"/>
      <c r="O2" s="30"/>
      <c r="P2" s="40"/>
      <c r="Q2" s="41"/>
      <c r="R2" s="40"/>
      <c r="T2" s="30"/>
      <c r="U2" s="40"/>
      <c r="V2" s="41"/>
      <c r="W2" s="40"/>
      <c r="Y2" s="30"/>
      <c r="Z2" s="40"/>
      <c r="AA2" s="41"/>
      <c r="AB2" s="40"/>
      <c r="AD2" s="30"/>
      <c r="AE2" s="40"/>
      <c r="AF2" s="41"/>
      <c r="AG2" s="40"/>
      <c r="AI2" s="30"/>
      <c r="AJ2" s="40"/>
      <c r="AK2" s="41"/>
      <c r="AL2" s="40"/>
      <c r="AN2" s="30"/>
      <c r="AO2" s="40"/>
      <c r="AP2" s="41"/>
      <c r="AQ2" s="40"/>
      <c r="AS2" s="30"/>
      <c r="AT2" s="40"/>
      <c r="AU2" s="41"/>
      <c r="AV2" s="40"/>
      <c r="AX2" s="30"/>
      <c r="AY2" s="40"/>
      <c r="AZ2" s="41"/>
      <c r="BA2" s="40"/>
      <c r="BC2" s="30"/>
      <c r="BD2" s="40"/>
      <c r="BE2" s="41"/>
      <c r="BF2" s="40"/>
      <c r="BH2" s="30"/>
      <c r="BI2" s="40"/>
      <c r="BJ2" s="41"/>
      <c r="BK2" s="40"/>
    </row>
    <row r="3" spans="1:63" ht="14.25" customHeight="1" x14ac:dyDescent="0.35">
      <c r="D3" s="7"/>
      <c r="E3" s="30"/>
      <c r="F3" s="40"/>
      <c r="G3" s="41"/>
      <c r="H3" s="40"/>
      <c r="J3" s="30"/>
      <c r="K3" s="40"/>
      <c r="L3" s="41"/>
      <c r="M3" s="40"/>
      <c r="O3" s="30"/>
      <c r="P3" s="40"/>
      <c r="Q3" s="41"/>
      <c r="R3" s="40"/>
      <c r="T3" s="30"/>
      <c r="U3" s="40"/>
      <c r="V3" s="41"/>
      <c r="W3" s="40"/>
      <c r="Y3" s="30"/>
      <c r="Z3" s="40"/>
      <c r="AA3" s="41"/>
      <c r="AB3" s="40"/>
      <c r="AD3" s="30"/>
      <c r="AE3" s="40"/>
      <c r="AF3" s="41"/>
      <c r="AG3" s="40"/>
      <c r="AI3" s="30"/>
      <c r="AJ3" s="40"/>
      <c r="AK3" s="41"/>
      <c r="AL3" s="40"/>
      <c r="AN3" s="30"/>
      <c r="AO3" s="40"/>
      <c r="AP3" s="41"/>
      <c r="AQ3" s="40"/>
      <c r="AS3" s="30"/>
      <c r="AT3" s="40"/>
      <c r="AU3" s="41"/>
      <c r="AV3" s="40"/>
      <c r="AX3" s="30"/>
      <c r="AY3" s="40"/>
      <c r="AZ3" s="41"/>
      <c r="BA3" s="40"/>
      <c r="BC3" s="30"/>
      <c r="BD3" s="40"/>
      <c r="BE3" s="41"/>
      <c r="BF3" s="40"/>
      <c r="BH3" s="30"/>
      <c r="BI3" s="40"/>
      <c r="BJ3" s="41"/>
      <c r="BK3" s="40"/>
    </row>
    <row r="4" spans="1:63" ht="14.25" customHeight="1" x14ac:dyDescent="0.3">
      <c r="D4" s="25"/>
      <c r="E4" s="30"/>
      <c r="F4" s="40"/>
      <c r="G4" s="41"/>
      <c r="H4" s="40"/>
      <c r="J4" s="30"/>
      <c r="K4" s="40"/>
      <c r="L4" s="41"/>
      <c r="M4" s="40"/>
      <c r="O4" s="30"/>
      <c r="P4" s="40"/>
      <c r="Q4" s="41"/>
      <c r="R4" s="40"/>
      <c r="T4" s="30"/>
      <c r="U4" s="40"/>
      <c r="V4" s="41"/>
      <c r="W4" s="40"/>
      <c r="Y4" s="30"/>
      <c r="Z4" s="40"/>
      <c r="AA4" s="41"/>
      <c r="AB4" s="40"/>
      <c r="AD4" s="30"/>
      <c r="AE4" s="40"/>
      <c r="AF4" s="41"/>
      <c r="AG4" s="40"/>
      <c r="AI4" s="30"/>
      <c r="AJ4" s="40"/>
      <c r="AK4" s="41"/>
      <c r="AL4" s="40"/>
      <c r="AN4" s="30"/>
      <c r="AO4" s="40"/>
      <c r="AP4" s="41"/>
      <c r="AQ4" s="40"/>
      <c r="AS4" s="30"/>
      <c r="AT4" s="40"/>
      <c r="AU4" s="41"/>
      <c r="AV4" s="40"/>
      <c r="AX4" s="30"/>
      <c r="AY4" s="40"/>
      <c r="AZ4" s="41"/>
      <c r="BA4" s="40"/>
      <c r="BC4" s="30"/>
      <c r="BD4" s="40"/>
      <c r="BE4" s="41"/>
      <c r="BF4" s="40"/>
      <c r="BH4" s="30"/>
      <c r="BI4" s="40"/>
      <c r="BJ4" s="41"/>
      <c r="BK4" s="40"/>
    </row>
    <row r="5" spans="1:63" ht="14.25" customHeight="1" x14ac:dyDescent="0.3">
      <c r="D5" s="25"/>
      <c r="E5" s="30"/>
      <c r="F5" s="40"/>
      <c r="G5" s="41"/>
      <c r="H5" s="40"/>
      <c r="J5" s="30"/>
      <c r="K5" s="40"/>
      <c r="L5" s="41"/>
      <c r="M5" s="40"/>
      <c r="O5" s="30"/>
      <c r="P5" s="40"/>
      <c r="Q5" s="41"/>
      <c r="R5" s="40"/>
      <c r="T5" s="30"/>
      <c r="U5" s="40"/>
      <c r="V5" s="41"/>
      <c r="W5" s="40"/>
      <c r="Y5" s="30"/>
      <c r="Z5" s="40"/>
      <c r="AA5" s="41"/>
      <c r="AB5" s="40"/>
      <c r="AD5" s="30"/>
      <c r="AE5" s="40"/>
      <c r="AF5" s="41"/>
      <c r="AG5" s="40"/>
      <c r="AI5" s="30"/>
      <c r="AJ5" s="40"/>
      <c r="AK5" s="41"/>
      <c r="AL5" s="40"/>
      <c r="AN5" s="30"/>
      <c r="AO5" s="40"/>
      <c r="AP5" s="41"/>
      <c r="AQ5" s="40"/>
      <c r="AS5" s="30"/>
      <c r="AT5" s="40"/>
      <c r="AU5" s="41"/>
      <c r="AV5" s="40"/>
      <c r="AX5" s="30"/>
      <c r="AY5" s="40"/>
      <c r="AZ5" s="41"/>
      <c r="BA5" s="40"/>
      <c r="BC5" s="30"/>
      <c r="BD5" s="40"/>
      <c r="BE5" s="41"/>
      <c r="BF5" s="40"/>
      <c r="BH5" s="30"/>
      <c r="BI5" s="40"/>
      <c r="BJ5" s="41"/>
      <c r="BK5" s="40"/>
    </row>
    <row r="6" spans="1:63" ht="14.25" customHeight="1" x14ac:dyDescent="0.3">
      <c r="D6" s="25"/>
      <c r="E6" s="30"/>
      <c r="F6" s="40"/>
      <c r="G6" s="41"/>
      <c r="H6" s="40"/>
      <c r="J6" s="30"/>
      <c r="K6" s="40"/>
      <c r="L6" s="41"/>
      <c r="M6" s="40"/>
      <c r="O6" s="30"/>
      <c r="P6" s="40"/>
      <c r="Q6" s="41"/>
      <c r="R6" s="40"/>
      <c r="T6" s="30"/>
      <c r="U6" s="40"/>
      <c r="V6" s="41"/>
      <c r="W6" s="40"/>
      <c r="Y6" s="30"/>
      <c r="Z6" s="40"/>
      <c r="AA6" s="41"/>
      <c r="AB6" s="40"/>
      <c r="AD6" s="30"/>
      <c r="AE6" s="40"/>
      <c r="AF6" s="41"/>
      <c r="AG6" s="40"/>
      <c r="AI6" s="30"/>
      <c r="AJ6" s="40"/>
      <c r="AK6" s="41"/>
      <c r="AL6" s="40"/>
      <c r="AN6" s="30"/>
      <c r="AO6" s="40"/>
      <c r="AP6" s="41"/>
      <c r="AQ6" s="40"/>
      <c r="AS6" s="30"/>
      <c r="AT6" s="40"/>
      <c r="AU6" s="41"/>
      <c r="AV6" s="40"/>
      <c r="AX6" s="30"/>
      <c r="AY6" s="40"/>
      <c r="AZ6" s="41"/>
      <c r="BA6" s="40"/>
      <c r="BC6" s="30"/>
      <c r="BD6" s="40"/>
      <c r="BE6" s="41"/>
      <c r="BF6" s="40"/>
      <c r="BH6" s="30"/>
      <c r="BI6" s="40"/>
      <c r="BJ6" s="41"/>
      <c r="BK6" s="40"/>
    </row>
    <row r="7" spans="1:63" ht="14.25" customHeight="1" x14ac:dyDescent="0.3">
      <c r="D7" s="25"/>
      <c r="E7" s="30"/>
      <c r="F7" s="40"/>
      <c r="G7" s="41"/>
      <c r="H7" s="40"/>
      <c r="J7" s="30"/>
      <c r="K7" s="40"/>
      <c r="L7" s="41"/>
      <c r="M7" s="40"/>
      <c r="O7" s="30"/>
      <c r="P7" s="40"/>
      <c r="Q7" s="41"/>
      <c r="R7" s="40"/>
      <c r="T7" s="30"/>
      <c r="U7" s="40"/>
      <c r="V7" s="41"/>
      <c r="W7" s="40"/>
      <c r="Y7" s="30"/>
      <c r="Z7" s="40"/>
      <c r="AA7" s="41"/>
      <c r="AB7" s="40"/>
      <c r="AD7" s="30"/>
      <c r="AE7" s="40"/>
      <c r="AF7" s="41"/>
      <c r="AG7" s="40"/>
      <c r="AI7" s="30"/>
      <c r="AJ7" s="40"/>
      <c r="AK7" s="41"/>
      <c r="AL7" s="40"/>
      <c r="AN7" s="30"/>
      <c r="AO7" s="40"/>
      <c r="AP7" s="41"/>
      <c r="AQ7" s="40"/>
      <c r="AS7" s="30"/>
      <c r="AT7" s="40"/>
      <c r="AU7" s="41"/>
      <c r="AV7" s="40"/>
      <c r="AX7" s="30"/>
      <c r="AY7" s="40"/>
      <c r="AZ7" s="41"/>
      <c r="BA7" s="40"/>
      <c r="BC7" s="30"/>
      <c r="BD7" s="40"/>
      <c r="BE7" s="41"/>
      <c r="BF7" s="40"/>
      <c r="BH7" s="30"/>
      <c r="BI7" s="40"/>
      <c r="BJ7" s="41"/>
      <c r="BK7" s="40"/>
    </row>
    <row r="8" spans="1:63" ht="14.25" customHeight="1" x14ac:dyDescent="0.3">
      <c r="D8" s="25"/>
      <c r="E8" s="202">
        <v>43100</v>
      </c>
      <c r="F8" s="202"/>
      <c r="G8" s="202"/>
      <c r="H8" s="202"/>
      <c r="J8" s="202">
        <v>43069</v>
      </c>
      <c r="K8" s="202"/>
      <c r="L8" s="202"/>
      <c r="M8" s="202"/>
      <c r="O8" s="202">
        <v>43039</v>
      </c>
      <c r="P8" s="202"/>
      <c r="Q8" s="202"/>
      <c r="R8" s="202"/>
      <c r="T8" s="202">
        <v>43008</v>
      </c>
      <c r="U8" s="202"/>
      <c r="V8" s="202"/>
      <c r="W8" s="202"/>
      <c r="Y8" s="202">
        <v>42978</v>
      </c>
      <c r="Z8" s="202"/>
      <c r="AA8" s="202"/>
      <c r="AB8" s="202"/>
      <c r="AD8" s="202">
        <v>42582</v>
      </c>
      <c r="AE8" s="202"/>
      <c r="AF8" s="202"/>
      <c r="AG8" s="202"/>
      <c r="AI8" s="202">
        <v>42916</v>
      </c>
      <c r="AJ8" s="202"/>
      <c r="AK8" s="202"/>
      <c r="AL8" s="202"/>
      <c r="AN8" s="202">
        <v>42886</v>
      </c>
      <c r="AO8" s="202"/>
      <c r="AP8" s="202"/>
      <c r="AQ8" s="202"/>
      <c r="AS8" s="202">
        <v>42855</v>
      </c>
      <c r="AT8" s="202"/>
      <c r="AU8" s="202"/>
      <c r="AV8" s="202"/>
      <c r="AX8" s="202">
        <v>42825</v>
      </c>
      <c r="AY8" s="202"/>
      <c r="AZ8" s="202"/>
      <c r="BA8" s="202"/>
      <c r="BC8" s="202">
        <v>42794</v>
      </c>
      <c r="BD8" s="202"/>
      <c r="BE8" s="202"/>
      <c r="BF8" s="202"/>
      <c r="BH8" s="202">
        <v>42766</v>
      </c>
      <c r="BI8" s="202"/>
      <c r="BJ8" s="202"/>
      <c r="BK8" s="202"/>
    </row>
    <row r="9" spans="1:63" x14ac:dyDescent="0.3">
      <c r="D9" s="1"/>
      <c r="E9" s="8"/>
      <c r="J9" s="8"/>
      <c r="O9" s="8"/>
      <c r="T9" s="8"/>
      <c r="Y9" s="8"/>
      <c r="AD9" s="8"/>
      <c r="AI9" s="8"/>
      <c r="AN9" s="8"/>
      <c r="AS9" s="8"/>
      <c r="AX9" s="8"/>
      <c r="BC9" s="8"/>
      <c r="BH9" s="8"/>
    </row>
    <row r="10" spans="1:63" s="14" customFormat="1" ht="16.2" thickBot="1" x14ac:dyDescent="0.35">
      <c r="A10" s="9" t="s">
        <v>13</v>
      </c>
      <c r="B10" s="10" t="s">
        <v>14</v>
      </c>
      <c r="C10" s="9" t="s">
        <v>15</v>
      </c>
      <c r="D10" s="10" t="s">
        <v>16</v>
      </c>
      <c r="E10" s="11" t="s">
        <v>17</v>
      </c>
      <c r="F10" s="9" t="s">
        <v>18</v>
      </c>
      <c r="G10" s="42"/>
      <c r="H10" s="13" t="s">
        <v>19</v>
      </c>
      <c r="J10" s="11" t="s">
        <v>17</v>
      </c>
      <c r="K10" s="9" t="s">
        <v>18</v>
      </c>
      <c r="L10" s="42"/>
      <c r="M10" s="13" t="s">
        <v>19</v>
      </c>
      <c r="O10" s="11" t="s">
        <v>17</v>
      </c>
      <c r="P10" s="9" t="s">
        <v>18</v>
      </c>
      <c r="Q10" s="42"/>
      <c r="R10" s="13" t="s">
        <v>19</v>
      </c>
      <c r="T10" s="11" t="s">
        <v>17</v>
      </c>
      <c r="U10" s="9" t="s">
        <v>18</v>
      </c>
      <c r="V10" s="42"/>
      <c r="W10" s="13" t="s">
        <v>19</v>
      </c>
      <c r="Y10" s="11" t="s">
        <v>17</v>
      </c>
      <c r="Z10" s="9" t="s">
        <v>18</v>
      </c>
      <c r="AA10" s="42"/>
      <c r="AB10" s="13" t="s">
        <v>19</v>
      </c>
      <c r="AD10" s="11" t="s">
        <v>17</v>
      </c>
      <c r="AE10" s="9" t="s">
        <v>18</v>
      </c>
      <c r="AF10" s="42"/>
      <c r="AG10" s="13" t="s">
        <v>19</v>
      </c>
      <c r="AI10" s="11" t="s">
        <v>17</v>
      </c>
      <c r="AJ10" s="9" t="s">
        <v>18</v>
      </c>
      <c r="AK10" s="42"/>
      <c r="AL10" s="13" t="s">
        <v>19</v>
      </c>
      <c r="AN10" s="11" t="s">
        <v>17</v>
      </c>
      <c r="AO10" s="9" t="s">
        <v>18</v>
      </c>
      <c r="AP10" s="42"/>
      <c r="AQ10" s="13" t="s">
        <v>19</v>
      </c>
      <c r="AS10" s="11" t="s">
        <v>17</v>
      </c>
      <c r="AT10" s="9" t="s">
        <v>18</v>
      </c>
      <c r="AU10" s="42"/>
      <c r="AV10" s="13" t="s">
        <v>19</v>
      </c>
      <c r="AX10" s="11" t="s">
        <v>17</v>
      </c>
      <c r="AY10" s="9" t="s">
        <v>18</v>
      </c>
      <c r="AZ10" s="42"/>
      <c r="BA10" s="13" t="s">
        <v>19</v>
      </c>
      <c r="BC10" s="11" t="s">
        <v>17</v>
      </c>
      <c r="BD10" s="9" t="s">
        <v>18</v>
      </c>
      <c r="BE10" s="42"/>
      <c r="BF10" s="13" t="s">
        <v>19</v>
      </c>
      <c r="BH10" s="11" t="s">
        <v>17</v>
      </c>
      <c r="BI10" s="9" t="s">
        <v>18</v>
      </c>
      <c r="BJ10" s="42"/>
      <c r="BK10" s="13" t="s">
        <v>19</v>
      </c>
    </row>
    <row r="11" spans="1:63" hidden="1" x14ac:dyDescent="0.3"/>
    <row r="12" spans="1:63" ht="15.75" customHeight="1" x14ac:dyDescent="0.3">
      <c r="A12" s="107" t="s">
        <v>20</v>
      </c>
      <c r="B12" s="108" t="s">
        <v>21</v>
      </c>
      <c r="C12" s="107" t="s">
        <v>20</v>
      </c>
      <c r="D12" s="109"/>
      <c r="E12" s="89"/>
      <c r="F12" s="90"/>
      <c r="G12" s="91"/>
      <c r="H12" s="90"/>
      <c r="J12" s="89"/>
      <c r="K12" s="90"/>
      <c r="L12" s="91"/>
      <c r="M12" s="90"/>
      <c r="O12" s="89">
        <v>970070557.71000004</v>
      </c>
      <c r="P12" s="90"/>
      <c r="Q12" s="91"/>
      <c r="R12" s="90">
        <v>970070557.71000004</v>
      </c>
      <c r="T12" s="89">
        <v>961055565.66999996</v>
      </c>
      <c r="U12" s="90"/>
      <c r="V12" s="105"/>
      <c r="W12" s="90">
        <v>961055565.66999996</v>
      </c>
      <c r="Y12" s="89">
        <v>953925681.76999998</v>
      </c>
      <c r="Z12" s="90"/>
      <c r="AA12" s="105"/>
      <c r="AB12" s="90">
        <v>953925681.76999998</v>
      </c>
      <c r="AD12" s="89">
        <v>947348218.03999996</v>
      </c>
      <c r="AE12" s="90"/>
      <c r="AF12" s="105"/>
      <c r="AG12" s="90">
        <v>947348218.03999996</v>
      </c>
      <c r="AI12" s="89">
        <v>945067852.38999999</v>
      </c>
      <c r="AJ12" s="90"/>
      <c r="AK12" s="105"/>
      <c r="AL12" s="90">
        <v>945067852.38999999</v>
      </c>
      <c r="AN12" s="89">
        <v>934819552.00999999</v>
      </c>
      <c r="AO12" s="90"/>
      <c r="AP12" s="105"/>
      <c r="AQ12" s="90">
        <v>934819552.00999999</v>
      </c>
      <c r="AS12" s="89">
        <v>934819552.00999999</v>
      </c>
      <c r="AT12" s="90"/>
      <c r="AU12" s="105"/>
      <c r="AV12" s="90">
        <v>934819552.00999999</v>
      </c>
      <c r="AX12" s="89">
        <v>932970820.38</v>
      </c>
      <c r="AY12" s="90"/>
      <c r="AZ12" s="105"/>
      <c r="BA12" s="90">
        <v>932970820.38</v>
      </c>
      <c r="BC12" s="89">
        <v>927046835.13999999</v>
      </c>
      <c r="BD12" s="90"/>
      <c r="BE12" s="105"/>
      <c r="BF12" s="90">
        <v>927046835.13999999</v>
      </c>
      <c r="BH12" s="89">
        <v>924855679.23000002</v>
      </c>
      <c r="BI12" s="90"/>
      <c r="BJ12" s="105"/>
      <c r="BK12" s="90">
        <v>924855679.23000002</v>
      </c>
    </row>
    <row r="13" spans="1:63" ht="15.75" customHeight="1" x14ac:dyDescent="0.3">
      <c r="A13" s="107" t="s">
        <v>20</v>
      </c>
      <c r="B13" s="108" t="s">
        <v>22</v>
      </c>
      <c r="C13" s="107" t="s">
        <v>20</v>
      </c>
      <c r="D13" s="109"/>
      <c r="E13" s="89"/>
      <c r="F13" s="90"/>
      <c r="G13" s="91"/>
      <c r="H13" s="90"/>
      <c r="J13" s="89"/>
      <c r="K13" s="90"/>
      <c r="L13" s="91"/>
      <c r="M13" s="90"/>
      <c r="O13" s="89">
        <v>0</v>
      </c>
      <c r="P13" s="90"/>
      <c r="Q13" s="91"/>
      <c r="R13" s="90">
        <v>0</v>
      </c>
      <c r="T13" s="89">
        <v>0</v>
      </c>
      <c r="U13" s="90"/>
      <c r="V13" s="105"/>
      <c r="W13" s="90">
        <v>0</v>
      </c>
      <c r="Y13" s="89">
        <v>0</v>
      </c>
      <c r="Z13" s="90"/>
      <c r="AA13" s="105"/>
      <c r="AB13" s="90">
        <v>0</v>
      </c>
      <c r="AD13" s="89">
        <v>0</v>
      </c>
      <c r="AE13" s="90"/>
      <c r="AF13" s="105"/>
      <c r="AG13" s="90">
        <v>0</v>
      </c>
      <c r="AI13" s="89">
        <v>0</v>
      </c>
      <c r="AJ13" s="90"/>
      <c r="AK13" s="105"/>
      <c r="AL13" s="90">
        <v>0</v>
      </c>
      <c r="AN13" s="89">
        <v>0</v>
      </c>
      <c r="AO13" s="90"/>
      <c r="AP13" s="105"/>
      <c r="AQ13" s="90">
        <v>0</v>
      </c>
      <c r="AS13" s="89">
        <v>0</v>
      </c>
      <c r="AT13" s="90"/>
      <c r="AU13" s="105"/>
      <c r="AV13" s="90">
        <v>0</v>
      </c>
      <c r="AX13" s="89">
        <v>0</v>
      </c>
      <c r="AY13" s="90"/>
      <c r="AZ13" s="105"/>
      <c r="BA13" s="90">
        <v>0</v>
      </c>
      <c r="BC13" s="89">
        <v>0</v>
      </c>
      <c r="BD13" s="90"/>
      <c r="BE13" s="105"/>
      <c r="BF13" s="90">
        <v>0</v>
      </c>
      <c r="BH13" s="89">
        <v>0</v>
      </c>
      <c r="BI13" s="90"/>
      <c r="BJ13" s="105"/>
      <c r="BK13" s="90">
        <v>0</v>
      </c>
    </row>
    <row r="14" spans="1:63" ht="15.75" customHeight="1" x14ac:dyDescent="0.3">
      <c r="A14" s="107"/>
      <c r="B14" s="108"/>
      <c r="C14" s="107"/>
      <c r="D14" s="109" t="s">
        <v>23</v>
      </c>
      <c r="E14" s="92"/>
      <c r="F14" s="93"/>
      <c r="G14" s="94"/>
      <c r="H14" s="93"/>
      <c r="J14" s="92"/>
      <c r="K14" s="93"/>
      <c r="L14" s="94"/>
      <c r="M14" s="93"/>
      <c r="O14" s="92">
        <v>970070557.71000004</v>
      </c>
      <c r="P14" s="93">
        <v>0</v>
      </c>
      <c r="Q14" s="94"/>
      <c r="R14" s="93">
        <v>970070557.71000004</v>
      </c>
      <c r="T14" s="92">
        <v>961055565.66999996</v>
      </c>
      <c r="U14" s="93">
        <v>0</v>
      </c>
      <c r="V14" s="106"/>
      <c r="W14" s="93">
        <v>961055565.66999996</v>
      </c>
      <c r="Y14" s="92">
        <v>953925681.76999998</v>
      </c>
      <c r="Z14" s="93">
        <v>0</v>
      </c>
      <c r="AA14" s="106"/>
      <c r="AB14" s="93">
        <v>953925681.76999998</v>
      </c>
      <c r="AD14" s="92">
        <v>947348218.03999996</v>
      </c>
      <c r="AE14" s="93">
        <v>0</v>
      </c>
      <c r="AF14" s="106"/>
      <c r="AG14" s="93">
        <v>947348218.03999996</v>
      </c>
      <c r="AI14" s="92">
        <v>945067852.38999999</v>
      </c>
      <c r="AJ14" s="93">
        <v>0</v>
      </c>
      <c r="AK14" s="106"/>
      <c r="AL14" s="93">
        <v>945067852.38999999</v>
      </c>
      <c r="AN14" s="92">
        <v>934819552.00999999</v>
      </c>
      <c r="AO14" s="93">
        <v>0</v>
      </c>
      <c r="AP14" s="106"/>
      <c r="AQ14" s="93">
        <v>934819552.00999999</v>
      </c>
      <c r="AS14" s="92">
        <v>934819552.00999999</v>
      </c>
      <c r="AT14" s="93">
        <v>0</v>
      </c>
      <c r="AU14" s="106"/>
      <c r="AV14" s="93">
        <v>934819552.00999999</v>
      </c>
      <c r="AX14" s="92">
        <v>932970820.38</v>
      </c>
      <c r="AY14" s="93">
        <v>0</v>
      </c>
      <c r="AZ14" s="106"/>
      <c r="BA14" s="93">
        <v>932970820.38</v>
      </c>
      <c r="BC14" s="92">
        <v>927046835.13999999</v>
      </c>
      <c r="BD14" s="93">
        <v>0</v>
      </c>
      <c r="BE14" s="106"/>
      <c r="BF14" s="93">
        <v>927046835.13999999</v>
      </c>
      <c r="BH14" s="92">
        <v>924855679.23000002</v>
      </c>
      <c r="BI14" s="93">
        <v>0</v>
      </c>
      <c r="BJ14" s="106"/>
      <c r="BK14" s="93">
        <v>924855679.23000002</v>
      </c>
    </row>
    <row r="15" spans="1:63" ht="15.75" customHeight="1" x14ac:dyDescent="0.3">
      <c r="A15" s="107" t="s">
        <v>20</v>
      </c>
      <c r="B15" s="108" t="s">
        <v>24</v>
      </c>
      <c r="C15" s="107" t="s">
        <v>20</v>
      </c>
      <c r="D15" s="110" t="s">
        <v>25</v>
      </c>
      <c r="E15" s="89"/>
      <c r="F15" s="90"/>
      <c r="G15" s="91"/>
      <c r="H15" s="90"/>
      <c r="J15" s="89"/>
      <c r="K15" s="90"/>
      <c r="L15" s="91"/>
      <c r="M15" s="90"/>
      <c r="O15" s="89">
        <v>15829121.619999999</v>
      </c>
      <c r="P15" s="90"/>
      <c r="Q15" s="91"/>
      <c r="R15" s="90">
        <v>15829121.619999999</v>
      </c>
      <c r="T15" s="89">
        <v>19247680.23</v>
      </c>
      <c r="U15" s="90"/>
      <c r="V15" s="105"/>
      <c r="W15" s="90">
        <v>19247680.23</v>
      </c>
      <c r="Y15" s="89">
        <v>18322511.949999999</v>
      </c>
      <c r="Z15" s="90"/>
      <c r="AA15" s="105"/>
      <c r="AB15" s="90">
        <v>18322511.949999999</v>
      </c>
      <c r="AD15" s="89">
        <v>15585499.91</v>
      </c>
      <c r="AE15" s="90"/>
      <c r="AF15" s="105"/>
      <c r="AG15" s="90">
        <v>15585499.91</v>
      </c>
      <c r="AI15" s="89">
        <v>12775949.789999999</v>
      </c>
      <c r="AJ15" s="90"/>
      <c r="AK15" s="105"/>
      <c r="AL15" s="90">
        <v>12775949.789999999</v>
      </c>
      <c r="AN15" s="89">
        <v>13051298.970000001</v>
      </c>
      <c r="AO15" s="90"/>
      <c r="AP15" s="105"/>
      <c r="AQ15" s="90">
        <v>13051298.970000001</v>
      </c>
      <c r="AS15" s="89">
        <v>13051298.970000001</v>
      </c>
      <c r="AT15" s="90"/>
      <c r="AU15" s="105"/>
      <c r="AV15" s="90">
        <v>13051298.970000001</v>
      </c>
      <c r="AX15" s="89">
        <v>10859687.869999999</v>
      </c>
      <c r="AY15" s="90"/>
      <c r="AZ15" s="105"/>
      <c r="BA15" s="90">
        <v>10859687.869999999</v>
      </c>
      <c r="BC15" s="89">
        <v>13402177.42</v>
      </c>
      <c r="BD15" s="90"/>
      <c r="BE15" s="105"/>
      <c r="BF15" s="90">
        <v>13402177.42</v>
      </c>
      <c r="BH15" s="89">
        <v>12826831.539999999</v>
      </c>
      <c r="BI15" s="90"/>
      <c r="BJ15" s="105"/>
      <c r="BK15" s="90">
        <v>12826831.539999999</v>
      </c>
    </row>
    <row r="16" spans="1:63" ht="15.75" customHeight="1" x14ac:dyDescent="0.3">
      <c r="A16" s="107" t="s">
        <v>20</v>
      </c>
      <c r="B16" s="108" t="s">
        <v>26</v>
      </c>
      <c r="C16" s="107" t="s">
        <v>20</v>
      </c>
      <c r="D16" s="109"/>
      <c r="E16" s="89"/>
      <c r="F16" s="90"/>
      <c r="G16" s="91"/>
      <c r="H16" s="90"/>
      <c r="J16" s="89"/>
      <c r="K16" s="90"/>
      <c r="L16" s="91"/>
      <c r="M16" s="90"/>
      <c r="O16" s="89">
        <v>-459262676.39999998</v>
      </c>
      <c r="P16" s="90"/>
      <c r="Q16" s="91"/>
      <c r="R16" s="90">
        <v>-459262676.39999998</v>
      </c>
      <c r="T16" s="89">
        <v>-458537334.70999998</v>
      </c>
      <c r="U16" s="90"/>
      <c r="V16" s="105"/>
      <c r="W16" s="90">
        <v>-458537334.70999998</v>
      </c>
      <c r="Y16" s="89">
        <v>-456622990.04000002</v>
      </c>
      <c r="Z16" s="90"/>
      <c r="AA16" s="105"/>
      <c r="AB16" s="90">
        <v>-456622990.04000002</v>
      </c>
      <c r="AD16" s="89">
        <v>-454468643.86000001</v>
      </c>
      <c r="AE16" s="90"/>
      <c r="AF16" s="105"/>
      <c r="AG16" s="90">
        <v>-454468643.86000001</v>
      </c>
      <c r="AI16" s="89">
        <v>-452826536.69999999</v>
      </c>
      <c r="AJ16" s="90"/>
      <c r="AK16" s="105"/>
      <c r="AL16" s="90">
        <v>-452826536.69999999</v>
      </c>
      <c r="AN16" s="89">
        <v>-449329394.44999999</v>
      </c>
      <c r="AO16" s="90"/>
      <c r="AP16" s="105"/>
      <c r="AQ16" s="90">
        <v>-449329394.44999999</v>
      </c>
      <c r="AS16" s="89">
        <v>-449329394.44999999</v>
      </c>
      <c r="AT16" s="90"/>
      <c r="AU16" s="105"/>
      <c r="AV16" s="90">
        <v>-449329394.44999999</v>
      </c>
      <c r="AX16" s="89">
        <v>-447684865.13</v>
      </c>
      <c r="AY16" s="90"/>
      <c r="AZ16" s="105"/>
      <c r="BA16" s="90">
        <v>-447684865.13</v>
      </c>
      <c r="BC16" s="89">
        <v>-445985328.54000002</v>
      </c>
      <c r="BD16" s="90"/>
      <c r="BE16" s="105"/>
      <c r="BF16" s="90">
        <v>-445985328.54000002</v>
      </c>
      <c r="BH16" s="89">
        <v>-444190731.23000002</v>
      </c>
      <c r="BI16" s="90"/>
      <c r="BJ16" s="105"/>
      <c r="BK16" s="90">
        <v>-444190731.23000002</v>
      </c>
    </row>
    <row r="17" spans="1:63" ht="15.75" customHeight="1" x14ac:dyDescent="0.3">
      <c r="A17" s="107" t="s">
        <v>20</v>
      </c>
      <c r="B17" s="108" t="s">
        <v>27</v>
      </c>
      <c r="C17" s="107" t="s">
        <v>20</v>
      </c>
      <c r="D17" s="109"/>
      <c r="E17" s="89"/>
      <c r="F17" s="90"/>
      <c r="G17" s="91"/>
      <c r="H17" s="90"/>
      <c r="J17" s="89"/>
      <c r="K17" s="90"/>
      <c r="L17" s="91"/>
      <c r="M17" s="90"/>
      <c r="O17" s="89">
        <v>-13314644.220000001</v>
      </c>
      <c r="P17" s="90"/>
      <c r="Q17" s="91"/>
      <c r="R17" s="90">
        <v>-13314644.220000001</v>
      </c>
      <c r="T17" s="89">
        <v>-13051978.939999999</v>
      </c>
      <c r="U17" s="90"/>
      <c r="V17" s="105"/>
      <c r="W17" s="90">
        <v>-13051978.939999999</v>
      </c>
      <c r="Y17" s="89">
        <v>-12789313.66</v>
      </c>
      <c r="Z17" s="90"/>
      <c r="AA17" s="105"/>
      <c r="AB17" s="90">
        <v>-12789313.66</v>
      </c>
      <c r="AD17" s="89">
        <v>-12528767.24</v>
      </c>
      <c r="AE17" s="90"/>
      <c r="AF17" s="105"/>
      <c r="AG17" s="90">
        <v>-12528767.24</v>
      </c>
      <c r="AI17" s="89">
        <v>-12268220.82</v>
      </c>
      <c r="AJ17" s="90"/>
      <c r="AK17" s="105"/>
      <c r="AL17" s="90">
        <v>-12268220.82</v>
      </c>
      <c r="AN17" s="89">
        <v>-11748030.880000001</v>
      </c>
      <c r="AO17" s="90"/>
      <c r="AP17" s="105"/>
      <c r="AQ17" s="90">
        <v>-11748030.880000001</v>
      </c>
      <c r="AS17" s="89">
        <v>-11748030.880000001</v>
      </c>
      <c r="AT17" s="90"/>
      <c r="AU17" s="105"/>
      <c r="AV17" s="90">
        <v>-11748030.880000001</v>
      </c>
      <c r="AX17" s="89">
        <v>-11488442.960000001</v>
      </c>
      <c r="AY17" s="90"/>
      <c r="AZ17" s="105"/>
      <c r="BA17" s="90">
        <v>-11488442.960000001</v>
      </c>
      <c r="BC17" s="89">
        <v>-11258336.15</v>
      </c>
      <c r="BD17" s="90"/>
      <c r="BE17" s="105"/>
      <c r="BF17" s="90">
        <v>-11258336.15</v>
      </c>
      <c r="BH17" s="89">
        <v>-11028229.34</v>
      </c>
      <c r="BI17" s="90"/>
      <c r="BJ17" s="105"/>
      <c r="BK17" s="90">
        <v>-11028229.34</v>
      </c>
    </row>
    <row r="18" spans="1:63" ht="15.75" customHeight="1" x14ac:dyDescent="0.3">
      <c r="A18" s="107" t="s">
        <v>20</v>
      </c>
      <c r="B18" s="108" t="s">
        <v>28</v>
      </c>
      <c r="C18" s="107" t="s">
        <v>20</v>
      </c>
      <c r="D18" s="109"/>
      <c r="E18" s="95"/>
      <c r="F18" s="90"/>
      <c r="G18" s="91"/>
      <c r="H18" s="90"/>
      <c r="J18" s="95"/>
      <c r="K18" s="90"/>
      <c r="L18" s="91"/>
      <c r="M18" s="90"/>
      <c r="O18" s="95">
        <v>0</v>
      </c>
      <c r="P18" s="90"/>
      <c r="Q18" s="91"/>
      <c r="R18" s="90">
        <v>0</v>
      </c>
      <c r="T18" s="95">
        <v>0</v>
      </c>
      <c r="U18" s="90"/>
      <c r="V18" s="105"/>
      <c r="W18" s="90">
        <v>0</v>
      </c>
      <c r="Y18" s="95">
        <v>0</v>
      </c>
      <c r="Z18" s="90"/>
      <c r="AA18" s="105"/>
      <c r="AB18" s="90">
        <v>0</v>
      </c>
      <c r="AD18" s="95">
        <v>0</v>
      </c>
      <c r="AE18" s="90"/>
      <c r="AF18" s="105"/>
      <c r="AG18" s="90">
        <v>0</v>
      </c>
      <c r="AI18" s="95">
        <v>0</v>
      </c>
      <c r="AJ18" s="90"/>
      <c r="AK18" s="105"/>
      <c r="AL18" s="90">
        <v>0</v>
      </c>
      <c r="AN18" s="95">
        <v>0</v>
      </c>
      <c r="AO18" s="90"/>
      <c r="AP18" s="105"/>
      <c r="AQ18" s="90">
        <v>0</v>
      </c>
      <c r="AS18" s="95">
        <v>0</v>
      </c>
      <c r="AT18" s="90"/>
      <c r="AU18" s="105"/>
      <c r="AV18" s="90">
        <v>0</v>
      </c>
      <c r="AX18" s="95">
        <v>0</v>
      </c>
      <c r="AY18" s="90"/>
      <c r="AZ18" s="105"/>
      <c r="BA18" s="90">
        <v>0</v>
      </c>
      <c r="BC18" s="95">
        <v>0</v>
      </c>
      <c r="BD18" s="90"/>
      <c r="BE18" s="105"/>
      <c r="BF18" s="90">
        <v>0</v>
      </c>
      <c r="BH18" s="95">
        <v>0</v>
      </c>
      <c r="BI18" s="90"/>
      <c r="BJ18" s="105"/>
      <c r="BK18" s="90">
        <v>0</v>
      </c>
    </row>
    <row r="19" spans="1:63" ht="15.75" customHeight="1" x14ac:dyDescent="0.3">
      <c r="A19" s="107"/>
      <c r="B19" s="108"/>
      <c r="C19" s="107"/>
      <c r="D19" s="109" t="s">
        <v>29</v>
      </c>
      <c r="E19" s="90"/>
      <c r="F19" s="93"/>
      <c r="G19" s="94"/>
      <c r="H19" s="93"/>
      <c r="J19" s="90"/>
      <c r="K19" s="93"/>
      <c r="L19" s="94"/>
      <c r="M19" s="93"/>
      <c r="O19" s="90">
        <v>-472577320.62</v>
      </c>
      <c r="P19" s="93">
        <v>0</v>
      </c>
      <c r="Q19" s="94"/>
      <c r="R19" s="93">
        <v>-472577320.62</v>
      </c>
      <c r="T19" s="90">
        <v>-471589313.64999998</v>
      </c>
      <c r="U19" s="93">
        <v>0</v>
      </c>
      <c r="V19" s="106"/>
      <c r="W19" s="93">
        <v>-471589313.64999998</v>
      </c>
      <c r="Y19" s="90">
        <v>-469412303.70000005</v>
      </c>
      <c r="Z19" s="93">
        <v>0</v>
      </c>
      <c r="AA19" s="106"/>
      <c r="AB19" s="93">
        <v>-469412303.70000005</v>
      </c>
      <c r="AD19" s="90">
        <v>-466997411.10000002</v>
      </c>
      <c r="AE19" s="93">
        <v>0</v>
      </c>
      <c r="AF19" s="106"/>
      <c r="AG19" s="93">
        <v>-466997411.10000002</v>
      </c>
      <c r="AI19" s="90">
        <v>-465094757.51999998</v>
      </c>
      <c r="AJ19" s="93">
        <v>0</v>
      </c>
      <c r="AK19" s="106"/>
      <c r="AL19" s="93">
        <v>-465094757.51999998</v>
      </c>
      <c r="AN19" s="90">
        <v>-461077425.32999998</v>
      </c>
      <c r="AO19" s="93">
        <v>0</v>
      </c>
      <c r="AP19" s="106"/>
      <c r="AQ19" s="93">
        <v>-461077425.32999998</v>
      </c>
      <c r="AS19" s="90">
        <v>-461077425.32999998</v>
      </c>
      <c r="AT19" s="93">
        <v>0</v>
      </c>
      <c r="AU19" s="106"/>
      <c r="AV19" s="93">
        <v>-461077425.32999998</v>
      </c>
      <c r="AX19" s="90">
        <v>-459173308.08999997</v>
      </c>
      <c r="AY19" s="93">
        <v>0</v>
      </c>
      <c r="AZ19" s="106"/>
      <c r="BA19" s="93">
        <v>-459173308.08999997</v>
      </c>
      <c r="BC19" s="90">
        <v>-457243664.69</v>
      </c>
      <c r="BD19" s="93">
        <v>0</v>
      </c>
      <c r="BE19" s="106"/>
      <c r="BF19" s="93">
        <v>-457243664.69</v>
      </c>
      <c r="BH19" s="90">
        <v>-455218960.56999999</v>
      </c>
      <c r="BI19" s="93">
        <v>0</v>
      </c>
      <c r="BJ19" s="106"/>
      <c r="BK19" s="93">
        <v>-455218960.56999999</v>
      </c>
    </row>
    <row r="20" spans="1:63" ht="15.75" customHeight="1" x14ac:dyDescent="0.3">
      <c r="A20" s="107" t="s">
        <v>20</v>
      </c>
      <c r="B20" s="108" t="s">
        <v>30</v>
      </c>
      <c r="C20" s="107" t="s">
        <v>20</v>
      </c>
      <c r="D20" s="109" t="s">
        <v>31</v>
      </c>
      <c r="E20" s="89"/>
      <c r="F20" s="90"/>
      <c r="G20" s="91"/>
      <c r="H20" s="90"/>
      <c r="J20" s="89"/>
      <c r="K20" s="90"/>
      <c r="L20" s="91"/>
      <c r="M20" s="90"/>
      <c r="O20" s="89">
        <v>0</v>
      </c>
      <c r="P20" s="90"/>
      <c r="Q20" s="91"/>
      <c r="R20" s="90">
        <v>0</v>
      </c>
      <c r="T20" s="89">
        <v>0</v>
      </c>
      <c r="U20" s="90"/>
      <c r="V20" s="105"/>
      <c r="W20" s="90">
        <v>0</v>
      </c>
      <c r="Y20" s="89">
        <v>0</v>
      </c>
      <c r="Z20" s="90"/>
      <c r="AA20" s="105"/>
      <c r="AB20" s="90">
        <v>0</v>
      </c>
      <c r="AD20" s="89">
        <v>0</v>
      </c>
      <c r="AE20" s="90"/>
      <c r="AF20" s="105"/>
      <c r="AG20" s="90">
        <v>0</v>
      </c>
      <c r="AI20" s="89">
        <v>0</v>
      </c>
      <c r="AJ20" s="90"/>
      <c r="AK20" s="105"/>
      <c r="AL20" s="90">
        <v>0</v>
      </c>
      <c r="AN20" s="89">
        <v>0</v>
      </c>
      <c r="AO20" s="90"/>
      <c r="AP20" s="105"/>
      <c r="AQ20" s="90">
        <v>0</v>
      </c>
      <c r="AS20" s="89">
        <v>0</v>
      </c>
      <c r="AT20" s="90"/>
      <c r="AU20" s="105"/>
      <c r="AV20" s="90">
        <v>0</v>
      </c>
      <c r="AX20" s="89">
        <v>0</v>
      </c>
      <c r="AY20" s="90"/>
      <c r="AZ20" s="105"/>
      <c r="BA20" s="90">
        <v>0</v>
      </c>
      <c r="BC20" s="89">
        <v>0</v>
      </c>
      <c r="BD20" s="90"/>
      <c r="BE20" s="105"/>
      <c r="BF20" s="90">
        <v>0</v>
      </c>
      <c r="BH20" s="89">
        <v>0</v>
      </c>
      <c r="BI20" s="90"/>
      <c r="BJ20" s="105"/>
      <c r="BK20" s="90">
        <v>0</v>
      </c>
    </row>
    <row r="21" spans="1:63" ht="15.75" customHeight="1" x14ac:dyDescent="0.3">
      <c r="A21" s="107" t="s">
        <v>20</v>
      </c>
      <c r="B21" s="108" t="s">
        <v>32</v>
      </c>
      <c r="C21" s="107" t="s">
        <v>20</v>
      </c>
      <c r="D21" s="109" t="s">
        <v>33</v>
      </c>
      <c r="E21" s="89"/>
      <c r="F21" s="90"/>
      <c r="G21" s="91"/>
      <c r="H21" s="90"/>
      <c r="J21" s="89"/>
      <c r="K21" s="90"/>
      <c r="L21" s="91"/>
      <c r="M21" s="90"/>
      <c r="O21" s="89">
        <v>202030.18</v>
      </c>
      <c r="P21" s="90"/>
      <c r="Q21" s="91"/>
      <c r="R21" s="90">
        <v>202030.18</v>
      </c>
      <c r="T21" s="89">
        <v>202030.18</v>
      </c>
      <c r="U21" s="90"/>
      <c r="V21" s="105"/>
      <c r="W21" s="90">
        <v>202030.18</v>
      </c>
      <c r="Y21" s="89">
        <v>202030.18</v>
      </c>
      <c r="Z21" s="90"/>
      <c r="AA21" s="105"/>
      <c r="AB21" s="90">
        <v>202030.18</v>
      </c>
      <c r="AD21" s="89">
        <v>202030.18</v>
      </c>
      <c r="AE21" s="90"/>
      <c r="AF21" s="105"/>
      <c r="AG21" s="90">
        <v>202030.18</v>
      </c>
      <c r="AI21" s="89">
        <v>202030.18</v>
      </c>
      <c r="AJ21" s="90"/>
      <c r="AK21" s="105"/>
      <c r="AL21" s="90">
        <v>202030.18</v>
      </c>
      <c r="AN21" s="89">
        <v>202030.18</v>
      </c>
      <c r="AO21" s="90"/>
      <c r="AP21" s="105"/>
      <c r="AQ21" s="90">
        <v>202030.18</v>
      </c>
      <c r="AS21" s="89">
        <v>202030.18</v>
      </c>
      <c r="AT21" s="90"/>
      <c r="AU21" s="105"/>
      <c r="AV21" s="90">
        <v>202030.18</v>
      </c>
      <c r="AX21" s="89">
        <v>202030.18</v>
      </c>
      <c r="AY21" s="90"/>
      <c r="AZ21" s="105"/>
      <c r="BA21" s="90">
        <v>202030.18</v>
      </c>
      <c r="BC21" s="89">
        <v>202030.18</v>
      </c>
      <c r="BD21" s="90"/>
      <c r="BE21" s="105"/>
      <c r="BF21" s="90">
        <v>202030.18</v>
      </c>
      <c r="BH21" s="89">
        <v>202030.18</v>
      </c>
      <c r="BI21" s="90"/>
      <c r="BJ21" s="105"/>
      <c r="BK21" s="90">
        <v>202030.18</v>
      </c>
    </row>
    <row r="22" spans="1:63" ht="15.75" customHeight="1" x14ac:dyDescent="0.3">
      <c r="A22" s="107" t="s">
        <v>20</v>
      </c>
      <c r="B22" s="108" t="s">
        <v>34</v>
      </c>
      <c r="C22" s="107" t="s">
        <v>20</v>
      </c>
      <c r="D22" s="109" t="s">
        <v>35</v>
      </c>
      <c r="E22" s="89"/>
      <c r="F22" s="90"/>
      <c r="G22" s="91"/>
      <c r="H22" s="90"/>
      <c r="J22" s="89"/>
      <c r="K22" s="90"/>
      <c r="L22" s="91"/>
      <c r="M22" s="90"/>
      <c r="O22" s="89">
        <v>0</v>
      </c>
      <c r="P22" s="90"/>
      <c r="Q22" s="91"/>
      <c r="R22" s="90">
        <v>0</v>
      </c>
      <c r="T22" s="89">
        <v>0</v>
      </c>
      <c r="U22" s="90"/>
      <c r="V22" s="105"/>
      <c r="W22" s="90">
        <v>0</v>
      </c>
      <c r="Y22" s="89">
        <v>0</v>
      </c>
      <c r="Z22" s="90"/>
      <c r="AA22" s="105"/>
      <c r="AB22" s="90">
        <v>0</v>
      </c>
      <c r="AD22" s="89">
        <v>0</v>
      </c>
      <c r="AE22" s="90"/>
      <c r="AF22" s="105"/>
      <c r="AG22" s="90">
        <v>0</v>
      </c>
      <c r="AI22" s="89">
        <v>0</v>
      </c>
      <c r="AJ22" s="90"/>
      <c r="AK22" s="105"/>
      <c r="AL22" s="90">
        <v>0</v>
      </c>
      <c r="AN22" s="89">
        <v>0</v>
      </c>
      <c r="AO22" s="90"/>
      <c r="AP22" s="105"/>
      <c r="AQ22" s="90">
        <v>0</v>
      </c>
      <c r="AS22" s="89">
        <v>0</v>
      </c>
      <c r="AT22" s="90"/>
      <c r="AU22" s="105"/>
      <c r="AV22" s="90">
        <v>0</v>
      </c>
      <c r="AX22" s="89">
        <v>0</v>
      </c>
      <c r="AY22" s="90"/>
      <c r="AZ22" s="105"/>
      <c r="BA22" s="90">
        <v>0</v>
      </c>
      <c r="BC22" s="89">
        <v>0</v>
      </c>
      <c r="BD22" s="90"/>
      <c r="BE22" s="105"/>
      <c r="BF22" s="90">
        <v>0</v>
      </c>
      <c r="BH22" s="89">
        <v>0</v>
      </c>
      <c r="BI22" s="90"/>
      <c r="BJ22" s="105"/>
      <c r="BK22" s="90">
        <v>0</v>
      </c>
    </row>
    <row r="23" spans="1:63" ht="15.75" customHeight="1" x14ac:dyDescent="0.3">
      <c r="A23" s="107" t="s">
        <v>20</v>
      </c>
      <c r="B23" s="108" t="s">
        <v>36</v>
      </c>
      <c r="C23" s="107" t="s">
        <v>20</v>
      </c>
      <c r="D23" s="109" t="s">
        <v>37</v>
      </c>
      <c r="E23" s="89"/>
      <c r="F23" s="90"/>
      <c r="G23" s="91"/>
      <c r="H23" s="90"/>
      <c r="J23" s="89"/>
      <c r="K23" s="90"/>
      <c r="L23" s="91"/>
      <c r="M23" s="90"/>
      <c r="O23" s="89">
        <v>11534211.51</v>
      </c>
      <c r="P23" s="90"/>
      <c r="Q23" s="91"/>
      <c r="R23" s="90">
        <v>11534211.51</v>
      </c>
      <c r="T23" s="89">
        <v>11502971.02</v>
      </c>
      <c r="U23" s="90"/>
      <c r="V23" s="105"/>
      <c r="W23" s="90">
        <v>11502971.02</v>
      </c>
      <c r="Y23" s="89">
        <v>11337142.560000001</v>
      </c>
      <c r="Z23" s="90"/>
      <c r="AA23" s="105"/>
      <c r="AB23" s="90">
        <v>11337142.560000001</v>
      </c>
      <c r="AD23" s="89">
        <v>11307252.26</v>
      </c>
      <c r="AE23" s="90"/>
      <c r="AF23" s="105"/>
      <c r="AG23" s="90">
        <v>11307252.26</v>
      </c>
      <c r="AI23" s="89">
        <v>11251598.93</v>
      </c>
      <c r="AJ23" s="90"/>
      <c r="AK23" s="105"/>
      <c r="AL23" s="90">
        <v>11251598.93</v>
      </c>
      <c r="AN23" s="89">
        <v>11157354.539999999</v>
      </c>
      <c r="AO23" s="90"/>
      <c r="AP23" s="105"/>
      <c r="AQ23" s="90">
        <v>11157354.539999999</v>
      </c>
      <c r="AS23" s="89">
        <v>11157354.539999999</v>
      </c>
      <c r="AT23" s="90"/>
      <c r="AU23" s="105"/>
      <c r="AV23" s="90">
        <v>11157354.539999999</v>
      </c>
      <c r="AX23" s="89">
        <v>11105525.880000001</v>
      </c>
      <c r="AY23" s="90"/>
      <c r="AZ23" s="105"/>
      <c r="BA23" s="90">
        <v>11105525.880000001</v>
      </c>
      <c r="BC23" s="89">
        <v>11060546.869999999</v>
      </c>
      <c r="BD23" s="90"/>
      <c r="BE23" s="105"/>
      <c r="BF23" s="90">
        <v>11060546.869999999</v>
      </c>
      <c r="BH23" s="89">
        <v>10978495.35</v>
      </c>
      <c r="BI23" s="90"/>
      <c r="BJ23" s="105"/>
      <c r="BK23" s="90">
        <v>10978495.35</v>
      </c>
    </row>
    <row r="24" spans="1:63" s="133" customFormat="1" ht="15.75" customHeight="1" x14ac:dyDescent="0.3">
      <c r="A24" s="128" t="s">
        <v>20</v>
      </c>
      <c r="B24" s="129" t="s">
        <v>38</v>
      </c>
      <c r="C24" s="128" t="s">
        <v>20</v>
      </c>
      <c r="D24" s="130" t="s">
        <v>39</v>
      </c>
      <c r="E24" s="131"/>
      <c r="F24" s="131"/>
      <c r="G24" s="132"/>
      <c r="H24" s="131"/>
      <c r="J24" s="131"/>
      <c r="K24" s="131"/>
      <c r="L24" s="132"/>
      <c r="M24" s="131"/>
      <c r="O24" s="131">
        <v>46375.949999997603</v>
      </c>
      <c r="P24" s="131">
        <v>0</v>
      </c>
      <c r="Q24" s="132">
        <v>7</v>
      </c>
      <c r="R24" s="131">
        <v>46375.949999997603</v>
      </c>
      <c r="T24" s="131">
        <v>950598.599999998</v>
      </c>
      <c r="U24" s="131">
        <v>0</v>
      </c>
      <c r="V24" s="134" t="s">
        <v>357</v>
      </c>
      <c r="W24" s="131">
        <v>950598.599999998</v>
      </c>
      <c r="Y24" s="131">
        <v>124346.099999998</v>
      </c>
      <c r="Z24" s="131">
        <v>0</v>
      </c>
      <c r="AA24" s="134" t="s">
        <v>357</v>
      </c>
      <c r="AB24" s="131">
        <v>124346.099999998</v>
      </c>
      <c r="AD24" s="131">
        <v>-2.3283064365387E-9</v>
      </c>
      <c r="AE24" s="131">
        <v>-1179841.54</v>
      </c>
      <c r="AF24" s="134" t="s">
        <v>357</v>
      </c>
      <c r="AG24" s="131">
        <v>-1179841.5400000024</v>
      </c>
      <c r="AI24" s="131">
        <v>3719799.06</v>
      </c>
      <c r="AJ24" s="131"/>
      <c r="AK24" s="134" t="s">
        <v>357</v>
      </c>
      <c r="AL24" s="131">
        <v>3719799.06</v>
      </c>
      <c r="AN24" s="131">
        <v>8678549.7899999991</v>
      </c>
      <c r="AO24" s="131"/>
      <c r="AP24" s="134" t="s">
        <v>357</v>
      </c>
      <c r="AQ24" s="131">
        <v>8678549.7899999991</v>
      </c>
      <c r="AS24" s="131">
        <v>8678549.7899999991</v>
      </c>
      <c r="AT24" s="131"/>
      <c r="AU24" s="134" t="s">
        <v>357</v>
      </c>
      <c r="AV24" s="131">
        <v>8678549.7899999991</v>
      </c>
      <c r="AX24" s="131">
        <v>12494016.289999999</v>
      </c>
      <c r="AY24" s="131"/>
      <c r="AZ24" s="134" t="s">
        <v>357</v>
      </c>
      <c r="BA24" s="131">
        <v>12494016.289999999</v>
      </c>
      <c r="BC24" s="131">
        <v>5053408.6500000004</v>
      </c>
      <c r="BD24" s="131"/>
      <c r="BE24" s="134" t="s">
        <v>357</v>
      </c>
      <c r="BF24" s="131">
        <v>5053408.6500000004</v>
      </c>
      <c r="BH24" s="131">
        <v>3551286.98</v>
      </c>
      <c r="BI24" s="131"/>
      <c r="BJ24" s="134" t="s">
        <v>357</v>
      </c>
      <c r="BK24" s="131">
        <v>3551286.98</v>
      </c>
    </row>
    <row r="25" spans="1:63" ht="15.75" customHeight="1" x14ac:dyDescent="0.3">
      <c r="A25" s="107" t="s">
        <v>20</v>
      </c>
      <c r="B25" s="108" t="s">
        <v>40</v>
      </c>
      <c r="C25" s="107" t="s">
        <v>20</v>
      </c>
      <c r="D25" s="109" t="s">
        <v>41</v>
      </c>
      <c r="E25" s="89"/>
      <c r="F25" s="90"/>
      <c r="G25" s="91"/>
      <c r="H25" s="90"/>
      <c r="J25" s="89"/>
      <c r="K25" s="90"/>
      <c r="L25" s="91"/>
      <c r="M25" s="90"/>
      <c r="O25" s="89">
        <v>2550</v>
      </c>
      <c r="P25" s="90"/>
      <c r="Q25" s="91"/>
      <c r="R25" s="90">
        <v>2550</v>
      </c>
      <c r="T25" s="89">
        <v>2550</v>
      </c>
      <c r="U25" s="90"/>
      <c r="V25" s="105"/>
      <c r="W25" s="90">
        <v>2550</v>
      </c>
      <c r="Y25" s="89">
        <v>2550</v>
      </c>
      <c r="Z25" s="90"/>
      <c r="AA25" s="105"/>
      <c r="AB25" s="90">
        <v>2550</v>
      </c>
      <c r="AD25" s="89">
        <v>2550</v>
      </c>
      <c r="AE25" s="90"/>
      <c r="AF25" s="105"/>
      <c r="AG25" s="90">
        <v>2550</v>
      </c>
      <c r="AI25" s="89">
        <v>2550</v>
      </c>
      <c r="AJ25" s="90"/>
      <c r="AK25" s="105"/>
      <c r="AL25" s="90">
        <v>2550</v>
      </c>
      <c r="AN25" s="89">
        <v>2750</v>
      </c>
      <c r="AO25" s="90"/>
      <c r="AP25" s="105"/>
      <c r="AQ25" s="90">
        <v>2750</v>
      </c>
      <c r="AS25" s="89">
        <v>2750</v>
      </c>
      <c r="AT25" s="90"/>
      <c r="AU25" s="105"/>
      <c r="AV25" s="90">
        <v>2750</v>
      </c>
      <c r="AX25" s="89">
        <v>2750</v>
      </c>
      <c r="AY25" s="90"/>
      <c r="AZ25" s="105"/>
      <c r="BA25" s="90">
        <v>2750</v>
      </c>
      <c r="BC25" s="89">
        <v>2750</v>
      </c>
      <c r="BD25" s="90"/>
      <c r="BE25" s="105"/>
      <c r="BF25" s="90">
        <v>2750</v>
      </c>
      <c r="BH25" s="89">
        <v>2750</v>
      </c>
      <c r="BI25" s="90"/>
      <c r="BJ25" s="105"/>
      <c r="BK25" s="90">
        <v>2750</v>
      </c>
    </row>
    <row r="26" spans="1:63" ht="15.75" customHeight="1" x14ac:dyDescent="0.3">
      <c r="A26" s="107" t="s">
        <v>20</v>
      </c>
      <c r="B26" s="108" t="s">
        <v>42</v>
      </c>
      <c r="C26" s="107" t="s">
        <v>20</v>
      </c>
      <c r="D26" s="109" t="s">
        <v>43</v>
      </c>
      <c r="E26" s="89"/>
      <c r="F26" s="90"/>
      <c r="G26" s="91"/>
      <c r="H26" s="90"/>
      <c r="J26" s="89"/>
      <c r="K26" s="90"/>
      <c r="L26" s="91"/>
      <c r="M26" s="90"/>
      <c r="O26" s="89">
        <v>0</v>
      </c>
      <c r="P26" s="90"/>
      <c r="Q26" s="91"/>
      <c r="R26" s="90">
        <v>0</v>
      </c>
      <c r="T26" s="89">
        <v>0</v>
      </c>
      <c r="U26" s="90"/>
      <c r="V26" s="105"/>
      <c r="W26" s="90">
        <v>0</v>
      </c>
      <c r="Y26" s="89">
        <v>0</v>
      </c>
      <c r="Z26" s="90"/>
      <c r="AA26" s="105"/>
      <c r="AB26" s="90">
        <v>0</v>
      </c>
      <c r="AD26" s="89">
        <v>0</v>
      </c>
      <c r="AE26" s="90"/>
      <c r="AF26" s="105"/>
      <c r="AG26" s="90">
        <v>0</v>
      </c>
      <c r="AI26" s="89">
        <v>0</v>
      </c>
      <c r="AJ26" s="90"/>
      <c r="AK26" s="105"/>
      <c r="AL26" s="90">
        <v>0</v>
      </c>
      <c r="AN26" s="89">
        <v>0</v>
      </c>
      <c r="AO26" s="90"/>
      <c r="AP26" s="105"/>
      <c r="AQ26" s="90">
        <v>0</v>
      </c>
      <c r="AS26" s="89">
        <v>0</v>
      </c>
      <c r="AT26" s="90"/>
      <c r="AU26" s="105"/>
      <c r="AV26" s="90">
        <v>0</v>
      </c>
      <c r="AX26" s="89">
        <v>0</v>
      </c>
      <c r="AY26" s="90"/>
      <c r="AZ26" s="105"/>
      <c r="BA26" s="90">
        <v>0</v>
      </c>
      <c r="BC26" s="89">
        <v>0</v>
      </c>
      <c r="BD26" s="90"/>
      <c r="BE26" s="105"/>
      <c r="BF26" s="90">
        <v>0</v>
      </c>
      <c r="BH26" s="89">
        <v>0</v>
      </c>
      <c r="BI26" s="90"/>
      <c r="BJ26" s="105"/>
      <c r="BK26" s="90">
        <v>0</v>
      </c>
    </row>
    <row r="27" spans="1:63" ht="15.75" customHeight="1" x14ac:dyDescent="0.3">
      <c r="A27" s="107" t="s">
        <v>20</v>
      </c>
      <c r="B27" s="108" t="s">
        <v>44</v>
      </c>
      <c r="C27" s="107" t="s">
        <v>20</v>
      </c>
      <c r="D27" s="109" t="s">
        <v>45</v>
      </c>
      <c r="E27" s="89"/>
      <c r="F27" s="96"/>
      <c r="G27" s="97"/>
      <c r="H27" s="90"/>
      <c r="J27" s="89"/>
      <c r="K27" s="96"/>
      <c r="L27" s="97"/>
      <c r="M27" s="90"/>
      <c r="O27" s="89">
        <v>7842753.3600000003</v>
      </c>
      <c r="P27" s="96">
        <v>-6801910.1100000003</v>
      </c>
      <c r="Q27" s="97">
        <v>1</v>
      </c>
      <c r="R27" s="90">
        <v>1040843.25</v>
      </c>
      <c r="T27" s="89">
        <v>6049712</v>
      </c>
      <c r="U27" s="96">
        <v>-5972445.8499999996</v>
      </c>
      <c r="V27" s="119" t="s">
        <v>358</v>
      </c>
      <c r="W27" s="90">
        <v>77266.150000000373</v>
      </c>
      <c r="Y27" s="89">
        <v>6190712.1799999997</v>
      </c>
      <c r="Z27" s="96">
        <v>-4972837.18</v>
      </c>
      <c r="AA27" s="119" t="s">
        <v>358</v>
      </c>
      <c r="AB27" s="90">
        <v>1217875</v>
      </c>
      <c r="AD27" s="89">
        <v>7333905.6600000001</v>
      </c>
      <c r="AE27" s="96">
        <v>-3969238.98</v>
      </c>
      <c r="AF27" s="119" t="s">
        <v>358</v>
      </c>
      <c r="AG27" s="90">
        <v>3364666.68</v>
      </c>
      <c r="AI27" s="89">
        <v>9835641.3800000008</v>
      </c>
      <c r="AJ27" s="96">
        <v>-3298663.89</v>
      </c>
      <c r="AK27" s="119" t="s">
        <v>358</v>
      </c>
      <c r="AL27" s="90">
        <v>6536977.4900000002</v>
      </c>
      <c r="AN27" s="89">
        <v>16547590.550000001</v>
      </c>
      <c r="AO27" s="96">
        <v>-2884584.46</v>
      </c>
      <c r="AP27" s="119" t="s">
        <v>358</v>
      </c>
      <c r="AQ27" s="90">
        <v>13663006.09</v>
      </c>
      <c r="AS27" s="89">
        <v>16547590.550000001</v>
      </c>
      <c r="AT27" s="96">
        <v>-2662103.94</v>
      </c>
      <c r="AU27" s="119" t="s">
        <v>358</v>
      </c>
      <c r="AV27" s="90">
        <v>13885486.610000001</v>
      </c>
      <c r="AX27" s="89">
        <v>21632148.73</v>
      </c>
      <c r="AY27" s="96">
        <v>-2881402.34</v>
      </c>
      <c r="AZ27" s="119" t="s">
        <v>358</v>
      </c>
      <c r="BA27" s="90">
        <v>18750746.390000001</v>
      </c>
      <c r="BC27" s="89">
        <v>24484408.399999999</v>
      </c>
      <c r="BD27" s="96">
        <v>-3566200.77</v>
      </c>
      <c r="BE27" s="119" t="s">
        <v>358</v>
      </c>
      <c r="BF27" s="90">
        <v>20918207.629999999</v>
      </c>
      <c r="BH27" s="89">
        <v>29044173.920000002</v>
      </c>
      <c r="BI27" s="96">
        <v>-4985217.83</v>
      </c>
      <c r="BJ27" s="119" t="s">
        <v>358</v>
      </c>
      <c r="BK27" s="90">
        <v>24058956.090000004</v>
      </c>
    </row>
    <row r="28" spans="1:63" ht="15.75" customHeight="1" x14ac:dyDescent="0.3">
      <c r="A28" s="107" t="s">
        <v>20</v>
      </c>
      <c r="B28" s="108" t="s">
        <v>46</v>
      </c>
      <c r="C28" s="107" t="s">
        <v>20</v>
      </c>
      <c r="D28" s="109" t="s">
        <v>47</v>
      </c>
      <c r="E28" s="89"/>
      <c r="F28" s="90"/>
      <c r="G28" s="91"/>
      <c r="H28" s="90"/>
      <c r="J28" s="89"/>
      <c r="K28" s="90"/>
      <c r="L28" s="91"/>
      <c r="M28" s="90"/>
      <c r="O28" s="89">
        <v>1894038.29</v>
      </c>
      <c r="P28" s="90"/>
      <c r="Q28" s="91"/>
      <c r="R28" s="90">
        <v>1894038.29</v>
      </c>
      <c r="T28" s="89">
        <v>1958921.87</v>
      </c>
      <c r="U28" s="90"/>
      <c r="V28" s="105"/>
      <c r="W28" s="90">
        <v>1958921.87</v>
      </c>
      <c r="Y28" s="89">
        <v>1980359.22</v>
      </c>
      <c r="Z28" s="90"/>
      <c r="AA28" s="105"/>
      <c r="AB28" s="90">
        <v>1980359.22</v>
      </c>
      <c r="AD28" s="89">
        <v>2642529.52</v>
      </c>
      <c r="AE28" s="90"/>
      <c r="AF28" s="105"/>
      <c r="AG28" s="90">
        <v>2642529.52</v>
      </c>
      <c r="AI28" s="89">
        <v>1912961.8</v>
      </c>
      <c r="AJ28" s="90"/>
      <c r="AK28" s="105"/>
      <c r="AL28" s="90">
        <v>1912961.8</v>
      </c>
      <c r="AN28" s="89">
        <v>1793261.65</v>
      </c>
      <c r="AO28" s="90"/>
      <c r="AP28" s="105"/>
      <c r="AQ28" s="90">
        <v>1793261.65</v>
      </c>
      <c r="AS28" s="89">
        <v>1793261.65</v>
      </c>
      <c r="AT28" s="90"/>
      <c r="AU28" s="105"/>
      <c r="AV28" s="90">
        <v>1793261.65</v>
      </c>
      <c r="AX28" s="89">
        <v>1771991.73</v>
      </c>
      <c r="AY28" s="90"/>
      <c r="AZ28" s="105"/>
      <c r="BA28" s="90">
        <v>1771991.73</v>
      </c>
      <c r="BC28" s="89">
        <v>1825029.67</v>
      </c>
      <c r="BD28" s="90"/>
      <c r="BE28" s="105"/>
      <c r="BF28" s="90">
        <v>1825029.67</v>
      </c>
      <c r="BH28" s="89">
        <v>1782463.35</v>
      </c>
      <c r="BI28" s="90"/>
      <c r="BJ28" s="105"/>
      <c r="BK28" s="90">
        <v>1782463.35</v>
      </c>
    </row>
    <row r="29" spans="1:63" ht="15.75" customHeight="1" x14ac:dyDescent="0.3">
      <c r="A29" s="107" t="s">
        <v>20</v>
      </c>
      <c r="B29" s="108" t="s">
        <v>48</v>
      </c>
      <c r="C29" s="107" t="s">
        <v>20</v>
      </c>
      <c r="D29" s="109" t="s">
        <v>49</v>
      </c>
      <c r="E29" s="89"/>
      <c r="F29" s="90"/>
      <c r="G29" s="91"/>
      <c r="H29" s="90"/>
      <c r="J29" s="89"/>
      <c r="K29" s="90"/>
      <c r="L29" s="91"/>
      <c r="M29" s="90"/>
      <c r="O29" s="89">
        <v>-307597.8</v>
      </c>
      <c r="P29" s="90"/>
      <c r="Q29" s="91"/>
      <c r="R29" s="90">
        <v>-307597.8</v>
      </c>
      <c r="T29" s="89">
        <v>-321441.23</v>
      </c>
      <c r="U29" s="90"/>
      <c r="V29" s="105"/>
      <c r="W29" s="90">
        <v>-321441.23</v>
      </c>
      <c r="Y29" s="89">
        <v>-384906.84</v>
      </c>
      <c r="Z29" s="90"/>
      <c r="AA29" s="105"/>
      <c r="AB29" s="90">
        <v>-384906.84</v>
      </c>
      <c r="AD29" s="89">
        <v>-469899.28</v>
      </c>
      <c r="AE29" s="90"/>
      <c r="AF29" s="105"/>
      <c r="AG29" s="90">
        <v>-469899.28</v>
      </c>
      <c r="AI29" s="89">
        <v>-494954.13</v>
      </c>
      <c r="AJ29" s="90"/>
      <c r="AK29" s="105"/>
      <c r="AL29" s="90">
        <v>-494954.13</v>
      </c>
      <c r="AN29" s="89">
        <v>-713622.23</v>
      </c>
      <c r="AO29" s="90"/>
      <c r="AP29" s="105"/>
      <c r="AQ29" s="90">
        <v>-713622.23</v>
      </c>
      <c r="AS29" s="89">
        <v>-713622.23</v>
      </c>
      <c r="AT29" s="90"/>
      <c r="AU29" s="105"/>
      <c r="AV29" s="90">
        <v>-713622.23</v>
      </c>
      <c r="AX29" s="89">
        <v>-746449.95</v>
      </c>
      <c r="AY29" s="90"/>
      <c r="AZ29" s="105"/>
      <c r="BA29" s="90">
        <v>-746449.95</v>
      </c>
      <c r="BC29" s="89">
        <v>-773808</v>
      </c>
      <c r="BD29" s="90"/>
      <c r="BE29" s="105"/>
      <c r="BF29" s="90">
        <v>-773808</v>
      </c>
      <c r="BH29" s="89">
        <v>-638756.5</v>
      </c>
      <c r="BI29" s="90"/>
      <c r="BJ29" s="105"/>
      <c r="BK29" s="90">
        <v>-638756.5</v>
      </c>
    </row>
    <row r="30" spans="1:63" ht="15.75" customHeight="1" x14ac:dyDescent="0.3">
      <c r="A30" s="107" t="s">
        <v>20</v>
      </c>
      <c r="B30" s="108" t="s">
        <v>50</v>
      </c>
      <c r="C30" s="107" t="s">
        <v>368</v>
      </c>
      <c r="D30" s="111" t="s">
        <v>51</v>
      </c>
      <c r="E30" s="98"/>
      <c r="F30" s="98"/>
      <c r="G30" s="99"/>
      <c r="H30" s="90"/>
      <c r="J30" s="98"/>
      <c r="K30" s="98"/>
      <c r="L30" s="99"/>
      <c r="M30" s="90"/>
      <c r="O30" s="98">
        <v>-3.6379788070917101E-12</v>
      </c>
      <c r="P30" s="98"/>
      <c r="Q30" s="99"/>
      <c r="R30" s="90">
        <v>-3.6379788070917101E-12</v>
      </c>
      <c r="T30" s="89">
        <v>-3.6379788070917101E-12</v>
      </c>
      <c r="U30" s="98"/>
      <c r="V30" s="120"/>
      <c r="W30" s="90">
        <v>-3.6379788070917101E-12</v>
      </c>
      <c r="Y30" s="89">
        <v>-3.6379788070917101E-12</v>
      </c>
      <c r="Z30" s="98"/>
      <c r="AA30" s="120"/>
      <c r="AB30" s="90">
        <v>-3.6379788070917101E-12</v>
      </c>
      <c r="AD30" s="89">
        <v>-3.6379788070917101E-12</v>
      </c>
      <c r="AE30" s="98"/>
      <c r="AF30" s="120"/>
      <c r="AG30" s="90">
        <v>-3.6379788070917101E-12</v>
      </c>
      <c r="AI30" s="124">
        <v>-3.6379788070917101E-12</v>
      </c>
      <c r="AJ30" s="98"/>
      <c r="AK30" s="120"/>
      <c r="AL30" s="90">
        <v>-3.6379788070917101E-12</v>
      </c>
      <c r="AN30" s="89">
        <v>-3.6379788070917101E-12</v>
      </c>
      <c r="AO30" s="98"/>
      <c r="AP30" s="120"/>
      <c r="AQ30" s="90">
        <v>-3.6379788070917101E-12</v>
      </c>
      <c r="AS30" s="89">
        <v>-3.6379788070917101E-12</v>
      </c>
      <c r="AT30" s="98"/>
      <c r="AU30" s="120"/>
      <c r="AV30" s="90">
        <v>-3.6379788070917101E-12</v>
      </c>
      <c r="AX30" s="89">
        <v>15532.52</v>
      </c>
      <c r="AY30" s="98"/>
      <c r="AZ30" s="120"/>
      <c r="BA30" s="90">
        <v>15532.52</v>
      </c>
      <c r="BC30" s="89">
        <v>15532.52</v>
      </c>
      <c r="BD30" s="98"/>
      <c r="BE30" s="120"/>
      <c r="BF30" s="90">
        <v>15532.52</v>
      </c>
      <c r="BH30" s="89">
        <v>15532.52</v>
      </c>
      <c r="BI30" s="98"/>
      <c r="BJ30" s="120"/>
      <c r="BK30" s="90">
        <v>15532.52</v>
      </c>
    </row>
    <row r="31" spans="1:63" ht="15.75" customHeight="1" x14ac:dyDescent="0.3">
      <c r="A31" s="107" t="s">
        <v>20</v>
      </c>
      <c r="B31" s="108" t="s">
        <v>52</v>
      </c>
      <c r="C31" s="107" t="s">
        <v>20</v>
      </c>
      <c r="D31" s="109" t="s">
        <v>53</v>
      </c>
      <c r="E31" s="89"/>
      <c r="F31" s="90"/>
      <c r="G31" s="91"/>
      <c r="H31" s="90"/>
      <c r="J31" s="89"/>
      <c r="K31" s="90"/>
      <c r="L31" s="91"/>
      <c r="M31" s="90"/>
      <c r="O31" s="89">
        <v>8827847.0700000003</v>
      </c>
      <c r="P31" s="90"/>
      <c r="Q31" s="91"/>
      <c r="R31" s="90">
        <v>8827847.0700000003</v>
      </c>
      <c r="T31" s="89">
        <v>9020410.5999999996</v>
      </c>
      <c r="U31" s="90"/>
      <c r="V31" s="105"/>
      <c r="W31" s="90">
        <v>9020410.5999999996</v>
      </c>
      <c r="Y31" s="89">
        <v>8863740.1400000006</v>
      </c>
      <c r="Z31" s="90"/>
      <c r="AA31" s="105"/>
      <c r="AB31" s="90">
        <v>8863740.1400000006</v>
      </c>
      <c r="AD31" s="89">
        <v>8519309.4700000007</v>
      </c>
      <c r="AE31" s="90"/>
      <c r="AF31" s="105"/>
      <c r="AG31" s="90">
        <v>8519309.4700000007</v>
      </c>
      <c r="AI31" s="89">
        <v>8388157.1600000001</v>
      </c>
      <c r="AJ31" s="90"/>
      <c r="AK31" s="105"/>
      <c r="AL31" s="90">
        <v>8388157.1600000001</v>
      </c>
      <c r="AN31" s="89">
        <v>7556515.04</v>
      </c>
      <c r="AO31" s="90"/>
      <c r="AP31" s="105"/>
      <c r="AQ31" s="90">
        <v>7556515.04</v>
      </c>
      <c r="AS31" s="89">
        <v>7556515.04</v>
      </c>
      <c r="AT31" s="90"/>
      <c r="AU31" s="105"/>
      <c r="AV31" s="90">
        <v>7556515.04</v>
      </c>
      <c r="AX31" s="89">
        <v>7258702.2000000002</v>
      </c>
      <c r="AY31" s="90"/>
      <c r="AZ31" s="105"/>
      <c r="BA31" s="90">
        <v>7258702.2000000002</v>
      </c>
      <c r="BC31" s="89">
        <v>7257020.8399999999</v>
      </c>
      <c r="BD31" s="90"/>
      <c r="BE31" s="105"/>
      <c r="BF31" s="90">
        <v>7257020.8399999999</v>
      </c>
      <c r="BH31" s="89">
        <v>7177992.7800000003</v>
      </c>
      <c r="BI31" s="90"/>
      <c r="BJ31" s="105"/>
      <c r="BK31" s="90">
        <v>7177992.7800000003</v>
      </c>
    </row>
    <row r="32" spans="1:63" ht="15.75" customHeight="1" x14ac:dyDescent="0.3">
      <c r="A32" s="107" t="s">
        <v>20</v>
      </c>
      <c r="B32" s="108" t="s">
        <v>54</v>
      </c>
      <c r="C32" s="107" t="s">
        <v>20</v>
      </c>
      <c r="D32" s="109" t="s">
        <v>55</v>
      </c>
      <c r="E32" s="89"/>
      <c r="F32" s="90"/>
      <c r="G32" s="91"/>
      <c r="H32" s="90"/>
      <c r="J32" s="89"/>
      <c r="K32" s="90"/>
      <c r="L32" s="91"/>
      <c r="M32" s="90"/>
      <c r="O32" s="89">
        <v>164595.39000000001</v>
      </c>
      <c r="P32" s="90"/>
      <c r="Q32" s="91"/>
      <c r="R32" s="90">
        <v>164595.39000000001</v>
      </c>
      <c r="T32" s="89">
        <v>101368.7</v>
      </c>
      <c r="U32" s="90"/>
      <c r="V32" s="105"/>
      <c r="W32" s="90">
        <v>101368.7</v>
      </c>
      <c r="Y32" s="89">
        <v>96827.71</v>
      </c>
      <c r="Z32" s="90"/>
      <c r="AA32" s="105"/>
      <c r="AB32" s="90">
        <v>96827.71</v>
      </c>
      <c r="AD32" s="89">
        <v>70070.880000000005</v>
      </c>
      <c r="AE32" s="90"/>
      <c r="AF32" s="105"/>
      <c r="AG32" s="90">
        <v>70070.880000000005</v>
      </c>
      <c r="AI32" s="89">
        <v>59572.46</v>
      </c>
      <c r="AJ32" s="90"/>
      <c r="AK32" s="105"/>
      <c r="AL32" s="90">
        <v>59572.46</v>
      </c>
      <c r="AN32" s="89">
        <v>44014.720000000001</v>
      </c>
      <c r="AO32" s="90"/>
      <c r="AP32" s="105"/>
      <c r="AQ32" s="90">
        <v>44014.720000000001</v>
      </c>
      <c r="AS32" s="89">
        <v>44014.720000000001</v>
      </c>
      <c r="AT32" s="90"/>
      <c r="AU32" s="105"/>
      <c r="AV32" s="90">
        <v>44014.720000000001</v>
      </c>
      <c r="AX32" s="89">
        <v>33242.449999999997</v>
      </c>
      <c r="AY32" s="90"/>
      <c r="AZ32" s="105"/>
      <c r="BA32" s="90">
        <v>33242.449999999997</v>
      </c>
      <c r="BC32" s="89">
        <v>36087.01</v>
      </c>
      <c r="BD32" s="90"/>
      <c r="BE32" s="105"/>
      <c r="BF32" s="90">
        <v>36087.01</v>
      </c>
      <c r="BH32" s="89">
        <v>11246.09</v>
      </c>
      <c r="BI32" s="90"/>
      <c r="BJ32" s="105"/>
      <c r="BK32" s="90">
        <v>11246.09</v>
      </c>
    </row>
    <row r="33" spans="1:63" ht="15.75" customHeight="1" x14ac:dyDescent="0.3">
      <c r="A33" s="107" t="s">
        <v>20</v>
      </c>
      <c r="B33" s="108" t="s">
        <v>56</v>
      </c>
      <c r="C33" s="107" t="s">
        <v>369</v>
      </c>
      <c r="D33" s="109" t="s">
        <v>58</v>
      </c>
      <c r="E33" s="89"/>
      <c r="F33" s="90"/>
      <c r="G33" s="91"/>
      <c r="H33" s="90"/>
      <c r="J33" s="89"/>
      <c r="K33" s="90"/>
      <c r="L33" s="91"/>
      <c r="M33" s="90"/>
      <c r="O33" s="89">
        <v>371207.38</v>
      </c>
      <c r="P33" s="90"/>
      <c r="Q33" s="91"/>
      <c r="R33" s="90">
        <v>371207.38</v>
      </c>
      <c r="T33" s="89">
        <v>322668.24</v>
      </c>
      <c r="U33" s="90"/>
      <c r="V33" s="105"/>
      <c r="W33" s="90">
        <v>322668.24</v>
      </c>
      <c r="Y33" s="89">
        <v>690247.8</v>
      </c>
      <c r="Z33" s="90"/>
      <c r="AA33" s="105"/>
      <c r="AB33" s="90">
        <v>690247.8</v>
      </c>
      <c r="AD33" s="89">
        <v>756317.09</v>
      </c>
      <c r="AE33" s="90"/>
      <c r="AF33" s="105"/>
      <c r="AG33" s="90">
        <v>756317.09</v>
      </c>
      <c r="AI33" s="89">
        <v>177929.25</v>
      </c>
      <c r="AJ33" s="90"/>
      <c r="AK33" s="105"/>
      <c r="AL33" s="90">
        <v>177929.25</v>
      </c>
      <c r="AN33" s="89">
        <v>302548.08</v>
      </c>
      <c r="AO33" s="90"/>
      <c r="AP33" s="105"/>
      <c r="AQ33" s="90">
        <v>302548.08</v>
      </c>
      <c r="AS33" s="89">
        <v>302548.08</v>
      </c>
      <c r="AT33" s="90"/>
      <c r="AU33" s="105"/>
      <c r="AV33" s="90">
        <v>302548.08</v>
      </c>
      <c r="AX33" s="89">
        <v>122171.04</v>
      </c>
      <c r="AY33" s="90"/>
      <c r="AZ33" s="105"/>
      <c r="BA33" s="90">
        <v>122171.04</v>
      </c>
      <c r="BC33" s="89">
        <v>387766.6</v>
      </c>
      <c r="BD33" s="90"/>
      <c r="BE33" s="105"/>
      <c r="BF33" s="90">
        <v>387766.6</v>
      </c>
      <c r="BH33" s="89">
        <v>361637.29</v>
      </c>
      <c r="BI33" s="90"/>
      <c r="BJ33" s="105"/>
      <c r="BK33" s="90">
        <v>361637.29</v>
      </c>
    </row>
    <row r="34" spans="1:63" ht="15.75" customHeight="1" x14ac:dyDescent="0.3">
      <c r="A34" s="107" t="s">
        <v>20</v>
      </c>
      <c r="B34" s="108" t="s">
        <v>56</v>
      </c>
      <c r="C34" s="107" t="s">
        <v>370</v>
      </c>
      <c r="D34" s="109" t="s">
        <v>60</v>
      </c>
      <c r="E34" s="89"/>
      <c r="F34" s="90"/>
      <c r="G34" s="91"/>
      <c r="H34" s="90"/>
      <c r="J34" s="89"/>
      <c r="K34" s="90"/>
      <c r="L34" s="91"/>
      <c r="M34" s="90"/>
      <c r="O34" s="89">
        <v>2289151.5</v>
      </c>
      <c r="P34" s="90"/>
      <c r="Q34" s="91"/>
      <c r="R34" s="90">
        <v>2289151.5</v>
      </c>
      <c r="T34" s="89">
        <v>2265797.87</v>
      </c>
      <c r="U34" s="90"/>
      <c r="V34" s="105"/>
      <c r="W34" s="90">
        <v>2265797.87</v>
      </c>
      <c r="Y34" s="89">
        <v>2066265.93</v>
      </c>
      <c r="Z34" s="90"/>
      <c r="AA34" s="105"/>
      <c r="AB34" s="90">
        <v>2066265.93</v>
      </c>
      <c r="AD34" s="89">
        <v>1525404.75</v>
      </c>
      <c r="AE34" s="90"/>
      <c r="AF34" s="105"/>
      <c r="AG34" s="90">
        <v>1525404.75</v>
      </c>
      <c r="AI34" s="89">
        <v>991565.72</v>
      </c>
      <c r="AJ34" s="90"/>
      <c r="AK34" s="105"/>
      <c r="AL34" s="90">
        <v>991565.72</v>
      </c>
      <c r="AN34" s="89">
        <v>952407.78</v>
      </c>
      <c r="AO34" s="90"/>
      <c r="AP34" s="105"/>
      <c r="AQ34" s="90">
        <v>952407.78</v>
      </c>
      <c r="AS34" s="89">
        <v>952407.78</v>
      </c>
      <c r="AT34" s="90"/>
      <c r="AU34" s="105"/>
      <c r="AV34" s="90">
        <v>952407.78</v>
      </c>
      <c r="AX34" s="89">
        <v>965383.08</v>
      </c>
      <c r="AY34" s="90"/>
      <c r="AZ34" s="105"/>
      <c r="BA34" s="90">
        <v>965383.08</v>
      </c>
      <c r="BC34" s="89">
        <v>774889.69</v>
      </c>
      <c r="BD34" s="90"/>
      <c r="BE34" s="105"/>
      <c r="BF34" s="90">
        <v>774889.69</v>
      </c>
      <c r="BH34" s="89">
        <v>960536.31</v>
      </c>
      <c r="BI34" s="90"/>
      <c r="BJ34" s="105"/>
      <c r="BK34" s="90">
        <v>960536.31</v>
      </c>
    </row>
    <row r="35" spans="1:63" ht="15.75" customHeight="1" x14ac:dyDescent="0.3">
      <c r="A35" s="107" t="s">
        <v>20</v>
      </c>
      <c r="B35" s="108" t="s">
        <v>61</v>
      </c>
      <c r="C35" s="107" t="s">
        <v>20</v>
      </c>
      <c r="D35" s="109" t="s">
        <v>62</v>
      </c>
      <c r="E35" s="89"/>
      <c r="F35" s="90"/>
      <c r="G35" s="91"/>
      <c r="H35" s="90"/>
      <c r="J35" s="89"/>
      <c r="K35" s="90"/>
      <c r="L35" s="91"/>
      <c r="M35" s="90"/>
      <c r="O35" s="89">
        <v>7634028.7699999996</v>
      </c>
      <c r="P35" s="90"/>
      <c r="Q35" s="91"/>
      <c r="R35" s="90">
        <v>7634028.7699999996</v>
      </c>
      <c r="T35" s="89">
        <v>7201173.2300000004</v>
      </c>
      <c r="U35" s="90"/>
      <c r="V35" s="105"/>
      <c r="W35" s="90">
        <v>7201173.2300000004</v>
      </c>
      <c r="Y35" s="89">
        <v>5439342.8200000003</v>
      </c>
      <c r="Z35" s="90"/>
      <c r="AA35" s="105"/>
      <c r="AB35" s="90">
        <v>5439342.8200000003</v>
      </c>
      <c r="AD35" s="89">
        <v>3600895.81</v>
      </c>
      <c r="AE35" s="90"/>
      <c r="AF35" s="105"/>
      <c r="AG35" s="90">
        <v>3600895.81</v>
      </c>
      <c r="AI35" s="89">
        <v>2105178.4</v>
      </c>
      <c r="AJ35" s="90"/>
      <c r="AK35" s="105"/>
      <c r="AL35" s="90">
        <v>2105178.4</v>
      </c>
      <c r="AN35" s="89">
        <v>1237812.27</v>
      </c>
      <c r="AO35" s="90"/>
      <c r="AP35" s="105"/>
      <c r="AQ35" s="90">
        <v>1237812.27</v>
      </c>
      <c r="AS35" s="89">
        <v>1237812.27</v>
      </c>
      <c r="AT35" s="90"/>
      <c r="AU35" s="105"/>
      <c r="AV35" s="90">
        <v>1237812.27</v>
      </c>
      <c r="AX35" s="89">
        <v>1481748.57</v>
      </c>
      <c r="AY35" s="90"/>
      <c r="AZ35" s="105"/>
      <c r="BA35" s="90">
        <v>1481748.57</v>
      </c>
      <c r="BC35" s="89">
        <v>1460026.19</v>
      </c>
      <c r="BD35" s="90"/>
      <c r="BE35" s="105"/>
      <c r="BF35" s="90">
        <v>1460026.19</v>
      </c>
      <c r="BH35" s="89">
        <v>2093351.04</v>
      </c>
      <c r="BI35" s="90"/>
      <c r="BJ35" s="105"/>
      <c r="BK35" s="90">
        <v>2093351.04</v>
      </c>
    </row>
    <row r="36" spans="1:63" ht="15.75" customHeight="1" x14ac:dyDescent="0.3">
      <c r="A36" s="107" t="s">
        <v>20</v>
      </c>
      <c r="B36" s="108" t="s">
        <v>63</v>
      </c>
      <c r="C36" s="107" t="s">
        <v>20</v>
      </c>
      <c r="D36" s="109" t="s">
        <v>64</v>
      </c>
      <c r="E36" s="89"/>
      <c r="F36" s="90"/>
      <c r="G36" s="91"/>
      <c r="H36" s="90"/>
      <c r="J36" s="89"/>
      <c r="K36" s="90"/>
      <c r="L36" s="91"/>
      <c r="M36" s="90"/>
      <c r="O36" s="89">
        <v>13027586.59</v>
      </c>
      <c r="P36" s="90"/>
      <c r="Q36" s="91"/>
      <c r="R36" s="90">
        <v>13027586.59</v>
      </c>
      <c r="T36" s="89">
        <v>7168638.2999999896</v>
      </c>
      <c r="U36" s="90"/>
      <c r="V36" s="105"/>
      <c r="W36" s="90">
        <v>7168638.2999999896</v>
      </c>
      <c r="Y36" s="89">
        <v>5151842.4999999898</v>
      </c>
      <c r="Z36" s="90"/>
      <c r="AA36" s="105"/>
      <c r="AB36" s="90">
        <v>5151842.4999999898</v>
      </c>
      <c r="AD36" s="89">
        <v>5956221.3599999901</v>
      </c>
      <c r="AE36" s="90"/>
      <c r="AF36" s="105"/>
      <c r="AG36" s="90">
        <v>5956221.3599999901</v>
      </c>
      <c r="AI36" s="89">
        <v>6284302.6599999899</v>
      </c>
      <c r="AJ36" s="90"/>
      <c r="AK36" s="105"/>
      <c r="AL36" s="90">
        <v>6284302.6599999899</v>
      </c>
      <c r="AN36" s="89">
        <v>15152250.189999999</v>
      </c>
      <c r="AO36" s="90"/>
      <c r="AP36" s="105"/>
      <c r="AQ36" s="90">
        <v>15152250.189999999</v>
      </c>
      <c r="AS36" s="89">
        <v>15152250.189999999</v>
      </c>
      <c r="AT36" s="90"/>
      <c r="AU36" s="105"/>
      <c r="AV36" s="90">
        <v>15152250.189999999</v>
      </c>
      <c r="AX36" s="89">
        <v>17775254.739999998</v>
      </c>
      <c r="AY36" s="90"/>
      <c r="AZ36" s="105"/>
      <c r="BA36" s="90">
        <v>17775254.739999998</v>
      </c>
      <c r="BC36" s="89">
        <v>26673167.550000001</v>
      </c>
      <c r="BD36" s="90"/>
      <c r="BE36" s="105"/>
      <c r="BF36" s="90">
        <v>26673167.550000001</v>
      </c>
      <c r="BH36" s="89">
        <v>31549618.23</v>
      </c>
      <c r="BI36" s="90"/>
      <c r="BJ36" s="105"/>
      <c r="BK36" s="90">
        <v>31549618.23</v>
      </c>
    </row>
    <row r="37" spans="1:63" ht="15.75" customHeight="1" x14ac:dyDescent="0.3">
      <c r="A37" s="107" t="s">
        <v>20</v>
      </c>
      <c r="B37" s="108" t="s">
        <v>65</v>
      </c>
      <c r="C37" s="107" t="s">
        <v>20</v>
      </c>
      <c r="D37" s="109" t="s">
        <v>66</v>
      </c>
      <c r="E37" s="89"/>
      <c r="F37" s="96"/>
      <c r="G37" s="97"/>
      <c r="H37" s="90"/>
      <c r="J37" s="89"/>
      <c r="K37" s="96"/>
      <c r="L37" s="97"/>
      <c r="M37" s="90"/>
      <c r="O37" s="89">
        <v>232678.69</v>
      </c>
      <c r="P37" s="96">
        <v>1638432.3900000001</v>
      </c>
      <c r="Q37" s="97" t="s">
        <v>364</v>
      </c>
      <c r="R37" s="90">
        <v>1871111.08</v>
      </c>
      <c r="T37" s="89">
        <v>240702.09</v>
      </c>
      <c r="U37" s="96">
        <v>1881992.75</v>
      </c>
      <c r="V37" s="119" t="s">
        <v>359</v>
      </c>
      <c r="W37" s="90">
        <v>2122694.84</v>
      </c>
      <c r="Y37" s="89">
        <v>248725.49</v>
      </c>
      <c r="Z37" s="96">
        <v>1892874.42</v>
      </c>
      <c r="AA37" s="119" t="s">
        <v>359</v>
      </c>
      <c r="AB37" s="90">
        <v>2141599.91</v>
      </c>
      <c r="AD37" s="89">
        <v>256748.89</v>
      </c>
      <c r="AE37" s="96">
        <v>1903756.09</v>
      </c>
      <c r="AF37" s="119" t="s">
        <v>359</v>
      </c>
      <c r="AG37" s="90">
        <v>2160504.98</v>
      </c>
      <c r="AI37" s="89">
        <v>256761.12</v>
      </c>
      <c r="AJ37" s="96">
        <v>1914637.76</v>
      </c>
      <c r="AK37" s="119" t="s">
        <v>359</v>
      </c>
      <c r="AL37" s="90">
        <v>2171398.88</v>
      </c>
      <c r="AN37" s="89">
        <v>248777.96</v>
      </c>
      <c r="AO37" s="96">
        <v>1925519.43</v>
      </c>
      <c r="AP37" s="119" t="s">
        <v>359</v>
      </c>
      <c r="AQ37" s="90">
        <v>2174297.39</v>
      </c>
      <c r="AS37" s="89">
        <v>248777.96</v>
      </c>
      <c r="AT37" s="96">
        <v>1936401.1</v>
      </c>
      <c r="AU37" s="119" t="s">
        <v>359</v>
      </c>
      <c r="AV37" s="90">
        <v>2185179.06</v>
      </c>
      <c r="AX37" s="89">
        <v>51875.15</v>
      </c>
      <c r="AY37" s="96">
        <v>1947282.77</v>
      </c>
      <c r="AZ37" s="119" t="s">
        <v>359</v>
      </c>
      <c r="BA37" s="90">
        <v>1999157.92</v>
      </c>
      <c r="BC37" s="89">
        <v>55333.48</v>
      </c>
      <c r="BD37" s="96">
        <v>1958164.44</v>
      </c>
      <c r="BE37" s="119" t="s">
        <v>359</v>
      </c>
      <c r="BF37" s="90">
        <v>2013497.92</v>
      </c>
      <c r="BH37" s="89">
        <v>58791.81</v>
      </c>
      <c r="BI37" s="96">
        <v>1969046.11</v>
      </c>
      <c r="BJ37" s="119" t="s">
        <v>359</v>
      </c>
      <c r="BK37" s="90">
        <v>2027837.9200000002</v>
      </c>
    </row>
    <row r="38" spans="1:63" ht="15.75" customHeight="1" x14ac:dyDescent="0.3">
      <c r="A38" s="107" t="s">
        <v>67</v>
      </c>
      <c r="B38" s="108" t="s">
        <v>68</v>
      </c>
      <c r="C38" s="107" t="s">
        <v>20</v>
      </c>
      <c r="D38" s="109"/>
      <c r="E38" s="89"/>
      <c r="F38" s="90"/>
      <c r="G38" s="91"/>
      <c r="H38" s="90"/>
      <c r="J38" s="89"/>
      <c r="K38" s="90"/>
      <c r="L38" s="91"/>
      <c r="M38" s="90"/>
      <c r="O38" s="89">
        <v>50950941.100000001</v>
      </c>
      <c r="P38" s="90"/>
      <c r="Q38" s="91"/>
      <c r="R38" s="90">
        <v>50950941.100000001</v>
      </c>
      <c r="T38" s="89">
        <v>50950941.100000001</v>
      </c>
      <c r="U38" s="90"/>
      <c r="V38" s="105"/>
      <c r="W38" s="90">
        <v>50950941.100000001</v>
      </c>
      <c r="Y38" s="89">
        <v>50950941.100000001</v>
      </c>
      <c r="Z38" s="90"/>
      <c r="AA38" s="105"/>
      <c r="AB38" s="90">
        <v>50950941.100000001</v>
      </c>
      <c r="AD38" s="89">
        <v>50950941.100000001</v>
      </c>
      <c r="AE38" s="90"/>
      <c r="AF38" s="105"/>
      <c r="AG38" s="90">
        <v>50950941.100000001</v>
      </c>
      <c r="AI38" s="89">
        <v>50950941.100000001</v>
      </c>
      <c r="AJ38" s="90"/>
      <c r="AK38" s="105"/>
      <c r="AL38" s="90">
        <v>50950941.100000001</v>
      </c>
      <c r="AN38" s="89">
        <v>50950941.100000001</v>
      </c>
      <c r="AO38" s="90"/>
      <c r="AP38" s="105"/>
      <c r="AQ38" s="90">
        <v>50950941.100000001</v>
      </c>
      <c r="AS38" s="89">
        <v>50950941.100000001</v>
      </c>
      <c r="AT38" s="90"/>
      <c r="AU38" s="105"/>
      <c r="AV38" s="90">
        <v>50950941.100000001</v>
      </c>
      <c r="AX38" s="89">
        <v>50950941.100000001</v>
      </c>
      <c r="AY38" s="90"/>
      <c r="AZ38" s="105"/>
      <c r="BA38" s="90">
        <v>50950941.100000001</v>
      </c>
      <c r="BC38" s="89">
        <v>48995569.100000001</v>
      </c>
      <c r="BD38" s="90"/>
      <c r="BE38" s="105"/>
      <c r="BF38" s="90">
        <v>48995569.100000001</v>
      </c>
      <c r="BH38" s="89">
        <v>48995569.100000001</v>
      </c>
      <c r="BI38" s="90"/>
      <c r="BJ38" s="105"/>
      <c r="BK38" s="90">
        <v>48995569.100000001</v>
      </c>
    </row>
    <row r="39" spans="1:63" ht="15.75" customHeight="1" x14ac:dyDescent="0.3">
      <c r="A39" s="107" t="s">
        <v>69</v>
      </c>
      <c r="B39" s="108" t="s">
        <v>68</v>
      </c>
      <c r="C39" s="107" t="s">
        <v>20</v>
      </c>
      <c r="D39" s="112"/>
      <c r="E39" s="89"/>
      <c r="F39" s="90"/>
      <c r="G39" s="91"/>
      <c r="H39" s="90"/>
      <c r="J39" s="89"/>
      <c r="K39" s="90"/>
      <c r="L39" s="91"/>
      <c r="M39" s="90"/>
      <c r="O39" s="89">
        <v>1127283.3899999999</v>
      </c>
      <c r="P39" s="90"/>
      <c r="Q39" s="91"/>
      <c r="R39" s="90">
        <v>1127283.3899999999</v>
      </c>
      <c r="T39" s="89">
        <v>1094745.28</v>
      </c>
      <c r="U39" s="90"/>
      <c r="V39" s="105"/>
      <c r="W39" s="90">
        <v>1094745.28</v>
      </c>
      <c r="Y39" s="89">
        <v>1090759.57</v>
      </c>
      <c r="Z39" s="90"/>
      <c r="AA39" s="105"/>
      <c r="AB39" s="90">
        <v>1090759.57</v>
      </c>
      <c r="AD39" s="89">
        <v>1091581.28</v>
      </c>
      <c r="AE39" s="90"/>
      <c r="AF39" s="105"/>
      <c r="AG39" s="90">
        <v>1091581.28</v>
      </c>
      <c r="AI39" s="89">
        <v>1072974.94</v>
      </c>
      <c r="AJ39" s="90"/>
      <c r="AK39" s="105"/>
      <c r="AL39" s="90">
        <v>1072974.94</v>
      </c>
      <c r="AN39" s="89">
        <v>961239.17</v>
      </c>
      <c r="AO39" s="90"/>
      <c r="AP39" s="105"/>
      <c r="AQ39" s="90">
        <v>961239.17</v>
      </c>
      <c r="AS39" s="89">
        <v>961239.17</v>
      </c>
      <c r="AT39" s="90"/>
      <c r="AU39" s="105"/>
      <c r="AV39" s="90">
        <v>961239.17</v>
      </c>
      <c r="AX39" s="89">
        <v>884319.36</v>
      </c>
      <c r="AY39" s="90"/>
      <c r="AZ39" s="105"/>
      <c r="BA39" s="90">
        <v>884319.36</v>
      </c>
      <c r="BC39" s="89">
        <v>674564.09</v>
      </c>
      <c r="BD39" s="90"/>
      <c r="BE39" s="105"/>
      <c r="BF39" s="90">
        <v>674564.09</v>
      </c>
      <c r="BH39" s="89">
        <v>639998.79</v>
      </c>
      <c r="BI39" s="90"/>
      <c r="BJ39" s="105"/>
      <c r="BK39" s="90">
        <v>639998.79</v>
      </c>
    </row>
    <row r="40" spans="1:63" ht="15.75" customHeight="1" x14ac:dyDescent="0.3">
      <c r="A40" s="107"/>
      <c r="B40" s="108"/>
      <c r="C40" s="107"/>
      <c r="D40" s="109" t="s">
        <v>70</v>
      </c>
      <c r="E40" s="92"/>
      <c r="F40" s="93"/>
      <c r="G40" s="94"/>
      <c r="H40" s="93"/>
      <c r="J40" s="92"/>
      <c r="K40" s="93"/>
      <c r="L40" s="94"/>
      <c r="M40" s="93"/>
      <c r="O40" s="92">
        <v>52078224.490000002</v>
      </c>
      <c r="P40" s="93">
        <v>0</v>
      </c>
      <c r="Q40" s="94"/>
      <c r="R40" s="93">
        <v>52078224.490000002</v>
      </c>
      <c r="T40" s="92">
        <v>52045686.380000003</v>
      </c>
      <c r="U40" s="93">
        <v>0</v>
      </c>
      <c r="V40" s="106"/>
      <c r="W40" s="93">
        <v>52045686.380000003</v>
      </c>
      <c r="Y40" s="92">
        <v>52041700.670000002</v>
      </c>
      <c r="Z40" s="93">
        <v>0</v>
      </c>
      <c r="AA40" s="106"/>
      <c r="AB40" s="93">
        <v>52041700.670000002</v>
      </c>
      <c r="AD40" s="92">
        <v>52042522.380000003</v>
      </c>
      <c r="AE40" s="93">
        <v>0</v>
      </c>
      <c r="AF40" s="106"/>
      <c r="AG40" s="93">
        <v>52042522.380000003</v>
      </c>
      <c r="AI40" s="92">
        <v>52023916.039999999</v>
      </c>
      <c r="AJ40" s="93">
        <v>0</v>
      </c>
      <c r="AK40" s="106"/>
      <c r="AL40" s="93">
        <v>52023916.039999999</v>
      </c>
      <c r="AN40" s="92">
        <v>51912180.270000003</v>
      </c>
      <c r="AO40" s="93">
        <v>0</v>
      </c>
      <c r="AP40" s="106"/>
      <c r="AQ40" s="93">
        <v>51912180.270000003</v>
      </c>
      <c r="AS40" s="92">
        <v>51912180.270000003</v>
      </c>
      <c r="AT40" s="93">
        <v>0</v>
      </c>
      <c r="AU40" s="106"/>
      <c r="AV40" s="93">
        <v>51912180.270000003</v>
      </c>
      <c r="AX40" s="92">
        <v>51835260.460000001</v>
      </c>
      <c r="AY40" s="93">
        <v>0</v>
      </c>
      <c r="AZ40" s="106"/>
      <c r="BA40" s="93">
        <v>51835260.460000001</v>
      </c>
      <c r="BC40" s="92">
        <v>49670133.190000005</v>
      </c>
      <c r="BD40" s="93">
        <v>0</v>
      </c>
      <c r="BE40" s="106"/>
      <c r="BF40" s="93">
        <v>49670133.190000005</v>
      </c>
      <c r="BH40" s="92">
        <v>49635567.890000001</v>
      </c>
      <c r="BI40" s="93">
        <v>0</v>
      </c>
      <c r="BJ40" s="106"/>
      <c r="BK40" s="93">
        <v>49635567.890000001</v>
      </c>
    </row>
    <row r="41" spans="1:63" ht="15.75" customHeight="1" x14ac:dyDescent="0.3">
      <c r="A41" s="107" t="s">
        <v>20</v>
      </c>
      <c r="B41" s="108" t="s">
        <v>371</v>
      </c>
      <c r="C41" s="107" t="s">
        <v>20</v>
      </c>
      <c r="D41" s="109" t="s">
        <v>372</v>
      </c>
      <c r="E41" s="89"/>
      <c r="F41" s="90"/>
      <c r="G41" s="91"/>
      <c r="H41" s="90"/>
      <c r="J41" s="89"/>
      <c r="K41" s="90"/>
      <c r="L41" s="91"/>
      <c r="M41" s="90"/>
      <c r="O41" s="89">
        <v>366.69</v>
      </c>
      <c r="P41" s="90"/>
      <c r="Q41" s="91"/>
      <c r="R41" s="90">
        <v>366.69</v>
      </c>
      <c r="T41" s="89">
        <v>366.69</v>
      </c>
      <c r="U41" s="90"/>
      <c r="V41" s="105"/>
      <c r="W41" s="90">
        <v>366.69</v>
      </c>
      <c r="Y41" s="89">
        <v>366.69</v>
      </c>
      <c r="Z41" s="90"/>
      <c r="AA41" s="105"/>
      <c r="AB41" s="90">
        <v>366.69</v>
      </c>
      <c r="AD41" s="89">
        <v>366.69</v>
      </c>
      <c r="AE41" s="90"/>
      <c r="AF41" s="105"/>
      <c r="AG41" s="90">
        <v>366.69</v>
      </c>
      <c r="AI41" s="89">
        <v>366.69</v>
      </c>
      <c r="AJ41" s="90"/>
      <c r="AK41" s="105"/>
      <c r="AL41" s="90">
        <v>366.69</v>
      </c>
      <c r="AN41" s="89">
        <v>366.69</v>
      </c>
      <c r="AO41" s="90"/>
      <c r="AP41" s="105"/>
      <c r="AQ41" s="90">
        <v>366.69</v>
      </c>
      <c r="AS41" s="89">
        <v>366.69</v>
      </c>
      <c r="AT41" s="90"/>
      <c r="AU41" s="105"/>
      <c r="AV41" s="90">
        <v>366.69</v>
      </c>
      <c r="AX41" s="89">
        <v>267.02</v>
      </c>
      <c r="AY41" s="90"/>
      <c r="AZ41" s="105"/>
      <c r="BA41" s="90">
        <v>267.02</v>
      </c>
      <c r="BC41" s="89">
        <v>0</v>
      </c>
      <c r="BD41" s="90"/>
      <c r="BE41" s="105"/>
      <c r="BF41" s="90">
        <v>0</v>
      </c>
      <c r="BH41" s="89">
        <v>0</v>
      </c>
      <c r="BI41" s="90"/>
      <c r="BJ41" s="105"/>
      <c r="BK41" s="90">
        <v>0</v>
      </c>
    </row>
    <row r="42" spans="1:63" ht="15.75" customHeight="1" x14ac:dyDescent="0.3">
      <c r="A42" s="107" t="s">
        <v>20</v>
      </c>
      <c r="B42" s="108" t="s">
        <v>71</v>
      </c>
      <c r="C42" s="107" t="s">
        <v>20</v>
      </c>
      <c r="D42" s="109" t="s">
        <v>72</v>
      </c>
      <c r="E42" s="89"/>
      <c r="F42" s="90"/>
      <c r="G42" s="91"/>
      <c r="H42" s="90"/>
      <c r="J42" s="89"/>
      <c r="K42" s="90"/>
      <c r="L42" s="91"/>
      <c r="M42" s="90"/>
      <c r="O42" s="89">
        <v>144472.01</v>
      </c>
      <c r="P42" s="90"/>
      <c r="Q42" s="91"/>
      <c r="R42" s="90">
        <v>144472.01</v>
      </c>
      <c r="T42" s="89">
        <v>200593.51</v>
      </c>
      <c r="U42" s="90"/>
      <c r="V42" s="105"/>
      <c r="W42" s="90">
        <v>200593.51</v>
      </c>
      <c r="Y42" s="89">
        <v>104465.03</v>
      </c>
      <c r="Z42" s="90"/>
      <c r="AA42" s="105"/>
      <c r="AB42" s="90">
        <v>104465.03</v>
      </c>
      <c r="AD42" s="89">
        <v>65582.009999999995</v>
      </c>
      <c r="AE42" s="90"/>
      <c r="AF42" s="105"/>
      <c r="AG42" s="90">
        <v>65582.009999999995</v>
      </c>
      <c r="AI42" s="89">
        <v>86457.87</v>
      </c>
      <c r="AJ42" s="90"/>
      <c r="AK42" s="105"/>
      <c r="AL42" s="90">
        <v>86457.87</v>
      </c>
      <c r="AN42" s="89">
        <v>301060.75</v>
      </c>
      <c r="AO42" s="90"/>
      <c r="AP42" s="105"/>
      <c r="AQ42" s="90">
        <v>301060.75</v>
      </c>
      <c r="AS42" s="89">
        <v>301060.75</v>
      </c>
      <c r="AT42" s="90"/>
      <c r="AU42" s="105"/>
      <c r="AV42" s="90">
        <v>301060.75</v>
      </c>
      <c r="AX42" s="89">
        <v>302816.40999999997</v>
      </c>
      <c r="AY42" s="90"/>
      <c r="AZ42" s="105"/>
      <c r="BA42" s="90">
        <v>302816.40999999997</v>
      </c>
      <c r="BC42" s="89">
        <v>271002.99</v>
      </c>
      <c r="BD42" s="90"/>
      <c r="BE42" s="105"/>
      <c r="BF42" s="90">
        <v>271002.99</v>
      </c>
      <c r="BH42" s="89">
        <v>-136952.94</v>
      </c>
      <c r="BI42" s="90"/>
      <c r="BJ42" s="105"/>
      <c r="BK42" s="90">
        <v>-136952.94</v>
      </c>
    </row>
    <row r="43" spans="1:63" ht="15.75" customHeight="1" x14ac:dyDescent="0.3">
      <c r="A43" s="107" t="s">
        <v>20</v>
      </c>
      <c r="B43" s="108" t="s">
        <v>73</v>
      </c>
      <c r="C43" s="107" t="s">
        <v>20</v>
      </c>
      <c r="D43" s="109" t="s">
        <v>74</v>
      </c>
      <c r="E43" s="89"/>
      <c r="F43" s="96"/>
      <c r="G43" s="97"/>
      <c r="H43" s="90"/>
      <c r="J43" s="89"/>
      <c r="K43" s="96"/>
      <c r="L43" s="97"/>
      <c r="M43" s="90"/>
      <c r="O43" s="89">
        <v>74414516.25</v>
      </c>
      <c r="P43" s="96">
        <v>-5397097.9899999993</v>
      </c>
      <c r="Q43" s="97" t="s">
        <v>365</v>
      </c>
      <c r="R43" s="90">
        <v>69017418.260000005</v>
      </c>
      <c r="T43" s="89">
        <v>73551792.980000004</v>
      </c>
      <c r="U43" s="96">
        <v>-5297163.1899999995</v>
      </c>
      <c r="V43" s="119" t="s">
        <v>75</v>
      </c>
      <c r="W43" s="90">
        <v>68254629.790000007</v>
      </c>
      <c r="Y43" s="89">
        <v>72409845.5</v>
      </c>
      <c r="Z43" s="96">
        <v>-5384955.0800000001</v>
      </c>
      <c r="AA43" s="119" t="s">
        <v>75</v>
      </c>
      <c r="AB43" s="90">
        <v>67024890.420000002</v>
      </c>
      <c r="AD43" s="89">
        <v>71758673.040000007</v>
      </c>
      <c r="AE43" s="96">
        <v>-6258234.7699999996</v>
      </c>
      <c r="AF43" s="119" t="s">
        <v>75</v>
      </c>
      <c r="AG43" s="90">
        <v>65500438.270000011</v>
      </c>
      <c r="AI43" s="89">
        <v>71385889.969999999</v>
      </c>
      <c r="AJ43" s="96">
        <v>-6441966.29</v>
      </c>
      <c r="AK43" s="119" t="s">
        <v>75</v>
      </c>
      <c r="AL43" s="90">
        <v>64943923.68</v>
      </c>
      <c r="AN43" s="89">
        <v>68681174.060000002</v>
      </c>
      <c r="AO43" s="96">
        <v>-7009165.6299999999</v>
      </c>
      <c r="AP43" s="119" t="s">
        <v>75</v>
      </c>
      <c r="AQ43" s="90">
        <v>61672008.43</v>
      </c>
      <c r="AS43" s="89">
        <v>68681174.060000002</v>
      </c>
      <c r="AT43" s="96">
        <v>-6575937.04</v>
      </c>
      <c r="AU43" s="119" t="s">
        <v>75</v>
      </c>
      <c r="AV43" s="90">
        <v>62105237.020000003</v>
      </c>
      <c r="AX43" s="89">
        <v>68756477.590000004</v>
      </c>
      <c r="AY43" s="96">
        <v>-5127663.33</v>
      </c>
      <c r="AZ43" s="119" t="s">
        <v>75</v>
      </c>
      <c r="BA43" s="90">
        <v>63628814.260000005</v>
      </c>
      <c r="BC43" s="89">
        <v>67837125.140000001</v>
      </c>
      <c r="BD43" s="96">
        <v>-3719095</v>
      </c>
      <c r="BE43" s="119" t="s">
        <v>75</v>
      </c>
      <c r="BF43" s="90">
        <v>64118030.140000001</v>
      </c>
      <c r="BH43" s="89">
        <v>68488034.870000005</v>
      </c>
      <c r="BI43" s="96">
        <v>-1715352.59</v>
      </c>
      <c r="BJ43" s="119" t="s">
        <v>75</v>
      </c>
      <c r="BK43" s="90">
        <v>66772682.280000001</v>
      </c>
    </row>
    <row r="44" spans="1:63" ht="15.75" customHeight="1" x14ac:dyDescent="0.3">
      <c r="A44" s="107" t="s">
        <v>20</v>
      </c>
      <c r="B44" s="108" t="s">
        <v>76</v>
      </c>
      <c r="C44" s="107" t="s">
        <v>20</v>
      </c>
      <c r="D44" s="109" t="s">
        <v>77</v>
      </c>
      <c r="E44" s="89"/>
      <c r="F44" s="90"/>
      <c r="G44" s="91"/>
      <c r="H44" s="90"/>
      <c r="J44" s="89"/>
      <c r="K44" s="90"/>
      <c r="L44" s="91"/>
      <c r="M44" s="90"/>
      <c r="O44" s="89">
        <v>792099.55</v>
      </c>
      <c r="P44" s="90"/>
      <c r="Q44" s="91"/>
      <c r="R44" s="90">
        <v>792099.55</v>
      </c>
      <c r="T44" s="89">
        <v>795513.77</v>
      </c>
      <c r="U44" s="90"/>
      <c r="V44" s="105"/>
      <c r="W44" s="90">
        <v>795513.77</v>
      </c>
      <c r="Y44" s="89">
        <v>798927.99</v>
      </c>
      <c r="Z44" s="90"/>
      <c r="AA44" s="105"/>
      <c r="AB44" s="90">
        <v>798927.99</v>
      </c>
      <c r="AD44" s="89">
        <v>802342.21</v>
      </c>
      <c r="AE44" s="90"/>
      <c r="AF44" s="105"/>
      <c r="AG44" s="90">
        <v>802342.21</v>
      </c>
      <c r="AI44" s="89">
        <v>805756.43</v>
      </c>
      <c r="AJ44" s="90"/>
      <c r="AK44" s="105"/>
      <c r="AL44" s="90">
        <v>805756.43</v>
      </c>
      <c r="AN44" s="89">
        <v>812584.87</v>
      </c>
      <c r="AO44" s="90"/>
      <c r="AP44" s="105"/>
      <c r="AQ44" s="90">
        <v>812584.87</v>
      </c>
      <c r="AS44" s="89">
        <v>812584.87</v>
      </c>
      <c r="AT44" s="90"/>
      <c r="AU44" s="105"/>
      <c r="AV44" s="90">
        <v>812584.87</v>
      </c>
      <c r="AX44" s="89">
        <v>815999.09</v>
      </c>
      <c r="AY44" s="90"/>
      <c r="AZ44" s="105"/>
      <c r="BA44" s="90">
        <v>815999.09</v>
      </c>
      <c r="BC44" s="89">
        <v>819413.31</v>
      </c>
      <c r="BD44" s="90"/>
      <c r="BE44" s="105"/>
      <c r="BF44" s="90">
        <v>819413.31</v>
      </c>
      <c r="BH44" s="89">
        <v>822827.53</v>
      </c>
      <c r="BI44" s="90"/>
      <c r="BJ44" s="105"/>
      <c r="BK44" s="90">
        <v>822827.53</v>
      </c>
    </row>
    <row r="45" spans="1:63" ht="15.75" customHeight="1" x14ac:dyDescent="0.3">
      <c r="A45" s="107" t="s">
        <v>20</v>
      </c>
      <c r="B45" s="108" t="s">
        <v>78</v>
      </c>
      <c r="C45" s="107" t="s">
        <v>20</v>
      </c>
      <c r="D45" s="109" t="s">
        <v>79</v>
      </c>
      <c r="E45" s="89"/>
      <c r="F45" s="90"/>
      <c r="G45" s="91"/>
      <c r="H45" s="90"/>
      <c r="J45" s="89"/>
      <c r="K45" s="90"/>
      <c r="L45" s="91"/>
      <c r="M45" s="90"/>
      <c r="O45" s="89">
        <v>22070085.780000001</v>
      </c>
      <c r="P45" s="90"/>
      <c r="Q45" s="91"/>
      <c r="R45" s="90">
        <v>22070085.780000001</v>
      </c>
      <c r="T45" s="89">
        <v>22582634.649999999</v>
      </c>
      <c r="U45" s="90"/>
      <c r="V45" s="105"/>
      <c r="W45" s="90">
        <v>22582634.649999999</v>
      </c>
      <c r="Y45" s="89">
        <v>24862129.18</v>
      </c>
      <c r="Z45" s="90"/>
      <c r="AA45" s="105"/>
      <c r="AB45" s="90">
        <v>24862129.18</v>
      </c>
      <c r="AD45" s="89">
        <v>25153810.550000001</v>
      </c>
      <c r="AE45" s="90"/>
      <c r="AF45" s="105"/>
      <c r="AG45" s="90">
        <v>25153810.550000001</v>
      </c>
      <c r="AI45" s="89">
        <v>25445491.879999999</v>
      </c>
      <c r="AJ45" s="90"/>
      <c r="AK45" s="105"/>
      <c r="AL45" s="90">
        <v>25445491.879999999</v>
      </c>
      <c r="AN45" s="89">
        <v>25881745.760000002</v>
      </c>
      <c r="AO45" s="90"/>
      <c r="AP45" s="105"/>
      <c r="AQ45" s="90">
        <v>25881745.760000002</v>
      </c>
      <c r="AS45" s="89">
        <v>25881745.760000002</v>
      </c>
      <c r="AT45" s="90"/>
      <c r="AU45" s="105"/>
      <c r="AV45" s="90">
        <v>25881745.760000002</v>
      </c>
      <c r="AX45" s="89">
        <v>26210192.399999999</v>
      </c>
      <c r="AY45" s="90"/>
      <c r="AZ45" s="105"/>
      <c r="BA45" s="90">
        <v>26210192.399999999</v>
      </c>
      <c r="BC45" s="89">
        <v>26279347.420000002</v>
      </c>
      <c r="BD45" s="90"/>
      <c r="BE45" s="105"/>
      <c r="BF45" s="90">
        <v>26279347.420000002</v>
      </c>
      <c r="BH45" s="89">
        <v>26383837.219999999</v>
      </c>
      <c r="BI45" s="90"/>
      <c r="BJ45" s="105"/>
      <c r="BK45" s="90">
        <v>26383837.219999999</v>
      </c>
    </row>
    <row r="46" spans="1:63" ht="15.75" customHeight="1" x14ac:dyDescent="0.3">
      <c r="A46" s="107" t="s">
        <v>67</v>
      </c>
      <c r="B46" s="108" t="s">
        <v>80</v>
      </c>
      <c r="C46" s="107" t="s">
        <v>20</v>
      </c>
      <c r="D46" s="111" t="s">
        <v>81</v>
      </c>
      <c r="E46" s="89"/>
      <c r="F46" s="96"/>
      <c r="G46" s="97"/>
      <c r="H46" s="90"/>
      <c r="J46" s="89"/>
      <c r="K46" s="96"/>
      <c r="L46" s="97"/>
      <c r="M46" s="90"/>
      <c r="O46" s="89">
        <v>17607463.289999999</v>
      </c>
      <c r="P46" s="96">
        <v>-17607463.289999999</v>
      </c>
      <c r="Q46" s="97">
        <v>3</v>
      </c>
      <c r="R46" s="90">
        <v>0</v>
      </c>
      <c r="T46" s="89">
        <v>16372346.310000001</v>
      </c>
      <c r="U46" s="96">
        <v>-16372346.310000001</v>
      </c>
      <c r="V46" s="119" t="s">
        <v>82</v>
      </c>
      <c r="W46" s="90">
        <v>0</v>
      </c>
      <c r="Y46" s="89">
        <v>14150236.52</v>
      </c>
      <c r="Z46" s="96">
        <v>-14150236.52</v>
      </c>
      <c r="AA46" s="119" t="s">
        <v>82</v>
      </c>
      <c r="AB46" s="90">
        <v>0</v>
      </c>
      <c r="AD46" s="89">
        <v>11151724.75</v>
      </c>
      <c r="AE46" s="96">
        <v>-11151724.75</v>
      </c>
      <c r="AF46" s="119" t="s">
        <v>82</v>
      </c>
      <c r="AG46" s="90">
        <v>0</v>
      </c>
      <c r="AI46" s="89">
        <v>8956015.1099999994</v>
      </c>
      <c r="AJ46" s="96">
        <v>-8956015.1099999994</v>
      </c>
      <c r="AK46" s="119" t="s">
        <v>82</v>
      </c>
      <c r="AL46" s="90">
        <v>0</v>
      </c>
      <c r="AN46" s="89">
        <v>3692947.19</v>
      </c>
      <c r="AO46" s="96">
        <v>-5345091.45</v>
      </c>
      <c r="AP46" s="119" t="s">
        <v>82</v>
      </c>
      <c r="AQ46" s="90">
        <v>-1652144.2600000002</v>
      </c>
      <c r="AS46" s="89">
        <v>3692947.19</v>
      </c>
      <c r="AT46" s="96">
        <v>-3692947.19</v>
      </c>
      <c r="AU46" s="119" t="s">
        <v>82</v>
      </c>
      <c r="AV46" s="90">
        <v>0</v>
      </c>
      <c r="AX46" s="89">
        <v>2884214.8</v>
      </c>
      <c r="AY46" s="96">
        <v>-2884214.8</v>
      </c>
      <c r="AZ46" s="119" t="s">
        <v>82</v>
      </c>
      <c r="BA46" s="90">
        <v>0</v>
      </c>
      <c r="BC46" s="89">
        <v>3380594.25</v>
      </c>
      <c r="BD46" s="96">
        <v>-3380594.25</v>
      </c>
      <c r="BE46" s="119" t="s">
        <v>82</v>
      </c>
      <c r="BF46" s="90">
        <v>0</v>
      </c>
      <c r="BH46" s="89">
        <v>2755537.51</v>
      </c>
      <c r="BI46" s="96">
        <v>-2755537.51</v>
      </c>
      <c r="BJ46" s="119" t="s">
        <v>82</v>
      </c>
      <c r="BK46" s="90">
        <v>0</v>
      </c>
    </row>
    <row r="47" spans="1:63" ht="15.75" customHeight="1" x14ac:dyDescent="0.3">
      <c r="A47" s="107" t="s">
        <v>69</v>
      </c>
      <c r="B47" s="108" t="s">
        <v>80</v>
      </c>
      <c r="C47" s="107" t="s">
        <v>20</v>
      </c>
      <c r="D47" s="111" t="s">
        <v>81</v>
      </c>
      <c r="E47" s="89"/>
      <c r="F47" s="96"/>
      <c r="G47" s="97"/>
      <c r="H47" s="90"/>
      <c r="J47" s="89"/>
      <c r="K47" s="96"/>
      <c r="L47" s="97"/>
      <c r="M47" s="90"/>
      <c r="O47" s="89">
        <v>0</v>
      </c>
      <c r="P47" s="96">
        <v>0</v>
      </c>
      <c r="Q47" s="97">
        <v>3</v>
      </c>
      <c r="R47" s="90">
        <v>0</v>
      </c>
      <c r="T47" s="89">
        <v>0</v>
      </c>
      <c r="U47" s="96">
        <v>0</v>
      </c>
      <c r="V47" s="119" t="s">
        <v>82</v>
      </c>
      <c r="W47" s="90">
        <v>0</v>
      </c>
      <c r="Y47" s="89">
        <v>0</v>
      </c>
      <c r="Z47" s="96">
        <v>0</v>
      </c>
      <c r="AA47" s="119" t="s">
        <v>82</v>
      </c>
      <c r="AB47" s="90">
        <v>0</v>
      </c>
      <c r="AD47" s="89">
        <v>0</v>
      </c>
      <c r="AE47" s="96">
        <v>0</v>
      </c>
      <c r="AF47" s="119" t="s">
        <v>82</v>
      </c>
      <c r="AG47" s="90">
        <v>0</v>
      </c>
      <c r="AI47" s="89">
        <v>0</v>
      </c>
      <c r="AJ47" s="96">
        <v>0</v>
      </c>
      <c r="AK47" s="119" t="s">
        <v>82</v>
      </c>
      <c r="AL47" s="90">
        <v>0</v>
      </c>
      <c r="AN47" s="89">
        <v>0</v>
      </c>
      <c r="AO47" s="96">
        <v>0</v>
      </c>
      <c r="AP47" s="119" t="s">
        <v>82</v>
      </c>
      <c r="AQ47" s="90">
        <v>0</v>
      </c>
      <c r="AS47" s="89">
        <v>0</v>
      </c>
      <c r="AT47" s="96">
        <v>0</v>
      </c>
      <c r="AU47" s="119" t="s">
        <v>82</v>
      </c>
      <c r="AV47" s="90">
        <v>0</v>
      </c>
      <c r="AX47" s="89">
        <v>0</v>
      </c>
      <c r="AY47" s="96">
        <v>0</v>
      </c>
      <c r="AZ47" s="119" t="s">
        <v>82</v>
      </c>
      <c r="BA47" s="90">
        <v>0</v>
      </c>
      <c r="BC47" s="89">
        <v>0</v>
      </c>
      <c r="BD47" s="96">
        <v>0</v>
      </c>
      <c r="BE47" s="119" t="s">
        <v>82</v>
      </c>
      <c r="BF47" s="90">
        <v>0</v>
      </c>
      <c r="BH47" s="89">
        <v>0</v>
      </c>
      <c r="BI47" s="96">
        <v>0</v>
      </c>
      <c r="BJ47" s="119" t="s">
        <v>82</v>
      </c>
      <c r="BK47" s="90">
        <v>0</v>
      </c>
    </row>
    <row r="48" spans="1:63" ht="15.75" customHeight="1" x14ac:dyDescent="0.3">
      <c r="A48" s="107" t="s">
        <v>20</v>
      </c>
      <c r="B48" s="108" t="s">
        <v>83</v>
      </c>
      <c r="C48" s="107" t="s">
        <v>20</v>
      </c>
      <c r="D48" s="109" t="s">
        <v>84</v>
      </c>
      <c r="E48" s="89"/>
      <c r="F48" s="90"/>
      <c r="G48" s="91"/>
      <c r="H48" s="90"/>
      <c r="J48" s="89"/>
      <c r="K48" s="90"/>
      <c r="L48" s="91"/>
      <c r="M48" s="90"/>
      <c r="O48" s="89">
        <v>-1000</v>
      </c>
      <c r="P48" s="90"/>
      <c r="Q48" s="91"/>
      <c r="R48" s="90">
        <v>-1000</v>
      </c>
      <c r="T48" s="89">
        <v>-1000</v>
      </c>
      <c r="U48" s="90"/>
      <c r="V48" s="105"/>
      <c r="W48" s="90">
        <v>-1000</v>
      </c>
      <c r="Y48" s="89">
        <v>-1000</v>
      </c>
      <c r="Z48" s="90"/>
      <c r="AA48" s="105"/>
      <c r="AB48" s="90">
        <v>-1000</v>
      </c>
      <c r="AD48" s="89">
        <v>-1000</v>
      </c>
      <c r="AE48" s="90"/>
      <c r="AF48" s="105"/>
      <c r="AG48" s="90">
        <v>-1000</v>
      </c>
      <c r="AI48" s="89">
        <v>-1000</v>
      </c>
      <c r="AJ48" s="90"/>
      <c r="AK48" s="105"/>
      <c r="AL48" s="90">
        <v>-1000</v>
      </c>
      <c r="AN48" s="89">
        <v>-1000</v>
      </c>
      <c r="AO48" s="90"/>
      <c r="AP48" s="105"/>
      <c r="AQ48" s="90">
        <v>-1000</v>
      </c>
      <c r="AS48" s="89">
        <v>-1000</v>
      </c>
      <c r="AT48" s="90"/>
      <c r="AU48" s="105"/>
      <c r="AV48" s="90">
        <v>-1000</v>
      </c>
      <c r="AX48" s="89">
        <v>-1000</v>
      </c>
      <c r="AY48" s="90"/>
      <c r="AZ48" s="105"/>
      <c r="BA48" s="90">
        <v>-1000</v>
      </c>
      <c r="BC48" s="89">
        <v>-1000</v>
      </c>
      <c r="BD48" s="90"/>
      <c r="BE48" s="105"/>
      <c r="BF48" s="90">
        <v>-1000</v>
      </c>
      <c r="BH48" s="89">
        <v>-1000</v>
      </c>
      <c r="BI48" s="90"/>
      <c r="BJ48" s="105"/>
      <c r="BK48" s="90">
        <v>-1000</v>
      </c>
    </row>
    <row r="49" spans="1:63" ht="15.75" customHeight="1" x14ac:dyDescent="0.3">
      <c r="A49" s="107" t="s">
        <v>20</v>
      </c>
      <c r="B49" s="108" t="s">
        <v>85</v>
      </c>
      <c r="C49" s="107" t="s">
        <v>20</v>
      </c>
      <c r="D49" s="109" t="s">
        <v>86</v>
      </c>
      <c r="E49" s="89"/>
      <c r="F49" s="90"/>
      <c r="G49" s="91"/>
      <c r="H49" s="90"/>
      <c r="J49" s="89"/>
      <c r="K49" s="90"/>
      <c r="L49" s="91"/>
      <c r="M49" s="90"/>
      <c r="O49" s="89">
        <v>-182553016.58000001</v>
      </c>
      <c r="P49" s="90"/>
      <c r="Q49" s="91"/>
      <c r="R49" s="90">
        <v>-182553016.58000001</v>
      </c>
      <c r="T49" s="89">
        <v>-182553016.58000001</v>
      </c>
      <c r="U49" s="90"/>
      <c r="V49" s="105"/>
      <c r="W49" s="90">
        <v>-182553016.58000001</v>
      </c>
      <c r="Y49" s="89">
        <v>-162553016.58000001</v>
      </c>
      <c r="Z49" s="90"/>
      <c r="AA49" s="105"/>
      <c r="AB49" s="90">
        <v>-162553016.58000001</v>
      </c>
      <c r="AD49" s="89">
        <v>-162553016.58000001</v>
      </c>
      <c r="AE49" s="90"/>
      <c r="AF49" s="105"/>
      <c r="AG49" s="90">
        <v>-162553016.58000001</v>
      </c>
      <c r="AI49" s="89">
        <v>-162553016.58000001</v>
      </c>
      <c r="AJ49" s="90"/>
      <c r="AK49" s="105"/>
      <c r="AL49" s="90">
        <v>-162553016.58000001</v>
      </c>
      <c r="AN49" s="89">
        <v>-160553016.58000001</v>
      </c>
      <c r="AO49" s="90"/>
      <c r="AP49" s="105"/>
      <c r="AQ49" s="90">
        <v>-160553016.58000001</v>
      </c>
      <c r="AS49" s="89">
        <v>-160553016.58000001</v>
      </c>
      <c r="AT49" s="90"/>
      <c r="AU49" s="105"/>
      <c r="AV49" s="90">
        <v>-160553016.58000001</v>
      </c>
      <c r="AX49" s="89">
        <v>-160553016.58000001</v>
      </c>
      <c r="AY49" s="90"/>
      <c r="AZ49" s="105"/>
      <c r="BA49" s="90">
        <v>-160553016.58000001</v>
      </c>
      <c r="BC49" s="89">
        <v>-160553016.58000001</v>
      </c>
      <c r="BD49" s="90"/>
      <c r="BE49" s="105"/>
      <c r="BF49" s="90">
        <v>-160553016.58000001</v>
      </c>
      <c r="BH49" s="89">
        <v>-160698667.75</v>
      </c>
      <c r="BI49" s="90"/>
      <c r="BJ49" s="105"/>
      <c r="BK49" s="90">
        <v>-160698667.75</v>
      </c>
    </row>
    <row r="50" spans="1:63" ht="15.75" customHeight="1" x14ac:dyDescent="0.3">
      <c r="A50" s="107" t="s">
        <v>20</v>
      </c>
      <c r="B50" s="108" t="s">
        <v>87</v>
      </c>
      <c r="C50" s="107" t="s">
        <v>20</v>
      </c>
      <c r="D50" s="112"/>
      <c r="E50" s="89"/>
      <c r="F50" s="90"/>
      <c r="G50" s="91"/>
      <c r="H50" s="90"/>
      <c r="J50" s="89"/>
      <c r="K50" s="90"/>
      <c r="L50" s="91"/>
      <c r="M50" s="90"/>
      <c r="O50" s="89">
        <v>-33830800.740000002</v>
      </c>
      <c r="P50" s="90"/>
      <c r="Q50" s="91"/>
      <c r="R50" s="90">
        <v>-33830800.740000002</v>
      </c>
      <c r="T50" s="89">
        <v>-33833035.740000002</v>
      </c>
      <c r="U50" s="90"/>
      <c r="V50" s="105"/>
      <c r="W50" s="90">
        <v>-33833035.740000002</v>
      </c>
      <c r="Y50" s="89">
        <v>-33835270.740000002</v>
      </c>
      <c r="Z50" s="90"/>
      <c r="AA50" s="105"/>
      <c r="AB50" s="90">
        <v>-33835270.740000002</v>
      </c>
      <c r="AD50" s="89">
        <v>-33837505.740000002</v>
      </c>
      <c r="AE50" s="90"/>
      <c r="AF50" s="105"/>
      <c r="AG50" s="90">
        <v>-33837505.740000002</v>
      </c>
      <c r="AI50" s="89">
        <v>-33839740.740000002</v>
      </c>
      <c r="AJ50" s="90"/>
      <c r="AK50" s="105"/>
      <c r="AL50" s="90">
        <v>-33839740.740000002</v>
      </c>
      <c r="AN50" s="89">
        <v>-33844210.740000002</v>
      </c>
      <c r="AO50" s="90"/>
      <c r="AP50" s="105"/>
      <c r="AQ50" s="90">
        <v>-33844210.740000002</v>
      </c>
      <c r="AS50" s="89">
        <v>-33844210.740000002</v>
      </c>
      <c r="AT50" s="90"/>
      <c r="AU50" s="105"/>
      <c r="AV50" s="90">
        <v>-33844210.740000002</v>
      </c>
      <c r="AX50" s="89">
        <v>-33846445.740000002</v>
      </c>
      <c r="AY50" s="90"/>
      <c r="AZ50" s="105"/>
      <c r="BA50" s="90">
        <v>-33846445.740000002</v>
      </c>
      <c r="BC50" s="89">
        <v>-33848680.740000002</v>
      </c>
      <c r="BD50" s="90"/>
      <c r="BE50" s="105"/>
      <c r="BF50" s="90">
        <v>-33848680.740000002</v>
      </c>
      <c r="BH50" s="89">
        <v>-33850910.740000002</v>
      </c>
      <c r="BI50" s="90"/>
      <c r="BJ50" s="105"/>
      <c r="BK50" s="90">
        <v>-33850910.740000002</v>
      </c>
    </row>
    <row r="51" spans="1:63" ht="15.75" customHeight="1" x14ac:dyDescent="0.3">
      <c r="A51" s="107" t="s">
        <v>20</v>
      </c>
      <c r="B51" s="108" t="s">
        <v>88</v>
      </c>
      <c r="C51" s="107" t="s">
        <v>20</v>
      </c>
      <c r="D51" s="109" t="s">
        <v>89</v>
      </c>
      <c r="E51" s="89"/>
      <c r="F51" s="90"/>
      <c r="G51" s="91"/>
      <c r="H51" s="90"/>
      <c r="J51" s="89"/>
      <c r="K51" s="90"/>
      <c r="L51" s="91"/>
      <c r="M51" s="90"/>
      <c r="O51" s="89">
        <v>9900000</v>
      </c>
      <c r="P51" s="90"/>
      <c r="Q51" s="91"/>
      <c r="R51" s="90">
        <v>9900000</v>
      </c>
      <c r="T51" s="89">
        <v>9900000</v>
      </c>
      <c r="U51" s="90"/>
      <c r="V51" s="105"/>
      <c r="W51" s="90">
        <v>9900000</v>
      </c>
      <c r="Y51" s="89">
        <v>9900000</v>
      </c>
      <c r="Z51" s="90"/>
      <c r="AA51" s="105"/>
      <c r="AB51" s="90">
        <v>9900000</v>
      </c>
      <c r="AD51" s="89">
        <v>6600000</v>
      </c>
      <c r="AE51" s="90"/>
      <c r="AF51" s="105"/>
      <c r="AG51" s="90">
        <v>6600000</v>
      </c>
      <c r="AI51" s="89">
        <v>6600000</v>
      </c>
      <c r="AJ51" s="90"/>
      <c r="AK51" s="105"/>
      <c r="AL51" s="90">
        <v>6600000</v>
      </c>
      <c r="AN51" s="89">
        <v>3300000</v>
      </c>
      <c r="AO51" s="90"/>
      <c r="AP51" s="105"/>
      <c r="AQ51" s="90">
        <v>3300000</v>
      </c>
      <c r="AS51" s="89">
        <v>3300000</v>
      </c>
      <c r="AT51" s="90"/>
      <c r="AU51" s="105"/>
      <c r="AV51" s="90">
        <v>3300000</v>
      </c>
      <c r="AX51" s="89">
        <v>3300000</v>
      </c>
      <c r="AY51" s="90"/>
      <c r="AZ51" s="105"/>
      <c r="BA51" s="90">
        <v>3300000</v>
      </c>
      <c r="BC51" s="89">
        <v>3300000</v>
      </c>
      <c r="BD51" s="90"/>
      <c r="BE51" s="105"/>
      <c r="BF51" s="90">
        <v>3300000</v>
      </c>
      <c r="BH51" s="89">
        <v>0</v>
      </c>
      <c r="BI51" s="90"/>
      <c r="BJ51" s="105"/>
      <c r="BK51" s="90">
        <v>0</v>
      </c>
    </row>
    <row r="52" spans="1:63" ht="15.75" customHeight="1" x14ac:dyDescent="0.3">
      <c r="A52" s="107"/>
      <c r="B52" s="108"/>
      <c r="C52" s="107"/>
      <c r="D52" s="109" t="s">
        <v>90</v>
      </c>
      <c r="E52" s="93"/>
      <c r="F52" s="93"/>
      <c r="G52" s="94"/>
      <c r="H52" s="93"/>
      <c r="J52" s="93"/>
      <c r="K52" s="93"/>
      <c r="L52" s="94"/>
      <c r="M52" s="93"/>
      <c r="O52" s="93">
        <v>-23930800.740000002</v>
      </c>
      <c r="P52" s="93">
        <v>0</v>
      </c>
      <c r="Q52" s="94"/>
      <c r="R52" s="93">
        <v>-23930800.740000002</v>
      </c>
      <c r="T52" s="93">
        <v>-23933035.740000002</v>
      </c>
      <c r="U52" s="93">
        <v>0</v>
      </c>
      <c r="V52" s="106"/>
      <c r="W52" s="93">
        <v>-23933035.740000002</v>
      </c>
      <c r="Y52" s="93">
        <v>-23935270.740000002</v>
      </c>
      <c r="Z52" s="93">
        <v>0</v>
      </c>
      <c r="AA52" s="106"/>
      <c r="AB52" s="93">
        <v>-23935270.740000002</v>
      </c>
      <c r="AD52" s="93">
        <v>-27237505.740000002</v>
      </c>
      <c r="AE52" s="93">
        <v>0</v>
      </c>
      <c r="AF52" s="106"/>
      <c r="AG52" s="93">
        <v>-27237505.740000002</v>
      </c>
      <c r="AI52" s="93">
        <v>-27239740.740000002</v>
      </c>
      <c r="AJ52" s="93">
        <v>0</v>
      </c>
      <c r="AK52" s="106"/>
      <c r="AL52" s="93">
        <v>-27239740.740000002</v>
      </c>
      <c r="AN52" s="93">
        <v>-30544210.740000002</v>
      </c>
      <c r="AO52" s="93">
        <v>0</v>
      </c>
      <c r="AP52" s="106"/>
      <c r="AQ52" s="93">
        <v>-30544210.740000002</v>
      </c>
      <c r="AS52" s="93">
        <v>-30544210.740000002</v>
      </c>
      <c r="AT52" s="93">
        <v>0</v>
      </c>
      <c r="AU52" s="106"/>
      <c r="AV52" s="93">
        <v>-30544210.740000002</v>
      </c>
      <c r="AX52" s="93">
        <v>-30546445.740000002</v>
      </c>
      <c r="AY52" s="93">
        <v>0</v>
      </c>
      <c r="AZ52" s="106"/>
      <c r="BA52" s="93">
        <v>-30546445.740000002</v>
      </c>
      <c r="BC52" s="93">
        <v>-30548680.740000002</v>
      </c>
      <c r="BD52" s="93">
        <v>0</v>
      </c>
      <c r="BE52" s="106"/>
      <c r="BF52" s="93">
        <v>-30548680.740000002</v>
      </c>
      <c r="BH52" s="93">
        <v>-33850910.740000002</v>
      </c>
      <c r="BI52" s="93">
        <v>0</v>
      </c>
      <c r="BJ52" s="106"/>
      <c r="BK52" s="93">
        <v>-33850910.740000002</v>
      </c>
    </row>
    <row r="53" spans="1:63" ht="15.75" customHeight="1" x14ac:dyDescent="0.3">
      <c r="A53" s="107" t="s">
        <v>20</v>
      </c>
      <c r="B53" s="113" t="s">
        <v>91</v>
      </c>
      <c r="C53" s="107" t="s">
        <v>20</v>
      </c>
      <c r="D53" s="109" t="s">
        <v>92</v>
      </c>
      <c r="E53" s="89"/>
      <c r="F53" s="90"/>
      <c r="G53" s="91"/>
      <c r="H53" s="90"/>
      <c r="J53" s="89"/>
      <c r="K53" s="90"/>
      <c r="L53" s="91"/>
      <c r="M53" s="90"/>
      <c r="O53" s="89">
        <v>2000629.64</v>
      </c>
      <c r="P53" s="90"/>
      <c r="Q53" s="91"/>
      <c r="R53" s="90">
        <v>2000629.64</v>
      </c>
      <c r="T53" s="89">
        <v>2000629.64</v>
      </c>
      <c r="U53" s="90"/>
      <c r="V53" s="105"/>
      <c r="W53" s="90">
        <v>2000629.64</v>
      </c>
      <c r="Y53" s="89">
        <v>2000629.64</v>
      </c>
      <c r="Z53" s="90"/>
      <c r="AA53" s="105"/>
      <c r="AB53" s="90">
        <v>2000629.64</v>
      </c>
      <c r="AD53" s="89">
        <v>2000629.64</v>
      </c>
      <c r="AE53" s="90"/>
      <c r="AF53" s="105"/>
      <c r="AG53" s="90">
        <v>2000629.64</v>
      </c>
      <c r="AI53" s="89">
        <v>2000629.64</v>
      </c>
      <c r="AJ53" s="90"/>
      <c r="AK53" s="105"/>
      <c r="AL53" s="90">
        <v>2000629.64</v>
      </c>
      <c r="AN53" s="89">
        <v>2000629.64</v>
      </c>
      <c r="AO53" s="90"/>
      <c r="AP53" s="105"/>
      <c r="AQ53" s="90">
        <v>2000629.64</v>
      </c>
      <c r="AS53" s="89">
        <v>2000629.64</v>
      </c>
      <c r="AT53" s="90"/>
      <c r="AU53" s="105"/>
      <c r="AV53" s="90">
        <v>2000629.64</v>
      </c>
      <c r="AX53" s="89">
        <v>2000629.64</v>
      </c>
      <c r="AY53" s="90"/>
      <c r="AZ53" s="105"/>
      <c r="BA53" s="90">
        <v>2000629.64</v>
      </c>
      <c r="BC53" s="89">
        <v>2000629.64</v>
      </c>
      <c r="BD53" s="90"/>
      <c r="BE53" s="105"/>
      <c r="BF53" s="90">
        <v>2000629.64</v>
      </c>
      <c r="BH53" s="89">
        <v>2000629.64</v>
      </c>
      <c r="BI53" s="90"/>
      <c r="BJ53" s="105"/>
      <c r="BK53" s="90">
        <v>2000629.64</v>
      </c>
    </row>
    <row r="54" spans="1:63" ht="15.75" customHeight="1" x14ac:dyDescent="0.3">
      <c r="A54" s="107" t="s">
        <v>20</v>
      </c>
      <c r="B54" s="113" t="s">
        <v>373</v>
      </c>
      <c r="C54" s="107" t="s">
        <v>20</v>
      </c>
      <c r="D54" s="109" t="s">
        <v>374</v>
      </c>
      <c r="E54" s="89"/>
      <c r="F54" s="90"/>
      <c r="G54" s="91"/>
      <c r="H54" s="90"/>
      <c r="J54" s="89"/>
      <c r="K54" s="90"/>
      <c r="L54" s="91"/>
      <c r="M54" s="90"/>
      <c r="O54" s="89">
        <v>-1248016.49</v>
      </c>
      <c r="P54" s="90"/>
      <c r="Q54" s="91"/>
      <c r="R54" s="90">
        <v>-1248016.49</v>
      </c>
      <c r="T54" s="89">
        <v>-1248016.49</v>
      </c>
      <c r="U54" s="90"/>
      <c r="V54" s="105"/>
      <c r="W54" s="90">
        <v>-1248016.49</v>
      </c>
      <c r="Y54" s="89">
        <v>-1248016.49</v>
      </c>
      <c r="Z54" s="90"/>
      <c r="AA54" s="105"/>
      <c r="AB54" s="90">
        <v>-1248016.49</v>
      </c>
      <c r="AD54" s="89">
        <v>-1248016.49</v>
      </c>
      <c r="AE54" s="90"/>
      <c r="AF54" s="105"/>
      <c r="AG54" s="90">
        <v>-1248016.49</v>
      </c>
      <c r="AI54" s="89">
        <v>-1248016.49</v>
      </c>
      <c r="AJ54" s="90"/>
      <c r="AK54" s="105"/>
      <c r="AL54" s="90">
        <v>-1248016.49</v>
      </c>
      <c r="AN54" s="89">
        <v>-1248016.49</v>
      </c>
      <c r="AO54" s="90"/>
      <c r="AP54" s="105"/>
      <c r="AQ54" s="90">
        <v>-1248016.49</v>
      </c>
      <c r="AS54" s="89">
        <v>-1248016.49</v>
      </c>
      <c r="AT54" s="90"/>
      <c r="AU54" s="105"/>
      <c r="AV54" s="90">
        <v>-1248016.49</v>
      </c>
      <c r="AX54" s="89">
        <v>-1248016.49</v>
      </c>
      <c r="AY54" s="90"/>
      <c r="AZ54" s="105"/>
      <c r="BA54" s="90">
        <v>-1248016.49</v>
      </c>
      <c r="BC54" s="89">
        <v>0</v>
      </c>
      <c r="BD54" s="98"/>
      <c r="BE54" s="120"/>
      <c r="BF54" s="90">
        <v>0</v>
      </c>
      <c r="BH54" s="89">
        <v>0</v>
      </c>
      <c r="BI54" s="98"/>
      <c r="BJ54" s="120"/>
      <c r="BK54" s="90">
        <v>0</v>
      </c>
    </row>
    <row r="55" spans="1:63" ht="15.75" customHeight="1" x14ac:dyDescent="0.3">
      <c r="A55" s="107" t="s">
        <v>20</v>
      </c>
      <c r="B55" s="108" t="s">
        <v>93</v>
      </c>
      <c r="C55" s="107" t="s">
        <v>20</v>
      </c>
      <c r="D55" s="109" t="s">
        <v>94</v>
      </c>
      <c r="E55" s="89"/>
      <c r="F55" s="96"/>
      <c r="G55" s="97"/>
      <c r="H55" s="90"/>
      <c r="J55" s="89"/>
      <c r="K55" s="96"/>
      <c r="L55" s="97"/>
      <c r="M55" s="90"/>
      <c r="O55" s="89">
        <v>-234024888.91999999</v>
      </c>
      <c r="P55" s="96">
        <v>19578888.920000002</v>
      </c>
      <c r="Q55" s="97" t="s">
        <v>366</v>
      </c>
      <c r="R55" s="90">
        <v>-214446000</v>
      </c>
      <c r="T55" s="89">
        <v>-222564007.25</v>
      </c>
      <c r="U55" s="96">
        <v>8118007.25</v>
      </c>
      <c r="V55" s="119" t="s">
        <v>360</v>
      </c>
      <c r="W55" s="90">
        <v>-214446000</v>
      </c>
      <c r="Y55" s="89">
        <v>-230503125.58000001</v>
      </c>
      <c r="Z55" s="96">
        <v>16057125.58</v>
      </c>
      <c r="AA55" s="119" t="s">
        <v>360</v>
      </c>
      <c r="AB55" s="90">
        <v>-214446000</v>
      </c>
      <c r="AD55" s="89">
        <v>-219317243.91</v>
      </c>
      <c r="AE55" s="96">
        <v>4846243.91</v>
      </c>
      <c r="AF55" s="119" t="s">
        <v>360</v>
      </c>
      <c r="AG55" s="90">
        <v>-214471000</v>
      </c>
      <c r="AI55" s="89">
        <v>-212556362.24000001</v>
      </c>
      <c r="AJ55" s="96">
        <v>-1914637.76</v>
      </c>
      <c r="AK55" s="119" t="s">
        <v>360</v>
      </c>
      <c r="AL55" s="90">
        <v>-214471000</v>
      </c>
      <c r="AN55" s="89">
        <v>-212534598.90000001</v>
      </c>
      <c r="AO55" s="96">
        <v>-1925519.43</v>
      </c>
      <c r="AP55" s="119" t="s">
        <v>360</v>
      </c>
      <c r="AQ55" s="90">
        <v>-214460118.33000001</v>
      </c>
      <c r="AS55" s="89">
        <v>-212534598.90000001</v>
      </c>
      <c r="AT55" s="96">
        <v>-1936401.1</v>
      </c>
      <c r="AU55" s="119" t="s">
        <v>360</v>
      </c>
      <c r="AV55" s="90">
        <v>-214471000</v>
      </c>
      <c r="AX55" s="89">
        <v>-212523717.22999999</v>
      </c>
      <c r="AY55" s="96">
        <v>-1947282.77</v>
      </c>
      <c r="AZ55" s="119" t="s">
        <v>360</v>
      </c>
      <c r="BA55" s="90">
        <v>-214471000</v>
      </c>
      <c r="BC55" s="89">
        <v>-212512835.56</v>
      </c>
      <c r="BD55" s="96">
        <v>-1958164.44</v>
      </c>
      <c r="BE55" s="119" t="s">
        <v>360</v>
      </c>
      <c r="BF55" s="90">
        <v>-214471000</v>
      </c>
      <c r="BH55" s="89">
        <v>-212501953.88999999</v>
      </c>
      <c r="BI55" s="96">
        <v>-1969046.11</v>
      </c>
      <c r="BJ55" s="119" t="s">
        <v>360</v>
      </c>
      <c r="BK55" s="90">
        <v>-214471000</v>
      </c>
    </row>
    <row r="56" spans="1:63" ht="15.75" customHeight="1" x14ac:dyDescent="0.3">
      <c r="A56" s="107" t="s">
        <v>362</v>
      </c>
      <c r="B56" s="108" t="s">
        <v>96</v>
      </c>
      <c r="C56" s="107" t="s">
        <v>20</v>
      </c>
      <c r="D56" s="109"/>
      <c r="E56" s="89"/>
      <c r="F56" s="90"/>
      <c r="G56" s="91"/>
      <c r="H56" s="90"/>
      <c r="J56" s="89"/>
      <c r="K56" s="90"/>
      <c r="L56" s="91"/>
      <c r="M56" s="90"/>
      <c r="O56" s="89">
        <v>-400000</v>
      </c>
      <c r="P56" s="90"/>
      <c r="Q56" s="91"/>
      <c r="R56" s="90">
        <v>-400000</v>
      </c>
      <c r="T56" s="89">
        <v>-400000</v>
      </c>
      <c r="U56" s="90"/>
      <c r="V56" s="105"/>
      <c r="W56" s="90">
        <v>-400000</v>
      </c>
      <c r="Y56" s="89">
        <v>-400000</v>
      </c>
      <c r="Z56" s="90"/>
      <c r="AA56" s="105"/>
      <c r="AB56" s="90">
        <v>-400000</v>
      </c>
      <c r="AD56" s="89">
        <v>-400000</v>
      </c>
      <c r="AE56" s="90"/>
      <c r="AF56" s="105"/>
      <c r="AG56" s="90">
        <v>-400000</v>
      </c>
      <c r="AI56" s="89">
        <v>-400000</v>
      </c>
      <c r="AJ56" s="90"/>
      <c r="AK56" s="105"/>
      <c r="AL56" s="90">
        <v>-400000</v>
      </c>
      <c r="AN56" s="89">
        <v>-400000</v>
      </c>
      <c r="AO56" s="90"/>
      <c r="AP56" s="105"/>
      <c r="AQ56" s="90">
        <v>-400000</v>
      </c>
      <c r="AS56" s="89">
        <v>-400000</v>
      </c>
      <c r="AT56" s="90"/>
      <c r="AU56" s="105"/>
      <c r="AV56" s="90">
        <v>-400000</v>
      </c>
      <c r="AX56" s="89">
        <v>-400000</v>
      </c>
      <c r="AY56" s="90"/>
      <c r="AZ56" s="105"/>
      <c r="BA56" s="90">
        <v>-400000</v>
      </c>
      <c r="BC56" s="89">
        <v>-400000</v>
      </c>
      <c r="BD56" s="90"/>
      <c r="BE56" s="105"/>
      <c r="BF56" s="90">
        <v>-400000</v>
      </c>
      <c r="BH56" s="89">
        <v>-400000</v>
      </c>
      <c r="BI56" s="90"/>
      <c r="BJ56" s="105"/>
      <c r="BK56" s="90">
        <v>-400000</v>
      </c>
    </row>
    <row r="57" spans="1:63" ht="15.75" customHeight="1" x14ac:dyDescent="0.3">
      <c r="A57" s="107" t="s">
        <v>67</v>
      </c>
      <c r="B57" s="113" t="s">
        <v>96</v>
      </c>
      <c r="C57" s="107" t="s">
        <v>20</v>
      </c>
      <c r="D57" s="109"/>
      <c r="E57" s="89"/>
      <c r="F57" s="90"/>
      <c r="G57" s="91"/>
      <c r="H57" s="90"/>
      <c r="J57" s="89"/>
      <c r="K57" s="90"/>
      <c r="L57" s="91"/>
      <c r="M57" s="90"/>
      <c r="O57" s="89">
        <v>-12727675.800000001</v>
      </c>
      <c r="P57" s="90"/>
      <c r="Q57" s="91"/>
      <c r="R57" s="90">
        <v>-12727675.800000001</v>
      </c>
      <c r="T57" s="89">
        <v>-13299526.970000001</v>
      </c>
      <c r="U57" s="90"/>
      <c r="V57" s="105"/>
      <c r="W57" s="90">
        <v>-13299526.970000001</v>
      </c>
      <c r="Y57" s="89">
        <v>-13507117.42</v>
      </c>
      <c r="Z57" s="90"/>
      <c r="AA57" s="105"/>
      <c r="AB57" s="90">
        <v>-13507117.42</v>
      </c>
      <c r="AD57" s="89">
        <v>-13655148.970000001</v>
      </c>
      <c r="AE57" s="90"/>
      <c r="AF57" s="105"/>
      <c r="AG57" s="90">
        <v>-13655148.970000001</v>
      </c>
      <c r="AI57" s="89">
        <v>-13799914.23</v>
      </c>
      <c r="AJ57" s="90"/>
      <c r="AK57" s="105"/>
      <c r="AL57" s="90">
        <v>-13799914.23</v>
      </c>
      <c r="AN57" s="89">
        <v>-12301569.35</v>
      </c>
      <c r="AO57" s="90"/>
      <c r="AP57" s="105"/>
      <c r="AQ57" s="90">
        <v>-12301569.35</v>
      </c>
      <c r="AS57" s="89">
        <v>-12301569.35</v>
      </c>
      <c r="AT57" s="90"/>
      <c r="AU57" s="105"/>
      <c r="AV57" s="90">
        <v>-12301569.35</v>
      </c>
      <c r="AX57" s="89">
        <v>-12358318.640000001</v>
      </c>
      <c r="AY57" s="90"/>
      <c r="AZ57" s="105"/>
      <c r="BA57" s="90">
        <v>-12358318.640000001</v>
      </c>
      <c r="BC57" s="89">
        <v>-13395007.41</v>
      </c>
      <c r="BD57" s="90"/>
      <c r="BE57" s="105"/>
      <c r="BF57" s="90">
        <v>-13395007.41</v>
      </c>
      <c r="BH57" s="89">
        <v>-13455007.41</v>
      </c>
      <c r="BI57" s="90"/>
      <c r="BJ57" s="105"/>
      <c r="BK57" s="90">
        <v>-13455007.41</v>
      </c>
    </row>
    <row r="58" spans="1:63" ht="15.75" customHeight="1" x14ac:dyDescent="0.3">
      <c r="A58" s="107" t="s">
        <v>69</v>
      </c>
      <c r="B58" s="113" t="s">
        <v>96</v>
      </c>
      <c r="C58" s="107" t="s">
        <v>20</v>
      </c>
      <c r="D58" s="109"/>
      <c r="E58" s="89"/>
      <c r="F58" s="90"/>
      <c r="G58" s="91"/>
      <c r="H58" s="90"/>
      <c r="J58" s="89"/>
      <c r="K58" s="90"/>
      <c r="L58" s="91"/>
      <c r="M58" s="90"/>
      <c r="O58" s="89">
        <v>-1563265.13</v>
      </c>
      <c r="P58" s="90"/>
      <c r="Q58" s="91"/>
      <c r="R58" s="90">
        <v>-1563265.13</v>
      </c>
      <c r="T58" s="89">
        <v>-1576119.53</v>
      </c>
      <c r="U58" s="90"/>
      <c r="V58" s="105"/>
      <c r="W58" s="90">
        <v>-1576119.53</v>
      </c>
      <c r="Y58" s="89">
        <v>-1576119.53</v>
      </c>
      <c r="Z58" s="90"/>
      <c r="AA58" s="105"/>
      <c r="AB58" s="90">
        <v>-1576119.53</v>
      </c>
      <c r="AD58" s="89">
        <v>-1576119.53</v>
      </c>
      <c r="AE58" s="90"/>
      <c r="AF58" s="105"/>
      <c r="AG58" s="90">
        <v>-1576119.53</v>
      </c>
      <c r="AI58" s="89">
        <v>-1576119.53</v>
      </c>
      <c r="AJ58" s="90"/>
      <c r="AK58" s="105"/>
      <c r="AL58" s="90">
        <v>-1576119.53</v>
      </c>
      <c r="AN58" s="89">
        <v>-1620546.72</v>
      </c>
      <c r="AO58" s="90"/>
      <c r="AP58" s="105"/>
      <c r="AQ58" s="90">
        <v>-1620546.72</v>
      </c>
      <c r="AS58" s="89">
        <v>-1620546.72</v>
      </c>
      <c r="AT58" s="90"/>
      <c r="AU58" s="105"/>
      <c r="AV58" s="90">
        <v>-1620546.72</v>
      </c>
      <c r="AX58" s="89">
        <v>-1620546.72</v>
      </c>
      <c r="AY58" s="90"/>
      <c r="AZ58" s="105"/>
      <c r="BA58" s="90">
        <v>-1620546.72</v>
      </c>
      <c r="BC58" s="89">
        <v>-1632252.6</v>
      </c>
      <c r="BD58" s="90"/>
      <c r="BE58" s="105"/>
      <c r="BF58" s="90">
        <v>-1632252.6</v>
      </c>
      <c r="BH58" s="89">
        <v>-1632252.6</v>
      </c>
      <c r="BI58" s="90"/>
      <c r="BJ58" s="105"/>
      <c r="BK58" s="90">
        <v>-1632252.6</v>
      </c>
    </row>
    <row r="59" spans="1:63" ht="15.75" customHeight="1" x14ac:dyDescent="0.3">
      <c r="A59" s="107"/>
      <c r="B59" s="113"/>
      <c r="C59" s="107"/>
      <c r="D59" s="109" t="s">
        <v>97</v>
      </c>
      <c r="E59" s="92"/>
      <c r="F59" s="93"/>
      <c r="G59" s="94"/>
      <c r="H59" s="93"/>
      <c r="J59" s="92"/>
      <c r="K59" s="93"/>
      <c r="L59" s="94"/>
      <c r="M59" s="93"/>
      <c r="O59" s="92">
        <v>-14690940.93</v>
      </c>
      <c r="P59" s="93">
        <v>0</v>
      </c>
      <c r="Q59" s="94"/>
      <c r="R59" s="93">
        <v>-14690940.93</v>
      </c>
      <c r="T59" s="92">
        <v>-15275646.5</v>
      </c>
      <c r="U59" s="93">
        <v>0</v>
      </c>
      <c r="V59" s="106"/>
      <c r="W59" s="93">
        <v>-15275646.5</v>
      </c>
      <c r="Y59" s="92">
        <v>-15483236.949999999</v>
      </c>
      <c r="Z59" s="93">
        <v>0</v>
      </c>
      <c r="AA59" s="106"/>
      <c r="AB59" s="93">
        <v>-15483236.949999999</v>
      </c>
      <c r="AD59" s="92">
        <v>-15631268.5</v>
      </c>
      <c r="AE59" s="93">
        <v>0</v>
      </c>
      <c r="AF59" s="106"/>
      <c r="AG59" s="93">
        <v>-15631268.5</v>
      </c>
      <c r="AI59" s="92">
        <v>-15776033.76</v>
      </c>
      <c r="AJ59" s="93">
        <v>0</v>
      </c>
      <c r="AK59" s="106"/>
      <c r="AL59" s="93">
        <v>-15776033.76</v>
      </c>
      <c r="AN59" s="92">
        <v>-14322116.07</v>
      </c>
      <c r="AO59" s="93">
        <v>0</v>
      </c>
      <c r="AP59" s="106"/>
      <c r="AQ59" s="93">
        <v>-14322116.07</v>
      </c>
      <c r="AS59" s="92">
        <v>-14322116.07</v>
      </c>
      <c r="AT59" s="93">
        <v>0</v>
      </c>
      <c r="AU59" s="106"/>
      <c r="AV59" s="93">
        <v>-14322116.07</v>
      </c>
      <c r="AX59" s="92">
        <v>-14378865.360000001</v>
      </c>
      <c r="AY59" s="93">
        <v>0</v>
      </c>
      <c r="AZ59" s="106"/>
      <c r="BA59" s="93">
        <v>-14378865.360000001</v>
      </c>
      <c r="BC59" s="92">
        <v>-15427260.01</v>
      </c>
      <c r="BD59" s="93">
        <v>0</v>
      </c>
      <c r="BE59" s="106"/>
      <c r="BF59" s="93">
        <v>-15427260.01</v>
      </c>
      <c r="BH59" s="92">
        <v>-15487260.01</v>
      </c>
      <c r="BI59" s="93">
        <v>0</v>
      </c>
      <c r="BJ59" s="106"/>
      <c r="BK59" s="93">
        <v>-15487260.01</v>
      </c>
    </row>
    <row r="60" spans="1:63" ht="15.75" customHeight="1" x14ac:dyDescent="0.3">
      <c r="A60" s="107" t="s">
        <v>20</v>
      </c>
      <c r="B60" s="113" t="s">
        <v>98</v>
      </c>
      <c r="C60" s="107" t="s">
        <v>20</v>
      </c>
      <c r="D60" s="109" t="s">
        <v>99</v>
      </c>
      <c r="E60" s="89"/>
      <c r="F60" s="90"/>
      <c r="G60" s="91"/>
      <c r="H60" s="90"/>
      <c r="J60" s="89"/>
      <c r="K60" s="90"/>
      <c r="L60" s="91"/>
      <c r="M60" s="90"/>
      <c r="O60" s="89">
        <v>-8283237.8200000003</v>
      </c>
      <c r="P60" s="90"/>
      <c r="Q60" s="91"/>
      <c r="R60" s="90">
        <v>-8283237.8200000003</v>
      </c>
      <c r="T60" s="89">
        <v>-8223677.4900000002</v>
      </c>
      <c r="U60" s="90"/>
      <c r="V60" s="105"/>
      <c r="W60" s="90">
        <v>-8223677.4900000002</v>
      </c>
      <c r="Y60" s="89">
        <v>-8164117.1600000001</v>
      </c>
      <c r="Z60" s="90"/>
      <c r="AA60" s="105"/>
      <c r="AB60" s="90">
        <v>-8164117.1600000001</v>
      </c>
      <c r="AD60" s="89">
        <v>-8104556.8300000001</v>
      </c>
      <c r="AE60" s="90"/>
      <c r="AF60" s="105"/>
      <c r="AG60" s="90">
        <v>-8104556.8300000001</v>
      </c>
      <c r="AI60" s="89">
        <v>-8044996.5</v>
      </c>
      <c r="AJ60" s="90"/>
      <c r="AK60" s="105"/>
      <c r="AL60" s="90">
        <v>-8044996.5</v>
      </c>
      <c r="AN60" s="89">
        <v>-7920934.1900000004</v>
      </c>
      <c r="AO60" s="90"/>
      <c r="AP60" s="105"/>
      <c r="AQ60" s="90">
        <v>-7920934.1900000004</v>
      </c>
      <c r="AS60" s="89">
        <v>-7920934.1900000004</v>
      </c>
      <c r="AT60" s="90"/>
      <c r="AU60" s="105"/>
      <c r="AV60" s="90">
        <v>-7920934.1900000004</v>
      </c>
      <c r="AX60" s="89">
        <v>-7862609.2699999996</v>
      </c>
      <c r="AY60" s="90"/>
      <c r="AZ60" s="105"/>
      <c r="BA60" s="90">
        <v>-7862609.2699999996</v>
      </c>
      <c r="BC60" s="89">
        <v>-7804284.3499999996</v>
      </c>
      <c r="BD60" s="90"/>
      <c r="BE60" s="105"/>
      <c r="BF60" s="90">
        <v>-7804284.3499999996</v>
      </c>
      <c r="BH60" s="89">
        <v>-7745959.4299999997</v>
      </c>
      <c r="BI60" s="90"/>
      <c r="BJ60" s="105"/>
      <c r="BK60" s="90">
        <v>-7745959.4299999997</v>
      </c>
    </row>
    <row r="61" spans="1:63" ht="15.75" customHeight="1" x14ac:dyDescent="0.3">
      <c r="A61" s="107" t="s">
        <v>20</v>
      </c>
      <c r="B61" s="113" t="s">
        <v>100</v>
      </c>
      <c r="C61" s="107" t="s">
        <v>20</v>
      </c>
      <c r="D61" s="109" t="s">
        <v>101</v>
      </c>
      <c r="E61" s="89"/>
      <c r="F61" s="90"/>
      <c r="G61" s="91"/>
      <c r="H61" s="90"/>
      <c r="J61" s="89"/>
      <c r="K61" s="90"/>
      <c r="L61" s="91"/>
      <c r="M61" s="90"/>
      <c r="O61" s="89">
        <v>-48270</v>
      </c>
      <c r="P61" s="90"/>
      <c r="Q61" s="91"/>
      <c r="R61" s="90">
        <v>-48270</v>
      </c>
      <c r="T61" s="89">
        <v>-48270</v>
      </c>
      <c r="U61" s="90"/>
      <c r="V61" s="105"/>
      <c r="W61" s="90">
        <v>-48270</v>
      </c>
      <c r="Y61" s="89">
        <v>-24135</v>
      </c>
      <c r="Z61" s="90"/>
      <c r="AA61" s="105"/>
      <c r="AB61" s="90">
        <v>-24135</v>
      </c>
      <c r="AD61" s="89">
        <v>-24135</v>
      </c>
      <c r="AE61" s="90"/>
      <c r="AF61" s="105"/>
      <c r="AG61" s="90">
        <v>-24135</v>
      </c>
      <c r="AI61" s="89">
        <v>-24135</v>
      </c>
      <c r="AJ61" s="90"/>
      <c r="AK61" s="105"/>
      <c r="AL61" s="90">
        <v>-24135</v>
      </c>
      <c r="AN61" s="89">
        <v>-24135</v>
      </c>
      <c r="AO61" s="90"/>
      <c r="AP61" s="105"/>
      <c r="AQ61" s="90">
        <v>-24135</v>
      </c>
      <c r="AS61" s="89">
        <v>-24135</v>
      </c>
      <c r="AT61" s="90"/>
      <c r="AU61" s="105"/>
      <c r="AV61" s="90">
        <v>-24135</v>
      </c>
      <c r="AX61" s="89">
        <v>-24135</v>
      </c>
      <c r="AY61" s="90"/>
      <c r="AZ61" s="105"/>
      <c r="BA61" s="90">
        <v>-24135</v>
      </c>
      <c r="BC61" s="89">
        <v>-24135</v>
      </c>
      <c r="BD61" s="90"/>
      <c r="BE61" s="105"/>
      <c r="BF61" s="90">
        <v>-24135</v>
      </c>
      <c r="BH61" s="89">
        <v>-24135</v>
      </c>
      <c r="BI61" s="90"/>
      <c r="BJ61" s="105"/>
      <c r="BK61" s="90">
        <v>-24135</v>
      </c>
    </row>
    <row r="62" spans="1:63" ht="15.75" customHeight="1" x14ac:dyDescent="0.3">
      <c r="A62" s="107" t="s">
        <v>20</v>
      </c>
      <c r="B62" s="108" t="s">
        <v>102</v>
      </c>
      <c r="C62" s="107" t="s">
        <v>20</v>
      </c>
      <c r="D62" s="109" t="s">
        <v>103</v>
      </c>
      <c r="E62" s="89"/>
      <c r="F62" s="90"/>
      <c r="G62" s="91"/>
      <c r="H62" s="90"/>
      <c r="J62" s="89"/>
      <c r="K62" s="90"/>
      <c r="L62" s="91"/>
      <c r="M62" s="90"/>
      <c r="O62" s="89">
        <v>-57408480.619999997</v>
      </c>
      <c r="P62" s="90"/>
      <c r="Q62" s="91"/>
      <c r="R62" s="90">
        <v>-57408480.619999997</v>
      </c>
      <c r="T62" s="89">
        <v>-57142957.859999999</v>
      </c>
      <c r="U62" s="90"/>
      <c r="V62" s="105"/>
      <c r="W62" s="90">
        <v>-57142957.859999999</v>
      </c>
      <c r="Y62" s="89">
        <v>-56878664.090000004</v>
      </c>
      <c r="Z62" s="90"/>
      <c r="AA62" s="105"/>
      <c r="AB62" s="90">
        <v>-56878664.090000004</v>
      </c>
      <c r="AD62" s="89">
        <v>-56615593.539999999</v>
      </c>
      <c r="AE62" s="90"/>
      <c r="AF62" s="105"/>
      <c r="AG62" s="90">
        <v>-56615593.539999999</v>
      </c>
      <c r="AI62" s="89">
        <v>-56353740.659999996</v>
      </c>
      <c r="AJ62" s="90"/>
      <c r="AK62" s="105"/>
      <c r="AL62" s="90">
        <v>-56353740.659999996</v>
      </c>
      <c r="AN62" s="89">
        <v>-55833665.469999999</v>
      </c>
      <c r="AO62" s="90"/>
      <c r="AP62" s="105"/>
      <c r="AQ62" s="90">
        <v>-55833665.469999999</v>
      </c>
      <c r="AS62" s="89">
        <v>-55833665.469999999</v>
      </c>
      <c r="AT62" s="90"/>
      <c r="AU62" s="105"/>
      <c r="AV62" s="90">
        <v>-55833665.469999999</v>
      </c>
      <c r="AX62" s="89">
        <v>-55575431.82</v>
      </c>
      <c r="AY62" s="90"/>
      <c r="AZ62" s="105"/>
      <c r="BA62" s="90">
        <v>-55575431.82</v>
      </c>
      <c r="BC62" s="89">
        <v>-55318393.350000001</v>
      </c>
      <c r="BD62" s="90"/>
      <c r="BE62" s="105"/>
      <c r="BF62" s="90">
        <v>-55318393.350000001</v>
      </c>
      <c r="BH62" s="89">
        <v>-55062544.57</v>
      </c>
      <c r="BI62" s="90"/>
      <c r="BJ62" s="105"/>
      <c r="BK62" s="90">
        <v>-55062544.57</v>
      </c>
    </row>
    <row r="63" spans="1:63" ht="15.75" customHeight="1" x14ac:dyDescent="0.3">
      <c r="A63" s="107" t="s">
        <v>20</v>
      </c>
      <c r="B63" s="108" t="s">
        <v>104</v>
      </c>
      <c r="C63" s="107" t="s">
        <v>20</v>
      </c>
      <c r="D63" s="109" t="s">
        <v>105</v>
      </c>
      <c r="E63" s="89"/>
      <c r="F63" s="96"/>
      <c r="G63" s="97"/>
      <c r="H63" s="90"/>
      <c r="J63" s="89"/>
      <c r="K63" s="96"/>
      <c r="L63" s="97"/>
      <c r="M63" s="90"/>
      <c r="O63" s="89">
        <v>0</v>
      </c>
      <c r="P63" s="96">
        <v>-21450000</v>
      </c>
      <c r="Q63" s="97">
        <v>4</v>
      </c>
      <c r="R63" s="90">
        <v>-21450000</v>
      </c>
      <c r="T63" s="89">
        <v>0</v>
      </c>
      <c r="U63" s="96">
        <v>-10000000</v>
      </c>
      <c r="V63" s="119" t="s">
        <v>106</v>
      </c>
      <c r="W63" s="90">
        <v>-10000000</v>
      </c>
      <c r="Y63" s="89">
        <v>0</v>
      </c>
      <c r="Z63" s="96">
        <v>-17950000</v>
      </c>
      <c r="AA63" s="119" t="s">
        <v>106</v>
      </c>
      <c r="AB63" s="90">
        <v>-17950000</v>
      </c>
      <c r="AD63" s="89">
        <v>0</v>
      </c>
      <c r="AE63" s="96">
        <v>-6750000</v>
      </c>
      <c r="AF63" s="119" t="s">
        <v>106</v>
      </c>
      <c r="AG63" s="90">
        <v>-6750000</v>
      </c>
      <c r="AI63" s="89">
        <v>0</v>
      </c>
      <c r="AJ63" s="96"/>
      <c r="AK63" s="119" t="s">
        <v>106</v>
      </c>
      <c r="AL63" s="90">
        <v>0</v>
      </c>
      <c r="AN63" s="89">
        <v>0</v>
      </c>
      <c r="AO63" s="96"/>
      <c r="AP63" s="119" t="s">
        <v>106</v>
      </c>
      <c r="AQ63" s="90">
        <v>0</v>
      </c>
      <c r="AS63" s="89">
        <v>0</v>
      </c>
      <c r="AT63" s="96"/>
      <c r="AU63" s="119" t="s">
        <v>106</v>
      </c>
      <c r="AV63" s="90">
        <v>0</v>
      </c>
      <c r="AX63" s="89">
        <v>0</v>
      </c>
      <c r="AY63" s="96"/>
      <c r="AZ63" s="119" t="s">
        <v>106</v>
      </c>
      <c r="BA63" s="90">
        <v>0</v>
      </c>
      <c r="BC63" s="89">
        <v>0</v>
      </c>
      <c r="BD63" s="96"/>
      <c r="BE63" s="119" t="s">
        <v>106</v>
      </c>
      <c r="BF63" s="90">
        <v>0</v>
      </c>
      <c r="BH63" s="89">
        <v>0</v>
      </c>
      <c r="BI63" s="96"/>
      <c r="BJ63" s="119" t="s">
        <v>106</v>
      </c>
      <c r="BK63" s="90">
        <v>0</v>
      </c>
    </row>
    <row r="64" spans="1:63" ht="15.75" customHeight="1" x14ac:dyDescent="0.3">
      <c r="A64" s="107" t="s">
        <v>20</v>
      </c>
      <c r="B64" s="108" t="s">
        <v>107</v>
      </c>
      <c r="C64" s="107" t="s">
        <v>20</v>
      </c>
      <c r="D64" s="109" t="s">
        <v>108</v>
      </c>
      <c r="E64" s="89"/>
      <c r="F64" s="90"/>
      <c r="G64" s="91"/>
      <c r="H64" s="90"/>
      <c r="J64" s="89"/>
      <c r="K64" s="90"/>
      <c r="L64" s="91"/>
      <c r="M64" s="90"/>
      <c r="O64" s="89">
        <v>-17797660.309999999</v>
      </c>
      <c r="P64" s="90"/>
      <c r="Q64" s="91"/>
      <c r="R64" s="90">
        <v>-17797660.309999999</v>
      </c>
      <c r="T64" s="89">
        <v>-15513733.060000001</v>
      </c>
      <c r="U64" s="90"/>
      <c r="V64" s="105"/>
      <c r="W64" s="90">
        <v>-15513733.060000001</v>
      </c>
      <c r="Y64" s="89">
        <v>-16840476.399999999</v>
      </c>
      <c r="Z64" s="90"/>
      <c r="AA64" s="105"/>
      <c r="AB64" s="90">
        <v>-16840476.399999999</v>
      </c>
      <c r="AD64" s="89">
        <v>-12064643.68</v>
      </c>
      <c r="AE64" s="90"/>
      <c r="AF64" s="105"/>
      <c r="AG64" s="90">
        <v>-12064643.68</v>
      </c>
      <c r="AI64" s="89">
        <v>-13201672.17</v>
      </c>
      <c r="AJ64" s="90"/>
      <c r="AK64" s="105"/>
      <c r="AL64" s="90">
        <v>-13201672.17</v>
      </c>
      <c r="AN64" s="89">
        <v>-15307513.84</v>
      </c>
      <c r="AO64" s="90"/>
      <c r="AP64" s="105"/>
      <c r="AQ64" s="90">
        <v>-15307513.84</v>
      </c>
      <c r="AS64" s="89">
        <v>-15307513.84</v>
      </c>
      <c r="AT64" s="90"/>
      <c r="AU64" s="105"/>
      <c r="AV64" s="90">
        <v>-15307513.84</v>
      </c>
      <c r="AX64" s="89">
        <v>-17603334.469999999</v>
      </c>
      <c r="AY64" s="90"/>
      <c r="AZ64" s="105"/>
      <c r="BA64" s="90">
        <v>-17603334.469999999</v>
      </c>
      <c r="BC64" s="89">
        <v>-21270774.27</v>
      </c>
      <c r="BD64" s="90"/>
      <c r="BE64" s="105"/>
      <c r="BF64" s="90">
        <v>-21270774.27</v>
      </c>
      <c r="BH64" s="89">
        <v>-32525337.07</v>
      </c>
      <c r="BI64" s="90"/>
      <c r="BJ64" s="105"/>
      <c r="BK64" s="90">
        <v>-32525337.07</v>
      </c>
    </row>
    <row r="65" spans="1:63" ht="15.75" customHeight="1" x14ac:dyDescent="0.3">
      <c r="A65" s="107" t="s">
        <v>20</v>
      </c>
      <c r="B65" s="108" t="s">
        <v>109</v>
      </c>
      <c r="C65" s="107" t="s">
        <v>20</v>
      </c>
      <c r="D65" s="109" t="s">
        <v>110</v>
      </c>
      <c r="E65" s="89"/>
      <c r="F65" s="90"/>
      <c r="G65" s="91"/>
      <c r="H65" s="90"/>
      <c r="J65" s="89"/>
      <c r="K65" s="90"/>
      <c r="L65" s="91"/>
      <c r="M65" s="90"/>
      <c r="O65" s="89">
        <v>0</v>
      </c>
      <c r="P65" s="90"/>
      <c r="Q65" s="91"/>
      <c r="R65" s="90">
        <v>0</v>
      </c>
      <c r="T65" s="89">
        <v>0</v>
      </c>
      <c r="U65" s="90"/>
      <c r="V65" s="105"/>
      <c r="W65" s="90">
        <v>0</v>
      </c>
      <c r="Y65" s="89">
        <v>0</v>
      </c>
      <c r="Z65" s="90"/>
      <c r="AA65" s="105"/>
      <c r="AB65" s="90">
        <v>0</v>
      </c>
      <c r="AD65" s="89">
        <v>0</v>
      </c>
      <c r="AE65" s="90"/>
      <c r="AF65" s="105"/>
      <c r="AG65" s="90">
        <v>0</v>
      </c>
      <c r="AI65" s="89">
        <v>0</v>
      </c>
      <c r="AJ65" s="90"/>
      <c r="AK65" s="105"/>
      <c r="AL65" s="90">
        <v>0</v>
      </c>
      <c r="AN65" s="89">
        <v>0</v>
      </c>
      <c r="AO65" s="90"/>
      <c r="AP65" s="105"/>
      <c r="AQ65" s="90">
        <v>0</v>
      </c>
      <c r="AS65" s="89">
        <v>0</v>
      </c>
      <c r="AT65" s="90"/>
      <c r="AU65" s="105"/>
      <c r="AV65" s="90">
        <v>0</v>
      </c>
      <c r="AX65" s="89">
        <v>0</v>
      </c>
      <c r="AY65" s="90"/>
      <c r="AZ65" s="105"/>
      <c r="BA65" s="90">
        <v>0</v>
      </c>
      <c r="BC65" s="89">
        <v>0</v>
      </c>
      <c r="BD65" s="90"/>
      <c r="BE65" s="105"/>
      <c r="BF65" s="90">
        <v>0</v>
      </c>
      <c r="BH65" s="89">
        <v>0</v>
      </c>
      <c r="BI65" s="90"/>
      <c r="BJ65" s="105"/>
      <c r="BK65" s="90">
        <v>0</v>
      </c>
    </row>
    <row r="66" spans="1:63" ht="15.75" customHeight="1" x14ac:dyDescent="0.3">
      <c r="A66" s="107" t="s">
        <v>20</v>
      </c>
      <c r="B66" s="108" t="s">
        <v>111</v>
      </c>
      <c r="C66" s="107" t="s">
        <v>20</v>
      </c>
      <c r="D66" s="109" t="s">
        <v>112</v>
      </c>
      <c r="E66" s="98"/>
      <c r="F66" s="90"/>
      <c r="G66" s="91"/>
      <c r="H66" s="90"/>
      <c r="J66" s="98"/>
      <c r="K66" s="90"/>
      <c r="L66" s="91"/>
      <c r="M66" s="90"/>
      <c r="O66" s="98">
        <v>-1363487.79</v>
      </c>
      <c r="P66" s="90"/>
      <c r="Q66" s="91"/>
      <c r="R66" s="90">
        <v>-1363487.79</v>
      </c>
      <c r="T66" s="89">
        <v>-1419930.25</v>
      </c>
      <c r="U66" s="90"/>
      <c r="V66" s="105"/>
      <c r="W66" s="90">
        <v>-1419930.25</v>
      </c>
      <c r="Y66" s="89">
        <v>-1300630.5</v>
      </c>
      <c r="Z66" s="90"/>
      <c r="AA66" s="105"/>
      <c r="AB66" s="90">
        <v>-1300630.5</v>
      </c>
      <c r="AD66" s="89">
        <v>-1654384.49</v>
      </c>
      <c r="AE66" s="90"/>
      <c r="AF66" s="105"/>
      <c r="AG66" s="90">
        <v>-1654384.49</v>
      </c>
      <c r="AI66" s="124">
        <v>-1269397.74</v>
      </c>
      <c r="AJ66" s="90"/>
      <c r="AK66" s="105"/>
      <c r="AL66" s="90">
        <v>-1269397.74</v>
      </c>
      <c r="AN66" s="89">
        <v>-1619939.07</v>
      </c>
      <c r="AO66" s="90"/>
      <c r="AP66" s="105"/>
      <c r="AQ66" s="90">
        <v>-1619939.07</v>
      </c>
      <c r="AS66" s="89">
        <v>-1619939.07</v>
      </c>
      <c r="AT66" s="90"/>
      <c r="AU66" s="105"/>
      <c r="AV66" s="90">
        <v>-1619939.07</v>
      </c>
      <c r="AX66" s="89">
        <v>-1464290.37</v>
      </c>
      <c r="AY66" s="90"/>
      <c r="AZ66" s="105"/>
      <c r="BA66" s="90">
        <v>-1464290.37</v>
      </c>
      <c r="BC66" s="89">
        <v>-1803496.62</v>
      </c>
      <c r="BD66" s="90"/>
      <c r="BE66" s="105"/>
      <c r="BF66" s="90">
        <v>-1803496.62</v>
      </c>
      <c r="BH66" s="89">
        <v>-2502784.4900000002</v>
      </c>
      <c r="BI66" s="90"/>
      <c r="BJ66" s="105"/>
      <c r="BK66" s="90">
        <v>-2502784.4900000002</v>
      </c>
    </row>
    <row r="67" spans="1:63" ht="15.75" customHeight="1" x14ac:dyDescent="0.3">
      <c r="A67" s="107" t="s">
        <v>20</v>
      </c>
      <c r="B67" s="108" t="s">
        <v>113</v>
      </c>
      <c r="C67" s="107" t="s">
        <v>20</v>
      </c>
      <c r="D67" s="109" t="s">
        <v>114</v>
      </c>
      <c r="E67" s="89"/>
      <c r="F67" s="90"/>
      <c r="G67" s="91"/>
      <c r="H67" s="90"/>
      <c r="J67" s="89"/>
      <c r="K67" s="90"/>
      <c r="L67" s="91"/>
      <c r="M67" s="90"/>
      <c r="O67" s="89">
        <v>-842097.99</v>
      </c>
      <c r="P67" s="90"/>
      <c r="Q67" s="91"/>
      <c r="R67" s="90">
        <v>-842097.99</v>
      </c>
      <c r="T67" s="89">
        <v>-807190.02</v>
      </c>
      <c r="U67" s="90"/>
      <c r="V67" s="105"/>
      <c r="W67" s="90">
        <v>-807190.02</v>
      </c>
      <c r="Y67" s="89">
        <v>-806461.63</v>
      </c>
      <c r="Z67" s="90"/>
      <c r="AA67" s="105"/>
      <c r="AB67" s="90">
        <v>-806461.63</v>
      </c>
      <c r="AD67" s="89">
        <v>-830033.91</v>
      </c>
      <c r="AE67" s="90"/>
      <c r="AF67" s="105"/>
      <c r="AG67" s="90">
        <v>-830033.91</v>
      </c>
      <c r="AI67" s="89">
        <v>-848565.59</v>
      </c>
      <c r="AJ67" s="90"/>
      <c r="AK67" s="105"/>
      <c r="AL67" s="90">
        <v>-848565.59</v>
      </c>
      <c r="AN67" s="89">
        <v>-881911.03</v>
      </c>
      <c r="AO67" s="90"/>
      <c r="AP67" s="105"/>
      <c r="AQ67" s="90">
        <v>-881911.03</v>
      </c>
      <c r="AS67" s="89">
        <v>-881911.03</v>
      </c>
      <c r="AT67" s="90"/>
      <c r="AU67" s="105"/>
      <c r="AV67" s="90">
        <v>-881911.03</v>
      </c>
      <c r="AX67" s="89">
        <v>-885570.18</v>
      </c>
      <c r="AY67" s="90"/>
      <c r="AZ67" s="105"/>
      <c r="BA67" s="90">
        <v>-885570.18</v>
      </c>
      <c r="BC67" s="89">
        <v>-879676.42</v>
      </c>
      <c r="BD67" s="90"/>
      <c r="BE67" s="105"/>
      <c r="BF67" s="90">
        <v>-879676.42</v>
      </c>
      <c r="BH67" s="89">
        <v>-868857.82</v>
      </c>
      <c r="BI67" s="90"/>
      <c r="BJ67" s="105"/>
      <c r="BK67" s="90">
        <v>-868857.82</v>
      </c>
    </row>
    <row r="68" spans="1:63" ht="15.75" customHeight="1" x14ac:dyDescent="0.3">
      <c r="A68" s="107" t="s">
        <v>20</v>
      </c>
      <c r="B68" s="108" t="s">
        <v>115</v>
      </c>
      <c r="C68" s="107" t="s">
        <v>20</v>
      </c>
      <c r="D68" s="109" t="s">
        <v>116</v>
      </c>
      <c r="E68" s="89"/>
      <c r="F68" s="90"/>
      <c r="G68" s="91"/>
      <c r="H68" s="90"/>
      <c r="J68" s="89"/>
      <c r="K68" s="90"/>
      <c r="L68" s="91"/>
      <c r="M68" s="90"/>
      <c r="O68" s="89">
        <v>-4818746.79</v>
      </c>
      <c r="P68" s="90"/>
      <c r="Q68" s="91"/>
      <c r="R68" s="90">
        <v>-4818746.79</v>
      </c>
      <c r="T68" s="89">
        <v>-4071281.73</v>
      </c>
      <c r="U68" s="90"/>
      <c r="V68" s="105"/>
      <c r="W68" s="90">
        <v>-4071281.73</v>
      </c>
      <c r="Y68" s="89">
        <v>-3574045.42</v>
      </c>
      <c r="Z68" s="90"/>
      <c r="AA68" s="105"/>
      <c r="AB68" s="90">
        <v>-3574045.42</v>
      </c>
      <c r="AD68" s="89">
        <v>-4373153.79</v>
      </c>
      <c r="AE68" s="90"/>
      <c r="AF68" s="105"/>
      <c r="AG68" s="90">
        <v>-4373153.79</v>
      </c>
      <c r="AI68" s="89">
        <v>-5224161.08</v>
      </c>
      <c r="AJ68" s="90"/>
      <c r="AK68" s="105"/>
      <c r="AL68" s="90">
        <v>-5224161.08</v>
      </c>
      <c r="AN68" s="89">
        <v>-10654067.789999999</v>
      </c>
      <c r="AO68" s="90"/>
      <c r="AP68" s="105"/>
      <c r="AQ68" s="90">
        <v>-10654067.789999999</v>
      </c>
      <c r="AS68" s="89">
        <v>-10654067.789999999</v>
      </c>
      <c r="AT68" s="90"/>
      <c r="AU68" s="105"/>
      <c r="AV68" s="90">
        <v>-10654067.789999999</v>
      </c>
      <c r="AX68" s="89">
        <v>-14895166.33</v>
      </c>
      <c r="AY68" s="90"/>
      <c r="AZ68" s="105"/>
      <c r="BA68" s="90">
        <v>-14895166.33</v>
      </c>
      <c r="BC68" s="89">
        <v>-14291972.9</v>
      </c>
      <c r="BD68" s="90"/>
      <c r="BE68" s="105"/>
      <c r="BF68" s="90">
        <v>-14291972.9</v>
      </c>
      <c r="BH68" s="89">
        <v>-12235690.33</v>
      </c>
      <c r="BI68" s="90"/>
      <c r="BJ68" s="105"/>
      <c r="BK68" s="90">
        <v>-12235690.33</v>
      </c>
    </row>
    <row r="69" spans="1:63" ht="15.75" customHeight="1" x14ac:dyDescent="0.3">
      <c r="A69" s="107" t="s">
        <v>20</v>
      </c>
      <c r="B69" s="108" t="s">
        <v>117</v>
      </c>
      <c r="C69" s="107" t="s">
        <v>20</v>
      </c>
      <c r="D69" s="109" t="s">
        <v>118</v>
      </c>
      <c r="E69" s="89"/>
      <c r="F69" s="90"/>
      <c r="G69" s="91"/>
      <c r="H69" s="90"/>
      <c r="J69" s="89"/>
      <c r="K69" s="90"/>
      <c r="L69" s="91"/>
      <c r="M69" s="90"/>
      <c r="O69" s="89">
        <v>-2122098.6</v>
      </c>
      <c r="P69" s="90"/>
      <c r="Q69" s="91"/>
      <c r="R69" s="90">
        <v>-2122098.6</v>
      </c>
      <c r="T69" s="89">
        <v>-2449721.2799999998</v>
      </c>
      <c r="U69" s="90"/>
      <c r="V69" s="105"/>
      <c r="W69" s="90">
        <v>-2449721.2799999998</v>
      </c>
      <c r="Y69" s="89">
        <v>-3129167.46</v>
      </c>
      <c r="Z69" s="90"/>
      <c r="AA69" s="105"/>
      <c r="AB69" s="90">
        <v>-3129167.46</v>
      </c>
      <c r="AD69" s="89">
        <v>-3534193.51</v>
      </c>
      <c r="AE69" s="90"/>
      <c r="AF69" s="105"/>
      <c r="AG69" s="90">
        <v>-3534193.51</v>
      </c>
      <c r="AI69" s="89">
        <v>-3113254.61</v>
      </c>
      <c r="AJ69" s="90"/>
      <c r="AK69" s="105"/>
      <c r="AL69" s="90">
        <v>-3113254.61</v>
      </c>
      <c r="AN69" s="89">
        <v>-2099208.9700000002</v>
      </c>
      <c r="AO69" s="90"/>
      <c r="AP69" s="105"/>
      <c r="AQ69" s="90">
        <v>-2099208.9700000002</v>
      </c>
      <c r="AS69" s="89">
        <v>-2099208.9700000002</v>
      </c>
      <c r="AT69" s="90"/>
      <c r="AU69" s="105"/>
      <c r="AV69" s="90">
        <v>-2099208.9700000002</v>
      </c>
      <c r="AX69" s="89">
        <v>-2449679.61</v>
      </c>
      <c r="AY69" s="90"/>
      <c r="AZ69" s="105"/>
      <c r="BA69" s="90">
        <v>-2449679.61</v>
      </c>
      <c r="BC69" s="89">
        <v>-3080268.97</v>
      </c>
      <c r="BD69" s="90"/>
      <c r="BE69" s="105"/>
      <c r="BF69" s="90">
        <v>-3080268.97</v>
      </c>
      <c r="BH69" s="89">
        <v>-3528200.81</v>
      </c>
      <c r="BI69" s="90"/>
      <c r="BJ69" s="105"/>
      <c r="BK69" s="90">
        <v>-3528200.81</v>
      </c>
    </row>
    <row r="70" spans="1:63" ht="15.75" customHeight="1" x14ac:dyDescent="0.3">
      <c r="A70" s="107" t="s">
        <v>20</v>
      </c>
      <c r="B70" s="108" t="s">
        <v>119</v>
      </c>
      <c r="C70" s="107" t="s">
        <v>20</v>
      </c>
      <c r="D70" s="111" t="s">
        <v>120</v>
      </c>
      <c r="E70" s="89"/>
      <c r="F70" s="90"/>
      <c r="G70" s="91"/>
      <c r="H70" s="90"/>
      <c r="J70" s="89"/>
      <c r="K70" s="90"/>
      <c r="L70" s="91"/>
      <c r="M70" s="90"/>
      <c r="O70" s="89">
        <v>0</v>
      </c>
      <c r="P70" s="90"/>
      <c r="Q70" s="91"/>
      <c r="R70" s="90">
        <v>0</v>
      </c>
      <c r="T70" s="89">
        <v>-3300000</v>
      </c>
      <c r="U70" s="90"/>
      <c r="V70" s="105"/>
      <c r="W70" s="90">
        <v>-3300000</v>
      </c>
      <c r="Y70" s="89">
        <v>-3300000</v>
      </c>
      <c r="Z70" s="90"/>
      <c r="AA70" s="105"/>
      <c r="AB70" s="90">
        <v>-3300000</v>
      </c>
      <c r="AD70" s="89">
        <v>0</v>
      </c>
      <c r="AE70" s="90"/>
      <c r="AF70" s="105"/>
      <c r="AG70" s="90">
        <v>0</v>
      </c>
      <c r="AI70" s="89">
        <v>-3300000</v>
      </c>
      <c r="AJ70" s="90"/>
      <c r="AK70" s="105"/>
      <c r="AL70" s="90">
        <v>-3300000</v>
      </c>
      <c r="AN70" s="89">
        <v>0</v>
      </c>
      <c r="AO70" s="90"/>
      <c r="AP70" s="105"/>
      <c r="AQ70" s="90">
        <v>0</v>
      </c>
      <c r="AS70" s="89">
        <v>0</v>
      </c>
      <c r="AT70" s="90"/>
      <c r="AU70" s="105"/>
      <c r="AV70" s="90">
        <v>0</v>
      </c>
      <c r="AX70" s="89">
        <v>-3300000</v>
      </c>
      <c r="AY70" s="90"/>
      <c r="AZ70" s="105"/>
      <c r="BA70" s="90">
        <v>-3300000</v>
      </c>
      <c r="BC70" s="89">
        <v>-3300000</v>
      </c>
      <c r="BD70" s="90"/>
      <c r="BE70" s="105"/>
      <c r="BF70" s="90">
        <v>-3300000</v>
      </c>
      <c r="BH70" s="89">
        <v>0</v>
      </c>
      <c r="BI70" s="90"/>
      <c r="BJ70" s="105"/>
      <c r="BK70" s="90">
        <v>0</v>
      </c>
    </row>
    <row r="71" spans="1:63" ht="15.75" customHeight="1" x14ac:dyDescent="0.3">
      <c r="A71" s="107" t="s">
        <v>20</v>
      </c>
      <c r="B71" s="108" t="s">
        <v>121</v>
      </c>
      <c r="C71" s="107" t="s">
        <v>20</v>
      </c>
      <c r="D71" s="109" t="s">
        <v>122</v>
      </c>
      <c r="E71" s="89"/>
      <c r="F71" s="90"/>
      <c r="G71" s="91"/>
      <c r="H71" s="90"/>
      <c r="J71" s="89"/>
      <c r="K71" s="90"/>
      <c r="L71" s="91"/>
      <c r="M71" s="90"/>
      <c r="O71" s="89">
        <v>118.14</v>
      </c>
      <c r="P71" s="90"/>
      <c r="Q71" s="91"/>
      <c r="R71" s="90">
        <v>118.14</v>
      </c>
      <c r="T71" s="89">
        <v>118.14</v>
      </c>
      <c r="U71" s="90"/>
      <c r="V71" s="105"/>
      <c r="W71" s="90">
        <v>118.14</v>
      </c>
      <c r="Y71" s="89">
        <v>118.14</v>
      </c>
      <c r="Z71" s="90"/>
      <c r="AA71" s="105"/>
      <c r="AB71" s="90">
        <v>118.14</v>
      </c>
      <c r="AD71" s="89">
        <v>276.07</v>
      </c>
      <c r="AE71" s="90"/>
      <c r="AF71" s="105"/>
      <c r="AG71" s="90">
        <v>276.07</v>
      </c>
      <c r="AI71" s="89">
        <v>276.07</v>
      </c>
      <c r="AJ71" s="90"/>
      <c r="AK71" s="105"/>
      <c r="AL71" s="90">
        <v>276.07</v>
      </c>
      <c r="AN71" s="89">
        <v>0</v>
      </c>
      <c r="AO71" s="90"/>
      <c r="AP71" s="105"/>
      <c r="AQ71" s="90">
        <v>0</v>
      </c>
      <c r="AS71" s="89">
        <v>0</v>
      </c>
      <c r="AT71" s="90"/>
      <c r="AU71" s="105"/>
      <c r="AV71" s="90">
        <v>0</v>
      </c>
      <c r="AX71" s="89">
        <v>0</v>
      </c>
      <c r="AY71" s="90"/>
      <c r="AZ71" s="105"/>
      <c r="BA71" s="90">
        <v>0</v>
      </c>
      <c r="BC71" s="89">
        <v>-242424.9</v>
      </c>
      <c r="BD71" s="90"/>
      <c r="BE71" s="105"/>
      <c r="BF71" s="90">
        <v>-242424.9</v>
      </c>
      <c r="BH71" s="89">
        <v>-248929.56</v>
      </c>
      <c r="BI71" s="90"/>
      <c r="BJ71" s="105"/>
      <c r="BK71" s="90">
        <v>-248929.56</v>
      </c>
    </row>
    <row r="72" spans="1:63" ht="15.75" customHeight="1" x14ac:dyDescent="0.3">
      <c r="A72" s="107" t="s">
        <v>20</v>
      </c>
      <c r="B72" s="108" t="s">
        <v>123</v>
      </c>
      <c r="C72" s="107" t="s">
        <v>20</v>
      </c>
      <c r="D72" s="109" t="s">
        <v>124</v>
      </c>
      <c r="E72" s="89"/>
      <c r="F72" s="96"/>
      <c r="G72" s="97"/>
      <c r="H72" s="90"/>
      <c r="J72" s="89"/>
      <c r="K72" s="96"/>
      <c r="L72" s="97"/>
      <c r="M72" s="90"/>
      <c r="O72" s="89">
        <v>-14392144.890000001</v>
      </c>
      <c r="P72" s="96">
        <v>6801910.1100000003</v>
      </c>
      <c r="Q72" s="97" t="s">
        <v>367</v>
      </c>
      <c r="R72" s="90">
        <v>-7590234.7800000003</v>
      </c>
      <c r="T72" s="89">
        <v>-12545453.119999999</v>
      </c>
      <c r="U72" s="96">
        <v>5972445.8499999996</v>
      </c>
      <c r="V72" s="119" t="s">
        <v>361</v>
      </c>
      <c r="W72" s="90">
        <v>-6573007.2699999996</v>
      </c>
      <c r="Y72" s="89">
        <v>-11137847.869999999</v>
      </c>
      <c r="Z72" s="96">
        <v>4972837.18</v>
      </c>
      <c r="AA72" s="119" t="s">
        <v>361</v>
      </c>
      <c r="AB72" s="90">
        <v>-6165010.6899999995</v>
      </c>
      <c r="AD72" s="89">
        <v>-12625928.119999999</v>
      </c>
      <c r="AE72" s="96">
        <v>5149080.5199999996</v>
      </c>
      <c r="AF72" s="119" t="s">
        <v>361</v>
      </c>
      <c r="AG72" s="90">
        <v>-7476847.5999999996</v>
      </c>
      <c r="AI72" s="89">
        <v>-10371648.970000001</v>
      </c>
      <c r="AJ72" s="96">
        <v>3298663.89</v>
      </c>
      <c r="AK72" s="119" t="s">
        <v>361</v>
      </c>
      <c r="AL72" s="90">
        <v>-7072985.0800000001</v>
      </c>
      <c r="AN72" s="89">
        <v>-8986144.0500000007</v>
      </c>
      <c r="AO72" s="96">
        <v>2884584.46</v>
      </c>
      <c r="AP72" s="119" t="s">
        <v>361</v>
      </c>
      <c r="AQ72" s="90">
        <v>-6101559.5900000008</v>
      </c>
      <c r="AS72" s="89">
        <v>-8986144.0500000007</v>
      </c>
      <c r="AT72" s="96">
        <v>2662103.94</v>
      </c>
      <c r="AU72" s="119" t="s">
        <v>361</v>
      </c>
      <c r="AV72" s="90">
        <v>-6324040.1100000013</v>
      </c>
      <c r="AX72" s="89">
        <v>-9285966.5800000001</v>
      </c>
      <c r="AY72" s="96">
        <v>2881402.34</v>
      </c>
      <c r="AZ72" s="119" t="s">
        <v>361</v>
      </c>
      <c r="BA72" s="90">
        <v>-6404564.2400000002</v>
      </c>
      <c r="BC72" s="89">
        <v>-9690815.4199999999</v>
      </c>
      <c r="BD72" s="96">
        <v>3566200.77</v>
      </c>
      <c r="BE72" s="119" t="s">
        <v>361</v>
      </c>
      <c r="BF72" s="90">
        <v>-6124614.6500000004</v>
      </c>
      <c r="BH72" s="89">
        <v>-12762216.24</v>
      </c>
      <c r="BI72" s="96">
        <v>4985217.83</v>
      </c>
      <c r="BJ72" s="119" t="s">
        <v>361</v>
      </c>
      <c r="BK72" s="90">
        <v>-7776998.4100000001</v>
      </c>
    </row>
    <row r="73" spans="1:63" ht="15.75" customHeight="1" x14ac:dyDescent="0.3">
      <c r="A73" s="107" t="s">
        <v>20</v>
      </c>
      <c r="B73" s="108" t="s">
        <v>125</v>
      </c>
      <c r="C73" s="107" t="s">
        <v>20</v>
      </c>
      <c r="D73" s="109" t="s">
        <v>126</v>
      </c>
      <c r="E73" s="89"/>
      <c r="F73" s="90"/>
      <c r="G73" s="91"/>
      <c r="H73" s="90"/>
      <c r="J73" s="89"/>
      <c r="K73" s="90"/>
      <c r="L73" s="91"/>
      <c r="M73" s="90"/>
      <c r="O73" s="89">
        <v>-4928502.21</v>
      </c>
      <c r="P73" s="90"/>
      <c r="Q73" s="91"/>
      <c r="R73" s="90">
        <v>-4928502.21</v>
      </c>
      <c r="T73" s="89">
        <v>-4928502.21</v>
      </c>
      <c r="U73" s="90"/>
      <c r="V73" s="105"/>
      <c r="W73" s="90">
        <v>-4928502.21</v>
      </c>
      <c r="Y73" s="89">
        <v>-4937377.3600000003</v>
      </c>
      <c r="Z73" s="90"/>
      <c r="AA73" s="105"/>
      <c r="AB73" s="90">
        <v>-4937377.3600000003</v>
      </c>
      <c r="AD73" s="89">
        <v>-4356162.88</v>
      </c>
      <c r="AE73" s="90"/>
      <c r="AF73" s="105"/>
      <c r="AG73" s="90">
        <v>-4356162.88</v>
      </c>
      <c r="AI73" s="89">
        <v>-4356162.88</v>
      </c>
      <c r="AJ73" s="90"/>
      <c r="AK73" s="105"/>
      <c r="AL73" s="90">
        <v>-4356162.88</v>
      </c>
      <c r="AN73" s="89">
        <v>-4402916.67</v>
      </c>
      <c r="AO73" s="90"/>
      <c r="AP73" s="105"/>
      <c r="AQ73" s="90">
        <v>-4402916.67</v>
      </c>
      <c r="AS73" s="89">
        <v>-4402916.67</v>
      </c>
      <c r="AT73" s="90"/>
      <c r="AU73" s="105"/>
      <c r="AV73" s="90">
        <v>-4402916.67</v>
      </c>
      <c r="AX73" s="89">
        <v>-4423420.34</v>
      </c>
      <c r="AY73" s="90"/>
      <c r="AZ73" s="105"/>
      <c r="BA73" s="90">
        <v>-4423420.34</v>
      </c>
      <c r="BC73" s="89">
        <v>-4479249.82</v>
      </c>
      <c r="BD73" s="90"/>
      <c r="BE73" s="105"/>
      <c r="BF73" s="90">
        <v>-4479249.82</v>
      </c>
      <c r="BH73" s="89">
        <v>-4465328.28</v>
      </c>
      <c r="BI73" s="90"/>
      <c r="BJ73" s="105"/>
      <c r="BK73" s="90">
        <v>-4465328.28</v>
      </c>
    </row>
    <row r="74" spans="1:63" ht="15.75" customHeight="1" x14ac:dyDescent="0.3">
      <c r="A74" s="107" t="s">
        <v>20</v>
      </c>
      <c r="B74" s="108" t="s">
        <v>127</v>
      </c>
      <c r="C74" s="107" t="s">
        <v>20</v>
      </c>
      <c r="D74" s="109" t="s">
        <v>128</v>
      </c>
      <c r="E74" s="89"/>
      <c r="F74" s="90"/>
      <c r="G74" s="91"/>
      <c r="H74" s="90"/>
      <c r="J74" s="89"/>
      <c r="K74" s="90"/>
      <c r="L74" s="91"/>
      <c r="M74" s="90"/>
      <c r="O74" s="89">
        <v>-288838.83</v>
      </c>
      <c r="P74" s="90"/>
      <c r="Q74" s="91"/>
      <c r="R74" s="90">
        <v>-288838.83</v>
      </c>
      <c r="T74" s="89">
        <v>-292383.75</v>
      </c>
      <c r="U74" s="90"/>
      <c r="V74" s="105"/>
      <c r="W74" s="90">
        <v>-292383.75</v>
      </c>
      <c r="Y74" s="89">
        <v>-295928.67</v>
      </c>
      <c r="Z74" s="90"/>
      <c r="AA74" s="105"/>
      <c r="AB74" s="90">
        <v>-295928.67</v>
      </c>
      <c r="AD74" s="89">
        <v>-299473.58</v>
      </c>
      <c r="AE74" s="90"/>
      <c r="AF74" s="105"/>
      <c r="AG74" s="90">
        <v>-299473.58</v>
      </c>
      <c r="AI74" s="89">
        <v>-303018.5</v>
      </c>
      <c r="AJ74" s="90"/>
      <c r="AK74" s="105"/>
      <c r="AL74" s="90">
        <v>-303018.5</v>
      </c>
      <c r="AN74" s="89">
        <v>-310108.33</v>
      </c>
      <c r="AO74" s="90"/>
      <c r="AP74" s="105"/>
      <c r="AQ74" s="90">
        <v>-310108.33</v>
      </c>
      <c r="AS74" s="89">
        <v>-310108.33</v>
      </c>
      <c r="AT74" s="90"/>
      <c r="AU74" s="105"/>
      <c r="AV74" s="90">
        <v>-310108.33</v>
      </c>
      <c r="AX74" s="89">
        <v>-313653.25</v>
      </c>
      <c r="AY74" s="90"/>
      <c r="AZ74" s="105"/>
      <c r="BA74" s="90">
        <v>-313653.25</v>
      </c>
      <c r="BC74" s="89">
        <v>-317198.17</v>
      </c>
      <c r="BD74" s="90"/>
      <c r="BE74" s="105"/>
      <c r="BF74" s="90">
        <v>-317198.17</v>
      </c>
      <c r="BH74" s="89">
        <v>-320743.08</v>
      </c>
      <c r="BI74" s="90"/>
      <c r="BJ74" s="105"/>
      <c r="BK74" s="90">
        <v>-320743.08</v>
      </c>
    </row>
    <row r="75" spans="1:63" ht="15.75" customHeight="1" x14ac:dyDescent="0.3">
      <c r="A75" s="107" t="s">
        <v>20</v>
      </c>
      <c r="B75" s="108" t="s">
        <v>129</v>
      </c>
      <c r="C75" s="107" t="s">
        <v>20</v>
      </c>
      <c r="D75" s="109" t="s">
        <v>130</v>
      </c>
      <c r="E75" s="89"/>
      <c r="F75" s="96"/>
      <c r="G75" s="97"/>
      <c r="H75" s="90"/>
      <c r="J75" s="89"/>
      <c r="K75" s="96"/>
      <c r="L75" s="97"/>
      <c r="M75" s="90"/>
      <c r="O75" s="89">
        <v>-14428161.15</v>
      </c>
      <c r="P75" s="96">
        <v>17607463.289999999</v>
      </c>
      <c r="Q75" s="97">
        <v>3</v>
      </c>
      <c r="R75" s="90">
        <v>3179302.1399999987</v>
      </c>
      <c r="T75" s="89">
        <v>-14520204.710000001</v>
      </c>
      <c r="U75" s="96">
        <v>16372346.310000001</v>
      </c>
      <c r="V75" s="119" t="s">
        <v>131</v>
      </c>
      <c r="W75" s="90">
        <v>1852141.5999999996</v>
      </c>
      <c r="Y75" s="89">
        <v>-14821333.109999999</v>
      </c>
      <c r="Z75" s="96">
        <v>14150236.52</v>
      </c>
      <c r="AA75" s="119" t="s">
        <v>131</v>
      </c>
      <c r="AB75" s="90">
        <v>-671096.58999999985</v>
      </c>
      <c r="AD75" s="89">
        <v>-15312907.189999999</v>
      </c>
      <c r="AE75" s="96">
        <v>11151724.75</v>
      </c>
      <c r="AF75" s="119" t="s">
        <v>131</v>
      </c>
      <c r="AG75" s="90">
        <v>-4161182.4399999995</v>
      </c>
      <c r="AI75" s="89">
        <v>-15658010.300000001</v>
      </c>
      <c r="AJ75" s="96">
        <v>8956015.1099999994</v>
      </c>
      <c r="AK75" s="119" t="s">
        <v>131</v>
      </c>
      <c r="AL75" s="90">
        <v>-6701995.1900000013</v>
      </c>
      <c r="AN75" s="89">
        <v>-16850030.129999999</v>
      </c>
      <c r="AO75" s="96">
        <v>5345091.45</v>
      </c>
      <c r="AP75" s="119" t="s">
        <v>131</v>
      </c>
      <c r="AQ75" s="90">
        <v>-11504938.68</v>
      </c>
      <c r="AS75" s="89">
        <v>-16850030.129999999</v>
      </c>
      <c r="AT75" s="96">
        <v>3692947.19</v>
      </c>
      <c r="AU75" s="119" t="s">
        <v>131</v>
      </c>
      <c r="AV75" s="90">
        <v>-13157082.939999999</v>
      </c>
      <c r="AX75" s="89">
        <v>-17429274.93</v>
      </c>
      <c r="AY75" s="96">
        <v>2884214.8</v>
      </c>
      <c r="AZ75" s="119" t="s">
        <v>131</v>
      </c>
      <c r="BA75" s="90">
        <v>-14545060.129999999</v>
      </c>
      <c r="BC75" s="89">
        <v>-17941210.989999998</v>
      </c>
      <c r="BD75" s="96">
        <v>3380594.25</v>
      </c>
      <c r="BE75" s="119" t="s">
        <v>131</v>
      </c>
      <c r="BF75" s="90">
        <v>-14560616.739999998</v>
      </c>
      <c r="BH75" s="89">
        <v>-18177591.170000002</v>
      </c>
      <c r="BI75" s="96">
        <v>2755537.51</v>
      </c>
      <c r="BJ75" s="119" t="s">
        <v>131</v>
      </c>
      <c r="BK75" s="90">
        <v>-15422053.660000002</v>
      </c>
    </row>
    <row r="76" spans="1:63" ht="15.75" customHeight="1" x14ac:dyDescent="0.3">
      <c r="A76" s="107" t="s">
        <v>20</v>
      </c>
      <c r="B76" s="108" t="s">
        <v>132</v>
      </c>
      <c r="C76" s="107" t="s">
        <v>20</v>
      </c>
      <c r="D76" s="109" t="s">
        <v>133</v>
      </c>
      <c r="E76" s="89"/>
      <c r="F76" s="96"/>
      <c r="G76" s="97"/>
      <c r="H76" s="90"/>
      <c r="J76" s="89"/>
      <c r="K76" s="96"/>
      <c r="L76" s="97"/>
      <c r="M76" s="90"/>
      <c r="O76" s="89">
        <v>-9462331.9399999995</v>
      </c>
      <c r="P76" s="96">
        <v>5629776.6799999997</v>
      </c>
      <c r="Q76" s="97">
        <v>2</v>
      </c>
      <c r="R76" s="90">
        <v>-3832555.26</v>
      </c>
      <c r="T76" s="89">
        <v>-8904399.9900000002</v>
      </c>
      <c r="U76" s="96">
        <v>5297163.1899999995</v>
      </c>
      <c r="V76" s="119" t="s">
        <v>134</v>
      </c>
      <c r="W76" s="90">
        <v>-3607236.8000000007</v>
      </c>
      <c r="Y76" s="89">
        <v>-8984931.9900000002</v>
      </c>
      <c r="Z76" s="96">
        <v>5384955.0800000001</v>
      </c>
      <c r="AA76" s="119" t="s">
        <v>134</v>
      </c>
      <c r="AB76" s="90">
        <v>-3599976.91</v>
      </c>
      <c r="AD76" s="89">
        <v>-9880799.7400000002</v>
      </c>
      <c r="AE76" s="96">
        <v>6258234.7699999996</v>
      </c>
      <c r="AF76" s="119" t="s">
        <v>134</v>
      </c>
      <c r="AG76" s="90">
        <v>-3622564.9700000007</v>
      </c>
      <c r="AI76" s="89">
        <v>-10087119.359999999</v>
      </c>
      <c r="AJ76" s="96">
        <v>6441966.29</v>
      </c>
      <c r="AK76" s="119" t="s">
        <v>134</v>
      </c>
      <c r="AL76" s="90">
        <v>-3645153.0699999994</v>
      </c>
      <c r="AN76" s="89">
        <v>-10274619.35</v>
      </c>
      <c r="AO76" s="96">
        <v>7009165.6299999999</v>
      </c>
      <c r="AP76" s="119" t="s">
        <v>134</v>
      </c>
      <c r="AQ76" s="90">
        <v>-3265453.7199999997</v>
      </c>
      <c r="AS76" s="89">
        <v>-10274619.35</v>
      </c>
      <c r="AT76" s="96">
        <v>6575937.04</v>
      </c>
      <c r="AU76" s="119" t="s">
        <v>134</v>
      </c>
      <c r="AV76" s="90">
        <v>-3698682.3099999996</v>
      </c>
      <c r="AX76" s="89">
        <v>-8846845.4399999995</v>
      </c>
      <c r="AY76" s="96">
        <v>5127663.33</v>
      </c>
      <c r="AZ76" s="119" t="s">
        <v>134</v>
      </c>
      <c r="BA76" s="90">
        <v>-3719182.1099999994</v>
      </c>
      <c r="BC76" s="89">
        <v>-7458056.2400000002</v>
      </c>
      <c r="BD76" s="96">
        <v>3719095</v>
      </c>
      <c r="BE76" s="119" t="s">
        <v>134</v>
      </c>
      <c r="BF76" s="90">
        <v>-3738961.24</v>
      </c>
      <c r="BH76" s="89">
        <v>-5475173.9900000002</v>
      </c>
      <c r="BI76" s="96">
        <v>1715352.59</v>
      </c>
      <c r="BJ76" s="119" t="s">
        <v>134</v>
      </c>
      <c r="BK76" s="90">
        <v>-3759821.4000000004</v>
      </c>
    </row>
    <row r="77" spans="1:63" ht="15.75" customHeight="1" x14ac:dyDescent="0.3">
      <c r="A77" s="107" t="s">
        <v>20</v>
      </c>
      <c r="B77" s="108" t="s">
        <v>135</v>
      </c>
      <c r="C77" s="107" t="s">
        <v>20</v>
      </c>
      <c r="D77" s="109" t="s">
        <v>136</v>
      </c>
      <c r="E77" s="89"/>
      <c r="F77" s="90"/>
      <c r="G77" s="91"/>
      <c r="H77" s="90"/>
      <c r="J77" s="89"/>
      <c r="K77" s="90"/>
      <c r="L77" s="91"/>
      <c r="M77" s="90"/>
      <c r="O77" s="89">
        <v>-100001731.8</v>
      </c>
      <c r="P77" s="90"/>
      <c r="Q77" s="91"/>
      <c r="R77" s="90">
        <v>-100001731.8</v>
      </c>
      <c r="T77" s="89">
        <v>-100008293.17</v>
      </c>
      <c r="U77" s="90"/>
      <c r="V77" s="105"/>
      <c r="W77" s="90">
        <v>-100008293.17</v>
      </c>
      <c r="Y77" s="89">
        <v>-99660840.650000006</v>
      </c>
      <c r="Z77" s="90"/>
      <c r="AA77" s="105"/>
      <c r="AB77" s="90">
        <v>-99660840.650000006</v>
      </c>
      <c r="AD77" s="89">
        <v>-99711653.870000005</v>
      </c>
      <c r="AE77" s="90"/>
      <c r="AF77" s="105"/>
      <c r="AG77" s="90">
        <v>-99711653.870000005</v>
      </c>
      <c r="AI77" s="89">
        <v>-99762467</v>
      </c>
      <c r="AJ77" s="90"/>
      <c r="AK77" s="105"/>
      <c r="AL77" s="90">
        <v>-99762467</v>
      </c>
      <c r="AN77" s="89">
        <v>-99838572.650000006</v>
      </c>
      <c r="AO77" s="90"/>
      <c r="AP77" s="105"/>
      <c r="AQ77" s="90">
        <v>-99838572.650000006</v>
      </c>
      <c r="AS77" s="89">
        <v>-99838572.650000006</v>
      </c>
      <c r="AT77" s="90"/>
      <c r="AU77" s="105"/>
      <c r="AV77" s="90">
        <v>-99838572.650000006</v>
      </c>
      <c r="AX77" s="89">
        <v>-99895765.969999999</v>
      </c>
      <c r="AY77" s="90"/>
      <c r="AZ77" s="105"/>
      <c r="BA77" s="90">
        <v>-99895765.969999999</v>
      </c>
      <c r="BC77" s="89">
        <v>-99953853.730000004</v>
      </c>
      <c r="BD77" s="90"/>
      <c r="BE77" s="105"/>
      <c r="BF77" s="90">
        <v>-99953853.730000004</v>
      </c>
      <c r="BH77" s="89">
        <v>-100010599.89</v>
      </c>
      <c r="BI77" s="90"/>
      <c r="BJ77" s="105"/>
      <c r="BK77" s="90">
        <v>-100010599.89</v>
      </c>
    </row>
    <row r="78" spans="1:63" ht="15.75" customHeight="1" x14ac:dyDescent="0.3">
      <c r="A78" s="107" t="s">
        <v>20</v>
      </c>
      <c r="B78" s="108" t="s">
        <v>137</v>
      </c>
      <c r="C78" s="107" t="s">
        <v>20</v>
      </c>
      <c r="D78" s="109" t="s">
        <v>138</v>
      </c>
      <c r="E78" s="89"/>
      <c r="F78" s="90"/>
      <c r="G78" s="91"/>
      <c r="H78" s="90"/>
      <c r="J78" s="89"/>
      <c r="K78" s="90"/>
      <c r="L78" s="91"/>
      <c r="M78" s="90"/>
      <c r="O78" s="89">
        <v>-38692285.82</v>
      </c>
      <c r="P78" s="90"/>
      <c r="Q78" s="91"/>
      <c r="R78" s="90">
        <v>-38692285.82</v>
      </c>
      <c r="T78" s="89">
        <v>-38509485.07</v>
      </c>
      <c r="U78" s="90"/>
      <c r="V78" s="105"/>
      <c r="W78" s="90">
        <v>-38509485.07</v>
      </c>
      <c r="Y78" s="89">
        <v>-38085517.729999997</v>
      </c>
      <c r="Z78" s="90"/>
      <c r="AA78" s="105"/>
      <c r="AB78" s="90">
        <v>-38085517.729999997</v>
      </c>
      <c r="AD78" s="89">
        <v>-37932862.75</v>
      </c>
      <c r="AE78" s="90"/>
      <c r="AF78" s="105"/>
      <c r="AG78" s="90">
        <v>-37932862.75</v>
      </c>
      <c r="AI78" s="89">
        <v>-37780207.799999997</v>
      </c>
      <c r="AJ78" s="90"/>
      <c r="AK78" s="105"/>
      <c r="AL78" s="90">
        <v>-37780207.799999997</v>
      </c>
      <c r="AN78" s="89">
        <v>-37577184.630000003</v>
      </c>
      <c r="AO78" s="90"/>
      <c r="AP78" s="105"/>
      <c r="AQ78" s="90">
        <v>-37577184.630000003</v>
      </c>
      <c r="AS78" s="89">
        <v>-37577184.630000003</v>
      </c>
      <c r="AT78" s="90"/>
      <c r="AU78" s="105"/>
      <c r="AV78" s="90">
        <v>-37577184.630000003</v>
      </c>
      <c r="AX78" s="89">
        <v>-37399001.259999998</v>
      </c>
      <c r="AY78" s="90"/>
      <c r="AZ78" s="105"/>
      <c r="BA78" s="90">
        <v>-37399001.259999998</v>
      </c>
      <c r="BC78" s="89">
        <v>-36513462.369999997</v>
      </c>
      <c r="BD78" s="90"/>
      <c r="BE78" s="105"/>
      <c r="BF78" s="90">
        <v>-36513462.369999997</v>
      </c>
      <c r="BH78" s="89">
        <v>-36335279.020000003</v>
      </c>
      <c r="BI78" s="90"/>
      <c r="BJ78" s="105"/>
      <c r="BK78" s="90">
        <v>-36335279.020000003</v>
      </c>
    </row>
    <row r="79" spans="1:63" ht="15.75" customHeight="1" x14ac:dyDescent="0.3">
      <c r="A79" s="107" t="s">
        <v>20</v>
      </c>
      <c r="B79" s="108" t="s">
        <v>139</v>
      </c>
      <c r="C79" s="107" t="s">
        <v>20</v>
      </c>
      <c r="D79" s="114" t="s">
        <v>140</v>
      </c>
      <c r="E79" s="89"/>
      <c r="F79" s="90"/>
      <c r="G79" s="91"/>
      <c r="H79" s="90"/>
      <c r="J79" s="89"/>
      <c r="K79" s="90"/>
      <c r="L79" s="91"/>
      <c r="M79" s="90"/>
      <c r="O79" s="89">
        <v>-187516873.90000001</v>
      </c>
      <c r="P79" s="90"/>
      <c r="Q79" s="91"/>
      <c r="R79" s="90">
        <v>-187516873.90000001</v>
      </c>
      <c r="T79" s="89">
        <v>-170092136.68000001</v>
      </c>
      <c r="U79" s="90"/>
      <c r="V79" s="105"/>
      <c r="W79" s="90">
        <v>-170092136.68000001</v>
      </c>
      <c r="Y79" s="89">
        <v>-160448987.59999999</v>
      </c>
      <c r="Z79" s="90"/>
      <c r="AA79" s="105"/>
      <c r="AB79" s="90">
        <v>-160448987.59999999</v>
      </c>
      <c r="AD79" s="89">
        <v>-152888066.49000001</v>
      </c>
      <c r="AE79" s="90"/>
      <c r="AF79" s="105"/>
      <c r="AG79" s="90">
        <v>-152888066.49000001</v>
      </c>
      <c r="AI79" s="89">
        <v>-145203127.09999999</v>
      </c>
      <c r="AJ79" s="90"/>
      <c r="AK79" s="105"/>
      <c r="AL79" s="90">
        <v>-145203127.09999999</v>
      </c>
      <c r="AN79" s="89">
        <v>-124229728.64</v>
      </c>
      <c r="AO79" s="90"/>
      <c r="AP79" s="105"/>
      <c r="AQ79" s="90">
        <v>-124229728.64</v>
      </c>
      <c r="AS79" s="89">
        <v>-124229728.64</v>
      </c>
      <c r="AT79" s="90"/>
      <c r="AU79" s="105"/>
      <c r="AV79" s="90">
        <v>-124229728.64</v>
      </c>
      <c r="AX79" s="89">
        <v>-105480118.33</v>
      </c>
      <c r="AY79" s="90"/>
      <c r="AZ79" s="105"/>
      <c r="BA79" s="90">
        <v>-105480118.33</v>
      </c>
      <c r="BC79" s="89">
        <v>-78308577.109999999</v>
      </c>
      <c r="BD79" s="90"/>
      <c r="BE79" s="105"/>
      <c r="BF79" s="90">
        <v>-78308577.109999999</v>
      </c>
      <c r="BH79" s="89">
        <v>-44093284.32</v>
      </c>
      <c r="BI79" s="90"/>
      <c r="BJ79" s="105"/>
      <c r="BK79" s="90">
        <v>-44093284.32</v>
      </c>
    </row>
    <row r="80" spans="1:63" ht="15.75" customHeight="1" x14ac:dyDescent="0.3">
      <c r="A80" s="107" t="s">
        <v>20</v>
      </c>
      <c r="B80" s="108" t="s">
        <v>141</v>
      </c>
      <c r="C80" s="107" t="s">
        <v>20</v>
      </c>
      <c r="D80" s="114"/>
      <c r="E80" s="89"/>
      <c r="F80" s="90"/>
      <c r="G80" s="91"/>
      <c r="H80" s="90"/>
      <c r="J80" s="89"/>
      <c r="K80" s="90"/>
      <c r="L80" s="91"/>
      <c r="M80" s="90"/>
      <c r="O80" s="89">
        <v>-868788.72</v>
      </c>
      <c r="P80" s="90"/>
      <c r="Q80" s="91"/>
      <c r="R80" s="90">
        <v>-868788.72</v>
      </c>
      <c r="T80" s="89">
        <v>-795730.83</v>
      </c>
      <c r="U80" s="90"/>
      <c r="V80" s="105"/>
      <c r="W80" s="90">
        <v>-795730.83</v>
      </c>
      <c r="Y80" s="89">
        <v>-717440.45</v>
      </c>
      <c r="Z80" s="90"/>
      <c r="AA80" s="105"/>
      <c r="AB80" s="90">
        <v>-717440.45</v>
      </c>
      <c r="AD80" s="89">
        <v>-647639.66</v>
      </c>
      <c r="AE80" s="90"/>
      <c r="AF80" s="105"/>
      <c r="AG80" s="90">
        <v>-647639.66</v>
      </c>
      <c r="AI80" s="89">
        <v>-595894.56999999995</v>
      </c>
      <c r="AJ80" s="90"/>
      <c r="AK80" s="105"/>
      <c r="AL80" s="90">
        <v>-595894.56999999995</v>
      </c>
      <c r="AN80" s="89">
        <v>-447837.17</v>
      </c>
      <c r="AO80" s="90"/>
      <c r="AP80" s="105"/>
      <c r="AQ80" s="90">
        <v>-447837.17</v>
      </c>
      <c r="AS80" s="89">
        <v>-447837.17</v>
      </c>
      <c r="AT80" s="90"/>
      <c r="AU80" s="105"/>
      <c r="AV80" s="90">
        <v>-447837.17</v>
      </c>
      <c r="AX80" s="89">
        <v>-348790.57</v>
      </c>
      <c r="AY80" s="90"/>
      <c r="AZ80" s="105"/>
      <c r="BA80" s="90">
        <v>-348790.57</v>
      </c>
      <c r="BC80" s="89">
        <v>-224524.21</v>
      </c>
      <c r="BD80" s="90"/>
      <c r="BE80" s="105"/>
      <c r="BF80" s="90">
        <v>-224524.21</v>
      </c>
      <c r="BH80" s="89">
        <v>-70599.03</v>
      </c>
      <c r="BI80" s="90"/>
      <c r="BJ80" s="105"/>
      <c r="BK80" s="90">
        <v>-70599.03</v>
      </c>
    </row>
    <row r="81" spans="1:63" ht="15.75" customHeight="1" x14ac:dyDescent="0.3">
      <c r="A81" s="107" t="s">
        <v>20</v>
      </c>
      <c r="B81" s="113" t="s">
        <v>142</v>
      </c>
      <c r="C81" s="115" t="s">
        <v>20</v>
      </c>
      <c r="D81" s="116"/>
      <c r="E81" s="89"/>
      <c r="F81" s="90"/>
      <c r="G81" s="91"/>
      <c r="H81" s="90"/>
      <c r="J81" s="89"/>
      <c r="K81" s="90"/>
      <c r="L81" s="91"/>
      <c r="M81" s="90"/>
      <c r="O81" s="89">
        <v>0</v>
      </c>
      <c r="P81" s="90"/>
      <c r="Q81" s="91"/>
      <c r="R81" s="90">
        <v>0</v>
      </c>
      <c r="T81" s="89">
        <v>0</v>
      </c>
      <c r="U81" s="90"/>
      <c r="V81" s="105"/>
      <c r="W81" s="90">
        <v>0</v>
      </c>
      <c r="Y81" s="89">
        <v>0</v>
      </c>
      <c r="Z81" s="90"/>
      <c r="AA81" s="105"/>
      <c r="AB81" s="90">
        <v>0</v>
      </c>
      <c r="AD81" s="89">
        <v>0</v>
      </c>
      <c r="AE81" s="90"/>
      <c r="AF81" s="105"/>
      <c r="AG81" s="90">
        <v>0</v>
      </c>
      <c r="AI81" s="89">
        <v>0</v>
      </c>
      <c r="AJ81" s="90"/>
      <c r="AK81" s="105"/>
      <c r="AL81" s="90">
        <v>0</v>
      </c>
      <c r="AN81" s="89">
        <v>0</v>
      </c>
      <c r="AO81" s="90"/>
      <c r="AP81" s="105"/>
      <c r="AQ81" s="90">
        <v>0</v>
      </c>
      <c r="AS81" s="89">
        <v>0</v>
      </c>
      <c r="AT81" s="90"/>
      <c r="AU81" s="105"/>
      <c r="AV81" s="90">
        <v>0</v>
      </c>
      <c r="AX81" s="89">
        <v>0</v>
      </c>
      <c r="AY81" s="90"/>
      <c r="AZ81" s="105"/>
      <c r="BA81" s="90">
        <v>0</v>
      </c>
      <c r="BC81" s="89">
        <v>0</v>
      </c>
      <c r="BD81" s="90"/>
      <c r="BE81" s="105"/>
      <c r="BF81" s="90">
        <v>0</v>
      </c>
      <c r="BH81" s="89">
        <v>0</v>
      </c>
      <c r="BI81" s="90"/>
      <c r="BJ81" s="105"/>
      <c r="BK81" s="90">
        <v>0</v>
      </c>
    </row>
    <row r="82" spans="1:63" ht="15.75" customHeight="1" x14ac:dyDescent="0.3">
      <c r="A82" s="107"/>
      <c r="B82" s="108"/>
      <c r="C82" s="107"/>
      <c r="D82" s="114" t="s">
        <v>143</v>
      </c>
      <c r="E82" s="92"/>
      <c r="F82" s="93"/>
      <c r="G82" s="94"/>
      <c r="H82" s="93"/>
      <c r="J82" s="92"/>
      <c r="K82" s="93"/>
      <c r="L82" s="94"/>
      <c r="M82" s="93"/>
      <c r="O82" s="92">
        <v>-868788.72</v>
      </c>
      <c r="P82" s="93"/>
      <c r="Q82" s="94"/>
      <c r="R82" s="93">
        <v>-868788.72</v>
      </c>
      <c r="T82" s="92">
        <v>-795730.83</v>
      </c>
      <c r="U82" s="93"/>
      <c r="V82" s="106"/>
      <c r="W82" s="93">
        <v>-795730.83</v>
      </c>
      <c r="Y82" s="92">
        <v>-717440.45</v>
      </c>
      <c r="Z82" s="93"/>
      <c r="AA82" s="106"/>
      <c r="AB82" s="93">
        <v>-717440.45</v>
      </c>
      <c r="AD82" s="92">
        <v>-647639.66</v>
      </c>
      <c r="AE82" s="93"/>
      <c r="AF82" s="106"/>
      <c r="AG82" s="93">
        <v>-647639.66</v>
      </c>
      <c r="AI82" s="92">
        <v>-595894.56999999995</v>
      </c>
      <c r="AJ82" s="93"/>
      <c r="AK82" s="106"/>
      <c r="AL82" s="93">
        <v>-595894.56999999995</v>
      </c>
      <c r="AN82" s="92">
        <v>-447837.17</v>
      </c>
      <c r="AO82" s="93"/>
      <c r="AP82" s="106"/>
      <c r="AQ82" s="93">
        <v>-447837.17</v>
      </c>
      <c r="AS82" s="92">
        <v>-447837.17</v>
      </c>
      <c r="AT82" s="93"/>
      <c r="AU82" s="106"/>
      <c r="AV82" s="93">
        <v>-447837.17</v>
      </c>
      <c r="AX82" s="92">
        <v>-348790.57</v>
      </c>
      <c r="AY82" s="93"/>
      <c r="AZ82" s="106"/>
      <c r="BA82" s="93">
        <v>-348790.57</v>
      </c>
      <c r="BC82" s="92">
        <v>-224524.21</v>
      </c>
      <c r="BD82" s="93"/>
      <c r="BE82" s="106"/>
      <c r="BF82" s="93">
        <v>-224524.21</v>
      </c>
      <c r="BH82" s="92">
        <v>-70599.03</v>
      </c>
      <c r="BI82" s="93"/>
      <c r="BJ82" s="106"/>
      <c r="BK82" s="93">
        <v>-70599.03</v>
      </c>
    </row>
    <row r="83" spans="1:63" ht="15.75" customHeight="1" x14ac:dyDescent="0.3">
      <c r="A83" s="107" t="s">
        <v>20</v>
      </c>
      <c r="B83" s="108" t="s">
        <v>144</v>
      </c>
      <c r="C83" s="107" t="s">
        <v>20</v>
      </c>
      <c r="D83" s="114" t="s">
        <v>145</v>
      </c>
      <c r="E83" s="89"/>
      <c r="F83" s="90"/>
      <c r="G83" s="91"/>
      <c r="H83" s="90"/>
      <c r="J83" s="89"/>
      <c r="K83" s="90"/>
      <c r="L83" s="91"/>
      <c r="M83" s="90"/>
      <c r="O83" s="89">
        <v>-22580478.280000001</v>
      </c>
      <c r="P83" s="90"/>
      <c r="Q83" s="91"/>
      <c r="R83" s="90">
        <v>-22580478.280000001</v>
      </c>
      <c r="T83" s="89">
        <v>-20172800.789999999</v>
      </c>
      <c r="U83" s="90"/>
      <c r="V83" s="105"/>
      <c r="W83" s="90">
        <v>-20172800.789999999</v>
      </c>
      <c r="Y83" s="89">
        <v>-17840035.510000002</v>
      </c>
      <c r="Z83" s="90"/>
      <c r="AA83" s="105"/>
      <c r="AB83" s="90">
        <v>-17840035.510000002</v>
      </c>
      <c r="AD83" s="89">
        <v>-15513176.48</v>
      </c>
      <c r="AE83" s="90"/>
      <c r="AF83" s="105"/>
      <c r="AG83" s="90">
        <v>-15513176.48</v>
      </c>
      <c r="AI83" s="89">
        <v>-13274099.310000001</v>
      </c>
      <c r="AJ83" s="90"/>
      <c r="AK83" s="105"/>
      <c r="AL83" s="90">
        <v>-13274099.310000001</v>
      </c>
      <c r="AN83" s="89">
        <v>-9148674.4600000009</v>
      </c>
      <c r="AO83" s="90"/>
      <c r="AP83" s="105"/>
      <c r="AQ83" s="90">
        <v>-9148674.4600000009</v>
      </c>
      <c r="AS83" s="89">
        <v>-9148674.4600000009</v>
      </c>
      <c r="AT83" s="90"/>
      <c r="AU83" s="105"/>
      <c r="AV83" s="90">
        <v>-9148674.4600000009</v>
      </c>
      <c r="AX83" s="89">
        <v>-6985571.4299999997</v>
      </c>
      <c r="AY83" s="90"/>
      <c r="AZ83" s="105"/>
      <c r="BA83" s="90">
        <v>-6985571.4299999997</v>
      </c>
      <c r="BC83" s="89">
        <v>-4743995.4000000004</v>
      </c>
      <c r="BD83" s="90"/>
      <c r="BE83" s="105"/>
      <c r="BF83" s="90">
        <v>-4743995.4000000004</v>
      </c>
      <c r="BH83" s="89">
        <v>-2465359.98</v>
      </c>
      <c r="BI83" s="90"/>
      <c r="BJ83" s="105"/>
      <c r="BK83" s="90">
        <v>-2465359.98</v>
      </c>
    </row>
    <row r="84" spans="1:63" ht="15.75" customHeight="1" x14ac:dyDescent="0.3">
      <c r="A84" s="107" t="s">
        <v>20</v>
      </c>
      <c r="B84" s="108" t="s">
        <v>146</v>
      </c>
      <c r="C84" s="107" t="s">
        <v>20</v>
      </c>
      <c r="D84" s="114" t="s">
        <v>147</v>
      </c>
      <c r="E84" s="89"/>
      <c r="F84" s="90"/>
      <c r="G84" s="91"/>
      <c r="H84" s="90"/>
      <c r="J84" s="89"/>
      <c r="K84" s="90"/>
      <c r="L84" s="91"/>
      <c r="M84" s="90"/>
      <c r="O84" s="89">
        <v>-8100</v>
      </c>
      <c r="P84" s="90"/>
      <c r="Q84" s="91"/>
      <c r="R84" s="90">
        <v>-8100</v>
      </c>
      <c r="T84" s="89">
        <v>-7100</v>
      </c>
      <c r="U84" s="90"/>
      <c r="V84" s="105"/>
      <c r="W84" s="90">
        <v>-7100</v>
      </c>
      <c r="Y84" s="89">
        <v>-6100</v>
      </c>
      <c r="Z84" s="90"/>
      <c r="AA84" s="105"/>
      <c r="AB84" s="90">
        <v>-6100</v>
      </c>
      <c r="AD84" s="89">
        <v>-5100</v>
      </c>
      <c r="AE84" s="90"/>
      <c r="AF84" s="105"/>
      <c r="AG84" s="90">
        <v>-5100</v>
      </c>
      <c r="AI84" s="89">
        <v>-5100</v>
      </c>
      <c r="AJ84" s="90"/>
      <c r="AK84" s="105"/>
      <c r="AL84" s="90">
        <v>-5100</v>
      </c>
      <c r="AN84" s="89">
        <v>-3100</v>
      </c>
      <c r="AO84" s="90"/>
      <c r="AP84" s="105"/>
      <c r="AQ84" s="90">
        <v>-3100</v>
      </c>
      <c r="AS84" s="89">
        <v>-3100</v>
      </c>
      <c r="AT84" s="90"/>
      <c r="AU84" s="105"/>
      <c r="AV84" s="90">
        <v>-3100</v>
      </c>
      <c r="AX84" s="89">
        <v>-1100</v>
      </c>
      <c r="AY84" s="90"/>
      <c r="AZ84" s="105"/>
      <c r="BA84" s="90">
        <v>-1100</v>
      </c>
      <c r="BC84" s="89">
        <v>-1100</v>
      </c>
      <c r="BD84" s="90"/>
      <c r="BE84" s="105"/>
      <c r="BF84" s="90">
        <v>-1100</v>
      </c>
      <c r="BH84" s="89">
        <v>-1000</v>
      </c>
      <c r="BI84" s="90"/>
      <c r="BJ84" s="105"/>
      <c r="BK84" s="90">
        <v>-1000</v>
      </c>
    </row>
    <row r="85" spans="1:63" ht="15.75" customHeight="1" x14ac:dyDescent="0.3">
      <c r="A85" s="107" t="s">
        <v>20</v>
      </c>
      <c r="B85" s="108" t="s">
        <v>148</v>
      </c>
      <c r="C85" s="107" t="s">
        <v>20</v>
      </c>
      <c r="D85" s="114" t="s">
        <v>149</v>
      </c>
      <c r="E85" s="89"/>
      <c r="F85" s="90"/>
      <c r="G85" s="91"/>
      <c r="H85" s="90"/>
      <c r="J85" s="89"/>
      <c r="K85" s="90"/>
      <c r="L85" s="91"/>
      <c r="M85" s="90"/>
      <c r="O85" s="89">
        <v>-85330</v>
      </c>
      <c r="P85" s="90"/>
      <c r="Q85" s="91"/>
      <c r="R85" s="90">
        <v>-85330</v>
      </c>
      <c r="T85" s="89">
        <v>-76797</v>
      </c>
      <c r="U85" s="90"/>
      <c r="V85" s="105"/>
      <c r="W85" s="90">
        <v>-76797</v>
      </c>
      <c r="Y85" s="89">
        <v>-68264</v>
      </c>
      <c r="Z85" s="90"/>
      <c r="AA85" s="105"/>
      <c r="AB85" s="90">
        <v>-68264</v>
      </c>
      <c r="AD85" s="89">
        <v>-59731</v>
      </c>
      <c r="AE85" s="90"/>
      <c r="AF85" s="105"/>
      <c r="AG85" s="90">
        <v>-59731</v>
      </c>
      <c r="AI85" s="89">
        <v>-51198</v>
      </c>
      <c r="AJ85" s="90"/>
      <c r="AK85" s="105"/>
      <c r="AL85" s="90">
        <v>-51198</v>
      </c>
      <c r="AN85" s="89">
        <v>-34132</v>
      </c>
      <c r="AO85" s="90"/>
      <c r="AP85" s="105"/>
      <c r="AQ85" s="90">
        <v>-34132</v>
      </c>
      <c r="AS85" s="89">
        <v>-34132</v>
      </c>
      <c r="AT85" s="90"/>
      <c r="AU85" s="105"/>
      <c r="AV85" s="90">
        <v>-34132</v>
      </c>
      <c r="AX85" s="89">
        <v>-25599</v>
      </c>
      <c r="AY85" s="90"/>
      <c r="AZ85" s="105"/>
      <c r="BA85" s="90">
        <v>-25599</v>
      </c>
      <c r="BC85" s="89">
        <v>-17066</v>
      </c>
      <c r="BD85" s="90"/>
      <c r="BE85" s="105"/>
      <c r="BF85" s="90">
        <v>-17066</v>
      </c>
      <c r="BH85" s="89">
        <v>-8533</v>
      </c>
      <c r="BI85" s="90"/>
      <c r="BJ85" s="105"/>
      <c r="BK85" s="90">
        <v>-8533</v>
      </c>
    </row>
    <row r="86" spans="1:63" ht="15.75" customHeight="1" x14ac:dyDescent="0.3">
      <c r="A86" s="107" t="s">
        <v>20</v>
      </c>
      <c r="B86" s="108" t="s">
        <v>150</v>
      </c>
      <c r="C86" s="107" t="s">
        <v>20</v>
      </c>
      <c r="D86" s="114" t="s">
        <v>151</v>
      </c>
      <c r="E86" s="89"/>
      <c r="F86" s="90"/>
      <c r="G86" s="91"/>
      <c r="H86" s="90"/>
      <c r="J86" s="89"/>
      <c r="K86" s="90"/>
      <c r="L86" s="91"/>
      <c r="M86" s="90"/>
      <c r="O86" s="89">
        <v>-181218.7</v>
      </c>
      <c r="P86" s="90"/>
      <c r="Q86" s="91"/>
      <c r="R86" s="90">
        <v>-181218.7</v>
      </c>
      <c r="T86" s="89">
        <v>-181218.7</v>
      </c>
      <c r="U86" s="90"/>
      <c r="V86" s="105"/>
      <c r="W86" s="90">
        <v>-181218.7</v>
      </c>
      <c r="Y86" s="89">
        <v>-176341.32</v>
      </c>
      <c r="Z86" s="90"/>
      <c r="AA86" s="105"/>
      <c r="AB86" s="90">
        <v>-176341.32</v>
      </c>
      <c r="AD86" s="89">
        <v>-134144.57999999999</v>
      </c>
      <c r="AE86" s="90"/>
      <c r="AF86" s="105"/>
      <c r="AG86" s="90">
        <v>-134144.57999999999</v>
      </c>
      <c r="AI86" s="89">
        <v>-126465.13</v>
      </c>
      <c r="AJ86" s="90"/>
      <c r="AK86" s="105"/>
      <c r="AL86" s="90">
        <v>-126465.13</v>
      </c>
      <c r="AN86" s="89">
        <v>-110002.7</v>
      </c>
      <c r="AO86" s="90"/>
      <c r="AP86" s="105"/>
      <c r="AQ86" s="90">
        <v>-110002.7</v>
      </c>
      <c r="AS86" s="89">
        <v>-110002.7</v>
      </c>
      <c r="AT86" s="90"/>
      <c r="AU86" s="105"/>
      <c r="AV86" s="90">
        <v>-110002.7</v>
      </c>
      <c r="AX86" s="89">
        <v>-37383.29</v>
      </c>
      <c r="AY86" s="90"/>
      <c r="AZ86" s="105"/>
      <c r="BA86" s="90">
        <v>-37383.29</v>
      </c>
      <c r="BC86" s="89">
        <v>-24083.43</v>
      </c>
      <c r="BD86" s="90"/>
      <c r="BE86" s="105"/>
      <c r="BF86" s="90">
        <v>-24083.43</v>
      </c>
      <c r="BH86" s="89">
        <v>-20118.169999999998</v>
      </c>
      <c r="BI86" s="90"/>
      <c r="BJ86" s="105"/>
      <c r="BK86" s="90">
        <v>-20118.169999999998</v>
      </c>
    </row>
    <row r="87" spans="1:63" ht="15.75" customHeight="1" x14ac:dyDescent="0.3">
      <c r="A87" s="107"/>
      <c r="B87" s="108"/>
      <c r="C87" s="107"/>
      <c r="D87" s="109" t="s">
        <v>152</v>
      </c>
      <c r="E87" s="93"/>
      <c r="F87" s="93"/>
      <c r="G87" s="94"/>
      <c r="H87" s="93"/>
      <c r="J87" s="93"/>
      <c r="K87" s="93"/>
      <c r="L87" s="94"/>
      <c r="M87" s="93"/>
      <c r="O87" s="93">
        <v>-211240789.59999999</v>
      </c>
      <c r="P87" s="93"/>
      <c r="Q87" s="94"/>
      <c r="R87" s="93">
        <v>-211240789.59999999</v>
      </c>
      <c r="T87" s="93">
        <v>-191325784</v>
      </c>
      <c r="U87" s="93"/>
      <c r="V87" s="106"/>
      <c r="W87" s="93">
        <v>-191325784</v>
      </c>
      <c r="Y87" s="93">
        <v>-179257168.88</v>
      </c>
      <c r="Z87" s="93"/>
      <c r="AA87" s="106"/>
      <c r="AB87" s="93">
        <v>-179257168.88</v>
      </c>
      <c r="AD87" s="93">
        <v>-169247858.21000001</v>
      </c>
      <c r="AE87" s="93"/>
      <c r="AF87" s="106"/>
      <c r="AG87" s="93">
        <v>-169247858.21000001</v>
      </c>
      <c r="AI87" s="93">
        <v>-159255884.10999998</v>
      </c>
      <c r="AJ87" s="93"/>
      <c r="AK87" s="106"/>
      <c r="AL87" s="93">
        <v>-159255884.10999998</v>
      </c>
      <c r="AN87" s="93">
        <v>-133973474.97</v>
      </c>
      <c r="AO87" s="93"/>
      <c r="AP87" s="106"/>
      <c r="AQ87" s="93">
        <v>-133973474.97</v>
      </c>
      <c r="AS87" s="93">
        <v>-133973474.97</v>
      </c>
      <c r="AT87" s="93"/>
      <c r="AU87" s="106"/>
      <c r="AV87" s="93">
        <v>-133973474.97</v>
      </c>
      <c r="AX87" s="93">
        <v>-112878562.62</v>
      </c>
      <c r="AY87" s="93"/>
      <c r="AZ87" s="106"/>
      <c r="BA87" s="93">
        <v>-112878562.62</v>
      </c>
      <c r="BC87" s="93">
        <v>-83319346.150000006</v>
      </c>
      <c r="BD87" s="93"/>
      <c r="BE87" s="106"/>
      <c r="BF87" s="93">
        <v>-83319346.150000006</v>
      </c>
      <c r="BH87" s="93">
        <v>-46658894.5</v>
      </c>
      <c r="BI87" s="93"/>
      <c r="BJ87" s="106"/>
      <c r="BK87" s="93">
        <v>-46658894.5</v>
      </c>
    </row>
    <row r="88" spans="1:63" ht="15.75" customHeight="1" x14ac:dyDescent="0.3">
      <c r="A88" s="107" t="s">
        <v>20</v>
      </c>
      <c r="B88" s="108" t="s">
        <v>153</v>
      </c>
      <c r="C88" s="107" t="s">
        <v>154</v>
      </c>
      <c r="D88" s="109" t="s">
        <v>155</v>
      </c>
      <c r="E88" s="89"/>
      <c r="F88" s="98"/>
      <c r="G88" s="99"/>
      <c r="H88" s="90"/>
      <c r="J88" s="89"/>
      <c r="K88" s="98"/>
      <c r="L88" s="99"/>
      <c r="M88" s="90"/>
      <c r="O88" s="89">
        <v>142727652.31</v>
      </c>
      <c r="P88" s="98"/>
      <c r="Q88" s="99"/>
      <c r="R88" s="90">
        <v>142727652.31</v>
      </c>
      <c r="T88" s="89">
        <v>128999618.03</v>
      </c>
      <c r="U88" s="98"/>
      <c r="V88" s="120"/>
      <c r="W88" s="90">
        <v>128999618.03</v>
      </c>
      <c r="Y88" s="89">
        <v>120554314.98999999</v>
      </c>
      <c r="Z88" s="98"/>
      <c r="AA88" s="120"/>
      <c r="AB88" s="90">
        <v>120554314.98999999</v>
      </c>
      <c r="AD88" s="89">
        <v>113084365.06</v>
      </c>
      <c r="AE88" s="98"/>
      <c r="AF88" s="120"/>
      <c r="AG88" s="90">
        <v>113084365.06</v>
      </c>
      <c r="AI88" s="89">
        <v>105488598.02</v>
      </c>
      <c r="AJ88" s="98"/>
      <c r="AK88" s="120"/>
      <c r="AL88" s="90">
        <v>105488598.02</v>
      </c>
      <c r="AN88" s="89">
        <v>87522102.769999996</v>
      </c>
      <c r="AO88" s="98"/>
      <c r="AP88" s="120"/>
      <c r="AQ88" s="90">
        <v>87522102.769999996</v>
      </c>
      <c r="AS88" s="89">
        <v>87522102.769999996</v>
      </c>
      <c r="AT88" s="98"/>
      <c r="AU88" s="120"/>
      <c r="AV88" s="90">
        <v>87522102.769999996</v>
      </c>
      <c r="AX88" s="89">
        <v>73460533.030000001</v>
      </c>
      <c r="AY88" s="98"/>
      <c r="AZ88" s="120"/>
      <c r="BA88" s="90">
        <v>73460533.030000001</v>
      </c>
      <c r="BC88" s="89">
        <v>54232409.829999998</v>
      </c>
      <c r="BD88" s="98"/>
      <c r="BE88" s="120"/>
      <c r="BF88" s="90">
        <v>54232409.829999998</v>
      </c>
      <c r="BH88" s="89">
        <v>30925506.780000001</v>
      </c>
      <c r="BI88" s="98"/>
      <c r="BJ88" s="120"/>
      <c r="BK88" s="90">
        <v>30925506.780000001</v>
      </c>
    </row>
    <row r="89" spans="1:63" ht="15.75" customHeight="1" x14ac:dyDescent="0.3">
      <c r="A89" s="107" t="s">
        <v>20</v>
      </c>
      <c r="B89" s="108" t="s">
        <v>156</v>
      </c>
      <c r="C89" s="107" t="s">
        <v>20</v>
      </c>
      <c r="D89" s="109" t="s">
        <v>157</v>
      </c>
      <c r="E89" s="89"/>
      <c r="F89" s="90"/>
      <c r="G89" s="91"/>
      <c r="H89" s="90"/>
      <c r="J89" s="89"/>
      <c r="K89" s="90"/>
      <c r="L89" s="91"/>
      <c r="M89" s="90"/>
      <c r="O89" s="89">
        <v>6303551.7300000004</v>
      </c>
      <c r="P89" s="90"/>
      <c r="Q89" s="91"/>
      <c r="R89" s="90">
        <v>6303551.7300000004</v>
      </c>
      <c r="T89" s="89">
        <v>5460834.1600000001</v>
      </c>
      <c r="U89" s="90"/>
      <c r="V89" s="105"/>
      <c r="W89" s="90">
        <v>5460834.1600000001</v>
      </c>
      <c r="Y89" s="89">
        <v>4970691.72</v>
      </c>
      <c r="Z89" s="90"/>
      <c r="AA89" s="105"/>
      <c r="AB89" s="90">
        <v>4970691.72</v>
      </c>
      <c r="AD89" s="89">
        <v>4290164.42</v>
      </c>
      <c r="AE89" s="90"/>
      <c r="AF89" s="105"/>
      <c r="AG89" s="90">
        <v>4290164.42</v>
      </c>
      <c r="AI89" s="89">
        <v>3662137.16</v>
      </c>
      <c r="AJ89" s="90"/>
      <c r="AK89" s="105"/>
      <c r="AL89" s="90">
        <v>3662137.16</v>
      </c>
      <c r="AN89" s="89">
        <v>2366787.15</v>
      </c>
      <c r="AO89" s="90"/>
      <c r="AP89" s="105"/>
      <c r="AQ89" s="90">
        <v>2366787.15</v>
      </c>
      <c r="AS89" s="89">
        <v>2366787.15</v>
      </c>
      <c r="AT89" s="90"/>
      <c r="AU89" s="105"/>
      <c r="AV89" s="90">
        <v>2366787.15</v>
      </c>
      <c r="AX89" s="89">
        <v>1881377.25</v>
      </c>
      <c r="AY89" s="90"/>
      <c r="AZ89" s="105"/>
      <c r="BA89" s="90">
        <v>1881377.25</v>
      </c>
      <c r="BC89" s="89">
        <v>1313310.92</v>
      </c>
      <c r="BD89" s="90"/>
      <c r="BE89" s="105"/>
      <c r="BF89" s="90">
        <v>1313310.92</v>
      </c>
      <c r="BH89" s="89">
        <v>802686.12</v>
      </c>
      <c r="BI89" s="90"/>
      <c r="BJ89" s="105"/>
      <c r="BK89" s="90">
        <v>802686.12</v>
      </c>
    </row>
    <row r="90" spans="1:63" ht="15.75" customHeight="1" x14ac:dyDescent="0.3">
      <c r="A90" s="107" t="s">
        <v>20</v>
      </c>
      <c r="B90" s="108" t="s">
        <v>158</v>
      </c>
      <c r="C90" s="107" t="s">
        <v>20</v>
      </c>
      <c r="D90" s="109" t="s">
        <v>159</v>
      </c>
      <c r="E90" s="89"/>
      <c r="F90" s="90"/>
      <c r="G90" s="91"/>
      <c r="H90" s="90"/>
      <c r="J90" s="89"/>
      <c r="K90" s="90"/>
      <c r="L90" s="91"/>
      <c r="M90" s="90"/>
      <c r="O90" s="89">
        <v>19871180.850000001</v>
      </c>
      <c r="P90" s="90"/>
      <c r="Q90" s="91"/>
      <c r="R90" s="90">
        <v>19871180.850000001</v>
      </c>
      <c r="T90" s="89">
        <v>17840670.039999999</v>
      </c>
      <c r="U90" s="90"/>
      <c r="V90" s="105"/>
      <c r="W90" s="90">
        <v>17840670.039999999</v>
      </c>
      <c r="Y90" s="89">
        <v>15822367.59</v>
      </c>
      <c r="Z90" s="90"/>
      <c r="AA90" s="105"/>
      <c r="AB90" s="90">
        <v>15822367.59</v>
      </c>
      <c r="AD90" s="89">
        <v>13816140.18</v>
      </c>
      <c r="AE90" s="90"/>
      <c r="AF90" s="105"/>
      <c r="AG90" s="90">
        <v>13816140.18</v>
      </c>
      <c r="AI90" s="89">
        <v>11816142.73</v>
      </c>
      <c r="AJ90" s="90"/>
      <c r="AK90" s="105"/>
      <c r="AL90" s="90">
        <v>11816142.73</v>
      </c>
      <c r="AN90" s="89">
        <v>7847723.0700000003</v>
      </c>
      <c r="AO90" s="90"/>
      <c r="AP90" s="105"/>
      <c r="AQ90" s="90">
        <v>7847723.0700000003</v>
      </c>
      <c r="AS90" s="89">
        <v>7847723.0700000003</v>
      </c>
      <c r="AT90" s="90"/>
      <c r="AU90" s="105"/>
      <c r="AV90" s="90">
        <v>7847723.0700000003</v>
      </c>
      <c r="AX90" s="89">
        <v>5875691.7000000002</v>
      </c>
      <c r="AY90" s="90"/>
      <c r="AZ90" s="105"/>
      <c r="BA90" s="90">
        <v>5875691.7000000002</v>
      </c>
      <c r="BC90" s="89">
        <v>3912240.67</v>
      </c>
      <c r="BD90" s="90"/>
      <c r="BE90" s="105"/>
      <c r="BF90" s="90">
        <v>3912240.67</v>
      </c>
      <c r="BH90" s="89">
        <v>1954149.8</v>
      </c>
      <c r="BI90" s="90"/>
      <c r="BJ90" s="105"/>
      <c r="BK90" s="90">
        <v>1954149.8</v>
      </c>
    </row>
    <row r="91" spans="1:63" ht="15.75" customHeight="1" x14ac:dyDescent="0.3">
      <c r="A91" s="107" t="s">
        <v>20</v>
      </c>
      <c r="B91" s="108" t="s">
        <v>160</v>
      </c>
      <c r="C91" s="107" t="s">
        <v>20</v>
      </c>
      <c r="D91" s="109" t="s">
        <v>161</v>
      </c>
      <c r="E91" s="89"/>
      <c r="F91" s="90"/>
      <c r="G91" s="91"/>
      <c r="H91" s="90"/>
      <c r="J91" s="89"/>
      <c r="K91" s="90"/>
      <c r="L91" s="91"/>
      <c r="M91" s="90"/>
      <c r="O91" s="89">
        <v>2507332.67</v>
      </c>
      <c r="P91" s="90"/>
      <c r="Q91" s="91"/>
      <c r="R91" s="90">
        <v>2507332.67</v>
      </c>
      <c r="T91" s="89">
        <v>2244667.39</v>
      </c>
      <c r="U91" s="90"/>
      <c r="V91" s="105"/>
      <c r="W91" s="90">
        <v>2244667.39</v>
      </c>
      <c r="Y91" s="89">
        <v>1982002.11</v>
      </c>
      <c r="Z91" s="90"/>
      <c r="AA91" s="105"/>
      <c r="AB91" s="90">
        <v>1982002.11</v>
      </c>
      <c r="AD91" s="89">
        <v>1721455.69</v>
      </c>
      <c r="AE91" s="90"/>
      <c r="AF91" s="105"/>
      <c r="AG91" s="90">
        <v>1721455.69</v>
      </c>
      <c r="AI91" s="89">
        <v>1460909.27</v>
      </c>
      <c r="AJ91" s="90"/>
      <c r="AK91" s="105"/>
      <c r="AL91" s="90">
        <v>1460909.27</v>
      </c>
      <c r="AN91" s="89">
        <v>940719.33</v>
      </c>
      <c r="AO91" s="90"/>
      <c r="AP91" s="105"/>
      <c r="AQ91" s="90">
        <v>940719.33</v>
      </c>
      <c r="AS91" s="89">
        <v>940719.33</v>
      </c>
      <c r="AT91" s="90"/>
      <c r="AU91" s="105"/>
      <c r="AV91" s="90">
        <v>940719.33</v>
      </c>
      <c r="AX91" s="89">
        <v>681131.41</v>
      </c>
      <c r="AY91" s="90"/>
      <c r="AZ91" s="105"/>
      <c r="BA91" s="90">
        <v>681131.41</v>
      </c>
      <c r="BC91" s="89">
        <v>451024.6</v>
      </c>
      <c r="BD91" s="90"/>
      <c r="BE91" s="105"/>
      <c r="BF91" s="90">
        <v>451024.6</v>
      </c>
      <c r="BH91" s="89">
        <v>220917.79</v>
      </c>
      <c r="BI91" s="90"/>
      <c r="BJ91" s="105"/>
      <c r="BK91" s="90">
        <v>220917.79</v>
      </c>
    </row>
    <row r="92" spans="1:63" ht="15.75" customHeight="1" x14ac:dyDescent="0.3">
      <c r="A92" s="107" t="s">
        <v>20</v>
      </c>
      <c r="B92" s="108" t="s">
        <v>162</v>
      </c>
      <c r="C92" s="107" t="s">
        <v>20</v>
      </c>
      <c r="D92" s="109" t="s">
        <v>163</v>
      </c>
      <c r="E92" s="89"/>
      <c r="F92" s="90"/>
      <c r="G92" s="91"/>
      <c r="H92" s="90"/>
      <c r="J92" s="89"/>
      <c r="K92" s="90"/>
      <c r="L92" s="91"/>
      <c r="M92" s="90"/>
      <c r="O92" s="89">
        <v>0</v>
      </c>
      <c r="P92" s="90"/>
      <c r="Q92" s="91"/>
      <c r="R92" s="90">
        <v>0</v>
      </c>
      <c r="T92" s="89">
        <v>0</v>
      </c>
      <c r="U92" s="90"/>
      <c r="V92" s="105"/>
      <c r="W92" s="90">
        <v>0</v>
      </c>
      <c r="Y92" s="89">
        <v>0</v>
      </c>
      <c r="Z92" s="90"/>
      <c r="AA92" s="105"/>
      <c r="AB92" s="90">
        <v>0</v>
      </c>
      <c r="AD92" s="89">
        <v>0</v>
      </c>
      <c r="AE92" s="90"/>
      <c r="AF92" s="105"/>
      <c r="AG92" s="90">
        <v>0</v>
      </c>
      <c r="AI92" s="89">
        <v>0</v>
      </c>
      <c r="AJ92" s="90"/>
      <c r="AK92" s="105"/>
      <c r="AL92" s="90">
        <v>0</v>
      </c>
      <c r="AN92" s="89">
        <v>0</v>
      </c>
      <c r="AO92" s="90"/>
      <c r="AP92" s="105"/>
      <c r="AQ92" s="90">
        <v>0</v>
      </c>
      <c r="AS92" s="89">
        <v>0</v>
      </c>
      <c r="AT92" s="90"/>
      <c r="AU92" s="105"/>
      <c r="AV92" s="90">
        <v>0</v>
      </c>
      <c r="AX92" s="89">
        <v>0</v>
      </c>
      <c r="AY92" s="90"/>
      <c r="AZ92" s="105"/>
      <c r="BA92" s="90">
        <v>0</v>
      </c>
      <c r="BC92" s="89">
        <v>0</v>
      </c>
      <c r="BD92" s="90"/>
      <c r="BE92" s="105"/>
      <c r="BF92" s="90">
        <v>0</v>
      </c>
      <c r="BH92" s="89">
        <v>0</v>
      </c>
      <c r="BI92" s="90"/>
      <c r="BJ92" s="105"/>
      <c r="BK92" s="90">
        <v>0</v>
      </c>
    </row>
    <row r="93" spans="1:63" ht="15.75" customHeight="1" x14ac:dyDescent="0.3">
      <c r="A93" s="107" t="s">
        <v>20</v>
      </c>
      <c r="B93" s="108" t="s">
        <v>164</v>
      </c>
      <c r="C93" s="107" t="s">
        <v>154</v>
      </c>
      <c r="D93" s="109" t="s">
        <v>165</v>
      </c>
      <c r="E93" s="89"/>
      <c r="F93" s="98"/>
      <c r="G93" s="99"/>
      <c r="H93" s="90"/>
      <c r="J93" s="89"/>
      <c r="K93" s="98"/>
      <c r="L93" s="99"/>
      <c r="M93" s="90"/>
      <c r="O93" s="89">
        <v>22748771.990000002</v>
      </c>
      <c r="P93" s="98"/>
      <c r="Q93" s="99"/>
      <c r="R93" s="90">
        <v>22748771.990000002</v>
      </c>
      <c r="T93" s="89">
        <v>20958230.949999999</v>
      </c>
      <c r="U93" s="98"/>
      <c r="V93" s="120"/>
      <c r="W93" s="90">
        <v>20958230.949999999</v>
      </c>
      <c r="Y93" s="89">
        <v>19648445.760000002</v>
      </c>
      <c r="Z93" s="98"/>
      <c r="AA93" s="120"/>
      <c r="AB93" s="90">
        <v>19648445.760000002</v>
      </c>
      <c r="AD93" s="89">
        <v>18335757.82</v>
      </c>
      <c r="AE93" s="98"/>
      <c r="AF93" s="120"/>
      <c r="AG93" s="90">
        <v>18335757.82</v>
      </c>
      <c r="AI93" s="89">
        <v>17078576.950000003</v>
      </c>
      <c r="AJ93" s="98"/>
      <c r="AK93" s="120"/>
      <c r="AL93" s="90">
        <v>17078576.950000003</v>
      </c>
      <c r="AN93" s="89">
        <v>13846360.5</v>
      </c>
      <c r="AO93" s="98"/>
      <c r="AP93" s="120"/>
      <c r="AQ93" s="90">
        <v>13846360.5</v>
      </c>
      <c r="AS93" s="89">
        <v>13846360.5</v>
      </c>
      <c r="AT93" s="98"/>
      <c r="AU93" s="120"/>
      <c r="AV93" s="90">
        <v>13846360.5</v>
      </c>
      <c r="AX93" s="89">
        <v>11601301.800000001</v>
      </c>
      <c r="AY93" s="98"/>
      <c r="AZ93" s="120"/>
      <c r="BA93" s="90">
        <v>11601301.800000001</v>
      </c>
      <c r="BC93" s="89">
        <v>8340721.4100000001</v>
      </c>
      <c r="BD93" s="98"/>
      <c r="BE93" s="120"/>
      <c r="BF93" s="90">
        <v>8340721.4100000001</v>
      </c>
      <c r="BH93" s="89">
        <v>4610622.1100000003</v>
      </c>
      <c r="BI93" s="98"/>
      <c r="BJ93" s="120"/>
      <c r="BK93" s="90">
        <v>4610622.1100000003</v>
      </c>
    </row>
    <row r="94" spans="1:63" ht="15.75" customHeight="1" x14ac:dyDescent="0.3">
      <c r="A94" s="107" t="s">
        <v>20</v>
      </c>
      <c r="B94" s="108" t="s">
        <v>166</v>
      </c>
      <c r="C94" s="107" t="s">
        <v>167</v>
      </c>
      <c r="D94" s="109" t="s">
        <v>168</v>
      </c>
      <c r="E94" s="89"/>
      <c r="F94" s="100"/>
      <c r="G94" s="101"/>
      <c r="H94" s="90"/>
      <c r="J94" s="89"/>
      <c r="K94" s="100"/>
      <c r="L94" s="101"/>
      <c r="M94" s="90"/>
      <c r="O94" s="89">
        <v>-2839295.49</v>
      </c>
      <c r="P94" s="100"/>
      <c r="Q94" s="101"/>
      <c r="R94" s="90">
        <v>-2839295.49</v>
      </c>
      <c r="T94" s="89">
        <v>-2334516.4</v>
      </c>
      <c r="U94" s="100"/>
      <c r="V94" s="121"/>
      <c r="W94" s="90">
        <v>-2334516.4</v>
      </c>
      <c r="Y94" s="89">
        <v>858929.54</v>
      </c>
      <c r="Z94" s="100"/>
      <c r="AA94" s="121"/>
      <c r="AB94" s="90">
        <v>858929.54</v>
      </c>
      <c r="AD94" s="89">
        <v>2073078.79</v>
      </c>
      <c r="AE94" s="100"/>
      <c r="AF94" s="121"/>
      <c r="AG94" s="90">
        <v>2073078.79</v>
      </c>
      <c r="AI94" s="89">
        <v>3298153.9</v>
      </c>
      <c r="AJ94" s="100"/>
      <c r="AK94" s="121"/>
      <c r="AL94" s="90">
        <v>3298153.9</v>
      </c>
      <c r="AN94" s="89">
        <v>4959126.24</v>
      </c>
      <c r="AO94" s="100"/>
      <c r="AP94" s="121"/>
      <c r="AQ94" s="90">
        <v>4959126.24</v>
      </c>
      <c r="AS94" s="89">
        <v>4959126.24</v>
      </c>
      <c r="AT94" s="100"/>
      <c r="AU94" s="121"/>
      <c r="AV94" s="90">
        <v>4959126.24</v>
      </c>
      <c r="AX94" s="89">
        <v>5000544.05</v>
      </c>
      <c r="AY94" s="100"/>
      <c r="AZ94" s="121"/>
      <c r="BA94" s="90">
        <v>5000544.05</v>
      </c>
      <c r="BC94" s="89">
        <v>4061466.71</v>
      </c>
      <c r="BD94" s="100"/>
      <c r="BE94" s="121"/>
      <c r="BF94" s="90">
        <v>4061466.71</v>
      </c>
      <c r="BH94" s="89">
        <v>2157023.52</v>
      </c>
      <c r="BI94" s="100"/>
      <c r="BJ94" s="121"/>
      <c r="BK94" s="90">
        <v>2157023.52</v>
      </c>
    </row>
    <row r="95" spans="1:63" ht="15.75" customHeight="1" x14ac:dyDescent="0.3">
      <c r="A95" s="107" t="s">
        <v>20</v>
      </c>
      <c r="B95" s="108" t="s">
        <v>166</v>
      </c>
      <c r="C95" s="107" t="s">
        <v>169</v>
      </c>
      <c r="D95" s="109" t="s">
        <v>170</v>
      </c>
      <c r="E95" s="89"/>
      <c r="F95" s="100"/>
      <c r="G95" s="101"/>
      <c r="H95" s="90"/>
      <c r="J95" s="89"/>
      <c r="K95" s="100"/>
      <c r="L95" s="101"/>
      <c r="M95" s="90"/>
      <c r="O95" s="89">
        <v>-182056.93</v>
      </c>
      <c r="P95" s="100"/>
      <c r="Q95" s="101"/>
      <c r="R95" s="90">
        <v>-182056.93</v>
      </c>
      <c r="T95" s="89">
        <v>-151410.92000000001</v>
      </c>
      <c r="U95" s="100"/>
      <c r="V95" s="121"/>
      <c r="W95" s="90">
        <v>-151410.92000000001</v>
      </c>
      <c r="Y95" s="89">
        <v>21297.82</v>
      </c>
      <c r="Z95" s="100"/>
      <c r="AA95" s="121"/>
      <c r="AB95" s="90">
        <v>21297.82</v>
      </c>
      <c r="AD95" s="89">
        <v>97100.88</v>
      </c>
      <c r="AE95" s="100"/>
      <c r="AF95" s="121"/>
      <c r="AG95" s="90">
        <v>97100.88</v>
      </c>
      <c r="AI95" s="89">
        <v>173693.94</v>
      </c>
      <c r="AJ95" s="100"/>
      <c r="AK95" s="121"/>
      <c r="AL95" s="90">
        <v>173693.94</v>
      </c>
      <c r="AN95" s="89">
        <v>282476.2</v>
      </c>
      <c r="AO95" s="100"/>
      <c r="AP95" s="121"/>
      <c r="AQ95" s="90">
        <v>282476.2</v>
      </c>
      <c r="AS95" s="89">
        <v>282476.2</v>
      </c>
      <c r="AT95" s="100"/>
      <c r="AU95" s="121"/>
      <c r="AV95" s="90">
        <v>282476.2</v>
      </c>
      <c r="AX95" s="89">
        <v>287373.06</v>
      </c>
      <c r="AY95" s="100"/>
      <c r="AZ95" s="121"/>
      <c r="BA95" s="90">
        <v>287373.06</v>
      </c>
      <c r="BC95" s="89">
        <v>236781.7</v>
      </c>
      <c r="BD95" s="100"/>
      <c r="BE95" s="121"/>
      <c r="BF95" s="90">
        <v>236781.7</v>
      </c>
      <c r="BH95" s="89">
        <v>126573.24</v>
      </c>
      <c r="BI95" s="100"/>
      <c r="BJ95" s="121"/>
      <c r="BK95" s="90">
        <v>126573.24</v>
      </c>
    </row>
    <row r="96" spans="1:63" ht="15.75" customHeight="1" x14ac:dyDescent="0.3">
      <c r="A96" s="107" t="s">
        <v>20</v>
      </c>
      <c r="B96" s="108" t="s">
        <v>171</v>
      </c>
      <c r="C96" s="107" t="s">
        <v>20</v>
      </c>
      <c r="D96" s="109" t="s">
        <v>172</v>
      </c>
      <c r="E96" s="89"/>
      <c r="F96" s="90"/>
      <c r="G96" s="91"/>
      <c r="H96" s="90"/>
      <c r="J96" s="89"/>
      <c r="K96" s="90"/>
      <c r="L96" s="91"/>
      <c r="M96" s="90"/>
      <c r="O96" s="89">
        <v>6018598.4500000002</v>
      </c>
      <c r="P96" s="90"/>
      <c r="Q96" s="91"/>
      <c r="R96" s="90">
        <v>6018598.4500000002</v>
      </c>
      <c r="T96" s="89">
        <v>5346014.45</v>
      </c>
      <c r="U96" s="90"/>
      <c r="V96" s="105"/>
      <c r="W96" s="90">
        <v>5346014.45</v>
      </c>
      <c r="Y96" s="89">
        <v>2288905.2599999998</v>
      </c>
      <c r="Z96" s="90"/>
      <c r="AA96" s="105"/>
      <c r="AB96" s="90">
        <v>2288905.2599999998</v>
      </c>
      <c r="AD96" s="89">
        <v>1914388.25</v>
      </c>
      <c r="AE96" s="90"/>
      <c r="AF96" s="105"/>
      <c r="AG96" s="90">
        <v>1914388.25</v>
      </c>
      <c r="AI96" s="89">
        <v>1539871.19</v>
      </c>
      <c r="AJ96" s="90"/>
      <c r="AK96" s="105"/>
      <c r="AL96" s="90">
        <v>1539871.19</v>
      </c>
      <c r="AN96" s="89">
        <v>1022124.19</v>
      </c>
      <c r="AO96" s="90"/>
      <c r="AP96" s="105"/>
      <c r="AQ96" s="90">
        <v>1022124.19</v>
      </c>
      <c r="AS96" s="89">
        <v>1022124.19</v>
      </c>
      <c r="AT96" s="90"/>
      <c r="AU96" s="105"/>
      <c r="AV96" s="90">
        <v>1022124.19</v>
      </c>
      <c r="AX96" s="89">
        <v>589688.06000000006</v>
      </c>
      <c r="AY96" s="90"/>
      <c r="AZ96" s="105"/>
      <c r="BA96" s="90">
        <v>589688.06000000006</v>
      </c>
      <c r="BC96" s="89">
        <v>417094.2</v>
      </c>
      <c r="BD96" s="90"/>
      <c r="BE96" s="105"/>
      <c r="BF96" s="90">
        <v>417094.2</v>
      </c>
      <c r="BH96" s="89">
        <v>208547.1</v>
      </c>
      <c r="BI96" s="90"/>
      <c r="BJ96" s="105"/>
      <c r="BK96" s="90">
        <v>208547.1</v>
      </c>
    </row>
    <row r="97" spans="1:63" ht="15.75" customHeight="1" x14ac:dyDescent="0.3">
      <c r="A97" s="107" t="s">
        <v>20</v>
      </c>
      <c r="B97" s="108" t="s">
        <v>173</v>
      </c>
      <c r="C97" s="107" t="s">
        <v>20</v>
      </c>
      <c r="D97" s="109" t="s">
        <v>174</v>
      </c>
      <c r="E97" s="89"/>
      <c r="F97" s="90"/>
      <c r="G97" s="91"/>
      <c r="H97" s="90"/>
      <c r="J97" s="89"/>
      <c r="K97" s="90"/>
      <c r="L97" s="91"/>
      <c r="M97" s="90"/>
      <c r="O97" s="89">
        <v>-35449.17</v>
      </c>
      <c r="P97" s="90"/>
      <c r="Q97" s="91"/>
      <c r="R97" s="90">
        <v>-35449.17</v>
      </c>
      <c r="T97" s="89">
        <v>-31904.25</v>
      </c>
      <c r="U97" s="90"/>
      <c r="V97" s="105"/>
      <c r="W97" s="90">
        <v>-31904.25</v>
      </c>
      <c r="Y97" s="89">
        <v>-28359.33</v>
      </c>
      <c r="Z97" s="90"/>
      <c r="AA97" s="105"/>
      <c r="AB97" s="90">
        <v>-28359.33</v>
      </c>
      <c r="AD97" s="89">
        <v>-24814.42</v>
      </c>
      <c r="AE97" s="90"/>
      <c r="AF97" s="105"/>
      <c r="AG97" s="90">
        <v>-24814.42</v>
      </c>
      <c r="AI97" s="89">
        <v>-21269.5</v>
      </c>
      <c r="AJ97" s="90"/>
      <c r="AK97" s="105"/>
      <c r="AL97" s="90">
        <v>-21269.5</v>
      </c>
      <c r="AN97" s="89">
        <v>-14179.67</v>
      </c>
      <c r="AO97" s="90"/>
      <c r="AP97" s="105"/>
      <c r="AQ97" s="90">
        <v>-14179.67</v>
      </c>
      <c r="AS97" s="89">
        <v>-14179.67</v>
      </c>
      <c r="AT97" s="90"/>
      <c r="AU97" s="105"/>
      <c r="AV97" s="90">
        <v>-14179.67</v>
      </c>
      <c r="AX97" s="89">
        <v>-10634.75</v>
      </c>
      <c r="AY97" s="90"/>
      <c r="AZ97" s="105"/>
      <c r="BA97" s="90">
        <v>-10634.75</v>
      </c>
      <c r="BC97" s="89">
        <v>-7089.83</v>
      </c>
      <c r="BD97" s="90"/>
      <c r="BE97" s="105"/>
      <c r="BF97" s="90">
        <v>-7089.83</v>
      </c>
      <c r="BH97" s="89">
        <v>-3544.92</v>
      </c>
      <c r="BI97" s="90"/>
      <c r="BJ97" s="105"/>
      <c r="BK97" s="90">
        <v>-3544.92</v>
      </c>
    </row>
    <row r="98" spans="1:63" ht="15.75" customHeight="1" x14ac:dyDescent="0.3">
      <c r="A98" s="107" t="s">
        <v>20</v>
      </c>
      <c r="B98" s="108" t="s">
        <v>175</v>
      </c>
      <c r="C98" s="107" t="s">
        <v>20</v>
      </c>
      <c r="D98" s="109" t="s">
        <v>176</v>
      </c>
      <c r="E98" s="89"/>
      <c r="F98" s="90"/>
      <c r="G98" s="91"/>
      <c r="H98" s="90"/>
      <c r="J98" s="89"/>
      <c r="K98" s="90"/>
      <c r="L98" s="91"/>
      <c r="M98" s="90"/>
      <c r="O98" s="89">
        <v>-9428.6200000000008</v>
      </c>
      <c r="P98" s="90"/>
      <c r="Q98" s="91"/>
      <c r="R98" s="90">
        <v>-9428.6200000000008</v>
      </c>
      <c r="T98" s="89">
        <v>-8718.65</v>
      </c>
      <c r="U98" s="90"/>
      <c r="V98" s="105"/>
      <c r="W98" s="90">
        <v>-8718.65</v>
      </c>
      <c r="Y98" s="89">
        <v>-8279.68</v>
      </c>
      <c r="Z98" s="90"/>
      <c r="AA98" s="105"/>
      <c r="AB98" s="90">
        <v>-8279.68</v>
      </c>
      <c r="AD98" s="89">
        <v>-7769.84</v>
      </c>
      <c r="AE98" s="90"/>
      <c r="AF98" s="105"/>
      <c r="AG98" s="90">
        <v>-7769.84</v>
      </c>
      <c r="AI98" s="89">
        <v>-6791.58</v>
      </c>
      <c r="AJ98" s="90"/>
      <c r="AK98" s="105"/>
      <c r="AL98" s="90">
        <v>-6791.58</v>
      </c>
      <c r="AN98" s="89">
        <v>-5319.62</v>
      </c>
      <c r="AO98" s="90"/>
      <c r="AP98" s="105"/>
      <c r="AQ98" s="90">
        <v>-5319.62</v>
      </c>
      <c r="AS98" s="89">
        <v>-5319.62</v>
      </c>
      <c r="AT98" s="90"/>
      <c r="AU98" s="105"/>
      <c r="AV98" s="90">
        <v>-5319.62</v>
      </c>
      <c r="AX98" s="89">
        <v>-4203.5</v>
      </c>
      <c r="AY98" s="90"/>
      <c r="AZ98" s="105"/>
      <c r="BA98" s="90">
        <v>-4203.5</v>
      </c>
      <c r="BC98" s="89">
        <v>-3461.68</v>
      </c>
      <c r="BD98" s="90"/>
      <c r="BE98" s="105"/>
      <c r="BF98" s="90">
        <v>-3461.68</v>
      </c>
      <c r="BH98" s="89">
        <v>-3087.59</v>
      </c>
      <c r="BI98" s="90"/>
      <c r="BJ98" s="105"/>
      <c r="BK98" s="90">
        <v>-3087.59</v>
      </c>
    </row>
    <row r="99" spans="1:63" ht="15.75" customHeight="1" x14ac:dyDescent="0.3">
      <c r="A99" s="107" t="s">
        <v>20</v>
      </c>
      <c r="B99" s="108" t="s">
        <v>177</v>
      </c>
      <c r="C99" s="107" t="s">
        <v>20</v>
      </c>
      <c r="D99" s="109" t="s">
        <v>178</v>
      </c>
      <c r="E99" s="89"/>
      <c r="F99" s="90"/>
      <c r="G99" s="91"/>
      <c r="H99" s="90"/>
      <c r="J99" s="89"/>
      <c r="K99" s="90"/>
      <c r="L99" s="91"/>
      <c r="M99" s="90"/>
      <c r="O99" s="89">
        <v>-329494.77</v>
      </c>
      <c r="P99" s="90"/>
      <c r="Q99" s="91"/>
      <c r="R99" s="90">
        <v>-329494.77</v>
      </c>
      <c r="T99" s="89">
        <v>-270996.77999999997</v>
      </c>
      <c r="U99" s="90"/>
      <c r="V99" s="105"/>
      <c r="W99" s="90">
        <v>-270996.77999999997</v>
      </c>
      <c r="Y99" s="89">
        <v>-223599.57</v>
      </c>
      <c r="Z99" s="90"/>
      <c r="AA99" s="105"/>
      <c r="AB99" s="90">
        <v>-223599.57</v>
      </c>
      <c r="AD99" s="89">
        <v>-167003.60000000003</v>
      </c>
      <c r="AE99" s="90"/>
      <c r="AF99" s="105"/>
      <c r="AG99" s="90">
        <v>-167003.60000000003</v>
      </c>
      <c r="AI99" s="89">
        <v>-132864.60999999999</v>
      </c>
      <c r="AJ99" s="90"/>
      <c r="AK99" s="105"/>
      <c r="AL99" s="90">
        <v>-132864.60999999999</v>
      </c>
      <c r="AN99" s="89">
        <v>-76292.589999999982</v>
      </c>
      <c r="AO99" s="90"/>
      <c r="AP99" s="105"/>
      <c r="AQ99" s="90">
        <v>-76292.589999999982</v>
      </c>
      <c r="AS99" s="89">
        <v>-76292.589999999982</v>
      </c>
      <c r="AT99" s="90"/>
      <c r="AU99" s="105"/>
      <c r="AV99" s="90">
        <v>-76292.589999999982</v>
      </c>
      <c r="AX99" s="89">
        <v>-54057.829999999994</v>
      </c>
      <c r="AY99" s="90"/>
      <c r="AZ99" s="105"/>
      <c r="BA99" s="90">
        <v>-54057.829999999994</v>
      </c>
      <c r="BC99" s="89">
        <v>-24636.380000000005</v>
      </c>
      <c r="BD99" s="90"/>
      <c r="BE99" s="105"/>
      <c r="BF99" s="90">
        <v>-24636.380000000005</v>
      </c>
      <c r="BH99" s="89">
        <v>-15143.499999999996</v>
      </c>
      <c r="BI99" s="90"/>
      <c r="BJ99" s="105"/>
      <c r="BK99" s="90">
        <v>-15143.499999999996</v>
      </c>
    </row>
    <row r="100" spans="1:63" ht="15.75" customHeight="1" x14ac:dyDescent="0.3">
      <c r="A100" s="107" t="s">
        <v>20</v>
      </c>
      <c r="B100" s="108" t="s">
        <v>179</v>
      </c>
      <c r="C100" s="107" t="s">
        <v>20</v>
      </c>
      <c r="D100" s="109" t="s">
        <v>180</v>
      </c>
      <c r="E100" s="89"/>
      <c r="F100" s="90"/>
      <c r="G100" s="91"/>
      <c r="H100" s="90"/>
      <c r="J100" s="89"/>
      <c r="K100" s="90"/>
      <c r="L100" s="91"/>
      <c r="M100" s="90"/>
      <c r="O100" s="89">
        <v>-158249.81</v>
      </c>
      <c r="P100" s="90"/>
      <c r="Q100" s="91"/>
      <c r="R100" s="90">
        <v>-158249.81</v>
      </c>
      <c r="T100" s="89">
        <v>-142021.82</v>
      </c>
      <c r="U100" s="90"/>
      <c r="V100" s="105"/>
      <c r="W100" s="90">
        <v>-142021.82</v>
      </c>
      <c r="Y100" s="89">
        <v>-121431.29</v>
      </c>
      <c r="Z100" s="90"/>
      <c r="AA100" s="105"/>
      <c r="AB100" s="90">
        <v>-121431.29</v>
      </c>
      <c r="AD100" s="89">
        <v>-106147.61</v>
      </c>
      <c r="AE100" s="90"/>
      <c r="AF100" s="105"/>
      <c r="AG100" s="90">
        <v>-106147.61</v>
      </c>
      <c r="AI100" s="89">
        <v>-91282.26</v>
      </c>
      <c r="AJ100" s="90"/>
      <c r="AK100" s="105"/>
      <c r="AL100" s="90">
        <v>-91282.26</v>
      </c>
      <c r="AN100" s="89">
        <v>-71640.02</v>
      </c>
      <c r="AO100" s="90"/>
      <c r="AP100" s="105"/>
      <c r="AQ100" s="90">
        <v>-71640.02</v>
      </c>
      <c r="AS100" s="89">
        <v>-71640.02</v>
      </c>
      <c r="AT100" s="90"/>
      <c r="AU100" s="105"/>
      <c r="AV100" s="90">
        <v>-71640.02</v>
      </c>
      <c r="AX100" s="89">
        <v>-59532.35</v>
      </c>
      <c r="AY100" s="90"/>
      <c r="AZ100" s="105"/>
      <c r="BA100" s="90">
        <v>-59532.35</v>
      </c>
      <c r="BC100" s="89">
        <v>-42260.94</v>
      </c>
      <c r="BD100" s="90"/>
      <c r="BE100" s="105"/>
      <c r="BF100" s="90">
        <v>-42260.94</v>
      </c>
      <c r="BH100" s="89">
        <v>-20162.240000000002</v>
      </c>
      <c r="BI100" s="90"/>
      <c r="BJ100" s="105"/>
      <c r="BK100" s="90">
        <v>-20162.240000000002</v>
      </c>
    </row>
    <row r="101" spans="1:63" ht="15.75" customHeight="1" x14ac:dyDescent="0.3">
      <c r="A101" s="107" t="s">
        <v>20</v>
      </c>
      <c r="B101" s="108" t="s">
        <v>181</v>
      </c>
      <c r="C101" s="107" t="s">
        <v>20</v>
      </c>
      <c r="D101" s="109" t="s">
        <v>182</v>
      </c>
      <c r="E101" s="89"/>
      <c r="F101" s="90"/>
      <c r="G101" s="91"/>
      <c r="H101" s="90"/>
      <c r="J101" s="89"/>
      <c r="K101" s="90"/>
      <c r="L101" s="91"/>
      <c r="M101" s="90"/>
      <c r="O101" s="89">
        <v>-26018.51</v>
      </c>
      <c r="P101" s="90"/>
      <c r="Q101" s="91"/>
      <c r="R101" s="90">
        <v>-26018.51</v>
      </c>
      <c r="T101" s="89">
        <v>-24306.32</v>
      </c>
      <c r="U101" s="90"/>
      <c r="V101" s="105"/>
      <c r="W101" s="90">
        <v>-24306.32</v>
      </c>
      <c r="Y101" s="89">
        <v>-20128.400000000001</v>
      </c>
      <c r="Z101" s="90"/>
      <c r="AA101" s="105"/>
      <c r="AB101" s="90">
        <v>-20128.400000000001</v>
      </c>
      <c r="AD101" s="89">
        <v>-16249.37</v>
      </c>
      <c r="AE101" s="90"/>
      <c r="AF101" s="105"/>
      <c r="AG101" s="90">
        <v>-16249.37</v>
      </c>
      <c r="AI101" s="89">
        <v>-12879.91</v>
      </c>
      <c r="AJ101" s="90"/>
      <c r="AK101" s="105"/>
      <c r="AL101" s="90">
        <v>-12879.91</v>
      </c>
      <c r="AN101" s="89">
        <v>-7214.29</v>
      </c>
      <c r="AO101" s="90"/>
      <c r="AP101" s="105"/>
      <c r="AQ101" s="90">
        <v>-7214.29</v>
      </c>
      <c r="AS101" s="89">
        <v>-7214.29</v>
      </c>
      <c r="AT101" s="90"/>
      <c r="AU101" s="105"/>
      <c r="AV101" s="90">
        <v>-7214.29</v>
      </c>
      <c r="AX101" s="89">
        <v>-5769.13</v>
      </c>
      <c r="AY101" s="90"/>
      <c r="AZ101" s="105"/>
      <c r="BA101" s="90">
        <v>-5769.13</v>
      </c>
      <c r="BC101" s="89">
        <v>-3357.53</v>
      </c>
      <c r="BD101" s="90"/>
      <c r="BE101" s="105"/>
      <c r="BF101" s="90">
        <v>-3357.53</v>
      </c>
      <c r="BH101" s="89">
        <v>-1000.06</v>
      </c>
      <c r="BI101" s="90"/>
      <c r="BJ101" s="105"/>
      <c r="BK101" s="90">
        <v>-1000.06</v>
      </c>
    </row>
    <row r="102" spans="1:63" ht="15.75" customHeight="1" x14ac:dyDescent="0.3">
      <c r="A102" s="107" t="s">
        <v>20</v>
      </c>
      <c r="B102" s="108" t="s">
        <v>183</v>
      </c>
      <c r="C102" s="107" t="s">
        <v>184</v>
      </c>
      <c r="D102" s="109" t="s">
        <v>185</v>
      </c>
      <c r="E102" s="89"/>
      <c r="F102" s="90"/>
      <c r="G102" s="91"/>
      <c r="H102" s="90"/>
      <c r="J102" s="89"/>
      <c r="K102" s="90"/>
      <c r="L102" s="91"/>
      <c r="M102" s="90"/>
      <c r="O102" s="89">
        <v>198615.87</v>
      </c>
      <c r="P102" s="90"/>
      <c r="Q102" s="91"/>
      <c r="R102" s="90">
        <v>198615.87</v>
      </c>
      <c r="T102" s="89">
        <v>180381.25</v>
      </c>
      <c r="U102" s="90"/>
      <c r="V102" s="105"/>
      <c r="W102" s="90">
        <v>180381.25</v>
      </c>
      <c r="Y102" s="89">
        <v>159188.35</v>
      </c>
      <c r="Z102" s="90"/>
      <c r="AA102" s="105"/>
      <c r="AB102" s="90">
        <v>159188.35</v>
      </c>
      <c r="AD102" s="89">
        <v>150410.09</v>
      </c>
      <c r="AE102" s="90"/>
      <c r="AF102" s="105"/>
      <c r="AG102" s="90">
        <v>150410.09</v>
      </c>
      <c r="AI102" s="89">
        <v>132379.84</v>
      </c>
      <c r="AJ102" s="90"/>
      <c r="AK102" s="105"/>
      <c r="AL102" s="90">
        <v>132379.84</v>
      </c>
      <c r="AN102" s="89">
        <v>116965.83</v>
      </c>
      <c r="AO102" s="90"/>
      <c r="AP102" s="105"/>
      <c r="AQ102" s="90">
        <v>116965.83</v>
      </c>
      <c r="AS102" s="89">
        <v>116965.83</v>
      </c>
      <c r="AT102" s="90"/>
      <c r="AU102" s="105"/>
      <c r="AV102" s="90">
        <v>116965.83</v>
      </c>
      <c r="AX102" s="89">
        <v>79543.11</v>
      </c>
      <c r="AY102" s="90"/>
      <c r="AZ102" s="105"/>
      <c r="BA102" s="90">
        <v>79543.11</v>
      </c>
      <c r="BC102" s="89">
        <v>31134.29</v>
      </c>
      <c r="BD102" s="90"/>
      <c r="BE102" s="105"/>
      <c r="BF102" s="90">
        <v>31134.29</v>
      </c>
      <c r="BH102" s="89">
        <v>17450</v>
      </c>
      <c r="BI102" s="90"/>
      <c r="BJ102" s="105"/>
      <c r="BK102" s="90">
        <v>17450</v>
      </c>
    </row>
    <row r="103" spans="1:63" ht="15.75" customHeight="1" x14ac:dyDescent="0.3">
      <c r="A103" s="107" t="s">
        <v>20</v>
      </c>
      <c r="B103" s="108" t="s">
        <v>375</v>
      </c>
      <c r="C103" s="107" t="s">
        <v>20</v>
      </c>
      <c r="D103" s="109" t="s">
        <v>376</v>
      </c>
      <c r="E103" s="89"/>
      <c r="F103" s="90"/>
      <c r="G103" s="91"/>
      <c r="H103" s="90"/>
      <c r="J103" s="89"/>
      <c r="K103" s="90"/>
      <c r="L103" s="91"/>
      <c r="M103" s="90"/>
      <c r="O103" s="89">
        <v>-276916.74</v>
      </c>
      <c r="P103" s="90"/>
      <c r="Q103" s="91"/>
      <c r="R103" s="90">
        <v>-276916.74</v>
      </c>
      <c r="T103" s="89">
        <v>-283307.46999999997</v>
      </c>
      <c r="U103" s="90"/>
      <c r="V103" s="105"/>
      <c r="W103" s="90">
        <v>-283307.46999999997</v>
      </c>
      <c r="Y103" s="89">
        <v>-155396.24</v>
      </c>
      <c r="Z103" s="90"/>
      <c r="AA103" s="105"/>
      <c r="AB103" s="90">
        <v>-155396.24</v>
      </c>
      <c r="AD103" s="89">
        <v>-167818.99</v>
      </c>
      <c r="AE103" s="90"/>
      <c r="AF103" s="105"/>
      <c r="AG103" s="90">
        <v>-167818.99</v>
      </c>
      <c r="AI103" s="89">
        <v>-153198.9</v>
      </c>
      <c r="AJ103" s="90"/>
      <c r="AK103" s="105"/>
      <c r="AL103" s="90">
        <v>-153198.9</v>
      </c>
      <c r="AN103" s="89">
        <v>-150174.72</v>
      </c>
      <c r="AO103" s="90"/>
      <c r="AP103" s="105"/>
      <c r="AQ103" s="90">
        <v>-150174.72</v>
      </c>
      <c r="AS103" s="89">
        <v>-150174.72</v>
      </c>
      <c r="AT103" s="90"/>
      <c r="AU103" s="105"/>
      <c r="AV103" s="90">
        <v>-150174.72</v>
      </c>
      <c r="AX103" s="89">
        <v>-113800.01</v>
      </c>
      <c r="AY103" s="90"/>
      <c r="AZ103" s="105"/>
      <c r="BA103" s="90">
        <v>-113800.01</v>
      </c>
      <c r="BC103" s="89">
        <v>-135849.70000000001</v>
      </c>
      <c r="BD103" s="90"/>
      <c r="BE103" s="105"/>
      <c r="BF103" s="90">
        <v>-135849.70000000001</v>
      </c>
      <c r="BH103" s="89">
        <v>-27064.27</v>
      </c>
      <c r="BI103" s="90"/>
      <c r="BJ103" s="105"/>
      <c r="BK103" s="90">
        <v>-27064.27</v>
      </c>
    </row>
    <row r="104" spans="1:63" ht="15.75" customHeight="1" x14ac:dyDescent="0.3">
      <c r="A104" s="107" t="s">
        <v>20</v>
      </c>
      <c r="B104" s="108" t="s">
        <v>183</v>
      </c>
      <c r="C104" s="107" t="s">
        <v>188</v>
      </c>
      <c r="D104" s="109" t="s">
        <v>189</v>
      </c>
      <c r="E104" s="89"/>
      <c r="F104" s="90"/>
      <c r="G104" s="91"/>
      <c r="H104" s="90"/>
      <c r="J104" s="89"/>
      <c r="K104" s="90"/>
      <c r="L104" s="91"/>
      <c r="M104" s="90"/>
      <c r="O104" s="89">
        <v>0</v>
      </c>
      <c r="P104" s="90"/>
      <c r="Q104" s="91"/>
      <c r="R104" s="90">
        <v>0</v>
      </c>
      <c r="T104" s="89">
        <v>0</v>
      </c>
      <c r="U104" s="90"/>
      <c r="V104" s="105"/>
      <c r="W104" s="90">
        <v>0</v>
      </c>
      <c r="Y104" s="89">
        <v>0</v>
      </c>
      <c r="Z104" s="90"/>
      <c r="AA104" s="105"/>
      <c r="AB104" s="90">
        <v>0</v>
      </c>
      <c r="AD104" s="89">
        <v>0</v>
      </c>
      <c r="AE104" s="90"/>
      <c r="AF104" s="105"/>
      <c r="AG104" s="90">
        <v>0</v>
      </c>
      <c r="AI104" s="89">
        <v>0</v>
      </c>
      <c r="AJ104" s="90"/>
      <c r="AK104" s="105"/>
      <c r="AL104" s="90">
        <v>0</v>
      </c>
      <c r="AN104" s="89">
        <v>0</v>
      </c>
      <c r="AO104" s="90"/>
      <c r="AP104" s="105"/>
      <c r="AQ104" s="90">
        <v>0</v>
      </c>
      <c r="AS104" s="89">
        <v>0</v>
      </c>
      <c r="AT104" s="90"/>
      <c r="AU104" s="105"/>
      <c r="AV104" s="90">
        <v>0</v>
      </c>
      <c r="AX104" s="89">
        <v>0</v>
      </c>
      <c r="AY104" s="90"/>
      <c r="AZ104" s="105"/>
      <c r="BA104" s="90">
        <v>0</v>
      </c>
      <c r="BC104" s="89">
        <v>0</v>
      </c>
      <c r="BD104" s="90"/>
      <c r="BE104" s="105"/>
      <c r="BF104" s="90">
        <v>0</v>
      </c>
      <c r="BH104" s="89">
        <v>0</v>
      </c>
      <c r="BI104" s="90"/>
      <c r="BJ104" s="105"/>
      <c r="BK104" s="90">
        <v>0</v>
      </c>
    </row>
    <row r="105" spans="1:63" ht="15.75" customHeight="1" x14ac:dyDescent="0.3">
      <c r="A105" s="107" t="s">
        <v>20</v>
      </c>
      <c r="B105" s="108" t="s">
        <v>183</v>
      </c>
      <c r="C105" s="107" t="s">
        <v>190</v>
      </c>
      <c r="D105" s="109" t="s">
        <v>191</v>
      </c>
      <c r="E105" s="89"/>
      <c r="F105" s="90"/>
      <c r="G105" s="91"/>
      <c r="H105" s="90"/>
      <c r="J105" s="89"/>
      <c r="K105" s="90"/>
      <c r="L105" s="91"/>
      <c r="M105" s="90"/>
      <c r="O105" s="89">
        <v>111404.48</v>
      </c>
      <c r="P105" s="90"/>
      <c r="Q105" s="91"/>
      <c r="R105" s="90">
        <v>111404.48</v>
      </c>
      <c r="T105" s="89">
        <v>100805.75999999999</v>
      </c>
      <c r="U105" s="90"/>
      <c r="V105" s="105"/>
      <c r="W105" s="90">
        <v>100805.75999999999</v>
      </c>
      <c r="Y105" s="89">
        <v>76305.759999999995</v>
      </c>
      <c r="Z105" s="90"/>
      <c r="AA105" s="105"/>
      <c r="AB105" s="90">
        <v>76305.759999999995</v>
      </c>
      <c r="AD105" s="89">
        <v>67805.759999999995</v>
      </c>
      <c r="AE105" s="90"/>
      <c r="AF105" s="105"/>
      <c r="AG105" s="90">
        <v>67805.759999999995</v>
      </c>
      <c r="AI105" s="89">
        <v>55805.760000000002</v>
      </c>
      <c r="AJ105" s="90"/>
      <c r="AK105" s="105"/>
      <c r="AL105" s="90">
        <v>55805.760000000002</v>
      </c>
      <c r="AN105" s="89">
        <v>38614.449999999997</v>
      </c>
      <c r="AO105" s="90"/>
      <c r="AP105" s="105"/>
      <c r="AQ105" s="90">
        <v>38614.449999999997</v>
      </c>
      <c r="AS105" s="89">
        <v>38614.449999999997</v>
      </c>
      <c r="AT105" s="90"/>
      <c r="AU105" s="105"/>
      <c r="AV105" s="90">
        <v>38614.449999999997</v>
      </c>
      <c r="AX105" s="89">
        <v>29910.45</v>
      </c>
      <c r="AY105" s="90"/>
      <c r="AZ105" s="105"/>
      <c r="BA105" s="90">
        <v>29910.45</v>
      </c>
      <c r="BC105" s="89">
        <v>21410.45</v>
      </c>
      <c r="BD105" s="90"/>
      <c r="BE105" s="105"/>
      <c r="BF105" s="90">
        <v>21410.45</v>
      </c>
      <c r="BH105" s="89">
        <v>5568.84</v>
      </c>
      <c r="BI105" s="90"/>
      <c r="BJ105" s="105"/>
      <c r="BK105" s="90">
        <v>5568.84</v>
      </c>
    </row>
    <row r="106" spans="1:63" ht="15.75" customHeight="1" x14ac:dyDescent="0.3">
      <c r="A106" s="107" t="s">
        <v>20</v>
      </c>
      <c r="B106" s="108" t="s">
        <v>183</v>
      </c>
      <c r="C106" s="107" t="s">
        <v>192</v>
      </c>
      <c r="D106" s="109" t="s">
        <v>193</v>
      </c>
      <c r="E106" s="89"/>
      <c r="F106" s="90"/>
      <c r="G106" s="91"/>
      <c r="H106" s="90"/>
      <c r="J106" s="89"/>
      <c r="K106" s="90"/>
      <c r="L106" s="91"/>
      <c r="M106" s="90"/>
      <c r="O106" s="89">
        <v>787</v>
      </c>
      <c r="P106" s="90"/>
      <c r="Q106" s="91"/>
      <c r="R106" s="90">
        <v>787</v>
      </c>
      <c r="T106" s="89">
        <v>787</v>
      </c>
      <c r="U106" s="90"/>
      <c r="V106" s="105"/>
      <c r="W106" s="90">
        <v>787</v>
      </c>
      <c r="Y106" s="89">
        <v>787</v>
      </c>
      <c r="Z106" s="90"/>
      <c r="AA106" s="105"/>
      <c r="AB106" s="90">
        <v>787</v>
      </c>
      <c r="AD106" s="89">
        <v>787</v>
      </c>
      <c r="AE106" s="90"/>
      <c r="AF106" s="105"/>
      <c r="AG106" s="90">
        <v>787</v>
      </c>
      <c r="AI106" s="89">
        <v>602</v>
      </c>
      <c r="AJ106" s="90"/>
      <c r="AK106" s="105"/>
      <c r="AL106" s="90">
        <v>602</v>
      </c>
      <c r="AN106" s="89">
        <v>0</v>
      </c>
      <c r="AO106" s="90"/>
      <c r="AP106" s="105"/>
      <c r="AQ106" s="90">
        <v>0</v>
      </c>
      <c r="AS106" s="89">
        <v>0</v>
      </c>
      <c r="AT106" s="90"/>
      <c r="AU106" s="105"/>
      <c r="AV106" s="90">
        <v>0</v>
      </c>
      <c r="AX106" s="89">
        <v>0</v>
      </c>
      <c r="AY106" s="90"/>
      <c r="AZ106" s="105"/>
      <c r="BA106" s="90">
        <v>0</v>
      </c>
      <c r="BC106" s="89">
        <v>0</v>
      </c>
      <c r="BD106" s="90"/>
      <c r="BE106" s="105"/>
      <c r="BF106" s="90">
        <v>0</v>
      </c>
      <c r="BH106" s="89">
        <v>0</v>
      </c>
      <c r="BI106" s="90"/>
      <c r="BJ106" s="105"/>
      <c r="BK106" s="90">
        <v>0</v>
      </c>
    </row>
    <row r="107" spans="1:63" ht="15.75" customHeight="1" x14ac:dyDescent="0.3">
      <c r="A107" s="107" t="s">
        <v>20</v>
      </c>
      <c r="B107" s="108" t="s">
        <v>194</v>
      </c>
      <c r="C107" s="107" t="s">
        <v>20</v>
      </c>
      <c r="D107" s="109" t="s">
        <v>195</v>
      </c>
      <c r="E107" s="89"/>
      <c r="F107" s="102"/>
      <c r="G107" s="91"/>
      <c r="H107" s="90"/>
      <c r="J107" s="89"/>
      <c r="K107" s="102"/>
      <c r="L107" s="91"/>
      <c r="M107" s="90"/>
      <c r="O107" s="89">
        <v>1105.79</v>
      </c>
      <c r="P107" s="102"/>
      <c r="Q107" s="91"/>
      <c r="R107" s="90">
        <v>1105.79</v>
      </c>
      <c r="T107" s="89">
        <v>1105.79</v>
      </c>
      <c r="U107" s="102"/>
      <c r="V107" s="105"/>
      <c r="W107" s="90">
        <v>1105.79</v>
      </c>
      <c r="Y107" s="89">
        <v>1105.79</v>
      </c>
      <c r="Z107" s="102"/>
      <c r="AA107" s="105"/>
      <c r="AB107" s="90">
        <v>1105.79</v>
      </c>
      <c r="AD107" s="89">
        <v>552.9</v>
      </c>
      <c r="AE107" s="102"/>
      <c r="AF107" s="105"/>
      <c r="AG107" s="90">
        <v>552.9</v>
      </c>
      <c r="AI107" s="89">
        <v>552.9</v>
      </c>
      <c r="AJ107" s="102"/>
      <c r="AK107" s="105"/>
      <c r="AL107" s="90">
        <v>552.9</v>
      </c>
      <c r="AN107" s="89">
        <v>552.9</v>
      </c>
      <c r="AO107" s="102"/>
      <c r="AP107" s="105"/>
      <c r="AQ107" s="90">
        <v>552.9</v>
      </c>
      <c r="AS107" s="89">
        <v>552.9</v>
      </c>
      <c r="AT107" s="102"/>
      <c r="AU107" s="105"/>
      <c r="AV107" s="90">
        <v>552.9</v>
      </c>
      <c r="AX107" s="89">
        <v>0</v>
      </c>
      <c r="AY107" s="102"/>
      <c r="AZ107" s="105"/>
      <c r="BA107" s="90">
        <v>0</v>
      </c>
      <c r="BC107" s="89">
        <v>0</v>
      </c>
      <c r="BD107" s="102"/>
      <c r="BE107" s="105"/>
      <c r="BF107" s="90">
        <v>0</v>
      </c>
      <c r="BH107" s="89">
        <v>0</v>
      </c>
      <c r="BI107" s="102"/>
      <c r="BJ107" s="105"/>
      <c r="BK107" s="90">
        <v>0</v>
      </c>
    </row>
    <row r="108" spans="1:63" ht="15.75" customHeight="1" x14ac:dyDescent="0.3">
      <c r="A108" s="107" t="s">
        <v>20</v>
      </c>
      <c r="B108" s="108" t="s">
        <v>196</v>
      </c>
      <c r="C108" s="107" t="s">
        <v>167</v>
      </c>
      <c r="D108" s="109" t="s">
        <v>197</v>
      </c>
      <c r="E108" s="89"/>
      <c r="F108" s="103"/>
      <c r="G108" s="104"/>
      <c r="H108" s="90"/>
      <c r="J108" s="89"/>
      <c r="K108" s="103"/>
      <c r="L108" s="104"/>
      <c r="M108" s="90"/>
      <c r="O108" s="89">
        <v>-130057.67</v>
      </c>
      <c r="P108" s="103"/>
      <c r="Q108" s="104"/>
      <c r="R108" s="90">
        <v>-130057.67</v>
      </c>
      <c r="T108" s="89">
        <v>-102348.32</v>
      </c>
      <c r="U108" s="103"/>
      <c r="V108" s="122"/>
      <c r="W108" s="90">
        <v>-102348.32</v>
      </c>
      <c r="Y108" s="89">
        <v>17350.34</v>
      </c>
      <c r="Z108" s="103"/>
      <c r="AA108" s="122"/>
      <c r="AB108" s="90">
        <v>17350.34</v>
      </c>
      <c r="AD108" s="89">
        <v>25816.41</v>
      </c>
      <c r="AE108" s="103"/>
      <c r="AF108" s="122"/>
      <c r="AG108" s="90">
        <v>25816.41</v>
      </c>
      <c r="AI108" s="89">
        <v>27603.8</v>
      </c>
      <c r="AJ108" s="103"/>
      <c r="AK108" s="122"/>
      <c r="AL108" s="90">
        <v>27603.8</v>
      </c>
      <c r="AN108" s="89">
        <v>23417.94</v>
      </c>
      <c r="AO108" s="103"/>
      <c r="AP108" s="122"/>
      <c r="AQ108" s="90">
        <v>23417.94</v>
      </c>
      <c r="AS108" s="89">
        <v>23417.94</v>
      </c>
      <c r="AT108" s="103"/>
      <c r="AU108" s="122"/>
      <c r="AV108" s="90">
        <v>23417.94</v>
      </c>
      <c r="AX108" s="89">
        <v>20586.63</v>
      </c>
      <c r="AY108" s="103"/>
      <c r="AZ108" s="122"/>
      <c r="BA108" s="90">
        <v>20586.63</v>
      </c>
      <c r="BC108" s="89">
        <v>35231.599999999999</v>
      </c>
      <c r="BD108" s="103"/>
      <c r="BE108" s="122"/>
      <c r="BF108" s="90">
        <v>35231.599999999999</v>
      </c>
      <c r="BH108" s="89">
        <v>6924.64</v>
      </c>
      <c r="BI108" s="103"/>
      <c r="BJ108" s="122"/>
      <c r="BK108" s="90">
        <v>6924.64</v>
      </c>
    </row>
    <row r="109" spans="1:63" ht="15.75" customHeight="1" x14ac:dyDescent="0.3">
      <c r="A109" s="107" t="s">
        <v>20</v>
      </c>
      <c r="B109" s="108" t="s">
        <v>196</v>
      </c>
      <c r="C109" s="107" t="s">
        <v>169</v>
      </c>
      <c r="D109" s="109" t="s">
        <v>198</v>
      </c>
      <c r="E109" s="89"/>
      <c r="F109" s="103"/>
      <c r="G109" s="104"/>
      <c r="H109" s="90"/>
      <c r="J109" s="89"/>
      <c r="K109" s="103"/>
      <c r="L109" s="104"/>
      <c r="M109" s="90"/>
      <c r="O109" s="89">
        <v>-8339.36</v>
      </c>
      <c r="P109" s="103"/>
      <c r="Q109" s="104"/>
      <c r="R109" s="90">
        <v>-8339.36</v>
      </c>
      <c r="T109" s="89">
        <v>-6638.06</v>
      </c>
      <c r="U109" s="103"/>
      <c r="V109" s="122"/>
      <c r="W109" s="90">
        <v>-6638.06</v>
      </c>
      <c r="Y109" s="89">
        <v>430.22</v>
      </c>
      <c r="Z109" s="103"/>
      <c r="AA109" s="122"/>
      <c r="AB109" s="90">
        <v>430.22</v>
      </c>
      <c r="AD109" s="89">
        <v>1209.21</v>
      </c>
      <c r="AE109" s="103"/>
      <c r="AF109" s="122"/>
      <c r="AG109" s="90">
        <v>1209.21</v>
      </c>
      <c r="AI109" s="89">
        <v>1453.73</v>
      </c>
      <c r="AJ109" s="103"/>
      <c r="AK109" s="122"/>
      <c r="AL109" s="90">
        <v>1453.73</v>
      </c>
      <c r="AN109" s="89">
        <v>1333.91</v>
      </c>
      <c r="AO109" s="103"/>
      <c r="AP109" s="122"/>
      <c r="AQ109" s="90">
        <v>1333.91</v>
      </c>
      <c r="AS109" s="89">
        <v>1333.91</v>
      </c>
      <c r="AT109" s="103"/>
      <c r="AU109" s="122"/>
      <c r="AV109" s="90">
        <v>1333.91</v>
      </c>
      <c r="AX109" s="89">
        <v>1183.08</v>
      </c>
      <c r="AY109" s="103"/>
      <c r="AZ109" s="122"/>
      <c r="BA109" s="90">
        <v>1183.08</v>
      </c>
      <c r="BC109" s="89">
        <v>2053.9899999999998</v>
      </c>
      <c r="BD109" s="103"/>
      <c r="BE109" s="122"/>
      <c r="BF109" s="90">
        <v>2053.9899999999998</v>
      </c>
      <c r="BH109" s="89">
        <v>406.33</v>
      </c>
      <c r="BI109" s="103"/>
      <c r="BJ109" s="122"/>
      <c r="BK109" s="90">
        <v>406.33</v>
      </c>
    </row>
    <row r="110" spans="1:63" ht="15.75" customHeight="1" x14ac:dyDescent="0.3">
      <c r="A110" s="107" t="s">
        <v>20</v>
      </c>
      <c r="B110" s="108" t="s">
        <v>199</v>
      </c>
      <c r="C110" s="107" t="s">
        <v>20</v>
      </c>
      <c r="D110" s="109" t="s">
        <v>200</v>
      </c>
      <c r="E110" s="89"/>
      <c r="F110" s="96"/>
      <c r="G110" s="97"/>
      <c r="H110" s="90"/>
      <c r="J110" s="89"/>
      <c r="K110" s="96"/>
      <c r="L110" s="97"/>
      <c r="M110" s="90"/>
      <c r="O110" s="89">
        <v>9416142.1600000001</v>
      </c>
      <c r="P110" s="96">
        <v>-130697.37</v>
      </c>
      <c r="Q110" s="97">
        <v>5</v>
      </c>
      <c r="R110" s="90">
        <v>9285444.790000001</v>
      </c>
      <c r="T110" s="89">
        <v>8452241.9299999997</v>
      </c>
      <c r="U110" s="96">
        <v>-95265.05</v>
      </c>
      <c r="V110" s="119" t="s">
        <v>201</v>
      </c>
      <c r="W110" s="90">
        <v>8356976.8799999999</v>
      </c>
      <c r="Y110" s="89">
        <v>7473226.0099999998</v>
      </c>
      <c r="Z110" s="96">
        <v>-44717.05</v>
      </c>
      <c r="AA110" s="119" t="s">
        <v>201</v>
      </c>
      <c r="AB110" s="90">
        <v>7428508.96</v>
      </c>
      <c r="AD110" s="89">
        <v>6506393.0999999996</v>
      </c>
      <c r="AE110" s="96">
        <v>-6352.05</v>
      </c>
      <c r="AF110" s="119" t="s">
        <v>201</v>
      </c>
      <c r="AG110" s="90">
        <v>6500041.0499999998</v>
      </c>
      <c r="AI110" s="89">
        <v>5572902.1200000001</v>
      </c>
      <c r="AJ110" s="96">
        <v>-1438.36</v>
      </c>
      <c r="AK110" s="119" t="s">
        <v>201</v>
      </c>
      <c r="AL110" s="90">
        <v>5571463.7599999998</v>
      </c>
      <c r="AN110" s="89">
        <v>3715747.52</v>
      </c>
      <c r="AO110" s="96">
        <v>-1438.36</v>
      </c>
      <c r="AP110" s="119" t="s">
        <v>201</v>
      </c>
      <c r="AQ110" s="90">
        <v>3714309.16</v>
      </c>
      <c r="AS110" s="89">
        <v>3715747.52</v>
      </c>
      <c r="AT110" s="96">
        <v>-1438.36</v>
      </c>
      <c r="AU110" s="119" t="s">
        <v>201</v>
      </c>
      <c r="AV110" s="90">
        <v>3714309.16</v>
      </c>
      <c r="AX110" s="89">
        <v>2787170.24</v>
      </c>
      <c r="AY110" s="96">
        <v>-1438.36</v>
      </c>
      <c r="AZ110" s="119" t="s">
        <v>201</v>
      </c>
      <c r="BA110" s="90">
        <v>2785731.8800000004</v>
      </c>
      <c r="BC110" s="89">
        <v>1857154.58</v>
      </c>
      <c r="BD110" s="96">
        <v>0</v>
      </c>
      <c r="BE110" s="119" t="s">
        <v>201</v>
      </c>
      <c r="BF110" s="90">
        <v>1857154.58</v>
      </c>
      <c r="BH110" s="89">
        <v>930015.65</v>
      </c>
      <c r="BI110" s="96">
        <v>-1438.36</v>
      </c>
      <c r="BJ110" s="119" t="s">
        <v>201</v>
      </c>
      <c r="BK110" s="90">
        <v>928577.29</v>
      </c>
    </row>
    <row r="111" spans="1:63" ht="15.75" customHeight="1" x14ac:dyDescent="0.3">
      <c r="A111" s="107" t="s">
        <v>20</v>
      </c>
      <c r="B111" s="108" t="s">
        <v>202</v>
      </c>
      <c r="C111" s="107" t="s">
        <v>20</v>
      </c>
      <c r="D111" s="109" t="s">
        <v>203</v>
      </c>
      <c r="E111" s="89"/>
      <c r="F111" s="96"/>
      <c r="G111" s="97"/>
      <c r="H111" s="90"/>
      <c r="J111" s="89"/>
      <c r="K111" s="96"/>
      <c r="L111" s="97"/>
      <c r="M111" s="90"/>
      <c r="O111" s="89">
        <v>175355.49</v>
      </c>
      <c r="P111" s="96">
        <v>-66538.789999999994</v>
      </c>
      <c r="Q111" s="97">
        <v>9</v>
      </c>
      <c r="R111" s="90">
        <v>108816.7</v>
      </c>
      <c r="T111" s="89">
        <v>156450.42000000001</v>
      </c>
      <c r="U111" s="90"/>
      <c r="V111" s="105"/>
      <c r="W111" s="90">
        <v>156450.42000000001</v>
      </c>
      <c r="Y111" s="89">
        <v>137545.35</v>
      </c>
      <c r="Z111" s="90"/>
      <c r="AA111" s="105"/>
      <c r="AB111" s="90">
        <v>137545.35</v>
      </c>
      <c r="AD111" s="89">
        <v>118640.28</v>
      </c>
      <c r="AE111" s="90"/>
      <c r="AF111" s="105"/>
      <c r="AG111" s="90">
        <v>118640.28</v>
      </c>
      <c r="AI111" s="89">
        <v>99006.93</v>
      </c>
      <c r="AJ111" s="90"/>
      <c r="AK111" s="105"/>
      <c r="AL111" s="90">
        <v>99006.93</v>
      </c>
      <c r="AN111" s="89">
        <v>61009.61</v>
      </c>
      <c r="AO111" s="90"/>
      <c r="AP111" s="105"/>
      <c r="AQ111" s="90">
        <v>61009.61</v>
      </c>
      <c r="AS111" s="89">
        <v>61009.61</v>
      </c>
      <c r="AT111" s="90"/>
      <c r="AU111" s="105"/>
      <c r="AV111" s="90">
        <v>61009.61</v>
      </c>
      <c r="AX111" s="89">
        <v>43020</v>
      </c>
      <c r="AY111" s="90"/>
      <c r="AZ111" s="105"/>
      <c r="BA111" s="90">
        <v>43020</v>
      </c>
      <c r="BC111" s="89">
        <v>28680</v>
      </c>
      <c r="BD111" s="90"/>
      <c r="BE111" s="105"/>
      <c r="BF111" s="90">
        <v>28680</v>
      </c>
      <c r="BH111" s="89">
        <v>14340</v>
      </c>
      <c r="BI111" s="90"/>
      <c r="BJ111" s="105"/>
      <c r="BK111" s="90">
        <v>14340</v>
      </c>
    </row>
    <row r="112" spans="1:63" ht="15.75" customHeight="1" x14ac:dyDescent="0.3">
      <c r="A112" s="107" t="s">
        <v>20</v>
      </c>
      <c r="B112" s="108" t="s">
        <v>204</v>
      </c>
      <c r="C112" s="107" t="s">
        <v>20</v>
      </c>
      <c r="D112" s="109" t="s">
        <v>205</v>
      </c>
      <c r="E112" s="89"/>
      <c r="F112" s="90"/>
      <c r="G112" s="91"/>
      <c r="H112" s="90"/>
      <c r="J112" s="89"/>
      <c r="K112" s="90"/>
      <c r="L112" s="91"/>
      <c r="M112" s="90"/>
      <c r="O112" s="89">
        <v>34142.199999999997</v>
      </c>
      <c r="P112" s="90"/>
      <c r="Q112" s="91"/>
      <c r="R112" s="90">
        <v>34142.199999999997</v>
      </c>
      <c r="T112" s="89">
        <v>30727.98</v>
      </c>
      <c r="U112" s="90"/>
      <c r="V112" s="105"/>
      <c r="W112" s="90">
        <v>30727.98</v>
      </c>
      <c r="Y112" s="89">
        <v>27313.759999999998</v>
      </c>
      <c r="Z112" s="90"/>
      <c r="AA112" s="105"/>
      <c r="AB112" s="90">
        <v>27313.759999999998</v>
      </c>
      <c r="AD112" s="89">
        <v>23899.54</v>
      </c>
      <c r="AE112" s="90"/>
      <c r="AF112" s="105"/>
      <c r="AG112" s="90">
        <v>23899.54</v>
      </c>
      <c r="AI112" s="89">
        <v>20485.32</v>
      </c>
      <c r="AJ112" s="90"/>
      <c r="AK112" s="105"/>
      <c r="AL112" s="90">
        <v>20485.32</v>
      </c>
      <c r="AN112" s="89">
        <v>13656.88</v>
      </c>
      <c r="AO112" s="90"/>
      <c r="AP112" s="105"/>
      <c r="AQ112" s="90">
        <v>13656.88</v>
      </c>
      <c r="AS112" s="89">
        <v>13656.88</v>
      </c>
      <c r="AT112" s="90"/>
      <c r="AU112" s="105"/>
      <c r="AV112" s="90">
        <v>13656.88</v>
      </c>
      <c r="AX112" s="89">
        <v>10242.66</v>
      </c>
      <c r="AY112" s="90"/>
      <c r="AZ112" s="105"/>
      <c r="BA112" s="90">
        <v>10242.66</v>
      </c>
      <c r="BC112" s="89">
        <v>6828.44</v>
      </c>
      <c r="BD112" s="90"/>
      <c r="BE112" s="105"/>
      <c r="BF112" s="90">
        <v>6828.44</v>
      </c>
      <c r="BH112" s="89">
        <v>3414.22</v>
      </c>
      <c r="BI112" s="90"/>
      <c r="BJ112" s="105"/>
      <c r="BK112" s="90">
        <v>3414.22</v>
      </c>
    </row>
    <row r="113" spans="1:63" ht="15.75" customHeight="1" x14ac:dyDescent="0.3">
      <c r="A113" s="107" t="s">
        <v>20</v>
      </c>
      <c r="B113" s="108" t="s">
        <v>206</v>
      </c>
      <c r="C113" s="107" t="s">
        <v>20</v>
      </c>
      <c r="D113" s="109" t="s">
        <v>207</v>
      </c>
      <c r="E113" s="89">
        <v>0</v>
      </c>
      <c r="F113" s="96">
        <v>0</v>
      </c>
      <c r="G113" s="97"/>
      <c r="H113" s="90">
        <v>0</v>
      </c>
      <c r="J113" s="89">
        <v>0</v>
      </c>
      <c r="K113" s="96">
        <v>0</v>
      </c>
      <c r="L113" s="97"/>
      <c r="M113" s="90">
        <v>0</v>
      </c>
      <c r="O113" s="89">
        <v>464396.54</v>
      </c>
      <c r="P113" s="96">
        <v>197236.15999999997</v>
      </c>
      <c r="Q113" s="97">
        <v>5</v>
      </c>
      <c r="R113" s="90">
        <v>661632.69999999995</v>
      </c>
      <c r="T113" s="89">
        <v>416167.98</v>
      </c>
      <c r="U113" s="96">
        <v>95265.05</v>
      </c>
      <c r="V113" s="119" t="s">
        <v>208</v>
      </c>
      <c r="W113" s="90">
        <v>511433.02999999997</v>
      </c>
      <c r="Y113" s="89">
        <v>373177.7</v>
      </c>
      <c r="Z113" s="96">
        <v>44717.05</v>
      </c>
      <c r="AA113" s="119" t="s">
        <v>208</v>
      </c>
      <c r="AB113" s="90">
        <v>417894.75</v>
      </c>
      <c r="AD113" s="89">
        <v>328088.40000000002</v>
      </c>
      <c r="AE113" s="96">
        <v>6352.05</v>
      </c>
      <c r="AF113" s="119" t="s">
        <v>208</v>
      </c>
      <c r="AG113" s="90">
        <v>334440.45</v>
      </c>
      <c r="AI113" s="89">
        <v>275626.39</v>
      </c>
      <c r="AJ113" s="96">
        <v>1438.36</v>
      </c>
      <c r="AK113" s="119" t="s">
        <v>208</v>
      </c>
      <c r="AL113" s="90">
        <v>277064.75</v>
      </c>
      <c r="AN113" s="89">
        <v>157323.59</v>
      </c>
      <c r="AO113" s="96">
        <v>1438.36</v>
      </c>
      <c r="AP113" s="119" t="s">
        <v>208</v>
      </c>
      <c r="AQ113" s="90">
        <v>158761.94999999998</v>
      </c>
      <c r="AS113" s="89">
        <v>157323.59</v>
      </c>
      <c r="AT113" s="96">
        <v>1438.36</v>
      </c>
      <c r="AU113" s="119" t="s">
        <v>208</v>
      </c>
      <c r="AV113" s="90">
        <v>158761.94999999998</v>
      </c>
      <c r="AX113" s="89">
        <v>106079.01</v>
      </c>
      <c r="AY113" s="96">
        <v>1438.36</v>
      </c>
      <c r="AZ113" s="119" t="s">
        <v>208</v>
      </c>
      <c r="BA113" s="90">
        <v>107517.37</v>
      </c>
      <c r="BC113" s="89">
        <v>60210.96</v>
      </c>
      <c r="BD113" s="96">
        <v>0</v>
      </c>
      <c r="BE113" s="119" t="s">
        <v>208</v>
      </c>
      <c r="BF113" s="90">
        <v>60210.96</v>
      </c>
      <c r="BH113" s="89">
        <v>28068.41</v>
      </c>
      <c r="BI113" s="96">
        <v>1438.36</v>
      </c>
      <c r="BJ113" s="119" t="s">
        <v>208</v>
      </c>
      <c r="BK113" s="90">
        <v>29506.77</v>
      </c>
    </row>
    <row r="114" spans="1:63" x14ac:dyDescent="0.3">
      <c r="A114" s="107" t="s">
        <v>20</v>
      </c>
      <c r="B114" s="108" t="s">
        <v>209</v>
      </c>
      <c r="C114" s="107" t="s">
        <v>20</v>
      </c>
      <c r="D114" s="109" t="s">
        <v>210</v>
      </c>
      <c r="E114" s="95"/>
      <c r="F114" s="117"/>
      <c r="G114" s="118"/>
      <c r="H114" s="117"/>
      <c r="J114" s="95"/>
      <c r="K114" s="117"/>
      <c r="L114" s="118"/>
      <c r="M114" s="117"/>
      <c r="O114" s="89">
        <v>-207992.07</v>
      </c>
      <c r="P114" s="90"/>
      <c r="Q114" s="105"/>
      <c r="R114" s="90">
        <v>-207992.07</v>
      </c>
      <c r="T114" s="95">
        <v>-176259.66</v>
      </c>
      <c r="U114" s="117"/>
      <c r="V114" s="118"/>
      <c r="W114" s="117">
        <v>-176259.66</v>
      </c>
      <c r="Y114" s="95">
        <v>-147415.47</v>
      </c>
      <c r="Z114" s="117"/>
      <c r="AA114" s="118"/>
      <c r="AB114" s="117">
        <v>-147415.47</v>
      </c>
      <c r="AD114" s="95">
        <v>-125428.42</v>
      </c>
      <c r="AE114" s="117"/>
      <c r="AF114" s="118"/>
      <c r="AG114" s="117">
        <v>-125428.42</v>
      </c>
      <c r="AI114" s="95">
        <v>-104541.46</v>
      </c>
      <c r="AJ114" s="117"/>
      <c r="AK114" s="118"/>
      <c r="AL114" s="117">
        <v>-104541.46</v>
      </c>
      <c r="AN114" s="95">
        <v>-72191.649999999994</v>
      </c>
      <c r="AO114" s="117"/>
      <c r="AP114" s="118"/>
      <c r="AQ114" s="117">
        <v>-72191.649999999994</v>
      </c>
      <c r="AS114" s="95">
        <v>-72191.649999999994</v>
      </c>
      <c r="AT114" s="117"/>
      <c r="AU114" s="118"/>
      <c r="AV114" s="117">
        <v>-72191.649999999994</v>
      </c>
      <c r="AX114" s="95">
        <v>-52589.31</v>
      </c>
      <c r="AY114" s="117"/>
      <c r="AZ114" s="118"/>
      <c r="BA114" s="117">
        <v>-52589.31</v>
      </c>
      <c r="BC114" s="95">
        <v>-37469.19</v>
      </c>
      <c r="BD114" s="117"/>
      <c r="BE114" s="118"/>
      <c r="BF114" s="117">
        <v>-37469.19</v>
      </c>
      <c r="BH114" s="95">
        <v>-18335.599999999999</v>
      </c>
      <c r="BI114" s="117"/>
      <c r="BJ114" s="118"/>
      <c r="BK114" s="117">
        <v>-18335.599999999999</v>
      </c>
    </row>
    <row r="115" spans="1:63" x14ac:dyDescent="0.3">
      <c r="O115" s="93">
        <f>SUM(O87:O114)+SUM(O59:O78)+SUM(O52:O55)+SUM(O40:O49)+SUM(O19:O37)+O15+O14</f>
        <v>0</v>
      </c>
      <c r="P115" s="93">
        <f>SUM(P12:P114)</f>
        <v>0</v>
      </c>
      <c r="Q115" s="106"/>
      <c r="R115" s="93">
        <f>SUM(R87:R114)+SUM(R59:R78)+SUM(R52:R55)+SUM(R40:R49)+SUM(R19:R37)+R15+R14</f>
        <v>0</v>
      </c>
      <c r="T115" s="123">
        <f>SUM(T87:T114)+SUM(T59:T78)+SUM(T52:T55)+SUM(T40:T49)+SUM(T19:T37)+T15+T14</f>
        <v>0</v>
      </c>
      <c r="U115" s="123">
        <f>SUM(U12:U114)</f>
        <v>0</v>
      </c>
      <c r="V115" s="123"/>
      <c r="W115" s="123">
        <f>SUM(W87:W114)+SUM(W59:W78)+SUM(W52:W55)+SUM(W40:W49)+SUM(W19:W37)+W15+W14</f>
        <v>0</v>
      </c>
      <c r="Y115" s="123">
        <f>SUM(Y87:Y114)+SUM(Y59:Y78)+SUM(Y52:Y55)+SUM(Y40:Y49)+SUM(Y19:Y37)+Y15+Y14</f>
        <v>0</v>
      </c>
      <c r="Z115" s="123">
        <f>SUM(Z12:Z114)</f>
        <v>-1.862645149230957E-9</v>
      </c>
      <c r="AA115" s="123"/>
      <c r="AB115" s="123">
        <f>SUM(AB87:AB114)+SUM(AB59:AB78)+SUM(AB52:AB55)+SUM(AB40:AB49)+SUM(AB19:AB37)+AB15+AB14</f>
        <v>0</v>
      </c>
      <c r="AD115" s="123">
        <f>SUM(AD87:AD114)+SUM(AD59:AD78)+SUM(AD52:AD55)+SUM(AD40:AD49)+SUM(AD19:AD37)+AD15+AD14</f>
        <v>0</v>
      </c>
      <c r="AE115" s="123">
        <f>SUM(AE12:AE114)</f>
        <v>0</v>
      </c>
      <c r="AF115" s="123"/>
      <c r="AG115" s="123">
        <f>SUM(AG87:AG114)+SUM(AG59:AG78)+SUM(AG52:AG55)+SUM(AG40:AG49)+SUM(AG19:AG37)+AG15+AG14</f>
        <v>0</v>
      </c>
      <c r="AI115" s="123">
        <f>SUM(AI87:AI114)+SUM(AI59:AI78)+SUM(AI52:AI55)+SUM(AI40:AI49)+SUM(AI19:AI37)+AI15+AI14</f>
        <v>0</v>
      </c>
      <c r="AJ115" s="123">
        <f>SUM(AJ12:AJ114)</f>
        <v>-2.7939677238464355E-9</v>
      </c>
      <c r="AK115" s="123"/>
      <c r="AL115" s="123">
        <f>SUM(AL87:AL114)+SUM(AL59:AL78)+SUM(AL52:AL55)+SUM(AL40:AL49)+SUM(AL19:AL37)+AL15+AL14</f>
        <v>0</v>
      </c>
      <c r="AN115" s="123">
        <f>SUM(AN87:AN114)+SUM(AN59:AN78)+SUM(AN52:AN55)+SUM(AN40:AN49)+SUM(AN19:AN37)+AN15+AN14</f>
        <v>0</v>
      </c>
      <c r="AO115" s="123">
        <f>SUM(AO12:AO114)</f>
        <v>1.862645149230957E-9</v>
      </c>
      <c r="AP115" s="123"/>
      <c r="AQ115" s="123">
        <f>SUM(AQ87:AQ114)+SUM(AQ59:AQ78)+SUM(AQ52:AQ55)+SUM(AQ40:AQ49)+SUM(AQ19:AQ37)+AQ15+AQ14</f>
        <v>0</v>
      </c>
      <c r="AS115" s="123">
        <f>SUM(AS87:AS114)+SUM(AS59:AS78)+SUM(AS52:AS55)+SUM(AS40:AS49)+SUM(AS19:AS37)+AS15+AS14</f>
        <v>0</v>
      </c>
      <c r="AT115" s="123">
        <f>SUM(AT12:AT114)</f>
        <v>-9.3132257461547852E-10</v>
      </c>
      <c r="AU115" s="123"/>
      <c r="AV115" s="123">
        <f>SUM(AV87:AV114)+SUM(AV59:AV78)+SUM(AV52:AV55)+SUM(AV40:AV49)+SUM(AV19:AV37)+AV15+AV14</f>
        <v>0</v>
      </c>
      <c r="AX115" s="123">
        <f>SUM(AX87:AX114)+SUM(AX59:AX78)+SUM(AX52:AX55)+SUM(AX40:AX49)+SUM(AX19:AX37)+AX15+AX14</f>
        <v>0</v>
      </c>
      <c r="AY115" s="123">
        <f>SUM(AY12:AY114)</f>
        <v>9.3132257461547852E-10</v>
      </c>
      <c r="AZ115" s="123"/>
      <c r="BA115" s="123">
        <f>SUM(BA87:BA114)+SUM(BA59:BA78)+SUM(BA52:BA55)+SUM(BA40:BA49)+SUM(BA19:BA37)+BA15+BA14</f>
        <v>0</v>
      </c>
      <c r="BC115" s="123">
        <f>SUM(BC87:BC114)+SUM(BC59:BC78)+SUM(BC52:BC55)+SUM(BC40:BC49)+SUM(BC19:BC37)+BC15+BC14</f>
        <v>0</v>
      </c>
      <c r="BD115" s="123">
        <f>SUM(BD12:BD114)</f>
        <v>0</v>
      </c>
      <c r="BE115" s="123"/>
      <c r="BF115" s="123">
        <f>SUM(BF87:BF114)+SUM(BF59:BF78)+SUM(BF52:BF55)+SUM(BF40:BF49)+SUM(BF19:BF37)+BF15+BF14</f>
        <v>0</v>
      </c>
      <c r="BH115" s="123">
        <f>SUM(BH87:BH114)+SUM(BH59:BH78)+SUM(BH52:BH55)+SUM(BH40:BH49)+SUM(BH19:BH37)+BH15+BH14</f>
        <v>0</v>
      </c>
      <c r="BI115" s="123">
        <f>SUM(BI12:BI114)</f>
        <v>2.3283064365386963E-10</v>
      </c>
      <c r="BJ115" s="123"/>
      <c r="BK115" s="123">
        <f>SUM(BK87:BK114)+SUM(BK59:BK78)+SUM(BK52:BK55)+SUM(BK40:BK49)+SUM(BK19:BK37)+BK15+BK14</f>
        <v>0</v>
      </c>
    </row>
  </sheetData>
  <mergeCells count="12">
    <mergeCell ref="BH8:BK8"/>
    <mergeCell ref="AI8:AL8"/>
    <mergeCell ref="AN8:AQ8"/>
    <mergeCell ref="AS8:AV8"/>
    <mergeCell ref="AX8:BA8"/>
    <mergeCell ref="BC8:BF8"/>
    <mergeCell ref="AD8:AG8"/>
    <mergeCell ref="E8:H8"/>
    <mergeCell ref="J8:M8"/>
    <mergeCell ref="O8:R8"/>
    <mergeCell ref="T8:W8"/>
    <mergeCell ref="Y8:AB8"/>
  </mergeCells>
  <printOptions horizontalCentered="1" verticalCentered="1"/>
  <pageMargins left="0.25" right="0.25" top="0.25" bottom="0.25" header="0.15" footer="0.15"/>
  <pageSetup scale="57" fitToHeight="2" orientation="landscape" r:id="rId1"/>
  <headerFooter alignWithMargins="0">
    <oddHeader>&amp;F</oddHeader>
    <oddFooter>&amp;L&amp;A&amp;CPage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C3BE20-44D1-4D23-BA80-95B92C44EFC5}"/>
</file>

<file path=customXml/itemProps2.xml><?xml version="1.0" encoding="utf-8"?>
<ds:datastoreItem xmlns:ds="http://schemas.openxmlformats.org/officeDocument/2006/customXml" ds:itemID="{034B4F28-021F-4D91-9F3A-CBF3709E9E6B}"/>
</file>

<file path=customXml/itemProps3.xml><?xml version="1.0" encoding="utf-8"?>
<ds:datastoreItem xmlns:ds="http://schemas.openxmlformats.org/officeDocument/2006/customXml" ds:itemID="{22C0ACDD-80F2-4F4B-A40E-426BA96774D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0689114-bdb9-4146-803a-240f5368dce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91BAC6F-91BB-4B53-8803-1136853FD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PC-3 Response</vt:lpstr>
      <vt:lpstr>SS FERC Major</vt:lpstr>
      <vt:lpstr>2017 Monthly FERC BS</vt:lpstr>
      <vt:lpstr>Exh BAE-7 2017 Cash Bal</vt:lpstr>
      <vt:lpstr>2017 Data &amp; Adjs</vt:lpstr>
      <vt:lpstr>'2017 Data &amp; Adjs'!Print_Area</vt:lpstr>
      <vt:lpstr>'SS FERC Major'!Print_Area</vt:lpstr>
      <vt:lpstr>'2017 Data &amp; Adjs'!Print_Titles</vt:lpstr>
    </vt:vector>
  </TitlesOfParts>
  <Company>MDU Resoures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BAE-7</dc:title>
  <dc:creator>Tony Durado</dc:creator>
  <cp:lastModifiedBy>Erdahl, Betty Ann (UTC)</cp:lastModifiedBy>
  <cp:lastPrinted>2018-02-09T17:46:40Z</cp:lastPrinted>
  <dcterms:created xsi:type="dcterms:W3CDTF">2016-01-19T23:07:47Z</dcterms:created>
  <dcterms:modified xsi:type="dcterms:W3CDTF">2018-02-09T17:47:34Z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Document Type">
    <vt:lpwstr>Exhibit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