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1 Reporting\2020-2021 Biennial Report\Exhibits\Exhibit 1\"/>
    </mc:Choice>
  </mc:AlternateContent>
  <bookViews>
    <workbookView xWindow="0" yWindow="0" windowWidth="25200" windowHeight="118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9" i="1" l="1"/>
  <c r="I25" i="1" s="1"/>
  <c r="P18" i="1"/>
  <c r="I89" i="1" l="1"/>
  <c r="I90" i="1" s="1"/>
  <c r="I101" i="1" l="1"/>
  <c r="I102" i="1" s="1"/>
  <c r="P9" i="1" l="1"/>
  <c r="P25" i="1" s="1"/>
  <c r="P89" i="1" s="1"/>
  <c r="P101" i="1" s="1"/>
  <c r="P91" i="1" l="1"/>
  <c r="O91" i="1"/>
  <c r="I91" i="1"/>
  <c r="H91" i="1"/>
  <c r="Q9" i="1" l="1"/>
  <c r="Q11" i="1"/>
  <c r="Q12" i="1"/>
  <c r="Q14" i="1"/>
  <c r="Q15" i="1"/>
  <c r="Q16" i="1"/>
  <c r="Q17" i="1"/>
  <c r="Q18" i="1"/>
  <c r="Q20" i="1"/>
  <c r="Q22" i="1"/>
  <c r="Q23" i="1"/>
  <c r="Q25" i="1"/>
  <c r="Q26" i="1"/>
  <c r="Q28" i="1"/>
  <c r="Q29" i="1"/>
  <c r="Q30" i="1"/>
  <c r="Q33" i="1"/>
  <c r="Q35" i="1"/>
  <c r="Q36" i="1"/>
  <c r="Q37" i="1"/>
  <c r="Q38" i="1"/>
  <c r="Q41" i="1"/>
  <c r="Q42" i="1"/>
  <c r="Q44" i="1"/>
  <c r="Q47" i="1"/>
  <c r="Q48" i="1"/>
  <c r="Q89" i="1"/>
  <c r="Q91" i="1" s="1"/>
  <c r="Q100" i="1"/>
  <c r="Q101" i="1"/>
  <c r="Q7" i="1"/>
  <c r="N26" i="1"/>
  <c r="N28" i="1"/>
  <c r="N29" i="1"/>
  <c r="N30" i="1"/>
  <c r="N33" i="1"/>
  <c r="N35" i="1"/>
  <c r="N36" i="1"/>
  <c r="N37" i="1"/>
  <c r="N38" i="1"/>
  <c r="N41" i="1"/>
  <c r="N42" i="1"/>
  <c r="N43" i="1"/>
  <c r="N44" i="1"/>
  <c r="N45" i="1"/>
  <c r="N47" i="1"/>
  <c r="N48" i="1"/>
  <c r="N51" i="1"/>
  <c r="N53" i="1"/>
  <c r="N55" i="1"/>
  <c r="N56" i="1"/>
  <c r="N60" i="1"/>
  <c r="N61" i="1"/>
  <c r="N62" i="1"/>
  <c r="N63" i="1"/>
  <c r="N64" i="1"/>
  <c r="N65" i="1"/>
  <c r="N66" i="1"/>
  <c r="N67" i="1"/>
  <c r="N68" i="1"/>
  <c r="N69" i="1"/>
  <c r="N71" i="1"/>
  <c r="N72" i="1"/>
  <c r="N73" i="1"/>
  <c r="N74" i="1"/>
  <c r="N75" i="1"/>
  <c r="N76" i="1"/>
  <c r="N78" i="1"/>
  <c r="N79" i="1"/>
  <c r="N80" i="1"/>
  <c r="N81" i="1"/>
  <c r="N82" i="1"/>
  <c r="N83" i="1"/>
  <c r="N84" i="1"/>
  <c r="N87" i="1"/>
  <c r="N88" i="1"/>
  <c r="N89" i="1"/>
  <c r="N100" i="1"/>
  <c r="N101" i="1"/>
  <c r="N9" i="1"/>
  <c r="N11" i="1"/>
  <c r="N12" i="1"/>
  <c r="N15" i="1"/>
  <c r="N16" i="1"/>
  <c r="N17" i="1"/>
  <c r="N18" i="1"/>
  <c r="N19" i="1"/>
  <c r="N20" i="1"/>
  <c r="N22" i="1"/>
  <c r="N23" i="1"/>
  <c r="N25" i="1"/>
  <c r="N7" i="1"/>
  <c r="J9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7" i="1"/>
  <c r="J48" i="1"/>
  <c r="J50" i="1"/>
  <c r="J52" i="1"/>
  <c r="J55" i="1"/>
  <c r="J56" i="1"/>
  <c r="J88" i="1"/>
  <c r="J89" i="1"/>
  <c r="J100" i="1"/>
  <c r="J101" i="1"/>
  <c r="J102" i="1"/>
  <c r="J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7" i="1"/>
  <c r="G48" i="1"/>
  <c r="G50" i="1"/>
  <c r="G51" i="1"/>
  <c r="G52" i="1"/>
  <c r="G53" i="1"/>
  <c r="G55" i="1"/>
  <c r="G56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2" i="1"/>
  <c r="G93" i="1"/>
  <c r="G98" i="1"/>
  <c r="G99" i="1"/>
  <c r="G100" i="1"/>
  <c r="G101" i="1"/>
  <c r="G102" i="1"/>
  <c r="G7" i="1"/>
  <c r="J91" i="1" l="1"/>
</calcChain>
</file>

<file path=xl/sharedStrings.xml><?xml version="1.0" encoding="utf-8"?>
<sst xmlns="http://schemas.openxmlformats.org/spreadsheetml/2006/main" count="108" uniqueCount="85">
  <si>
    <t>$ Spent</t>
  </si>
  <si>
    <t>MWh Svgs.</t>
  </si>
  <si>
    <t>Residential Energy Management</t>
  </si>
  <si>
    <t xml:space="preserve">Low Income Weatherization </t>
  </si>
  <si>
    <t>Single Family Existing</t>
  </si>
  <si>
    <t>Residential Lighting</t>
  </si>
  <si>
    <t>Space heat</t>
  </si>
  <si>
    <t>Water heat</t>
  </si>
  <si>
    <t>Home Energy Assessments</t>
  </si>
  <si>
    <t>Home Appliances</t>
  </si>
  <si>
    <t>Web-Enabled Thermostats</t>
  </si>
  <si>
    <t>Showerheads</t>
  </si>
  <si>
    <t xml:space="preserve">Weatherization </t>
  </si>
  <si>
    <t>Moderate Income Residences</t>
  </si>
  <si>
    <t xml:space="preserve">Single Family New Construction </t>
  </si>
  <si>
    <t>Energy Star Manufactured Home</t>
  </si>
  <si>
    <t>Multi Family Retrofit</t>
  </si>
  <si>
    <t>Multi Family New Construction</t>
  </si>
  <si>
    <t>Total Residential Programs</t>
  </si>
  <si>
    <t>Business Energy Management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</si>
  <si>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</si>
  <si>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</si>
  <si>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</si>
  <si>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</si>
  <si>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</si>
  <si>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>Commercial Rebates</t>
  </si>
  <si>
    <t>Lighting to Go (AKA Business Lighting Markdowns)</t>
  </si>
  <si>
    <t>Commercial Kitchen &amp; Laundry</t>
  </si>
  <si>
    <t>Commercial HVAC</t>
  </si>
  <si>
    <t>Commercial Midstream</t>
  </si>
  <si>
    <t>Small Business Direct Install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</si>
  <si>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</si>
  <si>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</si>
  <si>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</si>
  <si>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</si>
  <si>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</si>
  <si>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</si>
  <si>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t xml:space="preserve">NW Gas Market Transformation Collaborative </t>
  </si>
  <si>
    <t>Electric Generation, Transmission and Distribution</t>
  </si>
  <si>
    <t>Targeted DSM Pilot</t>
  </si>
  <si>
    <t>Total Regional Programs</t>
  </si>
  <si>
    <t xml:space="preserve">GRAND TOTAL CUSTOMER SOLUTIONS </t>
  </si>
  <si>
    <t>Total aMW Savings</t>
  </si>
  <si>
    <t>Energy Efficiency Portfolio Support</t>
  </si>
  <si>
    <t>Data and Systems Services</t>
  </si>
  <si>
    <t>Rebate Processing</t>
  </si>
  <si>
    <t xml:space="preserve">Verification Team </t>
  </si>
  <si>
    <t>Programs Support</t>
  </si>
  <si>
    <t xml:space="preserve">Trade Ally Subscriptions </t>
  </si>
  <si>
    <t>Trade Ally Network [net of (revenue) + cost]</t>
  </si>
  <si>
    <t>Automated Benchmarking System</t>
  </si>
  <si>
    <t xml:space="preserve">Energy Advisors </t>
  </si>
  <si>
    <t>Energy Efficient Communities</t>
  </si>
  <si>
    <t xml:space="preserve">Customer Digital Experience </t>
  </si>
  <si>
    <t>Customer Online</t>
  </si>
  <si>
    <t xml:space="preserve">Market Integration </t>
  </si>
  <si>
    <t>Customer Awareness Tools</t>
  </si>
  <si>
    <t>PSE Marketplace</t>
  </si>
  <si>
    <t>Events</t>
  </si>
  <si>
    <t>Brochures, non program-specific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</si>
  <si>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</si>
  <si>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</si>
  <si>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</si>
  <si>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</si>
  <si>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</si>
  <si>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</si>
  <si>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</si>
  <si>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</si>
  <si>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</si>
  <si>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</si>
  <si>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Pilot</t>
  </si>
  <si>
    <t>Total Other Electric Programs</t>
  </si>
  <si>
    <t>NW Energy Efficiency Alliance</t>
  </si>
  <si>
    <t>Other Electric Programs1</t>
  </si>
  <si>
    <t>Electric</t>
  </si>
  <si>
    <t>Natural Gas</t>
  </si>
  <si>
    <t>Total</t>
  </si>
  <si>
    <t>Therms Svgs.</t>
  </si>
  <si>
    <t>n/a</t>
  </si>
  <si>
    <t>Lodging Rebates</t>
  </si>
  <si>
    <t xml:space="preserve">C/I Load Control </t>
  </si>
  <si>
    <t>Demand Response</t>
  </si>
  <si>
    <t>Total Penalty Savings</t>
  </si>
  <si>
    <t>Items in yellow excluded from Total Penalty Savings</t>
  </si>
  <si>
    <r>
      <t>Home Energy Reports</t>
    </r>
    <r>
      <rPr>
        <b/>
        <i/>
        <sz val="10"/>
        <color rgb="FF0070C0"/>
        <rFont val="Tahoma"/>
        <family val="2"/>
      </rPr>
      <t xml:space="preserve"> </t>
    </r>
    <r>
      <rPr>
        <i/>
        <sz val="10"/>
        <color theme="7" tint="-0.249977111117893"/>
        <rFont val="Tahoma"/>
        <family val="2"/>
      </rPr>
      <t>(Yr 2 adjusted for eval.)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</si>
</sst>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0.0%"/>
    <numFmt numFmtId="168" formatCode="###.0\ &quot;aMW&quot;"/>
    <numFmt numFmtId="169" formatCode="#,###\ \ &quot;Therms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10"/>
      <color theme="0"/>
      <name val="Tahoma"/>
      <family val="2"/>
    </font>
    <font>
      <b/>
      <i/>
      <sz val="10"/>
      <color theme="1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0"/>
      <color rgb="FF0070C0"/>
      <name val="Tahoma"/>
      <family val="2"/>
    </font>
    <font>
      <b/>
      <i/>
      <sz val="10"/>
      <color theme="0"/>
      <name val="Tahoma"/>
      <family val="2"/>
    </font>
    <font>
      <b/>
      <sz val="16"/>
      <color theme="1"/>
      <name val="Calibri"/>
      <family val="2"/>
      <scheme val="minor"/>
    </font>
    <font>
      <i/>
      <sz val="10"/>
      <color theme="7" tint="-0.249977111117893"/>
      <name val="Tahoma"/>
      <family val="2"/>
    </font>
    <font>
      <b/>
      <i/>
      <sz val="10"/>
      <color rgb="FF0070C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3" borderId="4" xfId="2" applyNumberFormat="1" applyFont="1" applyFill="1" applyBorder="1" applyAlignment="1">
      <alignment horizontal="center" wrapText="1"/>
    </xf>
    <xf numFmtId="165" fontId="4" fillId="3" borderId="0" xfId="1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5" xfId="2" applyNumberFormat="1" applyFont="1" applyFill="1" applyBorder="1" applyAlignment="1"/>
    <xf numFmtId="164" fontId="5" fillId="2" borderId="0" xfId="2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0" borderId="0" xfId="2" applyNumberFormat="1" applyFont="1" applyFill="1" applyBorder="1" applyAlignment="1"/>
    <xf numFmtId="164" fontId="5" fillId="0" borderId="4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 wrapText="1"/>
    </xf>
    <xf numFmtId="164" fontId="3" fillId="0" borderId="4" xfId="2" applyNumberFormat="1" applyFont="1" applyFill="1" applyBorder="1"/>
    <xf numFmtId="3" fontId="3" fillId="0" borderId="0" xfId="2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6" fillId="2" borderId="5" xfId="0" applyFont="1" applyFill="1" applyBorder="1"/>
    <xf numFmtId="0" fontId="6" fillId="0" borderId="0" xfId="0" applyFont="1" applyFill="1" applyBorder="1" applyAlignment="1">
      <alignment horizontal="left" wrapText="1"/>
    </xf>
    <xf numFmtId="164" fontId="7" fillId="0" borderId="4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7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5" xfId="0" applyFont="1" applyFill="1" applyBorder="1"/>
    <xf numFmtId="0" fontId="9" fillId="0" borderId="0" xfId="0" applyFont="1" applyFill="1" applyBorder="1" applyAlignment="1">
      <alignment horizontal="left" wrapText="1"/>
    </xf>
    <xf numFmtId="164" fontId="10" fillId="0" borderId="4" xfId="2" applyNumberFormat="1" applyFont="1" applyFill="1" applyBorder="1"/>
    <xf numFmtId="3" fontId="10" fillId="0" borderId="0" xfId="2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5" fillId="2" borderId="4" xfId="2" applyNumberFormat="1" applyFont="1" applyFill="1" applyBorder="1"/>
    <xf numFmtId="0" fontId="3" fillId="2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3" fillId="2" borderId="4" xfId="2" applyNumberFormat="1" applyFont="1" applyFill="1" applyBorder="1"/>
    <xf numFmtId="166" fontId="3" fillId="2" borderId="0" xfId="2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4" fillId="0" borderId="4" xfId="2" applyNumberFormat="1" applyFont="1" applyFill="1" applyBorder="1"/>
    <xf numFmtId="166" fontId="4" fillId="2" borderId="0" xfId="2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4" fillId="4" borderId="4" xfId="2" applyNumberFormat="1" applyFont="1" applyFill="1" applyBorder="1" applyAlignment="1">
      <alignment horizontal="center" wrapText="1"/>
    </xf>
    <xf numFmtId="165" fontId="4" fillId="4" borderId="0" xfId="1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2" borderId="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5" borderId="5" xfId="0" applyFont="1" applyFill="1" applyBorder="1"/>
    <xf numFmtId="43" fontId="5" fillId="2" borderId="0" xfId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right"/>
    </xf>
    <xf numFmtId="164" fontId="4" fillId="2" borderId="4" xfId="2" applyNumberFormat="1" applyFont="1" applyFill="1" applyBorder="1"/>
    <xf numFmtId="43" fontId="4" fillId="0" borderId="0" xfId="1" applyFont="1" applyFill="1" applyBorder="1" applyAlignment="1">
      <alignment horizontal="right"/>
    </xf>
    <xf numFmtId="0" fontId="12" fillId="6" borderId="4" xfId="0" applyFont="1" applyFill="1" applyBorder="1"/>
    <xf numFmtId="0" fontId="3" fillId="6" borderId="5" xfId="0" applyFont="1" applyFill="1" applyBorder="1"/>
    <xf numFmtId="164" fontId="3" fillId="6" borderId="4" xfId="2" applyNumberFormat="1" applyFont="1" applyFill="1" applyBorder="1"/>
    <xf numFmtId="166" fontId="3" fillId="6" borderId="0" xfId="2" applyNumberFormat="1" applyFont="1" applyFill="1" applyBorder="1" applyAlignment="1">
      <alignment horizontal="center"/>
    </xf>
    <xf numFmtId="166" fontId="5" fillId="2" borderId="0" xfId="2" applyNumberFormat="1" applyFont="1" applyFill="1" applyBorder="1" applyAlignment="1">
      <alignment horizontal="right"/>
    </xf>
    <xf numFmtId="0" fontId="12" fillId="7" borderId="4" xfId="0" applyFont="1" applyFill="1" applyBorder="1"/>
    <xf numFmtId="0" fontId="3" fillId="7" borderId="5" xfId="0" applyFont="1" applyFill="1" applyBorder="1"/>
    <xf numFmtId="0" fontId="3" fillId="0" borderId="0" xfId="0" applyFont="1" applyFill="1" applyBorder="1"/>
    <xf numFmtId="44" fontId="12" fillId="7" borderId="4" xfId="2" applyFont="1" applyFill="1" applyBorder="1"/>
    <xf numFmtId="0" fontId="12" fillId="7" borderId="0" xfId="0" applyFont="1" applyFill="1" applyBorder="1" applyAlignment="1">
      <alignment horizontal="center"/>
    </xf>
    <xf numFmtId="3" fontId="5" fillId="2" borderId="0" xfId="2" applyNumberFormat="1" applyFont="1" applyFill="1" applyBorder="1" applyAlignment="1">
      <alignment horizontal="right"/>
    </xf>
    <xf numFmtId="164" fontId="4" fillId="2" borderId="6" xfId="2" applyNumberFormat="1" applyFont="1" applyFill="1" applyBorder="1"/>
    <xf numFmtId="166" fontId="4" fillId="2" borderId="6" xfId="2" applyNumberFormat="1" applyFont="1" applyFill="1" applyBorder="1" applyAlignment="1">
      <alignment horizontal="right"/>
    </xf>
    <xf numFmtId="0" fontId="10" fillId="2" borderId="0" xfId="0" applyFont="1" applyFill="1" applyBorder="1"/>
    <xf numFmtId="0" fontId="3" fillId="2" borderId="0" xfId="0" applyFont="1" applyFill="1" applyBorder="1" applyAlignment="1">
      <alignment horizontal="right"/>
    </xf>
    <xf numFmtId="164" fontId="3" fillId="2" borderId="0" xfId="2" applyNumberFormat="1" applyFont="1" applyFill="1" applyBorder="1"/>
    <xf numFmtId="164" fontId="3" fillId="2" borderId="6" xfId="2" applyNumberFormat="1" applyFont="1" applyFill="1" applyBorder="1"/>
    <xf numFmtId="0" fontId="15" fillId="0" borderId="0" xfId="0" applyFont="1" applyFill="1" applyBorder="1" applyAlignment="1">
      <alignment horizontal="right"/>
    </xf>
    <xf numFmtId="164" fontId="15" fillId="8" borderId="8" xfId="2" applyNumberFormat="1" applyFont="1" applyFill="1" applyBorder="1"/>
    <xf numFmtId="37" fontId="15" fillId="8" borderId="9" xfId="2" applyNumberFormat="1" applyFont="1" applyFill="1" applyBorder="1"/>
    <xf numFmtId="0" fontId="5" fillId="9" borderId="4" xfId="0" applyFont="1" applyFill="1" applyBorder="1"/>
    <xf numFmtId="0" fontId="5" fillId="9" borderId="0" xfId="0" applyFont="1" applyFill="1" applyBorder="1"/>
    <xf numFmtId="167" fontId="3" fillId="9" borderId="4" xfId="3" applyNumberFormat="1" applyFont="1" applyFill="1" applyBorder="1" applyAlignment="1">
      <alignment horizontal="center"/>
    </xf>
    <xf numFmtId="168" fontId="3" fillId="9" borderId="0" xfId="1" applyNumberFormat="1" applyFont="1" applyFill="1" applyBorder="1" applyAlignment="1">
      <alignment horizontal="right"/>
    </xf>
    <xf numFmtId="167" fontId="14" fillId="9" borderId="4" xfId="3" applyNumberFormat="1" applyFont="1" applyFill="1" applyBorder="1"/>
    <xf numFmtId="167" fontId="14" fillId="9" borderId="0" xfId="3" applyNumberFormat="1" applyFont="1" applyFill="1" applyBorder="1"/>
    <xf numFmtId="164" fontId="5" fillId="9" borderId="4" xfId="2" applyNumberFormat="1" applyFont="1" applyFill="1" applyBorder="1"/>
    <xf numFmtId="0" fontId="5" fillId="9" borderId="0" xfId="0" applyFont="1" applyFill="1" applyBorder="1" applyAlignment="1">
      <alignment horizontal="right"/>
    </xf>
    <xf numFmtId="164" fontId="5" fillId="9" borderId="10" xfId="2" applyNumberFormat="1" applyFont="1" applyFill="1" applyBorder="1"/>
    <xf numFmtId="166" fontId="5" fillId="9" borderId="6" xfId="2" applyNumberFormat="1" applyFont="1" applyFill="1" applyBorder="1" applyAlignment="1">
      <alignment horizontal="right"/>
    </xf>
    <xf numFmtId="0" fontId="4" fillId="10" borderId="4" xfId="0" applyFont="1" applyFill="1" applyBorder="1" applyAlignment="1">
      <alignment horizontal="center"/>
    </xf>
    <xf numFmtId="0" fontId="4" fillId="10" borderId="5" xfId="0" applyFont="1" applyFill="1" applyBorder="1"/>
    <xf numFmtId="164" fontId="5" fillId="10" borderId="4" xfId="2" applyNumberFormat="1" applyFont="1" applyFill="1" applyBorder="1"/>
    <xf numFmtId="3" fontId="5" fillId="10" borderId="0" xfId="2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6" fillId="0" borderId="0" xfId="0" applyFont="1" applyFill="1" applyBorder="1"/>
    <xf numFmtId="0" fontId="6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3" fontId="16" fillId="0" borderId="0" xfId="2" applyNumberFormat="1" applyFont="1" applyFill="1" applyBorder="1" applyAlignment="1">
      <alignment horizontal="right"/>
    </xf>
    <xf numFmtId="0" fontId="7" fillId="2" borderId="5" xfId="0" applyFont="1" applyFill="1" applyBorder="1"/>
    <xf numFmtId="0" fontId="11" fillId="0" borderId="0" xfId="0" applyFont="1" applyFill="1" applyBorder="1"/>
    <xf numFmtId="0" fontId="11" fillId="2" borderId="0" xfId="0" applyFont="1" applyFill="1" applyBorder="1" applyAlignment="1">
      <alignment horizontal="right"/>
    </xf>
    <xf numFmtId="0" fontId="4" fillId="11" borderId="4" xfId="0" applyFont="1" applyFill="1" applyBorder="1" applyAlignment="1"/>
    <xf numFmtId="0" fontId="4" fillId="11" borderId="5" xfId="0" applyFont="1" applyFill="1" applyBorder="1" applyAlignment="1"/>
    <xf numFmtId="164" fontId="4" fillId="11" borderId="4" xfId="2" applyNumberFormat="1" applyFont="1" applyFill="1" applyBorder="1"/>
    <xf numFmtId="0" fontId="4" fillId="11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right"/>
    </xf>
    <xf numFmtId="164" fontId="15" fillId="8" borderId="4" xfId="2" applyNumberFormat="1" applyFont="1" applyFill="1" applyBorder="1"/>
    <xf numFmtId="166" fontId="15" fillId="8" borderId="0" xfId="1" applyNumberFormat="1" applyFont="1" applyFill="1" applyBorder="1" applyAlignment="1">
      <alignment horizontal="right"/>
    </xf>
    <xf numFmtId="167" fontId="15" fillId="2" borderId="4" xfId="3" applyNumberFormat="1" applyFont="1" applyFill="1" applyBorder="1" applyAlignment="1">
      <alignment horizontal="right"/>
    </xf>
    <xf numFmtId="167" fontId="15" fillId="2" borderId="0" xfId="3" applyNumberFormat="1" applyFont="1" applyFill="1" applyBorder="1" applyAlignment="1">
      <alignment horizontal="right"/>
    </xf>
    <xf numFmtId="0" fontId="5" fillId="2" borderId="4" xfId="0" applyFont="1" applyFill="1" applyBorder="1"/>
    <xf numFmtId="167" fontId="3" fillId="2" borderId="4" xfId="3" applyNumberFormat="1" applyFont="1" applyFill="1" applyBorder="1" applyAlignment="1">
      <alignment horizontal="right"/>
    </xf>
    <xf numFmtId="168" fontId="3" fillId="2" borderId="0" xfId="1" applyNumberFormat="1" applyFont="1" applyFill="1" applyBorder="1" applyAlignment="1">
      <alignment horizontal="right"/>
    </xf>
    <xf numFmtId="0" fontId="4" fillId="12" borderId="4" xfId="0" applyFont="1" applyFill="1" applyBorder="1" applyAlignment="1">
      <alignment horizontal="center"/>
    </xf>
    <xf numFmtId="0" fontId="4" fillId="12" borderId="5" xfId="0" applyFont="1" applyFill="1" applyBorder="1"/>
    <xf numFmtId="0" fontId="12" fillId="0" borderId="0" xfId="0" applyFont="1" applyFill="1" applyBorder="1"/>
    <xf numFmtId="164" fontId="4" fillId="12" borderId="4" xfId="2" applyNumberFormat="1" applyFont="1" applyFill="1" applyBorder="1"/>
    <xf numFmtId="3" fontId="4" fillId="12" borderId="0" xfId="2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center"/>
    </xf>
    <xf numFmtId="167" fontId="14" fillId="2" borderId="4" xfId="3" applyNumberFormat="1" applyFont="1" applyFill="1" applyBorder="1"/>
    <xf numFmtId="167" fontId="14" fillId="2" borderId="0" xfId="3" applyNumberFormat="1" applyFont="1" applyFill="1" applyBorder="1"/>
    <xf numFmtId="0" fontId="5" fillId="0" borderId="4" xfId="0" applyFont="1" applyFill="1" applyBorder="1"/>
    <xf numFmtId="0" fontId="5" fillId="2" borderId="10" xfId="0" applyFont="1" applyFill="1" applyBorder="1" applyAlignment="1">
      <alignment horizontal="center"/>
    </xf>
    <xf numFmtId="164" fontId="5" fillId="2" borderId="10" xfId="2" applyNumberFormat="1" applyFont="1" applyFill="1" applyBorder="1"/>
    <xf numFmtId="166" fontId="5" fillId="2" borderId="6" xfId="2" applyNumberFormat="1" applyFont="1" applyFill="1" applyBorder="1" applyAlignment="1">
      <alignment horizontal="right"/>
    </xf>
    <xf numFmtId="164" fontId="7" fillId="0" borderId="4" xfId="2" applyNumberFormat="1" applyFont="1" applyFill="1" applyBorder="1" applyAlignment="1">
      <alignment horizontal="center"/>
    </xf>
    <xf numFmtId="164" fontId="6" fillId="0" borderId="4" xfId="2" applyNumberFormat="1" applyFont="1" applyFill="1" applyBorder="1"/>
    <xf numFmtId="3" fontId="6" fillId="0" borderId="0" xfId="2" applyNumberFormat="1" applyFont="1" applyFill="1" applyBorder="1" applyAlignment="1">
      <alignment horizontal="right"/>
    </xf>
    <xf numFmtId="164" fontId="10" fillId="2" borderId="4" xfId="2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165" fontId="4" fillId="4" borderId="0" xfId="1" applyNumberFormat="1" applyFont="1" applyFill="1" applyBorder="1" applyAlignment="1">
      <alignment horizontal="right" wrapText="1"/>
    </xf>
    <xf numFmtId="165" fontId="4" fillId="2" borderId="0" xfId="1" applyNumberFormat="1" applyFont="1" applyFill="1" applyBorder="1" applyAlignment="1"/>
    <xf numFmtId="165" fontId="3" fillId="6" borderId="0" xfId="1" applyNumberFormat="1" applyFont="1" applyFill="1" applyBorder="1" applyAlignment="1"/>
    <xf numFmtId="165" fontId="5" fillId="2" borderId="0" xfId="1" applyNumberFormat="1" applyFont="1" applyFill="1" applyBorder="1" applyAlignment="1"/>
    <xf numFmtId="165" fontId="3" fillId="2" borderId="0" xfId="1" applyNumberFormat="1" applyFont="1" applyFill="1" applyBorder="1" applyAlignment="1"/>
    <xf numFmtId="165" fontId="12" fillId="7" borderId="0" xfId="0" applyNumberFormat="1" applyFont="1" applyFill="1" applyBorder="1" applyAlignment="1">
      <alignment horizontal="right"/>
    </xf>
    <xf numFmtId="3" fontId="3" fillId="2" borderId="0" xfId="2" applyNumberFormat="1" applyFont="1" applyFill="1" applyBorder="1" applyAlignment="1">
      <alignment horizontal="right"/>
    </xf>
    <xf numFmtId="164" fontId="4" fillId="2" borderId="10" xfId="2" applyNumberFormat="1" applyFont="1" applyFill="1" applyBorder="1"/>
    <xf numFmtId="3" fontId="4" fillId="2" borderId="6" xfId="2" applyNumberFormat="1" applyFont="1" applyFill="1" applyBorder="1" applyAlignment="1">
      <alignment horizontal="right"/>
    </xf>
    <xf numFmtId="3" fontId="3" fillId="2" borderId="6" xfId="2" applyNumberFormat="1" applyFont="1" applyFill="1" applyBorder="1" applyAlignment="1">
      <alignment horizontal="right"/>
    </xf>
    <xf numFmtId="3" fontId="5" fillId="10" borderId="0" xfId="2" applyNumberFormat="1" applyFont="1" applyFill="1" applyBorder="1" applyAlignment="1">
      <alignment horizontal="right"/>
    </xf>
    <xf numFmtId="44" fontId="5" fillId="0" borderId="4" xfId="2" applyNumberFormat="1" applyFont="1" applyFill="1" applyBorder="1"/>
    <xf numFmtId="164" fontId="11" fillId="2" borderId="4" xfId="2" applyNumberFormat="1" applyFont="1" applyFill="1" applyBorder="1"/>
    <xf numFmtId="0" fontId="4" fillId="11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9" fontId="15" fillId="8" borderId="0" xfId="1" applyNumberFormat="1" applyFont="1" applyFill="1" applyBorder="1" applyAlignment="1">
      <alignment horizontal="right"/>
    </xf>
    <xf numFmtId="3" fontId="4" fillId="12" borderId="0" xfId="2" applyNumberFormat="1" applyFont="1" applyFill="1" applyBorder="1" applyAlignment="1">
      <alignment horizontal="right"/>
    </xf>
    <xf numFmtId="164" fontId="5" fillId="2" borderId="4" xfId="2" applyNumberFormat="1" applyFont="1" applyFill="1" applyBorder="1" applyAlignment="1">
      <alignment horizontal="center"/>
    </xf>
    <xf numFmtId="164" fontId="17" fillId="2" borderId="4" xfId="2" applyNumberFormat="1" applyFont="1" applyFill="1" applyBorder="1"/>
    <xf numFmtId="167" fontId="3" fillId="2" borderId="4" xfId="3" applyNumberFormat="1" applyFont="1" applyFill="1" applyBorder="1" applyAlignment="1">
      <alignment horizontal="center"/>
    </xf>
    <xf numFmtId="164" fontId="3" fillId="2" borderId="0" xfId="2" applyNumberFormat="1" applyFont="1" applyFill="1" applyBorder="1" applyAlignment="1">
      <alignment horizontal="center" vertical="center" wrapText="1"/>
    </xf>
    <xf numFmtId="164" fontId="4" fillId="3" borderId="0" xfId="2" applyNumberFormat="1" applyFont="1" applyFill="1" applyBorder="1" applyAlignment="1">
      <alignment horizontal="center" wrapText="1"/>
    </xf>
    <xf numFmtId="164" fontId="5" fillId="0" borderId="0" xfId="2" applyNumberFormat="1" applyFont="1" applyFill="1" applyBorder="1"/>
    <xf numFmtId="164" fontId="3" fillId="0" borderId="0" xfId="2" applyNumberFormat="1" applyFont="1" applyFill="1" applyBorder="1"/>
    <xf numFmtId="164" fontId="5" fillId="2" borderId="0" xfId="2" applyNumberFormat="1" applyFont="1" applyFill="1" applyBorder="1"/>
    <xf numFmtId="164" fontId="4" fillId="0" borderId="0" xfId="2" applyNumberFormat="1" applyFont="1" applyFill="1" applyBorder="1"/>
    <xf numFmtId="164" fontId="4" fillId="4" borderId="0" xfId="2" applyNumberFormat="1" applyFont="1" applyFill="1" applyBorder="1" applyAlignment="1">
      <alignment horizontal="center" wrapText="1"/>
    </xf>
    <xf numFmtId="164" fontId="4" fillId="2" borderId="0" xfId="2" applyNumberFormat="1" applyFont="1" applyFill="1" applyBorder="1"/>
    <xf numFmtId="164" fontId="3" fillId="6" borderId="0" xfId="2" applyNumberFormat="1" applyFont="1" applyFill="1" applyBorder="1"/>
    <xf numFmtId="44" fontId="12" fillId="7" borderId="0" xfId="2" applyFont="1" applyFill="1" applyBorder="1"/>
    <xf numFmtId="164" fontId="5" fillId="10" borderId="0" xfId="2" applyNumberFormat="1" applyFont="1" applyFill="1" applyBorder="1"/>
    <xf numFmtId="164" fontId="4" fillId="11" borderId="0" xfId="2" applyNumberFormat="1" applyFont="1" applyFill="1" applyBorder="1"/>
    <xf numFmtId="164" fontId="15" fillId="8" borderId="0" xfId="2" applyNumberFormat="1" applyFont="1" applyFill="1" applyBorder="1"/>
    <xf numFmtId="167" fontId="3" fillId="2" borderId="0" xfId="3" applyNumberFormat="1" applyFont="1" applyFill="1" applyBorder="1" applyAlignment="1">
      <alignment horizontal="right"/>
    </xf>
    <xf numFmtId="164" fontId="4" fillId="12" borderId="0" xfId="2" applyNumberFormat="1" applyFont="1" applyFill="1" applyBorder="1"/>
    <xf numFmtId="165" fontId="3" fillId="2" borderId="0" xfId="1" applyNumberFormat="1" applyFont="1" applyFill="1" applyBorder="1" applyAlignment="1">
      <alignment horizontal="center"/>
    </xf>
    <xf numFmtId="164" fontId="5" fillId="2" borderId="6" xfId="2" applyNumberFormat="1" applyFont="1" applyFill="1" applyBorder="1"/>
    <xf numFmtId="164" fontId="4" fillId="3" borderId="5" xfId="2" applyNumberFormat="1" applyFont="1" applyFill="1" applyBorder="1" applyAlignment="1">
      <alignment horizontal="center" wrapText="1"/>
    </xf>
    <xf numFmtId="164" fontId="5" fillId="2" borderId="7" xfId="2" applyNumberFormat="1" applyFont="1" applyFill="1" applyBorder="1"/>
    <xf numFmtId="0" fontId="11" fillId="0" borderId="5" xfId="0" applyFont="1" applyFill="1" applyBorder="1"/>
    <xf numFmtId="164" fontId="5" fillId="2" borderId="5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3" fillId="2" borderId="10" xfId="0" applyFont="1" applyFill="1" applyBorder="1"/>
    <xf numFmtId="0" fontId="11" fillId="2" borderId="7" xfId="0" applyFont="1" applyFill="1" applyBorder="1" applyAlignment="1">
      <alignment horizontal="center"/>
    </xf>
    <xf numFmtId="168" fontId="3" fillId="2" borderId="5" xfId="1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>
      <alignment horizontal="right"/>
    </xf>
    <xf numFmtId="164" fontId="6" fillId="0" borderId="0" xfId="2" applyNumberFormat="1" applyFont="1" applyFill="1" applyBorder="1"/>
    <xf numFmtId="165" fontId="5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3" borderId="14" xfId="1" applyNumberFormat="1" applyFont="1" applyFill="1" applyBorder="1" applyAlignment="1">
      <alignment horizontal="center" wrapText="1"/>
    </xf>
    <xf numFmtId="3" fontId="5" fillId="0" borderId="14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6" fillId="0" borderId="14" xfId="2" applyNumberFormat="1" applyFont="1" applyFill="1" applyBorder="1" applyAlignment="1">
      <alignment horizontal="right"/>
    </xf>
    <xf numFmtId="166" fontId="3" fillId="2" borderId="14" xfId="2" applyNumberFormat="1" applyFont="1" applyFill="1" applyBorder="1" applyAlignment="1">
      <alignment horizontal="right"/>
    </xf>
    <xf numFmtId="166" fontId="4" fillId="2" borderId="14" xfId="2" applyNumberFormat="1" applyFont="1" applyFill="1" applyBorder="1" applyAlignment="1">
      <alignment horizontal="right"/>
    </xf>
    <xf numFmtId="165" fontId="4" fillId="4" borderId="14" xfId="1" applyNumberFormat="1" applyFont="1" applyFill="1" applyBorder="1" applyAlignment="1">
      <alignment horizontal="center" wrapText="1"/>
    </xf>
    <xf numFmtId="165" fontId="5" fillId="0" borderId="14" xfId="1" applyNumberFormat="1" applyFont="1" applyFill="1" applyBorder="1" applyAlignment="1">
      <alignment horizontal="center"/>
    </xf>
    <xf numFmtId="165" fontId="3" fillId="0" borderId="14" xfId="1" applyNumberFormat="1" applyFont="1" applyFill="1" applyBorder="1" applyAlignment="1">
      <alignment horizontal="center"/>
    </xf>
    <xf numFmtId="43" fontId="5" fillId="2" borderId="14" xfId="1" applyFont="1" applyFill="1" applyBorder="1" applyAlignment="1">
      <alignment horizontal="right"/>
    </xf>
    <xf numFmtId="166" fontId="3" fillId="2" borderId="14" xfId="1" applyNumberFormat="1" applyFont="1" applyFill="1" applyBorder="1" applyAlignment="1">
      <alignment horizontal="right"/>
    </xf>
    <xf numFmtId="43" fontId="4" fillId="0" borderId="14" xfId="1" applyFont="1" applyFill="1" applyBorder="1" applyAlignment="1">
      <alignment horizontal="right"/>
    </xf>
    <xf numFmtId="166" fontId="3" fillId="6" borderId="14" xfId="2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right"/>
    </xf>
    <xf numFmtId="0" fontId="12" fillId="7" borderId="14" xfId="0" applyFont="1" applyFill="1" applyBorder="1" applyAlignment="1">
      <alignment horizontal="center"/>
    </xf>
    <xf numFmtId="3" fontId="5" fillId="2" borderId="14" xfId="2" applyNumberFormat="1" applyFont="1" applyFill="1" applyBorder="1" applyAlignment="1">
      <alignment horizontal="right"/>
    </xf>
    <xf numFmtId="166" fontId="4" fillId="2" borderId="15" xfId="2" applyNumberFormat="1" applyFont="1" applyFill="1" applyBorder="1" applyAlignment="1">
      <alignment horizontal="right"/>
    </xf>
    <xf numFmtId="3" fontId="5" fillId="10" borderId="14" xfId="2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3" fontId="16" fillId="0" borderId="14" xfId="2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4" fillId="11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right"/>
    </xf>
    <xf numFmtId="166" fontId="15" fillId="8" borderId="14" xfId="1" applyNumberFormat="1" applyFont="1" applyFill="1" applyBorder="1" applyAlignment="1">
      <alignment horizontal="right"/>
    </xf>
    <xf numFmtId="168" fontId="3" fillId="2" borderId="14" xfId="1" applyNumberFormat="1" applyFont="1" applyFill="1" applyBorder="1" applyAlignment="1">
      <alignment horizontal="right"/>
    </xf>
    <xf numFmtId="3" fontId="4" fillId="12" borderId="14" xfId="2" applyNumberFormat="1" applyFont="1" applyFill="1" applyBorder="1" applyAlignment="1">
      <alignment horizontal="center"/>
    </xf>
    <xf numFmtId="166" fontId="17" fillId="2" borderId="14" xfId="2" applyNumberFormat="1" applyFont="1" applyFill="1" applyBorder="1" applyAlignment="1">
      <alignment horizontal="right"/>
    </xf>
    <xf numFmtId="0" fontId="5" fillId="2" borderId="14" xfId="0" applyFont="1" applyFill="1" applyBorder="1"/>
    <xf numFmtId="166" fontId="5" fillId="2" borderId="15" xfId="2" applyNumberFormat="1" applyFont="1" applyFill="1" applyBorder="1" applyAlignment="1">
      <alignment horizontal="right"/>
    </xf>
    <xf numFmtId="166" fontId="3" fillId="2" borderId="2" xfId="2" applyNumberFormat="1" applyFont="1" applyFill="1" applyBorder="1" applyAlignment="1">
      <alignment horizontal="right"/>
    </xf>
    <xf numFmtId="0" fontId="0" fillId="0" borderId="0" xfId="0" applyBorder="1"/>
    <xf numFmtId="0" fontId="13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/>
    <xf numFmtId="164" fontId="11" fillId="2" borderId="0" xfId="2" applyNumberFormat="1" applyFont="1" applyFill="1" applyBorder="1"/>
    <xf numFmtId="167" fontId="3" fillId="2" borderId="0" xfId="3" applyNumberFormat="1" applyFont="1" applyFill="1" applyBorder="1" applyAlignment="1">
      <alignment horizontal="center"/>
    </xf>
    <xf numFmtId="165" fontId="4" fillId="3" borderId="5" xfId="1" applyNumberFormat="1" applyFont="1" applyFill="1" applyBorder="1" applyAlignment="1">
      <alignment horizontal="center" wrapText="1"/>
    </xf>
    <xf numFmtId="3" fontId="5" fillId="0" borderId="5" xfId="2" applyNumberFormat="1" applyFont="1" applyFill="1" applyBorder="1" applyAlignment="1">
      <alignment horizontal="right"/>
    </xf>
    <xf numFmtId="3" fontId="3" fillId="0" borderId="5" xfId="2" applyNumberFormat="1" applyFont="1" applyFill="1" applyBorder="1" applyAlignment="1">
      <alignment horizontal="right"/>
    </xf>
    <xf numFmtId="3" fontId="6" fillId="0" borderId="5" xfId="2" applyNumberFormat="1" applyFont="1" applyFill="1" applyBorder="1" applyAlignment="1">
      <alignment horizontal="right"/>
    </xf>
    <xf numFmtId="3" fontId="5" fillId="2" borderId="5" xfId="2" applyNumberFormat="1" applyFont="1" applyFill="1" applyBorder="1" applyAlignment="1">
      <alignment horizontal="right"/>
    </xf>
    <xf numFmtId="165" fontId="4" fillId="2" borderId="5" xfId="1" applyNumberFormat="1" applyFont="1" applyFill="1" applyBorder="1" applyAlignment="1">
      <alignment horizontal="right"/>
    </xf>
    <xf numFmtId="165" fontId="4" fillId="4" borderId="5" xfId="1" applyNumberFormat="1" applyFont="1" applyFill="1" applyBorder="1" applyAlignment="1">
      <alignment horizontal="right" wrapText="1"/>
    </xf>
    <xf numFmtId="165" fontId="4" fillId="2" borderId="5" xfId="1" applyNumberFormat="1" applyFont="1" applyFill="1" applyBorder="1" applyAlignment="1"/>
    <xf numFmtId="165" fontId="3" fillId="6" borderId="5" xfId="1" applyNumberFormat="1" applyFont="1" applyFill="1" applyBorder="1" applyAlignment="1"/>
    <xf numFmtId="165" fontId="5" fillId="2" borderId="5" xfId="1" applyNumberFormat="1" applyFont="1" applyFill="1" applyBorder="1" applyAlignment="1"/>
    <xf numFmtId="165" fontId="3" fillId="2" borderId="5" xfId="1" applyNumberFormat="1" applyFont="1" applyFill="1" applyBorder="1" applyAlignment="1"/>
    <xf numFmtId="3" fontId="3" fillId="2" borderId="5" xfId="2" applyNumberFormat="1" applyFont="1" applyFill="1" applyBorder="1" applyAlignment="1">
      <alignment horizontal="right"/>
    </xf>
    <xf numFmtId="3" fontId="4" fillId="2" borderId="7" xfId="2" applyNumberFormat="1" applyFont="1" applyFill="1" applyBorder="1" applyAlignment="1">
      <alignment horizontal="right"/>
    </xf>
    <xf numFmtId="3" fontId="5" fillId="10" borderId="5" xfId="2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4" fillId="11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169" fontId="15" fillId="8" borderId="5" xfId="1" applyNumberFormat="1" applyFont="1" applyFill="1" applyBorder="1" applyAlignment="1">
      <alignment horizontal="right"/>
    </xf>
    <xf numFmtId="3" fontId="4" fillId="12" borderId="5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6" fontId="5" fillId="2" borderId="7" xfId="2" applyNumberFormat="1" applyFont="1" applyFill="1" applyBorder="1" applyAlignment="1">
      <alignment horizontal="right"/>
    </xf>
    <xf numFmtId="166" fontId="3" fillId="2" borderId="5" xfId="1" applyNumberFormat="1" applyFont="1" applyFill="1" applyBorder="1" applyAlignment="1">
      <alignment horizontal="right"/>
    </xf>
    <xf numFmtId="166" fontId="4" fillId="2" borderId="5" xfId="2" applyNumberFormat="1" applyFont="1" applyFill="1" applyBorder="1" applyAlignment="1">
      <alignment horizontal="right"/>
    </xf>
    <xf numFmtId="165" fontId="4" fillId="4" borderId="5" xfId="1" applyNumberFormat="1" applyFont="1" applyFill="1" applyBorder="1" applyAlignment="1">
      <alignment horizontal="center" wrapText="1"/>
    </xf>
    <xf numFmtId="165" fontId="5" fillId="0" borderId="5" xfId="1" applyNumberFormat="1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center"/>
    </xf>
    <xf numFmtId="43" fontId="5" fillId="2" borderId="5" xfId="1" applyFont="1" applyFill="1" applyBorder="1" applyAlignment="1">
      <alignment horizontal="right"/>
    </xf>
    <xf numFmtId="43" fontId="4" fillId="0" borderId="5" xfId="1" applyFont="1" applyFill="1" applyBorder="1" applyAlignment="1">
      <alignment horizontal="right"/>
    </xf>
    <xf numFmtId="166" fontId="3" fillId="6" borderId="5" xfId="2" applyNumberFormat="1" applyFont="1" applyFill="1" applyBorder="1" applyAlignment="1">
      <alignment horizontal="center"/>
    </xf>
    <xf numFmtId="166" fontId="5" fillId="2" borderId="5" xfId="2" applyNumberFormat="1" applyFont="1" applyFill="1" applyBorder="1" applyAlignment="1">
      <alignment horizontal="right"/>
    </xf>
    <xf numFmtId="0" fontId="12" fillId="7" borderId="5" xfId="0" applyFont="1" applyFill="1" applyBorder="1" applyAlignment="1">
      <alignment horizontal="center"/>
    </xf>
    <xf numFmtId="166" fontId="4" fillId="2" borderId="7" xfId="2" applyNumberFormat="1" applyFont="1" applyFill="1" applyBorder="1" applyAlignment="1">
      <alignment horizontal="right"/>
    </xf>
    <xf numFmtId="0" fontId="0" fillId="0" borderId="5" xfId="0" applyBorder="1"/>
    <xf numFmtId="3" fontId="5" fillId="10" borderId="5" xfId="2" applyNumberFormat="1" applyFont="1" applyFill="1" applyBorder="1" applyAlignment="1">
      <alignment horizontal="center"/>
    </xf>
    <xf numFmtId="3" fontId="16" fillId="0" borderId="5" xfId="2" applyNumberFormat="1" applyFont="1" applyFill="1" applyBorder="1" applyAlignment="1">
      <alignment horizontal="right"/>
    </xf>
    <xf numFmtId="0" fontId="4" fillId="11" borderId="5" xfId="0" applyFont="1" applyFill="1" applyBorder="1" applyAlignment="1">
      <alignment horizontal="center"/>
    </xf>
    <xf numFmtId="166" fontId="15" fillId="8" borderId="5" xfId="1" applyNumberFormat="1" applyFont="1" applyFill="1" applyBorder="1" applyAlignment="1">
      <alignment horizontal="right"/>
    </xf>
    <xf numFmtId="3" fontId="4" fillId="12" borderId="5" xfId="2" applyNumberFormat="1" applyFont="1" applyFill="1" applyBorder="1" applyAlignment="1">
      <alignment horizontal="center"/>
    </xf>
    <xf numFmtId="164" fontId="6" fillId="0" borderId="4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44" fontId="3" fillId="7" borderId="4" xfId="2" applyFont="1" applyFill="1" applyBorder="1"/>
    <xf numFmtId="44" fontId="3" fillId="7" borderId="0" xfId="2" applyFont="1" applyFill="1" applyBorder="1"/>
    <xf numFmtId="165" fontId="3" fillId="7" borderId="0" xfId="0" applyNumberFormat="1" applyFont="1" applyFill="1" applyBorder="1" applyAlignment="1">
      <alignment horizontal="right"/>
    </xf>
    <xf numFmtId="165" fontId="3" fillId="7" borderId="5" xfId="0" applyNumberFormat="1" applyFont="1" applyFill="1" applyBorder="1" applyAlignment="1">
      <alignment horizontal="right"/>
    </xf>
    <xf numFmtId="0" fontId="6" fillId="2" borderId="0" xfId="0" applyFont="1" applyFill="1" applyBorder="1"/>
    <xf numFmtId="169" fontId="3" fillId="2" borderId="5" xfId="1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4" borderId="14" xfId="1" applyNumberFormat="1" applyFont="1" applyFill="1" applyBorder="1" applyAlignment="1">
      <alignment horizontal="right" wrapText="1"/>
    </xf>
    <xf numFmtId="165" fontId="4" fillId="2" borderId="14" xfId="1" applyNumberFormat="1" applyFont="1" applyFill="1" applyBorder="1" applyAlignment="1"/>
    <xf numFmtId="165" fontId="3" fillId="6" borderId="14" xfId="1" applyNumberFormat="1" applyFont="1" applyFill="1" applyBorder="1" applyAlignment="1"/>
    <xf numFmtId="165" fontId="5" fillId="2" borderId="14" xfId="1" applyNumberFormat="1" applyFont="1" applyFill="1" applyBorder="1" applyAlignment="1"/>
    <xf numFmtId="165" fontId="3" fillId="2" borderId="14" xfId="1" applyNumberFormat="1" applyFont="1" applyFill="1" applyBorder="1" applyAlignment="1"/>
    <xf numFmtId="165" fontId="3" fillId="7" borderId="14" xfId="0" applyNumberFormat="1" applyFont="1" applyFill="1" applyBorder="1" applyAlignment="1">
      <alignment horizontal="right"/>
    </xf>
    <xf numFmtId="3" fontId="3" fillId="2" borderId="14" xfId="2" applyNumberFormat="1" applyFont="1" applyFill="1" applyBorder="1" applyAlignment="1">
      <alignment horizontal="right"/>
    </xf>
    <xf numFmtId="3" fontId="4" fillId="2" borderId="15" xfId="2" applyNumberFormat="1" applyFont="1" applyFill="1" applyBorder="1" applyAlignment="1">
      <alignment horizontal="right"/>
    </xf>
    <xf numFmtId="3" fontId="5" fillId="10" borderId="14" xfId="2" applyNumberFormat="1" applyFont="1" applyFill="1" applyBorder="1" applyAlignment="1">
      <alignment horizontal="right"/>
    </xf>
    <xf numFmtId="0" fontId="6" fillId="2" borderId="14" xfId="0" applyFont="1" applyFill="1" applyBorder="1"/>
    <xf numFmtId="0" fontId="4" fillId="11" borderId="14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169" fontId="15" fillId="8" borderId="14" xfId="1" applyNumberFormat="1" applyFont="1" applyFill="1" applyBorder="1" applyAlignment="1">
      <alignment horizontal="right"/>
    </xf>
    <xf numFmtId="3" fontId="4" fillId="12" borderId="14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14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Fill="1"/>
    <xf numFmtId="0" fontId="3" fillId="5" borderId="5" xfId="0" applyFont="1" applyFill="1" applyBorder="1" applyAlignment="1">
      <alignment horizontal="right"/>
    </xf>
    <xf numFmtId="0" fontId="0" fillId="5" borderId="0" xfId="0" applyFill="1"/>
    <xf numFmtId="166" fontId="3" fillId="5" borderId="14" xfId="2" applyNumberFormat="1" applyFont="1" applyFill="1" applyBorder="1" applyAlignment="1">
      <alignment horizontal="right"/>
    </xf>
    <xf numFmtId="166" fontId="3" fillId="5" borderId="0" xfId="2" applyNumberFormat="1" applyFont="1" applyFill="1" applyBorder="1" applyAlignment="1">
      <alignment horizontal="right"/>
    </xf>
    <xf numFmtId="166" fontId="3" fillId="5" borderId="5" xfId="2" applyNumberFormat="1" applyFont="1" applyFill="1" applyBorder="1" applyAlignment="1">
      <alignment horizontal="right"/>
    </xf>
    <xf numFmtId="0" fontId="5" fillId="5" borderId="5" xfId="2" applyNumberFormat="1" applyFont="1" applyFill="1" applyBorder="1" applyAlignment="1"/>
    <xf numFmtId="165" fontId="5" fillId="5" borderId="14" xfId="1" applyNumberFormat="1" applyFont="1" applyFill="1" applyBorder="1" applyAlignment="1">
      <alignment horizontal="center"/>
    </xf>
    <xf numFmtId="165" fontId="5" fillId="5" borderId="0" xfId="1" applyNumberFormat="1" applyFont="1" applyFill="1" applyBorder="1" applyAlignment="1">
      <alignment horizontal="center"/>
    </xf>
    <xf numFmtId="165" fontId="5" fillId="5" borderId="5" xfId="1" applyNumberFormat="1" applyFont="1" applyFill="1" applyBorder="1" applyAlignment="1">
      <alignment horizontal="center"/>
    </xf>
    <xf numFmtId="3" fontId="5" fillId="5" borderId="14" xfId="2" applyNumberFormat="1" applyFont="1" applyFill="1" applyBorder="1" applyAlignment="1">
      <alignment horizontal="right"/>
    </xf>
    <xf numFmtId="3" fontId="5" fillId="5" borderId="0" xfId="2" applyNumberFormat="1" applyFont="1" applyFill="1" applyBorder="1" applyAlignment="1">
      <alignment horizontal="right"/>
    </xf>
    <xf numFmtId="3" fontId="5" fillId="5" borderId="5" xfId="2" applyNumberFormat="1" applyFont="1" applyFill="1" applyBorder="1" applyAlignment="1">
      <alignment horizontal="right"/>
    </xf>
    <xf numFmtId="0" fontId="14" fillId="5" borderId="5" xfId="0" applyFont="1" applyFill="1" applyBorder="1" applyAlignment="1">
      <alignment horizontal="right"/>
    </xf>
    <xf numFmtId="167" fontId="5" fillId="2" borderId="4" xfId="3" applyNumberFormat="1" applyFont="1" applyFill="1" applyBorder="1" applyAlignment="1">
      <alignment horizontal="right"/>
    </xf>
    <xf numFmtId="167" fontId="5" fillId="2" borderId="0" xfId="3" applyNumberFormat="1" applyFont="1" applyFill="1" applyBorder="1" applyAlignment="1">
      <alignment horizontal="right"/>
    </xf>
    <xf numFmtId="168" fontId="5" fillId="2" borderId="14" xfId="1" applyNumberFormat="1" applyFont="1" applyFill="1" applyBorder="1" applyAlignment="1">
      <alignment horizontal="right"/>
    </xf>
    <xf numFmtId="168" fontId="5" fillId="2" borderId="0" xfId="1" applyNumberFormat="1" applyFont="1" applyFill="1" applyBorder="1" applyAlignment="1">
      <alignment horizontal="right"/>
    </xf>
    <xf numFmtId="168" fontId="5" fillId="2" borderId="5" xfId="1" applyNumberFormat="1" applyFont="1" applyFill="1" applyBorder="1" applyAlignment="1">
      <alignment horizontal="right"/>
    </xf>
    <xf numFmtId="0" fontId="2" fillId="5" borderId="0" xfId="0" applyFont="1" applyFill="1"/>
    <xf numFmtId="0" fontId="2" fillId="5" borderId="0" xfId="0" applyFont="1" applyFill="1" applyAlignment="1">
      <alignment horizontal="right"/>
    </xf>
    <xf numFmtId="166" fontId="15" fillId="0" borderId="14" xfId="1" applyNumberFormat="1" applyFont="1" applyFill="1" applyBorder="1" applyAlignment="1">
      <alignment horizontal="right"/>
    </xf>
    <xf numFmtId="166" fontId="15" fillId="0" borderId="0" xfId="1" applyNumberFormat="1" applyFont="1" applyFill="1" applyBorder="1" applyAlignment="1">
      <alignment horizontal="right"/>
    </xf>
    <xf numFmtId="166" fontId="15" fillId="0" borderId="5" xfId="1" applyNumberFormat="1" applyFont="1" applyFill="1" applyBorder="1" applyAlignment="1">
      <alignment horizontal="right"/>
    </xf>
    <xf numFmtId="165" fontId="3" fillId="5" borderId="14" xfId="1" applyNumberFormat="1" applyFont="1" applyFill="1" applyBorder="1" applyAlignment="1"/>
    <xf numFmtId="165" fontId="3" fillId="5" borderId="0" xfId="1" applyNumberFormat="1" applyFont="1" applyFill="1" applyBorder="1" applyAlignment="1"/>
    <xf numFmtId="169" fontId="3" fillId="5" borderId="5" xfId="1" applyNumberFormat="1" applyFont="1" applyFill="1" applyBorder="1" applyAlignment="1">
      <alignment horizontal="right"/>
    </xf>
    <xf numFmtId="169" fontId="15" fillId="0" borderId="14" xfId="1" applyNumberFormat="1" applyFont="1" applyFill="1" applyBorder="1" applyAlignment="1">
      <alignment horizontal="right"/>
    </xf>
    <xf numFmtId="169" fontId="15" fillId="0" borderId="0" xfId="1" applyNumberFormat="1" applyFont="1" applyFill="1" applyBorder="1" applyAlignment="1">
      <alignment horizontal="right"/>
    </xf>
    <xf numFmtId="169" fontId="15" fillId="0" borderId="5" xfId="1" applyNumberFormat="1" applyFont="1" applyFill="1" applyBorder="1" applyAlignment="1">
      <alignment horizontal="right"/>
    </xf>
    <xf numFmtId="0" fontId="18" fillId="13" borderId="16" xfId="0" applyFont="1" applyFill="1" applyBorder="1" applyAlignment="1">
      <alignment horizontal="center"/>
    </xf>
    <xf numFmtId="0" fontId="18" fillId="13" borderId="12" xfId="0" applyFont="1" applyFill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3" fontId="6" fillId="14" borderId="0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72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7"/>
  <sheetViews>
    <sheetView showGridLines="0" tabSelected="1" topLeftCell="H1" zoomScale="90" zoomScaleNormal="90" workbookViewId="0">
      <selection activeCell="L24" sqref="L24"/>
    </sheetView>
  </sheetViews>
  <sheetFormatPr defaultRowHeight="15" x14ac:dyDescent="0.25"/>
  <cols>
    <col min="3" max="3" width="44.85546875" bestFit="1" customWidth="1"/>
    <col min="4" max="4" width="3.42578125" customWidth="1"/>
    <col min="5" max="6" width="17.85546875" bestFit="1" customWidth="1"/>
    <col min="7" max="7" width="19.28515625" bestFit="1" customWidth="1"/>
    <col min="8" max="9" width="17.140625" bestFit="1" customWidth="1"/>
    <col min="10" max="10" width="21.5703125" customWidth="1"/>
    <col min="12" max="13" width="17.85546875" bestFit="1" customWidth="1"/>
    <col min="14" max="14" width="17.85546875" customWidth="1"/>
    <col min="15" max="17" width="23.28515625" bestFit="1" customWidth="1"/>
    <col min="19" max="19" width="6" bestFit="1" customWidth="1"/>
  </cols>
  <sheetData>
    <row r="2" spans="2:17" ht="15.75" thickBot="1" x14ac:dyDescent="0.3"/>
    <row r="3" spans="2:17" ht="21.75" thickBot="1" x14ac:dyDescent="0.4">
      <c r="E3" s="340" t="s">
        <v>74</v>
      </c>
      <c r="F3" s="341"/>
      <c r="G3" s="341"/>
      <c r="H3" s="341"/>
      <c r="I3" s="341"/>
      <c r="J3" s="342"/>
      <c r="L3" s="340" t="s">
        <v>75</v>
      </c>
      <c r="M3" s="341"/>
      <c r="N3" s="341"/>
      <c r="O3" s="341"/>
      <c r="P3" s="341"/>
      <c r="Q3" s="342"/>
    </row>
    <row r="4" spans="2:17" ht="15.75" thickBot="1" x14ac:dyDescent="0.3">
      <c r="E4" s="306">
        <v>2020</v>
      </c>
      <c r="F4" s="307">
        <v>2021</v>
      </c>
      <c r="G4" s="307" t="s">
        <v>76</v>
      </c>
      <c r="H4" s="309">
        <v>2020</v>
      </c>
      <c r="I4" s="307">
        <v>2021</v>
      </c>
      <c r="J4" s="308" t="s">
        <v>76</v>
      </c>
      <c r="L4" s="306">
        <v>2020</v>
      </c>
      <c r="M4" s="307">
        <v>2021</v>
      </c>
      <c r="N4" s="307" t="s">
        <v>76</v>
      </c>
      <c r="O4" s="309">
        <v>2020</v>
      </c>
      <c r="P4" s="307">
        <v>2021</v>
      </c>
      <c r="Q4" s="308" t="s">
        <v>76</v>
      </c>
    </row>
    <row r="5" spans="2:17" x14ac:dyDescent="0.25">
      <c r="B5" s="1"/>
      <c r="C5" s="2"/>
      <c r="D5" s="3"/>
      <c r="E5" s="303" t="s">
        <v>0</v>
      </c>
      <c r="F5" s="167" t="s">
        <v>0</v>
      </c>
      <c r="G5" s="167" t="s">
        <v>0</v>
      </c>
      <c r="H5" s="304" t="s">
        <v>1</v>
      </c>
      <c r="I5" s="167" t="s">
        <v>1</v>
      </c>
      <c r="J5" s="305" t="s">
        <v>1</v>
      </c>
      <c r="L5" s="303" t="s">
        <v>0</v>
      </c>
      <c r="M5" s="167" t="s">
        <v>0</v>
      </c>
      <c r="N5" s="167" t="s">
        <v>0</v>
      </c>
      <c r="O5" s="304" t="s">
        <v>77</v>
      </c>
      <c r="P5" s="167" t="s">
        <v>77</v>
      </c>
      <c r="Q5" s="305" t="s">
        <v>77</v>
      </c>
    </row>
    <row r="6" spans="2:17" x14ac:dyDescent="0.25">
      <c r="B6" s="6"/>
      <c r="C6" s="7" t="s">
        <v>2</v>
      </c>
      <c r="D6" s="8"/>
      <c r="E6" s="9"/>
      <c r="F6" s="168"/>
      <c r="G6" s="168"/>
      <c r="H6" s="198"/>
      <c r="I6" s="10"/>
      <c r="J6" s="184"/>
      <c r="L6" s="9"/>
      <c r="M6" s="168"/>
      <c r="N6" s="168"/>
      <c r="O6" s="198"/>
      <c r="P6" s="10"/>
      <c r="Q6" s="238"/>
    </row>
    <row r="7" spans="2:17" x14ac:dyDescent="0.25">
      <c r="B7" s="11">
        <v>201</v>
      </c>
      <c r="C7" s="12" t="s">
        <v>3</v>
      </c>
      <c r="D7" s="15"/>
      <c r="E7" s="16">
        <v>5380672.0500000007</v>
      </c>
      <c r="F7" s="169">
        <v>1744532.77</v>
      </c>
      <c r="G7" s="169">
        <f>F7+E7</f>
        <v>7125204.8200000003</v>
      </c>
      <c r="H7" s="199">
        <v>1241.19</v>
      </c>
      <c r="I7" s="17">
        <v>1066.6990000000001</v>
      </c>
      <c r="J7" s="239">
        <f>I7+H7</f>
        <v>2307.8890000000001</v>
      </c>
      <c r="L7" s="16">
        <v>758178.17</v>
      </c>
      <c r="M7" s="169">
        <v>496004.1</v>
      </c>
      <c r="N7" s="169">
        <f>M7+L7</f>
        <v>1254182.27</v>
      </c>
      <c r="O7" s="199">
        <v>22101</v>
      </c>
      <c r="P7" s="17">
        <v>9411</v>
      </c>
      <c r="Q7" s="239">
        <f>P7+O7</f>
        <v>31512</v>
      </c>
    </row>
    <row r="8" spans="2:17" x14ac:dyDescent="0.25">
      <c r="B8" s="11"/>
      <c r="C8" s="187"/>
      <c r="D8" s="15"/>
      <c r="E8" s="16"/>
      <c r="F8" s="169"/>
      <c r="G8" s="169"/>
      <c r="H8" s="199"/>
      <c r="I8" s="17"/>
      <c r="J8" s="239"/>
      <c r="L8" s="16"/>
      <c r="M8" s="169"/>
      <c r="N8" s="169"/>
      <c r="O8" s="199"/>
      <c r="P8" s="17"/>
      <c r="Q8" s="239"/>
    </row>
    <row r="9" spans="2:17" x14ac:dyDescent="0.25">
      <c r="B9" s="11">
        <v>214</v>
      </c>
      <c r="C9" s="18" t="s">
        <v>4</v>
      </c>
      <c r="D9" s="20"/>
      <c r="E9" s="21">
        <v>13037348.700000001</v>
      </c>
      <c r="F9" s="170">
        <v>15907776.289999997</v>
      </c>
      <c r="G9" s="170">
        <f t="shared" ref="G9:G26" si="0">F9+E9</f>
        <v>28945124.989999998</v>
      </c>
      <c r="H9" s="200">
        <v>86645.64</v>
      </c>
      <c r="I9" s="22">
        <f>SUM(I10:I18)</f>
        <v>26618.232000000004</v>
      </c>
      <c r="J9" s="240">
        <f t="shared" ref="J9:J26" si="1">I9+H9</f>
        <v>113263.872</v>
      </c>
      <c r="L9" s="21">
        <v>6033698.9400000004</v>
      </c>
      <c r="M9" s="170">
        <v>6803705.5999999996</v>
      </c>
      <c r="N9" s="169">
        <f t="shared" ref="N9:N63" si="2">M9+L9</f>
        <v>12837404.539999999</v>
      </c>
      <c r="O9" s="200">
        <v>2468906</v>
      </c>
      <c r="P9" s="22">
        <f>SUM(P11:P18)</f>
        <v>1153712</v>
      </c>
      <c r="Q9" s="240">
        <f t="shared" ref="Q9:Q48" si="3">P9+O9</f>
        <v>3622618</v>
      </c>
    </row>
    <row r="10" spans="2:17" x14ac:dyDescent="0.25">
      <c r="B10" s="23"/>
      <c r="C10" s="24" t="s">
        <v>5</v>
      </c>
      <c r="D10" s="26"/>
      <c r="E10" s="142">
        <v>3382084.6900000004</v>
      </c>
      <c r="F10" s="195">
        <v>1550052.5299999998</v>
      </c>
      <c r="G10" s="195">
        <f t="shared" si="0"/>
        <v>4932137.2200000007</v>
      </c>
      <c r="H10" s="201">
        <v>24551.433000000001</v>
      </c>
      <c r="I10" s="143">
        <v>1162.759</v>
      </c>
      <c r="J10" s="241">
        <f t="shared" si="1"/>
        <v>25714.192000000003</v>
      </c>
      <c r="L10" s="142"/>
      <c r="M10" s="195"/>
      <c r="N10" s="169"/>
      <c r="O10" s="201"/>
      <c r="P10" s="143"/>
      <c r="Q10" s="241"/>
    </row>
    <row r="11" spans="2:17" x14ac:dyDescent="0.25">
      <c r="B11" s="23"/>
      <c r="C11" s="24" t="s">
        <v>6</v>
      </c>
      <c r="D11" s="26"/>
      <c r="E11" s="142">
        <v>4829817.53</v>
      </c>
      <c r="F11" s="195">
        <v>8069488.3800000008</v>
      </c>
      <c r="G11" s="195">
        <f t="shared" si="0"/>
        <v>12899305.91</v>
      </c>
      <c r="H11" s="201">
        <v>9213.8529999999992</v>
      </c>
      <c r="I11" s="143">
        <v>17242.039000000001</v>
      </c>
      <c r="J11" s="241">
        <f t="shared" si="1"/>
        <v>26455.892</v>
      </c>
      <c r="L11" s="142">
        <v>1941435.9699999997</v>
      </c>
      <c r="M11" s="195">
        <v>1700453.36</v>
      </c>
      <c r="N11" s="169">
        <f t="shared" si="2"/>
        <v>3641889.33</v>
      </c>
      <c r="O11" s="201">
        <v>565012</v>
      </c>
      <c r="P11" s="143">
        <v>487878</v>
      </c>
      <c r="Q11" s="241">
        <f t="shared" si="3"/>
        <v>1052890</v>
      </c>
    </row>
    <row r="12" spans="2:17" x14ac:dyDescent="0.25">
      <c r="B12" s="23"/>
      <c r="C12" s="24" t="s">
        <v>7</v>
      </c>
      <c r="D12" s="26"/>
      <c r="E12" s="142">
        <v>515340.82999999996</v>
      </c>
      <c r="F12" s="195">
        <v>1732775.02</v>
      </c>
      <c r="G12" s="195">
        <f t="shared" si="0"/>
        <v>2248115.85</v>
      </c>
      <c r="H12" s="201">
        <v>753.471</v>
      </c>
      <c r="I12" s="143">
        <v>2913.616</v>
      </c>
      <c r="J12" s="241">
        <f t="shared" si="1"/>
        <v>3667.087</v>
      </c>
      <c r="L12" s="142">
        <v>373527.78</v>
      </c>
      <c r="M12" s="195">
        <v>395565.2</v>
      </c>
      <c r="N12" s="169">
        <f t="shared" si="2"/>
        <v>769092.98</v>
      </c>
      <c r="O12" s="201">
        <v>68362</v>
      </c>
      <c r="P12" s="143">
        <v>56345</v>
      </c>
      <c r="Q12" s="241">
        <f t="shared" si="3"/>
        <v>124707</v>
      </c>
    </row>
    <row r="13" spans="2:17" x14ac:dyDescent="0.25">
      <c r="B13" s="23"/>
      <c r="C13" s="24" t="s">
        <v>8</v>
      </c>
      <c r="D13" s="26"/>
      <c r="E13" s="142">
        <v>599661.39</v>
      </c>
      <c r="F13" s="195"/>
      <c r="G13" s="195">
        <f t="shared" si="0"/>
        <v>599661.39</v>
      </c>
      <c r="H13" s="201">
        <v>997.64499999999998</v>
      </c>
      <c r="I13" s="143"/>
      <c r="J13" s="241">
        <f t="shared" si="1"/>
        <v>997.64499999999998</v>
      </c>
      <c r="L13" s="142"/>
      <c r="M13" s="195"/>
      <c r="N13" s="169"/>
      <c r="O13" s="201"/>
      <c r="P13" s="143"/>
      <c r="Q13" s="241"/>
    </row>
    <row r="14" spans="2:17" x14ac:dyDescent="0.25">
      <c r="B14" s="23"/>
      <c r="C14" s="24" t="s">
        <v>9</v>
      </c>
      <c r="D14" s="26"/>
      <c r="E14" s="142">
        <v>814003.13</v>
      </c>
      <c r="F14" s="195">
        <v>1307549.1199999999</v>
      </c>
      <c r="G14" s="195">
        <f t="shared" si="0"/>
        <v>2121552.25</v>
      </c>
      <c r="H14" s="201">
        <v>1270.1590000000001</v>
      </c>
      <c r="I14" s="143">
        <v>1772.0260000000001</v>
      </c>
      <c r="J14" s="241">
        <f t="shared" si="1"/>
        <v>3042.1850000000004</v>
      </c>
      <c r="L14" s="279">
        <v>0</v>
      </c>
      <c r="M14" s="280"/>
      <c r="N14" s="169"/>
      <c r="O14" s="201">
        <v>6207</v>
      </c>
      <c r="P14" s="143">
        <v>7754</v>
      </c>
      <c r="Q14" s="241">
        <f t="shared" si="3"/>
        <v>13961</v>
      </c>
    </row>
    <row r="15" spans="2:17" x14ac:dyDescent="0.25">
      <c r="B15" s="23"/>
      <c r="C15" s="24" t="s">
        <v>10</v>
      </c>
      <c r="D15" s="26"/>
      <c r="E15" s="142">
        <v>210073.22999999998</v>
      </c>
      <c r="F15" s="195">
        <v>681594.19000000006</v>
      </c>
      <c r="G15" s="195">
        <f t="shared" si="0"/>
        <v>891667.42</v>
      </c>
      <c r="H15" s="201">
        <v>476.28199999999998</v>
      </c>
      <c r="I15" s="143">
        <v>2420.1239999999998</v>
      </c>
      <c r="J15" s="241">
        <f t="shared" si="1"/>
        <v>2896.4059999999999</v>
      </c>
      <c r="L15" s="142">
        <v>685042.09</v>
      </c>
      <c r="M15" s="195">
        <v>1290608.46</v>
      </c>
      <c r="N15" s="169">
        <f t="shared" si="2"/>
        <v>1975650.5499999998</v>
      </c>
      <c r="O15" s="201">
        <v>163259</v>
      </c>
      <c r="P15" s="143">
        <v>435822</v>
      </c>
      <c r="Q15" s="241">
        <f t="shared" si="3"/>
        <v>599081</v>
      </c>
    </row>
    <row r="16" spans="2:17" x14ac:dyDescent="0.25">
      <c r="B16" s="23"/>
      <c r="C16" s="24" t="s">
        <v>11</v>
      </c>
      <c r="D16" s="26"/>
      <c r="E16" s="142">
        <v>298628.92</v>
      </c>
      <c r="F16" s="195">
        <v>80924.430000000008</v>
      </c>
      <c r="G16" s="195">
        <f t="shared" si="0"/>
        <v>379553.35</v>
      </c>
      <c r="H16" s="201">
        <v>1052.2660000000001</v>
      </c>
      <c r="I16" s="143">
        <v>72.191000000000003</v>
      </c>
      <c r="J16" s="241">
        <f t="shared" si="1"/>
        <v>1124.4570000000001</v>
      </c>
      <c r="L16" s="142">
        <v>154971.95000000001</v>
      </c>
      <c r="M16" s="195">
        <v>30169.97</v>
      </c>
      <c r="N16" s="169">
        <f t="shared" si="2"/>
        <v>185141.92</v>
      </c>
      <c r="O16" s="201">
        <v>29351</v>
      </c>
      <c r="P16" s="143">
        <v>2471</v>
      </c>
      <c r="Q16" s="241">
        <f t="shared" si="3"/>
        <v>31822</v>
      </c>
    </row>
    <row r="17" spans="2:17" x14ac:dyDescent="0.25">
      <c r="B17" s="23"/>
      <c r="C17" s="24" t="s">
        <v>12</v>
      </c>
      <c r="D17" s="26"/>
      <c r="E17" s="142">
        <v>924560.95000000007</v>
      </c>
      <c r="F17" s="195">
        <v>996002.63000000012</v>
      </c>
      <c r="G17" s="195">
        <f t="shared" si="0"/>
        <v>1920563.58</v>
      </c>
      <c r="H17" s="201">
        <v>1454.1310000000001</v>
      </c>
      <c r="I17" s="143">
        <v>1328.4770000000001</v>
      </c>
      <c r="J17" s="241">
        <f t="shared" si="1"/>
        <v>2782.6080000000002</v>
      </c>
      <c r="L17" s="142">
        <v>2006055.09</v>
      </c>
      <c r="M17" s="195">
        <v>2347358.6</v>
      </c>
      <c r="N17" s="169">
        <f t="shared" si="2"/>
        <v>4353413.6900000004</v>
      </c>
      <c r="O17" s="201">
        <v>294860</v>
      </c>
      <c r="P17" s="143">
        <v>284346</v>
      </c>
      <c r="Q17" s="241">
        <f t="shared" si="3"/>
        <v>579206</v>
      </c>
    </row>
    <row r="18" spans="2:17" x14ac:dyDescent="0.25">
      <c r="B18" s="23"/>
      <c r="C18" s="24" t="s">
        <v>84</v>
      </c>
      <c r="D18" s="29"/>
      <c r="E18" s="142">
        <v>1447845.4500000002</v>
      </c>
      <c r="F18" s="195">
        <v>1432214.6199999999</v>
      </c>
      <c r="G18" s="195">
        <f t="shared" si="0"/>
        <v>2880060.0700000003</v>
      </c>
      <c r="H18" s="201">
        <v>46876.4</v>
      </c>
      <c r="I18" s="343">
        <f>2026-2319</f>
        <v>-293</v>
      </c>
      <c r="J18" s="241">
        <f t="shared" si="1"/>
        <v>46583.4</v>
      </c>
      <c r="L18" s="142">
        <v>859234.20000000007</v>
      </c>
      <c r="M18" s="195">
        <v>982557.55999999994</v>
      </c>
      <c r="N18" s="169">
        <f t="shared" si="2"/>
        <v>1841791.76</v>
      </c>
      <c r="O18" s="201">
        <v>1341855</v>
      </c>
      <c r="P18" s="343">
        <f>-437401+316497</f>
        <v>-120904</v>
      </c>
      <c r="Q18" s="241">
        <f t="shared" si="3"/>
        <v>1220951</v>
      </c>
    </row>
    <row r="19" spans="2:17" x14ac:dyDescent="0.25">
      <c r="B19" s="23"/>
      <c r="C19" s="30" t="s">
        <v>13</v>
      </c>
      <c r="D19" s="29"/>
      <c r="E19" s="142">
        <v>15332.58</v>
      </c>
      <c r="F19" s="195">
        <v>57175.37</v>
      </c>
      <c r="G19" s="195">
        <f t="shared" si="0"/>
        <v>72507.95</v>
      </c>
      <c r="H19" s="201"/>
      <c r="I19" s="143"/>
      <c r="J19" s="241">
        <f t="shared" si="1"/>
        <v>0</v>
      </c>
      <c r="L19" s="142">
        <v>13431.86</v>
      </c>
      <c r="M19" s="195">
        <v>56992.45</v>
      </c>
      <c r="N19" s="169">
        <f t="shared" si="2"/>
        <v>70424.31</v>
      </c>
      <c r="O19" s="201"/>
      <c r="P19" s="143"/>
      <c r="Q19" s="241"/>
    </row>
    <row r="20" spans="2:17" x14ac:dyDescent="0.25">
      <c r="B20" s="116">
        <v>215</v>
      </c>
      <c r="C20" s="32" t="s">
        <v>14</v>
      </c>
      <c r="D20" s="35"/>
      <c r="E20" s="16">
        <v>56297.58</v>
      </c>
      <c r="F20" s="169">
        <v>62633.25</v>
      </c>
      <c r="G20" s="169">
        <f t="shared" si="0"/>
        <v>118930.83</v>
      </c>
      <c r="H20" s="199">
        <v>44.259</v>
      </c>
      <c r="I20" s="17">
        <v>79.644999999999996</v>
      </c>
      <c r="J20" s="239">
        <f t="shared" si="1"/>
        <v>123.904</v>
      </c>
      <c r="L20" s="16">
        <v>39210.46</v>
      </c>
      <c r="M20" s="169">
        <v>23936.23</v>
      </c>
      <c r="N20" s="169">
        <f t="shared" si="2"/>
        <v>63146.69</v>
      </c>
      <c r="O20" s="199">
        <v>12206</v>
      </c>
      <c r="P20" s="17">
        <v>1027</v>
      </c>
      <c r="Q20" s="239">
        <f t="shared" si="3"/>
        <v>13233</v>
      </c>
    </row>
    <row r="21" spans="2:17" x14ac:dyDescent="0.25">
      <c r="B21" s="11">
        <v>215</v>
      </c>
      <c r="C21" s="235" t="s">
        <v>15</v>
      </c>
      <c r="D21" s="35"/>
      <c r="E21" s="16">
        <v>155056.50999999998</v>
      </c>
      <c r="F21" s="169">
        <v>151341.06999999998</v>
      </c>
      <c r="G21" s="169">
        <f t="shared" si="0"/>
        <v>306397.57999999996</v>
      </c>
      <c r="H21" s="199">
        <v>165.381</v>
      </c>
      <c r="I21" s="17">
        <v>128.18</v>
      </c>
      <c r="J21" s="239">
        <f t="shared" si="1"/>
        <v>293.56100000000004</v>
      </c>
      <c r="L21" s="16"/>
      <c r="M21" s="169"/>
      <c r="N21" s="169"/>
      <c r="O21" s="199"/>
      <c r="P21" s="17"/>
      <c r="Q21" s="239"/>
    </row>
    <row r="22" spans="2:17" x14ac:dyDescent="0.25">
      <c r="B22" s="11">
        <v>217</v>
      </c>
      <c r="C22" s="18" t="s">
        <v>16</v>
      </c>
      <c r="D22" s="20"/>
      <c r="E22" s="16">
        <v>4915534.93</v>
      </c>
      <c r="F22" s="169">
        <v>5843584.25</v>
      </c>
      <c r="G22" s="169">
        <f t="shared" si="0"/>
        <v>10759119.18</v>
      </c>
      <c r="H22" s="199">
        <v>7745.3869999999997</v>
      </c>
      <c r="I22" s="17">
        <v>6706.31</v>
      </c>
      <c r="J22" s="239">
        <f t="shared" si="1"/>
        <v>14451.697</v>
      </c>
      <c r="L22" s="16">
        <v>257133.73</v>
      </c>
      <c r="M22" s="169">
        <v>352233.84000000008</v>
      </c>
      <c r="N22" s="169">
        <f t="shared" si="2"/>
        <v>609367.57000000007</v>
      </c>
      <c r="O22" s="199">
        <v>26361</v>
      </c>
      <c r="P22" s="17">
        <v>34510</v>
      </c>
      <c r="Q22" s="239">
        <f t="shared" si="3"/>
        <v>60871</v>
      </c>
    </row>
    <row r="23" spans="2:17" x14ac:dyDescent="0.25">
      <c r="B23" s="116">
        <v>218</v>
      </c>
      <c r="C23" s="32" t="s">
        <v>17</v>
      </c>
      <c r="D23" s="20"/>
      <c r="E23" s="16">
        <v>1450621.39</v>
      </c>
      <c r="F23" s="169">
        <v>646269.89000000013</v>
      </c>
      <c r="G23" s="169">
        <f t="shared" si="0"/>
        <v>2096891.28</v>
      </c>
      <c r="H23" s="199">
        <v>3770.4960000000001</v>
      </c>
      <c r="I23" s="17">
        <v>844.51</v>
      </c>
      <c r="J23" s="239">
        <f t="shared" si="1"/>
        <v>4615.0060000000003</v>
      </c>
      <c r="L23" s="16">
        <v>438347.29999999993</v>
      </c>
      <c r="M23" s="169">
        <v>198653.68999999997</v>
      </c>
      <c r="N23" s="169">
        <f t="shared" si="2"/>
        <v>637000.98999999987</v>
      </c>
      <c r="O23" s="199">
        <v>63438</v>
      </c>
      <c r="P23" s="17">
        <v>15716</v>
      </c>
      <c r="Q23" s="239">
        <f t="shared" si="3"/>
        <v>79154</v>
      </c>
    </row>
    <row r="24" spans="2:17" x14ac:dyDescent="0.25">
      <c r="B24" s="11"/>
      <c r="C24" s="188"/>
      <c r="D24" s="20"/>
      <c r="E24" s="40"/>
      <c r="F24" s="171"/>
      <c r="G24" s="171">
        <f t="shared" si="0"/>
        <v>0</v>
      </c>
      <c r="H24" s="199"/>
      <c r="I24" s="17"/>
      <c r="J24" s="239">
        <f t="shared" si="1"/>
        <v>0</v>
      </c>
      <c r="L24" s="40"/>
      <c r="M24" s="171"/>
      <c r="N24" s="169"/>
      <c r="O24" s="213"/>
      <c r="P24" s="73"/>
      <c r="Q24" s="242"/>
    </row>
    <row r="25" spans="2:17" x14ac:dyDescent="0.25">
      <c r="B25" s="11"/>
      <c r="C25" s="41" t="s">
        <v>18</v>
      </c>
      <c r="D25" s="42"/>
      <c r="E25" s="43">
        <v>24995531.16</v>
      </c>
      <c r="F25" s="78">
        <v>24356137.52</v>
      </c>
      <c r="G25" s="78">
        <f t="shared" si="0"/>
        <v>49351668.68</v>
      </c>
      <c r="H25" s="202">
        <v>99612.353000000003</v>
      </c>
      <c r="I25" s="44">
        <f>SUM(I7,I9,I20:I23)</f>
        <v>35443.576000000008</v>
      </c>
      <c r="J25" s="194">
        <f t="shared" si="1"/>
        <v>135055.929</v>
      </c>
      <c r="L25" s="43">
        <v>7526568.6000000006</v>
      </c>
      <c r="M25" s="78">
        <v>7874533.46</v>
      </c>
      <c r="N25" s="169">
        <f t="shared" si="2"/>
        <v>15401102.060000001</v>
      </c>
      <c r="O25" s="287">
        <v>2593012</v>
      </c>
      <c r="P25" s="145">
        <f>SUM(P7:P9,P20:P23)</f>
        <v>1214376</v>
      </c>
      <c r="Q25" s="286">
        <f t="shared" si="3"/>
        <v>3807388</v>
      </c>
    </row>
    <row r="26" spans="2:17" x14ac:dyDescent="0.25">
      <c r="B26" s="45"/>
      <c r="C26" s="189"/>
      <c r="D26" s="46"/>
      <c r="E26" s="47">
        <v>24995531.16</v>
      </c>
      <c r="F26" s="172">
        <v>24356137.52</v>
      </c>
      <c r="G26" s="172">
        <f t="shared" si="0"/>
        <v>49351668.68</v>
      </c>
      <c r="H26" s="203">
        <v>99612.353000000003</v>
      </c>
      <c r="I26" s="48">
        <v>37762.576000000001</v>
      </c>
      <c r="J26" s="263">
        <f t="shared" si="1"/>
        <v>137374.929</v>
      </c>
      <c r="L26" s="61">
        <v>7526568.5999999996</v>
      </c>
      <c r="M26" s="174">
        <v>7874533.46</v>
      </c>
      <c r="N26" s="174">
        <f t="shared" si="2"/>
        <v>15401102.059999999</v>
      </c>
      <c r="O26" s="288">
        <v>2593012</v>
      </c>
      <c r="P26" s="146">
        <v>897879</v>
      </c>
      <c r="Q26" s="243">
        <f t="shared" si="3"/>
        <v>3490891</v>
      </c>
    </row>
    <row r="27" spans="2:17" x14ac:dyDescent="0.25">
      <c r="B27" s="49"/>
      <c r="C27" s="50" t="s">
        <v>19</v>
      </c>
      <c r="D27" s="51"/>
      <c r="E27" s="52"/>
      <c r="F27" s="173"/>
      <c r="G27" s="173"/>
      <c r="H27" s="204"/>
      <c r="I27" s="53"/>
      <c r="J27" s="264"/>
      <c r="L27" s="52"/>
      <c r="M27" s="173"/>
      <c r="N27" s="173"/>
      <c r="O27" s="289"/>
      <c r="P27" s="147"/>
      <c r="Q27" s="244"/>
    </row>
    <row r="28" spans="2:17" x14ac:dyDescent="0.25">
      <c r="B28" s="11">
        <v>250</v>
      </c>
      <c r="C28" s="54" t="s">
        <v>20</v>
      </c>
      <c r="D28" s="55"/>
      <c r="E28" s="16">
        <v>13460579.789999999</v>
      </c>
      <c r="F28" s="169">
        <v>18777486.349999998</v>
      </c>
      <c r="G28" s="169">
        <f t="shared" ref="G28:G42" si="4">F28+E28</f>
        <v>32238066.139999997</v>
      </c>
      <c r="H28" s="205">
        <v>55260.773999999998</v>
      </c>
      <c r="I28" s="196">
        <v>57575.866000000002</v>
      </c>
      <c r="J28" s="265">
        <f t="shared" ref="J28:J42" si="5">I28+H28</f>
        <v>112836.64</v>
      </c>
      <c r="L28" s="16">
        <v>1868498.8599999999</v>
      </c>
      <c r="M28" s="169">
        <v>1576838.88</v>
      </c>
      <c r="N28" s="169">
        <f t="shared" si="2"/>
        <v>3445337.7399999998</v>
      </c>
      <c r="O28" s="199">
        <v>441523</v>
      </c>
      <c r="P28" s="17">
        <v>309586</v>
      </c>
      <c r="Q28" s="239">
        <f t="shared" si="3"/>
        <v>751109</v>
      </c>
    </row>
    <row r="29" spans="2:17" x14ac:dyDescent="0.25">
      <c r="B29" s="11">
        <v>251</v>
      </c>
      <c r="C29" s="56" t="s">
        <v>21</v>
      </c>
      <c r="D29" s="57"/>
      <c r="E29" s="16">
        <v>3107329.52</v>
      </c>
      <c r="F29" s="169">
        <v>2185721.6</v>
      </c>
      <c r="G29" s="169">
        <f t="shared" si="4"/>
        <v>5293051.12</v>
      </c>
      <c r="H29" s="205">
        <v>18376.433000000001</v>
      </c>
      <c r="I29" s="196">
        <v>9061.6540000000005</v>
      </c>
      <c r="J29" s="265">
        <f t="shared" si="5"/>
        <v>27438.087</v>
      </c>
      <c r="L29" s="16">
        <v>230775.19</v>
      </c>
      <c r="M29" s="169">
        <v>318188.15999999997</v>
      </c>
      <c r="N29" s="169">
        <f t="shared" si="2"/>
        <v>548963.35</v>
      </c>
      <c r="O29" s="199">
        <v>32957</v>
      </c>
      <c r="P29" s="17">
        <v>52324</v>
      </c>
      <c r="Q29" s="239">
        <f t="shared" si="3"/>
        <v>85281</v>
      </c>
    </row>
    <row r="30" spans="2:17" x14ac:dyDescent="0.25">
      <c r="B30" s="11">
        <v>253</v>
      </c>
      <c r="C30" s="56" t="s">
        <v>22</v>
      </c>
      <c r="D30" s="57"/>
      <c r="E30" s="16">
        <v>1296896.7500000002</v>
      </c>
      <c r="F30" s="169">
        <v>1276950.8399999999</v>
      </c>
      <c r="G30" s="169">
        <f t="shared" si="4"/>
        <v>2573847.59</v>
      </c>
      <c r="H30" s="205">
        <v>13718.635</v>
      </c>
      <c r="I30" s="196">
        <v>6675.9790000000003</v>
      </c>
      <c r="J30" s="265">
        <f t="shared" si="5"/>
        <v>20394.614000000001</v>
      </c>
      <c r="L30" s="16">
        <v>475977.58999999997</v>
      </c>
      <c r="M30" s="169">
        <v>553255.81999999995</v>
      </c>
      <c r="N30" s="169">
        <f t="shared" si="2"/>
        <v>1029233.4099999999</v>
      </c>
      <c r="O30" s="199">
        <v>475521</v>
      </c>
      <c r="P30" s="17">
        <v>355433</v>
      </c>
      <c r="Q30" s="239">
        <f t="shared" si="3"/>
        <v>830954</v>
      </c>
    </row>
    <row r="31" spans="2:17" x14ac:dyDescent="0.25">
      <c r="B31" s="11">
        <v>258</v>
      </c>
      <c r="C31" s="316" t="s">
        <v>23</v>
      </c>
      <c r="D31" s="15"/>
      <c r="E31" s="16">
        <v>1463617.27</v>
      </c>
      <c r="F31" s="169">
        <v>3559423.3899999997</v>
      </c>
      <c r="G31" s="169">
        <f t="shared" si="4"/>
        <v>5023040.66</v>
      </c>
      <c r="H31" s="317">
        <v>3764.5459999999998</v>
      </c>
      <c r="I31" s="318">
        <v>7475.4250000000002</v>
      </c>
      <c r="J31" s="319">
        <f t="shared" si="5"/>
        <v>11239.971</v>
      </c>
      <c r="L31" s="16"/>
      <c r="M31" s="169"/>
      <c r="N31" s="169"/>
      <c r="O31" s="199"/>
      <c r="P31" s="17"/>
      <c r="Q31" s="239"/>
    </row>
    <row r="32" spans="2:17" x14ac:dyDescent="0.25">
      <c r="B32" s="11">
        <v>258</v>
      </c>
      <c r="C32" s="12" t="s">
        <v>24</v>
      </c>
      <c r="D32" s="15"/>
      <c r="E32" s="16">
        <v>593542.54</v>
      </c>
      <c r="F32" s="169">
        <v>1998091.55</v>
      </c>
      <c r="G32" s="169">
        <f t="shared" si="4"/>
        <v>2591634.09</v>
      </c>
      <c r="H32" s="205">
        <v>109.587</v>
      </c>
      <c r="I32" s="196">
        <v>5521.5860000000002</v>
      </c>
      <c r="J32" s="265">
        <f t="shared" si="5"/>
        <v>5631.1730000000007</v>
      </c>
      <c r="L32" s="16"/>
      <c r="M32" s="169"/>
      <c r="N32" s="169"/>
      <c r="O32" s="199"/>
      <c r="P32" s="17"/>
      <c r="Q32" s="239"/>
    </row>
    <row r="33" spans="2:17" x14ac:dyDescent="0.25">
      <c r="B33" s="11">
        <v>262</v>
      </c>
      <c r="C33" s="56" t="s">
        <v>25</v>
      </c>
      <c r="D33" s="57"/>
      <c r="E33" s="21">
        <v>6691393.8900000006</v>
      </c>
      <c r="F33" s="170">
        <v>11133132.07</v>
      </c>
      <c r="G33" s="170">
        <f t="shared" si="4"/>
        <v>17824525.960000001</v>
      </c>
      <c r="H33" s="206">
        <v>16824.076999999997</v>
      </c>
      <c r="I33" s="197">
        <v>32585.400000000005</v>
      </c>
      <c r="J33" s="266">
        <f t="shared" si="5"/>
        <v>49409.476999999999</v>
      </c>
      <c r="L33" s="21">
        <v>2293975.2000000002</v>
      </c>
      <c r="M33" s="170">
        <v>3017769.5799999996</v>
      </c>
      <c r="N33" s="170">
        <f t="shared" si="2"/>
        <v>5311744.7799999993</v>
      </c>
      <c r="O33" s="200">
        <v>549597</v>
      </c>
      <c r="P33" s="22">
        <v>749249</v>
      </c>
      <c r="Q33" s="240">
        <f t="shared" si="3"/>
        <v>1298846</v>
      </c>
    </row>
    <row r="34" spans="2:17" x14ac:dyDescent="0.25">
      <c r="B34" s="11"/>
      <c r="C34" s="24" t="s">
        <v>26</v>
      </c>
      <c r="D34" s="20"/>
      <c r="E34" s="16">
        <v>821058.58000000007</v>
      </c>
      <c r="F34" s="169">
        <v>2209676.8600000003</v>
      </c>
      <c r="G34" s="169">
        <f t="shared" si="4"/>
        <v>3030735.4400000004</v>
      </c>
      <c r="H34" s="205">
        <v>7076.183</v>
      </c>
      <c r="I34" s="196">
        <v>14889.788</v>
      </c>
      <c r="J34" s="265">
        <f t="shared" si="5"/>
        <v>21965.971000000001</v>
      </c>
      <c r="L34" s="16"/>
      <c r="M34" s="169"/>
      <c r="N34" s="169"/>
      <c r="O34" s="199"/>
      <c r="P34" s="17"/>
      <c r="Q34" s="239"/>
    </row>
    <row r="35" spans="2:17" x14ac:dyDescent="0.25">
      <c r="B35" s="11"/>
      <c r="C35" s="24" t="s">
        <v>27</v>
      </c>
      <c r="D35" s="20"/>
      <c r="E35" s="16">
        <v>72971.920000000013</v>
      </c>
      <c r="F35" s="169">
        <v>215523.56000000003</v>
      </c>
      <c r="G35" s="169">
        <f t="shared" si="4"/>
        <v>288495.48000000004</v>
      </c>
      <c r="H35" s="205">
        <v>174.334</v>
      </c>
      <c r="I35" s="196">
        <v>505.66399999999999</v>
      </c>
      <c r="J35" s="265">
        <f t="shared" si="5"/>
        <v>679.99800000000005</v>
      </c>
      <c r="L35" s="16">
        <v>680805.11999999988</v>
      </c>
      <c r="M35" s="169">
        <v>868723.07999999984</v>
      </c>
      <c r="N35" s="169">
        <f t="shared" si="2"/>
        <v>1549528.1999999997</v>
      </c>
      <c r="O35" s="199">
        <v>77744</v>
      </c>
      <c r="P35" s="17">
        <v>154309</v>
      </c>
      <c r="Q35" s="239">
        <f t="shared" si="3"/>
        <v>232053</v>
      </c>
    </row>
    <row r="36" spans="2:17" x14ac:dyDescent="0.25">
      <c r="B36" s="116"/>
      <c r="C36" s="30" t="s">
        <v>28</v>
      </c>
      <c r="D36" s="20"/>
      <c r="E36" s="16">
        <v>145017.88</v>
      </c>
      <c r="F36" s="169">
        <v>249464.86000000002</v>
      </c>
      <c r="G36" s="169">
        <f t="shared" si="4"/>
        <v>394482.74</v>
      </c>
      <c r="H36" s="205">
        <v>230.929</v>
      </c>
      <c r="I36" s="196">
        <v>1099.4690000000001</v>
      </c>
      <c r="J36" s="265">
        <f t="shared" si="5"/>
        <v>1330.3980000000001</v>
      </c>
      <c r="L36" s="16">
        <v>35551.79</v>
      </c>
      <c r="M36" s="169">
        <v>15740.980000000001</v>
      </c>
      <c r="N36" s="169">
        <f t="shared" si="2"/>
        <v>51292.770000000004</v>
      </c>
      <c r="O36" s="199">
        <v>606</v>
      </c>
      <c r="P36" s="17">
        <v>14782</v>
      </c>
      <c r="Q36" s="239">
        <f t="shared" si="3"/>
        <v>15388</v>
      </c>
    </row>
    <row r="37" spans="2:17" x14ac:dyDescent="0.25">
      <c r="B37" s="11"/>
      <c r="C37" s="24" t="s">
        <v>29</v>
      </c>
      <c r="D37" s="20"/>
      <c r="E37" s="16">
        <v>448977.76</v>
      </c>
      <c r="F37" s="169">
        <v>388874.47000000003</v>
      </c>
      <c r="G37" s="169">
        <f t="shared" si="4"/>
        <v>837852.23</v>
      </c>
      <c r="H37" s="205">
        <v>507.18599999999998</v>
      </c>
      <c r="I37" s="196">
        <v>379.20299999999997</v>
      </c>
      <c r="J37" s="265">
        <f t="shared" si="5"/>
        <v>886.3889999999999</v>
      </c>
      <c r="L37" s="16">
        <v>1558142.32</v>
      </c>
      <c r="M37" s="169">
        <v>2118170.92</v>
      </c>
      <c r="N37" s="169">
        <f t="shared" si="2"/>
        <v>3676313.24</v>
      </c>
      <c r="O37" s="199">
        <v>471209</v>
      </c>
      <c r="P37" s="17">
        <v>578334</v>
      </c>
      <c r="Q37" s="239">
        <f t="shared" si="3"/>
        <v>1049543</v>
      </c>
    </row>
    <row r="38" spans="2:17" x14ac:dyDescent="0.25">
      <c r="B38" s="11"/>
      <c r="C38" s="24" t="s">
        <v>30</v>
      </c>
      <c r="D38" s="20"/>
      <c r="E38" s="16">
        <v>5203367.75</v>
      </c>
      <c r="F38" s="169">
        <v>7468216.0999999996</v>
      </c>
      <c r="G38" s="169">
        <f t="shared" si="4"/>
        <v>12671583.85</v>
      </c>
      <c r="H38" s="205">
        <v>8835.4449999999997</v>
      </c>
      <c r="I38" s="196">
        <v>15105.789000000001</v>
      </c>
      <c r="J38" s="265">
        <f t="shared" si="5"/>
        <v>23941.234</v>
      </c>
      <c r="L38" s="16">
        <v>19475.97</v>
      </c>
      <c r="M38" s="169">
        <v>15134.6</v>
      </c>
      <c r="N38" s="169">
        <f t="shared" si="2"/>
        <v>34610.57</v>
      </c>
      <c r="O38" s="199">
        <v>38</v>
      </c>
      <c r="P38" s="17">
        <v>1824</v>
      </c>
      <c r="Q38" s="239">
        <f t="shared" si="3"/>
        <v>1862</v>
      </c>
    </row>
    <row r="39" spans="2:17" x14ac:dyDescent="0.25">
      <c r="B39" s="11"/>
      <c r="C39" s="24" t="s">
        <v>79</v>
      </c>
      <c r="D39" s="20"/>
      <c r="E39" s="16"/>
      <c r="F39" s="169">
        <v>601376.22</v>
      </c>
      <c r="G39" s="169">
        <f t="shared" si="4"/>
        <v>601376.22</v>
      </c>
      <c r="H39" s="205"/>
      <c r="I39" s="196">
        <v>605.48699999999997</v>
      </c>
      <c r="J39" s="265">
        <f t="shared" si="5"/>
        <v>605.48699999999997</v>
      </c>
      <c r="L39" s="16"/>
      <c r="M39" s="169"/>
      <c r="N39" s="169"/>
      <c r="O39" s="199"/>
      <c r="P39" s="17"/>
      <c r="Q39" s="239"/>
    </row>
    <row r="40" spans="2:17" x14ac:dyDescent="0.25">
      <c r="B40" s="11"/>
      <c r="C40" s="187"/>
      <c r="D40" s="15"/>
      <c r="E40" s="40"/>
      <c r="F40" s="171"/>
      <c r="G40" s="171">
        <f t="shared" si="4"/>
        <v>0</v>
      </c>
      <c r="H40" s="207"/>
      <c r="I40" s="59"/>
      <c r="J40" s="267">
        <f t="shared" si="5"/>
        <v>0</v>
      </c>
      <c r="L40" s="40"/>
      <c r="M40" s="171"/>
      <c r="N40" s="171"/>
      <c r="O40" s="213"/>
      <c r="P40" s="73"/>
      <c r="Q40" s="242"/>
    </row>
    <row r="41" spans="2:17" x14ac:dyDescent="0.25">
      <c r="B41" s="11"/>
      <c r="C41" s="41" t="s">
        <v>31</v>
      </c>
      <c r="D41" s="42"/>
      <c r="E41" s="43">
        <v>26613359.759999998</v>
      </c>
      <c r="F41" s="78">
        <v>38930805.799999997</v>
      </c>
      <c r="G41" s="78">
        <f t="shared" si="4"/>
        <v>65544165.559999995</v>
      </c>
      <c r="H41" s="208">
        <v>108054.052</v>
      </c>
      <c r="I41" s="60">
        <v>118895.91000000002</v>
      </c>
      <c r="J41" s="262">
        <f t="shared" si="5"/>
        <v>226949.962</v>
      </c>
      <c r="L41" s="43">
        <v>4869226.84</v>
      </c>
      <c r="M41" s="78">
        <v>5466052.4399999995</v>
      </c>
      <c r="N41" s="78">
        <f t="shared" si="2"/>
        <v>10335279.279999999</v>
      </c>
      <c r="O41" s="287">
        <v>1499598</v>
      </c>
      <c r="P41" s="145">
        <v>1466592</v>
      </c>
      <c r="Q41" s="286">
        <f t="shared" si="3"/>
        <v>2966190</v>
      </c>
    </row>
    <row r="42" spans="2:17" x14ac:dyDescent="0.25">
      <c r="B42" s="45"/>
      <c r="C42" s="189"/>
      <c r="D42" s="46"/>
      <c r="E42" s="61">
        <v>26613359.759999998</v>
      </c>
      <c r="F42" s="174">
        <v>38930805.800000004</v>
      </c>
      <c r="G42" s="174">
        <f t="shared" si="4"/>
        <v>65544165.560000002</v>
      </c>
      <c r="H42" s="209">
        <v>108054.052</v>
      </c>
      <c r="I42" s="62">
        <v>118895.91</v>
      </c>
      <c r="J42" s="268">
        <f t="shared" si="5"/>
        <v>226949.962</v>
      </c>
      <c r="L42" s="61">
        <v>4869226.84</v>
      </c>
      <c r="M42" s="174">
        <v>5466052.4400000004</v>
      </c>
      <c r="N42" s="174">
        <f t="shared" si="2"/>
        <v>10335279.280000001</v>
      </c>
      <c r="O42" s="290">
        <v>1499598</v>
      </c>
      <c r="P42" s="148">
        <v>1466592</v>
      </c>
      <c r="Q42" s="245">
        <f t="shared" si="3"/>
        <v>2966190</v>
      </c>
    </row>
    <row r="43" spans="2:17" x14ac:dyDescent="0.25">
      <c r="B43" s="63"/>
      <c r="C43" s="64" t="s">
        <v>32</v>
      </c>
      <c r="D43" s="42"/>
      <c r="E43" s="65"/>
      <c r="F43" s="175"/>
      <c r="G43" s="175"/>
      <c r="H43" s="210"/>
      <c r="I43" s="66"/>
      <c r="J43" s="269"/>
      <c r="L43" s="65"/>
      <c r="M43" s="175"/>
      <c r="N43" s="175">
        <f t="shared" si="2"/>
        <v>0</v>
      </c>
      <c r="O43" s="291"/>
      <c r="P43" s="149"/>
      <c r="Q43" s="246"/>
    </row>
    <row r="44" spans="2:17" x14ac:dyDescent="0.25">
      <c r="B44" s="11">
        <v>249</v>
      </c>
      <c r="C44" s="54" t="s">
        <v>33</v>
      </c>
      <c r="D44" s="42"/>
      <c r="E44" s="16">
        <v>332861.23</v>
      </c>
      <c r="F44" s="169">
        <v>338818.27</v>
      </c>
      <c r="G44" s="169">
        <f>F44+E44</f>
        <v>671679.5</v>
      </c>
      <c r="H44" s="199">
        <v>204</v>
      </c>
      <c r="I44" s="17">
        <v>0</v>
      </c>
      <c r="J44" s="239">
        <f>I44+H44</f>
        <v>204</v>
      </c>
      <c r="L44" s="16">
        <v>74400.320000000007</v>
      </c>
      <c r="M44" s="169">
        <v>0</v>
      </c>
      <c r="N44" s="169">
        <f t="shared" si="2"/>
        <v>74400.320000000007</v>
      </c>
      <c r="O44" s="292">
        <v>10200</v>
      </c>
      <c r="P44" s="150"/>
      <c r="Q44" s="247">
        <f t="shared" si="3"/>
        <v>10200</v>
      </c>
    </row>
    <row r="45" spans="2:17" x14ac:dyDescent="0.25">
      <c r="B45" s="11">
        <v>249</v>
      </c>
      <c r="C45" s="54" t="s">
        <v>34</v>
      </c>
      <c r="D45" s="42"/>
      <c r="E45" s="16">
        <v>18828.769999999997</v>
      </c>
      <c r="F45" s="169">
        <v>214468.83000000002</v>
      </c>
      <c r="G45" s="169">
        <f>F45+E45</f>
        <v>233297.6</v>
      </c>
      <c r="H45" s="199">
        <v>0</v>
      </c>
      <c r="I45" s="17">
        <v>607.49099999999999</v>
      </c>
      <c r="J45" s="239">
        <f>I45+H45</f>
        <v>607.49099999999999</v>
      </c>
      <c r="L45" s="16">
        <v>0</v>
      </c>
      <c r="M45" s="169">
        <v>828.63</v>
      </c>
      <c r="N45" s="169">
        <f t="shared" si="2"/>
        <v>828.63</v>
      </c>
      <c r="O45" s="293"/>
      <c r="P45" s="151"/>
      <c r="Q45" s="248"/>
    </row>
    <row r="46" spans="2:17" x14ac:dyDescent="0.25">
      <c r="B46" s="11"/>
      <c r="C46" s="190"/>
      <c r="D46" s="42"/>
      <c r="E46" s="40"/>
      <c r="F46" s="171"/>
      <c r="G46" s="171"/>
      <c r="H46" s="211"/>
      <c r="I46" s="67"/>
      <c r="J46" s="270"/>
      <c r="L46" s="43"/>
      <c r="M46" s="78"/>
      <c r="N46" s="78"/>
      <c r="O46" s="293"/>
      <c r="P46" s="151"/>
      <c r="Q46" s="248"/>
    </row>
    <row r="47" spans="2:17" x14ac:dyDescent="0.25">
      <c r="B47" s="11"/>
      <c r="C47" s="311" t="s">
        <v>35</v>
      </c>
      <c r="D47" s="42"/>
      <c r="E47" s="43">
        <v>351690</v>
      </c>
      <c r="F47" s="78">
        <v>553287.10000000009</v>
      </c>
      <c r="G47" s="78">
        <f>F47+E47</f>
        <v>904977.10000000009</v>
      </c>
      <c r="H47" s="313">
        <v>204</v>
      </c>
      <c r="I47" s="314">
        <v>607.49099999999999</v>
      </c>
      <c r="J47" s="315">
        <f>I47+H47</f>
        <v>811.49099999999999</v>
      </c>
      <c r="L47" s="43">
        <v>74400.320000000007</v>
      </c>
      <c r="M47" s="78">
        <v>828.63</v>
      </c>
      <c r="N47" s="78">
        <f t="shared" si="2"/>
        <v>75228.950000000012</v>
      </c>
      <c r="O47" s="334">
        <v>10200</v>
      </c>
      <c r="P47" s="335">
        <v>0</v>
      </c>
      <c r="Q47" s="336">
        <f t="shared" si="3"/>
        <v>10200</v>
      </c>
    </row>
    <row r="48" spans="2:17" x14ac:dyDescent="0.25">
      <c r="B48" s="45"/>
      <c r="C48" s="189"/>
      <c r="D48" s="46"/>
      <c r="E48" s="61">
        <v>351690</v>
      </c>
      <c r="F48" s="174">
        <v>553287.1</v>
      </c>
      <c r="G48" s="174">
        <f>F48+E48</f>
        <v>904977.1</v>
      </c>
      <c r="H48" s="203">
        <v>204</v>
      </c>
      <c r="I48" s="48">
        <v>607.49099999999999</v>
      </c>
      <c r="J48" s="263">
        <f>I48+H48</f>
        <v>811.49099999999999</v>
      </c>
      <c r="L48" s="61">
        <v>74400.320000000007</v>
      </c>
      <c r="M48" s="174">
        <v>828.63</v>
      </c>
      <c r="N48" s="174">
        <f t="shared" si="2"/>
        <v>75228.950000000012</v>
      </c>
      <c r="O48" s="290">
        <v>0</v>
      </c>
      <c r="P48" s="148">
        <v>0</v>
      </c>
      <c r="Q48" s="245">
        <f t="shared" si="3"/>
        <v>0</v>
      </c>
    </row>
    <row r="49" spans="2:17" x14ac:dyDescent="0.25">
      <c r="B49" s="68"/>
      <c r="C49" s="69" t="s">
        <v>36</v>
      </c>
      <c r="D49" s="70"/>
      <c r="E49" s="71"/>
      <c r="F49" s="176"/>
      <c r="G49" s="176"/>
      <c r="H49" s="212"/>
      <c r="I49" s="72"/>
      <c r="J49" s="271"/>
      <c r="L49" s="281"/>
      <c r="M49" s="282"/>
      <c r="N49" s="282"/>
      <c r="O49" s="294"/>
      <c r="P49" s="283"/>
      <c r="Q49" s="284"/>
    </row>
    <row r="50" spans="2:17" x14ac:dyDescent="0.25">
      <c r="B50" s="11">
        <v>254</v>
      </c>
      <c r="C50" s="58" t="s">
        <v>72</v>
      </c>
      <c r="D50" s="33"/>
      <c r="E50" s="16">
        <v>3651479.29</v>
      </c>
      <c r="F50" s="169">
        <v>4289485.32</v>
      </c>
      <c r="G50" s="169">
        <f>F50+E50</f>
        <v>7940964.6100000003</v>
      </c>
      <c r="H50" s="320">
        <v>12702</v>
      </c>
      <c r="I50" s="321">
        <v>10249.200000000001</v>
      </c>
      <c r="J50" s="322">
        <f>I50+H50</f>
        <v>22951.200000000001</v>
      </c>
      <c r="L50" s="40"/>
      <c r="M50" s="171"/>
      <c r="N50" s="171"/>
      <c r="O50" s="213"/>
      <c r="P50" s="73"/>
      <c r="Q50" s="242"/>
    </row>
    <row r="51" spans="2:17" x14ac:dyDescent="0.25">
      <c r="B51" s="11"/>
      <c r="C51" s="14" t="s">
        <v>37</v>
      </c>
      <c r="D51" s="33"/>
      <c r="E51" s="16"/>
      <c r="F51" s="169"/>
      <c r="G51" s="169">
        <f>F51+E51</f>
        <v>0</v>
      </c>
      <c r="H51" s="199"/>
      <c r="I51" s="17"/>
      <c r="J51" s="239"/>
      <c r="L51" s="16">
        <v>954632.19</v>
      </c>
      <c r="M51" s="169">
        <v>608889</v>
      </c>
      <c r="N51" s="169">
        <f t="shared" si="2"/>
        <v>1563521.19</v>
      </c>
      <c r="O51" s="213"/>
      <c r="P51" s="73"/>
      <c r="Q51" s="242"/>
    </row>
    <row r="52" spans="2:17" x14ac:dyDescent="0.25">
      <c r="B52" s="11">
        <v>292</v>
      </c>
      <c r="C52" s="14" t="s">
        <v>38</v>
      </c>
      <c r="D52" s="33"/>
      <c r="E52" s="16">
        <v>0</v>
      </c>
      <c r="F52" s="169">
        <v>0</v>
      </c>
      <c r="G52" s="169">
        <f>F52+E52</f>
        <v>0</v>
      </c>
      <c r="H52" s="199">
        <v>428.25700000000001</v>
      </c>
      <c r="I52" s="17">
        <v>2294.877</v>
      </c>
      <c r="J52" s="239">
        <f>I52+H52</f>
        <v>2723.134</v>
      </c>
      <c r="L52" s="40"/>
      <c r="M52" s="171"/>
      <c r="N52" s="171"/>
      <c r="O52" s="213"/>
      <c r="P52" s="73"/>
      <c r="Q52" s="242"/>
    </row>
    <row r="53" spans="2:17" x14ac:dyDescent="0.25">
      <c r="B53" s="11"/>
      <c r="C53" s="14" t="s">
        <v>39</v>
      </c>
      <c r="D53" s="33"/>
      <c r="E53" s="40"/>
      <c r="F53" s="169">
        <v>25615.18</v>
      </c>
      <c r="G53" s="169">
        <f>F53+E53</f>
        <v>25615.18</v>
      </c>
      <c r="H53" s="213"/>
      <c r="I53" s="17"/>
      <c r="J53" s="239"/>
      <c r="L53" s="40">
        <v>0</v>
      </c>
      <c r="M53" s="171">
        <v>10978.16</v>
      </c>
      <c r="N53" s="171">
        <f t="shared" si="2"/>
        <v>10978.16</v>
      </c>
      <c r="O53" s="213"/>
      <c r="P53" s="73"/>
      <c r="Q53" s="242"/>
    </row>
    <row r="54" spans="2:17" x14ac:dyDescent="0.25">
      <c r="B54" s="11"/>
      <c r="C54" s="14"/>
      <c r="D54" s="33"/>
      <c r="E54" s="40"/>
      <c r="F54" s="171"/>
      <c r="G54" s="171"/>
      <c r="H54" s="213"/>
      <c r="I54" s="73"/>
      <c r="J54" s="242"/>
      <c r="L54" s="40"/>
      <c r="M54" s="171"/>
      <c r="N54" s="171"/>
      <c r="O54" s="213"/>
      <c r="P54" s="73"/>
      <c r="Q54" s="242"/>
    </row>
    <row r="55" spans="2:17" x14ac:dyDescent="0.25">
      <c r="B55" s="11"/>
      <c r="C55" s="41" t="s">
        <v>40</v>
      </c>
      <c r="D55" s="33"/>
      <c r="E55" s="43">
        <v>3651479.29</v>
      </c>
      <c r="F55" s="78">
        <v>4315100.5</v>
      </c>
      <c r="G55" s="78">
        <f>F55+E55</f>
        <v>7966579.79</v>
      </c>
      <c r="H55" s="202">
        <v>13130.257</v>
      </c>
      <c r="I55" s="44">
        <v>12544.077000000001</v>
      </c>
      <c r="J55" s="194">
        <f>I55+H55</f>
        <v>25674.334000000003</v>
      </c>
      <c r="L55" s="43">
        <v>954632.19</v>
      </c>
      <c r="M55" s="78">
        <v>619867.16</v>
      </c>
      <c r="N55" s="78">
        <f t="shared" si="2"/>
        <v>1574499.35</v>
      </c>
      <c r="O55" s="295"/>
      <c r="P55" s="153"/>
      <c r="Q55" s="249"/>
    </row>
    <row r="56" spans="2:17" ht="15.75" thickBot="1" x14ac:dyDescent="0.3">
      <c r="B56" s="191"/>
      <c r="C56" s="192"/>
      <c r="D56" s="186"/>
      <c r="E56" s="74">
        <v>3651479.29</v>
      </c>
      <c r="F56" s="74">
        <v>4315100.5</v>
      </c>
      <c r="G56" s="74">
        <f>F56+E56</f>
        <v>7966579.79</v>
      </c>
      <c r="H56" s="214">
        <v>13130.257</v>
      </c>
      <c r="I56" s="75">
        <v>12544.076999999999</v>
      </c>
      <c r="J56" s="272">
        <f>I56+H56</f>
        <v>25674.333999999999</v>
      </c>
      <c r="L56" s="154">
        <v>954632.19</v>
      </c>
      <c r="M56" s="74">
        <v>619867.16</v>
      </c>
      <c r="N56" s="74">
        <f t="shared" si="2"/>
        <v>1574499.35</v>
      </c>
      <c r="O56" s="296"/>
      <c r="P56" s="155"/>
      <c r="Q56" s="250"/>
    </row>
    <row r="57" spans="2:17" x14ac:dyDescent="0.25">
      <c r="B57" s="76"/>
      <c r="C57" s="38"/>
      <c r="D57" s="33"/>
      <c r="E57" s="78"/>
      <c r="F57" s="78"/>
      <c r="G57" s="78"/>
      <c r="H57" s="231"/>
      <c r="I57" s="44"/>
      <c r="J57" s="194"/>
      <c r="L57" s="78"/>
      <c r="M57" s="78"/>
      <c r="N57" s="78"/>
      <c r="O57" s="295"/>
      <c r="P57" s="153"/>
      <c r="Q57" s="249"/>
    </row>
    <row r="58" spans="2:17" x14ac:dyDescent="0.25">
      <c r="B58" s="38"/>
      <c r="C58" s="38"/>
      <c r="D58" s="33"/>
      <c r="H58" s="232"/>
      <c r="J58" s="273"/>
      <c r="L58" s="78"/>
      <c r="M58" s="78"/>
      <c r="N58" s="78"/>
      <c r="O58" s="295"/>
      <c r="P58" s="153"/>
      <c r="Q58" s="249"/>
    </row>
    <row r="59" spans="2:17" x14ac:dyDescent="0.25">
      <c r="B59" s="38"/>
      <c r="C59" s="38"/>
      <c r="D59" s="33"/>
      <c r="H59" s="232"/>
      <c r="J59" s="273"/>
      <c r="L59" s="78"/>
      <c r="M59" s="78"/>
      <c r="N59" s="78"/>
      <c r="O59" s="295"/>
      <c r="P59" s="153"/>
      <c r="Q59" s="249"/>
    </row>
    <row r="60" spans="2:17" x14ac:dyDescent="0.25">
      <c r="B60" s="93"/>
      <c r="C60" s="94" t="s">
        <v>43</v>
      </c>
      <c r="D60" s="70"/>
      <c r="E60" s="95"/>
      <c r="F60" s="177"/>
      <c r="G60" s="177">
        <f t="shared" ref="G60:G69" si="6">F60+E60</f>
        <v>0</v>
      </c>
      <c r="H60" s="215"/>
      <c r="I60" s="96"/>
      <c r="J60" s="274"/>
      <c r="L60" s="95"/>
      <c r="M60" s="177"/>
      <c r="N60" s="177">
        <f t="shared" si="2"/>
        <v>0</v>
      </c>
      <c r="O60" s="297"/>
      <c r="P60" s="157"/>
      <c r="Q60" s="251"/>
    </row>
    <row r="61" spans="2:17" x14ac:dyDescent="0.25">
      <c r="B61" s="97"/>
      <c r="C61" s="18" t="s">
        <v>44</v>
      </c>
      <c r="D61" s="98"/>
      <c r="E61" s="16">
        <v>1062875.6200000001</v>
      </c>
      <c r="F61" s="169">
        <v>928441.91</v>
      </c>
      <c r="G61" s="169">
        <f t="shared" si="6"/>
        <v>1991317.5300000003</v>
      </c>
      <c r="H61" s="216"/>
      <c r="I61" s="99"/>
      <c r="J61" s="252"/>
      <c r="L61" s="16">
        <v>158769.1</v>
      </c>
      <c r="M61" s="169">
        <v>138727.09000000003</v>
      </c>
      <c r="N61" s="169">
        <f t="shared" si="2"/>
        <v>297496.19000000006</v>
      </c>
      <c r="O61" s="216"/>
      <c r="P61" s="99"/>
      <c r="Q61" s="252"/>
    </row>
    <row r="62" spans="2:17" x14ac:dyDescent="0.25">
      <c r="B62" s="97"/>
      <c r="C62" s="18" t="s">
        <v>45</v>
      </c>
      <c r="D62" s="98"/>
      <c r="E62" s="16">
        <v>568416.15</v>
      </c>
      <c r="F62" s="169">
        <v>588277.77</v>
      </c>
      <c r="G62" s="169">
        <f t="shared" si="6"/>
        <v>1156693.92</v>
      </c>
      <c r="H62" s="199"/>
      <c r="I62" s="17"/>
      <c r="J62" s="239"/>
      <c r="L62" s="16">
        <v>57829.01</v>
      </c>
      <c r="M62" s="169">
        <v>55121.67</v>
      </c>
      <c r="N62" s="169">
        <f t="shared" si="2"/>
        <v>112950.68</v>
      </c>
      <c r="O62" s="199"/>
      <c r="P62" s="17"/>
      <c r="Q62" s="239"/>
    </row>
    <row r="63" spans="2:17" x14ac:dyDescent="0.25">
      <c r="B63" s="11"/>
      <c r="C63" s="14" t="s">
        <v>46</v>
      </c>
      <c r="D63" s="33"/>
      <c r="E63" s="16">
        <v>576490.05000000005</v>
      </c>
      <c r="F63" s="169">
        <v>530409.13</v>
      </c>
      <c r="G63" s="169">
        <f t="shared" si="6"/>
        <v>1106899.1800000002</v>
      </c>
      <c r="H63" s="217"/>
      <c r="I63" s="100"/>
      <c r="J63" s="18"/>
      <c r="L63" s="16">
        <v>74390.070000000007</v>
      </c>
      <c r="M63" s="169">
        <v>59203.159999999989</v>
      </c>
      <c r="N63" s="169">
        <f t="shared" si="2"/>
        <v>133593.22999999998</v>
      </c>
      <c r="O63" s="216"/>
      <c r="P63" s="99"/>
      <c r="Q63" s="252"/>
    </row>
    <row r="64" spans="2:17" x14ac:dyDescent="0.25">
      <c r="B64" s="11"/>
      <c r="C64" s="34" t="s">
        <v>47</v>
      </c>
      <c r="D64" s="33"/>
      <c r="E64" s="16">
        <v>438932.99</v>
      </c>
      <c r="F64" s="169">
        <v>719678.75</v>
      </c>
      <c r="G64" s="169">
        <f t="shared" si="6"/>
        <v>1158611.74</v>
      </c>
      <c r="H64" s="216"/>
      <c r="I64" s="99"/>
      <c r="J64" s="252"/>
      <c r="L64" s="16">
        <v>67331.97</v>
      </c>
      <c r="M64" s="169">
        <v>107566.64</v>
      </c>
      <c r="N64" s="169">
        <f t="shared" ref="N64:N101" si="7">M64+L64</f>
        <v>174898.61</v>
      </c>
      <c r="O64" s="216"/>
      <c r="P64" s="99"/>
      <c r="Q64" s="252"/>
    </row>
    <row r="65" spans="2:17" x14ac:dyDescent="0.25">
      <c r="B65" s="11"/>
      <c r="C65" s="14" t="s">
        <v>48</v>
      </c>
      <c r="D65" s="33"/>
      <c r="E65" s="16">
        <v>128103.32</v>
      </c>
      <c r="F65" s="169">
        <v>194023.02</v>
      </c>
      <c r="G65" s="169">
        <f t="shared" si="6"/>
        <v>322126.33999999997</v>
      </c>
      <c r="H65" s="216"/>
      <c r="I65" s="99"/>
      <c r="J65" s="252"/>
      <c r="L65" s="16">
        <v>15049.38</v>
      </c>
      <c r="M65" s="169">
        <v>24509.879999999997</v>
      </c>
      <c r="N65" s="169">
        <f t="shared" si="7"/>
        <v>39559.259999999995</v>
      </c>
      <c r="O65" s="216"/>
      <c r="P65" s="99"/>
      <c r="Q65" s="252"/>
    </row>
    <row r="66" spans="2:17" x14ac:dyDescent="0.25">
      <c r="B66" s="11"/>
      <c r="C66" s="14" t="s">
        <v>49</v>
      </c>
      <c r="D66" s="33"/>
      <c r="E66" s="16">
        <v>106252.52999999998</v>
      </c>
      <c r="F66" s="169">
        <v>-84918.49</v>
      </c>
      <c r="G66" s="169">
        <f t="shared" si="6"/>
        <v>21334.039999999979</v>
      </c>
      <c r="H66" s="216"/>
      <c r="I66" s="99"/>
      <c r="J66" s="252"/>
      <c r="L66" s="16">
        <v>25002.239999999991</v>
      </c>
      <c r="M66" s="169">
        <v>-139466.37</v>
      </c>
      <c r="N66" s="169">
        <f t="shared" si="7"/>
        <v>-114464.13</v>
      </c>
      <c r="O66" s="216"/>
      <c r="P66" s="99"/>
      <c r="Q66" s="252"/>
    </row>
    <row r="67" spans="2:17" x14ac:dyDescent="0.25">
      <c r="B67" s="23"/>
      <c r="C67" s="14" t="s">
        <v>50</v>
      </c>
      <c r="D67" s="102"/>
      <c r="E67" s="16">
        <v>445077.14999999991</v>
      </c>
      <c r="F67" s="169">
        <v>1148531.31</v>
      </c>
      <c r="G67" s="169">
        <f t="shared" si="6"/>
        <v>1593608.46</v>
      </c>
      <c r="H67" s="218"/>
      <c r="I67" s="103"/>
      <c r="J67" s="253"/>
      <c r="L67" s="16">
        <v>149956.35</v>
      </c>
      <c r="M67" s="169">
        <v>279758.03999999998</v>
      </c>
      <c r="N67" s="169">
        <f t="shared" si="7"/>
        <v>429714.39</v>
      </c>
      <c r="O67" s="218"/>
      <c r="P67" s="103"/>
      <c r="Q67" s="253"/>
    </row>
    <row r="68" spans="2:17" x14ac:dyDescent="0.25">
      <c r="B68" s="104"/>
      <c r="C68" s="14" t="s">
        <v>51</v>
      </c>
      <c r="D68" s="105"/>
      <c r="E68" s="16">
        <v>1006238.45</v>
      </c>
      <c r="F68" s="169">
        <v>1007071.4</v>
      </c>
      <c r="G68" s="169">
        <f t="shared" si="6"/>
        <v>2013309.85</v>
      </c>
      <c r="H68" s="219"/>
      <c r="I68" s="106"/>
      <c r="J68" s="254"/>
      <c r="L68" s="16">
        <v>206342.27999999997</v>
      </c>
      <c r="M68" s="169">
        <v>79775.81</v>
      </c>
      <c r="N68" s="169">
        <f t="shared" si="7"/>
        <v>286118.08999999997</v>
      </c>
      <c r="O68" s="218"/>
      <c r="P68" s="103"/>
      <c r="Q68" s="253"/>
    </row>
    <row r="69" spans="2:17" x14ac:dyDescent="0.25">
      <c r="B69" s="11"/>
      <c r="C69" s="14" t="s">
        <v>52</v>
      </c>
      <c r="D69" s="33"/>
      <c r="E69" s="16">
        <v>926197.44</v>
      </c>
      <c r="F69" s="169">
        <v>790340.59</v>
      </c>
      <c r="G69" s="169">
        <f t="shared" si="6"/>
        <v>1716538.0299999998</v>
      </c>
      <c r="H69" s="216"/>
      <c r="I69" s="99"/>
      <c r="J69" s="252"/>
      <c r="L69" s="16">
        <v>213557.38000000003</v>
      </c>
      <c r="M69" s="169">
        <v>177579.93</v>
      </c>
      <c r="N69" s="169">
        <f t="shared" si="7"/>
        <v>391137.31000000006</v>
      </c>
      <c r="O69" s="216"/>
      <c r="P69" s="99"/>
      <c r="Q69" s="252"/>
    </row>
    <row r="70" spans="2:17" x14ac:dyDescent="0.25">
      <c r="B70" s="11"/>
      <c r="C70" s="14" t="s">
        <v>53</v>
      </c>
      <c r="D70" s="33"/>
      <c r="E70" s="16"/>
      <c r="F70" s="169"/>
      <c r="G70" s="169"/>
      <c r="H70" s="216"/>
      <c r="I70" s="99"/>
      <c r="J70" s="252"/>
      <c r="L70" s="16"/>
      <c r="M70" s="169"/>
      <c r="N70" s="169"/>
      <c r="O70" s="216"/>
      <c r="P70" s="99"/>
      <c r="Q70" s="252"/>
    </row>
    <row r="71" spans="2:17" x14ac:dyDescent="0.25">
      <c r="B71" s="107"/>
      <c r="C71" s="109" t="s">
        <v>54</v>
      </c>
      <c r="D71" s="102"/>
      <c r="E71" s="16">
        <v>558944.48</v>
      </c>
      <c r="F71" s="169">
        <v>536057.12</v>
      </c>
      <c r="G71" s="169">
        <f t="shared" ref="G71:G76" si="8">F71+E71</f>
        <v>1095001.6000000001</v>
      </c>
      <c r="H71" s="220"/>
      <c r="I71" s="108"/>
      <c r="J71" s="275"/>
      <c r="L71" s="16">
        <v>100911</v>
      </c>
      <c r="M71" s="169">
        <v>131432.82999999999</v>
      </c>
      <c r="N71" s="169">
        <f t="shared" si="7"/>
        <v>232343.83</v>
      </c>
      <c r="O71" s="298"/>
      <c r="P71" s="285"/>
      <c r="Q71" s="25"/>
    </row>
    <row r="72" spans="2:17" x14ac:dyDescent="0.25">
      <c r="B72" s="11"/>
      <c r="C72" s="109" t="s">
        <v>56</v>
      </c>
      <c r="D72" s="33"/>
      <c r="E72" s="16">
        <v>604594.71</v>
      </c>
      <c r="F72" s="169">
        <v>498572.59</v>
      </c>
      <c r="G72" s="169">
        <f t="shared" si="8"/>
        <v>1103167.3</v>
      </c>
      <c r="H72" s="218"/>
      <c r="I72" s="99"/>
      <c r="J72" s="252"/>
      <c r="L72" s="16">
        <v>84249.45</v>
      </c>
      <c r="M72" s="169">
        <v>71435.600000000006</v>
      </c>
      <c r="N72" s="169">
        <f t="shared" si="7"/>
        <v>155685.04999999999</v>
      </c>
      <c r="O72" s="216"/>
      <c r="P72" s="99"/>
      <c r="Q72" s="252"/>
    </row>
    <row r="73" spans="2:17" x14ac:dyDescent="0.25">
      <c r="B73" s="23"/>
      <c r="C73" s="109" t="s">
        <v>57</v>
      </c>
      <c r="D73" s="102"/>
      <c r="E73" s="16">
        <v>25750.639999999999</v>
      </c>
      <c r="F73" s="169">
        <v>213450.00000000003</v>
      </c>
      <c r="G73" s="169">
        <f t="shared" si="8"/>
        <v>239200.64000000001</v>
      </c>
      <c r="H73" s="216"/>
      <c r="I73" s="103"/>
      <c r="J73" s="253"/>
      <c r="L73" s="16">
        <v>22387.05</v>
      </c>
      <c r="M73" s="169">
        <v>90812.090000000011</v>
      </c>
      <c r="N73" s="169">
        <f t="shared" si="7"/>
        <v>113199.14000000001</v>
      </c>
      <c r="O73" s="218"/>
      <c r="P73" s="103"/>
      <c r="Q73" s="253"/>
    </row>
    <row r="74" spans="2:17" x14ac:dyDescent="0.25">
      <c r="B74" s="23"/>
      <c r="C74" s="109" t="s">
        <v>55</v>
      </c>
      <c r="D74" s="105"/>
      <c r="E74" s="16">
        <v>863462.77</v>
      </c>
      <c r="F74" s="169">
        <v>1334023.92</v>
      </c>
      <c r="G74" s="169">
        <f t="shared" si="8"/>
        <v>2197486.69</v>
      </c>
      <c r="H74" s="218"/>
      <c r="I74" s="103"/>
      <c r="J74" s="253"/>
      <c r="L74" s="16">
        <v>130399.97000000002</v>
      </c>
      <c r="M74" s="169">
        <v>202264.84</v>
      </c>
      <c r="N74" s="169">
        <f t="shared" si="7"/>
        <v>332664.81</v>
      </c>
      <c r="O74" s="218"/>
      <c r="P74" s="103"/>
      <c r="Q74" s="253"/>
    </row>
    <row r="75" spans="2:17" x14ac:dyDescent="0.25">
      <c r="B75" s="104"/>
      <c r="C75" s="14" t="s">
        <v>58</v>
      </c>
      <c r="D75" s="105"/>
      <c r="E75" s="16">
        <v>254782.69999999992</v>
      </c>
      <c r="F75" s="169">
        <v>232625.06999999998</v>
      </c>
      <c r="G75" s="169">
        <f t="shared" si="8"/>
        <v>487407.7699999999</v>
      </c>
      <c r="H75" s="219"/>
      <c r="I75" s="103"/>
      <c r="J75" s="253"/>
      <c r="L75" s="16">
        <v>39611.19000000001</v>
      </c>
      <c r="M75" s="169">
        <v>37716.06</v>
      </c>
      <c r="N75" s="169">
        <f t="shared" si="7"/>
        <v>77327.25</v>
      </c>
      <c r="O75" s="218"/>
      <c r="P75" s="103"/>
      <c r="Q75" s="253"/>
    </row>
    <row r="76" spans="2:17" x14ac:dyDescent="0.25">
      <c r="B76" s="104"/>
      <c r="C76" s="14" t="s">
        <v>59</v>
      </c>
      <c r="D76" s="105"/>
      <c r="E76" s="16">
        <v>472.22999999999996</v>
      </c>
      <c r="F76" s="169"/>
      <c r="G76" s="169">
        <f t="shared" si="8"/>
        <v>472.22999999999996</v>
      </c>
      <c r="H76" s="219"/>
      <c r="I76" s="106"/>
      <c r="J76" s="254"/>
      <c r="L76" s="158">
        <v>9.42</v>
      </c>
      <c r="M76" s="169"/>
      <c r="N76" s="169">
        <f t="shared" si="7"/>
        <v>9.42</v>
      </c>
      <c r="O76" s="218"/>
      <c r="P76" s="103"/>
      <c r="Q76" s="253"/>
    </row>
    <row r="77" spans="2:17" x14ac:dyDescent="0.25">
      <c r="B77" s="11"/>
      <c r="C77" s="14"/>
      <c r="D77" s="33"/>
      <c r="E77" s="40"/>
      <c r="F77" s="171"/>
      <c r="G77" s="171"/>
      <c r="H77" s="216"/>
      <c r="I77" s="99"/>
      <c r="J77" s="252"/>
      <c r="L77" s="40"/>
      <c r="M77" s="171"/>
      <c r="N77" s="171"/>
      <c r="O77" s="216"/>
      <c r="P77" s="99"/>
      <c r="Q77" s="252"/>
    </row>
    <row r="78" spans="2:17" x14ac:dyDescent="0.25">
      <c r="B78" s="11"/>
      <c r="C78" s="41" t="s">
        <v>60</v>
      </c>
      <c r="D78" s="33"/>
      <c r="E78" s="43">
        <v>7566591.2299999995</v>
      </c>
      <c r="F78" s="78">
        <v>8636584.0899999999</v>
      </c>
      <c r="G78" s="78">
        <f t="shared" ref="G78:G89" si="9">F78+E78</f>
        <v>16203175.32</v>
      </c>
      <c r="H78" s="200"/>
      <c r="I78" s="22"/>
      <c r="J78" s="240"/>
      <c r="L78" s="43">
        <v>1345795.8599999996</v>
      </c>
      <c r="M78" s="78">
        <v>1316437.27</v>
      </c>
      <c r="N78" s="78">
        <f t="shared" si="7"/>
        <v>2662233.13</v>
      </c>
      <c r="O78" s="200"/>
      <c r="P78" s="22"/>
      <c r="Q78" s="240"/>
    </row>
    <row r="79" spans="2:17" x14ac:dyDescent="0.25">
      <c r="B79" s="45"/>
      <c r="C79" s="189"/>
      <c r="D79" s="110"/>
      <c r="E79" s="61">
        <v>7566591.2300000004</v>
      </c>
      <c r="F79" s="174">
        <v>8636584.0899999999</v>
      </c>
      <c r="G79" s="174">
        <f t="shared" si="9"/>
        <v>16203175.32</v>
      </c>
      <c r="H79" s="221"/>
      <c r="I79" s="111"/>
      <c r="J79" s="255"/>
      <c r="L79" s="159">
        <v>1345795.86</v>
      </c>
      <c r="M79" s="236">
        <v>1316437.27</v>
      </c>
      <c r="N79" s="236">
        <f t="shared" si="7"/>
        <v>2662233.13</v>
      </c>
      <c r="O79" s="221"/>
      <c r="P79" s="111"/>
      <c r="Q79" s="255"/>
    </row>
    <row r="80" spans="2:17" x14ac:dyDescent="0.25">
      <c r="B80" s="112"/>
      <c r="C80" s="113" t="s">
        <v>61</v>
      </c>
      <c r="D80" s="33"/>
      <c r="E80" s="114"/>
      <c r="F80" s="178"/>
      <c r="G80" s="178">
        <f t="shared" si="9"/>
        <v>0</v>
      </c>
      <c r="H80" s="222"/>
      <c r="I80" s="115"/>
      <c r="J80" s="276"/>
      <c r="L80" s="114"/>
      <c r="M80" s="178"/>
      <c r="N80" s="178">
        <f t="shared" si="7"/>
        <v>0</v>
      </c>
      <c r="O80" s="299"/>
      <c r="P80" s="160"/>
      <c r="Q80" s="256"/>
    </row>
    <row r="81" spans="2:17" x14ac:dyDescent="0.25">
      <c r="B81" s="11"/>
      <c r="C81" s="14" t="s">
        <v>62</v>
      </c>
      <c r="D81" s="33"/>
      <c r="E81" s="16">
        <v>383219.19000000006</v>
      </c>
      <c r="F81" s="169">
        <v>174950.34999999998</v>
      </c>
      <c r="G81" s="169">
        <f t="shared" si="9"/>
        <v>558169.54</v>
      </c>
      <c r="H81" s="217"/>
      <c r="I81" s="100"/>
      <c r="J81" s="18"/>
      <c r="L81" s="16">
        <v>56236.270000000004</v>
      </c>
      <c r="M81" s="169">
        <v>25331.01</v>
      </c>
      <c r="N81" s="169">
        <f t="shared" si="7"/>
        <v>81567.28</v>
      </c>
      <c r="O81" s="216"/>
      <c r="P81" s="99"/>
      <c r="Q81" s="252"/>
    </row>
    <row r="82" spans="2:17" x14ac:dyDescent="0.25">
      <c r="B82" s="11"/>
      <c r="C82" s="14" t="s">
        <v>63</v>
      </c>
      <c r="D82" s="33"/>
      <c r="E82" s="16">
        <v>210965.82</v>
      </c>
      <c r="F82" s="169">
        <v>283517.43</v>
      </c>
      <c r="G82" s="169">
        <f t="shared" si="9"/>
        <v>494483.25</v>
      </c>
      <c r="H82" s="217"/>
      <c r="I82" s="100"/>
      <c r="J82" s="18"/>
      <c r="L82" s="16">
        <v>32001.32</v>
      </c>
      <c r="M82" s="169">
        <v>42896.54</v>
      </c>
      <c r="N82" s="169">
        <f t="shared" si="7"/>
        <v>74897.86</v>
      </c>
      <c r="O82" s="216"/>
      <c r="P82" s="99"/>
      <c r="Q82" s="252"/>
    </row>
    <row r="83" spans="2:17" x14ac:dyDescent="0.25">
      <c r="B83" s="11"/>
      <c r="C83" s="14" t="s">
        <v>64</v>
      </c>
      <c r="D83" s="33"/>
      <c r="E83" s="16">
        <v>169310.24000000002</v>
      </c>
      <c r="F83" s="169">
        <v>150481.52000000002</v>
      </c>
      <c r="G83" s="169">
        <f t="shared" si="9"/>
        <v>319791.76</v>
      </c>
      <c r="H83" s="217"/>
      <c r="I83" s="100"/>
      <c r="J83" s="18"/>
      <c r="L83" s="16">
        <v>25576.53</v>
      </c>
      <c r="M83" s="169">
        <v>22816.83</v>
      </c>
      <c r="N83" s="169">
        <f t="shared" si="7"/>
        <v>48393.36</v>
      </c>
      <c r="O83" s="216"/>
      <c r="P83" s="99"/>
      <c r="Q83" s="252"/>
    </row>
    <row r="84" spans="2:17" x14ac:dyDescent="0.25">
      <c r="B84" s="116"/>
      <c r="C84" s="34" t="s">
        <v>65</v>
      </c>
      <c r="D84" s="33"/>
      <c r="E84" s="16">
        <v>1304414.6700000002</v>
      </c>
      <c r="F84" s="169">
        <v>1906365.21</v>
      </c>
      <c r="G84" s="169">
        <f t="shared" si="9"/>
        <v>3210779.88</v>
      </c>
      <c r="H84" s="223"/>
      <c r="I84" s="39"/>
      <c r="J84" s="32"/>
      <c r="L84" s="16">
        <v>195519.16</v>
      </c>
      <c r="M84" s="169">
        <v>477104.13</v>
      </c>
      <c r="N84" s="169">
        <f t="shared" si="7"/>
        <v>672623.29</v>
      </c>
      <c r="O84" s="300"/>
      <c r="P84" s="161"/>
      <c r="Q84" s="257"/>
    </row>
    <row r="85" spans="2:17" x14ac:dyDescent="0.25">
      <c r="B85" s="116"/>
      <c r="C85" s="34" t="s">
        <v>66</v>
      </c>
      <c r="D85" s="33"/>
      <c r="E85" s="16">
        <v>40818.75</v>
      </c>
      <c r="F85" s="169">
        <v>81122.25</v>
      </c>
      <c r="G85" s="169">
        <f t="shared" si="9"/>
        <v>121941</v>
      </c>
      <c r="H85" s="223"/>
      <c r="I85" s="39"/>
      <c r="J85" s="32"/>
      <c r="L85" s="16"/>
      <c r="M85" s="169"/>
      <c r="N85" s="169"/>
      <c r="O85" s="300"/>
      <c r="P85" s="161"/>
      <c r="Q85" s="257"/>
    </row>
    <row r="86" spans="2:17" x14ac:dyDescent="0.25">
      <c r="B86" s="11"/>
      <c r="C86" s="14"/>
      <c r="D86" s="33"/>
      <c r="E86" s="40"/>
      <c r="F86" s="171"/>
      <c r="G86" s="171">
        <f t="shared" si="9"/>
        <v>0</v>
      </c>
      <c r="H86" s="217"/>
      <c r="I86" s="100"/>
      <c r="J86" s="18"/>
      <c r="L86" s="40"/>
      <c r="M86" s="171"/>
      <c r="N86" s="171"/>
      <c r="O86" s="216"/>
      <c r="P86" s="99"/>
      <c r="Q86" s="252"/>
    </row>
    <row r="87" spans="2:17" x14ac:dyDescent="0.25">
      <c r="B87" s="11"/>
      <c r="C87" s="41" t="s">
        <v>67</v>
      </c>
      <c r="D87" s="33"/>
      <c r="E87" s="43">
        <v>2108728.67</v>
      </c>
      <c r="F87" s="78">
        <v>2596436.7599999998</v>
      </c>
      <c r="G87" s="78">
        <f t="shared" si="9"/>
        <v>4705165.43</v>
      </c>
      <c r="H87" s="224"/>
      <c r="I87" s="77"/>
      <c r="J87" s="41"/>
      <c r="L87" s="43">
        <v>309333.28000000003</v>
      </c>
      <c r="M87" s="78">
        <v>568148.51</v>
      </c>
      <c r="N87" s="78">
        <f t="shared" si="7"/>
        <v>877481.79</v>
      </c>
      <c r="O87" s="224"/>
      <c r="P87" s="77"/>
      <c r="Q87" s="41"/>
    </row>
    <row r="88" spans="2:17" x14ac:dyDescent="0.25">
      <c r="B88" s="45"/>
      <c r="C88" s="189"/>
      <c r="D88" s="110"/>
      <c r="E88" s="61">
        <v>2108728.6700000004</v>
      </c>
      <c r="F88" s="174">
        <v>2596436.7600000002</v>
      </c>
      <c r="G88" s="174">
        <f t="shared" si="9"/>
        <v>4705165.4300000006</v>
      </c>
      <c r="H88" s="221">
        <v>1</v>
      </c>
      <c r="I88" s="111">
        <v>1</v>
      </c>
      <c r="J88" s="255">
        <f>I88+H88</f>
        <v>2</v>
      </c>
      <c r="L88" s="159">
        <v>309333.28000000003</v>
      </c>
      <c r="M88" s="236">
        <v>568148.51</v>
      </c>
      <c r="N88" s="236">
        <f t="shared" si="7"/>
        <v>877481.79</v>
      </c>
      <c r="O88" s="221"/>
      <c r="P88" s="111"/>
      <c r="Q88" s="255"/>
    </row>
    <row r="89" spans="2:17" ht="15.75" x14ac:dyDescent="0.25">
      <c r="B89" s="117"/>
      <c r="C89" s="118" t="s">
        <v>68</v>
      </c>
      <c r="D89" s="80"/>
      <c r="E89" s="119">
        <v>65287380.109999999</v>
      </c>
      <c r="F89" s="179">
        <v>79388351.769999996</v>
      </c>
      <c r="G89" s="179">
        <f t="shared" si="9"/>
        <v>144675731.88</v>
      </c>
      <c r="H89" s="225">
        <v>221000.66200000001</v>
      </c>
      <c r="I89" s="120">
        <f>I25+I41+I47+I55</f>
        <v>167491.05400000003</v>
      </c>
      <c r="J89" s="277">
        <f>I89+H89</f>
        <v>388491.71600000001</v>
      </c>
      <c r="L89" s="119">
        <v>15079957.09</v>
      </c>
      <c r="M89" s="179">
        <v>15845867.469999999</v>
      </c>
      <c r="N89" s="179">
        <f t="shared" si="7"/>
        <v>30925824.559999999</v>
      </c>
      <c r="O89" s="301">
        <v>4102810</v>
      </c>
      <c r="P89" s="162">
        <f>P25+P41+P47</f>
        <v>2680968</v>
      </c>
      <c r="Q89" s="258">
        <f>P89+O89</f>
        <v>6783778</v>
      </c>
    </row>
    <row r="90" spans="2:17" x14ac:dyDescent="0.25">
      <c r="B90" s="123"/>
      <c r="C90" s="252" t="s">
        <v>42</v>
      </c>
      <c r="D90" s="161"/>
      <c r="E90" s="324"/>
      <c r="F90" s="325"/>
      <c r="G90" s="325"/>
      <c r="H90" s="326">
        <v>25.228386073059362</v>
      </c>
      <c r="I90" s="327">
        <f>I89/8760</f>
        <v>19.119983333333337</v>
      </c>
      <c r="J90" s="328">
        <f>I90+H90</f>
        <v>44.348369406392699</v>
      </c>
      <c r="L90" s="124"/>
      <c r="M90" s="180"/>
      <c r="N90" s="180"/>
      <c r="O90" s="226"/>
      <c r="P90" s="125"/>
      <c r="Q90" s="193"/>
    </row>
    <row r="91" spans="2:17" ht="15.75" x14ac:dyDescent="0.25">
      <c r="B91" s="123"/>
      <c r="C91" s="323" t="s">
        <v>82</v>
      </c>
      <c r="D91" s="42"/>
      <c r="E91" s="124"/>
      <c r="F91" s="180"/>
      <c r="G91" s="180"/>
      <c r="H91" s="331">
        <f>H89-H31-H47-H50</f>
        <v>204330.11600000001</v>
      </c>
      <c r="I91" s="332">
        <f>I89-I31-I47-I50</f>
        <v>149158.93800000002</v>
      </c>
      <c r="J91" s="333">
        <f>J89-J31-J47-J50</f>
        <v>353489.054</v>
      </c>
      <c r="L91" s="124"/>
      <c r="M91" s="180"/>
      <c r="N91" s="180"/>
      <c r="O91" s="337">
        <f>O89-O47</f>
        <v>4092610</v>
      </c>
      <c r="P91" s="338">
        <f>P89-P47</f>
        <v>2680968</v>
      </c>
      <c r="Q91" s="339">
        <f>Q89-Q47</f>
        <v>6773578</v>
      </c>
    </row>
    <row r="92" spans="2:17" x14ac:dyDescent="0.25">
      <c r="B92" s="126"/>
      <c r="C92" s="127" t="s">
        <v>73</v>
      </c>
      <c r="D92" s="128"/>
      <c r="E92" s="129"/>
      <c r="F92" s="181"/>
      <c r="G92" s="181">
        <f>F92+E92</f>
        <v>0</v>
      </c>
      <c r="H92" s="227"/>
      <c r="I92" s="130"/>
      <c r="J92" s="278"/>
      <c r="L92" s="129"/>
      <c r="M92" s="181"/>
      <c r="N92" s="181"/>
      <c r="O92" s="302"/>
      <c r="P92" s="163"/>
      <c r="Q92" s="259"/>
    </row>
    <row r="93" spans="2:17" x14ac:dyDescent="0.25">
      <c r="B93" s="11">
        <v>150</v>
      </c>
      <c r="C93" s="14" t="s">
        <v>69</v>
      </c>
      <c r="D93" s="33"/>
      <c r="E93" s="16">
        <v>2003211.58</v>
      </c>
      <c r="F93" s="169">
        <v>3518013.21</v>
      </c>
      <c r="G93" s="169">
        <f>F93+E93</f>
        <v>5521224.79</v>
      </c>
      <c r="H93" s="216"/>
      <c r="I93" s="99"/>
      <c r="J93" s="252"/>
      <c r="L93" s="164"/>
      <c r="M93" s="13"/>
      <c r="N93" s="13"/>
      <c r="O93" s="216"/>
      <c r="P93" s="99"/>
      <c r="Q93" s="252"/>
    </row>
    <row r="94" spans="2:17" x14ac:dyDescent="0.25">
      <c r="B94" s="11"/>
      <c r="C94" s="14" t="s">
        <v>70</v>
      </c>
      <c r="D94" s="33"/>
      <c r="E94" s="40"/>
      <c r="F94" s="169"/>
      <c r="G94" s="169"/>
      <c r="H94" s="216"/>
      <c r="I94" s="99"/>
      <c r="J94" s="252"/>
      <c r="L94" s="40"/>
      <c r="M94" s="13"/>
      <c r="N94" s="13"/>
      <c r="O94" s="216"/>
      <c r="P94" s="99"/>
      <c r="Q94" s="252"/>
    </row>
    <row r="95" spans="2:17" x14ac:dyDescent="0.25">
      <c r="B95" s="11"/>
      <c r="C95" s="14" t="s">
        <v>80</v>
      </c>
      <c r="D95" s="33"/>
      <c r="E95" s="40"/>
      <c r="F95" s="171"/>
      <c r="G95" s="171"/>
      <c r="H95" s="216"/>
      <c r="I95" s="99"/>
      <c r="J95" s="252"/>
      <c r="L95" s="40"/>
      <c r="M95" s="13"/>
      <c r="N95" s="13"/>
      <c r="O95" s="216"/>
      <c r="P95" s="99"/>
      <c r="Q95" s="252"/>
    </row>
    <row r="96" spans="2:17" x14ac:dyDescent="0.25">
      <c r="B96" s="11"/>
      <c r="C96" s="14" t="s">
        <v>81</v>
      </c>
      <c r="D96" s="33"/>
      <c r="E96" s="40"/>
      <c r="F96" s="171"/>
      <c r="G96" s="171"/>
      <c r="H96" s="216"/>
      <c r="I96" s="99"/>
      <c r="J96" s="252"/>
      <c r="L96" s="40"/>
      <c r="M96" s="13"/>
      <c r="N96" s="13"/>
      <c r="O96" s="216"/>
      <c r="P96" s="99"/>
      <c r="Q96" s="252"/>
    </row>
    <row r="97" spans="2:17" x14ac:dyDescent="0.25">
      <c r="B97" s="11"/>
      <c r="C97" s="14"/>
      <c r="D97" s="33"/>
      <c r="E97" s="40"/>
      <c r="F97" s="171"/>
      <c r="G97" s="171"/>
      <c r="H97" s="216"/>
      <c r="I97" s="99"/>
      <c r="J97" s="252"/>
      <c r="L97" s="40"/>
      <c r="M97" s="171"/>
      <c r="N97" s="171"/>
      <c r="O97" s="216"/>
      <c r="P97" s="99"/>
      <c r="Q97" s="252"/>
    </row>
    <row r="98" spans="2:17" x14ac:dyDescent="0.25">
      <c r="B98" s="11"/>
      <c r="C98" s="14"/>
      <c r="D98" s="33"/>
      <c r="E98" s="40"/>
      <c r="F98" s="171"/>
      <c r="G98" s="171">
        <f>F98+E98</f>
        <v>0</v>
      </c>
      <c r="H98" s="216"/>
      <c r="I98" s="99"/>
      <c r="J98" s="252"/>
      <c r="L98" s="40"/>
      <c r="M98" s="171"/>
      <c r="N98" s="171"/>
      <c r="O98" s="216"/>
      <c r="P98" s="99"/>
      <c r="Q98" s="252"/>
    </row>
    <row r="99" spans="2:17" x14ac:dyDescent="0.25">
      <c r="B99" s="11"/>
      <c r="C99" s="41" t="s">
        <v>71</v>
      </c>
      <c r="D99" s="42"/>
      <c r="E99" s="43">
        <v>2003211.58</v>
      </c>
      <c r="F99" s="78">
        <v>3518013.21</v>
      </c>
      <c r="G99" s="78">
        <f>F99+E99</f>
        <v>5521224.79</v>
      </c>
      <c r="H99" s="202"/>
      <c r="I99" s="44"/>
      <c r="J99" s="194"/>
      <c r="L99" s="43"/>
      <c r="M99" s="78"/>
      <c r="N99" s="78"/>
      <c r="O99" s="202"/>
      <c r="P99" s="44"/>
      <c r="Q99" s="194"/>
    </row>
    <row r="100" spans="2:17" x14ac:dyDescent="0.25">
      <c r="B100" s="131"/>
      <c r="C100" s="233"/>
      <c r="D100" s="132"/>
      <c r="E100" s="61">
        <v>2003211.58</v>
      </c>
      <c r="F100" s="174">
        <v>3518013.21</v>
      </c>
      <c r="G100" s="174">
        <f>F100+E100</f>
        <v>5521224.79</v>
      </c>
      <c r="H100" s="228"/>
      <c r="I100" s="133"/>
      <c r="J100" s="260">
        <f>I100+H100</f>
        <v>0</v>
      </c>
      <c r="L100" s="61"/>
      <c r="M100" s="174"/>
      <c r="N100" s="174">
        <f t="shared" si="7"/>
        <v>0</v>
      </c>
      <c r="O100" s="203"/>
      <c r="P100" s="48"/>
      <c r="Q100" s="263">
        <f>P100+O100</f>
        <v>0</v>
      </c>
    </row>
    <row r="101" spans="2:17" ht="15.75" x14ac:dyDescent="0.25">
      <c r="B101" s="117"/>
      <c r="C101" s="118" t="s">
        <v>41</v>
      </c>
      <c r="D101" s="80"/>
      <c r="E101" s="119">
        <v>67290591.689999998</v>
      </c>
      <c r="F101" s="179">
        <v>82906364.979999989</v>
      </c>
      <c r="G101" s="179">
        <f>F101+E101</f>
        <v>150196956.66999999</v>
      </c>
      <c r="H101" s="225">
        <v>221000.66200000001</v>
      </c>
      <c r="I101" s="120">
        <f>I89</f>
        <v>167491.05400000003</v>
      </c>
      <c r="J101" s="277">
        <f>I101+H101</f>
        <v>388491.71600000001</v>
      </c>
      <c r="L101" s="119">
        <v>15079957.09</v>
      </c>
      <c r="M101" s="179">
        <v>15845867.469999999</v>
      </c>
      <c r="N101" s="179">
        <f t="shared" si="7"/>
        <v>30925824.559999999</v>
      </c>
      <c r="O101" s="301">
        <v>4102810</v>
      </c>
      <c r="P101" s="162">
        <f>P89</f>
        <v>2680968</v>
      </c>
      <c r="Q101" s="258">
        <f>P101+O101</f>
        <v>6783778</v>
      </c>
    </row>
    <row r="102" spans="2:17" x14ac:dyDescent="0.25">
      <c r="B102" s="123"/>
      <c r="C102" s="41" t="s">
        <v>42</v>
      </c>
      <c r="D102" s="42"/>
      <c r="E102" s="134"/>
      <c r="F102" s="182"/>
      <c r="G102" s="182">
        <f>F102+E102</f>
        <v>0</v>
      </c>
      <c r="H102" s="226">
        <v>25.228386073059362</v>
      </c>
      <c r="I102" s="125">
        <f>I101/8760</f>
        <v>19.119983333333337</v>
      </c>
      <c r="J102" s="193">
        <f>I102+H102</f>
        <v>44.348369406392699</v>
      </c>
      <c r="L102" s="166"/>
      <c r="M102" s="237"/>
      <c r="N102" s="237"/>
      <c r="O102" s="226"/>
      <c r="P102" s="125"/>
      <c r="Q102" s="193"/>
    </row>
    <row r="103" spans="2:17" x14ac:dyDescent="0.25">
      <c r="B103" s="137"/>
      <c r="C103" s="34"/>
      <c r="D103" s="31"/>
      <c r="E103" s="123"/>
      <c r="F103" s="19"/>
      <c r="G103" s="19"/>
      <c r="H103" s="229"/>
      <c r="I103" s="19"/>
      <c r="J103" s="14"/>
      <c r="L103" s="123"/>
      <c r="M103" s="19"/>
      <c r="N103" s="19"/>
      <c r="O103" s="229"/>
      <c r="P103" s="19"/>
      <c r="Q103" s="14"/>
    </row>
    <row r="104" spans="2:17" x14ac:dyDescent="0.25">
      <c r="B104" s="11"/>
      <c r="C104" s="14"/>
      <c r="D104" s="33"/>
      <c r="E104" s="40"/>
      <c r="F104" s="171"/>
      <c r="G104" s="171"/>
      <c r="H104" s="216"/>
      <c r="I104" s="99"/>
      <c r="J104" s="252"/>
      <c r="L104" s="40"/>
      <c r="M104" s="171"/>
      <c r="N104" s="171"/>
      <c r="O104" s="216"/>
      <c r="P104" s="99"/>
      <c r="Q104" s="252"/>
    </row>
    <row r="105" spans="2:17" x14ac:dyDescent="0.25">
      <c r="B105" s="11"/>
      <c r="C105" s="18"/>
      <c r="D105" s="33"/>
      <c r="E105" s="40"/>
      <c r="F105" s="171"/>
      <c r="G105" s="171"/>
      <c r="H105" s="216"/>
      <c r="I105" s="99"/>
      <c r="J105" s="252"/>
      <c r="L105" s="40"/>
      <c r="M105" s="171"/>
      <c r="N105" s="171"/>
      <c r="O105" s="216"/>
      <c r="P105" s="99"/>
      <c r="Q105" s="252"/>
    </row>
    <row r="106" spans="2:17" ht="15.75" thickBot="1" x14ac:dyDescent="0.3">
      <c r="B106" s="138"/>
      <c r="C106" s="234"/>
      <c r="D106" s="39"/>
      <c r="E106" s="139"/>
      <c r="F106" s="183"/>
      <c r="G106" s="183"/>
      <c r="H106" s="230"/>
      <c r="I106" s="140"/>
      <c r="J106" s="185"/>
      <c r="L106" s="139"/>
      <c r="M106" s="183"/>
      <c r="N106" s="183"/>
      <c r="O106" s="230"/>
      <c r="P106" s="140"/>
      <c r="Q106" s="261"/>
    </row>
    <row r="107" spans="2:17" x14ac:dyDescent="0.25">
      <c r="G107" s="310"/>
      <c r="H107" s="312"/>
      <c r="I107" s="329"/>
      <c r="J107" s="330" t="s">
        <v>83</v>
      </c>
    </row>
  </sheetData>
  <mergeCells count="2">
    <mergeCell ref="L3:Q3"/>
    <mergeCell ref="E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5"/>
  <sheetViews>
    <sheetView workbookViewId="0">
      <selection activeCell="D3" sqref="D3:I115"/>
    </sheetView>
  </sheetViews>
  <sheetFormatPr defaultRowHeight="15" x14ac:dyDescent="0.25"/>
  <cols>
    <col min="4" max="4" width="17.85546875" bestFit="1" customWidth="1"/>
    <col min="5" max="5" width="23.28515625" bestFit="1" customWidth="1"/>
    <col min="6" max="6" width="14.7109375" customWidth="1"/>
    <col min="7" max="7" width="17.85546875" bestFit="1" customWidth="1"/>
    <col min="8" max="8" width="23.28515625" bestFit="1" customWidth="1"/>
    <col min="9" max="9" width="6" bestFit="1" customWidth="1"/>
  </cols>
  <sheetData>
    <row r="3" spans="1:9" x14ac:dyDescent="0.25">
      <c r="D3" t="s">
        <v>75</v>
      </c>
    </row>
    <row r="4" spans="1:9" ht="15.75" thickBot="1" x14ac:dyDescent="0.3">
      <c r="A4" t="s">
        <v>76</v>
      </c>
      <c r="D4">
        <v>2020</v>
      </c>
      <c r="G4">
        <v>2021</v>
      </c>
      <c r="I4" t="s">
        <v>76</v>
      </c>
    </row>
    <row r="5" spans="1:9" x14ac:dyDescent="0.25">
      <c r="D5" s="4" t="s">
        <v>0</v>
      </c>
      <c r="E5" s="5" t="s">
        <v>77</v>
      </c>
      <c r="G5" s="4" t="s">
        <v>0</v>
      </c>
      <c r="H5" s="5" t="s">
        <v>77</v>
      </c>
    </row>
    <row r="6" spans="1:9" x14ac:dyDescent="0.25">
      <c r="D6" s="9"/>
      <c r="E6" s="10"/>
      <c r="G6" s="9"/>
      <c r="H6" s="10"/>
    </row>
    <row r="7" spans="1:9" x14ac:dyDescent="0.25">
      <c r="D7" s="16">
        <v>758178.17</v>
      </c>
      <c r="E7" s="17">
        <v>22101</v>
      </c>
      <c r="G7" s="16">
        <v>496004.1</v>
      </c>
      <c r="H7" s="17">
        <v>9411</v>
      </c>
    </row>
    <row r="8" spans="1:9" x14ac:dyDescent="0.25">
      <c r="D8" s="16"/>
      <c r="E8" s="17"/>
      <c r="G8" s="16"/>
      <c r="H8" s="17"/>
    </row>
    <row r="9" spans="1:9" x14ac:dyDescent="0.25">
      <c r="D9" s="21">
        <v>6033698.9400000004</v>
      </c>
      <c r="E9" s="22">
        <v>2468906</v>
      </c>
      <c r="G9" s="21">
        <v>6803705.5999999996</v>
      </c>
      <c r="H9" s="22">
        <v>837215</v>
      </c>
    </row>
    <row r="10" spans="1:9" x14ac:dyDescent="0.25">
      <c r="D10" s="27"/>
      <c r="E10" s="28"/>
      <c r="G10" s="27"/>
      <c r="H10" s="28"/>
    </row>
    <row r="11" spans="1:9" x14ac:dyDescent="0.25">
      <c r="D11" s="27">
        <v>1941435.9699999997</v>
      </c>
      <c r="E11" s="28">
        <v>565012</v>
      </c>
      <c r="G11" s="27">
        <v>1700453.36</v>
      </c>
      <c r="H11" s="28">
        <v>487878</v>
      </c>
    </row>
    <row r="12" spans="1:9" x14ac:dyDescent="0.25">
      <c r="D12" s="27">
        <v>373527.78</v>
      </c>
      <c r="E12" s="28">
        <v>68362</v>
      </c>
      <c r="G12" s="27">
        <v>395565.2</v>
      </c>
      <c r="H12" s="28">
        <v>56345</v>
      </c>
    </row>
    <row r="13" spans="1:9" x14ac:dyDescent="0.25">
      <c r="D13" s="27"/>
      <c r="E13" s="28"/>
      <c r="G13" s="27"/>
      <c r="H13" s="28"/>
    </row>
    <row r="14" spans="1:9" x14ac:dyDescent="0.25">
      <c r="D14" s="141">
        <v>0</v>
      </c>
      <c r="E14" s="28">
        <v>6207</v>
      </c>
      <c r="G14" s="141"/>
      <c r="H14" s="28">
        <v>7754</v>
      </c>
    </row>
    <row r="15" spans="1:9" x14ac:dyDescent="0.25">
      <c r="D15" s="27">
        <v>685042.09</v>
      </c>
      <c r="E15" s="28">
        <v>163259</v>
      </c>
      <c r="G15" s="27">
        <v>1290608.46</v>
      </c>
      <c r="H15" s="28">
        <v>435822</v>
      </c>
    </row>
    <row r="16" spans="1:9" x14ac:dyDescent="0.25">
      <c r="D16" s="27">
        <v>154971.95000000001</v>
      </c>
      <c r="E16" s="28">
        <v>29351</v>
      </c>
      <c r="G16" s="27">
        <v>30169.97</v>
      </c>
      <c r="H16" s="28">
        <v>2471</v>
      </c>
    </row>
    <row r="17" spans="4:8" x14ac:dyDescent="0.25">
      <c r="D17" s="27">
        <v>2006055.09</v>
      </c>
      <c r="E17" s="28">
        <v>294860</v>
      </c>
      <c r="G17" s="27">
        <v>2347358.6</v>
      </c>
      <c r="H17" s="28">
        <v>284346</v>
      </c>
    </row>
    <row r="18" spans="4:8" x14ac:dyDescent="0.25">
      <c r="D18" s="142">
        <v>859234.20000000007</v>
      </c>
      <c r="E18" s="143">
        <v>1341855</v>
      </c>
      <c r="G18" s="142">
        <v>982557.55999999994</v>
      </c>
      <c r="H18" s="143">
        <v>-437401</v>
      </c>
    </row>
    <row r="19" spans="4:8" x14ac:dyDescent="0.25">
      <c r="D19" s="142">
        <v>13431.86</v>
      </c>
      <c r="E19" s="143"/>
      <c r="G19" s="142">
        <v>56992.45</v>
      </c>
      <c r="H19" s="143"/>
    </row>
    <row r="20" spans="4:8" x14ac:dyDescent="0.25">
      <c r="D20" s="16">
        <v>39210.46</v>
      </c>
      <c r="E20" s="17">
        <v>12206</v>
      </c>
      <c r="G20" s="16">
        <v>23936.23</v>
      </c>
      <c r="H20" s="17">
        <v>1027</v>
      </c>
    </row>
    <row r="21" spans="4:8" x14ac:dyDescent="0.25">
      <c r="D21" s="16"/>
      <c r="E21" s="17"/>
      <c r="G21" s="16"/>
      <c r="H21" s="17"/>
    </row>
    <row r="22" spans="4:8" x14ac:dyDescent="0.25">
      <c r="D22" s="36">
        <v>257133.73</v>
      </c>
      <c r="E22" s="17">
        <v>26361</v>
      </c>
      <c r="G22" s="36">
        <v>352233.84000000008</v>
      </c>
      <c r="H22" s="17">
        <v>34510</v>
      </c>
    </row>
    <row r="23" spans="4:8" x14ac:dyDescent="0.25">
      <c r="D23" s="36">
        <v>438347.29999999993</v>
      </c>
      <c r="E23" s="17">
        <v>63438</v>
      </c>
      <c r="G23" s="36">
        <v>198653.68999999997</v>
      </c>
      <c r="H23" s="17">
        <v>15716</v>
      </c>
    </row>
    <row r="24" spans="4:8" x14ac:dyDescent="0.25">
      <c r="D24" s="144"/>
      <c r="E24" s="73"/>
      <c r="G24" s="144"/>
      <c r="H24" s="73"/>
    </row>
    <row r="25" spans="4:8" x14ac:dyDescent="0.25">
      <c r="D25" s="43">
        <v>7526568.6000000006</v>
      </c>
      <c r="E25" s="145">
        <v>2593012</v>
      </c>
      <c r="G25" s="43">
        <v>7874533.46</v>
      </c>
      <c r="H25" s="145">
        <v>897879</v>
      </c>
    </row>
    <row r="26" spans="4:8" x14ac:dyDescent="0.25">
      <c r="D26" s="61">
        <v>7526568.5999999996</v>
      </c>
      <c r="E26" s="146">
        <v>2593012</v>
      </c>
      <c r="G26" s="61">
        <v>7874533.46</v>
      </c>
      <c r="H26" s="146">
        <v>897879</v>
      </c>
    </row>
    <row r="27" spans="4:8" x14ac:dyDescent="0.25">
      <c r="D27" s="52"/>
      <c r="E27" s="147"/>
      <c r="G27" s="52">
        <v>0</v>
      </c>
      <c r="H27" s="147"/>
    </row>
    <row r="28" spans="4:8" x14ac:dyDescent="0.25">
      <c r="D28" s="16">
        <v>1868498.8599999999</v>
      </c>
      <c r="E28" s="17">
        <v>441523</v>
      </c>
      <c r="G28" s="16">
        <v>1576838.88</v>
      </c>
      <c r="H28" s="17">
        <v>309586</v>
      </c>
    </row>
    <row r="29" spans="4:8" x14ac:dyDescent="0.25">
      <c r="D29" s="16">
        <v>230775.19</v>
      </c>
      <c r="E29" s="17">
        <v>32957</v>
      </c>
      <c r="G29" s="16">
        <v>318188.15999999997</v>
      </c>
      <c r="H29" s="17">
        <v>52324</v>
      </c>
    </row>
    <row r="30" spans="4:8" x14ac:dyDescent="0.25">
      <c r="D30" s="16">
        <v>475977.58999999997</v>
      </c>
      <c r="E30" s="17">
        <v>475521</v>
      </c>
      <c r="G30" s="16">
        <v>553255.81999999995</v>
      </c>
      <c r="H30" s="17">
        <v>355433</v>
      </c>
    </row>
    <row r="31" spans="4:8" x14ac:dyDescent="0.25">
      <c r="D31" s="16"/>
      <c r="E31" s="17"/>
      <c r="G31" s="16"/>
      <c r="H31" s="17"/>
    </row>
    <row r="32" spans="4:8" x14ac:dyDescent="0.25">
      <c r="D32" s="16"/>
      <c r="E32" s="17"/>
      <c r="G32" s="16">
        <v>0</v>
      </c>
      <c r="H32" s="17"/>
    </row>
    <row r="33" spans="4:8" x14ac:dyDescent="0.25">
      <c r="D33" s="21">
        <v>2293975.2000000002</v>
      </c>
      <c r="E33" s="22">
        <v>549597</v>
      </c>
      <c r="G33" s="21">
        <v>3017769.5799999996</v>
      </c>
      <c r="H33" s="22">
        <v>749249</v>
      </c>
    </row>
    <row r="34" spans="4:8" x14ac:dyDescent="0.25">
      <c r="D34" s="36"/>
      <c r="E34" s="37"/>
      <c r="G34" s="36"/>
      <c r="H34" s="37"/>
    </row>
    <row r="35" spans="4:8" x14ac:dyDescent="0.25">
      <c r="D35" s="36">
        <v>680805.11999999988</v>
      </c>
      <c r="E35" s="37">
        <v>77744</v>
      </c>
      <c r="G35" s="36">
        <v>868723.07999999984</v>
      </c>
      <c r="H35" s="37">
        <v>154309</v>
      </c>
    </row>
    <row r="36" spans="4:8" x14ac:dyDescent="0.25">
      <c r="D36" s="36">
        <v>35551.79</v>
      </c>
      <c r="E36" s="37">
        <v>606</v>
      </c>
      <c r="G36" s="36">
        <v>15740.980000000001</v>
      </c>
      <c r="H36" s="37">
        <v>14782</v>
      </c>
    </row>
    <row r="37" spans="4:8" x14ac:dyDescent="0.25">
      <c r="D37" s="36">
        <v>1558142.32</v>
      </c>
      <c r="E37" s="37">
        <v>471209</v>
      </c>
      <c r="G37" s="36">
        <v>2118170.92</v>
      </c>
      <c r="H37" s="37">
        <v>578334</v>
      </c>
    </row>
    <row r="38" spans="4:8" x14ac:dyDescent="0.25">
      <c r="D38" s="36">
        <v>19475.97</v>
      </c>
      <c r="E38" s="37">
        <v>38</v>
      </c>
      <c r="G38" s="36">
        <v>15134.6</v>
      </c>
      <c r="H38" s="37">
        <v>1824</v>
      </c>
    </row>
    <row r="39" spans="4:8" x14ac:dyDescent="0.25">
      <c r="D39" s="36"/>
      <c r="E39" s="37"/>
      <c r="G39" s="36"/>
      <c r="H39" s="37"/>
    </row>
    <row r="40" spans="4:8" x14ac:dyDescent="0.25">
      <c r="D40" s="40"/>
      <c r="E40" s="73"/>
      <c r="G40" s="40"/>
      <c r="H40" s="73"/>
    </row>
    <row r="41" spans="4:8" x14ac:dyDescent="0.25">
      <c r="D41" s="43">
        <v>4869226.84</v>
      </c>
      <c r="E41" s="145">
        <v>1499598</v>
      </c>
      <c r="G41" s="43">
        <v>5466052.4399999995</v>
      </c>
      <c r="H41" s="145">
        <v>1466592</v>
      </c>
    </row>
    <row r="42" spans="4:8" x14ac:dyDescent="0.25">
      <c r="D42" s="61">
        <v>4869226.84</v>
      </c>
      <c r="E42" s="148">
        <v>1499598</v>
      </c>
      <c r="G42" s="61">
        <v>5466052.4400000004</v>
      </c>
      <c r="H42" s="148">
        <v>1466592</v>
      </c>
    </row>
    <row r="43" spans="4:8" x14ac:dyDescent="0.25">
      <c r="D43" s="65"/>
      <c r="E43" s="149"/>
      <c r="G43" s="65"/>
      <c r="H43" s="149"/>
    </row>
    <row r="44" spans="4:8" x14ac:dyDescent="0.25">
      <c r="D44" s="16">
        <v>74400.320000000007</v>
      </c>
      <c r="E44" s="150">
        <v>10200</v>
      </c>
      <c r="G44" s="16">
        <v>0</v>
      </c>
      <c r="H44" s="150">
        <v>0</v>
      </c>
    </row>
    <row r="45" spans="4:8" x14ac:dyDescent="0.25">
      <c r="D45" s="16">
        <v>0</v>
      </c>
      <c r="E45" s="151">
        <v>0</v>
      </c>
      <c r="G45" s="16">
        <v>828.63</v>
      </c>
      <c r="H45" s="151">
        <v>0</v>
      </c>
    </row>
    <row r="46" spans="4:8" x14ac:dyDescent="0.25">
      <c r="D46" s="43"/>
      <c r="E46" s="151"/>
      <c r="G46" s="43"/>
      <c r="H46" s="151"/>
    </row>
    <row r="47" spans="4:8" x14ac:dyDescent="0.25">
      <c r="D47" s="43">
        <v>74400.320000000007</v>
      </c>
      <c r="E47" s="151">
        <v>10200</v>
      </c>
      <c r="G47" s="43">
        <v>828.63</v>
      </c>
      <c r="H47" s="151">
        <v>0</v>
      </c>
    </row>
    <row r="48" spans="4:8" x14ac:dyDescent="0.25">
      <c r="D48" s="61">
        <v>74400.320000000007</v>
      </c>
      <c r="E48" s="148">
        <v>0</v>
      </c>
      <c r="G48" s="61">
        <v>828.63</v>
      </c>
      <c r="H48" s="148">
        <v>0</v>
      </c>
    </row>
    <row r="49" spans="4:8" x14ac:dyDescent="0.25">
      <c r="D49" s="71"/>
      <c r="E49" s="152"/>
      <c r="G49" s="71"/>
      <c r="H49" s="152"/>
    </row>
    <row r="50" spans="4:8" x14ac:dyDescent="0.25">
      <c r="D50" s="40"/>
      <c r="E50" s="73"/>
      <c r="G50" s="40"/>
      <c r="H50" s="73"/>
    </row>
    <row r="51" spans="4:8" x14ac:dyDescent="0.25">
      <c r="D51" s="16">
        <v>954632.19</v>
      </c>
      <c r="E51" s="73">
        <v>0</v>
      </c>
      <c r="G51" s="16">
        <v>608889</v>
      </c>
      <c r="H51" s="73">
        <v>0</v>
      </c>
    </row>
    <row r="52" spans="4:8" x14ac:dyDescent="0.25">
      <c r="D52" s="40"/>
      <c r="E52" s="73"/>
      <c r="G52" s="40"/>
      <c r="H52" s="73"/>
    </row>
    <row r="53" spans="4:8" x14ac:dyDescent="0.25">
      <c r="D53" s="40">
        <v>0</v>
      </c>
      <c r="E53" s="73">
        <v>0</v>
      </c>
      <c r="G53" s="40">
        <v>10978.16</v>
      </c>
      <c r="H53" s="73"/>
    </row>
    <row r="54" spans="4:8" x14ac:dyDescent="0.25">
      <c r="D54" s="40"/>
      <c r="E54" s="73"/>
      <c r="G54" s="40"/>
      <c r="H54" s="73"/>
    </row>
    <row r="55" spans="4:8" x14ac:dyDescent="0.25">
      <c r="D55" s="43">
        <v>954632.19</v>
      </c>
      <c r="E55" s="153">
        <v>0</v>
      </c>
      <c r="G55" s="43">
        <v>619867.16</v>
      </c>
      <c r="H55" s="153">
        <v>0</v>
      </c>
    </row>
    <row r="56" spans="4:8" ht="15.75" thickBot="1" x14ac:dyDescent="0.3">
      <c r="D56" s="154">
        <v>954632.19</v>
      </c>
      <c r="E56" s="155"/>
      <c r="G56" s="154">
        <v>619867.16</v>
      </c>
      <c r="H56" s="155"/>
    </row>
    <row r="57" spans="4:8" x14ac:dyDescent="0.25">
      <c r="D57" s="78"/>
      <c r="E57" s="153"/>
      <c r="G57" s="78"/>
      <c r="H57" s="153"/>
    </row>
    <row r="58" spans="4:8" x14ac:dyDescent="0.25">
      <c r="D58" s="78"/>
      <c r="E58" s="153"/>
      <c r="G58" s="78"/>
      <c r="H58" s="153"/>
    </row>
    <row r="59" spans="4:8" ht="15.75" thickBot="1" x14ac:dyDescent="0.3">
      <c r="D59" s="79"/>
      <c r="E59" s="156"/>
      <c r="G59" s="79"/>
      <c r="H59" s="156"/>
    </row>
    <row r="60" spans="4:8" ht="15.75" x14ac:dyDescent="0.25">
      <c r="D60" s="81">
        <v>15079957.09</v>
      </c>
      <c r="E60" s="82">
        <v>4102810</v>
      </c>
      <c r="G60" s="81">
        <v>15845867.469999999</v>
      </c>
      <c r="H60" s="82">
        <v>2364471</v>
      </c>
    </row>
    <row r="61" spans="4:8" x14ac:dyDescent="0.25">
      <c r="D61" s="85"/>
      <c r="E61" s="86"/>
      <c r="G61" s="85"/>
      <c r="H61" s="86"/>
    </row>
    <row r="62" spans="4:8" x14ac:dyDescent="0.25">
      <c r="D62" s="87">
        <v>0.86671240352811174</v>
      </c>
      <c r="E62" s="88">
        <v>0.88641417342475148</v>
      </c>
      <c r="G62" s="87">
        <v>0.81544764383945412</v>
      </c>
      <c r="H62" s="88">
        <v>0.69750417085028038</v>
      </c>
    </row>
    <row r="63" spans="4:8" x14ac:dyDescent="0.25">
      <c r="D63" s="83"/>
      <c r="E63" s="84"/>
      <c r="G63" s="83"/>
      <c r="H63" s="84"/>
    </row>
    <row r="64" spans="4:8" x14ac:dyDescent="0.25">
      <c r="D64" s="89">
        <v>464113.69999999995</v>
      </c>
      <c r="E64" s="90" t="s">
        <v>78</v>
      </c>
      <c r="G64" s="89">
        <v>189136.39999999997</v>
      </c>
      <c r="H64" s="90" t="s">
        <v>78</v>
      </c>
    </row>
    <row r="65" spans="4:8" ht="15.75" thickBot="1" x14ac:dyDescent="0.3">
      <c r="D65" s="91"/>
      <c r="E65" s="92"/>
      <c r="G65" s="91"/>
      <c r="H65" s="92"/>
    </row>
    <row r="66" spans="4:8" x14ac:dyDescent="0.25">
      <c r="D66" s="78"/>
      <c r="E66" s="153"/>
      <c r="G66" s="78"/>
      <c r="H66" s="153"/>
    </row>
    <row r="67" spans="4:8" x14ac:dyDescent="0.25">
      <c r="D67" s="78"/>
      <c r="E67" s="153"/>
      <c r="G67" s="78"/>
      <c r="H67" s="153"/>
    </row>
    <row r="68" spans="4:8" x14ac:dyDescent="0.25">
      <c r="D68" s="95"/>
      <c r="E68" s="157"/>
      <c r="G68" s="95"/>
      <c r="H68" s="157"/>
    </row>
    <row r="69" spans="4:8" x14ac:dyDescent="0.25">
      <c r="D69" s="16">
        <v>158769.1</v>
      </c>
      <c r="E69" s="99"/>
      <c r="G69" s="16">
        <v>138727.09000000003</v>
      </c>
      <c r="H69" s="99"/>
    </row>
    <row r="70" spans="4:8" x14ac:dyDescent="0.25">
      <c r="D70" s="16">
        <v>57829.01</v>
      </c>
      <c r="E70" s="17"/>
      <c r="G70" s="16">
        <v>55121.67</v>
      </c>
      <c r="H70" s="17"/>
    </row>
    <row r="71" spans="4:8" x14ac:dyDescent="0.25">
      <c r="D71" s="16">
        <v>74390.070000000007</v>
      </c>
      <c r="E71" s="99"/>
      <c r="G71" s="16">
        <v>59203.159999999989</v>
      </c>
      <c r="H71" s="99"/>
    </row>
    <row r="72" spans="4:8" x14ac:dyDescent="0.25">
      <c r="D72" s="16">
        <v>67331.97</v>
      </c>
      <c r="E72" s="99"/>
      <c r="G72" s="16">
        <v>107566.64</v>
      </c>
      <c r="H72" s="99"/>
    </row>
    <row r="73" spans="4:8" x14ac:dyDescent="0.25">
      <c r="D73" s="16">
        <v>15049.38</v>
      </c>
      <c r="E73" s="99"/>
      <c r="G73" s="16">
        <v>24509.879999999997</v>
      </c>
      <c r="H73" s="99"/>
    </row>
    <row r="74" spans="4:8" x14ac:dyDescent="0.25">
      <c r="D74" s="16">
        <v>25002.239999999991</v>
      </c>
      <c r="E74" s="99"/>
      <c r="G74" s="16">
        <v>-139466.37</v>
      </c>
      <c r="H74" s="99"/>
    </row>
    <row r="75" spans="4:8" x14ac:dyDescent="0.25">
      <c r="D75" s="16">
        <v>149956.35</v>
      </c>
      <c r="E75" s="103"/>
      <c r="G75" s="16">
        <v>279758.03999999998</v>
      </c>
      <c r="H75" s="103"/>
    </row>
    <row r="76" spans="4:8" x14ac:dyDescent="0.25">
      <c r="D76" s="16">
        <v>206342.27999999997</v>
      </c>
      <c r="E76" s="106"/>
      <c r="G76" s="16">
        <v>79775.81</v>
      </c>
      <c r="H76" s="106"/>
    </row>
    <row r="77" spans="4:8" x14ac:dyDescent="0.25">
      <c r="D77" s="16">
        <v>213557.38000000003</v>
      </c>
      <c r="E77" s="99"/>
      <c r="G77" s="16">
        <v>177579.93</v>
      </c>
      <c r="H77" s="99"/>
    </row>
    <row r="78" spans="4:8" x14ac:dyDescent="0.25">
      <c r="D78" s="16"/>
      <c r="E78" s="99"/>
      <c r="G78" s="16"/>
      <c r="H78" s="99"/>
    </row>
    <row r="79" spans="4:8" x14ac:dyDescent="0.25">
      <c r="D79" s="16">
        <v>100911</v>
      </c>
      <c r="E79" s="101"/>
      <c r="G79" s="16">
        <v>131432.82999999999</v>
      </c>
      <c r="H79" s="101"/>
    </row>
    <row r="80" spans="4:8" x14ac:dyDescent="0.25">
      <c r="D80" s="16">
        <v>84249.45</v>
      </c>
      <c r="E80" s="99"/>
      <c r="G80" s="16">
        <v>71435.600000000006</v>
      </c>
      <c r="H80" s="99"/>
    </row>
    <row r="81" spans="4:8" x14ac:dyDescent="0.25">
      <c r="D81" s="16">
        <v>22387.05</v>
      </c>
      <c r="E81" s="103"/>
      <c r="G81" s="16">
        <v>90812.090000000011</v>
      </c>
      <c r="H81" s="103"/>
    </row>
    <row r="82" spans="4:8" x14ac:dyDescent="0.25">
      <c r="D82" s="16">
        <v>130399.97000000002</v>
      </c>
      <c r="E82" s="103"/>
      <c r="G82" s="16">
        <v>202264.84</v>
      </c>
      <c r="H82" s="103"/>
    </row>
    <row r="83" spans="4:8" x14ac:dyDescent="0.25">
      <c r="D83" s="16">
        <v>39611.19000000001</v>
      </c>
      <c r="E83" s="106"/>
      <c r="G83" s="16">
        <v>37716.06</v>
      </c>
      <c r="H83" s="106"/>
    </row>
    <row r="84" spans="4:8" x14ac:dyDescent="0.25">
      <c r="D84" s="158">
        <v>9.42</v>
      </c>
      <c r="E84" s="106"/>
      <c r="G84" s="16"/>
      <c r="H84" s="106"/>
    </row>
    <row r="85" spans="4:8" x14ac:dyDescent="0.25">
      <c r="D85" s="40"/>
      <c r="E85" s="99"/>
      <c r="G85" s="40"/>
      <c r="H85" s="99"/>
    </row>
    <row r="86" spans="4:8" x14ac:dyDescent="0.25">
      <c r="D86" s="43">
        <v>1345795.8599999996</v>
      </c>
      <c r="E86" s="22"/>
      <c r="G86" s="43">
        <v>1316437.27</v>
      </c>
      <c r="H86" s="22"/>
    </row>
    <row r="87" spans="4:8" x14ac:dyDescent="0.25">
      <c r="D87" s="159">
        <v>1345795.86</v>
      </c>
      <c r="E87" s="111"/>
      <c r="G87" s="159">
        <v>1316437.27</v>
      </c>
      <c r="H87" s="111"/>
    </row>
    <row r="88" spans="4:8" x14ac:dyDescent="0.25">
      <c r="D88" s="114"/>
      <c r="E88" s="160"/>
      <c r="G88" s="114"/>
      <c r="H88" s="160"/>
    </row>
    <row r="89" spans="4:8" x14ac:dyDescent="0.25">
      <c r="D89" s="16">
        <v>56236.270000000004</v>
      </c>
      <c r="E89" s="99"/>
      <c r="G89" s="16">
        <v>25331.01</v>
      </c>
      <c r="H89" s="99"/>
    </row>
    <row r="90" spans="4:8" x14ac:dyDescent="0.25">
      <c r="D90" s="16">
        <v>32001.32</v>
      </c>
      <c r="E90" s="99"/>
      <c r="G90" s="16">
        <v>42896.54</v>
      </c>
      <c r="H90" s="99"/>
    </row>
    <row r="91" spans="4:8" x14ac:dyDescent="0.25">
      <c r="D91" s="16">
        <v>25576.53</v>
      </c>
      <c r="E91" s="99"/>
      <c r="G91" s="16">
        <v>22816.83</v>
      </c>
      <c r="H91" s="99"/>
    </row>
    <row r="92" spans="4:8" x14ac:dyDescent="0.25">
      <c r="D92" s="16">
        <v>195519.16</v>
      </c>
      <c r="E92" s="161"/>
      <c r="G92" s="16">
        <v>477104.13</v>
      </c>
      <c r="H92" s="161"/>
    </row>
    <row r="93" spans="4:8" x14ac:dyDescent="0.25">
      <c r="D93" s="16"/>
      <c r="E93" s="161"/>
      <c r="G93" s="16"/>
      <c r="H93" s="161"/>
    </row>
    <row r="94" spans="4:8" x14ac:dyDescent="0.25">
      <c r="D94" s="40"/>
      <c r="E94" s="99"/>
      <c r="G94" s="40"/>
      <c r="H94" s="99"/>
    </row>
    <row r="95" spans="4:8" x14ac:dyDescent="0.25">
      <c r="D95" s="43">
        <v>309333.28000000003</v>
      </c>
      <c r="E95" s="77"/>
      <c r="G95" s="43">
        <v>568148.51</v>
      </c>
      <c r="H95" s="77"/>
    </row>
    <row r="96" spans="4:8" x14ac:dyDescent="0.25">
      <c r="D96" s="159">
        <v>309333.28000000003</v>
      </c>
      <c r="E96" s="111"/>
      <c r="G96" s="159">
        <v>568148.51</v>
      </c>
      <c r="H96" s="111"/>
    </row>
    <row r="97" spans="4:8" ht="15.75" x14ac:dyDescent="0.25">
      <c r="D97" s="119">
        <v>15079957.09</v>
      </c>
      <c r="E97" s="162">
        <v>4102810</v>
      </c>
      <c r="G97" s="119">
        <v>15845867.469999999</v>
      </c>
      <c r="H97" s="162">
        <v>2364471</v>
      </c>
    </row>
    <row r="98" spans="4:8" ht="15.75" x14ac:dyDescent="0.25">
      <c r="D98" s="121">
        <v>0.87277703643308646</v>
      </c>
      <c r="E98" s="122">
        <v>0.88641417342475148</v>
      </c>
      <c r="G98" s="121">
        <v>0.81911492455335033</v>
      </c>
      <c r="H98" s="122">
        <v>0.69750417085028038</v>
      </c>
    </row>
    <row r="99" spans="4:8" x14ac:dyDescent="0.25">
      <c r="D99" s="124"/>
      <c r="E99" s="125"/>
      <c r="G99" s="124"/>
      <c r="H99" s="125"/>
    </row>
    <row r="100" spans="4:8" x14ac:dyDescent="0.25">
      <c r="D100" s="129"/>
      <c r="E100" s="163"/>
      <c r="G100" s="129"/>
      <c r="H100" s="163"/>
    </row>
    <row r="101" spans="4:8" x14ac:dyDescent="0.25">
      <c r="D101" s="164"/>
      <c r="E101" s="99"/>
      <c r="G101" s="164"/>
      <c r="H101" s="99"/>
    </row>
    <row r="102" spans="4:8" x14ac:dyDescent="0.25">
      <c r="D102" s="40"/>
      <c r="E102" s="99"/>
      <c r="G102" s="164"/>
      <c r="H102" s="99"/>
    </row>
    <row r="103" spans="4:8" x14ac:dyDescent="0.25">
      <c r="D103" s="40"/>
      <c r="E103" s="99"/>
      <c r="G103" s="164"/>
      <c r="H103" s="99"/>
    </row>
    <row r="104" spans="4:8" x14ac:dyDescent="0.25">
      <c r="D104" s="40"/>
      <c r="E104" s="99"/>
      <c r="G104" s="164"/>
      <c r="H104" s="99"/>
    </row>
    <row r="105" spans="4:8" x14ac:dyDescent="0.25">
      <c r="D105" s="40"/>
      <c r="E105" s="99"/>
      <c r="G105" s="40"/>
      <c r="H105" s="99"/>
    </row>
    <row r="106" spans="4:8" x14ac:dyDescent="0.25">
      <c r="D106" s="40"/>
      <c r="E106" s="99"/>
      <c r="G106" s="40"/>
      <c r="H106" s="99"/>
    </row>
    <row r="107" spans="4:8" x14ac:dyDescent="0.25">
      <c r="D107" s="43"/>
      <c r="E107" s="44"/>
      <c r="G107" s="43"/>
      <c r="H107" s="44"/>
    </row>
    <row r="108" spans="4:8" x14ac:dyDescent="0.25">
      <c r="D108" s="165"/>
      <c r="E108" s="133"/>
      <c r="G108" s="165"/>
      <c r="H108" s="133"/>
    </row>
    <row r="109" spans="4:8" ht="15.75" x14ac:dyDescent="0.25">
      <c r="D109" s="119">
        <v>15079957.09</v>
      </c>
      <c r="E109" s="162">
        <v>4102810</v>
      </c>
      <c r="G109" s="119">
        <v>15845867.469999999</v>
      </c>
      <c r="H109" s="162">
        <v>2364471</v>
      </c>
    </row>
    <row r="110" spans="4:8" x14ac:dyDescent="0.25">
      <c r="D110" s="166"/>
      <c r="E110" s="125"/>
      <c r="G110" s="166"/>
      <c r="H110" s="125"/>
    </row>
    <row r="111" spans="4:8" x14ac:dyDescent="0.25">
      <c r="D111" s="135">
        <v>0.86671240352811174</v>
      </c>
      <c r="E111" s="136">
        <v>0.88641417342475148</v>
      </c>
      <c r="G111" s="135">
        <v>0.81544764383945412</v>
      </c>
      <c r="H111" s="136">
        <v>0.69750417085028038</v>
      </c>
    </row>
    <row r="112" spans="4:8" x14ac:dyDescent="0.25">
      <c r="D112" s="123"/>
      <c r="E112" s="19"/>
      <c r="G112" s="123"/>
      <c r="H112" s="19"/>
    </row>
    <row r="113" spans="4:8" x14ac:dyDescent="0.25">
      <c r="D113" s="40">
        <v>464113.69999999995</v>
      </c>
      <c r="E113" s="99" t="s">
        <v>78</v>
      </c>
      <c r="G113" s="40">
        <v>189136.39999999997</v>
      </c>
      <c r="H113" s="99" t="s">
        <v>78</v>
      </c>
    </row>
    <row r="114" spans="4:8" x14ac:dyDescent="0.25">
      <c r="D114" s="40">
        <v>92352.24</v>
      </c>
      <c r="E114" s="99"/>
      <c r="G114" s="40"/>
      <c r="H114" s="99"/>
    </row>
    <row r="115" spans="4:8" ht="15.75" thickBot="1" x14ac:dyDescent="0.3">
      <c r="D115" s="139"/>
      <c r="E115" s="140"/>
      <c r="G115" s="139"/>
      <c r="H115" s="1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373BFD101A3F4A96EA36E6F6EA7143" ma:contentTypeVersion="56" ma:contentTypeDescription="" ma:contentTypeScope="" ma:versionID="bfabc6ab26682e46a4a0da18a8f5e8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2019-11-04T08:00:00+00:00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3284A8-19B0-4BCF-8D38-77C1C5324697}"/>
</file>

<file path=customXml/itemProps2.xml><?xml version="1.0" encoding="utf-8"?>
<ds:datastoreItem xmlns:ds="http://schemas.openxmlformats.org/officeDocument/2006/customXml" ds:itemID="{A882DB5B-0BD5-4EB1-B15E-E470AF5FFDAF}"/>
</file>

<file path=customXml/itemProps3.xml><?xml version="1.0" encoding="utf-8"?>
<ds:datastoreItem xmlns:ds="http://schemas.openxmlformats.org/officeDocument/2006/customXml" ds:itemID="{B47BB1A8-17B8-441D-AD55-6C7DB4B2CCE3}"/>
</file>

<file path=customXml/itemProps4.xml><?xml version="1.0" encoding="utf-8"?>
<ds:datastoreItem xmlns:ds="http://schemas.openxmlformats.org/officeDocument/2006/customXml" ds:itemID="{280ACE6C-1F72-424F-9DA2-D79A0759D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dcterms:created xsi:type="dcterms:W3CDTF">2022-04-25T18:09:03Z</dcterms:created>
  <dcterms:modified xsi:type="dcterms:W3CDTF">2022-05-19T23:07:32Z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0x0101006E56B4D1795A2E4DB2F0B01679ED314A0023373BFD101A3F4A96EA36E6F6EA7143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