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035" windowHeight="9465" activeTab="1"/>
  </bookViews>
  <sheets>
    <sheet name="10.03 ERB" sheetId="1" r:id="rId1"/>
    <sheet name="10.04 CWC" sheetId="2" r:id="rId2"/>
  </sheets>
  <definedNames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1">'10.04 CWC'!$B$1:$P$103</definedName>
    <definedName name="_xlnm.Print_Titles" localSheetId="1">'10.04 CWC'!$1:$13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fullCalcOnLoad="1"/>
</workbook>
</file>

<file path=xl/comments1.xml><?xml version="1.0" encoding="utf-8"?>
<comments xmlns="http://schemas.openxmlformats.org/spreadsheetml/2006/main">
  <authors>
    <author>hlee</author>
    <author>Susan Free</author>
  </authors>
  <commentList>
    <comment ref="C25" authorId="0">
      <text>
        <r>
          <rPr>
            <b/>
            <sz val="8"/>
            <rFont val="Tahoma"/>
            <family val="0"/>
          </rPr>
          <t>UPDATE:</t>
        </r>
        <r>
          <rPr>
            <sz val="8"/>
            <rFont val="Tahoma"/>
            <family val="0"/>
          </rPr>
          <t xml:space="preserve"> "AFUDC_WUTC"  schedule I</t>
        </r>
      </text>
    </comment>
    <comment ref="B60" authorId="1">
      <text>
        <r>
          <rPr>
            <b/>
            <sz val="8"/>
            <rFont val="Tahoma"/>
            <family val="0"/>
          </rPr>
          <t>Susan Free:</t>
        </r>
        <r>
          <rPr>
            <sz val="8"/>
            <rFont val="Tahoma"/>
            <family val="0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<sst xmlns="http://schemas.openxmlformats.org/spreadsheetml/2006/main" count="206" uniqueCount="190">
  <si>
    <t>Electric Rate Base</t>
  </si>
  <si>
    <t>Electric</t>
  </si>
  <si>
    <t>Gas</t>
  </si>
  <si>
    <t>AMA</t>
  </si>
  <si>
    <t>Variance</t>
  </si>
  <si>
    <t>13 Months Ended</t>
  </si>
  <si>
    <t>Sep '07 vs</t>
  </si>
  <si>
    <t>Account</t>
  </si>
  <si>
    <t>Description</t>
  </si>
  <si>
    <t>Jun. '07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</si>
  <si>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</si>
  <si>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</si>
  <si>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</si>
  <si>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</si>
  <si>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</si>
  <si>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</si>
  <si>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</si>
  <si>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</si>
  <si>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Tenaska</t>
  </si>
  <si>
    <t>6b</t>
  </si>
  <si>
    <t>Cabot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</si>
  <si>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</si>
  <si>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</si>
  <si>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</si>
  <si>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</si>
  <si>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</si>
  <si>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</si>
  <si>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</si>
  <si>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14300061 &amp; 25400021</t>
  </si>
  <si>
    <t>Net Regulatory Liability - Canwest</t>
  </si>
  <si>
    <t>6f</t>
  </si>
  <si>
    <t>18230231\18230371</t>
  </si>
  <si>
    <t>Hopkins Ridge BPA Transmission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</si>
  <si>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</si>
  <si>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</si>
  <si>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</si>
  <si>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</si>
  <si>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</si>
  <si>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</si>
  <si>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Electric - Plant Held for Future Use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</si>
  <si>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</si>
  <si>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</si>
  <si>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</si>
  <si>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</si>
  <si>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</si>
  <si>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</si>
  <si>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</si>
  <si>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</si>
  <si>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</si>
  <si>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</si>
  <si>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</si>
  <si>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</si>
  <si>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</si>
  <si>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</si>
  <si>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</si>
  <si>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</si>
  <si>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</si>
  <si>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</si>
  <si>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RB-Consv Pre91 Tax Settlmt - Accum Def Inc Tax</t>
  </si>
  <si>
    <t>235XXXX1</t>
  </si>
  <si>
    <t>Customer Deposits - Electric</t>
  </si>
  <si>
    <t>Residential Exchange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</si>
  <si>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</si>
  <si>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</si>
  <si>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</si>
  <si>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</si>
  <si>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</si>
  <si>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</si>
  <si>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</si>
  <si>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</si>
  <si>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</si>
  <si>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</si>
  <si>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</si>
  <si>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</si>
  <si>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</si>
  <si>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</si>
  <si>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</si>
  <si>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</si>
  <si>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</si>
  <si>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Accum Def Inc Tax - Tenaska Purchase</t>
  </si>
  <si>
    <t>37b</t>
  </si>
  <si>
    <t>Accum Def Inc Tax - Cabot Gas Contract</t>
  </si>
  <si>
    <t>37c</t>
  </si>
  <si>
    <t>19000021/28300011</t>
  </si>
  <si>
    <t>Def FIT - White River Water Right</t>
  </si>
  <si>
    <t>37d</t>
  </si>
  <si>
    <t>Deferred FIT - Canwest Gas Supply - Ele</t>
  </si>
  <si>
    <t>37e</t>
  </si>
  <si>
    <t>Deferred Taxes WNP#3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</si>
  <si>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</si>
  <si>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</si>
  <si>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</si>
  <si>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</si>
  <si>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</si>
  <si>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</si>
  <si>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Lines 4-6 &amp; 14-16</t>
  </si>
  <si>
    <t>Less Accum Dep and Amort</t>
  </si>
  <si>
    <t>Lines 17-21</t>
  </si>
  <si>
    <t>Deferred Debits</t>
  </si>
  <si>
    <t>Lines 6a-12 &amp; 22</t>
  </si>
  <si>
    <t>Deferred Taxes</t>
  </si>
  <si>
    <t>Lines 23-27 &amp; 31-37</t>
  </si>
  <si>
    <t>Conservation Trust</t>
  </si>
  <si>
    <t>Lines 39-40</t>
  </si>
  <si>
    <t>Allowance for Working Capital</t>
  </si>
  <si>
    <t>Line 41</t>
  </si>
  <si>
    <t>Customer Deposits/Advances</t>
  </si>
  <si>
    <t>Lines 28-30</t>
  </si>
  <si>
    <t>Total Rate Base</t>
  </si>
  <si>
    <t>Combined Working Capital</t>
  </si>
  <si>
    <t>For the Twelve Month Period Ended September 30, 2007</t>
  </si>
  <si>
    <t xml:space="preserve">Allocation factor  </t>
  </si>
  <si>
    <t>Tax factor</t>
  </si>
  <si>
    <t>Line</t>
  </si>
  <si>
    <t>Jun '07 vs</t>
  </si>
  <si>
    <t>Code</t>
  </si>
  <si>
    <t>No.</t>
  </si>
  <si>
    <t>Mar. '07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</si>
  <si>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</si>
  <si>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</si>
  <si>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</si>
  <si>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</si>
  <si>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</si>
  <si>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</si>
  <si>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</si>
  <si>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</si>
  <si>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</si>
  <si>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</si>
  <si>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</si>
  <si>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</si>
  <si>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</si>
  <si>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</si>
  <si>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</si>
  <si>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</si>
  <si>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</si>
  <si>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</si>
  <si>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</si>
  <si>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</si>
  <si>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</si>
  <si>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</si>
  <si>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</si>
  <si>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</si>
  <si>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</si>
  <si>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</si>
  <si>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</si>
  <si>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</si>
  <si>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</si>
  <si>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</si>
  <si>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</si>
  <si>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</si>
  <si>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</si>
  <si>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</si>
  <si>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</si>
  <si>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</si>
  <si>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</si>
  <si>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</si>
  <si>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</si>
  <si>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Nonoperating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</si>
  <si>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</si>
  <si>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</si>
  <si>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</si>
  <si>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</si>
  <si>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</si>
  <si>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</si>
  <si>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</si>
  <si>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</si>
  <si>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</si>
  <si>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Electric Preliminary Surveys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</si>
  <si>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</si>
  <si>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</si>
  <si>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</si>
  <si>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Rounding</t>
  </si>
  <si>
    <t>Total Average Investments</t>
  </si>
  <si>
    <t>Rounding</t>
  </si>
  <si>
    <t>Total Investor Supplied Capital</t>
  </si>
  <si>
    <t>Allocation of Working Capital</t>
  </si>
  <si>
    <t>Electric Working Captial</t>
  </si>
  <si>
    <t>Electric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</si>
  <si>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</si>
  <si>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</si>
  <si>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</si>
  <si>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</si>
  <si>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Total</t>
  </si>
  <si>
    <t>Electric Working Capital Ratio</t>
  </si>
  <si>
    <t>Electric Working Capital</t>
  </si>
  <si>
    <t xml:space="preserve">Gas Working Capital </t>
  </si>
  <si>
    <t>Gas Working Capital Ratio</t>
  </si>
  <si>
    <t>Gas Working Capital</t>
  </si>
  <si>
    <t>Non Operating Working Capital</t>
  </si>
  <si>
    <t>Puget Sound Energy, Inc.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</si>
</sst>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00%"/>
    <numFmt numFmtId="170" formatCode="0.0%"/>
    <numFmt numFmtId="171" formatCode="mm/dd/yy"/>
    <numFmt numFmtId="172" formatCode="0.000000"/>
    <numFmt numFmtId="173" formatCode="_(&quot;$&quot;* #,##0_);_(&quot;$&quot;* \(#,##0\);_(&quot;$&quot;* &quot;-&quot;??_);_(@_)"/>
    <numFmt numFmtId="174" formatCode="_(* #,##0.000000_);_(* \(#,##0.000000\);_(* &quot;-&quot;??_);_(@_)"/>
    <numFmt numFmtId="175" formatCode="0.000000%"/>
    <numFmt numFmtId="176" formatCode="&quot;$&quot;#,##0.00"/>
    <numFmt numFmtId="177" formatCode="0.00_)"/>
    <numFmt numFmtId="178" formatCode="mm/yy"/>
    <numFmt numFmtId="179" formatCode="[$-409]dddd\,\ mmmm\ dd\,\ yyyy"/>
    <numFmt numFmtId="180" formatCode="[$-409]mmmm\-yy;@"/>
    <numFmt numFmtId="181" formatCode="mmm\-yyyy"/>
    <numFmt numFmtId="182" formatCode="_(* #,##0.0000000_);_(* \(#,##0.0000000\);_(* &quot;-&quot;???????_);_(@_)"/>
    <numFmt numFmtId="183" formatCode="_(* #,##0.0_);_(* \(#,##0.0\);_(* &quot;-&quot;?_);_(@_)"/>
    <numFmt numFmtId="184" formatCode="_(* #,##0.0_);_(* \(#,##0.0\);_(* &quot;-&quot;??_);_(@_)"/>
    <numFmt numFmtId="185" formatCode="_(* #,##0.0_);_(* \(#,##0.0\);_(* &quot;-&quot;_);_(@_)"/>
    <numFmt numFmtId="186" formatCode="_(* #,##0.00_);_(* \(#,##0.00\);_(* &quot;-&quot;_);_(@_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_(* #,##0.0000_);_(* \(#,##0.0000\);_(* &quot;-&quot;????_);_(@_)"/>
    <numFmt numFmtId="193" formatCode="[$-409]mmm\-yy;@"/>
    <numFmt numFmtId="194" formatCode="mm/dd/yy;@"/>
    <numFmt numFmtId="195" formatCode="[$-409]mmmm\ d\,\ yyyy;@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_);_(* \(#,##0.000\);_(* &quot;-&quot;???_);_(@_)"/>
    <numFmt numFmtId="200" formatCode="0.00000000"/>
    <numFmt numFmtId="201" formatCode="0.000000000"/>
    <numFmt numFmtId="202" formatCode="0.0000000000"/>
    <numFmt numFmtId="203" formatCode="0.0000%"/>
    <numFmt numFmtId="204" formatCode="0.00000%"/>
    <numFmt numFmtId="205" formatCode="&quot;PAGE&quot;\ 0.00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b/>
      <i/>
      <u val="doubleAccounting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Helv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>
      <alignment/>
      <protection/>
    </xf>
    <xf numFmtId="0" fontId="1" fillId="0" borderId="0" applyNumberFormat="0" applyFill="0" applyBorder="0" applyAlignment="0" applyProtection="0"/>
    <xf numFmtId="38" fontId="2" fillId="2" borderId="0" applyNumberFormat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4" fillId="0" borderId="0" applyNumberFormat="0" applyFill="0" applyBorder="0" applyAlignment="0" applyProtection="0"/>
    <xf numFmtId="10" fontId="2" fillId="3" borderId="1" applyNumberFormat="0" applyBorder="0" applyAlignment="0" applyProtection="0"/>
    <xf numFmtId="177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2" fillId="0" borderId="2">
      <alignment/>
      <protection/>
    </xf>
    <xf numFmtId="38" fontId="3" fillId="0" borderId="3">
      <alignment/>
      <protection/>
    </xf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7" fillId="0" borderId="0" xfId="15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0" fontId="0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0" fontId="0" fillId="5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Continuous"/>
    </xf>
    <xf numFmtId="171" fontId="0" fillId="0" borderId="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173" fontId="0" fillId="0" borderId="5" xfId="18" applyNumberFormat="1" applyFont="1" applyFill="1" applyBorder="1" applyAlignment="1">
      <alignment/>
    </xf>
    <xf numFmtId="166" fontId="0" fillId="0" borderId="5" xfId="16" applyNumberFormat="1" applyFont="1" applyFill="1" applyBorder="1" applyAlignment="1">
      <alignment/>
    </xf>
    <xf numFmtId="166" fontId="9" fillId="0" borderId="5" xfId="16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6" fontId="10" fillId="0" borderId="5" xfId="16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166" fontId="9" fillId="0" borderId="7" xfId="16" applyNumberFormat="1" applyFont="1" applyFill="1" applyBorder="1" applyAlignment="1">
      <alignment horizontal="right"/>
    </xf>
    <xf numFmtId="166" fontId="0" fillId="0" borderId="7" xfId="16" applyNumberFormat="1" applyFont="1" applyFill="1" applyBorder="1" applyAlignment="1">
      <alignment horizontal="right"/>
    </xf>
    <xf numFmtId="173" fontId="11" fillId="0" borderId="5" xfId="0" applyNumberFormat="1" applyFont="1" applyFill="1" applyBorder="1" applyAlignment="1">
      <alignment/>
    </xf>
    <xf numFmtId="173" fontId="0" fillId="0" borderId="5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Alignment="1">
      <alignment horizontal="right"/>
    </xf>
    <xf numFmtId="42" fontId="0" fillId="0" borderId="8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166" fontId="9" fillId="0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42" fontId="9" fillId="0" borderId="9" xfId="0" applyNumberFormat="1" applyFont="1" applyFill="1" applyBorder="1" applyAlignment="1">
      <alignment/>
    </xf>
    <xf numFmtId="42" fontId="0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6" fontId="8" fillId="0" borderId="0" xfId="16" applyNumberFormat="1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/>
    </xf>
    <xf numFmtId="10" fontId="15" fillId="5" borderId="0" xfId="28" applyNumberFormat="1" applyFont="1" applyFill="1" applyBorder="1" applyAlignment="1">
      <alignment horizontal="left"/>
    </xf>
    <xf numFmtId="10" fontId="15" fillId="4" borderId="0" xfId="28" applyNumberFormat="1" applyFont="1" applyFill="1" applyBorder="1" applyAlignment="1">
      <alignment horizontal="left"/>
    </xf>
    <xf numFmtId="37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applyProtection="1">
      <alignment horizontal="center"/>
      <protection/>
    </xf>
    <xf numFmtId="1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6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167" fontId="0" fillId="0" borderId="0" xfId="16" applyNumberFormat="1" applyFont="1" applyAlignment="1">
      <alignment horizontal="center"/>
    </xf>
    <xf numFmtId="166" fontId="0" fillId="0" borderId="0" xfId="16" applyNumberFormat="1" applyFont="1" applyAlignment="1">
      <alignment/>
    </xf>
    <xf numFmtId="166" fontId="0" fillId="0" borderId="6" xfId="16" applyNumberFormat="1" applyFont="1" applyBorder="1" applyAlignment="1">
      <alignment/>
    </xf>
    <xf numFmtId="166" fontId="0" fillId="0" borderId="0" xfId="16" applyNumberFormat="1" applyFont="1" applyFill="1" applyAlignment="1">
      <alignment/>
    </xf>
    <xf numFmtId="166" fontId="9" fillId="0" borderId="0" xfId="16" applyNumberFormat="1" applyFont="1" applyFill="1" applyAlignment="1">
      <alignment/>
    </xf>
    <xf numFmtId="166" fontId="0" fillId="0" borderId="0" xfId="16" applyNumberFormat="1" applyFont="1" applyFill="1" applyBorder="1" applyAlignment="1">
      <alignment/>
    </xf>
    <xf numFmtId="166" fontId="0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16" applyNumberFormat="1" applyFont="1" applyBorder="1" applyAlignment="1">
      <alignment/>
    </xf>
    <xf numFmtId="166" fontId="9" fillId="0" borderId="0" xfId="16" applyNumberFormat="1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6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9" fillId="0" borderId="0" xfId="16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19" fillId="0" borderId="0" xfId="0" applyNumberFormat="1" applyFont="1" applyAlignment="1" applyProtection="1">
      <alignment horizontal="left"/>
      <protection/>
    </xf>
    <xf numFmtId="166" fontId="0" fillId="0" borderId="11" xfId="16" applyNumberFormat="1" applyFont="1" applyBorder="1" applyAlignment="1">
      <alignment/>
    </xf>
    <xf numFmtId="166" fontId="9" fillId="0" borderId="11" xfId="16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6" fontId="8" fillId="0" borderId="12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6" fontId="9" fillId="0" borderId="0" xfId="16" applyNumberFormat="1" applyFont="1" applyAlignment="1">
      <alignment/>
    </xf>
    <xf numFmtId="43" fontId="0" fillId="0" borderId="0" xfId="0" applyNumberFormat="1" applyAlignment="1">
      <alignment/>
    </xf>
    <xf numFmtId="166" fontId="0" fillId="0" borderId="0" xfId="16" applyNumberFormat="1" applyAlignment="1">
      <alignment/>
    </xf>
    <xf numFmtId="166" fontId="0" fillId="0" borderId="6" xfId="16" applyNumberFormat="1" applyBorder="1" applyAlignment="1">
      <alignment/>
    </xf>
    <xf numFmtId="203" fontId="9" fillId="0" borderId="0" xfId="28" applyNumberFormat="1" applyFont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166" fontId="9" fillId="0" borderId="1" xfId="16" applyNumberFormat="1" applyFont="1" applyBorder="1" applyAlignment="1">
      <alignment/>
    </xf>
    <xf numFmtId="10" fontId="0" fillId="0" borderId="0" xfId="28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203" fontId="0" fillId="0" borderId="0" xfId="2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7">
    <cellStyle name="Normal" xfId="0"/>
    <cellStyle name="Comma" xfId="16"/>
    <cellStyle name="Comma [0]" xfId="17"/>
    <cellStyle name="Currency" xfId="18"/>
    <cellStyle name="Currency [0]" xfId="19"/>
    <cellStyle name="Enter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StmtTtl1" xfId="30"/>
    <cellStyle name="StmtTtl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79"/>
  <sheetViews>
    <sheetView workbookViewId="0" topLeftCell="A52">
      <selection activeCell="A2" sqref="A2:E74"/>
    </sheetView>
  </sheetViews>
  <sheetFormatPr defaultColWidth="9.140625" defaultRowHeight="12.75"/>
  <cols>
    <col min="1" max="1" width="6.7109375" style="7" customWidth="1"/>
    <col min="2" max="2" width="22.140625" style="2" customWidth="1"/>
    <col min="3" max="3" width="23.7109375" style="2" customWidth="1"/>
    <col min="4" max="4" width="20.140625" style="2" customWidth="1"/>
    <col min="5" max="5" width="17.7109375" style="4" customWidth="1"/>
    <col min="6" max="6" width="17.7109375" style="4" hidden="1" customWidth="1"/>
    <col min="7" max="16384" width="9.140625" style="2" customWidth="1"/>
  </cols>
  <sheetData>
    <row r="1" spans="1:5" ht="12.75">
      <c r="A1" s="1"/>
      <c r="E1" s="3"/>
    </row>
    <row r="2" spans="1:5" ht="12.75">
      <c r="A2" s="106" t="s">
        <v>189</v>
      </c>
      <c r="B2" s="107"/>
      <c r="C2" s="107"/>
      <c r="D2" s="107"/>
      <c r="E2" s="107"/>
    </row>
    <row r="3" spans="1:6" ht="12.75">
      <c r="A3" s="106" t="s">
        <v>0</v>
      </c>
      <c r="B3" s="107"/>
      <c r="C3" s="107"/>
      <c r="D3" s="107"/>
      <c r="E3" s="107"/>
      <c r="F3" s="2"/>
    </row>
    <row r="4" spans="1:4" ht="12.75">
      <c r="A4" s="5"/>
      <c r="B4" s="6"/>
      <c r="C4" s="6"/>
      <c r="D4" s="6"/>
    </row>
    <row r="5" spans="2:4" ht="12.75">
      <c r="B5" s="6"/>
      <c r="C5" s="6"/>
      <c r="D5" s="6"/>
    </row>
    <row r="6" spans="1:4" ht="15" customHeight="1">
      <c r="A6" s="8" t="s">
        <v>1</v>
      </c>
      <c r="B6" s="9">
        <v>0.6515</v>
      </c>
      <c r="C6" s="9"/>
      <c r="D6" s="10"/>
    </row>
    <row r="7" spans="1:6" ht="15" customHeight="1">
      <c r="A7" s="11" t="s">
        <v>2</v>
      </c>
      <c r="B7" s="12">
        <v>0.3485</v>
      </c>
      <c r="C7" s="12"/>
      <c r="E7" s="13" t="s">
        <v>3</v>
      </c>
      <c r="F7" s="13" t="s">
        <v>4</v>
      </c>
    </row>
    <row r="8" spans="2:6" ht="15" customHeight="1">
      <c r="B8" s="14"/>
      <c r="E8" s="15" t="s">
        <v>5</v>
      </c>
      <c r="F8" s="15" t="s">
        <v>6</v>
      </c>
    </row>
    <row r="9" spans="1:6" ht="15" customHeight="1">
      <c r="A9" s="16">
        <v>1</v>
      </c>
      <c r="B9" s="17" t="s">
        <v>7</v>
      </c>
      <c r="C9" s="18" t="s">
        <v>8</v>
      </c>
      <c r="D9" s="18"/>
      <c r="E9" s="19">
        <v>39355</v>
      </c>
      <c r="F9" s="19" t="s">
        <v>9</v>
      </c>
    </row>
    <row r="10" spans="1:6" ht="15" customHeight="1">
      <c r="A10" s="7">
        <v>3</v>
      </c>
      <c r="B10" s="14"/>
      <c r="C10" s="20" t="s">
        <v>10</v>
      </c>
      <c r="D10" s="20"/>
      <c r="E10" s="21"/>
      <c r="F10" s="21"/>
    </row>
    <row r="11" spans="1:6" ht="15" customHeight="1">
      <c r="A11" s="7">
        <f>A10+1</f>
        <v>4</v>
      </c>
      <c r="B11" s="22" t="s">
        <v>11</v>
      </c>
      <c r="C11" s="2" t="s">
        <v>12</v>
      </c>
      <c r="E11" s="23">
        <v>5193117276.539586</v>
      </c>
      <c r="F11" s="23" t="e">
        <f>E11-#REF!</f>
        <v>#REF!</v>
      </c>
    </row>
    <row r="12" spans="1:6" ht="15" customHeight="1">
      <c r="A12" s="7">
        <v>5</v>
      </c>
      <c r="B12" s="22" t="s">
        <v>13</v>
      </c>
      <c r="C12" s="2" t="s">
        <v>14</v>
      </c>
      <c r="E12" s="24">
        <v>284790873.7365004</v>
      </c>
      <c r="F12" s="24" t="e">
        <f>E12-#REF!</f>
        <v>#REF!</v>
      </c>
    </row>
    <row r="13" spans="1:6" ht="15" customHeight="1">
      <c r="A13" s="7">
        <v>6</v>
      </c>
      <c r="B13" s="22" t="s">
        <v>15</v>
      </c>
      <c r="C13" s="2" t="s">
        <v>16</v>
      </c>
      <c r="E13" s="24">
        <v>77871127.10000002</v>
      </c>
      <c r="F13" s="24" t="e">
        <f>E13-#REF!</f>
        <v>#REF!</v>
      </c>
    </row>
    <row r="14" spans="1:6" ht="15" customHeight="1">
      <c r="A14" s="7" t="s">
        <v>17</v>
      </c>
      <c r="B14" s="22">
        <v>18230001</v>
      </c>
      <c r="C14" s="2" t="s">
        <v>18</v>
      </c>
      <c r="E14" s="24">
        <v>157250505.25</v>
      </c>
      <c r="F14" s="24" t="e">
        <f>E14-#REF!</f>
        <v>#REF!</v>
      </c>
    </row>
    <row r="15" spans="1:6" ht="15" customHeight="1">
      <c r="A15" s="7" t="s">
        <v>19</v>
      </c>
      <c r="B15" s="22">
        <v>18230171</v>
      </c>
      <c r="C15" s="2" t="s">
        <v>20</v>
      </c>
      <c r="E15" s="24">
        <v>3704032.97875</v>
      </c>
      <c r="F15" s="24" t="e">
        <f>E15-#REF!</f>
        <v>#REF!</v>
      </c>
    </row>
    <row r="16" spans="1:6" ht="15" customHeight="1">
      <c r="A16" s="7" t="s">
        <v>21</v>
      </c>
      <c r="B16" s="22" t="s">
        <v>22</v>
      </c>
      <c r="C16" s="2" t="s">
        <v>23</v>
      </c>
      <c r="E16" s="24">
        <v>43007056.709999986</v>
      </c>
      <c r="F16" s="24" t="e">
        <f>E16-#REF!</f>
        <v>#REF!</v>
      </c>
    </row>
    <row r="17" spans="1:6" ht="15" customHeight="1">
      <c r="A17" s="7" t="s">
        <v>24</v>
      </c>
      <c r="B17" s="22" t="s">
        <v>25</v>
      </c>
      <c r="C17" s="2" t="s">
        <v>26</v>
      </c>
      <c r="E17" s="25">
        <v>25190331.862083323</v>
      </c>
      <c r="F17" s="24" t="e">
        <f>E17-#REF!</f>
        <v>#REF!</v>
      </c>
    </row>
    <row r="18" spans="1:6" ht="15" customHeight="1">
      <c r="A18" s="7" t="s">
        <v>27</v>
      </c>
      <c r="B18" s="22" t="s">
        <v>28</v>
      </c>
      <c r="C18" s="4" t="s">
        <v>29</v>
      </c>
      <c r="E18" s="24">
        <v>-4746871.5</v>
      </c>
      <c r="F18" s="24" t="e">
        <f>E18-#REF!</f>
        <v>#REF!</v>
      </c>
    </row>
    <row r="19" spans="1:6" ht="15" customHeight="1">
      <c r="A19" s="7" t="s">
        <v>30</v>
      </c>
      <c r="B19" s="22" t="s">
        <v>31</v>
      </c>
      <c r="C19" s="4" t="s">
        <v>32</v>
      </c>
      <c r="E19" s="24">
        <v>8516859.095</v>
      </c>
      <c r="F19" s="24" t="e">
        <f>E19-#REF!</f>
        <v>#REF!</v>
      </c>
    </row>
    <row r="20" spans="1:6" ht="15" customHeight="1">
      <c r="A20" s="7">
        <v>7</v>
      </c>
      <c r="B20" s="22">
        <v>18230041</v>
      </c>
      <c r="C20" s="2" t="s">
        <v>33</v>
      </c>
      <c r="E20" s="24">
        <v>21589277</v>
      </c>
      <c r="F20" s="24" t="e">
        <f>E20-#REF!</f>
        <v>#REF!</v>
      </c>
    </row>
    <row r="21" spans="1:6" ht="15" customHeight="1">
      <c r="A21" s="7">
        <v>8</v>
      </c>
      <c r="B21" s="22">
        <v>18230051</v>
      </c>
      <c r="C21" s="2" t="s">
        <v>34</v>
      </c>
      <c r="E21" s="24">
        <v>-11673842.58</v>
      </c>
      <c r="F21" s="24" t="e">
        <f>E21-#REF!</f>
        <v>#REF!</v>
      </c>
    </row>
    <row r="22" spans="1:6" ht="15" customHeight="1">
      <c r="A22" s="7">
        <v>9</v>
      </c>
      <c r="B22" s="22">
        <v>18230061</v>
      </c>
      <c r="C22" s="2" t="s">
        <v>35</v>
      </c>
      <c r="E22" s="24">
        <v>2392180</v>
      </c>
      <c r="F22" s="24" t="e">
        <f>E22-#REF!</f>
        <v>#REF!</v>
      </c>
    </row>
    <row r="23" spans="1:6" ht="15" customHeight="1">
      <c r="A23" s="7">
        <f>A22+1</f>
        <v>10</v>
      </c>
      <c r="B23" s="22">
        <v>18230071</v>
      </c>
      <c r="C23" s="2" t="s">
        <v>36</v>
      </c>
      <c r="E23" s="24">
        <v>113632921</v>
      </c>
      <c r="F23" s="24" t="e">
        <f>E23-#REF!</f>
        <v>#REF!</v>
      </c>
    </row>
    <row r="24" spans="1:6" ht="15" customHeight="1">
      <c r="A24" s="7">
        <f>A23+1</f>
        <v>11</v>
      </c>
      <c r="B24" s="22">
        <v>18230081</v>
      </c>
      <c r="C24" s="2" t="s">
        <v>37</v>
      </c>
      <c r="E24" s="24">
        <v>-77485157.99</v>
      </c>
      <c r="F24" s="24" t="e">
        <f>E24-#REF!</f>
        <v>#REF!</v>
      </c>
    </row>
    <row r="25" spans="1:6" s="28" customFormat="1" ht="15" customHeight="1">
      <c r="A25" s="26">
        <f>A24+1</f>
        <v>12</v>
      </c>
      <c r="B25" s="27">
        <v>18230031</v>
      </c>
      <c r="C25" s="28" t="s">
        <v>38</v>
      </c>
      <c r="E25" s="29">
        <v>32402291</v>
      </c>
      <c r="F25" s="29" t="e">
        <f>E25-#REF!</f>
        <v>#REF!</v>
      </c>
    </row>
    <row r="26" spans="1:6" ht="15" customHeight="1">
      <c r="A26" s="7">
        <f>A25+1</f>
        <v>13</v>
      </c>
      <c r="B26" s="22"/>
      <c r="E26" s="30"/>
      <c r="F26" s="30" t="e">
        <f>E26-#REF!</f>
        <v>#REF!</v>
      </c>
    </row>
    <row r="27" spans="1:6" ht="15" customHeight="1">
      <c r="A27" s="7">
        <f>A26+1</f>
        <v>14</v>
      </c>
      <c r="B27" s="22">
        <v>10500001</v>
      </c>
      <c r="C27" s="2" t="s">
        <v>39</v>
      </c>
      <c r="E27" s="24">
        <v>8390149.434166666</v>
      </c>
      <c r="F27" s="24" t="e">
        <f>E27-#REF!</f>
        <v>#REF!</v>
      </c>
    </row>
    <row r="28" spans="1:6" ht="15" customHeight="1">
      <c r="A28" s="7">
        <v>15</v>
      </c>
      <c r="B28" s="22">
        <v>10500003</v>
      </c>
      <c r="C28" s="2" t="s">
        <v>40</v>
      </c>
      <c r="E28" s="24">
        <v>0</v>
      </c>
      <c r="F28" s="24" t="e">
        <f>E28-#REF!</f>
        <v>#REF!</v>
      </c>
    </row>
    <row r="29" spans="1:6" ht="15" customHeight="1">
      <c r="A29" s="7">
        <v>16</v>
      </c>
      <c r="B29" s="22">
        <v>106</v>
      </c>
      <c r="C29" s="2" t="s">
        <v>41</v>
      </c>
      <c r="E29" s="24">
        <v>0</v>
      </c>
      <c r="F29" s="24" t="e">
        <f>E29-#REF!</f>
        <v>#REF!</v>
      </c>
    </row>
    <row r="30" spans="1:6" ht="15" customHeight="1">
      <c r="A30" s="7">
        <v>17</v>
      </c>
      <c r="B30" s="22" t="s">
        <v>42</v>
      </c>
      <c r="C30" s="4" t="s">
        <v>43</v>
      </c>
      <c r="D30" s="4"/>
      <c r="E30" s="24">
        <v>-2090454403.117083</v>
      </c>
      <c r="F30" s="24" t="e">
        <f>E30-#REF!</f>
        <v>#REF!</v>
      </c>
    </row>
    <row r="31" spans="1:6" ht="15" customHeight="1">
      <c r="A31" s="7">
        <v>18</v>
      </c>
      <c r="B31" s="22" t="s">
        <v>44</v>
      </c>
      <c r="C31" s="4" t="s">
        <v>45</v>
      </c>
      <c r="D31" s="4"/>
      <c r="E31" s="24">
        <v>-17930064.725777917</v>
      </c>
      <c r="F31" s="24" t="e">
        <f>E31-#REF!</f>
        <v>#REF!</v>
      </c>
    </row>
    <row r="32" spans="1:6" ht="15" customHeight="1">
      <c r="A32" s="7">
        <v>19</v>
      </c>
      <c r="B32" s="22" t="s">
        <v>46</v>
      </c>
      <c r="C32" s="2" t="s">
        <v>47</v>
      </c>
      <c r="E32" s="24">
        <v>-7965492.208333333</v>
      </c>
      <c r="F32" s="24" t="e">
        <f>E32-#REF!</f>
        <v>#REF!</v>
      </c>
    </row>
    <row r="33" spans="1:6" ht="15" customHeight="1">
      <c r="A33" s="7">
        <v>20</v>
      </c>
      <c r="B33" s="31">
        <v>11100003</v>
      </c>
      <c r="C33" s="2" t="s">
        <v>48</v>
      </c>
      <c r="E33" s="24">
        <v>-124705542.4033006</v>
      </c>
      <c r="F33" s="24" t="e">
        <f>E33-#REF!</f>
        <v>#REF!</v>
      </c>
    </row>
    <row r="34" spans="1:6" ht="15" customHeight="1">
      <c r="A34" s="7">
        <v>21</v>
      </c>
      <c r="B34" s="22" t="s">
        <v>49</v>
      </c>
      <c r="C34" s="2" t="s">
        <v>50</v>
      </c>
      <c r="E34" s="24">
        <v>-36181601.76999999</v>
      </c>
      <c r="F34" s="24" t="e">
        <f>E34-#REF!</f>
        <v>#REF!</v>
      </c>
    </row>
    <row r="35" spans="1:6" ht="15" customHeight="1">
      <c r="A35" s="7">
        <f>A34+1</f>
        <v>22</v>
      </c>
      <c r="B35" s="22">
        <v>18230221</v>
      </c>
      <c r="C35" s="2" t="s">
        <v>51</v>
      </c>
      <c r="E35" s="24">
        <v>576.6575</v>
      </c>
      <c r="F35" s="24" t="e">
        <f>E35-#REF!</f>
        <v>#REF!</v>
      </c>
    </row>
    <row r="36" spans="1:6" ht="15" customHeight="1">
      <c r="A36" s="7">
        <f>A35+1</f>
        <v>23</v>
      </c>
      <c r="B36" s="22">
        <v>19000041</v>
      </c>
      <c r="C36" s="2" t="s">
        <v>52</v>
      </c>
      <c r="E36" s="24">
        <v>10700.246666666668</v>
      </c>
      <c r="F36" s="24" t="e">
        <f>E36-#REF!</f>
        <v>#REF!</v>
      </c>
    </row>
    <row r="37" spans="1:6" ht="15" customHeight="1">
      <c r="A37" s="7">
        <f>A36+1</f>
        <v>24</v>
      </c>
      <c r="B37" s="22">
        <v>19000051</v>
      </c>
      <c r="C37" s="2" t="s">
        <v>53</v>
      </c>
      <c r="E37" s="24">
        <v>-19757.458333333332</v>
      </c>
      <c r="F37" s="24" t="e">
        <f>E37-#REF!</f>
        <v>#REF!</v>
      </c>
    </row>
    <row r="38" spans="1:6" ht="15" customHeight="1">
      <c r="A38" s="7">
        <f>A37+1</f>
        <v>25</v>
      </c>
      <c r="B38" s="22">
        <v>19000061</v>
      </c>
      <c r="C38" s="2" t="s">
        <v>54</v>
      </c>
      <c r="E38" s="24">
        <v>57685210.541666664</v>
      </c>
      <c r="F38" s="24" t="e">
        <f>E38-#REF!</f>
        <v>#REF!</v>
      </c>
    </row>
    <row r="39" spans="1:6" ht="15" customHeight="1">
      <c r="A39" s="7">
        <f>A38+1</f>
        <v>26</v>
      </c>
      <c r="B39" s="22">
        <v>19000093</v>
      </c>
      <c r="C39" s="2" t="s">
        <v>55</v>
      </c>
      <c r="E39" s="24">
        <v>0</v>
      </c>
      <c r="F39" s="24" t="e">
        <f>E39-#REF!</f>
        <v>#REF!</v>
      </c>
    </row>
    <row r="40" spans="1:6" ht="15" customHeight="1">
      <c r="A40" s="7" t="s">
        <v>56</v>
      </c>
      <c r="B40" s="22">
        <v>19000121</v>
      </c>
      <c r="C40" s="4" t="s">
        <v>57</v>
      </c>
      <c r="E40" s="24">
        <v>617208.3333333334</v>
      </c>
      <c r="F40" s="24" t="e">
        <f>E40-#REF!</f>
        <v>#REF!</v>
      </c>
    </row>
    <row r="41" spans="1:6" ht="15" customHeight="1">
      <c r="A41" s="7">
        <f>A39+1</f>
        <v>27</v>
      </c>
      <c r="B41" s="22">
        <v>19000191</v>
      </c>
      <c r="C41" s="4" t="s">
        <v>58</v>
      </c>
      <c r="D41" s="4"/>
      <c r="E41" s="24">
        <v>0</v>
      </c>
      <c r="F41" s="24" t="e">
        <f>E41-#REF!</f>
        <v>#REF!</v>
      </c>
    </row>
    <row r="42" spans="1:6" ht="15" customHeight="1">
      <c r="A42" s="7">
        <f aca="true" t="shared" si="0" ref="A42:A49">A41+1</f>
        <v>28</v>
      </c>
      <c r="B42" s="22" t="s">
        <v>59</v>
      </c>
      <c r="C42" s="2" t="s">
        <v>60</v>
      </c>
      <c r="E42" s="24">
        <v>-13420982.939583335</v>
      </c>
      <c r="F42" s="24" t="e">
        <f>E42-#REF!</f>
        <v>#REF!</v>
      </c>
    </row>
    <row r="43" spans="1:6" ht="15" customHeight="1">
      <c r="A43" s="7">
        <f t="shared" si="0"/>
        <v>29</v>
      </c>
      <c r="B43" s="22">
        <v>25400081</v>
      </c>
      <c r="C43" s="2" t="s">
        <v>61</v>
      </c>
      <c r="E43" s="24">
        <v>0</v>
      </c>
      <c r="F43" s="24" t="e">
        <f>E43-#REF!</f>
        <v>#REF!</v>
      </c>
    </row>
    <row r="44" spans="1:6" ht="15" customHeight="1">
      <c r="A44" s="7">
        <f t="shared" si="0"/>
        <v>30</v>
      </c>
      <c r="B44" s="22" t="s">
        <v>62</v>
      </c>
      <c r="C44" s="2" t="s">
        <v>63</v>
      </c>
      <c r="E44" s="24">
        <v>-60361005.516666666</v>
      </c>
      <c r="F44" s="24" t="e">
        <f>E44-#REF!</f>
        <v>#REF!</v>
      </c>
    </row>
    <row r="45" spans="1:6" ht="15" customHeight="1">
      <c r="A45" s="7">
        <f t="shared" si="0"/>
        <v>31</v>
      </c>
      <c r="B45" s="22">
        <v>28200101</v>
      </c>
      <c r="C45" s="2" t="s">
        <v>64</v>
      </c>
      <c r="E45" s="24">
        <v>-2601416.6666666665</v>
      </c>
      <c r="F45" s="24" t="e">
        <f>E45-#REF!</f>
        <v>#REF!</v>
      </c>
    </row>
    <row r="46" spans="1:6" ht="15" customHeight="1">
      <c r="A46" s="7">
        <f t="shared" si="0"/>
        <v>32</v>
      </c>
      <c r="B46" s="22">
        <v>28200111</v>
      </c>
      <c r="C46" s="2" t="s">
        <v>65</v>
      </c>
      <c r="E46" s="24">
        <v>-372848.3333333333</v>
      </c>
      <c r="F46" s="24" t="e">
        <f>E46-#REF!</f>
        <v>#REF!</v>
      </c>
    </row>
    <row r="47" spans="1:6" ht="15" customHeight="1">
      <c r="A47" s="7">
        <f t="shared" si="0"/>
        <v>33</v>
      </c>
      <c r="B47" s="22" t="s">
        <v>66</v>
      </c>
      <c r="C47" s="2" t="s">
        <v>67</v>
      </c>
      <c r="E47" s="24">
        <v>-451629527.5</v>
      </c>
      <c r="F47" s="24" t="e">
        <f>E47-#REF!</f>
        <v>#REF!</v>
      </c>
    </row>
    <row r="48" spans="1:6" ht="15" customHeight="1">
      <c r="A48" s="7">
        <f t="shared" si="0"/>
        <v>34</v>
      </c>
      <c r="B48" s="22">
        <v>28200131</v>
      </c>
      <c r="C48" s="2" t="s">
        <v>68</v>
      </c>
      <c r="E48" s="24">
        <v>-694041.6666666666</v>
      </c>
      <c r="F48" s="24" t="e">
        <f>E48-#REF!</f>
        <v>#REF!</v>
      </c>
    </row>
    <row r="49" spans="1:6" ht="15" customHeight="1">
      <c r="A49" s="7">
        <f t="shared" si="0"/>
        <v>35</v>
      </c>
      <c r="B49" s="32">
        <v>28200141</v>
      </c>
      <c r="C49" s="2" t="s">
        <v>69</v>
      </c>
      <c r="E49" s="24">
        <v>-31504.25</v>
      </c>
      <c r="F49" s="24" t="e">
        <f>E49-#REF!</f>
        <v>#REF!</v>
      </c>
    </row>
    <row r="50" spans="1:6" ht="15" customHeight="1">
      <c r="A50" s="7" t="s">
        <v>70</v>
      </c>
      <c r="B50" s="32" t="s">
        <v>71</v>
      </c>
      <c r="C50" s="4" t="s">
        <v>72</v>
      </c>
      <c r="E50" s="24">
        <v>0</v>
      </c>
      <c r="F50" s="24" t="e">
        <f>E50-#REF!</f>
        <v>#REF!</v>
      </c>
    </row>
    <row r="51" spans="1:6" ht="15" customHeight="1">
      <c r="A51" s="7" t="s">
        <v>73</v>
      </c>
      <c r="B51" s="32" t="s">
        <v>74</v>
      </c>
      <c r="C51" s="2" t="s">
        <v>75</v>
      </c>
      <c r="E51" s="24">
        <v>-14110825.524291664</v>
      </c>
      <c r="F51" s="24" t="e">
        <f>E51-#REF!</f>
        <v>#REF!</v>
      </c>
    </row>
    <row r="52" spans="1:6" ht="15" customHeight="1">
      <c r="A52" s="7">
        <f>A49+1</f>
        <v>36</v>
      </c>
      <c r="B52" s="22">
        <v>28300161</v>
      </c>
      <c r="C52" s="2" t="s">
        <v>76</v>
      </c>
      <c r="E52" s="24">
        <v>0</v>
      </c>
      <c r="F52" s="24" t="e">
        <f>E52-#REF!</f>
        <v>#REF!</v>
      </c>
    </row>
    <row r="53" spans="1:6" ht="15" customHeight="1">
      <c r="A53" s="7">
        <f>A52+1</f>
        <v>37</v>
      </c>
      <c r="B53" s="22">
        <v>28300261</v>
      </c>
      <c r="C53" s="2" t="s">
        <v>77</v>
      </c>
      <c r="E53" s="24">
        <v>0</v>
      </c>
      <c r="F53" s="24" t="e">
        <f>E53-#REF!</f>
        <v>#REF!</v>
      </c>
    </row>
    <row r="54" spans="1:6" ht="15" customHeight="1">
      <c r="A54" s="7" t="s">
        <v>78</v>
      </c>
      <c r="B54" s="22">
        <v>28300451</v>
      </c>
      <c r="C54" s="4" t="s">
        <v>79</v>
      </c>
      <c r="D54" s="4"/>
      <c r="E54" s="24">
        <v>-8722625</v>
      </c>
      <c r="F54" s="24" t="e">
        <f>E54-#REF!</f>
        <v>#REF!</v>
      </c>
    </row>
    <row r="55" spans="1:6" ht="15" customHeight="1">
      <c r="A55" s="7" t="s">
        <v>80</v>
      </c>
      <c r="B55" s="22">
        <v>28300461</v>
      </c>
      <c r="C55" s="4" t="s">
        <v>81</v>
      </c>
      <c r="D55" s="4"/>
      <c r="E55" s="24">
        <v>-733833.3333333334</v>
      </c>
      <c r="F55" s="24" t="e">
        <f>E55-#REF!</f>
        <v>#REF!</v>
      </c>
    </row>
    <row r="56" spans="1:6" ht="15" customHeight="1">
      <c r="A56" s="7" t="s">
        <v>82</v>
      </c>
      <c r="B56" s="22" t="s">
        <v>83</v>
      </c>
      <c r="C56" s="4" t="s">
        <v>84</v>
      </c>
      <c r="D56" s="4"/>
      <c r="E56" s="24">
        <v>-2204187.333333333</v>
      </c>
      <c r="F56" s="24" t="e">
        <f>E56-#REF!</f>
        <v>#REF!</v>
      </c>
    </row>
    <row r="57" spans="1:6" ht="15" customHeight="1">
      <c r="A57" s="7" t="s">
        <v>85</v>
      </c>
      <c r="B57" s="22">
        <v>19000451</v>
      </c>
      <c r="C57" s="4" t="s">
        <v>86</v>
      </c>
      <c r="D57" s="4"/>
      <c r="E57" s="24">
        <v>1658000</v>
      </c>
      <c r="F57" s="24" t="e">
        <f>E57-#REF!</f>
        <v>#REF!</v>
      </c>
    </row>
    <row r="58" spans="1:6" ht="15" customHeight="1">
      <c r="A58" s="7" t="s">
        <v>87</v>
      </c>
      <c r="B58" s="22">
        <v>28300431</v>
      </c>
      <c r="C58" s="4" t="s">
        <v>88</v>
      </c>
      <c r="D58" s="4"/>
      <c r="E58" s="24">
        <v>-11460180.75</v>
      </c>
      <c r="F58" s="24" t="e">
        <f>E58-#REF!</f>
        <v>#REF!</v>
      </c>
    </row>
    <row r="59" spans="1:6" ht="15" customHeight="1">
      <c r="A59" s="7">
        <f>A53+1</f>
        <v>38</v>
      </c>
      <c r="B59" s="22" t="s">
        <v>89</v>
      </c>
      <c r="C59" s="2" t="s">
        <v>90</v>
      </c>
      <c r="E59" s="24">
        <v>0</v>
      </c>
      <c r="F59" s="24" t="e">
        <f>E59-#REF!</f>
        <v>#REF!</v>
      </c>
    </row>
    <row r="60" spans="1:6" s="28" customFormat="1" ht="15" customHeight="1">
      <c r="A60" s="7" t="s">
        <v>91</v>
      </c>
      <c r="B60" s="33">
        <v>18230181</v>
      </c>
      <c r="C60" s="28" t="s">
        <v>92</v>
      </c>
      <c r="E60" s="24">
        <v>0</v>
      </c>
      <c r="F60" s="24" t="e">
        <f>E60-#REF!</f>
        <v>#REF!</v>
      </c>
    </row>
    <row r="61" spans="1:6" s="4" customFormat="1" ht="15" customHeight="1">
      <c r="A61" s="34">
        <f aca="true" t="shared" si="1" ref="A61:A67">A60+1</f>
        <v>40</v>
      </c>
      <c r="B61" s="22"/>
      <c r="E61" s="24"/>
      <c r="F61" s="24" t="e">
        <f>E61-#REF!</f>
        <v>#REF!</v>
      </c>
    </row>
    <row r="62" spans="1:6" s="4" customFormat="1" ht="15" customHeight="1">
      <c r="A62" s="34">
        <f t="shared" si="1"/>
        <v>41</v>
      </c>
      <c r="B62" s="22" t="s">
        <v>93</v>
      </c>
      <c r="E62" s="35">
        <f>'10.04 CWC'!M96</f>
        <v>95445435.2588593</v>
      </c>
      <c r="F62" s="36" t="e">
        <f>E62-#REF!</f>
        <v>#REF!</v>
      </c>
    </row>
    <row r="63" spans="1:6" ht="15" customHeight="1">
      <c r="A63" s="7">
        <f t="shared" si="1"/>
        <v>42</v>
      </c>
      <c r="B63" s="14" t="s">
        <v>10</v>
      </c>
      <c r="E63" s="37">
        <f>SUM(E11:E62)</f>
        <v>3189766300.1774096</v>
      </c>
      <c r="F63" s="23">
        <f>SUM(E11:E62)</f>
        <v>3189766300.1774096</v>
      </c>
    </row>
    <row r="64" spans="1:6" ht="15" customHeight="1">
      <c r="A64" s="34">
        <f t="shared" si="1"/>
        <v>43</v>
      </c>
      <c r="E64" s="38"/>
      <c r="F64" s="38"/>
    </row>
    <row r="65" spans="1:6" ht="15">
      <c r="A65" s="7">
        <f t="shared" si="1"/>
        <v>44</v>
      </c>
      <c r="E65" s="39"/>
      <c r="F65" s="37" t="e">
        <f>E65-#REF!</f>
        <v>#REF!</v>
      </c>
    </row>
    <row r="66" spans="1:6" ht="12.75">
      <c r="A66" s="34">
        <f t="shared" si="1"/>
        <v>45</v>
      </c>
      <c r="E66" s="40"/>
      <c r="F66" s="40"/>
    </row>
    <row r="67" spans="1:6" ht="12.75">
      <c r="A67" s="7">
        <f t="shared" si="1"/>
        <v>46</v>
      </c>
      <c r="B67" s="2" t="s">
        <v>94</v>
      </c>
      <c r="D67" s="41" t="s">
        <v>95</v>
      </c>
      <c r="E67" s="42">
        <f>SUM(E11:E13)+SUM(E27:E29)</f>
        <v>5564169426.810254</v>
      </c>
      <c r="F67" s="42" t="e">
        <f>E67-#REF!</f>
        <v>#REF!</v>
      </c>
    </row>
    <row r="68" spans="1:6" ht="12.75">
      <c r="A68" s="7">
        <v>47</v>
      </c>
      <c r="B68" s="2" t="s">
        <v>96</v>
      </c>
      <c r="D68" s="41" t="s">
        <v>97</v>
      </c>
      <c r="E68" s="43">
        <f>+SUM(E30:E34)</f>
        <v>-2277237104.224495</v>
      </c>
      <c r="F68" s="43" t="e">
        <f>E68-#REF!</f>
        <v>#REF!</v>
      </c>
    </row>
    <row r="69" spans="1:6" ht="12.75">
      <c r="A69" s="34">
        <f aca="true" t="shared" si="2" ref="A69:A74">A68+1</f>
        <v>48</v>
      </c>
      <c r="B69" s="2" t="s">
        <v>98</v>
      </c>
      <c r="D69" s="41" t="s">
        <v>99</v>
      </c>
      <c r="E69" s="44">
        <f>SUM(E14:E25)+SUM(E35:E35)</f>
        <v>313780159.4833333</v>
      </c>
      <c r="F69" s="45" t="e">
        <f>E69-#REF!</f>
        <v>#REF!</v>
      </c>
    </row>
    <row r="70" spans="1:6" ht="12.75">
      <c r="A70" s="7">
        <f t="shared" si="2"/>
        <v>49</v>
      </c>
      <c r="B70" s="2" t="s">
        <v>100</v>
      </c>
      <c r="D70" s="41" t="s">
        <v>101</v>
      </c>
      <c r="E70" s="45">
        <f>SUM(E36:E41)+SUM(E45:E58)</f>
        <v>-432609628.69429165</v>
      </c>
      <c r="F70" s="45" t="e">
        <f>E70-#REF!</f>
        <v>#REF!</v>
      </c>
    </row>
    <row r="71" spans="1:6" ht="12.75">
      <c r="A71" s="34">
        <f t="shared" si="2"/>
        <v>50</v>
      </c>
      <c r="B71" s="2" t="s">
        <v>102</v>
      </c>
      <c r="D71" s="41" t="s">
        <v>103</v>
      </c>
      <c r="E71" s="45">
        <f>SUM(E59:E61)</f>
        <v>0</v>
      </c>
      <c r="F71" s="45" t="e">
        <f>E71-#REF!</f>
        <v>#REF!</v>
      </c>
    </row>
    <row r="72" spans="1:6" ht="12.75">
      <c r="A72" s="7">
        <f t="shared" si="2"/>
        <v>51</v>
      </c>
      <c r="B72" s="2" t="s">
        <v>104</v>
      </c>
      <c r="D72" s="41" t="s">
        <v>105</v>
      </c>
      <c r="E72" s="44">
        <f>SUM(E62:E62)</f>
        <v>95445435.2588593</v>
      </c>
      <c r="F72" s="45" t="e">
        <f>E72-#REF!</f>
        <v>#REF!</v>
      </c>
    </row>
    <row r="73" spans="1:6" ht="12.75">
      <c r="A73" s="34">
        <f t="shared" si="2"/>
        <v>52</v>
      </c>
      <c r="B73" s="2" t="s">
        <v>106</v>
      </c>
      <c r="D73" s="41" t="s">
        <v>107</v>
      </c>
      <c r="E73" s="45">
        <f>SUM(E42:E44)</f>
        <v>-73781988.45625</v>
      </c>
      <c r="F73" s="45" t="e">
        <f>E73-#REF!</f>
        <v>#REF!</v>
      </c>
    </row>
    <row r="74" spans="1:6" ht="13.5" thickBot="1">
      <c r="A74" s="7">
        <f t="shared" si="2"/>
        <v>53</v>
      </c>
      <c r="B74" s="2" t="s">
        <v>108</v>
      </c>
      <c r="E74" s="46">
        <f>SUM(E67:E73)</f>
        <v>3189766300.1774096</v>
      </c>
      <c r="F74" s="47" t="e">
        <f>SUM(F67:F73)</f>
        <v>#REF!</v>
      </c>
    </row>
    <row r="75" spans="3:7" ht="13.5" thickTop="1">
      <c r="C75"/>
      <c r="D75"/>
      <c r="E75"/>
      <c r="F75"/>
      <c r="G75"/>
    </row>
    <row r="76" spans="3:7" ht="12.75">
      <c r="C76"/>
      <c r="D76"/>
      <c r="E76"/>
      <c r="F76"/>
      <c r="G76"/>
    </row>
    <row r="77" spans="3:7" ht="12.75">
      <c r="C77"/>
      <c r="D77"/>
      <c r="E77"/>
      <c r="F77"/>
      <c r="G77"/>
    </row>
    <row r="78" spans="3:7" ht="12.75">
      <c r="C78"/>
      <c r="D78"/>
      <c r="E78"/>
      <c r="F78"/>
      <c r="G78"/>
    </row>
    <row r="79" spans="3:7" ht="12.75">
      <c r="C79"/>
      <c r="D79"/>
      <c r="E79"/>
      <c r="F79"/>
      <c r="G79"/>
    </row>
  </sheetData>
  <mergeCells count="2">
    <mergeCell ref="A2:E2"/>
    <mergeCell ref="A3:E3"/>
  </mergeCells>
  <printOptions horizontalCentered="1"/>
  <pageMargins left="0" right="0" top="0.45" bottom="0.4" header="0.66" footer="0.2"/>
  <pageSetup fitToHeight="1" fitToWidth="1" horizontalDpi="600" verticalDpi="600" orientation="portrait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P131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6.7109375" style="7" bestFit="1" customWidth="1"/>
    <col min="2" max="2" width="17.57421875" style="2" customWidth="1"/>
    <col min="3" max="3" width="48.57421875" style="2" bestFit="1" customWidth="1"/>
    <col min="4" max="5" width="14.421875" style="2" hidden="1" customWidth="1"/>
    <col min="6" max="12" width="14.57421875" style="49" hidden="1" customWidth="1"/>
    <col min="13" max="13" width="14.57421875" style="49" customWidth="1"/>
    <col min="14" max="14" width="14.57421875" style="49" hidden="1" customWidth="1"/>
    <col min="15" max="16" width="14.57421875" style="49" bestFit="1" customWidth="1"/>
    <col min="17" max="16384" width="9.140625" style="49" customWidth="1"/>
  </cols>
  <sheetData>
    <row r="1" spans="1:13" ht="12.75">
      <c r="A1" s="48"/>
      <c r="M1" s="3"/>
    </row>
    <row r="2" ht="12.75">
      <c r="A2" s="48"/>
    </row>
    <row r="3" spans="1:5" s="51" customFormat="1" ht="12.75">
      <c r="A3" s="6" t="s">
        <v>189</v>
      </c>
      <c r="B3" s="6"/>
      <c r="C3" s="6"/>
      <c r="D3" s="6"/>
      <c r="E3" s="50"/>
    </row>
    <row r="4" spans="1:5" s="51" customFormat="1" ht="12.75">
      <c r="A4" s="6" t="s">
        <v>109</v>
      </c>
      <c r="B4" s="6"/>
      <c r="C4" s="6"/>
      <c r="D4" s="6"/>
      <c r="E4" s="50"/>
    </row>
    <row r="5" spans="1:5" s="51" customFormat="1" ht="12.75">
      <c r="A5" s="6" t="s">
        <v>110</v>
      </c>
      <c r="B5" s="6"/>
      <c r="C5" s="6"/>
      <c r="D5" s="6"/>
      <c r="E5" s="50"/>
    </row>
    <row r="6" spans="1:3" s="51" customFormat="1" ht="12.75">
      <c r="A6" s="10"/>
      <c r="B6" s="6"/>
      <c r="C6" s="6"/>
    </row>
    <row r="7" spans="2:3" s="51" customFormat="1" ht="12.75">
      <c r="B7" s="5"/>
      <c r="C7" s="52" t="s">
        <v>111</v>
      </c>
    </row>
    <row r="8" spans="2:3" s="51" customFormat="1" ht="12">
      <c r="B8" s="53" t="s">
        <v>1</v>
      </c>
      <c r="C8" s="54">
        <v>0.6515</v>
      </c>
    </row>
    <row r="9" spans="2:3" s="51" customFormat="1" ht="12">
      <c r="B9" s="53" t="s">
        <v>2</v>
      </c>
      <c r="C9" s="55">
        <v>0.3485</v>
      </c>
    </row>
    <row r="10" spans="2:5" s="51" customFormat="1" ht="12.75">
      <c r="B10" s="5"/>
      <c r="C10" s="56" t="s">
        <v>112</v>
      </c>
      <c r="D10" s="57"/>
      <c r="E10" s="58"/>
    </row>
    <row r="11" spans="1:14" s="51" customFormat="1" ht="12.75">
      <c r="A11" s="10"/>
      <c r="B11" s="6"/>
      <c r="D11" s="59">
        <v>39082</v>
      </c>
      <c r="E11" s="59">
        <v>39113</v>
      </c>
      <c r="F11" s="59">
        <v>39141</v>
      </c>
      <c r="G11" s="59">
        <v>39172</v>
      </c>
      <c r="H11" s="59">
        <v>39202</v>
      </c>
      <c r="I11" s="59">
        <v>39233</v>
      </c>
      <c r="J11" s="59">
        <v>39263</v>
      </c>
      <c r="K11" s="59">
        <v>39294</v>
      </c>
      <c r="L11" s="59">
        <v>39325</v>
      </c>
      <c r="M11" s="59">
        <v>39355</v>
      </c>
      <c r="N11" s="59" t="s">
        <v>4</v>
      </c>
    </row>
    <row r="12" spans="2:14" s="51" customFormat="1" ht="12.75">
      <c r="B12" s="10" t="s">
        <v>113</v>
      </c>
      <c r="N12" s="60" t="s">
        <v>114</v>
      </c>
    </row>
    <row r="13" spans="1:14" s="51" customFormat="1" ht="12.75">
      <c r="A13" s="61" t="s">
        <v>115</v>
      </c>
      <c r="B13" s="62" t="s">
        <v>116</v>
      </c>
      <c r="C13" s="63" t="s">
        <v>8</v>
      </c>
      <c r="D13" s="64" t="s">
        <v>3</v>
      </c>
      <c r="E13" s="64" t="s">
        <v>3</v>
      </c>
      <c r="F13" s="64" t="s">
        <v>3</v>
      </c>
      <c r="G13" s="64" t="s">
        <v>3</v>
      </c>
      <c r="H13" s="64" t="s">
        <v>3</v>
      </c>
      <c r="I13" s="64" t="s">
        <v>3</v>
      </c>
      <c r="J13" s="64" t="s">
        <v>3</v>
      </c>
      <c r="K13" s="64" t="s">
        <v>3</v>
      </c>
      <c r="L13" s="64" t="s">
        <v>3</v>
      </c>
      <c r="M13" s="64" t="s">
        <v>3</v>
      </c>
      <c r="N13" s="64" t="s">
        <v>117</v>
      </c>
    </row>
    <row r="14" spans="4:14" ht="12.75"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2.75">
      <c r="A15" s="7">
        <v>1</v>
      </c>
      <c r="B15" s="7">
        <v>1</v>
      </c>
      <c r="C15" s="63" t="s">
        <v>118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2.75">
      <c r="A16" s="7">
        <v>2</v>
      </c>
      <c r="B16" s="7">
        <f aca="true" t="shared" si="0" ref="B16:B47">B15+1</f>
        <v>2</v>
      </c>
      <c r="C16" s="2" t="s">
        <v>119</v>
      </c>
      <c r="D16" s="66" t="e">
        <v>#REF!</v>
      </c>
      <c r="E16" s="66" t="e">
        <v>#REF!</v>
      </c>
      <c r="F16" s="66" t="e">
        <v>#REF!</v>
      </c>
      <c r="G16" s="66" t="e">
        <v>#REF!</v>
      </c>
      <c r="H16" s="66" t="e">
        <v>#REF!</v>
      </c>
      <c r="I16" s="66" t="e">
        <v>#REF!</v>
      </c>
      <c r="J16" s="66" t="e">
        <v>#REF!</v>
      </c>
      <c r="K16" s="66" t="e">
        <v>#REF!</v>
      </c>
      <c r="L16" s="66" t="e">
        <v>#REF!</v>
      </c>
      <c r="M16" s="66">
        <v>859037900</v>
      </c>
      <c r="N16" s="66" t="e">
        <f aca="true" t="shared" si="1" ref="N16:N28">J16-G16</f>
        <v>#REF!</v>
      </c>
    </row>
    <row r="17" spans="1:14" ht="12.75">
      <c r="A17" s="7">
        <v>3</v>
      </c>
      <c r="B17" s="7">
        <f t="shared" si="0"/>
        <v>3</v>
      </c>
      <c r="C17" s="2" t="s">
        <v>120</v>
      </c>
      <c r="D17" s="66" t="e">
        <v>#REF!</v>
      </c>
      <c r="E17" s="66" t="e">
        <v>#REF!</v>
      </c>
      <c r="F17" s="66" t="e">
        <v>#REF!</v>
      </c>
      <c r="G17" s="66" t="e">
        <v>#REF!</v>
      </c>
      <c r="H17" s="66" t="e">
        <v>#REF!</v>
      </c>
      <c r="I17" s="66" t="e">
        <v>#REF!</v>
      </c>
      <c r="J17" s="66" t="e">
        <v>#REF!</v>
      </c>
      <c r="K17" s="66" t="e">
        <v>#REF!</v>
      </c>
      <c r="L17" s="66" t="e">
        <v>#REF!</v>
      </c>
      <c r="M17" s="66">
        <v>0</v>
      </c>
      <c r="N17" s="66" t="e">
        <f t="shared" si="1"/>
        <v>#REF!</v>
      </c>
    </row>
    <row r="18" spans="1:14" ht="12.75">
      <c r="A18" s="7">
        <v>4</v>
      </c>
      <c r="B18" s="7">
        <f t="shared" si="0"/>
        <v>4</v>
      </c>
      <c r="C18" s="2" t="s">
        <v>121</v>
      </c>
      <c r="D18" s="66" t="e">
        <v>#REF!</v>
      </c>
      <c r="E18" s="66" t="e">
        <v>#REF!</v>
      </c>
      <c r="F18" s="66" t="e">
        <v>#REF!</v>
      </c>
      <c r="G18" s="66" t="e">
        <v>#REF!</v>
      </c>
      <c r="H18" s="66" t="e">
        <v>#REF!</v>
      </c>
      <c r="I18" s="66" t="e">
        <v>#REF!</v>
      </c>
      <c r="J18" s="66" t="e">
        <v>#REF!</v>
      </c>
      <c r="K18" s="66" t="e">
        <v>#REF!</v>
      </c>
      <c r="L18" s="66" t="e">
        <v>#REF!</v>
      </c>
      <c r="M18" s="66">
        <v>995544310</v>
      </c>
      <c r="N18" s="66" t="e">
        <f t="shared" si="1"/>
        <v>#REF!</v>
      </c>
    </row>
    <row r="19" spans="1:14" ht="12.75">
      <c r="A19" s="7">
        <v>5</v>
      </c>
      <c r="B19" s="7">
        <f t="shared" si="0"/>
        <v>5</v>
      </c>
      <c r="C19" s="2" t="s">
        <v>122</v>
      </c>
      <c r="D19" s="66" t="e">
        <v>#REF!</v>
      </c>
      <c r="E19" s="66" t="e">
        <v>#REF!</v>
      </c>
      <c r="F19" s="66" t="e">
        <v>#REF!</v>
      </c>
      <c r="G19" s="66" t="e">
        <v>#REF!</v>
      </c>
      <c r="H19" s="66" t="e">
        <v>#REF!</v>
      </c>
      <c r="I19" s="66" t="e">
        <v>#REF!</v>
      </c>
      <c r="J19" s="66" t="e">
        <v>#REF!</v>
      </c>
      <c r="K19" s="66" t="e">
        <v>#REF!</v>
      </c>
      <c r="L19" s="66" t="e">
        <v>#REF!</v>
      </c>
      <c r="M19" s="66">
        <v>-23804661</v>
      </c>
      <c r="N19" s="66" t="e">
        <f t="shared" si="1"/>
        <v>#REF!</v>
      </c>
    </row>
    <row r="20" spans="1:14" ht="12.75">
      <c r="A20" s="7">
        <v>6</v>
      </c>
      <c r="B20" s="7">
        <f t="shared" si="0"/>
        <v>6</v>
      </c>
      <c r="C20" s="2" t="s">
        <v>123</v>
      </c>
      <c r="D20" s="66" t="e">
        <v>#REF!</v>
      </c>
      <c r="E20" s="66" t="e">
        <v>#REF!</v>
      </c>
      <c r="F20" s="66" t="e">
        <v>#REF!</v>
      </c>
      <c r="G20" s="66" t="e">
        <v>#REF!</v>
      </c>
      <c r="H20" s="66" t="e">
        <v>#REF!</v>
      </c>
      <c r="I20" s="66" t="e">
        <v>#REF!</v>
      </c>
      <c r="J20" s="66" t="e">
        <v>#REF!</v>
      </c>
      <c r="K20" s="66" t="e">
        <v>#REF!</v>
      </c>
      <c r="L20" s="66" t="e">
        <v>#REF!</v>
      </c>
      <c r="M20" s="66">
        <v>293009869</v>
      </c>
      <c r="N20" s="66" t="e">
        <f t="shared" si="1"/>
        <v>#REF!</v>
      </c>
    </row>
    <row r="21" spans="1:14" ht="12.75">
      <c r="A21" s="7">
        <v>7</v>
      </c>
      <c r="B21" s="7">
        <f t="shared" si="0"/>
        <v>7</v>
      </c>
      <c r="C21" s="2" t="s">
        <v>124</v>
      </c>
      <c r="D21" s="66" t="e">
        <v>#REF!</v>
      </c>
      <c r="E21" s="66" t="e">
        <v>#REF!</v>
      </c>
      <c r="F21" s="66" t="e">
        <v>#REF!</v>
      </c>
      <c r="G21" s="66" t="e">
        <v>#REF!</v>
      </c>
      <c r="H21" s="66" t="e">
        <v>#REF!</v>
      </c>
      <c r="I21" s="66" t="e">
        <v>#REF!</v>
      </c>
      <c r="J21" s="66" t="e">
        <v>#REF!</v>
      </c>
      <c r="K21" s="66" t="e">
        <v>#REF!</v>
      </c>
      <c r="L21" s="66" t="e">
        <v>#REF!</v>
      </c>
      <c r="M21" s="66">
        <v>0</v>
      </c>
      <c r="N21" s="66" t="e">
        <f t="shared" si="1"/>
        <v>#REF!</v>
      </c>
    </row>
    <row r="22" spans="1:14" ht="12.75">
      <c r="A22" s="7">
        <v>8</v>
      </c>
      <c r="B22" s="7">
        <f t="shared" si="0"/>
        <v>8</v>
      </c>
      <c r="C22" s="2" t="s">
        <v>125</v>
      </c>
      <c r="D22" s="66" t="e">
        <v>#REF!</v>
      </c>
      <c r="E22" s="66" t="e">
        <v>#REF!</v>
      </c>
      <c r="F22" s="66" t="e">
        <v>#REF!</v>
      </c>
      <c r="G22" s="66" t="e">
        <v>#REF!</v>
      </c>
      <c r="H22" s="66" t="e">
        <v>#REF!</v>
      </c>
      <c r="I22" s="66" t="e">
        <v>#REF!</v>
      </c>
      <c r="J22" s="66" t="e">
        <v>#REF!</v>
      </c>
      <c r="K22" s="66" t="e">
        <v>#REF!</v>
      </c>
      <c r="L22" s="66" t="e">
        <v>#REF!</v>
      </c>
      <c r="M22" s="66">
        <v>2776572317</v>
      </c>
      <c r="N22" s="66" t="e">
        <f t="shared" si="1"/>
        <v>#REF!</v>
      </c>
    </row>
    <row r="23" spans="1:14" ht="12.75">
      <c r="A23" s="7">
        <v>9</v>
      </c>
      <c r="B23" s="7">
        <f t="shared" si="0"/>
        <v>9</v>
      </c>
      <c r="C23" s="2" t="s">
        <v>126</v>
      </c>
      <c r="D23" s="66" t="e">
        <v>#REF!</v>
      </c>
      <c r="E23" s="66" t="e">
        <v>#REF!</v>
      </c>
      <c r="F23" s="66" t="e">
        <v>#REF!</v>
      </c>
      <c r="G23" s="66" t="e">
        <v>#REF!</v>
      </c>
      <c r="H23" s="66" t="e">
        <v>#REF!</v>
      </c>
      <c r="I23" s="66" t="e">
        <v>#REF!</v>
      </c>
      <c r="J23" s="66" t="e">
        <v>#REF!</v>
      </c>
      <c r="K23" s="66" t="e">
        <v>#REF!</v>
      </c>
      <c r="L23" s="66" t="e">
        <v>#REF!</v>
      </c>
      <c r="M23" s="66">
        <v>372404722</v>
      </c>
      <c r="N23" s="66" t="e">
        <f t="shared" si="1"/>
        <v>#REF!</v>
      </c>
    </row>
    <row r="24" spans="1:14" ht="12.75">
      <c r="A24" s="7">
        <v>10</v>
      </c>
      <c r="B24" s="7">
        <f t="shared" si="0"/>
        <v>10</v>
      </c>
      <c r="C24" s="2" t="s">
        <v>127</v>
      </c>
      <c r="D24" s="66" t="e">
        <v>#REF!</v>
      </c>
      <c r="E24" s="66" t="e">
        <v>#REF!</v>
      </c>
      <c r="F24" s="66" t="e">
        <v>#REF!</v>
      </c>
      <c r="G24" s="66" t="e">
        <v>#REF!</v>
      </c>
      <c r="H24" s="66" t="e">
        <v>#REF!</v>
      </c>
      <c r="I24" s="66" t="e">
        <v>#REF!</v>
      </c>
      <c r="J24" s="66" t="e">
        <v>#REF!</v>
      </c>
      <c r="K24" s="66" t="e">
        <v>#REF!</v>
      </c>
      <c r="L24" s="66" t="e">
        <v>#REF!</v>
      </c>
      <c r="M24" s="66">
        <v>1600609</v>
      </c>
      <c r="N24" s="66" t="e">
        <f t="shared" si="1"/>
        <v>#REF!</v>
      </c>
    </row>
    <row r="25" spans="1:14" ht="12.75">
      <c r="A25" s="7">
        <v>11</v>
      </c>
      <c r="B25" s="7">
        <f t="shared" si="0"/>
        <v>11</v>
      </c>
      <c r="C25" s="2" t="s">
        <v>128</v>
      </c>
      <c r="D25" s="66" t="e">
        <v>#REF!</v>
      </c>
      <c r="E25" s="66" t="e">
        <v>#REF!</v>
      </c>
      <c r="F25" s="66" t="e">
        <v>#REF!</v>
      </c>
      <c r="G25" s="66" t="e">
        <v>#REF!</v>
      </c>
      <c r="H25" s="66" t="e">
        <v>#REF!</v>
      </c>
      <c r="I25" s="66" t="e">
        <v>#REF!</v>
      </c>
      <c r="J25" s="66" t="e">
        <v>#REF!</v>
      </c>
      <c r="K25" s="66" t="e">
        <v>#REF!</v>
      </c>
      <c r="L25" s="66" t="e">
        <v>#REF!</v>
      </c>
      <c r="M25" s="66">
        <v>-112522</v>
      </c>
      <c r="N25" s="66" t="e">
        <f t="shared" si="1"/>
        <v>#REF!</v>
      </c>
    </row>
    <row r="26" spans="1:14" ht="12.75">
      <c r="A26" s="7">
        <v>12</v>
      </c>
      <c r="B26" s="7">
        <f t="shared" si="0"/>
        <v>12</v>
      </c>
      <c r="C26" s="2" t="s">
        <v>129</v>
      </c>
      <c r="D26" s="66" t="e">
        <v>#REF!</v>
      </c>
      <c r="E26" s="66" t="e">
        <v>#REF!</v>
      </c>
      <c r="F26" s="66" t="e">
        <v>#REF!</v>
      </c>
      <c r="G26" s="66" t="e">
        <v>#REF!</v>
      </c>
      <c r="H26" s="66" t="e">
        <v>#REF!</v>
      </c>
      <c r="I26" s="66" t="e">
        <v>#REF!</v>
      </c>
      <c r="J26" s="66" t="e">
        <v>#REF!</v>
      </c>
      <c r="K26" s="66" t="e">
        <v>#REF!</v>
      </c>
      <c r="L26" s="66" t="e">
        <v>#REF!</v>
      </c>
      <c r="M26" s="66">
        <v>-21083833</v>
      </c>
      <c r="N26" s="66" t="e">
        <f t="shared" si="1"/>
        <v>#REF!</v>
      </c>
    </row>
    <row r="27" spans="1:14" ht="12.75">
      <c r="A27" s="7">
        <v>13</v>
      </c>
      <c r="B27" s="7">
        <f t="shared" si="0"/>
        <v>13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>
        <f t="shared" si="1"/>
        <v>0</v>
      </c>
    </row>
    <row r="28" spans="1:14" ht="12.75">
      <c r="A28" s="7">
        <v>14</v>
      </c>
      <c r="B28" s="7">
        <f t="shared" si="0"/>
        <v>14</v>
      </c>
      <c r="C28" s="2" t="s">
        <v>130</v>
      </c>
      <c r="D28" s="66" t="e">
        <f aca="true" t="shared" si="2" ref="D28:M28">SUM(D16:D27)</f>
        <v>#REF!</v>
      </c>
      <c r="E28" s="66" t="e">
        <f t="shared" si="2"/>
        <v>#REF!</v>
      </c>
      <c r="F28" s="66" t="e">
        <f t="shared" si="2"/>
        <v>#REF!</v>
      </c>
      <c r="G28" s="66" t="e">
        <f t="shared" si="2"/>
        <v>#REF!</v>
      </c>
      <c r="H28" s="66" t="e">
        <f t="shared" si="2"/>
        <v>#REF!</v>
      </c>
      <c r="I28" s="66" t="e">
        <f t="shared" si="2"/>
        <v>#REF!</v>
      </c>
      <c r="J28" s="66" t="e">
        <f t="shared" si="2"/>
        <v>#REF!</v>
      </c>
      <c r="K28" s="66" t="e">
        <f t="shared" si="2"/>
        <v>#REF!</v>
      </c>
      <c r="L28" s="66" t="e">
        <f t="shared" si="2"/>
        <v>#REF!</v>
      </c>
      <c r="M28" s="66">
        <f t="shared" si="2"/>
        <v>5253168711</v>
      </c>
      <c r="N28" s="66" t="e">
        <f t="shared" si="1"/>
        <v>#REF!</v>
      </c>
    </row>
    <row r="29" spans="1:14" ht="12.75">
      <c r="A29" s="7">
        <v>15</v>
      </c>
      <c r="B29" s="7">
        <f t="shared" si="0"/>
        <v>15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ht="12.75">
      <c r="A30" s="7">
        <v>16</v>
      </c>
      <c r="B30" s="7">
        <f t="shared" si="0"/>
        <v>16</v>
      </c>
      <c r="C30" s="63" t="s">
        <v>131</v>
      </c>
      <c r="D30" s="66"/>
      <c r="E30" s="66"/>
      <c r="F30" s="66"/>
      <c r="G30" s="66"/>
      <c r="H30" s="68"/>
      <c r="I30" s="68"/>
      <c r="J30" s="68"/>
      <c r="K30" s="68"/>
      <c r="L30" s="68"/>
      <c r="M30" s="68"/>
      <c r="N30" s="66"/>
    </row>
    <row r="31" spans="1:14" ht="12.75">
      <c r="A31" s="7">
        <v>17</v>
      </c>
      <c r="B31" s="7">
        <f t="shared" si="0"/>
        <v>17</v>
      </c>
      <c r="D31" s="66"/>
      <c r="E31" s="66"/>
      <c r="F31" s="66"/>
      <c r="G31" s="66"/>
      <c r="H31" s="68"/>
      <c r="I31" s="68"/>
      <c r="J31" s="68"/>
      <c r="K31" s="68"/>
      <c r="L31" s="68"/>
      <c r="M31" s="68"/>
      <c r="N31" s="66"/>
    </row>
    <row r="32" spans="1:14" ht="12.75">
      <c r="A32" s="7">
        <v>18</v>
      </c>
      <c r="B32" s="7">
        <f t="shared" si="0"/>
        <v>18</v>
      </c>
      <c r="C32" s="2" t="s">
        <v>132</v>
      </c>
      <c r="D32" s="68" t="e">
        <v>#REF!</v>
      </c>
      <c r="E32" s="68" t="e">
        <v>#REF!</v>
      </c>
      <c r="F32" s="68" t="e">
        <v>#REF!</v>
      </c>
      <c r="G32" s="68" t="e">
        <v>#REF!</v>
      </c>
      <c r="H32" s="68" t="e">
        <v>#REF!</v>
      </c>
      <c r="I32" s="68" t="e">
        <v>#REF!</v>
      </c>
      <c r="J32" s="68" t="e">
        <v>#REF!</v>
      </c>
      <c r="K32" s="68" t="e">
        <v>#REF!</v>
      </c>
      <c r="L32" s="68" t="e">
        <v>#REF!</v>
      </c>
      <c r="M32" s="68">
        <v>5270787795</v>
      </c>
      <c r="N32" s="68" t="e">
        <f aca="true" t="shared" si="3" ref="N32:N44">J32-G32</f>
        <v>#REF!</v>
      </c>
    </row>
    <row r="33" spans="1:14" ht="12.75">
      <c r="A33" s="7">
        <v>19</v>
      </c>
      <c r="B33" s="7">
        <f t="shared" si="0"/>
        <v>19</v>
      </c>
      <c r="C33" s="2" t="s">
        <v>133</v>
      </c>
      <c r="D33" s="68" t="e">
        <v>#REF!</v>
      </c>
      <c r="E33" s="68" t="e">
        <v>#REF!</v>
      </c>
      <c r="F33" s="68" t="e">
        <v>#REF!</v>
      </c>
      <c r="G33" s="68" t="e">
        <v>#REF!</v>
      </c>
      <c r="H33" s="68" t="e">
        <v>#REF!</v>
      </c>
      <c r="I33" s="68" t="e">
        <v>#REF!</v>
      </c>
      <c r="J33" s="68" t="e">
        <v>#REF!</v>
      </c>
      <c r="K33" s="68" t="e">
        <v>#REF!</v>
      </c>
      <c r="L33" s="68" t="e">
        <v>#REF!</v>
      </c>
      <c r="M33" s="68">
        <v>8390149</v>
      </c>
      <c r="N33" s="68" t="e">
        <f t="shared" si="3"/>
        <v>#REF!</v>
      </c>
    </row>
    <row r="34" spans="1:14" ht="12.75">
      <c r="A34" s="7">
        <v>20</v>
      </c>
      <c r="B34" s="7">
        <f t="shared" si="0"/>
        <v>20</v>
      </c>
      <c r="C34" s="2" t="s">
        <v>134</v>
      </c>
      <c r="D34" s="68" t="e">
        <v>#REF!</v>
      </c>
      <c r="E34" s="68" t="e">
        <v>#REF!</v>
      </c>
      <c r="F34" s="68" t="e">
        <v>#REF!</v>
      </c>
      <c r="G34" s="68" t="e">
        <v>#REF!</v>
      </c>
      <c r="H34" s="68" t="e">
        <v>#REF!</v>
      </c>
      <c r="I34" s="68" t="e">
        <v>#REF!</v>
      </c>
      <c r="J34" s="68" t="e">
        <v>#REF!</v>
      </c>
      <c r="K34" s="68" t="e">
        <v>#REF!</v>
      </c>
      <c r="L34" s="68" t="e">
        <v>#REF!</v>
      </c>
      <c r="M34" s="68">
        <v>-60361006</v>
      </c>
      <c r="N34" s="68" t="e">
        <f t="shared" si="3"/>
        <v>#REF!</v>
      </c>
    </row>
    <row r="35" spans="1:14" ht="12.75">
      <c r="A35" s="7">
        <v>21</v>
      </c>
      <c r="B35" s="7">
        <f t="shared" si="0"/>
        <v>21</v>
      </c>
      <c r="C35" s="2" t="s">
        <v>135</v>
      </c>
      <c r="D35" s="68" t="e">
        <v>#REF!</v>
      </c>
      <c r="E35" s="68" t="e">
        <v>#REF!</v>
      </c>
      <c r="F35" s="68" t="e">
        <v>#REF!</v>
      </c>
      <c r="G35" s="68" t="e">
        <v>#REF!</v>
      </c>
      <c r="H35" s="68" t="e">
        <v>#REF!</v>
      </c>
      <c r="I35" s="68" t="e">
        <v>#REF!</v>
      </c>
      <c r="J35" s="68" t="e">
        <v>#REF!</v>
      </c>
      <c r="K35" s="68" t="e">
        <v>#REF!</v>
      </c>
      <c r="L35" s="68" t="e">
        <v>#REF!</v>
      </c>
      <c r="M35" s="68">
        <v>-13420983</v>
      </c>
      <c r="N35" s="68" t="e">
        <f t="shared" si="3"/>
        <v>#REF!</v>
      </c>
    </row>
    <row r="36" spans="1:14" ht="12.75">
      <c r="A36" s="7">
        <v>22</v>
      </c>
      <c r="B36" s="7">
        <f t="shared" si="0"/>
        <v>22</v>
      </c>
      <c r="C36" s="2" t="s">
        <v>136</v>
      </c>
      <c r="D36" s="68" t="e">
        <v>#REF!</v>
      </c>
      <c r="E36" s="68" t="e">
        <v>#REF!</v>
      </c>
      <c r="F36" s="68" t="e">
        <v>#REF!</v>
      </c>
      <c r="G36" s="68" t="e">
        <v>#REF!</v>
      </c>
      <c r="H36" s="68" t="e">
        <v>#REF!</v>
      </c>
      <c r="I36" s="68" t="e">
        <v>#REF!</v>
      </c>
      <c r="J36" s="68" t="e">
        <v>#REF!</v>
      </c>
      <c r="K36" s="68" t="e">
        <v>#REF!</v>
      </c>
      <c r="L36" s="68" t="e">
        <v>#REF!</v>
      </c>
      <c r="M36" s="68">
        <v>-415755482</v>
      </c>
      <c r="N36" s="68" t="e">
        <f t="shared" si="3"/>
        <v>#REF!</v>
      </c>
    </row>
    <row r="37" spans="1:14" ht="12.75">
      <c r="A37" s="7">
        <v>23</v>
      </c>
      <c r="B37" s="7">
        <f t="shared" si="0"/>
        <v>23</v>
      </c>
      <c r="C37" s="2" t="s">
        <v>137</v>
      </c>
      <c r="D37" s="68" t="e">
        <v>#REF!</v>
      </c>
      <c r="E37" s="68" t="e">
        <v>#REF!</v>
      </c>
      <c r="F37" s="68" t="e">
        <v>#REF!</v>
      </c>
      <c r="G37" s="68" t="e">
        <v>#REF!</v>
      </c>
      <c r="H37" s="68" t="e">
        <v>#REF!</v>
      </c>
      <c r="I37" s="68" t="e">
        <v>#REF!</v>
      </c>
      <c r="J37" s="68" t="e">
        <v>#REF!</v>
      </c>
      <c r="K37" s="68" t="e">
        <v>#REF!</v>
      </c>
      <c r="L37" s="68" t="e">
        <v>#REF!</v>
      </c>
      <c r="M37" s="69">
        <v>424915072</v>
      </c>
      <c r="N37" s="68" t="e">
        <f t="shared" si="3"/>
        <v>#REF!</v>
      </c>
    </row>
    <row r="38" spans="1:14" ht="12.75">
      <c r="A38" s="7">
        <v>24</v>
      </c>
      <c r="B38" s="7">
        <f t="shared" si="0"/>
        <v>24</v>
      </c>
      <c r="C38" s="2" t="s">
        <v>138</v>
      </c>
      <c r="D38" s="68" t="e">
        <v>#REF!</v>
      </c>
      <c r="E38" s="68" t="e">
        <v>#REF!</v>
      </c>
      <c r="F38" s="68" t="e">
        <v>#REF!</v>
      </c>
      <c r="G38" s="68" t="e">
        <v>#REF!</v>
      </c>
      <c r="H38" s="68" t="e">
        <v>#REF!</v>
      </c>
      <c r="I38" s="68" t="e">
        <v>#REF!</v>
      </c>
      <c r="J38" s="68" t="e">
        <v>#REF!</v>
      </c>
      <c r="K38" s="68" t="e">
        <v>#REF!</v>
      </c>
      <c r="L38" s="68" t="e">
        <v>#REF!</v>
      </c>
      <c r="M38" s="68">
        <v>-2132335965</v>
      </c>
      <c r="N38" s="68" t="e">
        <f t="shared" si="3"/>
        <v>#REF!</v>
      </c>
    </row>
    <row r="39" spans="1:14" ht="12.75">
      <c r="A39" s="7">
        <v>25</v>
      </c>
      <c r="B39" s="7">
        <f t="shared" si="0"/>
        <v>25</v>
      </c>
      <c r="C39" s="2" t="s">
        <v>139</v>
      </c>
      <c r="D39" s="70" t="e">
        <v>#REF!</v>
      </c>
      <c r="E39" s="70" t="e">
        <v>#REF!</v>
      </c>
      <c r="F39" s="70" t="e">
        <v>#REF!</v>
      </c>
      <c r="G39" s="70" t="e">
        <v>#REF!</v>
      </c>
      <c r="H39" s="70" t="e">
        <v>#REF!</v>
      </c>
      <c r="I39" s="70" t="e">
        <v>#REF!</v>
      </c>
      <c r="J39" s="70" t="e">
        <v>#REF!</v>
      </c>
      <c r="K39" s="70" t="e">
        <v>#REF!</v>
      </c>
      <c r="L39" s="70" t="e">
        <v>#REF!</v>
      </c>
      <c r="M39" s="70">
        <v>577</v>
      </c>
      <c r="N39" s="70" t="e">
        <f t="shared" si="3"/>
        <v>#REF!</v>
      </c>
    </row>
    <row r="40" spans="1:14" ht="12.75">
      <c r="A40" s="7">
        <v>26</v>
      </c>
      <c r="B40" s="7">
        <f t="shared" si="0"/>
        <v>26</v>
      </c>
      <c r="C40" s="2" t="s">
        <v>140</v>
      </c>
      <c r="D40" s="68" t="e">
        <v>#REF!</v>
      </c>
      <c r="E40" s="68" t="e">
        <v>#REF!</v>
      </c>
      <c r="F40" s="68" t="e">
        <v>#REF!</v>
      </c>
      <c r="G40" s="68" t="e">
        <v>#REF!</v>
      </c>
      <c r="H40" s="68" t="e">
        <v>#REF!</v>
      </c>
      <c r="I40" s="68" t="e">
        <v>#REF!</v>
      </c>
      <c r="J40" s="68" t="e">
        <v>#REF!</v>
      </c>
      <c r="K40" s="68" t="e">
        <v>#REF!</v>
      </c>
      <c r="L40" s="68" t="e">
        <v>#REF!</v>
      </c>
      <c r="M40" s="68">
        <v>284766302</v>
      </c>
      <c r="N40" s="68" t="e">
        <f t="shared" si="3"/>
        <v>#REF!</v>
      </c>
    </row>
    <row r="41" spans="1:14" ht="12.75">
      <c r="A41" s="7">
        <v>27</v>
      </c>
      <c r="B41" s="7">
        <f t="shared" si="0"/>
        <v>27</v>
      </c>
      <c r="C41" s="2" t="s">
        <v>141</v>
      </c>
      <c r="D41" s="68" t="e">
        <v>#REF!</v>
      </c>
      <c r="E41" s="68" t="e">
        <v>#REF!</v>
      </c>
      <c r="F41" s="68" t="e">
        <v>#REF!</v>
      </c>
      <c r="G41" s="68" t="e">
        <v>#REF!</v>
      </c>
      <c r="H41" s="68" t="e">
        <v>#REF!</v>
      </c>
      <c r="I41" s="68" t="e">
        <v>#REF!</v>
      </c>
      <c r="J41" s="68" t="e">
        <v>#REF!</v>
      </c>
      <c r="K41" s="68" t="e">
        <v>#REF!</v>
      </c>
      <c r="L41" s="68" t="e">
        <v>#REF!</v>
      </c>
      <c r="M41" s="68">
        <v>-142643146</v>
      </c>
      <c r="N41" s="68" t="e">
        <f t="shared" si="3"/>
        <v>#REF!</v>
      </c>
    </row>
    <row r="42" spans="1:14" ht="12.75">
      <c r="A42" s="7">
        <v>28</v>
      </c>
      <c r="B42" s="7">
        <f t="shared" si="0"/>
        <v>28</v>
      </c>
      <c r="C42" s="4" t="s">
        <v>142</v>
      </c>
      <c r="D42" s="68" t="e">
        <v>#REF!</v>
      </c>
      <c r="E42" s="68" t="e">
        <v>#REF!</v>
      </c>
      <c r="F42" s="68" t="e">
        <v>#REF!</v>
      </c>
      <c r="G42" s="68" t="e">
        <v>#REF!</v>
      </c>
      <c r="H42" s="68" t="e">
        <v>#REF!</v>
      </c>
      <c r="I42" s="68" t="e">
        <v>#REF!</v>
      </c>
      <c r="J42" s="68" t="e">
        <v>#REF!</v>
      </c>
      <c r="K42" s="68" t="e">
        <v>#REF!</v>
      </c>
      <c r="L42" s="68" t="e">
        <v>#REF!</v>
      </c>
      <c r="M42" s="68">
        <v>-19173920</v>
      </c>
      <c r="N42" s="68" t="e">
        <f t="shared" si="3"/>
        <v>#REF!</v>
      </c>
    </row>
    <row r="43" spans="1:14" ht="12.75">
      <c r="A43" s="7">
        <v>29</v>
      </c>
      <c r="B43" s="7">
        <f t="shared" si="0"/>
        <v>29</v>
      </c>
      <c r="D43" s="67">
        <v>0</v>
      </c>
      <c r="E43" s="67">
        <v>0</v>
      </c>
      <c r="F43" s="67">
        <v>0</v>
      </c>
      <c r="G43" s="67">
        <v>0</v>
      </c>
      <c r="H43" s="71">
        <v>0</v>
      </c>
      <c r="I43" s="71">
        <v>0</v>
      </c>
      <c r="J43" s="71">
        <v>0</v>
      </c>
      <c r="K43" s="71">
        <v>1</v>
      </c>
      <c r="L43" s="71">
        <v>1</v>
      </c>
      <c r="M43" s="71"/>
      <c r="N43" s="67">
        <f t="shared" si="3"/>
        <v>0</v>
      </c>
    </row>
    <row r="44" spans="1:14" ht="12.75">
      <c r="A44" s="7">
        <v>30</v>
      </c>
      <c r="B44" s="7">
        <f t="shared" si="0"/>
        <v>30</v>
      </c>
      <c r="C44" s="72" t="s">
        <v>143</v>
      </c>
      <c r="D44" s="73" t="e">
        <f aca="true" t="shared" si="4" ref="D44:M44">SUM(D32:D43)</f>
        <v>#REF!</v>
      </c>
      <c r="E44" s="73" t="e">
        <f t="shared" si="4"/>
        <v>#REF!</v>
      </c>
      <c r="F44" s="73" t="e">
        <f t="shared" si="4"/>
        <v>#REF!</v>
      </c>
      <c r="G44" s="73" t="e">
        <f t="shared" si="4"/>
        <v>#REF!</v>
      </c>
      <c r="H44" s="70" t="e">
        <f t="shared" si="4"/>
        <v>#REF!</v>
      </c>
      <c r="I44" s="70" t="e">
        <f t="shared" si="4"/>
        <v>#REF!</v>
      </c>
      <c r="J44" s="70" t="e">
        <f t="shared" si="4"/>
        <v>#REF!</v>
      </c>
      <c r="K44" s="70" t="e">
        <f t="shared" si="4"/>
        <v>#REF!</v>
      </c>
      <c r="L44" s="70" t="e">
        <f t="shared" si="4"/>
        <v>#REF!</v>
      </c>
      <c r="M44" s="74">
        <f t="shared" si="4"/>
        <v>3205169393</v>
      </c>
      <c r="N44" s="73" t="e">
        <f t="shared" si="3"/>
        <v>#REF!</v>
      </c>
    </row>
    <row r="45" spans="1:14" ht="12.75">
      <c r="A45" s="7">
        <v>31</v>
      </c>
      <c r="B45" s="7">
        <f t="shared" si="0"/>
        <v>31</v>
      </c>
      <c r="C45" s="72"/>
      <c r="D45" s="66"/>
      <c r="E45" s="66"/>
      <c r="F45" s="66"/>
      <c r="G45" s="66"/>
      <c r="H45" s="68"/>
      <c r="I45" s="68"/>
      <c r="J45" s="68"/>
      <c r="K45" s="68"/>
      <c r="L45" s="68"/>
      <c r="M45" s="68"/>
      <c r="N45" s="66"/>
    </row>
    <row r="46" spans="1:14" ht="12.75">
      <c r="A46" s="7">
        <v>32</v>
      </c>
      <c r="B46" s="7">
        <f t="shared" si="0"/>
        <v>32</v>
      </c>
      <c r="C46" s="63" t="s">
        <v>144</v>
      </c>
      <c r="D46" s="66"/>
      <c r="E46" s="66"/>
      <c r="F46" s="66"/>
      <c r="G46" s="66"/>
      <c r="H46" s="68"/>
      <c r="I46" s="68"/>
      <c r="J46" s="68"/>
      <c r="K46" s="68"/>
      <c r="L46" s="68"/>
      <c r="M46" s="68"/>
      <c r="N46" s="66"/>
    </row>
    <row r="47" spans="1:14" ht="12.75">
      <c r="A47" s="7">
        <v>33</v>
      </c>
      <c r="B47" s="7">
        <f t="shared" si="0"/>
        <v>33</v>
      </c>
      <c r="D47" s="66"/>
      <c r="E47" s="66"/>
      <c r="F47" s="66"/>
      <c r="G47" s="66"/>
      <c r="H47" s="68"/>
      <c r="I47" s="68"/>
      <c r="J47" s="68"/>
      <c r="K47" s="68"/>
      <c r="L47" s="68"/>
      <c r="M47" s="68"/>
      <c r="N47" s="66"/>
    </row>
    <row r="48" spans="1:14" ht="12.75">
      <c r="A48" s="7">
        <v>34</v>
      </c>
      <c r="B48" s="7">
        <f aca="true" t="shared" si="5" ref="B48:B78">B47+1</f>
        <v>34</v>
      </c>
      <c r="C48" s="75" t="s">
        <v>145</v>
      </c>
      <c r="D48" s="66" t="e">
        <v>#REF!</v>
      </c>
      <c r="E48" s="66" t="e">
        <v>#REF!</v>
      </c>
      <c r="F48" s="66" t="e">
        <v>#REF!</v>
      </c>
      <c r="G48" s="66" t="e">
        <v>#REF!</v>
      </c>
      <c r="H48" s="68" t="e">
        <v>#REF!</v>
      </c>
      <c r="I48" s="68" t="e">
        <v>#REF!</v>
      </c>
      <c r="J48" s="68" t="e">
        <v>#REF!</v>
      </c>
      <c r="K48" s="68" t="e">
        <v>#REF!</v>
      </c>
      <c r="L48" s="68" t="e">
        <v>#REF!</v>
      </c>
      <c r="M48" s="68">
        <v>2116290472</v>
      </c>
      <c r="N48" s="66" t="e">
        <f aca="true" t="shared" si="6" ref="N48:N57">J48-G48</f>
        <v>#REF!</v>
      </c>
    </row>
    <row r="49" spans="1:14" ht="12.75">
      <c r="A49" s="7">
        <v>35</v>
      </c>
      <c r="B49" s="7">
        <f t="shared" si="5"/>
        <v>35</v>
      </c>
      <c r="C49" s="76" t="s">
        <v>146</v>
      </c>
      <c r="D49" s="68" t="e">
        <v>#REF!</v>
      </c>
      <c r="E49" s="68" t="e">
        <v>#REF!</v>
      </c>
      <c r="F49" s="68" t="e">
        <v>#REF!</v>
      </c>
      <c r="G49" s="68" t="e">
        <v>#REF!</v>
      </c>
      <c r="H49" s="68" t="e">
        <v>#REF!</v>
      </c>
      <c r="I49" s="68" t="e">
        <v>#REF!</v>
      </c>
      <c r="J49" s="68" t="e">
        <v>#REF!</v>
      </c>
      <c r="K49" s="68" t="e">
        <v>#REF!</v>
      </c>
      <c r="L49" s="68" t="e">
        <v>#REF!</v>
      </c>
      <c r="M49" s="68">
        <v>2141680</v>
      </c>
      <c r="N49" s="68" t="e">
        <f t="shared" si="6"/>
        <v>#REF!</v>
      </c>
    </row>
    <row r="50" spans="1:14" ht="12.75">
      <c r="A50" s="7">
        <v>36</v>
      </c>
      <c r="B50" s="7">
        <f t="shared" si="5"/>
        <v>36</v>
      </c>
      <c r="C50" s="77" t="s">
        <v>147</v>
      </c>
      <c r="D50" s="68" t="e">
        <v>#REF!</v>
      </c>
      <c r="E50" s="68" t="e">
        <v>#REF!</v>
      </c>
      <c r="F50" s="68" t="e">
        <v>#REF!</v>
      </c>
      <c r="G50" s="68" t="e">
        <v>#REF!</v>
      </c>
      <c r="H50" s="68" t="e">
        <v>#REF!</v>
      </c>
      <c r="I50" s="68" t="e">
        <v>#REF!</v>
      </c>
      <c r="J50" s="68" t="e">
        <v>#REF!</v>
      </c>
      <c r="K50" s="68" t="e">
        <v>#REF!</v>
      </c>
      <c r="L50" s="68" t="e">
        <v>#REF!</v>
      </c>
      <c r="M50" s="68">
        <v>5771153</v>
      </c>
      <c r="N50" s="68" t="e">
        <f t="shared" si="6"/>
        <v>#REF!</v>
      </c>
    </row>
    <row r="51" spans="1:14" ht="12.75">
      <c r="A51" s="7">
        <v>37</v>
      </c>
      <c r="B51" s="7">
        <f t="shared" si="5"/>
        <v>37</v>
      </c>
      <c r="C51" s="77" t="s">
        <v>148</v>
      </c>
      <c r="D51" s="68" t="e">
        <v>#REF!</v>
      </c>
      <c r="E51" s="68" t="e">
        <v>#REF!</v>
      </c>
      <c r="F51" s="68" t="e">
        <v>#REF!</v>
      </c>
      <c r="G51" s="68" t="e">
        <v>#REF!</v>
      </c>
      <c r="H51" s="68" t="e">
        <v>#REF!</v>
      </c>
      <c r="I51" s="68" t="e">
        <v>#REF!</v>
      </c>
      <c r="J51" s="68" t="e">
        <v>#REF!</v>
      </c>
      <c r="K51" s="68" t="e">
        <v>#REF!</v>
      </c>
      <c r="L51" s="68" t="e">
        <v>#REF!</v>
      </c>
      <c r="M51" s="68">
        <v>-678449153</v>
      </c>
      <c r="N51" s="68" t="e">
        <f t="shared" si="6"/>
        <v>#REF!</v>
      </c>
    </row>
    <row r="52" spans="1:14" ht="12.75">
      <c r="A52" s="7">
        <v>38</v>
      </c>
      <c r="B52" s="7">
        <f t="shared" si="5"/>
        <v>38</v>
      </c>
      <c r="C52" s="77" t="s">
        <v>149</v>
      </c>
      <c r="D52" s="68" t="e">
        <v>#REF!</v>
      </c>
      <c r="E52" s="68" t="e">
        <v>#REF!</v>
      </c>
      <c r="F52" s="68" t="e">
        <v>#REF!</v>
      </c>
      <c r="G52" s="68" t="e">
        <v>#REF!</v>
      </c>
      <c r="H52" s="68" t="e">
        <v>#REF!</v>
      </c>
      <c r="I52" s="68" t="e">
        <v>#REF!</v>
      </c>
      <c r="J52" s="68" t="e">
        <v>#REF!</v>
      </c>
      <c r="K52" s="68" t="e">
        <v>#REF!</v>
      </c>
      <c r="L52" s="68" t="e">
        <v>#REF!</v>
      </c>
      <c r="M52" s="68">
        <v>-24206589</v>
      </c>
      <c r="N52" s="68" t="e">
        <f t="shared" si="6"/>
        <v>#REF!</v>
      </c>
    </row>
    <row r="53" spans="1:14" ht="12.75">
      <c r="A53" s="7">
        <v>39</v>
      </c>
      <c r="B53" s="7">
        <f t="shared" si="5"/>
        <v>39</v>
      </c>
      <c r="C53" s="76" t="s">
        <v>150</v>
      </c>
      <c r="D53" s="68" t="e">
        <v>#REF!</v>
      </c>
      <c r="E53" s="68" t="e">
        <v>#REF!</v>
      </c>
      <c r="F53" s="68" t="e">
        <v>#REF!</v>
      </c>
      <c r="G53" s="68" t="e">
        <v>#REF!</v>
      </c>
      <c r="H53" s="68" t="e">
        <v>#REF!</v>
      </c>
      <c r="I53" s="68" t="e">
        <v>#REF!</v>
      </c>
      <c r="J53" s="68" t="e">
        <v>#REF!</v>
      </c>
      <c r="K53" s="68" t="e">
        <v>#REF!</v>
      </c>
      <c r="L53" s="68" t="e">
        <v>#REF!</v>
      </c>
      <c r="M53" s="68">
        <v>-178466691</v>
      </c>
      <c r="N53" s="68" t="e">
        <f t="shared" si="6"/>
        <v>#REF!</v>
      </c>
    </row>
    <row r="54" spans="1:14" ht="12.75">
      <c r="A54" s="7">
        <v>40</v>
      </c>
      <c r="B54" s="7">
        <f t="shared" si="5"/>
        <v>40</v>
      </c>
      <c r="C54" s="76" t="s">
        <v>151</v>
      </c>
      <c r="D54" s="68" t="e">
        <v>#REF!</v>
      </c>
      <c r="E54" s="68" t="e">
        <v>#REF!</v>
      </c>
      <c r="F54" s="68" t="e">
        <v>#REF!</v>
      </c>
      <c r="G54" s="68" t="e">
        <v>#REF!</v>
      </c>
      <c r="H54" s="68" t="e">
        <v>#REF!</v>
      </c>
      <c r="I54" s="68" t="e">
        <v>#REF!</v>
      </c>
      <c r="J54" s="68" t="e">
        <v>#REF!</v>
      </c>
      <c r="K54" s="68" t="e">
        <v>#REF!</v>
      </c>
      <c r="L54" s="68" t="e">
        <v>#REF!</v>
      </c>
      <c r="M54" s="68">
        <v>-141199</v>
      </c>
      <c r="N54" s="68" t="e">
        <f t="shared" si="6"/>
        <v>#REF!</v>
      </c>
    </row>
    <row r="55" spans="1:14" ht="12.75">
      <c r="A55" s="7">
        <v>41</v>
      </c>
      <c r="B55" s="7">
        <f t="shared" si="5"/>
        <v>41</v>
      </c>
      <c r="C55" s="75" t="s">
        <v>152</v>
      </c>
      <c r="D55" s="68" t="e">
        <v>#REF!</v>
      </c>
      <c r="E55" s="68" t="e">
        <v>#REF!</v>
      </c>
      <c r="F55" s="68" t="e">
        <v>#REF!</v>
      </c>
      <c r="G55" s="68" t="e">
        <v>#REF!</v>
      </c>
      <c r="H55" s="68" t="e">
        <v>#REF!</v>
      </c>
      <c r="I55" s="68" t="e">
        <v>#REF!</v>
      </c>
      <c r="J55" s="68" t="e">
        <v>#REF!</v>
      </c>
      <c r="K55" s="68" t="e">
        <v>#REF!</v>
      </c>
      <c r="L55" s="68" t="e">
        <v>#REF!</v>
      </c>
      <c r="M55" s="68">
        <v>152327024</v>
      </c>
      <c r="N55" s="68" t="e">
        <f t="shared" si="6"/>
        <v>#REF!</v>
      </c>
    </row>
    <row r="56" spans="1:14" ht="12.75">
      <c r="A56" s="7">
        <v>42</v>
      </c>
      <c r="B56" s="7">
        <f t="shared" si="5"/>
        <v>42</v>
      </c>
      <c r="C56" s="75" t="s">
        <v>153</v>
      </c>
      <c r="D56" s="68" t="e">
        <v>#REF!</v>
      </c>
      <c r="E56" s="68" t="e">
        <v>#REF!</v>
      </c>
      <c r="F56" s="68" t="e">
        <v>#REF!</v>
      </c>
      <c r="G56" s="68" t="e">
        <v>#REF!</v>
      </c>
      <c r="H56" s="68" t="e">
        <v>#REF!</v>
      </c>
      <c r="I56" s="68" t="e">
        <v>#REF!</v>
      </c>
      <c r="J56" s="68" t="e">
        <v>#REF!</v>
      </c>
      <c r="K56" s="68" t="e">
        <v>#REF!</v>
      </c>
      <c r="L56" s="68" t="e">
        <v>#REF!</v>
      </c>
      <c r="M56" s="68">
        <v>-10256502</v>
      </c>
      <c r="N56" s="68" t="e">
        <f t="shared" si="6"/>
        <v>#REF!</v>
      </c>
    </row>
    <row r="57" spans="1:14" ht="12.75">
      <c r="A57" s="7">
        <v>43</v>
      </c>
      <c r="B57" s="7">
        <f t="shared" si="5"/>
        <v>43</v>
      </c>
      <c r="C57" s="77" t="s">
        <v>154</v>
      </c>
      <c r="D57" s="68" t="e">
        <v>#REF!</v>
      </c>
      <c r="E57" s="68" t="e">
        <v>#REF!</v>
      </c>
      <c r="F57" s="68" t="e">
        <v>#REF!</v>
      </c>
      <c r="G57" s="68" t="e">
        <v>#REF!</v>
      </c>
      <c r="H57" s="68" t="e">
        <v>#REF!</v>
      </c>
      <c r="I57" s="68" t="e">
        <v>#REF!</v>
      </c>
      <c r="J57" s="68" t="e">
        <v>#REF!</v>
      </c>
      <c r="K57" s="68" t="e">
        <v>#REF!</v>
      </c>
      <c r="L57" s="68" t="e">
        <v>#REF!</v>
      </c>
      <c r="M57" s="68">
        <v>-76302588</v>
      </c>
      <c r="N57" s="68" t="e">
        <f t="shared" si="6"/>
        <v>#REF!</v>
      </c>
    </row>
    <row r="58" spans="1:14" ht="12.75">
      <c r="A58" s="7">
        <v>45</v>
      </c>
      <c r="B58" s="7">
        <f t="shared" si="5"/>
        <v>44</v>
      </c>
      <c r="C58" s="78"/>
      <c r="D58" s="79"/>
      <c r="E58" s="79"/>
      <c r="F58" s="79"/>
      <c r="G58" s="79"/>
      <c r="H58" s="80"/>
      <c r="I58" s="80"/>
      <c r="J58" s="80"/>
      <c r="K58" s="80"/>
      <c r="L58" s="80"/>
      <c r="M58" s="80"/>
      <c r="N58" s="79"/>
    </row>
    <row r="59" spans="1:14" ht="12.75">
      <c r="A59" s="7">
        <v>46</v>
      </c>
      <c r="B59" s="7">
        <f t="shared" si="5"/>
        <v>45</v>
      </c>
      <c r="C59" s="72" t="s">
        <v>155</v>
      </c>
      <c r="D59" s="73" t="e">
        <f aca="true" t="shared" si="7" ref="D59:M59">SUM(D48:D58)</f>
        <v>#REF!</v>
      </c>
      <c r="E59" s="73" t="e">
        <f t="shared" si="7"/>
        <v>#REF!</v>
      </c>
      <c r="F59" s="73" t="e">
        <f t="shared" si="7"/>
        <v>#REF!</v>
      </c>
      <c r="G59" s="73" t="e">
        <f t="shared" si="7"/>
        <v>#REF!</v>
      </c>
      <c r="H59" s="73" t="e">
        <f t="shared" si="7"/>
        <v>#REF!</v>
      </c>
      <c r="I59" s="73" t="e">
        <f t="shared" si="7"/>
        <v>#REF!</v>
      </c>
      <c r="J59" s="73" t="e">
        <f t="shared" si="7"/>
        <v>#REF!</v>
      </c>
      <c r="K59" s="73" t="e">
        <f t="shared" si="7"/>
        <v>#REF!</v>
      </c>
      <c r="L59" s="73" t="e">
        <f t="shared" si="7"/>
        <v>#REF!</v>
      </c>
      <c r="M59" s="73">
        <f t="shared" si="7"/>
        <v>1308707607</v>
      </c>
      <c r="N59" s="73" t="e">
        <f>J59-G59</f>
        <v>#REF!</v>
      </c>
    </row>
    <row r="60" spans="1:14" ht="12.75">
      <c r="A60" s="7">
        <v>47</v>
      </c>
      <c r="B60" s="7">
        <f t="shared" si="5"/>
        <v>46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4" ht="13.5" thickBot="1">
      <c r="A61" s="7">
        <v>48</v>
      </c>
      <c r="B61" s="7">
        <f t="shared" si="5"/>
        <v>47</v>
      </c>
      <c r="C61" s="2" t="s">
        <v>156</v>
      </c>
      <c r="D61" s="82" t="e">
        <f aca="true" t="shared" si="8" ref="D61:M61">D59+D44</f>
        <v>#REF!</v>
      </c>
      <c r="E61" s="82" t="e">
        <f t="shared" si="8"/>
        <v>#REF!</v>
      </c>
      <c r="F61" s="82" t="e">
        <f t="shared" si="8"/>
        <v>#REF!</v>
      </c>
      <c r="G61" s="82" t="e">
        <f t="shared" si="8"/>
        <v>#REF!</v>
      </c>
      <c r="H61" s="82" t="e">
        <f t="shared" si="8"/>
        <v>#REF!</v>
      </c>
      <c r="I61" s="82" t="e">
        <f t="shared" si="8"/>
        <v>#REF!</v>
      </c>
      <c r="J61" s="82" t="e">
        <f t="shared" si="8"/>
        <v>#REF!</v>
      </c>
      <c r="K61" s="82" t="e">
        <f t="shared" si="8"/>
        <v>#REF!</v>
      </c>
      <c r="L61" s="82" t="e">
        <f t="shared" si="8"/>
        <v>#REF!</v>
      </c>
      <c r="M61" s="82">
        <f t="shared" si="8"/>
        <v>4513877000</v>
      </c>
      <c r="N61" s="82" t="e">
        <f>J61-G61</f>
        <v>#REF!</v>
      </c>
    </row>
    <row r="62" spans="1:14" ht="13.5" thickTop="1">
      <c r="A62" s="7">
        <v>15</v>
      </c>
      <c r="B62" s="7">
        <f t="shared" si="5"/>
        <v>48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5" ht="12.75">
      <c r="A63" s="83">
        <v>37</v>
      </c>
      <c r="B63" s="7">
        <f t="shared" si="5"/>
        <v>49</v>
      </c>
      <c r="C63" s="63" t="s">
        <v>157</v>
      </c>
      <c r="D63" s="49"/>
      <c r="E63" s="49"/>
    </row>
    <row r="64" spans="1:14" ht="12.75">
      <c r="A64" s="83">
        <v>38</v>
      </c>
      <c r="B64" s="7">
        <f t="shared" si="5"/>
        <v>50</v>
      </c>
      <c r="C64" s="84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2.75">
      <c r="A65" s="83"/>
      <c r="B65" s="7">
        <f t="shared" si="5"/>
        <v>51</v>
      </c>
      <c r="C65" s="72" t="s">
        <v>158</v>
      </c>
      <c r="D65" s="66"/>
      <c r="E65" s="66"/>
      <c r="F65" s="66"/>
      <c r="G65" s="66"/>
      <c r="H65" s="66"/>
      <c r="I65" s="66"/>
      <c r="J65" s="66"/>
      <c r="K65" s="66"/>
      <c r="L65" s="66"/>
      <c r="M65" s="85">
        <v>247576628</v>
      </c>
      <c r="N65" s="66"/>
    </row>
    <row r="66" spans="1:14" ht="12.75">
      <c r="A66" s="83">
        <v>39</v>
      </c>
      <c r="B66" s="7">
        <f t="shared" si="5"/>
        <v>52</v>
      </c>
      <c r="C66" s="72" t="s">
        <v>159</v>
      </c>
      <c r="D66" s="73" t="e">
        <v>#REF!</v>
      </c>
      <c r="E66" s="73" t="e">
        <v>#REF!</v>
      </c>
      <c r="F66" s="73" t="e">
        <v>#REF!</v>
      </c>
      <c r="G66" s="73" t="e">
        <v>#REF!</v>
      </c>
      <c r="H66" s="73" t="e">
        <v>#REF!</v>
      </c>
      <c r="I66" s="73" t="e">
        <v>#REF!</v>
      </c>
      <c r="J66" s="73" t="e">
        <v>#REF!</v>
      </c>
      <c r="K66" s="73" t="e">
        <v>#REF!</v>
      </c>
      <c r="L66" s="73" t="e">
        <v>#REF!</v>
      </c>
      <c r="M66" s="73">
        <v>60645559</v>
      </c>
      <c r="N66" s="73" t="e">
        <f>J66-G66</f>
        <v>#REF!</v>
      </c>
    </row>
    <row r="67" spans="1:14" ht="12.75">
      <c r="A67" s="83"/>
      <c r="B67" s="7">
        <f t="shared" si="5"/>
        <v>53</v>
      </c>
      <c r="C67" s="72" t="s">
        <v>160</v>
      </c>
      <c r="D67" s="73"/>
      <c r="E67" s="73"/>
      <c r="F67" s="73"/>
      <c r="G67" s="73"/>
      <c r="H67" s="73"/>
      <c r="I67" s="73"/>
      <c r="J67" s="73"/>
      <c r="K67" s="73"/>
      <c r="L67" s="73"/>
      <c r="M67" s="73">
        <v>2060652</v>
      </c>
      <c r="N67" s="73"/>
    </row>
    <row r="68" spans="1:14" ht="12.75">
      <c r="A68" s="83">
        <v>40</v>
      </c>
      <c r="B68" s="7">
        <f t="shared" si="5"/>
        <v>54</v>
      </c>
      <c r="C68" s="86" t="s">
        <v>161</v>
      </c>
      <c r="D68" s="73" t="e">
        <v>#REF!</v>
      </c>
      <c r="E68" s="73" t="e">
        <v>#REF!</v>
      </c>
      <c r="F68" s="73" t="e">
        <v>#REF!</v>
      </c>
      <c r="G68" s="73" t="e">
        <v>#REF!</v>
      </c>
      <c r="H68" s="73" t="e">
        <v>#REF!</v>
      </c>
      <c r="I68" s="73" t="e">
        <v>#REF!</v>
      </c>
      <c r="J68" s="73" t="e">
        <v>#REF!</v>
      </c>
      <c r="K68" s="73" t="e">
        <v>#REF!</v>
      </c>
      <c r="L68" s="73" t="e">
        <v>#REF!</v>
      </c>
      <c r="M68" s="85">
        <v>1872803</v>
      </c>
      <c r="N68" s="73" t="e">
        <f aca="true" t="shared" si="9" ref="N68:N77">J68-G68</f>
        <v>#REF!</v>
      </c>
    </row>
    <row r="69" spans="1:14" ht="12.75">
      <c r="A69" s="83">
        <v>41</v>
      </c>
      <c r="B69" s="7">
        <f t="shared" si="5"/>
        <v>55</v>
      </c>
      <c r="C69" s="72" t="s">
        <v>162</v>
      </c>
      <c r="D69" s="73" t="e">
        <v>#REF!</v>
      </c>
      <c r="E69" s="73" t="e">
        <v>#REF!</v>
      </c>
      <c r="F69" s="73" t="e">
        <v>#REF!</v>
      </c>
      <c r="G69" s="73" t="e">
        <v>#REF!</v>
      </c>
      <c r="H69" s="73" t="e">
        <v>#REF!</v>
      </c>
      <c r="I69" s="73" t="e">
        <v>#REF!</v>
      </c>
      <c r="J69" s="73" t="e">
        <v>#REF!</v>
      </c>
      <c r="K69" s="73" t="e">
        <v>#REF!</v>
      </c>
      <c r="L69" s="73" t="e">
        <v>#REF!</v>
      </c>
      <c r="M69" s="73">
        <v>415030525</v>
      </c>
      <c r="N69" s="73" t="e">
        <f t="shared" si="9"/>
        <v>#REF!</v>
      </c>
    </row>
    <row r="70" spans="1:14" ht="12.75">
      <c r="A70" s="83">
        <v>42</v>
      </c>
      <c r="B70" s="7">
        <f t="shared" si="5"/>
        <v>56</v>
      </c>
      <c r="C70" s="86" t="s">
        <v>163</v>
      </c>
      <c r="D70" s="73" t="e">
        <v>#REF!</v>
      </c>
      <c r="E70" s="73" t="e">
        <v>#REF!</v>
      </c>
      <c r="F70" s="73" t="e">
        <v>#REF!</v>
      </c>
      <c r="G70" s="73" t="e">
        <v>#REF!</v>
      </c>
      <c r="H70" s="73" t="e">
        <v>#REF!</v>
      </c>
      <c r="I70" s="73" t="e">
        <v>#REF!</v>
      </c>
      <c r="J70" s="73" t="e">
        <v>#REF!</v>
      </c>
      <c r="K70" s="73" t="e">
        <v>#REF!</v>
      </c>
      <c r="L70" s="73" t="e">
        <v>#REF!</v>
      </c>
      <c r="M70" s="73">
        <v>-264056091</v>
      </c>
      <c r="N70" s="73" t="e">
        <f t="shared" si="9"/>
        <v>#REF!</v>
      </c>
    </row>
    <row r="71" spans="1:14" ht="12.75">
      <c r="A71" s="83">
        <v>47</v>
      </c>
      <c r="B71" s="7">
        <f t="shared" si="5"/>
        <v>57</v>
      </c>
      <c r="C71" s="72" t="s">
        <v>164</v>
      </c>
      <c r="D71" s="73" t="e">
        <v>#REF!</v>
      </c>
      <c r="E71" s="73" t="e">
        <v>#REF!</v>
      </c>
      <c r="F71" s="73" t="e">
        <v>#REF!</v>
      </c>
      <c r="G71" s="73" t="e">
        <v>#REF!</v>
      </c>
      <c r="H71" s="73" t="e">
        <v>#REF!</v>
      </c>
      <c r="I71" s="73" t="e">
        <v>#REF!</v>
      </c>
      <c r="J71" s="73" t="e">
        <v>#REF!</v>
      </c>
      <c r="K71" s="73" t="e">
        <v>#REF!</v>
      </c>
      <c r="L71" s="73" t="e">
        <v>#REF!</v>
      </c>
      <c r="M71" s="73">
        <v>278700061</v>
      </c>
      <c r="N71" s="73" t="e">
        <f t="shared" si="9"/>
        <v>#REF!</v>
      </c>
    </row>
    <row r="72" spans="1:14" ht="12.75">
      <c r="A72" s="83">
        <v>48</v>
      </c>
      <c r="B72" s="7">
        <f t="shared" si="5"/>
        <v>58</v>
      </c>
      <c r="C72" s="72" t="s">
        <v>165</v>
      </c>
      <c r="D72" s="73" t="e">
        <v>#REF!</v>
      </c>
      <c r="E72" s="73" t="e">
        <v>#REF!</v>
      </c>
      <c r="F72" s="73" t="e">
        <v>#REF!</v>
      </c>
      <c r="G72" s="73" t="e">
        <v>#REF!</v>
      </c>
      <c r="H72" s="73" t="e">
        <v>#REF!</v>
      </c>
      <c r="I72" s="73" t="e">
        <v>#REF!</v>
      </c>
      <c r="J72" s="73" t="e">
        <v>#REF!</v>
      </c>
      <c r="K72" s="73" t="e">
        <v>#REF!</v>
      </c>
      <c r="L72" s="73" t="e">
        <v>#REF!</v>
      </c>
      <c r="M72" s="73">
        <v>-90520232</v>
      </c>
      <c r="N72" s="73" t="e">
        <f t="shared" si="9"/>
        <v>#REF!</v>
      </c>
    </row>
    <row r="73" spans="1:14" s="78" customFormat="1" ht="12.75">
      <c r="A73" s="83">
        <v>49</v>
      </c>
      <c r="B73" s="7">
        <f t="shared" si="5"/>
        <v>59</v>
      </c>
      <c r="C73" s="72" t="s">
        <v>166</v>
      </c>
      <c r="D73" s="73" t="e">
        <v>#REF!</v>
      </c>
      <c r="E73" s="73" t="e">
        <v>#REF!</v>
      </c>
      <c r="F73" s="73" t="e">
        <v>#REF!</v>
      </c>
      <c r="G73" s="73" t="e">
        <v>#REF!</v>
      </c>
      <c r="H73" s="73" t="e">
        <v>#REF!</v>
      </c>
      <c r="I73" s="73" t="e">
        <v>#REF!</v>
      </c>
      <c r="J73" s="73" t="e">
        <v>#REF!</v>
      </c>
      <c r="K73" s="73" t="e">
        <v>#REF!</v>
      </c>
      <c r="L73" s="73" t="e">
        <v>#REF!</v>
      </c>
      <c r="M73" s="73">
        <v>8643238</v>
      </c>
      <c r="N73" s="73" t="e">
        <f t="shared" si="9"/>
        <v>#REF!</v>
      </c>
    </row>
    <row r="74" spans="1:14" s="78" customFormat="1" ht="12.75">
      <c r="A74" s="83">
        <v>50</v>
      </c>
      <c r="B74" s="7">
        <f t="shared" si="5"/>
        <v>60</v>
      </c>
      <c r="C74" s="72" t="s">
        <v>167</v>
      </c>
      <c r="D74" s="73" t="e">
        <v>#REF!</v>
      </c>
      <c r="E74" s="73" t="e">
        <v>#REF!</v>
      </c>
      <c r="F74" s="73" t="e">
        <v>#REF!</v>
      </c>
      <c r="G74" s="73" t="e">
        <v>#REF!</v>
      </c>
      <c r="H74" s="73" t="e">
        <v>#REF!</v>
      </c>
      <c r="I74" s="73" t="e">
        <v>#REF!</v>
      </c>
      <c r="J74" s="73" t="e">
        <v>#REF!</v>
      </c>
      <c r="K74" s="73" t="e">
        <v>#REF!</v>
      </c>
      <c r="L74" s="73" t="e">
        <v>#REF!</v>
      </c>
      <c r="M74" s="73">
        <v>713292</v>
      </c>
      <c r="N74" s="73" t="e">
        <f t="shared" si="9"/>
        <v>#REF!</v>
      </c>
    </row>
    <row r="75" spans="1:14" s="78" customFormat="1" ht="12.75">
      <c r="A75" s="83">
        <v>51</v>
      </c>
      <c r="B75" s="7">
        <f t="shared" si="5"/>
        <v>61</v>
      </c>
      <c r="C75" s="72" t="s">
        <v>168</v>
      </c>
      <c r="D75" s="73" t="e">
        <v>#REF!</v>
      </c>
      <c r="E75" s="73" t="e">
        <v>#REF!</v>
      </c>
      <c r="F75" s="73" t="e">
        <v>#REF!</v>
      </c>
      <c r="G75" s="73" t="e">
        <v>#REF!</v>
      </c>
      <c r="H75" s="73" t="e">
        <v>#REF!</v>
      </c>
      <c r="I75" s="73" t="e">
        <v>#REF!</v>
      </c>
      <c r="J75" s="73" t="e">
        <v>#REF!</v>
      </c>
      <c r="K75" s="73" t="e">
        <v>#REF!</v>
      </c>
      <c r="L75" s="73" t="e">
        <v>#REF!</v>
      </c>
      <c r="M75" s="73">
        <v>-66259121</v>
      </c>
      <c r="N75" s="73" t="e">
        <f t="shared" si="9"/>
        <v>#REF!</v>
      </c>
    </row>
    <row r="76" spans="1:14" s="78" customFormat="1" ht="12.75">
      <c r="A76" s="83">
        <v>52</v>
      </c>
      <c r="B76" s="7">
        <f t="shared" si="5"/>
        <v>62</v>
      </c>
      <c r="C76" s="72" t="s">
        <v>169</v>
      </c>
      <c r="D76" s="73" t="e">
        <v>#REF!</v>
      </c>
      <c r="E76" s="73" t="e">
        <v>#REF!</v>
      </c>
      <c r="F76" s="73" t="e">
        <v>#REF!</v>
      </c>
      <c r="G76" s="73" t="e">
        <v>#REF!</v>
      </c>
      <c r="H76" s="73" t="e">
        <v>#REF!</v>
      </c>
      <c r="I76" s="73" t="e">
        <v>#REF!</v>
      </c>
      <c r="J76" s="73" t="e">
        <v>#REF!</v>
      </c>
      <c r="K76" s="73" t="e">
        <v>#REF!</v>
      </c>
      <c r="L76" s="73" t="e">
        <v>#REF!</v>
      </c>
      <c r="M76" s="73">
        <v>135655</v>
      </c>
      <c r="N76" s="73" t="e">
        <f t="shared" si="9"/>
        <v>#REF!</v>
      </c>
    </row>
    <row r="77" spans="1:14" s="78" customFormat="1" ht="12.75">
      <c r="A77" s="83">
        <v>53</v>
      </c>
      <c r="B77" s="7">
        <f t="shared" si="5"/>
        <v>63</v>
      </c>
      <c r="C77" s="87" t="s">
        <v>170</v>
      </c>
      <c r="D77" s="73" t="e">
        <f>#REF!</f>
        <v>#REF!</v>
      </c>
      <c r="E77" s="73" t="e">
        <f>#REF!</f>
        <v>#REF!</v>
      </c>
      <c r="F77" s="73" t="e">
        <f>#REF!</f>
        <v>#REF!</v>
      </c>
      <c r="G77" s="73" t="e">
        <f>#REF!</f>
        <v>#REF!</v>
      </c>
      <c r="H77" s="73" t="e">
        <f>#REF!</f>
        <v>#REF!</v>
      </c>
      <c r="I77" s="73" t="e">
        <f>#REF!</f>
        <v>#REF!</v>
      </c>
      <c r="J77" s="73" t="e">
        <f>#REF!</f>
        <v>#REF!</v>
      </c>
      <c r="K77" s="73">
        <v>79685.72792950003</v>
      </c>
      <c r="L77" s="73">
        <v>79801.25114500003</v>
      </c>
      <c r="M77" s="73">
        <v>79890</v>
      </c>
      <c r="N77" s="73" t="e">
        <f t="shared" si="9"/>
        <v>#REF!</v>
      </c>
    </row>
    <row r="78" spans="1:14" s="78" customFormat="1" ht="12.75">
      <c r="A78" s="83">
        <v>53</v>
      </c>
      <c r="B78" s="7">
        <f t="shared" si="5"/>
        <v>64</v>
      </c>
      <c r="C78" s="87" t="s">
        <v>171</v>
      </c>
      <c r="D78" s="73"/>
      <c r="E78" s="73"/>
      <c r="F78" s="73"/>
      <c r="G78" s="73"/>
      <c r="H78" s="73"/>
      <c r="I78" s="73"/>
      <c r="J78" s="73"/>
      <c r="K78" s="73"/>
      <c r="L78" s="73"/>
      <c r="M78" s="73">
        <v>1</v>
      </c>
      <c r="N78" s="73"/>
    </row>
    <row r="79" spans="1:14" s="78" customFormat="1" ht="12.75">
      <c r="A79" s="83">
        <v>54</v>
      </c>
      <c r="B79" s="7">
        <f>B77+1</f>
        <v>64</v>
      </c>
      <c r="C79" s="72"/>
      <c r="D79" s="88" t="e">
        <f aca="true" t="shared" si="10" ref="D79:L79">SUM(D66:D77)</f>
        <v>#REF!</v>
      </c>
      <c r="E79" s="88" t="e">
        <f t="shared" si="10"/>
        <v>#REF!</v>
      </c>
      <c r="F79" s="88" t="e">
        <f t="shared" si="10"/>
        <v>#REF!</v>
      </c>
      <c r="G79" s="88" t="e">
        <f t="shared" si="10"/>
        <v>#REF!</v>
      </c>
      <c r="H79" s="88" t="e">
        <f t="shared" si="10"/>
        <v>#REF!</v>
      </c>
      <c r="I79" s="88" t="e">
        <f t="shared" si="10"/>
        <v>#REF!</v>
      </c>
      <c r="J79" s="88" t="e">
        <f t="shared" si="10"/>
        <v>#REF!</v>
      </c>
      <c r="K79" s="88" t="e">
        <f t="shared" si="10"/>
        <v>#REF!</v>
      </c>
      <c r="L79" s="88" t="e">
        <f t="shared" si="10"/>
        <v>#REF!</v>
      </c>
      <c r="M79" s="89">
        <f>SUM(M65:M78)</f>
        <v>594622860</v>
      </c>
      <c r="N79" s="88" t="e">
        <f>J79-G79</f>
        <v>#REF!</v>
      </c>
    </row>
    <row r="80" spans="1:14" ht="12.75">
      <c r="A80" s="83">
        <v>55</v>
      </c>
      <c r="B80" s="7">
        <f>B79+1</f>
        <v>65</v>
      </c>
      <c r="C80" s="72" t="s">
        <v>172</v>
      </c>
      <c r="D80" s="90" t="e">
        <f aca="true" t="shared" si="11" ref="D80:M80">D79+D61</f>
        <v>#REF!</v>
      </c>
      <c r="E80" s="90" t="e">
        <f t="shared" si="11"/>
        <v>#REF!</v>
      </c>
      <c r="F80" s="90" t="e">
        <f t="shared" si="11"/>
        <v>#REF!</v>
      </c>
      <c r="G80" s="90" t="e">
        <f t="shared" si="11"/>
        <v>#REF!</v>
      </c>
      <c r="H80" s="90" t="e">
        <f t="shared" si="11"/>
        <v>#REF!</v>
      </c>
      <c r="I80" s="90" t="e">
        <f t="shared" si="11"/>
        <v>#REF!</v>
      </c>
      <c r="J80" s="90" t="e">
        <f t="shared" si="11"/>
        <v>#REF!</v>
      </c>
      <c r="K80" s="90" t="e">
        <f t="shared" si="11"/>
        <v>#REF!</v>
      </c>
      <c r="L80" s="90" t="e">
        <f t="shared" si="11"/>
        <v>#REF!</v>
      </c>
      <c r="M80" s="90">
        <f t="shared" si="11"/>
        <v>5108499860</v>
      </c>
      <c r="N80" s="90" t="e">
        <f>J80-G80</f>
        <v>#REF!</v>
      </c>
    </row>
    <row r="81" spans="1:14" ht="12.75">
      <c r="A81" s="83">
        <v>56</v>
      </c>
      <c r="B81" s="7">
        <f>B80+1</f>
        <v>66</v>
      </c>
      <c r="C81" s="91" t="s">
        <v>173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13.5" thickBot="1">
      <c r="A82" s="83">
        <v>57</v>
      </c>
      <c r="B82" s="7">
        <f>B81+1</f>
        <v>67</v>
      </c>
      <c r="C82" s="91" t="s">
        <v>174</v>
      </c>
      <c r="D82" s="92" t="e">
        <f aca="true" t="shared" si="12" ref="D82:M82">D28-D80</f>
        <v>#REF!</v>
      </c>
      <c r="E82" s="92" t="e">
        <f t="shared" si="12"/>
        <v>#REF!</v>
      </c>
      <c r="F82" s="92" t="e">
        <f t="shared" si="12"/>
        <v>#REF!</v>
      </c>
      <c r="G82" s="92" t="e">
        <f t="shared" si="12"/>
        <v>#REF!</v>
      </c>
      <c r="H82" s="92" t="e">
        <f t="shared" si="12"/>
        <v>#REF!</v>
      </c>
      <c r="I82" s="92" t="e">
        <f t="shared" si="12"/>
        <v>#REF!</v>
      </c>
      <c r="J82" s="92" t="e">
        <f t="shared" si="12"/>
        <v>#REF!</v>
      </c>
      <c r="K82" s="92" t="e">
        <f t="shared" si="12"/>
        <v>#REF!</v>
      </c>
      <c r="L82" s="92" t="e">
        <f t="shared" si="12"/>
        <v>#REF!</v>
      </c>
      <c r="M82" s="92">
        <f t="shared" si="12"/>
        <v>144668851</v>
      </c>
      <c r="N82" s="92" t="e">
        <f>J82-G82</f>
        <v>#REF!</v>
      </c>
    </row>
    <row r="83" spans="1:14" ht="14.25" customHeight="1" thickTop="1">
      <c r="A83" s="83">
        <v>58</v>
      </c>
      <c r="B83" s="7">
        <f>B82+1</f>
        <v>68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4.25" customHeight="1">
      <c r="A84" s="83"/>
      <c r="B84" s="7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12.75">
      <c r="A85" s="83"/>
      <c r="B85" s="5" t="s">
        <v>175</v>
      </c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1:14" ht="12.75">
      <c r="A86" s="83"/>
      <c r="B86" s="5"/>
      <c r="C86" s="84" t="s">
        <v>176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5" ht="12.75">
      <c r="A87"/>
      <c r="B87" s="20"/>
      <c r="C87" t="s">
        <v>177</v>
      </c>
      <c r="D87"/>
      <c r="E87"/>
      <c r="F87"/>
      <c r="G87"/>
      <c r="H87"/>
      <c r="I87"/>
      <c r="J87"/>
      <c r="K87"/>
      <c r="L87"/>
      <c r="M87" s="93">
        <f>M80</f>
        <v>5108499860</v>
      </c>
      <c r="N87"/>
      <c r="O87"/>
    </row>
    <row r="88" spans="1:15" ht="12.75">
      <c r="A88"/>
      <c r="B88"/>
      <c r="C88" s="2" t="s">
        <v>178</v>
      </c>
      <c r="D88"/>
      <c r="E88"/>
      <c r="F88"/>
      <c r="G88"/>
      <c r="H88"/>
      <c r="I88"/>
      <c r="J88"/>
      <c r="K88"/>
      <c r="L88"/>
      <c r="M88" s="94">
        <f>-M65</f>
        <v>-247576628</v>
      </c>
      <c r="N88"/>
      <c r="O88" s="95"/>
    </row>
    <row r="89" spans="1:15" ht="12.75">
      <c r="A89"/>
      <c r="B89"/>
      <c r="C89" s="2" t="s">
        <v>179</v>
      </c>
      <c r="D89"/>
      <c r="E89"/>
      <c r="F89"/>
      <c r="G89"/>
      <c r="H89"/>
      <c r="I89"/>
      <c r="J89"/>
      <c r="K89"/>
      <c r="L89"/>
      <c r="M89" s="96"/>
      <c r="N89"/>
      <c r="O89"/>
    </row>
    <row r="90" spans="1:15" ht="12.75">
      <c r="A90"/>
      <c r="B90"/>
      <c r="C90" s="2" t="s">
        <v>180</v>
      </c>
      <c r="D90"/>
      <c r="E90"/>
      <c r="F90"/>
      <c r="G90"/>
      <c r="H90"/>
      <c r="I90"/>
      <c r="J90"/>
      <c r="K90"/>
      <c r="L90"/>
      <c r="M90" s="96">
        <f>-M67</f>
        <v>-2060652</v>
      </c>
      <c r="N90"/>
      <c r="O90"/>
    </row>
    <row r="91" spans="1:15" ht="12.75">
      <c r="A91"/>
      <c r="B91"/>
      <c r="C91" s="2" t="s">
        <v>181</v>
      </c>
      <c r="D91"/>
      <c r="E91"/>
      <c r="F91"/>
      <c r="G91"/>
      <c r="H91"/>
      <c r="I91"/>
      <c r="J91"/>
      <c r="K91"/>
      <c r="L91"/>
      <c r="M91" s="97">
        <f>-M74</f>
        <v>-713292</v>
      </c>
      <c r="N91"/>
      <c r="O91"/>
    </row>
    <row r="92" spans="1:15" ht="12.75">
      <c r="A92"/>
      <c r="B92"/>
      <c r="C92" s="2" t="s">
        <v>182</v>
      </c>
      <c r="D92"/>
      <c r="E92"/>
      <c r="F92"/>
      <c r="G92"/>
      <c r="H92"/>
      <c r="I92"/>
      <c r="J92"/>
      <c r="K92"/>
      <c r="L92"/>
      <c r="M92" s="93">
        <f>SUM(M87:M91)</f>
        <v>4858149288</v>
      </c>
      <c r="N92"/>
      <c r="O92"/>
    </row>
    <row r="93" spans="1: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.75">
      <c r="A94"/>
      <c r="B94"/>
      <c r="C94" t="s">
        <v>183</v>
      </c>
      <c r="D94"/>
      <c r="E94"/>
      <c r="F94"/>
      <c r="G94"/>
      <c r="H94"/>
      <c r="I94"/>
      <c r="J94"/>
      <c r="K94"/>
      <c r="L94"/>
      <c r="M94" s="98">
        <f>M82/M92</f>
        <v>0.029778593127498802</v>
      </c>
      <c r="N94"/>
      <c r="O94" s="99" t="str">
        <f>"("&amp;FIXED(M82,0)&amp;" / "&amp;FIXED(M92,0)&amp;")"</f>
        <v>(144,668,851 / 4,858,149,288)</v>
      </c>
    </row>
    <row r="95" spans="1: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.75">
      <c r="A96"/>
      <c r="B96"/>
      <c r="C96" t="s">
        <v>184</v>
      </c>
      <c r="D96"/>
      <c r="E96"/>
      <c r="F96"/>
      <c r="G96"/>
      <c r="H96"/>
      <c r="I96"/>
      <c r="J96"/>
      <c r="K96"/>
      <c r="L96"/>
      <c r="M96" s="100">
        <f>M44*M94</f>
        <v>95445435.2588593</v>
      </c>
      <c r="N96"/>
      <c r="O96" s="99" t="str">
        <f>"("&amp;FIXED(M94,6)&amp;"* "&amp;FIXED(M44,0)&amp;")"</f>
        <v>(0.029779* 3,205,169,393)</v>
      </c>
    </row>
    <row r="97" spans="6:14" ht="12.75">
      <c r="F97" s="2"/>
      <c r="H97" s="73"/>
      <c r="I97" s="73"/>
      <c r="J97" s="73"/>
      <c r="K97" s="73"/>
      <c r="L97" s="73"/>
      <c r="M97" s="101"/>
      <c r="N97" s="2"/>
    </row>
    <row r="98" spans="3:14" ht="12.75">
      <c r="C98" s="20" t="s">
        <v>185</v>
      </c>
      <c r="F98" s="2"/>
      <c r="H98" s="102"/>
      <c r="I98" s="102"/>
      <c r="J98" s="102"/>
      <c r="K98" s="102"/>
      <c r="L98" s="102"/>
      <c r="M98" s="102"/>
      <c r="N98" s="2"/>
    </row>
    <row r="99" spans="3:15" ht="12.75">
      <c r="C99" s="2" t="s">
        <v>186</v>
      </c>
      <c r="F99" s="2"/>
      <c r="H99" s="102"/>
      <c r="I99" s="102"/>
      <c r="J99" s="102"/>
      <c r="K99" s="102"/>
      <c r="L99" s="102"/>
      <c r="M99" s="103">
        <f>M82/M80</f>
        <v>0.02831924341092181</v>
      </c>
      <c r="N99" s="2"/>
      <c r="O99" s="99" t="str">
        <f>"("&amp;FIXED(M82,0)&amp;" / "&amp;FIXED(M80,0)&amp;")"</f>
        <v>(144,668,851 / 5,108,499,860)</v>
      </c>
    </row>
    <row r="100" spans="6:14" ht="12.75">
      <c r="F100" s="2"/>
      <c r="H100" s="72"/>
      <c r="I100" s="72"/>
      <c r="J100" s="72"/>
      <c r="K100" s="72"/>
      <c r="L100" s="72"/>
      <c r="M100" s="102"/>
      <c r="N100" s="2"/>
    </row>
    <row r="101" spans="3:15" ht="12.75">
      <c r="C101" s="2" t="s">
        <v>187</v>
      </c>
      <c r="F101" s="2"/>
      <c r="H101" s="104"/>
      <c r="I101" s="104"/>
      <c r="J101" s="104"/>
      <c r="K101" s="104"/>
      <c r="L101" s="104"/>
      <c r="M101" s="100">
        <f>M59*M99</f>
        <v>37061609.276358</v>
      </c>
      <c r="N101" s="2"/>
      <c r="O101" s="99" t="str">
        <f>"("&amp;FIXED(M99,4)&amp;"* "&amp;FIXED(M59,0)&amp;")"</f>
        <v>(0.0283* 1,308,707,607)</v>
      </c>
    </row>
    <row r="102" spans="6:14" ht="12.75">
      <c r="F102" s="2"/>
      <c r="G102" s="2"/>
      <c r="H102" s="2"/>
      <c r="I102" s="2"/>
      <c r="J102" s="2"/>
      <c r="K102" s="2"/>
      <c r="L102" s="2"/>
      <c r="M102" s="2"/>
      <c r="N102" s="2"/>
    </row>
    <row r="103" spans="3:15" ht="12.75">
      <c r="C103" s="20" t="s">
        <v>188</v>
      </c>
      <c r="F103" s="2"/>
      <c r="G103" s="2"/>
      <c r="H103" s="2"/>
      <c r="I103" s="2"/>
      <c r="J103" s="2"/>
      <c r="K103" s="2"/>
      <c r="L103" s="2"/>
      <c r="M103" s="105">
        <f>M82-M96-M101</f>
        <v>12161806.464782692</v>
      </c>
      <c r="N103" s="2"/>
      <c r="O103" s="99" t="str">
        <f>"("&amp;FIXED(M82,0)&amp;"- "&amp;FIXED(M96,0)&amp;"-"&amp;FIXED(M101,0)&amp;")"</f>
        <v>(144,668,851- 95,445,435-37,061,609)</v>
      </c>
    </row>
    <row r="104" spans="6:14" ht="12.75">
      <c r="F104" s="2"/>
      <c r="G104" s="2"/>
      <c r="H104" s="2"/>
      <c r="I104" s="2"/>
      <c r="J104" s="2"/>
      <c r="K104" s="2"/>
      <c r="L104" s="2"/>
      <c r="M104" s="2"/>
      <c r="N104" s="2"/>
    </row>
    <row r="105" spans="6:14" ht="12.75">
      <c r="F105" s="2"/>
      <c r="G105" s="2"/>
      <c r="H105" s="2"/>
      <c r="I105" s="2"/>
      <c r="J105" s="2"/>
      <c r="K105" s="2"/>
      <c r="L105" s="2"/>
      <c r="M105" s="2"/>
      <c r="N105" s="2"/>
    </row>
    <row r="106" spans="6:14" ht="12.75">
      <c r="F106" s="2"/>
      <c r="G106" s="2"/>
      <c r="H106" s="2"/>
      <c r="I106" s="2"/>
      <c r="J106" s="2"/>
      <c r="K106" s="2"/>
      <c r="L106" s="2"/>
      <c r="M106" s="2"/>
      <c r="N106" s="2"/>
    </row>
    <row r="107" spans="6:14" ht="12.75">
      <c r="F107" s="2"/>
      <c r="G107" s="2"/>
      <c r="H107" s="2"/>
      <c r="I107" s="2"/>
      <c r="J107" s="2"/>
      <c r="K107" s="2"/>
      <c r="L107" s="2"/>
      <c r="M107" s="2"/>
      <c r="N107" s="2"/>
    </row>
    <row r="108" spans="6:14" ht="12.75">
      <c r="F108" s="2"/>
      <c r="G108" s="2"/>
      <c r="H108" s="2"/>
      <c r="I108" s="2"/>
      <c r="J108" s="2"/>
      <c r="K108" s="2"/>
      <c r="L108" s="2"/>
      <c r="M108" s="2"/>
      <c r="N108" s="2"/>
    </row>
    <row r="109" spans="6:14" ht="12.75">
      <c r="F109" s="2"/>
      <c r="G109" s="2"/>
      <c r="H109" s="2"/>
      <c r="I109" s="2"/>
      <c r="J109" s="2"/>
      <c r="K109" s="2"/>
      <c r="L109" s="2"/>
      <c r="M109" s="2"/>
      <c r="N109" s="2"/>
    </row>
    <row r="110" spans="6:16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6:16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6:16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6:16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6:16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6:16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6:16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6:16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6:16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6:16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6:16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6:16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6:16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6:16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6:16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6:16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6:16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6:16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6:16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6:16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6:16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6:16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</sheetData>
  <printOptions horizontalCentered="1"/>
  <pageMargins left="0.2" right="0.2" top="0.34" bottom="0.62" header="0.21" footer="0.22"/>
  <pageSetup fitToHeight="2" horizontalDpi="600" verticalDpi="600" orientation="portrait" scale="8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No Name</cp:lastModifiedBy>
  <cp:lastPrinted>2008-04-11T22:16:58Z</cp:lastPrinted>
  <dcterms:created xsi:type="dcterms:W3CDTF">2008-04-11T21:36:04Z</dcterms:created>
  <dcterms:modified xsi:type="dcterms:W3CDTF">2008-04-11T22:18:54Z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Motion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2008-04-14T00:00:00Z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