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RL2" sheetId="1" r:id="rId1"/>
    <sheet name="MRL3" sheetId="2" r:id="rId2"/>
    <sheet name="MRL4" sheetId="3" r:id="rId3"/>
    <sheet name="MRL5" sheetId="4" r:id="rId4"/>
  </sheets>
  <definedNames>
    <definedName name="_xlnm.Print_Area" localSheetId="1">'MRL3'!$A$1:$M$44</definedName>
    <definedName name="_xlnm.Print_Area" localSheetId="2">'MRL4'!$B$1:$W$37</definedName>
    <definedName name="_xlnm.Print_Area" localSheetId="3">'MRL5'!$B$1:$P$37</definedName>
    <definedName name="_xlnm.Print_Titles" localSheetId="2">'MRL4'!$A:$A</definedName>
    <definedName name="_xlnm.Print_Titles" localSheetId="3">'MRL5'!$A:$A</definedName>
  </definedNames>
  <calcPr fullCalcOnLoad="1"/>
</workbook>
</file>

<file path=xl/sharedStrings.xml><?xml version="1.0" encoding="utf-8"?>
<sst xmlns="http://schemas.openxmlformats.org/spreadsheetml/2006/main" count="357" uniqueCount="242">
  <si>
    <t>Avista Utilities</t>
  </si>
  <si>
    <t>Electric Adjustment Summary</t>
  </si>
  <si>
    <t>Twelve Months Ended December 31, 2004</t>
  </si>
  <si>
    <t>(000's of Dollars)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</si>
  <si>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</si>
  <si>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</si>
  <si>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</si>
  <si>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</si>
  <si>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</si>
  <si>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</si>
  <si>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</si>
  <si>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</si>
  <si>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</si>
  <si>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Boulder</t>
  </si>
  <si>
    <t>Proforma</t>
  </si>
  <si>
    <t>Production</t>
  </si>
  <si>
    <t xml:space="preserve">Cancelled </t>
  </si>
  <si>
    <t xml:space="preserve">Colstrip 3 </t>
  </si>
  <si>
    <t>Colstrip</t>
  </si>
  <si>
    <t>Kettle Falls</t>
  </si>
  <si>
    <t>Coyote</t>
  </si>
  <si>
    <t xml:space="preserve">Park </t>
  </si>
  <si>
    <t>Transmission</t>
  </si>
  <si>
    <t xml:space="preserve">Property </t>
  </si>
  <si>
    <t>Power</t>
  </si>
  <si>
    <t>Small</t>
  </si>
  <si>
    <t>AFUDC</t>
  </si>
  <si>
    <t>Common</t>
  </si>
  <si>
    <t>Disallowance</t>
  </si>
  <si>
    <t>Springs</t>
  </si>
  <si>
    <t>Project</t>
  </si>
  <si>
    <t>Adjustment</t>
  </si>
  <si>
    <t>Supply</t>
  </si>
  <si>
    <t>Projects</t>
  </si>
  <si>
    <t>Line</t>
  </si>
  <si>
    <t>Eliminations</t>
  </si>
  <si>
    <t>No.</t>
  </si>
  <si>
    <t>Company Columns</t>
  </si>
  <si>
    <t>(e)</t>
  </si>
  <si>
    <t>(f)</t>
  </si>
  <si>
    <t>(g)</t>
  </si>
  <si>
    <t>(t)</t>
  </si>
  <si>
    <t>PC Adj</t>
  </si>
  <si>
    <t>(PF7)</t>
  </si>
  <si>
    <t>(PF1)</t>
  </si>
  <si>
    <t>(PF9)</t>
  </si>
  <si>
    <t>Revenues:</t>
  </si>
  <si>
    <t>Total General Business</t>
  </si>
  <si>
    <t>Interdepartmental Sales</t>
  </si>
  <si>
    <t>Sales for Resale</t>
  </si>
  <si>
    <t xml:space="preserve">  Total Sales of Electricity</t>
  </si>
  <si>
    <t>sum(L1-L3)</t>
  </si>
  <si>
    <t>Other Revenues</t>
  </si>
  <si>
    <t>Total Electric Revenue</t>
  </si>
  <si>
    <t>L4+L5</t>
  </si>
  <si>
    <t>Expenses</t>
  </si>
  <si>
    <t>Production and Transmission:</t>
  </si>
  <si>
    <t>Operating Expenses</t>
  </si>
  <si>
    <t>Purchased Power</t>
  </si>
  <si>
    <t>Depreciation and Amortization</t>
  </si>
  <si>
    <t>Taxes</t>
  </si>
  <si>
    <t>Total Production and Transmission</t>
  </si>
  <si>
    <t>sum(L7-L10)</t>
  </si>
  <si>
    <t>Distribution:</t>
  </si>
  <si>
    <t>Depreciation</t>
  </si>
  <si>
    <t>Total Distribution</t>
  </si>
  <si>
    <t>sum(L12-L14)</t>
  </si>
  <si>
    <t>Customer Accounting</t>
  </si>
  <si>
    <t>Marketing</t>
  </si>
  <si>
    <t>Administrative &amp; General:</t>
  </si>
  <si>
    <t>Operating Expense</t>
  </si>
  <si>
    <t>Total Administrative &amp; General</t>
  </si>
  <si>
    <t>sum(L19-L21)</t>
  </si>
  <si>
    <t>Total Electric Expenses before FIT</t>
  </si>
  <si>
    <t>sum(L11,15,16,17,18,22)</t>
  </si>
  <si>
    <t>Operating Income Before FIT</t>
  </si>
  <si>
    <t>L6-L23</t>
  </si>
  <si>
    <t>Current Accrual</t>
  </si>
  <si>
    <t>Deferred Income Taxes</t>
  </si>
  <si>
    <t>26a</t>
  </si>
  <si>
    <t>Total Taxes</t>
  </si>
  <si>
    <t>L25+L26</t>
  </si>
  <si>
    <t>Net Operating Income</t>
  </si>
  <si>
    <t>L24-L26a</t>
  </si>
  <si>
    <t>Rate Base</t>
  </si>
  <si>
    <t>Plant in Service:</t>
  </si>
  <si>
    <t>Intangible</t>
  </si>
  <si>
    <t>Distribution</t>
  </si>
  <si>
    <t>General</t>
  </si>
  <si>
    <t>Total Plant in Service</t>
  </si>
  <si>
    <t>sum(L28-L32)</t>
  </si>
  <si>
    <t>Less Accumulated Depreciation</t>
  </si>
  <si>
    <t>Less Accumulated Prov for Amortization</t>
  </si>
  <si>
    <t>Total Accumulated Depr. &amp; Amort.</t>
  </si>
  <si>
    <t>L34+L35</t>
  </si>
  <si>
    <t>Gain on Building (debit)</t>
  </si>
  <si>
    <t>Deferred taxes (debit)</t>
  </si>
  <si>
    <t>Total Net Rate Base</t>
  </si>
  <si>
    <t>L33-L36+L37+L38</t>
  </si>
  <si>
    <t>Comparison Lott to Avista and Settlement</t>
  </si>
  <si>
    <t>Public Counsel Rate Base Impact</t>
  </si>
  <si>
    <t>Comparison Avista to Public Counsel</t>
  </si>
  <si>
    <t xml:space="preserve">    Net Operating Income- PC higher</t>
  </si>
  <si>
    <t xml:space="preserve">    Rate Base- PC higher</t>
  </si>
  <si>
    <t>Settlement Net Operating Income</t>
  </si>
  <si>
    <t>Settlement Rate Base Impact</t>
  </si>
  <si>
    <t xml:space="preserve">Comparison Settlement to Public Counsel </t>
  </si>
  <si>
    <t>Electric Power Supply Adjustment</t>
  </si>
  <si>
    <t>PF1</t>
  </si>
  <si>
    <t>Public Cousel Adustment Part One</t>
  </si>
  <si>
    <t>Calculation of Settlement Level</t>
  </si>
  <si>
    <t>Step by step Power Supply</t>
  </si>
  <si>
    <t>Settlement Adjustments Based on Best efforts analysis of Settlement Attachment A</t>
  </si>
  <si>
    <t>Avista Initial</t>
  </si>
  <si>
    <t>Johnson</t>
  </si>
  <si>
    <t xml:space="preserve">Transmission </t>
  </si>
  <si>
    <t xml:space="preserve">Less </t>
  </si>
  <si>
    <t>CS2</t>
  </si>
  <si>
    <t>Power Supply</t>
  </si>
  <si>
    <t>Washington</t>
  </si>
  <si>
    <t>Avista</t>
  </si>
  <si>
    <t>Kalich</t>
  </si>
  <si>
    <t>Adjustments</t>
  </si>
  <si>
    <t>Direct Idaho</t>
  </si>
  <si>
    <t xml:space="preserve">Original </t>
  </si>
  <si>
    <t xml:space="preserve">Production </t>
  </si>
  <si>
    <t>CS2 Fuel</t>
  </si>
  <si>
    <t>Transportation</t>
  </si>
  <si>
    <t>Fuel</t>
  </si>
  <si>
    <t>Misc</t>
  </si>
  <si>
    <t xml:space="preserve">Trans </t>
  </si>
  <si>
    <t>BPA Towsend</t>
  </si>
  <si>
    <t>Settlement</t>
  </si>
  <si>
    <t>Original</t>
  </si>
  <si>
    <t>WP PF1 2</t>
  </si>
  <si>
    <t>WP PF1 3</t>
  </si>
  <si>
    <t>Avista Case</t>
  </si>
  <si>
    <t xml:space="preserve">Oasis </t>
  </si>
  <si>
    <t xml:space="preserve">Boderline </t>
  </si>
  <si>
    <t>Factor</t>
  </si>
  <si>
    <t>to 7.25</t>
  </si>
  <si>
    <t>Conversion</t>
  </si>
  <si>
    <t>Colstrip Fuel</t>
  </si>
  <si>
    <t>Purchased</t>
  </si>
  <si>
    <t xml:space="preserve">Coyote </t>
  </si>
  <si>
    <t>Rathdrum</t>
  </si>
  <si>
    <t>Garrison</t>
  </si>
  <si>
    <t>PF 1</t>
  </si>
  <si>
    <t>Mark to</t>
  </si>
  <si>
    <t>WGJ-2</t>
  </si>
  <si>
    <t>Third Column</t>
  </si>
  <si>
    <t>Second Column</t>
  </si>
  <si>
    <t>System</t>
  </si>
  <si>
    <t>Revenues</t>
  </si>
  <si>
    <t>(also 50 year)</t>
  </si>
  <si>
    <t>Maintenance</t>
  </si>
  <si>
    <t>Contracts</t>
  </si>
  <si>
    <t>Wheeling</t>
  </si>
  <si>
    <t>Market</t>
  </si>
  <si>
    <t>447 Sale for Resale</t>
  </si>
  <si>
    <t>453 Sales of Water and Water Power</t>
  </si>
  <si>
    <t>454 Misc Rents</t>
  </si>
  <si>
    <t>456 Other Electric Revenues</t>
  </si>
  <si>
    <t>Total Revenue</t>
  </si>
  <si>
    <t>501 Thermal Fuel Expense</t>
  </si>
  <si>
    <t>536 Water for Power</t>
  </si>
  <si>
    <t>547 Other Fuel</t>
  </si>
  <si>
    <t>555 Purchased Power</t>
  </si>
  <si>
    <t>550 Rents</t>
  </si>
  <si>
    <t>556 System Control and Dispatch</t>
  </si>
  <si>
    <t>560 Transmission Exp WECC</t>
  </si>
  <si>
    <t>561 Transmission Exp Load Dispatch</t>
  </si>
  <si>
    <t>Net Income BFIT</t>
  </si>
  <si>
    <t>FIT</t>
  </si>
  <si>
    <t>Net Income</t>
  </si>
  <si>
    <t>Page 2 of 2</t>
  </si>
  <si>
    <t>Page 1 of 2</t>
  </si>
  <si>
    <t>Public Cousel Adustment Part Two</t>
  </si>
  <si>
    <t>Additional Adjustments of Public Counsel</t>
  </si>
  <si>
    <t>Results From Settlement</t>
  </si>
  <si>
    <t>Additional Public Counsel Adjustments on a System Basis</t>
  </si>
  <si>
    <t>Total PC  PF1</t>
  </si>
  <si>
    <t>Remove</t>
  </si>
  <si>
    <t xml:space="preserve">Wheeling for </t>
  </si>
  <si>
    <t>Total</t>
  </si>
  <si>
    <t>Adjustment system</t>
  </si>
  <si>
    <t>Production Factor</t>
  </si>
  <si>
    <t>Oasis</t>
  </si>
  <si>
    <t xml:space="preserve">Brokers </t>
  </si>
  <si>
    <t>Wanapum</t>
  </si>
  <si>
    <t>System Sales</t>
  </si>
  <si>
    <t>Garrison Burke</t>
  </si>
  <si>
    <t xml:space="preserve">Rathdrum </t>
  </si>
  <si>
    <t xml:space="preserve">Additional </t>
  </si>
  <si>
    <t>Pre ICNU</t>
  </si>
  <si>
    <t>Fees</t>
  </si>
  <si>
    <t>Contract</t>
  </si>
  <si>
    <t>and Purchases</t>
  </si>
  <si>
    <t>Lease</t>
  </si>
  <si>
    <t>PC Pro forma</t>
  </si>
  <si>
    <t>Plus Settlement</t>
  </si>
  <si>
    <t>Model adjustments</t>
  </si>
  <si>
    <t>Excludes M to M</t>
  </si>
  <si>
    <t>Not part of exhibit</t>
  </si>
  <si>
    <t>Page 3 of 3</t>
  </si>
  <si>
    <t>Page 1 of 3</t>
  </si>
  <si>
    <t>Page 2 of 3</t>
  </si>
  <si>
    <t>Revenue Impacts</t>
  </si>
  <si>
    <t xml:space="preserve">     (At Public Counsel return requirement)</t>
  </si>
  <si>
    <t>Public Counsel Net Operating Income Impact</t>
  </si>
  <si>
    <t>Initial Avista Net Operating Income Impact</t>
  </si>
  <si>
    <t>Initial Avista Rate Base Impact</t>
  </si>
  <si>
    <t>Revenue Requirement difference from Settlement</t>
  </si>
  <si>
    <t>Revenue Requirement difference from Avista initial</t>
  </si>
  <si>
    <t>Customer Service &amp; Information</t>
  </si>
  <si>
    <t>Federal Income Taxes:</t>
  </si>
  <si>
    <t>($000's of Dollars)</t>
  </si>
  <si>
    <t>($000s)</t>
  </si>
  <si>
    <t>Exhibit No. _____ (MRL-4)</t>
  </si>
  <si>
    <t>560-571 Trans. O&amp;M Colstrip 500 kV</t>
  </si>
  <si>
    <t>565 Transmission of Elect by Others</t>
  </si>
  <si>
    <t>566 Trans. Exp - Oprn. - Misc</t>
  </si>
  <si>
    <t>565 Transmission of Elect. by Others</t>
  </si>
  <si>
    <t>557 Other Expense</t>
  </si>
  <si>
    <t>560 Transmission Exp. WECC</t>
  </si>
  <si>
    <t>Total Expenses</t>
  </si>
  <si>
    <t>Settlement Adjustments Based on Best efforts analysis of Settlement Attachment A (cont'd)</t>
  </si>
  <si>
    <t>From Avista Initial Filing (System)</t>
  </si>
  <si>
    <t>Proforma Power Supply Revenue Requirement Impact  (-1,237)</t>
  </si>
  <si>
    <t>Power Supply- Additional Misc Adjustments Revenue Requirement Impact (-564)</t>
  </si>
  <si>
    <t>Allocated to Wash.</t>
  </si>
  <si>
    <t>With Mark to</t>
  </si>
  <si>
    <t xml:space="preserve">System Allocated </t>
  </si>
  <si>
    <t>to Washington</t>
  </si>
  <si>
    <t>(Washington only)</t>
  </si>
  <si>
    <t>Docket Nos. UE-050482 &amp; UG-050483</t>
  </si>
  <si>
    <t>PC Additional</t>
  </si>
  <si>
    <t xml:space="preserve">Total Additional </t>
  </si>
  <si>
    <t>PC Adjustments</t>
  </si>
  <si>
    <t>Exhibit No. _____ (MRL-5)</t>
  </si>
  <si>
    <t xml:space="preserve">(Double </t>
  </si>
  <si>
    <t>Cost Removal)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</si>
</sst>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0" fontId="0" fillId="0" borderId="0" xfId="0" applyNumberFormat="1" applyAlignment="1">
      <alignment horizontal="center"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164" fontId="3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1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64" fontId="4" fillId="0" borderId="7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/>
    </xf>
    <xf numFmtId="10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421875" style="0" bestFit="1" customWidth="1"/>
    <col min="2" max="2" width="38.140625" style="0" customWidth="1"/>
    <col min="3" max="3" width="18.00390625" style="0" customWidth="1"/>
    <col min="4" max="4" width="13.00390625" style="0" customWidth="1"/>
    <col min="5" max="5" width="12.7109375" style="0" customWidth="1"/>
    <col min="6" max="6" width="14.140625" style="0" customWidth="1"/>
    <col min="7" max="7" width="12.57421875" style="0" customWidth="1"/>
    <col min="8" max="8" width="14.140625" style="0" customWidth="1"/>
    <col min="9" max="9" width="13.57421875" style="0" customWidth="1"/>
    <col min="10" max="10" width="14.28125" style="0" customWidth="1"/>
    <col min="11" max="11" width="15.140625" style="0" customWidth="1"/>
    <col min="12" max="12" width="15.57421875" style="0" customWidth="1"/>
  </cols>
  <sheetData>
    <row r="1" spans="1:12" ht="12.75">
      <c r="A1" s="15"/>
      <c r="B1" s="30" t="s">
        <v>0</v>
      </c>
      <c r="C1" s="15"/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6" t="s">
        <v>11</v>
      </c>
      <c r="L1" s="16" t="s">
        <v>12</v>
      </c>
    </row>
    <row r="2" spans="1:12" ht="12.75">
      <c r="A2" s="15"/>
      <c r="B2" s="30" t="s">
        <v>1</v>
      </c>
      <c r="C2" s="15"/>
      <c r="D2" s="15"/>
      <c r="E2" s="15"/>
      <c r="F2" s="15"/>
      <c r="G2" s="15"/>
      <c r="H2" s="16" t="s">
        <v>13</v>
      </c>
      <c r="I2" s="16" t="s">
        <v>14</v>
      </c>
      <c r="J2" s="16" t="s">
        <v>15</v>
      </c>
      <c r="K2" s="16" t="s">
        <v>14</v>
      </c>
      <c r="L2" s="16" t="s">
        <v>16</v>
      </c>
    </row>
    <row r="3" spans="1:12" ht="12.75">
      <c r="A3" s="15"/>
      <c r="B3" s="30" t="s">
        <v>2</v>
      </c>
      <c r="C3" s="15"/>
      <c r="D3" s="16" t="s">
        <v>17</v>
      </c>
      <c r="E3" s="16" t="s">
        <v>18</v>
      </c>
      <c r="F3" s="16" t="s">
        <v>19</v>
      </c>
      <c r="G3" s="16" t="s">
        <v>20</v>
      </c>
      <c r="H3" s="16" t="s">
        <v>21</v>
      </c>
      <c r="I3" s="16" t="s">
        <v>22</v>
      </c>
      <c r="J3" s="16" t="s">
        <v>23</v>
      </c>
      <c r="K3" s="16" t="s">
        <v>24</v>
      </c>
      <c r="L3" s="16" t="s">
        <v>25</v>
      </c>
    </row>
    <row r="4" spans="1:12" ht="12.75">
      <c r="A4" s="15"/>
      <c r="B4" s="30" t="s">
        <v>216</v>
      </c>
      <c r="C4" s="15"/>
      <c r="D4" s="16" t="s">
        <v>26</v>
      </c>
      <c r="E4" s="16" t="s">
        <v>27</v>
      </c>
      <c r="F4" s="16" t="s">
        <v>28</v>
      </c>
      <c r="G4" s="16" t="s">
        <v>29</v>
      </c>
      <c r="H4" s="16" t="s">
        <v>28</v>
      </c>
      <c r="I4" s="16" t="s">
        <v>30</v>
      </c>
      <c r="J4" s="16" t="s">
        <v>31</v>
      </c>
      <c r="K4" s="16" t="s">
        <v>32</v>
      </c>
      <c r="L4" s="16" t="s">
        <v>33</v>
      </c>
    </row>
    <row r="5" spans="1:12" ht="12.75">
      <c r="A5" s="15" t="s">
        <v>34</v>
      </c>
      <c r="B5" s="15"/>
      <c r="C5" s="15"/>
      <c r="D5" s="16" t="s">
        <v>35</v>
      </c>
      <c r="E5" s="16" t="s">
        <v>26</v>
      </c>
      <c r="F5" s="16"/>
      <c r="G5" s="16"/>
      <c r="H5" s="15"/>
      <c r="I5" s="15"/>
      <c r="J5" s="15"/>
      <c r="K5" s="17"/>
      <c r="L5" s="16"/>
    </row>
    <row r="6" spans="1:12" ht="12.75">
      <c r="A6" s="15" t="s">
        <v>36</v>
      </c>
      <c r="B6" s="15"/>
      <c r="C6" s="15" t="s">
        <v>37</v>
      </c>
      <c r="D6" s="16" t="s">
        <v>38</v>
      </c>
      <c r="E6" s="16" t="s">
        <v>39</v>
      </c>
      <c r="F6" s="16" t="s">
        <v>40</v>
      </c>
      <c r="G6" s="16" t="s">
        <v>41</v>
      </c>
      <c r="H6" s="16" t="s">
        <v>42</v>
      </c>
      <c r="I6" s="16" t="s">
        <v>43</v>
      </c>
      <c r="J6" s="16" t="s">
        <v>42</v>
      </c>
      <c r="K6" s="16" t="s">
        <v>44</v>
      </c>
      <c r="L6" s="16" t="s">
        <v>45</v>
      </c>
    </row>
    <row r="7" spans="1:12" ht="12.75">
      <c r="A7" s="15"/>
      <c r="B7" s="18" t="s">
        <v>46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.75">
      <c r="A8" s="15">
        <v>1</v>
      </c>
      <c r="B8" s="15" t="s">
        <v>47</v>
      </c>
      <c r="C8" s="15"/>
      <c r="D8" s="19">
        <v>0</v>
      </c>
      <c r="E8" s="19">
        <v>0</v>
      </c>
      <c r="F8" s="19">
        <v>0</v>
      </c>
      <c r="G8" s="19"/>
      <c r="H8" s="19">
        <v>0</v>
      </c>
      <c r="I8" s="19">
        <v>0</v>
      </c>
      <c r="J8" s="19">
        <v>0</v>
      </c>
      <c r="K8" s="19">
        <v>0</v>
      </c>
      <c r="L8" s="19">
        <v>0</v>
      </c>
    </row>
    <row r="9" spans="1:12" ht="12.75">
      <c r="A9" s="15">
        <v>2</v>
      </c>
      <c r="B9" s="15" t="s">
        <v>48</v>
      </c>
      <c r="C9" s="15"/>
      <c r="D9" s="20"/>
      <c r="E9" s="20"/>
      <c r="F9" s="20"/>
      <c r="G9" s="20"/>
      <c r="H9" s="19">
        <v>0</v>
      </c>
      <c r="I9" s="20"/>
      <c r="J9" s="20"/>
      <c r="K9" s="20"/>
      <c r="L9" s="20"/>
    </row>
    <row r="10" spans="1:12" ht="12.75">
      <c r="A10" s="15">
        <v>3</v>
      </c>
      <c r="B10" s="15" t="s">
        <v>49</v>
      </c>
      <c r="C10" s="15"/>
      <c r="D10" s="21"/>
      <c r="E10" s="21"/>
      <c r="F10" s="21"/>
      <c r="G10" s="21"/>
      <c r="H10" s="19">
        <v>0</v>
      </c>
      <c r="I10" s="21"/>
      <c r="J10" s="21"/>
      <c r="K10" s="21">
        <v>-18180</v>
      </c>
      <c r="L10" s="21"/>
    </row>
    <row r="11" spans="1:12" ht="12.75">
      <c r="A11" s="15">
        <v>4</v>
      </c>
      <c r="B11" s="15" t="s">
        <v>50</v>
      </c>
      <c r="C11" s="22" t="s">
        <v>51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-18180</v>
      </c>
      <c r="L11" s="23">
        <v>0</v>
      </c>
    </row>
    <row r="12" spans="1:12" ht="12.75">
      <c r="A12" s="15">
        <v>5</v>
      </c>
      <c r="B12" s="15" t="s">
        <v>52</v>
      </c>
      <c r="C12" s="22"/>
      <c r="D12" s="21"/>
      <c r="E12" s="21"/>
      <c r="F12" s="21"/>
      <c r="G12" s="21"/>
      <c r="H12" s="21">
        <v>0</v>
      </c>
      <c r="I12" s="21"/>
      <c r="J12" s="21"/>
      <c r="K12" s="21">
        <v>-43589</v>
      </c>
      <c r="L12" s="21"/>
    </row>
    <row r="13" spans="1:12" ht="13.5" thickBot="1">
      <c r="A13" s="15">
        <v>6</v>
      </c>
      <c r="B13" s="24" t="s">
        <v>53</v>
      </c>
      <c r="C13" s="22" t="s">
        <v>54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-61769</v>
      </c>
      <c r="L13" s="25">
        <v>0</v>
      </c>
    </row>
    <row r="14" spans="1:12" ht="13.5" thickTop="1">
      <c r="A14" s="15"/>
      <c r="B14" s="15"/>
      <c r="C14" s="22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.75">
      <c r="A15" s="15"/>
      <c r="B15" s="24" t="s">
        <v>55</v>
      </c>
      <c r="C15" s="22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.75">
      <c r="A16" s="15"/>
      <c r="B16" s="15" t="s">
        <v>56</v>
      </c>
      <c r="C16" s="22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5">
        <v>7</v>
      </c>
      <c r="B17" s="15" t="s">
        <v>57</v>
      </c>
      <c r="C17" s="22"/>
      <c r="D17" s="19"/>
      <c r="E17" s="19">
        <v>0</v>
      </c>
      <c r="F17" s="19">
        <v>0</v>
      </c>
      <c r="G17" s="19">
        <v>1948</v>
      </c>
      <c r="H17" s="19">
        <v>0</v>
      </c>
      <c r="I17" s="19">
        <v>0</v>
      </c>
      <c r="J17" s="19">
        <v>0</v>
      </c>
      <c r="K17" s="19">
        <v>-10227</v>
      </c>
      <c r="L17" s="19"/>
    </row>
    <row r="18" spans="1:12" ht="12.75">
      <c r="A18" s="15">
        <v>8</v>
      </c>
      <c r="B18" s="15" t="s">
        <v>58</v>
      </c>
      <c r="C18" s="22"/>
      <c r="D18" s="20"/>
      <c r="E18" s="20"/>
      <c r="F18" s="20"/>
      <c r="G18" s="20"/>
      <c r="H18" s="19">
        <v>0</v>
      </c>
      <c r="I18" s="20"/>
      <c r="J18" s="20"/>
      <c r="K18" s="20">
        <v>-47347</v>
      </c>
      <c r="L18" s="20"/>
    </row>
    <row r="19" spans="1:12" ht="12.75">
      <c r="A19" s="15">
        <v>9</v>
      </c>
      <c r="B19" s="15" t="s">
        <v>59</v>
      </c>
      <c r="C19" s="22"/>
      <c r="D19" s="20">
        <v>-221</v>
      </c>
      <c r="E19" s="20"/>
      <c r="F19" s="20">
        <v>-163</v>
      </c>
      <c r="G19" s="20">
        <v>1705</v>
      </c>
      <c r="H19" s="20">
        <v>0</v>
      </c>
      <c r="I19" s="20">
        <v>434</v>
      </c>
      <c r="J19" s="20">
        <v>-704</v>
      </c>
      <c r="K19" s="20"/>
      <c r="L19" s="20">
        <v>153</v>
      </c>
    </row>
    <row r="20" spans="1:12" ht="12.75">
      <c r="A20" s="15">
        <v>10</v>
      </c>
      <c r="B20" s="15" t="s">
        <v>60</v>
      </c>
      <c r="C20" s="22"/>
      <c r="D20" s="21"/>
      <c r="E20" s="21"/>
      <c r="F20" s="21"/>
      <c r="G20" s="21">
        <v>45</v>
      </c>
      <c r="H20" s="21">
        <v>0</v>
      </c>
      <c r="I20" s="21">
        <v>278</v>
      </c>
      <c r="J20" s="21"/>
      <c r="K20" s="21"/>
      <c r="L20" s="21"/>
    </row>
    <row r="21" spans="1:12" ht="12.75">
      <c r="A21" s="15">
        <v>11</v>
      </c>
      <c r="B21" s="24" t="s">
        <v>61</v>
      </c>
      <c r="C21" s="22" t="s">
        <v>62</v>
      </c>
      <c r="D21" s="26">
        <v>-221</v>
      </c>
      <c r="E21" s="26">
        <v>0</v>
      </c>
      <c r="F21" s="26">
        <v>-163</v>
      </c>
      <c r="G21" s="26">
        <v>3698</v>
      </c>
      <c r="H21" s="26">
        <v>0</v>
      </c>
      <c r="I21" s="26">
        <v>712</v>
      </c>
      <c r="J21" s="26">
        <v>-704</v>
      </c>
      <c r="K21" s="26">
        <v>-57574</v>
      </c>
      <c r="L21" s="26">
        <v>153</v>
      </c>
    </row>
    <row r="22" spans="1:12" ht="12.75">
      <c r="A22" s="15"/>
      <c r="B22" s="15"/>
      <c r="C22" s="22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15"/>
      <c r="B23" s="15" t="s">
        <v>63</v>
      </c>
      <c r="C23" s="22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.75">
      <c r="A24" s="15">
        <v>12</v>
      </c>
      <c r="B24" s="15" t="s">
        <v>57</v>
      </c>
      <c r="C24" s="22"/>
      <c r="D24" s="19"/>
      <c r="E24" s="19">
        <v>0</v>
      </c>
      <c r="F24" s="19">
        <v>0</v>
      </c>
      <c r="G24" s="19"/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1:12" ht="12.75">
      <c r="A25" s="15">
        <v>13</v>
      </c>
      <c r="B25" s="15" t="s">
        <v>64</v>
      </c>
      <c r="C25" s="22"/>
      <c r="D25" s="20"/>
      <c r="E25" s="20"/>
      <c r="F25" s="20"/>
      <c r="G25" s="20"/>
      <c r="H25" s="20">
        <v>0</v>
      </c>
      <c r="I25" s="20"/>
      <c r="J25" s="20"/>
      <c r="K25" s="20"/>
      <c r="L25" s="20"/>
    </row>
    <row r="26" spans="1:12" ht="12.75">
      <c r="A26" s="15">
        <v>14</v>
      </c>
      <c r="B26" s="15" t="s">
        <v>60</v>
      </c>
      <c r="C26" s="22"/>
      <c r="D26" s="21"/>
      <c r="E26" s="21"/>
      <c r="F26" s="21"/>
      <c r="G26" s="21"/>
      <c r="H26" s="21">
        <v>0</v>
      </c>
      <c r="I26" s="21"/>
      <c r="J26" s="21"/>
      <c r="K26" s="21"/>
      <c r="L26" s="21"/>
    </row>
    <row r="27" spans="1:12" ht="12.75">
      <c r="A27" s="15">
        <v>15</v>
      </c>
      <c r="B27" s="24" t="s">
        <v>65</v>
      </c>
      <c r="C27" s="22" t="s">
        <v>66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</row>
    <row r="28" spans="1:12" ht="12.75">
      <c r="A28" s="15"/>
      <c r="B28" s="15"/>
      <c r="C28" s="22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.75">
      <c r="A29" s="15">
        <v>16</v>
      </c>
      <c r="B29" s="24" t="s">
        <v>67</v>
      </c>
      <c r="C29" s="22"/>
      <c r="D29" s="19"/>
      <c r="E29" s="19"/>
      <c r="F29" s="19"/>
      <c r="G29" s="19"/>
      <c r="H29" s="19">
        <v>0</v>
      </c>
      <c r="I29" s="19"/>
      <c r="J29" s="19"/>
      <c r="K29" s="19"/>
      <c r="L29" s="19">
        <v>0</v>
      </c>
    </row>
    <row r="30" spans="1:12" ht="12.75">
      <c r="A30" s="15">
        <v>17</v>
      </c>
      <c r="B30" s="24" t="s">
        <v>214</v>
      </c>
      <c r="C30" s="22"/>
      <c r="D30" s="19"/>
      <c r="E30" s="19"/>
      <c r="F30" s="19"/>
      <c r="G30" s="19"/>
      <c r="H30" s="19">
        <v>0</v>
      </c>
      <c r="I30" s="19"/>
      <c r="J30" s="19"/>
      <c r="K30" s="19"/>
      <c r="L30" s="19">
        <v>0</v>
      </c>
    </row>
    <row r="31" spans="1:12" ht="12.75">
      <c r="A31" s="15">
        <v>18</v>
      </c>
      <c r="B31" s="24" t="s">
        <v>68</v>
      </c>
      <c r="C31" s="22"/>
      <c r="D31" s="19"/>
      <c r="E31" s="19"/>
      <c r="F31" s="19"/>
      <c r="G31" s="19"/>
      <c r="H31" s="19">
        <v>0</v>
      </c>
      <c r="I31" s="19"/>
      <c r="J31" s="19"/>
      <c r="K31" s="19"/>
      <c r="L31" s="19">
        <v>0</v>
      </c>
    </row>
    <row r="32" spans="1:12" ht="12.75">
      <c r="A32" s="15"/>
      <c r="B32" s="15"/>
      <c r="C32" s="22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.75">
      <c r="A33" s="15"/>
      <c r="B33" s="15" t="s">
        <v>69</v>
      </c>
      <c r="C33" s="22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15">
        <v>19</v>
      </c>
      <c r="B34" s="15" t="s">
        <v>70</v>
      </c>
      <c r="C34" s="22"/>
      <c r="D34" s="19"/>
      <c r="E34" s="19">
        <v>0</v>
      </c>
      <c r="F34" s="19">
        <v>0</v>
      </c>
      <c r="G34" s="19">
        <v>156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12.75">
      <c r="A35" s="15">
        <v>20</v>
      </c>
      <c r="B35" s="15" t="s">
        <v>64</v>
      </c>
      <c r="C35" s="22"/>
      <c r="D35" s="20"/>
      <c r="E35" s="20"/>
      <c r="F35" s="20"/>
      <c r="G35" s="20"/>
      <c r="H35" s="20">
        <v>0</v>
      </c>
      <c r="I35" s="20"/>
      <c r="J35" s="20"/>
      <c r="K35" s="20"/>
      <c r="L35" s="20"/>
    </row>
    <row r="36" spans="1:12" ht="12.75">
      <c r="A36" s="15">
        <v>21</v>
      </c>
      <c r="B36" s="15" t="s">
        <v>60</v>
      </c>
      <c r="C36" s="22"/>
      <c r="D36" s="21"/>
      <c r="E36" s="21"/>
      <c r="F36" s="21"/>
      <c r="G36" s="21"/>
      <c r="H36" s="21">
        <v>0</v>
      </c>
      <c r="I36" s="21"/>
      <c r="J36" s="21"/>
      <c r="K36" s="21"/>
      <c r="L36" s="21"/>
    </row>
    <row r="37" spans="1:12" ht="12.75">
      <c r="A37" s="15">
        <v>22</v>
      </c>
      <c r="B37" s="24" t="s">
        <v>71</v>
      </c>
      <c r="C37" s="22" t="s">
        <v>72</v>
      </c>
      <c r="D37" s="26">
        <v>0</v>
      </c>
      <c r="E37" s="26">
        <v>0</v>
      </c>
      <c r="F37" s="26">
        <v>0</v>
      </c>
      <c r="G37" s="26">
        <v>156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</row>
    <row r="38" spans="1:12" ht="12.75">
      <c r="A38" s="15"/>
      <c r="B38" s="15"/>
      <c r="C38" s="22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5">
        <v>23</v>
      </c>
      <c r="B39" s="24" t="s">
        <v>73</v>
      </c>
      <c r="C39" s="22" t="s">
        <v>74</v>
      </c>
      <c r="D39" s="26">
        <v>-221</v>
      </c>
      <c r="E39" s="26">
        <v>0</v>
      </c>
      <c r="F39" s="26">
        <v>-163</v>
      </c>
      <c r="G39" s="26">
        <v>3854</v>
      </c>
      <c r="H39" s="26">
        <v>0</v>
      </c>
      <c r="I39" s="26">
        <v>712</v>
      </c>
      <c r="J39" s="26">
        <v>-704</v>
      </c>
      <c r="K39" s="26">
        <v>-57574</v>
      </c>
      <c r="L39" s="26">
        <v>153</v>
      </c>
    </row>
    <row r="40" spans="1:12" ht="12.75">
      <c r="A40" s="15"/>
      <c r="B40" s="15"/>
      <c r="C40" s="22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3.5" thickBot="1">
      <c r="A41" s="15">
        <v>24</v>
      </c>
      <c r="B41" s="24" t="s">
        <v>75</v>
      </c>
      <c r="C41" s="22" t="s">
        <v>76</v>
      </c>
      <c r="D41" s="25">
        <v>221</v>
      </c>
      <c r="E41" s="25">
        <v>0</v>
      </c>
      <c r="F41" s="25">
        <v>163</v>
      </c>
      <c r="G41" s="25">
        <v>-3854</v>
      </c>
      <c r="H41" s="25">
        <v>0</v>
      </c>
      <c r="I41" s="25">
        <v>-712</v>
      </c>
      <c r="J41" s="25">
        <v>704</v>
      </c>
      <c r="K41" s="25">
        <v>-4195</v>
      </c>
      <c r="L41" s="25">
        <v>-153</v>
      </c>
    </row>
    <row r="42" spans="1:12" ht="13.5" thickTop="1">
      <c r="A42" s="15"/>
      <c r="B42" s="15"/>
      <c r="C42" s="22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.75">
      <c r="A43" s="15"/>
      <c r="B43" s="15" t="s">
        <v>215</v>
      </c>
      <c r="C43" s="22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5">
        <v>25</v>
      </c>
      <c r="B44" s="15" t="s">
        <v>77</v>
      </c>
      <c r="C44" s="22"/>
      <c r="D44" s="19"/>
      <c r="E44" s="19"/>
      <c r="F44" s="19"/>
      <c r="G44" s="19">
        <v>-1349</v>
      </c>
      <c r="H44" s="19">
        <v>0</v>
      </c>
      <c r="I44" s="19">
        <v>-574</v>
      </c>
      <c r="J44" s="19">
        <v>246</v>
      </c>
      <c r="K44" s="19">
        <v>-1468</v>
      </c>
      <c r="L44" s="19">
        <v>54</v>
      </c>
    </row>
    <row r="45" spans="1:12" ht="12.75">
      <c r="A45" s="15">
        <v>26</v>
      </c>
      <c r="B45" s="15" t="s">
        <v>78</v>
      </c>
      <c r="C45" s="22"/>
      <c r="D45" s="21"/>
      <c r="E45" s="21"/>
      <c r="F45" s="21">
        <v>61</v>
      </c>
      <c r="G45" s="21"/>
      <c r="H45" s="21">
        <v>0</v>
      </c>
      <c r="I45" s="21">
        <v>325</v>
      </c>
      <c r="J45" s="21"/>
      <c r="K45" s="21"/>
      <c r="L45" s="21"/>
    </row>
    <row r="46" spans="1:12" ht="12.75">
      <c r="A46" s="15" t="s">
        <v>79</v>
      </c>
      <c r="B46" s="24" t="s">
        <v>80</v>
      </c>
      <c r="C46" s="22" t="s">
        <v>81</v>
      </c>
      <c r="D46" s="26">
        <v>0</v>
      </c>
      <c r="E46" s="26">
        <v>0</v>
      </c>
      <c r="F46" s="26">
        <v>61</v>
      </c>
      <c r="G46" s="26">
        <v>-1349</v>
      </c>
      <c r="H46" s="26">
        <v>0</v>
      </c>
      <c r="I46" s="26">
        <v>-249</v>
      </c>
      <c r="J46" s="26">
        <v>246</v>
      </c>
      <c r="K46" s="26">
        <v>-1468</v>
      </c>
      <c r="L46" s="26">
        <v>54</v>
      </c>
    </row>
    <row r="47" spans="1:12" ht="12.75">
      <c r="A47" s="15"/>
      <c r="B47" s="15"/>
      <c r="C47" s="22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3.5" thickBot="1">
      <c r="A48" s="15">
        <v>27</v>
      </c>
      <c r="B48" s="24" t="s">
        <v>82</v>
      </c>
      <c r="C48" s="22" t="s">
        <v>83</v>
      </c>
      <c r="D48" s="25">
        <v>221</v>
      </c>
      <c r="E48" s="25">
        <v>0</v>
      </c>
      <c r="F48" s="25">
        <v>102</v>
      </c>
      <c r="G48" s="25">
        <v>-2505</v>
      </c>
      <c r="H48" s="25">
        <v>0</v>
      </c>
      <c r="I48" s="25">
        <v>-463</v>
      </c>
      <c r="J48" s="25">
        <v>458</v>
      </c>
      <c r="K48" s="25">
        <v>-2727</v>
      </c>
      <c r="L48" s="25">
        <v>-99</v>
      </c>
    </row>
    <row r="49" spans="1:12" ht="13.5" thickTop="1">
      <c r="A49" s="15"/>
      <c r="B49" s="15"/>
      <c r="C49" s="22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15"/>
      <c r="B50" s="24" t="s">
        <v>84</v>
      </c>
      <c r="C50" s="22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15"/>
      <c r="B51" s="15" t="s">
        <v>85</v>
      </c>
      <c r="C51" s="22"/>
      <c r="D51" s="15"/>
      <c r="E51" s="15"/>
      <c r="F51" s="15"/>
      <c r="G51" s="15"/>
      <c r="H51" s="15">
        <v>0</v>
      </c>
      <c r="I51" s="15"/>
      <c r="J51" s="15"/>
      <c r="K51" s="15"/>
      <c r="L51" s="15"/>
    </row>
    <row r="52" spans="1:12" ht="12.75">
      <c r="A52" s="15">
        <v>28</v>
      </c>
      <c r="B52" s="15" t="s">
        <v>86</v>
      </c>
      <c r="C52" s="22"/>
      <c r="D52" s="19"/>
      <c r="E52" s="19"/>
      <c r="F52" s="19"/>
      <c r="G52" s="19"/>
      <c r="H52" s="19">
        <v>0</v>
      </c>
      <c r="I52" s="19"/>
      <c r="J52" s="19"/>
      <c r="K52" s="19"/>
      <c r="L52" s="19"/>
    </row>
    <row r="53" spans="1:12" ht="12.75">
      <c r="A53" s="15">
        <v>29</v>
      </c>
      <c r="B53" s="15" t="s">
        <v>15</v>
      </c>
      <c r="C53" s="22"/>
      <c r="D53" s="20">
        <v>-7325</v>
      </c>
      <c r="E53" s="20">
        <v>555</v>
      </c>
      <c r="F53" s="20">
        <v>-5697</v>
      </c>
      <c r="G53" s="20">
        <v>39069</v>
      </c>
      <c r="H53" s="20">
        <v>-4965</v>
      </c>
      <c r="I53" s="20"/>
      <c r="J53" s="20">
        <v>-14953</v>
      </c>
      <c r="K53" s="20"/>
      <c r="L53" s="20"/>
    </row>
    <row r="54" spans="1:12" ht="12.75">
      <c r="A54" s="15">
        <v>30</v>
      </c>
      <c r="B54" s="15" t="s">
        <v>22</v>
      </c>
      <c r="C54" s="22"/>
      <c r="D54" s="20"/>
      <c r="E54" s="20"/>
      <c r="F54" s="20"/>
      <c r="G54" s="20">
        <v>2960</v>
      </c>
      <c r="H54" s="20">
        <v>0</v>
      </c>
      <c r="I54" s="20">
        <v>18543</v>
      </c>
      <c r="J54" s="20"/>
      <c r="K54" s="20"/>
      <c r="L54" s="20"/>
    </row>
    <row r="55" spans="1:12" ht="12.75">
      <c r="A55" s="15">
        <v>31</v>
      </c>
      <c r="B55" s="15" t="s">
        <v>87</v>
      </c>
      <c r="C55" s="22"/>
      <c r="D55" s="20"/>
      <c r="E55" s="20"/>
      <c r="F55" s="20"/>
      <c r="G55" s="20"/>
      <c r="H55" s="20">
        <v>0</v>
      </c>
      <c r="I55" s="20"/>
      <c r="J55" s="20"/>
      <c r="K55" s="20"/>
      <c r="L55" s="20"/>
    </row>
    <row r="56" spans="1:12" ht="12.75">
      <c r="A56" s="15">
        <v>32</v>
      </c>
      <c r="B56" s="15" t="s">
        <v>88</v>
      </c>
      <c r="C56" s="22"/>
      <c r="D56" s="21"/>
      <c r="E56" s="21"/>
      <c r="F56" s="21"/>
      <c r="G56" s="21"/>
      <c r="H56" s="21">
        <v>0</v>
      </c>
      <c r="I56" s="21"/>
      <c r="J56" s="21"/>
      <c r="K56" s="21"/>
      <c r="L56" s="21"/>
    </row>
    <row r="57" spans="1:12" ht="12.75">
      <c r="A57" s="15">
        <v>33</v>
      </c>
      <c r="B57" s="24" t="s">
        <v>89</v>
      </c>
      <c r="C57" s="22" t="s">
        <v>90</v>
      </c>
      <c r="D57" s="26">
        <v>-7325</v>
      </c>
      <c r="E57" s="26">
        <v>555</v>
      </c>
      <c r="F57" s="26">
        <v>-5697</v>
      </c>
      <c r="G57" s="26">
        <v>42029</v>
      </c>
      <c r="H57" s="26">
        <v>-4965</v>
      </c>
      <c r="I57" s="26">
        <v>18543</v>
      </c>
      <c r="J57" s="26">
        <v>-14953</v>
      </c>
      <c r="K57" s="26">
        <v>0</v>
      </c>
      <c r="L57" s="26">
        <v>0</v>
      </c>
    </row>
    <row r="58" spans="1:12" ht="12.75">
      <c r="A58" s="15">
        <v>34</v>
      </c>
      <c r="B58" s="15" t="s">
        <v>91</v>
      </c>
      <c r="C58" s="22"/>
      <c r="D58" s="27">
        <v>-4582</v>
      </c>
      <c r="E58" s="27">
        <v>0</v>
      </c>
      <c r="F58" s="27">
        <v>-3350</v>
      </c>
      <c r="G58" s="27">
        <v>2487</v>
      </c>
      <c r="H58" s="27">
        <v>-449</v>
      </c>
      <c r="I58" s="27">
        <v>420</v>
      </c>
      <c r="J58" s="27">
        <v>0</v>
      </c>
      <c r="K58" s="27">
        <v>0</v>
      </c>
      <c r="L58" s="27">
        <v>0</v>
      </c>
    </row>
    <row r="59" spans="1:12" ht="12.75">
      <c r="A59" s="15">
        <v>35</v>
      </c>
      <c r="B59" s="15" t="s">
        <v>92</v>
      </c>
      <c r="C59" s="22"/>
      <c r="D59" s="21">
        <v>0</v>
      </c>
      <c r="E59" s="21">
        <v>0</v>
      </c>
      <c r="F59" s="21">
        <v>0</v>
      </c>
      <c r="G59" s="21"/>
      <c r="H59" s="21">
        <v>0</v>
      </c>
      <c r="I59" s="21">
        <v>0</v>
      </c>
      <c r="J59" s="21">
        <v>0</v>
      </c>
      <c r="K59" s="21">
        <v>0</v>
      </c>
      <c r="L59" s="21">
        <v>0</v>
      </c>
    </row>
    <row r="60" spans="1:12" ht="12.75">
      <c r="A60" s="15">
        <v>36</v>
      </c>
      <c r="B60" s="15" t="s">
        <v>93</v>
      </c>
      <c r="C60" s="22" t="s">
        <v>94</v>
      </c>
      <c r="D60" s="28">
        <v>-4582</v>
      </c>
      <c r="E60" s="28">
        <v>0</v>
      </c>
      <c r="F60" s="28">
        <v>-3350</v>
      </c>
      <c r="G60" s="28">
        <v>2487</v>
      </c>
      <c r="H60" s="28">
        <v>-449</v>
      </c>
      <c r="I60" s="28">
        <v>420</v>
      </c>
      <c r="J60" s="28">
        <v>0</v>
      </c>
      <c r="K60" s="28">
        <v>0</v>
      </c>
      <c r="L60" s="28">
        <v>0</v>
      </c>
    </row>
    <row r="61" spans="1:12" ht="12.75">
      <c r="A61" s="15">
        <v>37</v>
      </c>
      <c r="B61" s="15" t="s">
        <v>95</v>
      </c>
      <c r="C61" s="22"/>
      <c r="D61" s="15"/>
      <c r="E61" s="15"/>
      <c r="F61" s="15"/>
      <c r="G61" s="15"/>
      <c r="H61" s="15">
        <v>0</v>
      </c>
      <c r="I61" s="15"/>
      <c r="J61" s="15"/>
      <c r="K61" s="15"/>
      <c r="L61" s="15"/>
    </row>
    <row r="62" spans="1:12" ht="12.75">
      <c r="A62" s="15">
        <v>38</v>
      </c>
      <c r="B62" s="15" t="s">
        <v>96</v>
      </c>
      <c r="C62" s="22"/>
      <c r="D62" s="29"/>
      <c r="E62" s="29"/>
      <c r="F62" s="29">
        <v>847</v>
      </c>
      <c r="G62" s="29">
        <v>-423</v>
      </c>
      <c r="H62" s="29">
        <v>113</v>
      </c>
      <c r="I62" s="29">
        <v>-341</v>
      </c>
      <c r="J62" s="29"/>
      <c r="K62" s="29"/>
      <c r="L62" s="29"/>
    </row>
    <row r="63" spans="1:12" ht="12.75">
      <c r="A63" s="15"/>
      <c r="B63" s="15"/>
      <c r="C63" s="22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3.5" thickBot="1">
      <c r="A64" s="15"/>
      <c r="B64" s="24" t="s">
        <v>97</v>
      </c>
      <c r="C64" s="22" t="s">
        <v>98</v>
      </c>
      <c r="D64" s="25">
        <v>-2743</v>
      </c>
      <c r="E64" s="25">
        <v>555</v>
      </c>
      <c r="F64" s="25">
        <v>-1500</v>
      </c>
      <c r="G64" s="25">
        <v>39119</v>
      </c>
      <c r="H64" s="25">
        <v>-4403</v>
      </c>
      <c r="I64" s="25">
        <v>17782</v>
      </c>
      <c r="J64" s="25">
        <v>-14953</v>
      </c>
      <c r="K64" s="25">
        <v>0</v>
      </c>
      <c r="L64" s="25">
        <v>0</v>
      </c>
    </row>
    <row r="65" spans="1:12" ht="13.5" thickTop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</sheetData>
  <printOptions/>
  <pageMargins left="0.75" right="0.75" top="0.76" bottom="0.69" header="0.4" footer="0.5"/>
  <pageSetup horizontalDpi="600" verticalDpi="600" orientation="landscape" scale="62" r:id="rId1"/>
  <headerFooter alignWithMargins="0">
    <oddHeader>&amp;RDocket Nos. UE-050482 and UG-050483
Exhibit No. _____ (MRL-2)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46"/>
  <sheetViews>
    <sheetView view="pageBreakPreview" zoomScale="60" workbookViewId="0" topLeftCell="A1">
      <selection activeCell="J29" sqref="J29"/>
    </sheetView>
  </sheetViews>
  <sheetFormatPr defaultColWidth="9.140625" defaultRowHeight="12.75"/>
  <cols>
    <col min="1" max="1" width="4.140625" style="0" customWidth="1"/>
    <col min="2" max="2" width="44.421875" style="0" customWidth="1"/>
    <col min="3" max="3" width="11.00390625" style="0" customWidth="1"/>
    <col min="4" max="4" width="14.421875" style="0" customWidth="1"/>
    <col min="5" max="5" width="13.57421875" style="0" customWidth="1"/>
    <col min="6" max="6" width="14.421875" style="0" customWidth="1"/>
    <col min="7" max="7" width="14.28125" style="0" customWidth="1"/>
    <col min="8" max="9" width="14.421875" style="0" customWidth="1"/>
    <col min="10" max="10" width="12.7109375" style="0" customWidth="1"/>
    <col min="11" max="11" width="14.00390625" style="0" customWidth="1"/>
    <col min="12" max="12" width="12.7109375" style="0" customWidth="1"/>
    <col min="13" max="13" width="15.28125" style="0" bestFit="1" customWidth="1"/>
  </cols>
  <sheetData>
    <row r="2" spans="1:13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5"/>
      <c r="B3" s="15"/>
      <c r="C3" s="15"/>
      <c r="D3" s="15"/>
      <c r="E3" s="15"/>
      <c r="F3" s="15"/>
      <c r="G3" s="30" t="s">
        <v>0</v>
      </c>
      <c r="H3" s="15"/>
      <c r="I3" s="15"/>
      <c r="J3" s="15"/>
      <c r="K3" s="15"/>
      <c r="L3" s="15"/>
      <c r="M3" s="15"/>
    </row>
    <row r="4" spans="1:13" ht="12.75">
      <c r="A4" s="15"/>
      <c r="B4" s="15"/>
      <c r="C4" s="15"/>
      <c r="D4" s="15"/>
      <c r="E4" s="15"/>
      <c r="F4" s="15"/>
      <c r="G4" s="30" t="s">
        <v>99</v>
      </c>
      <c r="H4" s="15"/>
      <c r="I4" s="15"/>
      <c r="J4" s="15"/>
      <c r="K4" s="15"/>
      <c r="L4" s="15"/>
      <c r="M4" s="15"/>
    </row>
    <row r="5" spans="1:13" ht="12.75">
      <c r="A5" s="15"/>
      <c r="B5" s="15"/>
      <c r="C5" s="15"/>
      <c r="D5" s="15"/>
      <c r="E5" s="15"/>
      <c r="F5" s="15"/>
      <c r="G5" s="30" t="s">
        <v>2</v>
      </c>
      <c r="H5" s="15"/>
      <c r="I5" s="15"/>
      <c r="J5" s="15"/>
      <c r="K5" s="15"/>
      <c r="L5" s="15"/>
      <c r="M5" s="15"/>
    </row>
    <row r="6" spans="1:13" ht="12.75">
      <c r="A6" s="15"/>
      <c r="C6" s="15"/>
      <c r="D6" s="15"/>
      <c r="E6" s="15"/>
      <c r="F6" s="15"/>
      <c r="G6" s="30" t="s">
        <v>3</v>
      </c>
      <c r="H6" s="15"/>
      <c r="I6" s="15"/>
      <c r="J6" s="15"/>
      <c r="K6" s="15"/>
      <c r="L6" s="15"/>
      <c r="M6" s="15"/>
    </row>
    <row r="7" spans="1:13" ht="12.75">
      <c r="A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2.75">
      <c r="A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>
      <c r="A9" s="15"/>
      <c r="C9" s="15"/>
      <c r="D9" s="16" t="s">
        <v>4</v>
      </c>
      <c r="E9" s="16" t="s">
        <v>5</v>
      </c>
      <c r="F9" s="16" t="s">
        <v>6</v>
      </c>
      <c r="G9" s="16" t="s">
        <v>7</v>
      </c>
      <c r="H9" s="16" t="s">
        <v>8</v>
      </c>
      <c r="I9" s="16" t="s">
        <v>9</v>
      </c>
      <c r="J9" s="16" t="s">
        <v>10</v>
      </c>
      <c r="K9" s="16" t="s">
        <v>11</v>
      </c>
      <c r="L9" s="16" t="s">
        <v>12</v>
      </c>
      <c r="M9" s="15"/>
    </row>
    <row r="10" spans="1:13" ht="12.75">
      <c r="A10" s="15"/>
      <c r="C10" s="15"/>
      <c r="D10" s="15"/>
      <c r="E10" s="15"/>
      <c r="F10" s="15"/>
      <c r="G10" s="15"/>
      <c r="H10" s="16" t="s">
        <v>13</v>
      </c>
      <c r="I10" s="16" t="s">
        <v>14</v>
      </c>
      <c r="J10" s="16" t="s">
        <v>15</v>
      </c>
      <c r="K10" s="16" t="s">
        <v>14</v>
      </c>
      <c r="L10" s="16" t="s">
        <v>16</v>
      </c>
      <c r="M10" s="16" t="s">
        <v>184</v>
      </c>
    </row>
    <row r="11" spans="1:13" ht="12.75">
      <c r="A11" s="15"/>
      <c r="C11" s="15"/>
      <c r="D11" s="16" t="s">
        <v>17</v>
      </c>
      <c r="E11" s="16" t="s">
        <v>18</v>
      </c>
      <c r="F11" s="16" t="s">
        <v>19</v>
      </c>
      <c r="G11" s="16" t="s">
        <v>20</v>
      </c>
      <c r="H11" s="16" t="s">
        <v>21</v>
      </c>
      <c r="I11" s="16" t="s">
        <v>22</v>
      </c>
      <c r="J11" s="16" t="s">
        <v>23</v>
      </c>
      <c r="K11" s="16" t="s">
        <v>24</v>
      </c>
      <c r="L11" s="16" t="s">
        <v>25</v>
      </c>
      <c r="M11" s="16" t="s">
        <v>207</v>
      </c>
    </row>
    <row r="12" spans="1:13" ht="12.75">
      <c r="A12" s="15"/>
      <c r="B12" s="15"/>
      <c r="C12" s="15"/>
      <c r="D12" s="16" t="s">
        <v>26</v>
      </c>
      <c r="E12" s="16" t="s">
        <v>27</v>
      </c>
      <c r="F12" s="16" t="s">
        <v>28</v>
      </c>
      <c r="G12" s="16" t="s">
        <v>29</v>
      </c>
      <c r="H12" s="16" t="s">
        <v>28</v>
      </c>
      <c r="I12" s="16" t="s">
        <v>30</v>
      </c>
      <c r="J12" s="16" t="s">
        <v>31</v>
      </c>
      <c r="K12" s="16" t="s">
        <v>32</v>
      </c>
      <c r="L12" s="16" t="s">
        <v>33</v>
      </c>
      <c r="M12" s="15"/>
    </row>
    <row r="13" spans="1:13" ht="12.75">
      <c r="A13" s="15"/>
      <c r="B13" s="15"/>
      <c r="C13" s="15"/>
      <c r="D13" s="16" t="s">
        <v>35</v>
      </c>
      <c r="E13" s="16" t="s">
        <v>26</v>
      </c>
      <c r="F13" s="16"/>
      <c r="G13" s="16"/>
      <c r="H13" s="15"/>
      <c r="I13" s="15"/>
      <c r="J13" s="15"/>
      <c r="K13" s="17"/>
      <c r="L13" s="16"/>
      <c r="M13" s="15"/>
    </row>
    <row r="14" spans="1:13" ht="12.75">
      <c r="A14" s="15" t="s">
        <v>34</v>
      </c>
      <c r="B14" s="40" t="s">
        <v>37</v>
      </c>
      <c r="C14" s="41"/>
      <c r="D14" s="16" t="s">
        <v>38</v>
      </c>
      <c r="E14" s="16" t="s">
        <v>39</v>
      </c>
      <c r="F14" s="16" t="s">
        <v>40</v>
      </c>
      <c r="G14" s="16" t="s">
        <v>41</v>
      </c>
      <c r="H14" s="16" t="s">
        <v>42</v>
      </c>
      <c r="I14" s="16" t="s">
        <v>43</v>
      </c>
      <c r="J14" s="16" t="s">
        <v>42</v>
      </c>
      <c r="K14" s="16" t="s">
        <v>44</v>
      </c>
      <c r="L14" s="16" t="s">
        <v>45</v>
      </c>
      <c r="M14" s="15"/>
    </row>
    <row r="15" spans="1:13" ht="12.75">
      <c r="A15" s="15" t="s">
        <v>36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5">
      <c r="A16" s="15">
        <v>1</v>
      </c>
      <c r="B16" s="32" t="s">
        <v>209</v>
      </c>
      <c r="C16" s="15"/>
      <c r="D16" s="34">
        <f>+MRL2!D48</f>
        <v>221</v>
      </c>
      <c r="E16" s="34">
        <f>+MRL2!E48</f>
        <v>0</v>
      </c>
      <c r="F16" s="34">
        <f>+MRL2!F48</f>
        <v>102</v>
      </c>
      <c r="G16" s="34">
        <f>+MRL2!G48</f>
        <v>-2505</v>
      </c>
      <c r="H16" s="34">
        <f>+MRL2!H48</f>
        <v>0</v>
      </c>
      <c r="I16" s="34">
        <f>+MRL2!I48</f>
        <v>-463</v>
      </c>
      <c r="J16" s="34">
        <f>+MRL2!J48</f>
        <v>458</v>
      </c>
      <c r="K16" s="34">
        <f>+MRL2!K48</f>
        <v>-2727</v>
      </c>
      <c r="L16" s="34">
        <f>+MRL2!L48</f>
        <v>-99</v>
      </c>
      <c r="M16" s="16"/>
    </row>
    <row r="17" spans="1:13" ht="15">
      <c r="A17" s="15">
        <v>2</v>
      </c>
      <c r="B17" s="32" t="s">
        <v>100</v>
      </c>
      <c r="C17" s="15"/>
      <c r="D17" s="35">
        <f>+MRL2!D64</f>
        <v>-2743</v>
      </c>
      <c r="E17" s="35">
        <f>+MRL2!E64</f>
        <v>555</v>
      </c>
      <c r="F17" s="35">
        <f>+MRL2!F64</f>
        <v>-1500</v>
      </c>
      <c r="G17" s="35">
        <f>+MRL2!G64</f>
        <v>39119</v>
      </c>
      <c r="H17" s="35">
        <f>+MRL2!H64</f>
        <v>-4403</v>
      </c>
      <c r="I17" s="35">
        <f>+MRL2!I64</f>
        <v>17782</v>
      </c>
      <c r="J17" s="35">
        <f>+MRL2!J64</f>
        <v>-14953</v>
      </c>
      <c r="K17" s="35">
        <f>+MRL2!K64</f>
        <v>0</v>
      </c>
      <c r="L17" s="35">
        <f>+MRL2!L64</f>
        <v>0</v>
      </c>
      <c r="M17" s="16"/>
    </row>
    <row r="18" spans="1:13" ht="15">
      <c r="A18" s="15"/>
      <c r="B18" s="32"/>
      <c r="C18" s="15"/>
      <c r="D18" s="35"/>
      <c r="E18" s="35"/>
      <c r="F18" s="35"/>
      <c r="G18" s="35"/>
      <c r="H18" s="35"/>
      <c r="I18" s="35"/>
      <c r="J18" s="35"/>
      <c r="K18" s="35"/>
      <c r="L18" s="35"/>
      <c r="M18" s="16"/>
    </row>
    <row r="19" spans="1:13" ht="15">
      <c r="A19" s="15">
        <v>3</v>
      </c>
      <c r="B19" s="32" t="s">
        <v>210</v>
      </c>
      <c r="C19" s="15"/>
      <c r="D19" s="35">
        <v>221</v>
      </c>
      <c r="E19" s="35">
        <v>0</v>
      </c>
      <c r="F19" s="35">
        <v>79</v>
      </c>
      <c r="G19" s="35">
        <v>-2505</v>
      </c>
      <c r="H19" s="35">
        <v>0</v>
      </c>
      <c r="I19" s="35">
        <v>-463</v>
      </c>
      <c r="J19" s="35">
        <v>0</v>
      </c>
      <c r="K19" s="35">
        <v>-4465</v>
      </c>
      <c r="L19" s="35">
        <v>-199</v>
      </c>
      <c r="M19" s="16"/>
    </row>
    <row r="20" spans="1:13" ht="15">
      <c r="A20" s="15">
        <v>4</v>
      </c>
      <c r="B20" s="32" t="s">
        <v>211</v>
      </c>
      <c r="C20" s="15"/>
      <c r="D20" s="35">
        <v>-2302</v>
      </c>
      <c r="E20" s="35">
        <v>492</v>
      </c>
      <c r="F20" s="35">
        <v>-1021</v>
      </c>
      <c r="G20" s="35">
        <v>41001</v>
      </c>
      <c r="H20" s="35">
        <v>0</v>
      </c>
      <c r="I20" s="35">
        <v>17997</v>
      </c>
      <c r="J20" s="35">
        <v>0</v>
      </c>
      <c r="K20" s="35">
        <v>0</v>
      </c>
      <c r="L20" s="35">
        <v>0</v>
      </c>
      <c r="M20" s="16"/>
    </row>
    <row r="21" spans="1:13" ht="15">
      <c r="A21" s="15"/>
      <c r="B21" s="32"/>
      <c r="C21" s="15"/>
      <c r="D21" s="35"/>
      <c r="E21" s="35"/>
      <c r="F21" s="35"/>
      <c r="G21" s="35"/>
      <c r="H21" s="35"/>
      <c r="I21" s="35"/>
      <c r="J21" s="35"/>
      <c r="K21" s="35"/>
      <c r="L21" s="35"/>
      <c r="M21" s="16"/>
    </row>
    <row r="22" spans="1:13" ht="15">
      <c r="A22" s="15"/>
      <c r="B22" s="32" t="s">
        <v>101</v>
      </c>
      <c r="C22" s="15"/>
      <c r="D22" s="35"/>
      <c r="E22" s="35"/>
      <c r="F22" s="35"/>
      <c r="G22" s="35"/>
      <c r="H22" s="35"/>
      <c r="I22" s="35"/>
      <c r="J22" s="35"/>
      <c r="K22" s="35"/>
      <c r="L22" s="35"/>
      <c r="M22" s="16"/>
    </row>
    <row r="23" spans="1:13" ht="15">
      <c r="A23" s="15">
        <v>5</v>
      </c>
      <c r="B23" s="32" t="s">
        <v>102</v>
      </c>
      <c r="C23" s="15"/>
      <c r="D23" s="35">
        <f>+D16-D19</f>
        <v>0</v>
      </c>
      <c r="E23" s="35">
        <f aca="true" t="shared" si="0" ref="E23:L23">+E16-E19</f>
        <v>0</v>
      </c>
      <c r="F23" s="35">
        <f t="shared" si="0"/>
        <v>23</v>
      </c>
      <c r="G23" s="35">
        <f t="shared" si="0"/>
        <v>0</v>
      </c>
      <c r="H23" s="35">
        <f t="shared" si="0"/>
        <v>0</v>
      </c>
      <c r="I23" s="35">
        <f t="shared" si="0"/>
        <v>0</v>
      </c>
      <c r="J23" s="35">
        <f t="shared" si="0"/>
        <v>458</v>
      </c>
      <c r="K23" s="35">
        <f t="shared" si="0"/>
        <v>1738</v>
      </c>
      <c r="L23" s="35">
        <f t="shared" si="0"/>
        <v>100</v>
      </c>
      <c r="M23" s="16"/>
    </row>
    <row r="24" spans="1:13" ht="15">
      <c r="A24" s="15">
        <v>6</v>
      </c>
      <c r="B24" s="32" t="s">
        <v>103</v>
      </c>
      <c r="C24" s="15"/>
      <c r="D24" s="35">
        <f>+D17-D20</f>
        <v>-441</v>
      </c>
      <c r="E24" s="35">
        <f aca="true" t="shared" si="1" ref="E24:L24">+E17-E20</f>
        <v>63</v>
      </c>
      <c r="F24" s="35">
        <f t="shared" si="1"/>
        <v>-479</v>
      </c>
      <c r="G24" s="35">
        <f t="shared" si="1"/>
        <v>-1882</v>
      </c>
      <c r="H24" s="35">
        <f t="shared" si="1"/>
        <v>-4403</v>
      </c>
      <c r="I24" s="35">
        <f t="shared" si="1"/>
        <v>-215</v>
      </c>
      <c r="J24" s="35">
        <f t="shared" si="1"/>
        <v>-14953</v>
      </c>
      <c r="K24" s="35">
        <f t="shared" si="1"/>
        <v>0</v>
      </c>
      <c r="L24" s="35">
        <f t="shared" si="1"/>
        <v>0</v>
      </c>
      <c r="M24" s="16"/>
    </row>
    <row r="25" spans="1:13" ht="15">
      <c r="A25" s="15"/>
      <c r="B25" s="32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5" thickBot="1">
      <c r="A26" s="15">
        <v>7</v>
      </c>
      <c r="B26" s="33" t="s">
        <v>213</v>
      </c>
      <c r="C26" s="15"/>
      <c r="D26" s="36">
        <f>+ROUND((-D23+(D24*$C$46))/0.621611,0)</f>
        <v>-49</v>
      </c>
      <c r="E26" s="36">
        <f aca="true" t="shared" si="2" ref="E26:L26">+ROUND((-E23+(E24*$C$46))/0.621611,0)</f>
        <v>7</v>
      </c>
      <c r="F26" s="36">
        <f t="shared" si="2"/>
        <v>-91</v>
      </c>
      <c r="G26" s="36">
        <f t="shared" si="2"/>
        <v>-210</v>
      </c>
      <c r="H26" s="36">
        <f t="shared" si="2"/>
        <v>-492</v>
      </c>
      <c r="I26" s="36">
        <f t="shared" si="2"/>
        <v>-24</v>
      </c>
      <c r="J26" s="36">
        <f t="shared" si="2"/>
        <v>-2409</v>
      </c>
      <c r="K26" s="36">
        <f t="shared" si="2"/>
        <v>-2796</v>
      </c>
      <c r="L26" s="36">
        <f t="shared" si="2"/>
        <v>-161</v>
      </c>
      <c r="M26" s="36">
        <f>SUM(D26:L26)</f>
        <v>-6225</v>
      </c>
    </row>
    <row r="27" spans="1:13" ht="15" thickTop="1">
      <c r="A27" s="15"/>
      <c r="B27" s="33" t="s">
        <v>208</v>
      </c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5">
      <c r="A28" s="15"/>
      <c r="B28" s="32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5">
      <c r="A29" s="15">
        <v>8</v>
      </c>
      <c r="B29" s="32" t="s">
        <v>104</v>
      </c>
      <c r="C29" s="15"/>
      <c r="D29" s="34">
        <v>221</v>
      </c>
      <c r="E29" s="34">
        <v>0</v>
      </c>
      <c r="F29" s="34">
        <v>108</v>
      </c>
      <c r="G29" s="34">
        <v>-2505</v>
      </c>
      <c r="H29" s="34">
        <v>0</v>
      </c>
      <c r="I29" s="34">
        <v>-463</v>
      </c>
      <c r="J29" s="34">
        <v>0</v>
      </c>
      <c r="K29" s="34">
        <v>-3849</v>
      </c>
      <c r="L29" s="34">
        <v>-99</v>
      </c>
      <c r="M29" s="16"/>
    </row>
    <row r="30" spans="1:13" ht="15">
      <c r="A30" s="15">
        <v>9</v>
      </c>
      <c r="B30" s="32" t="s">
        <v>105</v>
      </c>
      <c r="C30" s="15"/>
      <c r="D30" s="35">
        <v>-2743</v>
      </c>
      <c r="E30" s="35">
        <v>555</v>
      </c>
      <c r="F30" s="35">
        <v>-1193</v>
      </c>
      <c r="G30" s="35">
        <v>41001</v>
      </c>
      <c r="H30" s="35">
        <v>0</v>
      </c>
      <c r="I30" s="35">
        <v>17997</v>
      </c>
      <c r="J30" s="35">
        <v>0</v>
      </c>
      <c r="K30" s="35">
        <v>0</v>
      </c>
      <c r="L30" s="35">
        <v>0</v>
      </c>
      <c r="M30" s="16"/>
    </row>
    <row r="31" spans="1:13" ht="15">
      <c r="A31" s="15"/>
      <c r="B31" s="32"/>
      <c r="C31" s="15"/>
      <c r="D31" s="35"/>
      <c r="E31" s="35"/>
      <c r="F31" s="35"/>
      <c r="G31" s="35"/>
      <c r="H31" s="35"/>
      <c r="I31" s="35"/>
      <c r="J31" s="35"/>
      <c r="K31" s="35"/>
      <c r="L31" s="35"/>
      <c r="M31" s="16"/>
    </row>
    <row r="32" spans="1:13" ht="15">
      <c r="A32" s="15"/>
      <c r="B32" s="32" t="s">
        <v>106</v>
      </c>
      <c r="C32" s="15"/>
      <c r="D32" s="35"/>
      <c r="E32" s="35"/>
      <c r="F32" s="35"/>
      <c r="G32" s="35"/>
      <c r="H32" s="35"/>
      <c r="I32" s="35"/>
      <c r="J32" s="35"/>
      <c r="K32" s="35"/>
      <c r="L32" s="35"/>
      <c r="M32" s="16"/>
    </row>
    <row r="33" spans="1:13" ht="15">
      <c r="A33" s="15">
        <v>10</v>
      </c>
      <c r="B33" s="32" t="s">
        <v>102</v>
      </c>
      <c r="C33" s="15"/>
      <c r="D33" s="35">
        <f>+D16-D29</f>
        <v>0</v>
      </c>
      <c r="E33" s="35">
        <f aca="true" t="shared" si="3" ref="E33:L33">+E16-E29</f>
        <v>0</v>
      </c>
      <c r="F33" s="35">
        <f t="shared" si="3"/>
        <v>-6</v>
      </c>
      <c r="G33" s="35">
        <f t="shared" si="3"/>
        <v>0</v>
      </c>
      <c r="H33" s="35">
        <f t="shared" si="3"/>
        <v>0</v>
      </c>
      <c r="I33" s="35">
        <f t="shared" si="3"/>
        <v>0</v>
      </c>
      <c r="J33" s="35">
        <f t="shared" si="3"/>
        <v>458</v>
      </c>
      <c r="K33" s="35">
        <f t="shared" si="3"/>
        <v>1122</v>
      </c>
      <c r="L33" s="35">
        <f t="shared" si="3"/>
        <v>0</v>
      </c>
      <c r="M33" s="16"/>
    </row>
    <row r="34" spans="1:13" ht="15">
      <c r="A34" s="15">
        <v>11</v>
      </c>
      <c r="B34" s="32" t="s">
        <v>103</v>
      </c>
      <c r="C34" s="15"/>
      <c r="D34" s="35">
        <f>+D17-D30</f>
        <v>0</v>
      </c>
      <c r="E34" s="35">
        <f aca="true" t="shared" si="4" ref="E34:L34">+E17-E30</f>
        <v>0</v>
      </c>
      <c r="F34" s="35">
        <f t="shared" si="4"/>
        <v>-307</v>
      </c>
      <c r="G34" s="35">
        <f t="shared" si="4"/>
        <v>-1882</v>
      </c>
      <c r="H34" s="35">
        <f t="shared" si="4"/>
        <v>-4403</v>
      </c>
      <c r="I34" s="35">
        <f t="shared" si="4"/>
        <v>-215</v>
      </c>
      <c r="J34" s="35">
        <f t="shared" si="4"/>
        <v>-14953</v>
      </c>
      <c r="K34" s="35">
        <f t="shared" si="4"/>
        <v>0</v>
      </c>
      <c r="L34" s="35">
        <f t="shared" si="4"/>
        <v>0</v>
      </c>
      <c r="M34" s="16"/>
    </row>
    <row r="35" spans="1:13" ht="15">
      <c r="A35" s="15"/>
      <c r="B35" s="32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5" thickBot="1">
      <c r="A36" s="15">
        <v>12</v>
      </c>
      <c r="B36" s="33" t="s">
        <v>212</v>
      </c>
      <c r="C36" s="15"/>
      <c r="D36" s="36">
        <f>+ROUND((-D33+(D34*$C$46))/0.621611,0)</f>
        <v>0</v>
      </c>
      <c r="E36" s="36">
        <f aca="true" t="shared" si="5" ref="E36:L36">+ROUND((-E33+(E34*$C$46))/0.621611,0)</f>
        <v>0</v>
      </c>
      <c r="F36" s="36">
        <f t="shared" si="5"/>
        <v>-25</v>
      </c>
      <c r="G36" s="36">
        <f t="shared" si="5"/>
        <v>-210</v>
      </c>
      <c r="H36" s="36">
        <f t="shared" si="5"/>
        <v>-492</v>
      </c>
      <c r="I36" s="36">
        <f t="shared" si="5"/>
        <v>-24</v>
      </c>
      <c r="J36" s="36">
        <f t="shared" si="5"/>
        <v>-2409</v>
      </c>
      <c r="K36" s="36">
        <f t="shared" si="5"/>
        <v>-1805</v>
      </c>
      <c r="L36" s="36">
        <f t="shared" si="5"/>
        <v>0</v>
      </c>
      <c r="M36" s="36">
        <f>SUM(D36:L36)</f>
        <v>-4965</v>
      </c>
    </row>
    <row r="37" spans="1:13" ht="15" thickTop="1">
      <c r="A37" s="15"/>
      <c r="B37" s="33" t="s">
        <v>208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6" ht="12.75">
      <c r="C46">
        <v>0.069516464</v>
      </c>
    </row>
  </sheetData>
  <mergeCells count="1">
    <mergeCell ref="B14:C14"/>
  </mergeCells>
  <printOptions/>
  <pageMargins left="0.75" right="0.71" top="0.69" bottom="0.74" header="0.5" footer="0.5"/>
  <pageSetup horizontalDpi="600" verticalDpi="600" orientation="landscape" scale="62" r:id="rId1"/>
  <headerFooter alignWithMargins="0">
    <oddHeader>&amp;RDocket Nos. UE-050482 and UG-050483
Exhibit No. _____ (MRL-3)
Page 1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workbookViewId="0" topLeftCell="Q1">
      <selection activeCell="V2" sqref="V2:V4"/>
    </sheetView>
  </sheetViews>
  <sheetFormatPr defaultColWidth="9.140625" defaultRowHeight="12.75"/>
  <cols>
    <col min="1" max="1" width="32.57421875" style="0" bestFit="1" customWidth="1"/>
    <col min="2" max="5" width="15.8515625" style="0" customWidth="1"/>
    <col min="6" max="6" width="17.28125" style="0" customWidth="1"/>
    <col min="7" max="7" width="16.7109375" style="0" customWidth="1"/>
    <col min="8" max="8" width="17.140625" style="0" customWidth="1"/>
    <col min="9" max="17" width="15.8515625" style="0" customWidth="1"/>
    <col min="18" max="21" width="17.421875" style="0" customWidth="1"/>
    <col min="22" max="22" width="12.00390625" style="0" customWidth="1"/>
    <col min="23" max="23" width="68.28125" style="0" customWidth="1"/>
  </cols>
  <sheetData>
    <row r="1" spans="1:9" ht="12.75">
      <c r="A1" s="1" t="s">
        <v>0</v>
      </c>
      <c r="I1" s="31" t="s">
        <v>235</v>
      </c>
    </row>
    <row r="2" spans="1:23" ht="12.75">
      <c r="A2" s="1" t="s">
        <v>107</v>
      </c>
      <c r="I2" s="31" t="s">
        <v>218</v>
      </c>
      <c r="R2" s="31" t="s">
        <v>235</v>
      </c>
      <c r="V2" s="31"/>
      <c r="W2" s="31" t="s">
        <v>235</v>
      </c>
    </row>
    <row r="3" spans="1:23" ht="12.75">
      <c r="A3" s="1" t="s">
        <v>108</v>
      </c>
      <c r="I3" s="31" t="s">
        <v>205</v>
      </c>
      <c r="R3" s="31" t="s">
        <v>218</v>
      </c>
      <c r="V3" s="31"/>
      <c r="W3" s="31" t="s">
        <v>218</v>
      </c>
    </row>
    <row r="4" spans="1:23" ht="12.75">
      <c r="A4" s="1" t="s">
        <v>109</v>
      </c>
      <c r="R4" s="31" t="s">
        <v>206</v>
      </c>
      <c r="V4" s="31"/>
      <c r="W4" s="31" t="s">
        <v>204</v>
      </c>
    </row>
    <row r="5" ht="12.75">
      <c r="A5" s="1" t="s">
        <v>110</v>
      </c>
    </row>
    <row r="6" ht="12.75">
      <c r="A6" s="2" t="s">
        <v>111</v>
      </c>
    </row>
    <row r="7" spans="1:20" ht="13.5" thickBot="1">
      <c r="A7" s="2" t="s">
        <v>217</v>
      </c>
      <c r="B7" s="6" t="s">
        <v>227</v>
      </c>
      <c r="C7" s="6"/>
      <c r="D7" s="6"/>
      <c r="E7" s="6"/>
      <c r="F7" s="6" t="s">
        <v>112</v>
      </c>
      <c r="G7" s="6"/>
      <c r="H7" s="6"/>
      <c r="I7" s="6"/>
      <c r="J7" s="6"/>
      <c r="K7" s="38"/>
      <c r="L7" s="6"/>
      <c r="M7" s="6"/>
      <c r="N7" s="37" t="s">
        <v>226</v>
      </c>
      <c r="O7" s="6"/>
      <c r="P7" s="6"/>
      <c r="Q7" s="6"/>
      <c r="T7" s="6" t="s">
        <v>113</v>
      </c>
    </row>
    <row r="8" spans="2:22" ht="14.25" thickBot="1" thickTop="1">
      <c r="B8" s="31" t="s">
        <v>114</v>
      </c>
      <c r="C8" s="31" t="s">
        <v>115</v>
      </c>
      <c r="D8" s="31" t="s">
        <v>116</v>
      </c>
      <c r="E8" s="31"/>
      <c r="F8" s="7" t="s">
        <v>228</v>
      </c>
      <c r="G8" s="7"/>
      <c r="H8" s="7"/>
      <c r="J8" s="31" t="s">
        <v>117</v>
      </c>
      <c r="K8" s="31" t="s">
        <v>19</v>
      </c>
      <c r="L8" s="31" t="s">
        <v>118</v>
      </c>
      <c r="M8" s="7" t="s">
        <v>229</v>
      </c>
      <c r="N8" s="7"/>
      <c r="O8" s="7"/>
      <c r="P8" s="7"/>
      <c r="Q8" s="7"/>
      <c r="T8" t="s">
        <v>234</v>
      </c>
      <c r="V8" s="31" t="s">
        <v>120</v>
      </c>
    </row>
    <row r="9" spans="2:22" ht="12.75">
      <c r="B9" s="31" t="s">
        <v>121</v>
      </c>
      <c r="C9" s="31" t="s">
        <v>122</v>
      </c>
      <c r="D9" s="31" t="s">
        <v>123</v>
      </c>
      <c r="E9" s="31" t="s">
        <v>124</v>
      </c>
      <c r="H9" s="31" t="s">
        <v>125</v>
      </c>
      <c r="I9" s="31" t="s">
        <v>126</v>
      </c>
      <c r="J9" s="31" t="s">
        <v>127</v>
      </c>
      <c r="K9" s="31" t="s">
        <v>128</v>
      </c>
      <c r="L9" s="31"/>
      <c r="N9" s="31" t="s">
        <v>129</v>
      </c>
      <c r="O9" s="31" t="s">
        <v>130</v>
      </c>
      <c r="P9" s="31"/>
      <c r="Q9" s="31" t="s">
        <v>131</v>
      </c>
      <c r="R9" s="31" t="s">
        <v>132</v>
      </c>
      <c r="S9" s="31" t="s">
        <v>232</v>
      </c>
      <c r="U9" s="31" t="s">
        <v>230</v>
      </c>
      <c r="V9" s="31" t="s">
        <v>133</v>
      </c>
    </row>
    <row r="10" spans="2:22" ht="12.75">
      <c r="B10" s="31" t="s">
        <v>122</v>
      </c>
      <c r="C10" s="31" t="s">
        <v>134</v>
      </c>
      <c r="D10" s="31" t="s">
        <v>135</v>
      </c>
      <c r="E10" s="31" t="s">
        <v>136</v>
      </c>
      <c r="F10" s="31" t="s">
        <v>137</v>
      </c>
      <c r="G10" s="31" t="s">
        <v>138</v>
      </c>
      <c r="H10" s="31" t="s">
        <v>139</v>
      </c>
      <c r="I10" s="31" t="s">
        <v>140</v>
      </c>
      <c r="J10" s="31" t="s">
        <v>240</v>
      </c>
      <c r="K10" s="31" t="s">
        <v>141</v>
      </c>
      <c r="L10" s="31" t="s">
        <v>18</v>
      </c>
      <c r="M10" s="31" t="s">
        <v>142</v>
      </c>
      <c r="N10" s="31" t="s">
        <v>143</v>
      </c>
      <c r="O10" s="31" t="s">
        <v>144</v>
      </c>
      <c r="P10" s="31" t="s">
        <v>145</v>
      </c>
      <c r="Q10" s="31" t="s">
        <v>146</v>
      </c>
      <c r="R10" s="31" t="s">
        <v>147</v>
      </c>
      <c r="S10" s="31" t="s">
        <v>233</v>
      </c>
      <c r="T10" s="31" t="s">
        <v>148</v>
      </c>
      <c r="U10" s="31" t="s">
        <v>231</v>
      </c>
      <c r="V10" s="31" t="s">
        <v>108</v>
      </c>
    </row>
    <row r="11" spans="2:21" ht="12.75">
      <c r="B11" s="31" t="s">
        <v>149</v>
      </c>
      <c r="C11" s="31" t="s">
        <v>150</v>
      </c>
      <c r="D11" s="31" t="s">
        <v>151</v>
      </c>
      <c r="E11" s="31" t="s">
        <v>152</v>
      </c>
      <c r="F11" s="31" t="s">
        <v>153</v>
      </c>
      <c r="G11" s="31" t="s">
        <v>153</v>
      </c>
      <c r="H11" s="31" t="s">
        <v>31</v>
      </c>
      <c r="I11" s="31" t="s">
        <v>154</v>
      </c>
      <c r="J11" s="31" t="s">
        <v>241</v>
      </c>
      <c r="K11" s="31" t="s">
        <v>139</v>
      </c>
      <c r="L11" s="31" t="s">
        <v>155</v>
      </c>
      <c r="N11" s="31" t="s">
        <v>156</v>
      </c>
      <c r="O11" s="31"/>
      <c r="P11" s="31"/>
      <c r="Q11" s="31" t="s">
        <v>157</v>
      </c>
      <c r="R11" s="31" t="s">
        <v>152</v>
      </c>
      <c r="S11" s="39">
        <v>0.6516</v>
      </c>
      <c r="T11" s="31" t="s">
        <v>158</v>
      </c>
      <c r="U11" s="31" t="s">
        <v>158</v>
      </c>
    </row>
    <row r="13" spans="1:22" ht="12.75">
      <c r="A13" t="s">
        <v>159</v>
      </c>
      <c r="B13" s="3">
        <v>-27900</v>
      </c>
      <c r="C13" s="3"/>
      <c r="D13" s="3"/>
      <c r="E13" s="3">
        <v>-27900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-27900</v>
      </c>
      <c r="S13" s="3">
        <v>-18180</v>
      </c>
      <c r="T13" s="3"/>
      <c r="U13" s="3">
        <v>-18180</v>
      </c>
      <c r="V13" s="3"/>
    </row>
    <row r="14" spans="1:22" ht="12.75">
      <c r="A14" t="s">
        <v>160</v>
      </c>
      <c r="B14" s="4">
        <v>5</v>
      </c>
      <c r="C14" s="4"/>
      <c r="D14" s="4"/>
      <c r="E14" s="4">
        <v>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5</v>
      </c>
      <c r="S14" s="4">
        <v>3</v>
      </c>
      <c r="T14" s="4"/>
      <c r="U14" s="4">
        <v>3</v>
      </c>
      <c r="V14" s="4"/>
    </row>
    <row r="15" spans="1:22" ht="12.75">
      <c r="A15" t="s">
        <v>161</v>
      </c>
      <c r="B15" s="4">
        <v>1</v>
      </c>
      <c r="C15" s="4"/>
      <c r="D15" s="4"/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1</v>
      </c>
      <c r="S15" s="4">
        <v>1</v>
      </c>
      <c r="T15" s="4"/>
      <c r="U15" s="4">
        <v>1</v>
      </c>
      <c r="V15" s="4"/>
    </row>
    <row r="16" spans="1:22" ht="13.5" thickBot="1">
      <c r="A16" t="s">
        <v>162</v>
      </c>
      <c r="B16" s="8">
        <v>-63991</v>
      </c>
      <c r="C16" s="8">
        <v>-5453</v>
      </c>
      <c r="D16" s="8"/>
      <c r="E16" s="8">
        <v>-69444</v>
      </c>
      <c r="F16" s="8">
        <v>860</v>
      </c>
      <c r="G16" s="8">
        <v>853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>
        <v>-67731</v>
      </c>
      <c r="S16" s="8">
        <v>-44134</v>
      </c>
      <c r="T16" s="8"/>
      <c r="U16" s="8">
        <v>-44134</v>
      </c>
      <c r="V16" s="8"/>
    </row>
    <row r="17" spans="1:22" ht="13.5" thickBot="1">
      <c r="A17" t="s">
        <v>163</v>
      </c>
      <c r="B17" s="9">
        <v>-91885</v>
      </c>
      <c r="C17" s="9">
        <v>-5453</v>
      </c>
      <c r="D17" s="9">
        <v>0</v>
      </c>
      <c r="E17" s="9">
        <v>-97338</v>
      </c>
      <c r="F17" s="9">
        <v>860</v>
      </c>
      <c r="G17" s="9">
        <v>853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-95625</v>
      </c>
      <c r="S17" s="9">
        <v>-62309</v>
      </c>
      <c r="T17" s="9">
        <v>0</v>
      </c>
      <c r="U17" s="9">
        <v>-62310</v>
      </c>
      <c r="V17" s="9">
        <v>-63426</v>
      </c>
    </row>
    <row r="18" ht="13.5" thickTop="1"/>
    <row r="19" spans="1:22" ht="12.75">
      <c r="A19" t="s">
        <v>164</v>
      </c>
      <c r="B19" s="3">
        <v>744</v>
      </c>
      <c r="C19" s="3"/>
      <c r="D19" s="3"/>
      <c r="E19" s="3">
        <v>744</v>
      </c>
      <c r="F19" s="3"/>
      <c r="G19" s="3"/>
      <c r="H19" s="3"/>
      <c r="I19" s="3"/>
      <c r="J19" s="3"/>
      <c r="K19" s="3">
        <v>1164</v>
      </c>
      <c r="L19" s="3"/>
      <c r="M19" s="3">
        <v>199</v>
      </c>
      <c r="N19" s="3"/>
      <c r="O19" s="3"/>
      <c r="P19" s="3"/>
      <c r="Q19" s="3"/>
      <c r="R19" s="3">
        <v>2107</v>
      </c>
      <c r="S19" s="3">
        <v>1373</v>
      </c>
      <c r="T19" s="3"/>
      <c r="U19" s="3">
        <v>1373</v>
      </c>
      <c r="V19" s="3"/>
    </row>
    <row r="20" spans="1:22" ht="12.75">
      <c r="A20" t="s">
        <v>165</v>
      </c>
      <c r="B20" s="4">
        <v>2</v>
      </c>
      <c r="C20" s="4"/>
      <c r="D20" s="4"/>
      <c r="E20" s="4">
        <v>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v>2</v>
      </c>
      <c r="S20" s="4">
        <v>1</v>
      </c>
      <c r="T20" s="4"/>
      <c r="U20" s="4">
        <v>1</v>
      </c>
      <c r="V20" s="4"/>
    </row>
    <row r="21" spans="1:22" ht="12.75">
      <c r="A21" t="s">
        <v>166</v>
      </c>
      <c r="B21" s="4">
        <v>49842</v>
      </c>
      <c r="C21" s="4"/>
      <c r="D21" s="4"/>
      <c r="E21" s="4">
        <v>49842</v>
      </c>
      <c r="F21" s="4"/>
      <c r="G21" s="4"/>
      <c r="H21" s="4"/>
      <c r="I21" s="4">
        <v>5358</v>
      </c>
      <c r="J21" s="4">
        <v>-4628</v>
      </c>
      <c r="K21" s="4"/>
      <c r="L21" s="4"/>
      <c r="M21" s="4"/>
      <c r="N21" s="4"/>
      <c r="O21" s="4">
        <v>-240</v>
      </c>
      <c r="P21" s="4">
        <v>-480</v>
      </c>
      <c r="Q21" s="4"/>
      <c r="R21" s="4">
        <v>49852</v>
      </c>
      <c r="S21" s="4">
        <v>32484</v>
      </c>
      <c r="T21" s="4"/>
      <c r="U21" s="4">
        <v>32484</v>
      </c>
      <c r="V21" s="4"/>
    </row>
    <row r="22" spans="1:22" ht="12.75">
      <c r="A22" t="s">
        <v>167</v>
      </c>
      <c r="B22" s="4">
        <v>-94544</v>
      </c>
      <c r="C22" s="4"/>
      <c r="D22" s="4">
        <v>23189</v>
      </c>
      <c r="E22" s="4">
        <v>-71355</v>
      </c>
      <c r="F22" s="4"/>
      <c r="G22" s="4"/>
      <c r="H22" s="4"/>
      <c r="I22" s="4"/>
      <c r="J22" s="4"/>
      <c r="K22" s="4"/>
      <c r="L22" s="4">
        <v>-706</v>
      </c>
      <c r="M22" s="4"/>
      <c r="N22" s="4">
        <v>-234</v>
      </c>
      <c r="O22" s="4"/>
      <c r="P22" s="4"/>
      <c r="Q22" s="4"/>
      <c r="R22" s="4">
        <v>-72295</v>
      </c>
      <c r="S22" s="4">
        <v>-47107</v>
      </c>
      <c r="T22" s="4"/>
      <c r="U22" s="4">
        <v>-47107</v>
      </c>
      <c r="V22" s="4"/>
    </row>
    <row r="23" spans="1:22" ht="12.75">
      <c r="A23" t="s">
        <v>168</v>
      </c>
      <c r="B23" s="4">
        <v>2035</v>
      </c>
      <c r="C23" s="4"/>
      <c r="D23" s="4"/>
      <c r="E23" s="4">
        <v>2035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2035</v>
      </c>
      <c r="S23" s="4">
        <v>1326</v>
      </c>
      <c r="T23" s="4"/>
      <c r="U23" s="4">
        <v>1326</v>
      </c>
      <c r="V23" s="4"/>
    </row>
    <row r="24" spans="1:22" ht="12.75">
      <c r="A24" t="s">
        <v>169</v>
      </c>
      <c r="B24" s="4">
        <v>-146</v>
      </c>
      <c r="C24" s="4">
        <v>-1</v>
      </c>
      <c r="D24" s="4"/>
      <c r="E24" s="4">
        <v>-147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-147</v>
      </c>
      <c r="S24" s="4">
        <v>-96</v>
      </c>
      <c r="T24" s="4"/>
      <c r="U24" s="4">
        <v>-96</v>
      </c>
      <c r="V24" s="4"/>
    </row>
    <row r="25" spans="1:22" ht="12.75">
      <c r="A25" t="s">
        <v>223</v>
      </c>
      <c r="B25" s="4">
        <v>-72589</v>
      </c>
      <c r="C25" s="4"/>
      <c r="D25" s="4"/>
      <c r="E25" s="4">
        <v>-72589</v>
      </c>
      <c r="F25" s="4"/>
      <c r="G25" s="4"/>
      <c r="H25" s="4">
        <v>-103</v>
      </c>
      <c r="I25" s="4"/>
      <c r="J25" s="4"/>
      <c r="K25" s="4"/>
      <c r="L25" s="4"/>
      <c r="M25" s="4"/>
      <c r="N25" s="4"/>
      <c r="O25" s="4"/>
      <c r="P25" s="4"/>
      <c r="Q25" s="4"/>
      <c r="R25" s="4">
        <v>-72692</v>
      </c>
      <c r="S25" s="4">
        <v>-47366</v>
      </c>
      <c r="T25" s="4">
        <v>349</v>
      </c>
      <c r="U25" s="4">
        <v>-47017</v>
      </c>
      <c r="V25" s="4"/>
    </row>
    <row r="26" spans="1:22" ht="12.75">
      <c r="A26" t="s">
        <v>170</v>
      </c>
      <c r="B26" s="4"/>
      <c r="C26" s="4">
        <v>31</v>
      </c>
      <c r="D26" s="4"/>
      <c r="E26" s="4">
        <v>31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31</v>
      </c>
      <c r="S26" s="4">
        <v>20</v>
      </c>
      <c r="T26" s="4"/>
      <c r="U26" s="4">
        <v>20</v>
      </c>
      <c r="V26" s="4"/>
    </row>
    <row r="27" spans="1:22" ht="12.75">
      <c r="A27" t="s">
        <v>219</v>
      </c>
      <c r="B27" s="4"/>
      <c r="C27" s="4">
        <v>48</v>
      </c>
      <c r="D27" s="4"/>
      <c r="E27" s="4">
        <v>48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48</v>
      </c>
      <c r="S27" s="4">
        <v>31</v>
      </c>
      <c r="T27" s="4"/>
      <c r="U27" s="4">
        <v>31</v>
      </c>
      <c r="V27" s="4"/>
    </row>
    <row r="28" spans="1:22" ht="12.75">
      <c r="A28" t="s">
        <v>171</v>
      </c>
      <c r="B28" s="4"/>
      <c r="C28" s="4">
        <v>116</v>
      </c>
      <c r="D28" s="4"/>
      <c r="E28" s="4">
        <v>116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116</v>
      </c>
      <c r="S28" s="4">
        <v>76</v>
      </c>
      <c r="T28" s="4"/>
      <c r="U28" s="4">
        <v>76</v>
      </c>
      <c r="V28" s="4"/>
    </row>
    <row r="29" spans="1:22" ht="12.75">
      <c r="A29" t="s">
        <v>222</v>
      </c>
      <c r="B29" s="4">
        <v>3859</v>
      </c>
      <c r="C29" s="4">
        <v>-8</v>
      </c>
      <c r="D29" s="4"/>
      <c r="E29" s="4">
        <v>3851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-72</v>
      </c>
      <c r="R29" s="4">
        <v>3779</v>
      </c>
      <c r="S29" s="4">
        <v>2462</v>
      </c>
      <c r="T29" s="4"/>
      <c r="U29" s="4">
        <v>2462</v>
      </c>
      <c r="V29" s="4"/>
    </row>
    <row r="30" spans="1:22" ht="13.5" thickBot="1">
      <c r="A30" t="s">
        <v>221</v>
      </c>
      <c r="B30" s="10"/>
      <c r="C30" s="10">
        <v>91</v>
      </c>
      <c r="D30" s="10"/>
      <c r="E30" s="10">
        <v>91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v>91</v>
      </c>
      <c r="S30" s="10">
        <v>59</v>
      </c>
      <c r="T30" s="10"/>
      <c r="U30" s="10">
        <v>59</v>
      </c>
      <c r="V30" s="10"/>
    </row>
    <row r="31" spans="1:22" ht="13.5" thickBot="1">
      <c r="A31" t="s">
        <v>225</v>
      </c>
      <c r="B31" s="9">
        <v>-110797</v>
      </c>
      <c r="C31" s="9">
        <v>277</v>
      </c>
      <c r="D31" s="9">
        <v>23189</v>
      </c>
      <c r="E31" s="9">
        <v>-87331</v>
      </c>
      <c r="F31" s="9">
        <v>0</v>
      </c>
      <c r="G31" s="9">
        <v>0</v>
      </c>
      <c r="H31" s="9">
        <v>-103</v>
      </c>
      <c r="I31" s="9">
        <v>5358</v>
      </c>
      <c r="J31" s="9">
        <v>-4628</v>
      </c>
      <c r="K31" s="9">
        <v>1164</v>
      </c>
      <c r="L31" s="9">
        <v>-706</v>
      </c>
      <c r="M31" s="9">
        <v>199</v>
      </c>
      <c r="N31" s="9">
        <v>-234</v>
      </c>
      <c r="O31" s="9">
        <v>-240</v>
      </c>
      <c r="P31" s="9">
        <v>-480</v>
      </c>
      <c r="Q31" s="9">
        <v>-72</v>
      </c>
      <c r="R31" s="9">
        <v>-87073</v>
      </c>
      <c r="S31" s="9">
        <v>-56737</v>
      </c>
      <c r="T31" s="9">
        <v>349</v>
      </c>
      <c r="U31" s="9">
        <v>-56388</v>
      </c>
      <c r="V31" s="9">
        <v>-56557</v>
      </c>
    </row>
    <row r="32" ht="13.5" thickTop="1"/>
    <row r="33" spans="1:22" ht="12.75">
      <c r="A33" t="s">
        <v>172</v>
      </c>
      <c r="B33" s="3">
        <v>18912</v>
      </c>
      <c r="C33" s="3">
        <v>-5730</v>
      </c>
      <c r="D33" s="3">
        <v>-23189</v>
      </c>
      <c r="E33" s="3">
        <v>-10007</v>
      </c>
      <c r="F33" s="3">
        <v>860</v>
      </c>
      <c r="G33" s="3">
        <v>853</v>
      </c>
      <c r="H33" s="3">
        <v>103</v>
      </c>
      <c r="I33" s="3">
        <v>-5358</v>
      </c>
      <c r="J33" s="3">
        <v>4628</v>
      </c>
      <c r="K33" s="3">
        <v>-1164</v>
      </c>
      <c r="L33" s="3">
        <v>706</v>
      </c>
      <c r="M33" s="3">
        <v>-199</v>
      </c>
      <c r="N33" s="3">
        <v>234</v>
      </c>
      <c r="O33" s="3">
        <v>240</v>
      </c>
      <c r="P33" s="3">
        <v>480</v>
      </c>
      <c r="Q33" s="3">
        <v>72</v>
      </c>
      <c r="R33" s="3">
        <v>-8552</v>
      </c>
      <c r="S33" s="3">
        <v>-5572</v>
      </c>
      <c r="T33" s="3">
        <v>-349</v>
      </c>
      <c r="U33" s="3">
        <v>-5922</v>
      </c>
      <c r="V33" s="3">
        <v>-6869</v>
      </c>
    </row>
    <row r="35" spans="1:22" ht="13.5" thickBot="1">
      <c r="A35" t="s">
        <v>173</v>
      </c>
      <c r="B35" s="11">
        <v>6619</v>
      </c>
      <c r="C35" s="11">
        <v>-2006</v>
      </c>
      <c r="D35" s="11">
        <v>-8116</v>
      </c>
      <c r="E35" s="11">
        <v>-3502</v>
      </c>
      <c r="F35" s="11">
        <v>301</v>
      </c>
      <c r="G35" s="11">
        <v>299</v>
      </c>
      <c r="H35" s="11">
        <v>36</v>
      </c>
      <c r="I35" s="11">
        <v>-1875</v>
      </c>
      <c r="J35" s="11">
        <v>1620</v>
      </c>
      <c r="K35" s="11">
        <v>-407</v>
      </c>
      <c r="L35" s="11">
        <v>247</v>
      </c>
      <c r="M35" s="11">
        <v>-70</v>
      </c>
      <c r="N35" s="11">
        <v>82</v>
      </c>
      <c r="O35" s="11">
        <v>84</v>
      </c>
      <c r="P35" s="11">
        <v>168</v>
      </c>
      <c r="Q35" s="11">
        <v>25</v>
      </c>
      <c r="R35" s="11">
        <v>-2993</v>
      </c>
      <c r="S35" s="11">
        <v>-1950</v>
      </c>
      <c r="T35" s="11">
        <v>-122</v>
      </c>
      <c r="U35" s="11">
        <v>-2073</v>
      </c>
      <c r="V35" s="11">
        <v>-2404</v>
      </c>
    </row>
    <row r="36" ht="13.5" thickTop="1"/>
    <row r="37" spans="1:22" ht="13.5" thickBot="1">
      <c r="A37" t="s">
        <v>174</v>
      </c>
      <c r="B37" s="12">
        <v>12293</v>
      </c>
      <c r="C37" s="12">
        <v>-3724</v>
      </c>
      <c r="D37" s="12">
        <v>-15073</v>
      </c>
      <c r="E37" s="12">
        <v>-6505</v>
      </c>
      <c r="F37" s="12">
        <v>559</v>
      </c>
      <c r="G37" s="12">
        <v>554</v>
      </c>
      <c r="H37" s="12">
        <v>67</v>
      </c>
      <c r="I37" s="12">
        <v>-3483</v>
      </c>
      <c r="J37" s="12">
        <v>3008</v>
      </c>
      <c r="K37" s="12">
        <v>-757</v>
      </c>
      <c r="L37" s="12">
        <v>459</v>
      </c>
      <c r="M37" s="12">
        <v>-129</v>
      </c>
      <c r="N37" s="12">
        <v>152</v>
      </c>
      <c r="O37" s="12">
        <v>156</v>
      </c>
      <c r="P37" s="12">
        <v>312</v>
      </c>
      <c r="Q37" s="12">
        <v>47</v>
      </c>
      <c r="R37" s="12">
        <v>-5559</v>
      </c>
      <c r="S37" s="12">
        <v>-3622</v>
      </c>
      <c r="T37" s="12">
        <v>-227</v>
      </c>
      <c r="U37" s="12">
        <v>-3849</v>
      </c>
      <c r="V37" s="12">
        <v>-4465</v>
      </c>
    </row>
    <row r="38" ht="13.5" thickTop="1"/>
  </sheetData>
  <printOptions/>
  <pageMargins left="1" right="1.37" top="1" bottom="1" header="0.5" footer="0.5"/>
  <pageSetup fitToWidth="2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L1">
      <selection activeCell="O5" sqref="O5"/>
    </sheetView>
  </sheetViews>
  <sheetFormatPr defaultColWidth="9.140625" defaultRowHeight="12.75"/>
  <cols>
    <col min="1" max="1" width="36.00390625" style="0" bestFit="1" customWidth="1"/>
    <col min="2" max="2" width="22.140625" style="0" bestFit="1" customWidth="1"/>
    <col min="3" max="11" width="15.8515625" style="0" customWidth="1"/>
    <col min="12" max="15" width="17.421875" style="0" customWidth="1"/>
    <col min="16" max="16" width="48.140625" style="0" customWidth="1"/>
    <col min="18" max="18" width="9.421875" style="0" bestFit="1" customWidth="1"/>
  </cols>
  <sheetData>
    <row r="1" spans="1:18" ht="12.75">
      <c r="A1" s="1" t="s">
        <v>0</v>
      </c>
      <c r="R1" t="s">
        <v>203</v>
      </c>
    </row>
    <row r="2" spans="1:16" ht="12.75">
      <c r="A2" s="1" t="s">
        <v>107</v>
      </c>
      <c r="I2" s="31" t="s">
        <v>235</v>
      </c>
      <c r="P2" s="31" t="s">
        <v>235</v>
      </c>
    </row>
    <row r="3" spans="1:16" ht="12.75">
      <c r="A3" s="1" t="s">
        <v>108</v>
      </c>
      <c r="I3" s="31" t="s">
        <v>239</v>
      </c>
      <c r="P3" s="31" t="s">
        <v>239</v>
      </c>
    </row>
    <row r="4" spans="1:16" ht="12.75">
      <c r="A4" s="1" t="s">
        <v>177</v>
      </c>
      <c r="I4" s="31" t="s">
        <v>176</v>
      </c>
      <c r="P4" s="31" t="s">
        <v>175</v>
      </c>
    </row>
    <row r="5" ht="12.75">
      <c r="A5" s="1" t="s">
        <v>178</v>
      </c>
    </row>
    <row r="6" spans="1:2" ht="12.75">
      <c r="A6" s="2" t="s">
        <v>111</v>
      </c>
      <c r="B6" s="2" t="s">
        <v>147</v>
      </c>
    </row>
    <row r="7" spans="1:18" ht="13.5" thickBot="1">
      <c r="A7" s="2" t="s">
        <v>217</v>
      </c>
      <c r="B7" s="2" t="s">
        <v>179</v>
      </c>
      <c r="C7" s="6" t="s">
        <v>180</v>
      </c>
      <c r="D7" s="6"/>
      <c r="E7" s="6"/>
      <c r="F7" s="6"/>
      <c r="G7" s="6"/>
      <c r="H7" s="6"/>
      <c r="I7" s="6"/>
      <c r="J7" s="6"/>
      <c r="K7" s="6"/>
      <c r="L7" s="2" t="s">
        <v>152</v>
      </c>
      <c r="M7" s="2" t="s">
        <v>119</v>
      </c>
      <c r="N7" s="2" t="s">
        <v>181</v>
      </c>
      <c r="R7" s="2" t="s">
        <v>181</v>
      </c>
    </row>
    <row r="8" spans="2:18" ht="13.5" thickTop="1">
      <c r="B8" s="2" t="s">
        <v>119</v>
      </c>
      <c r="C8" s="2"/>
      <c r="D8" s="2"/>
      <c r="E8" s="2"/>
      <c r="F8" s="2" t="s">
        <v>183</v>
      </c>
      <c r="G8" s="2"/>
      <c r="K8" s="2" t="s">
        <v>182</v>
      </c>
      <c r="L8" s="2" t="s">
        <v>184</v>
      </c>
      <c r="M8" s="2" t="s">
        <v>237</v>
      </c>
      <c r="N8" s="2" t="s">
        <v>31</v>
      </c>
      <c r="R8" s="2" t="s">
        <v>185</v>
      </c>
    </row>
    <row r="9" spans="3:18" ht="12.75">
      <c r="C9" s="2" t="s">
        <v>19</v>
      </c>
      <c r="D9" s="2" t="s">
        <v>187</v>
      </c>
      <c r="E9" s="2" t="s">
        <v>188</v>
      </c>
      <c r="F9" s="2" t="s">
        <v>190</v>
      </c>
      <c r="G9" s="2" t="s">
        <v>189</v>
      </c>
      <c r="H9" s="2" t="s">
        <v>22</v>
      </c>
      <c r="I9" s="2" t="s">
        <v>192</v>
      </c>
      <c r="J9" s="2" t="s">
        <v>115</v>
      </c>
      <c r="K9" s="2" t="s">
        <v>186</v>
      </c>
      <c r="L9" s="2" t="s">
        <v>193</v>
      </c>
      <c r="M9" s="2" t="s">
        <v>238</v>
      </c>
      <c r="N9" s="2" t="s">
        <v>236</v>
      </c>
      <c r="R9" s="2" t="s">
        <v>194</v>
      </c>
    </row>
    <row r="10" spans="3:18" ht="12.75">
      <c r="C10" s="2" t="s">
        <v>128</v>
      </c>
      <c r="D10" s="2" t="s">
        <v>153</v>
      </c>
      <c r="E10" s="2" t="s">
        <v>195</v>
      </c>
      <c r="F10" s="2" t="s">
        <v>197</v>
      </c>
      <c r="G10" s="2" t="s">
        <v>196</v>
      </c>
      <c r="H10" s="2" t="s">
        <v>191</v>
      </c>
      <c r="I10" s="2" t="s">
        <v>198</v>
      </c>
      <c r="J10" s="2" t="s">
        <v>55</v>
      </c>
      <c r="K10" s="2" t="s">
        <v>31</v>
      </c>
      <c r="L10" s="2" t="s">
        <v>199</v>
      </c>
      <c r="M10" s="13">
        <v>0.6516</v>
      </c>
      <c r="N10" s="2" t="s">
        <v>200</v>
      </c>
      <c r="R10" s="2" t="s">
        <v>201</v>
      </c>
    </row>
    <row r="11" spans="12:18" ht="12.75">
      <c r="L11" s="2"/>
      <c r="M11" s="2"/>
      <c r="N11" s="2"/>
      <c r="R11" s="2" t="s">
        <v>202</v>
      </c>
    </row>
    <row r="13" spans="1:18" ht="12.75">
      <c r="A13" t="s">
        <v>159</v>
      </c>
      <c r="B13" s="3">
        <v>-18180</v>
      </c>
      <c r="C13" s="3"/>
      <c r="D13" s="3"/>
      <c r="E13" s="3"/>
      <c r="F13" s="3"/>
      <c r="G13" s="3"/>
      <c r="H13" s="3"/>
      <c r="I13" s="3"/>
      <c r="J13" s="3"/>
      <c r="K13" s="3"/>
      <c r="L13" s="3">
        <f>SUM(C13:K13)</f>
        <v>0</v>
      </c>
      <c r="M13" s="3">
        <f>+ROUND(L13*0.6516,0)</f>
        <v>0</v>
      </c>
      <c r="N13" s="3">
        <f>+B13+M13</f>
        <v>-18180</v>
      </c>
      <c r="R13" s="3">
        <v>-27900</v>
      </c>
    </row>
    <row r="14" spans="1:18" ht="12.75">
      <c r="A14" t="s">
        <v>160</v>
      </c>
      <c r="B14" s="4">
        <v>3</v>
      </c>
      <c r="C14" s="4"/>
      <c r="D14" s="4"/>
      <c r="E14" s="4"/>
      <c r="F14" s="4"/>
      <c r="G14" s="4"/>
      <c r="H14" s="4"/>
      <c r="I14" s="4"/>
      <c r="J14" s="4"/>
      <c r="K14" s="4"/>
      <c r="L14" s="4">
        <f>SUM(C14:K14)</f>
        <v>0</v>
      </c>
      <c r="M14" s="4">
        <f>+ROUND(L14*0.6516,0)</f>
        <v>0</v>
      </c>
      <c r="N14" s="4">
        <f>+M14+B14</f>
        <v>3</v>
      </c>
      <c r="R14" s="4">
        <v>5</v>
      </c>
    </row>
    <row r="15" spans="1:18" ht="12.75">
      <c r="A15" t="s">
        <v>161</v>
      </c>
      <c r="B15" s="4">
        <v>1</v>
      </c>
      <c r="C15" s="4"/>
      <c r="D15" s="4"/>
      <c r="E15" s="4"/>
      <c r="F15" s="4"/>
      <c r="G15" s="4"/>
      <c r="H15" s="4"/>
      <c r="I15" s="4"/>
      <c r="J15" s="4"/>
      <c r="K15" s="4"/>
      <c r="L15" s="4">
        <f>SUM(C15:K15)</f>
        <v>0</v>
      </c>
      <c r="M15" s="4">
        <f>+ROUND(L15*0.6516,0)</f>
        <v>0</v>
      </c>
      <c r="N15" s="4">
        <f>+M15+B15</f>
        <v>1</v>
      </c>
      <c r="R15" s="4">
        <v>1</v>
      </c>
    </row>
    <row r="16" spans="1:18" ht="13.5" thickBot="1">
      <c r="A16" t="s">
        <v>162</v>
      </c>
      <c r="B16" s="8">
        <v>-44134</v>
      </c>
      <c r="C16" s="8"/>
      <c r="D16" s="8">
        <v>831</v>
      </c>
      <c r="E16" s="8"/>
      <c r="F16" s="8"/>
      <c r="G16" s="8"/>
      <c r="H16" s="8"/>
      <c r="I16" s="8"/>
      <c r="J16" s="8"/>
      <c r="K16" s="8"/>
      <c r="L16" s="4">
        <f>SUM(C16:K16)</f>
        <v>831</v>
      </c>
      <c r="M16" s="8">
        <f>+ROUND(L16*0.6516,0)</f>
        <v>541</v>
      </c>
      <c r="N16" s="4">
        <f>+M16+B16</f>
        <v>-43593</v>
      </c>
      <c r="R16" s="8">
        <v>-66900</v>
      </c>
    </row>
    <row r="17" spans="1:18" ht="13.5" thickBot="1">
      <c r="A17" t="s">
        <v>163</v>
      </c>
      <c r="B17" s="9">
        <v>-62310</v>
      </c>
      <c r="C17" s="9">
        <v>0</v>
      </c>
      <c r="D17" s="9">
        <v>831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f>SUM(L13:L16)</f>
        <v>831</v>
      </c>
      <c r="M17" s="9">
        <f>SUM(M13:M16)</f>
        <v>541</v>
      </c>
      <c r="N17" s="9">
        <f>SUM(N13:N16)</f>
        <v>-61769</v>
      </c>
      <c r="R17" s="9">
        <v>-94794</v>
      </c>
    </row>
    <row r="18" ht="13.5" thickTop="1">
      <c r="B18" s="3"/>
    </row>
    <row r="19" spans="1:18" ht="12.75">
      <c r="A19" t="s">
        <v>164</v>
      </c>
      <c r="B19" s="3">
        <v>1373</v>
      </c>
      <c r="C19" s="3">
        <v>-437</v>
      </c>
      <c r="D19" s="3"/>
      <c r="E19" s="3"/>
      <c r="F19" s="3"/>
      <c r="G19" s="3"/>
      <c r="H19" s="3"/>
      <c r="I19" s="3"/>
      <c r="J19" s="3"/>
      <c r="K19" s="3"/>
      <c r="L19" s="3">
        <f>SUM(C19:K19)</f>
        <v>-437</v>
      </c>
      <c r="M19" s="3">
        <f aca="true" t="shared" si="0" ref="M19:M30">+ROUND(L19*0.6516,0)</f>
        <v>-285</v>
      </c>
      <c r="N19" s="3">
        <f>+B19+M19</f>
        <v>1088</v>
      </c>
      <c r="R19" s="3">
        <v>1670</v>
      </c>
    </row>
    <row r="20" spans="1:18" ht="12.75">
      <c r="A20" t="s">
        <v>165</v>
      </c>
      <c r="B20" s="4">
        <v>1</v>
      </c>
      <c r="C20" s="4"/>
      <c r="D20" s="4"/>
      <c r="E20" s="4"/>
      <c r="F20" s="4"/>
      <c r="G20" s="4"/>
      <c r="H20" s="4"/>
      <c r="I20" s="4"/>
      <c r="J20" s="4"/>
      <c r="K20" s="4"/>
      <c r="L20" s="4">
        <f aca="true" t="shared" si="1" ref="L20:L30">SUM(C20:K20)</f>
        <v>0</v>
      </c>
      <c r="M20" s="4">
        <f t="shared" si="0"/>
        <v>0</v>
      </c>
      <c r="N20" s="4">
        <f aca="true" t="shared" si="2" ref="N20:N30">+B20+M20</f>
        <v>1</v>
      </c>
      <c r="R20" s="4">
        <v>2</v>
      </c>
    </row>
    <row r="21" spans="1:18" ht="12.75">
      <c r="A21" t="s">
        <v>166</v>
      </c>
      <c r="B21" s="4">
        <v>32484</v>
      </c>
      <c r="C21" s="4"/>
      <c r="D21" s="4"/>
      <c r="E21" s="4"/>
      <c r="F21" s="4"/>
      <c r="G21" s="4"/>
      <c r="H21" s="4"/>
      <c r="I21" s="4"/>
      <c r="J21" s="4"/>
      <c r="K21" s="4"/>
      <c r="L21" s="4">
        <f t="shared" si="1"/>
        <v>0</v>
      </c>
      <c r="M21" s="4">
        <f t="shared" si="0"/>
        <v>0</v>
      </c>
      <c r="N21" s="4">
        <f t="shared" si="2"/>
        <v>32484</v>
      </c>
      <c r="R21" s="4">
        <v>49852</v>
      </c>
    </row>
    <row r="22" spans="1:18" ht="12.75">
      <c r="A22" t="s">
        <v>167</v>
      </c>
      <c r="B22" s="4">
        <v>-47107</v>
      </c>
      <c r="C22" s="4"/>
      <c r="D22" s="4"/>
      <c r="E22" s="4"/>
      <c r="F22" s="4"/>
      <c r="G22" s="4">
        <v>-369</v>
      </c>
      <c r="H22" s="4"/>
      <c r="I22" s="4"/>
      <c r="J22" s="4"/>
      <c r="K22" s="4"/>
      <c r="L22" s="4">
        <f t="shared" si="1"/>
        <v>-369</v>
      </c>
      <c r="M22" s="4">
        <f t="shared" si="0"/>
        <v>-240</v>
      </c>
      <c r="N22" s="4">
        <f t="shared" si="2"/>
        <v>-47347</v>
      </c>
      <c r="R22" s="4">
        <v>-72664</v>
      </c>
    </row>
    <row r="23" spans="1:18" ht="12.75">
      <c r="A23" t="s">
        <v>168</v>
      </c>
      <c r="B23" s="4">
        <v>1326</v>
      </c>
      <c r="C23" s="4"/>
      <c r="D23" s="4"/>
      <c r="E23" s="4"/>
      <c r="F23" s="4"/>
      <c r="G23" s="4"/>
      <c r="H23" s="4"/>
      <c r="I23" s="4">
        <v>-577</v>
      </c>
      <c r="J23" s="4"/>
      <c r="K23" s="4"/>
      <c r="L23" s="4">
        <f t="shared" si="1"/>
        <v>-577</v>
      </c>
      <c r="M23" s="4">
        <f t="shared" si="0"/>
        <v>-376</v>
      </c>
      <c r="N23" s="4">
        <f t="shared" si="2"/>
        <v>950</v>
      </c>
      <c r="R23" s="4">
        <v>1458</v>
      </c>
    </row>
    <row r="24" spans="1:18" ht="12.75">
      <c r="A24" t="s">
        <v>169</v>
      </c>
      <c r="B24" s="4">
        <v>-96</v>
      </c>
      <c r="C24" s="4"/>
      <c r="D24" s="4"/>
      <c r="E24" s="4"/>
      <c r="F24" s="4"/>
      <c r="G24" s="4"/>
      <c r="H24" s="4"/>
      <c r="I24" s="4"/>
      <c r="J24" s="4"/>
      <c r="K24" s="4"/>
      <c r="L24" s="4">
        <f t="shared" si="1"/>
        <v>0</v>
      </c>
      <c r="M24" s="4">
        <f t="shared" si="0"/>
        <v>0</v>
      </c>
      <c r="N24" s="4">
        <f t="shared" si="2"/>
        <v>-96</v>
      </c>
      <c r="R24" s="4">
        <v>-147</v>
      </c>
    </row>
    <row r="25" spans="1:18" ht="12.75">
      <c r="A25" t="s">
        <v>223</v>
      </c>
      <c r="B25" s="4">
        <v>-47017</v>
      </c>
      <c r="C25" s="4"/>
      <c r="D25" s="4"/>
      <c r="E25" s="4">
        <v>-43</v>
      </c>
      <c r="F25" s="4"/>
      <c r="G25" s="4"/>
      <c r="H25" s="4"/>
      <c r="I25" s="4"/>
      <c r="J25" s="4"/>
      <c r="K25" s="4">
        <v>103</v>
      </c>
      <c r="L25" s="4">
        <f t="shared" si="1"/>
        <v>60</v>
      </c>
      <c r="M25" s="4">
        <f t="shared" si="0"/>
        <v>39</v>
      </c>
      <c r="N25" s="4">
        <f t="shared" si="2"/>
        <v>-46978</v>
      </c>
      <c r="R25" s="4">
        <v>-72632</v>
      </c>
    </row>
    <row r="26" spans="1:18" ht="12.75">
      <c r="A26" t="s">
        <v>224</v>
      </c>
      <c r="B26" s="4">
        <v>20</v>
      </c>
      <c r="C26" s="4"/>
      <c r="D26" s="4"/>
      <c r="E26" s="4"/>
      <c r="F26" s="4"/>
      <c r="G26" s="4"/>
      <c r="H26" s="4"/>
      <c r="I26" s="4"/>
      <c r="J26" s="4"/>
      <c r="K26" s="4"/>
      <c r="L26" s="4">
        <f t="shared" si="1"/>
        <v>0</v>
      </c>
      <c r="M26" s="4">
        <f t="shared" si="0"/>
        <v>0</v>
      </c>
      <c r="N26" s="4">
        <f t="shared" si="2"/>
        <v>20</v>
      </c>
      <c r="R26" s="4">
        <v>31</v>
      </c>
    </row>
    <row r="27" spans="1:18" ht="12.75">
      <c r="A27" t="s">
        <v>219</v>
      </c>
      <c r="B27" s="4">
        <v>31</v>
      </c>
      <c r="C27" s="4"/>
      <c r="D27" s="4"/>
      <c r="E27" s="4"/>
      <c r="F27" s="4"/>
      <c r="G27" s="4"/>
      <c r="H27" s="4"/>
      <c r="I27" s="4"/>
      <c r="J27" s="4">
        <v>-48</v>
      </c>
      <c r="K27" s="4"/>
      <c r="L27" s="4">
        <f t="shared" si="1"/>
        <v>-48</v>
      </c>
      <c r="M27" s="4">
        <f t="shared" si="0"/>
        <v>-31</v>
      </c>
      <c r="N27" s="4">
        <f t="shared" si="2"/>
        <v>0</v>
      </c>
      <c r="R27" s="4">
        <v>0</v>
      </c>
    </row>
    <row r="28" spans="1:18" ht="12.75">
      <c r="A28" t="s">
        <v>171</v>
      </c>
      <c r="B28" s="4">
        <v>76</v>
      </c>
      <c r="C28" s="4"/>
      <c r="D28" s="4"/>
      <c r="E28" s="4"/>
      <c r="F28" s="4"/>
      <c r="G28" s="4"/>
      <c r="H28" s="4"/>
      <c r="I28" s="4"/>
      <c r="J28" s="4">
        <v>-116</v>
      </c>
      <c r="K28" s="4"/>
      <c r="L28" s="4">
        <f t="shared" si="1"/>
        <v>-116</v>
      </c>
      <c r="M28" s="4">
        <f t="shared" si="0"/>
        <v>-76</v>
      </c>
      <c r="N28" s="4">
        <f t="shared" si="2"/>
        <v>0</v>
      </c>
      <c r="R28" s="4">
        <v>0</v>
      </c>
    </row>
    <row r="29" spans="1:18" ht="12.75">
      <c r="A29" t="s">
        <v>220</v>
      </c>
      <c r="B29" s="4">
        <v>2462</v>
      </c>
      <c r="C29" s="4"/>
      <c r="D29" s="4"/>
      <c r="E29" s="4"/>
      <c r="F29" s="4">
        <v>-294</v>
      </c>
      <c r="G29" s="4"/>
      <c r="H29" s="4">
        <v>-39</v>
      </c>
      <c r="I29" s="4"/>
      <c r="J29" s="4"/>
      <c r="K29" s="4"/>
      <c r="L29" s="4">
        <f t="shared" si="1"/>
        <v>-333</v>
      </c>
      <c r="M29" s="4">
        <f t="shared" si="0"/>
        <v>-217</v>
      </c>
      <c r="N29" s="4">
        <f t="shared" si="2"/>
        <v>2245</v>
      </c>
      <c r="R29" s="4">
        <v>3446</v>
      </c>
    </row>
    <row r="30" spans="1:18" ht="13.5" thickBot="1">
      <c r="A30" t="s">
        <v>221</v>
      </c>
      <c r="B30" s="8">
        <v>59</v>
      </c>
      <c r="C30" s="8"/>
      <c r="D30" s="8"/>
      <c r="E30" s="8"/>
      <c r="F30" s="8"/>
      <c r="G30" s="8"/>
      <c r="H30" s="8"/>
      <c r="I30" s="8"/>
      <c r="J30" s="8"/>
      <c r="K30" s="8"/>
      <c r="L30" s="8">
        <f t="shared" si="1"/>
        <v>0</v>
      </c>
      <c r="M30" s="8">
        <f t="shared" si="0"/>
        <v>0</v>
      </c>
      <c r="N30" s="8">
        <f t="shared" si="2"/>
        <v>59</v>
      </c>
      <c r="R30" s="8">
        <v>91</v>
      </c>
    </row>
    <row r="31" spans="1:18" ht="13.5" thickBot="1">
      <c r="A31" t="s">
        <v>225</v>
      </c>
      <c r="B31" s="12">
        <v>-56388</v>
      </c>
      <c r="C31" s="12">
        <v>-437</v>
      </c>
      <c r="D31" s="12">
        <v>0</v>
      </c>
      <c r="E31" s="12">
        <v>-43</v>
      </c>
      <c r="F31" s="12">
        <v>-294</v>
      </c>
      <c r="G31" s="12">
        <v>-369</v>
      </c>
      <c r="H31" s="12">
        <v>-39</v>
      </c>
      <c r="I31" s="12">
        <v>-577</v>
      </c>
      <c r="J31" s="12">
        <v>-164</v>
      </c>
      <c r="K31" s="12">
        <v>103</v>
      </c>
      <c r="L31" s="12">
        <f>SUM(L19:L30)</f>
        <v>-1820</v>
      </c>
      <c r="M31" s="12">
        <f>SUM(M19:M30)</f>
        <v>-1186</v>
      </c>
      <c r="N31" s="12">
        <f>SUM(N19:N30)</f>
        <v>-57574</v>
      </c>
      <c r="R31" s="12">
        <v>-88893</v>
      </c>
    </row>
    <row r="32" ht="13.5" thickTop="1">
      <c r="B32" s="3"/>
    </row>
    <row r="33" spans="1:18" ht="13.5" thickBot="1">
      <c r="A33" t="s">
        <v>172</v>
      </c>
      <c r="B33" s="12">
        <v>-5922</v>
      </c>
      <c r="C33" s="12">
        <v>437</v>
      </c>
      <c r="D33" s="12">
        <v>831</v>
      </c>
      <c r="E33" s="12">
        <v>43</v>
      </c>
      <c r="F33" s="12">
        <v>294</v>
      </c>
      <c r="G33" s="12">
        <v>369</v>
      </c>
      <c r="H33" s="12">
        <v>39</v>
      </c>
      <c r="I33" s="12">
        <v>577</v>
      </c>
      <c r="J33" s="12">
        <v>164</v>
      </c>
      <c r="K33" s="12">
        <v>-103</v>
      </c>
      <c r="L33" s="12">
        <f>+L17-L31</f>
        <v>2651</v>
      </c>
      <c r="M33" s="12">
        <f>+M17-M31</f>
        <v>1727</v>
      </c>
      <c r="N33" s="12">
        <f>+N17-N31</f>
        <v>-4195</v>
      </c>
      <c r="R33" s="12">
        <v>-5901</v>
      </c>
    </row>
    <row r="34" ht="13.5" thickTop="1">
      <c r="B34" s="3"/>
    </row>
    <row r="35" spans="1:18" ht="13.5" thickBot="1">
      <c r="A35" t="s">
        <v>173</v>
      </c>
      <c r="B35" s="14">
        <v>-2073</v>
      </c>
      <c r="C35" s="14">
        <v>153</v>
      </c>
      <c r="D35" s="14">
        <v>291</v>
      </c>
      <c r="E35" s="14">
        <v>15</v>
      </c>
      <c r="F35" s="14">
        <v>103</v>
      </c>
      <c r="G35" s="14">
        <v>129</v>
      </c>
      <c r="H35" s="14">
        <v>14</v>
      </c>
      <c r="I35" s="14">
        <v>202</v>
      </c>
      <c r="J35" s="14">
        <v>57</v>
      </c>
      <c r="K35" s="14">
        <v>-36</v>
      </c>
      <c r="L35" s="14">
        <f>+ROUND(0.35*L33,0)</f>
        <v>928</v>
      </c>
      <c r="M35" s="14">
        <f>+ROUND(0.35*M33,0)</f>
        <v>604</v>
      </c>
      <c r="N35" s="14">
        <f>+ROUND(0.35*N33,0)</f>
        <v>-1468</v>
      </c>
      <c r="R35" s="14">
        <v>-2065</v>
      </c>
    </row>
    <row r="36" spans="2:18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R36" s="3"/>
    </row>
    <row r="37" spans="1:18" ht="13.5" thickBot="1">
      <c r="A37" t="s">
        <v>82</v>
      </c>
      <c r="B37" s="5">
        <v>-3849</v>
      </c>
      <c r="C37" s="5">
        <v>284</v>
      </c>
      <c r="D37" s="5">
        <v>540</v>
      </c>
      <c r="E37" s="5">
        <v>28</v>
      </c>
      <c r="F37" s="5">
        <v>191</v>
      </c>
      <c r="G37" s="5">
        <v>240</v>
      </c>
      <c r="H37" s="5">
        <v>25</v>
      </c>
      <c r="I37" s="5">
        <v>375</v>
      </c>
      <c r="J37" s="5">
        <v>107</v>
      </c>
      <c r="K37" s="5">
        <v>-67</v>
      </c>
      <c r="L37" s="5">
        <f>+L33-L35</f>
        <v>1723</v>
      </c>
      <c r="M37" s="5">
        <f>+M33-M35</f>
        <v>1123</v>
      </c>
      <c r="N37" s="5">
        <f>+N33-N35</f>
        <v>-2727</v>
      </c>
      <c r="R37" s="5">
        <v>-3836</v>
      </c>
    </row>
    <row r="38" ht="13.5" thickTop="1"/>
  </sheetData>
  <printOptions/>
  <pageMargins left="1" right="1" top="1" bottom="1" header="0.5" footer="0.5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Office of the Attorney General</cp:lastModifiedBy>
  <cp:lastPrinted>2005-08-25T21:20:02Z</cp:lastPrinted>
  <dcterms:created xsi:type="dcterms:W3CDTF">2005-08-18T20:45:21Z</dcterms:created>
  <dcterms:modified xsi:type="dcterms:W3CDTF">2005-08-26T00:03:51Z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050482</vt:lpwstr>
  </property>
  <property fmtid="{D5CDD505-2E9C-101B-9397-08002B2CF9AE}" pid="6" name="IsConfidenti">
    <vt:lpwstr>0</vt:lpwstr>
  </property>
  <property fmtid="{D5CDD505-2E9C-101B-9397-08002B2CF9AE}" pid="7" name="Dat">
    <vt:lpwstr>2005-08-26T00:00:00Z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2005-03-30T00:00:00Z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