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teams.nwnatural.com/sites/drd/DataRequests/UG-181053 WUTC DR 38/"/>
    </mc:Choice>
  </mc:AlternateContent>
  <bookViews>
    <workbookView xWindow="0" yWindow="0" windowWidth="21864" windowHeight="9012" activeTab="4"/>
  </bookViews>
  <sheets>
    <sheet name="Index" sheetId="1" r:id="rId1"/>
    <sheet name="Weather Normalized Usage" sheetId="2" r:id="rId2"/>
    <sheet name="Weather Normalized UPCs" sheetId="3" r:id="rId3"/>
    <sheet name="Actual UPC" sheetId="6" r:id="rId4"/>
    <sheet name="Customers" sheetId="4" r:id="rId5"/>
    <sheet name="Volumes" sheetId="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5" i="6" l="1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C75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C74" i="6"/>
  <c r="S73" i="6"/>
  <c r="R73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D73" i="6"/>
  <c r="C73" i="6"/>
  <c r="S72" i="6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C72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C71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C67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6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C64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C4" i="6"/>
  <c r="J75" i="2"/>
  <c r="I75" i="2"/>
  <c r="H75" i="2"/>
  <c r="G75" i="2"/>
  <c r="F75" i="2"/>
  <c r="E75" i="2"/>
  <c r="D75" i="2"/>
  <c r="J74" i="2"/>
  <c r="I74" i="2"/>
  <c r="H74" i="2"/>
  <c r="G74" i="2"/>
  <c r="F74" i="2"/>
  <c r="E74" i="2"/>
  <c r="D74" i="2"/>
  <c r="J73" i="2"/>
  <c r="I73" i="2"/>
  <c r="H73" i="2"/>
  <c r="G73" i="2"/>
  <c r="F73" i="2"/>
  <c r="E73" i="2"/>
  <c r="D73" i="2"/>
  <c r="J72" i="2"/>
  <c r="I72" i="2"/>
  <c r="H72" i="2"/>
  <c r="G72" i="2"/>
  <c r="F72" i="2"/>
  <c r="E72" i="2"/>
  <c r="D72" i="2"/>
  <c r="J71" i="2"/>
  <c r="I71" i="2"/>
  <c r="H71" i="2"/>
  <c r="G71" i="2"/>
  <c r="F71" i="2"/>
  <c r="E71" i="2"/>
  <c r="D71" i="2"/>
  <c r="J70" i="2"/>
  <c r="I70" i="2"/>
  <c r="H70" i="2"/>
  <c r="G70" i="2"/>
  <c r="F70" i="2"/>
  <c r="E70" i="2"/>
  <c r="D70" i="2"/>
  <c r="J69" i="2"/>
  <c r="I69" i="2"/>
  <c r="H69" i="2"/>
  <c r="G69" i="2"/>
  <c r="F69" i="2"/>
  <c r="E69" i="2"/>
  <c r="D69" i="2"/>
  <c r="J68" i="2"/>
  <c r="I68" i="2"/>
  <c r="H68" i="2"/>
  <c r="G68" i="2"/>
  <c r="F68" i="2"/>
  <c r="E68" i="2"/>
  <c r="D68" i="2"/>
  <c r="J67" i="2"/>
  <c r="I67" i="2"/>
  <c r="H67" i="2"/>
  <c r="G67" i="2"/>
  <c r="F67" i="2"/>
  <c r="E67" i="2"/>
  <c r="D67" i="2"/>
  <c r="J66" i="2"/>
  <c r="I66" i="2"/>
  <c r="H66" i="2"/>
  <c r="G66" i="2"/>
  <c r="F66" i="2"/>
  <c r="E66" i="2"/>
  <c r="D66" i="2"/>
  <c r="J65" i="2"/>
  <c r="I65" i="2"/>
  <c r="H65" i="2"/>
  <c r="G65" i="2"/>
  <c r="F65" i="2"/>
  <c r="E65" i="2"/>
  <c r="D65" i="2"/>
  <c r="J64" i="2"/>
  <c r="I64" i="2"/>
  <c r="H64" i="2"/>
  <c r="G64" i="2"/>
  <c r="F64" i="2"/>
  <c r="E64" i="2"/>
  <c r="D64" i="2"/>
  <c r="J63" i="2"/>
  <c r="I63" i="2"/>
  <c r="H63" i="2"/>
  <c r="G63" i="2"/>
  <c r="F63" i="2"/>
  <c r="E63" i="2"/>
  <c r="D63" i="2"/>
  <c r="J62" i="2"/>
  <c r="I62" i="2"/>
  <c r="H62" i="2"/>
  <c r="G62" i="2"/>
  <c r="F62" i="2"/>
  <c r="E62" i="2"/>
  <c r="D62" i="2"/>
  <c r="J61" i="2"/>
  <c r="I61" i="2"/>
  <c r="H61" i="2"/>
  <c r="G61" i="2"/>
  <c r="F61" i="2"/>
  <c r="E61" i="2"/>
  <c r="D61" i="2"/>
  <c r="J60" i="2"/>
  <c r="I60" i="2"/>
  <c r="H60" i="2"/>
  <c r="G60" i="2"/>
  <c r="F60" i="2"/>
  <c r="E60" i="2"/>
  <c r="D60" i="2"/>
  <c r="J59" i="2"/>
  <c r="I59" i="2"/>
  <c r="H59" i="2"/>
  <c r="G59" i="2"/>
  <c r="F59" i="2"/>
  <c r="E59" i="2"/>
  <c r="D59" i="2"/>
  <c r="J58" i="2"/>
  <c r="I58" i="2"/>
  <c r="H58" i="2"/>
  <c r="G58" i="2"/>
  <c r="F58" i="2"/>
  <c r="E58" i="2"/>
  <c r="D58" i="2"/>
  <c r="J57" i="2"/>
  <c r="I57" i="2"/>
  <c r="H57" i="2"/>
  <c r="G57" i="2"/>
  <c r="F57" i="2"/>
  <c r="E57" i="2"/>
  <c r="D57" i="2"/>
  <c r="J56" i="2"/>
  <c r="I56" i="2"/>
  <c r="H56" i="2"/>
  <c r="G56" i="2"/>
  <c r="F56" i="2"/>
  <c r="E56" i="2"/>
  <c r="D56" i="2"/>
  <c r="J55" i="2"/>
  <c r="I55" i="2"/>
  <c r="H55" i="2"/>
  <c r="G55" i="2"/>
  <c r="F55" i="2"/>
  <c r="E55" i="2"/>
  <c r="D55" i="2"/>
  <c r="J54" i="2"/>
  <c r="I54" i="2"/>
  <c r="H54" i="2"/>
  <c r="G54" i="2"/>
  <c r="F54" i="2"/>
  <c r="E54" i="2"/>
  <c r="D54" i="2"/>
  <c r="J53" i="2"/>
  <c r="I53" i="2"/>
  <c r="H53" i="2"/>
  <c r="G53" i="2"/>
  <c r="F53" i="2"/>
  <c r="E53" i="2"/>
  <c r="D53" i="2"/>
  <c r="J52" i="2"/>
  <c r="I52" i="2"/>
  <c r="H52" i="2"/>
  <c r="G52" i="2"/>
  <c r="F52" i="2"/>
  <c r="E52" i="2"/>
  <c r="D52" i="2"/>
  <c r="J51" i="2"/>
  <c r="I51" i="2"/>
  <c r="H51" i="2"/>
  <c r="G51" i="2"/>
  <c r="F51" i="2"/>
  <c r="E51" i="2"/>
  <c r="D51" i="2"/>
  <c r="J50" i="2"/>
  <c r="I50" i="2"/>
  <c r="H50" i="2"/>
  <c r="G50" i="2"/>
  <c r="F50" i="2"/>
  <c r="E50" i="2"/>
  <c r="D50" i="2"/>
  <c r="J49" i="2"/>
  <c r="I49" i="2"/>
  <c r="H49" i="2"/>
  <c r="G49" i="2"/>
  <c r="F49" i="2"/>
  <c r="E49" i="2"/>
  <c r="D49" i="2"/>
  <c r="J48" i="2"/>
  <c r="I48" i="2"/>
  <c r="H48" i="2"/>
  <c r="G48" i="2"/>
  <c r="F48" i="2"/>
  <c r="E48" i="2"/>
  <c r="D48" i="2"/>
  <c r="J47" i="2"/>
  <c r="I47" i="2"/>
  <c r="H47" i="2"/>
  <c r="G47" i="2"/>
  <c r="F47" i="2"/>
  <c r="E47" i="2"/>
  <c r="D47" i="2"/>
  <c r="J46" i="2"/>
  <c r="I46" i="2"/>
  <c r="H46" i="2"/>
  <c r="G46" i="2"/>
  <c r="F46" i="2"/>
  <c r="E46" i="2"/>
  <c r="D46" i="2"/>
  <c r="J45" i="2"/>
  <c r="I45" i="2"/>
  <c r="H45" i="2"/>
  <c r="G45" i="2"/>
  <c r="F45" i="2"/>
  <c r="E45" i="2"/>
  <c r="D45" i="2"/>
  <c r="J44" i="2"/>
  <c r="I44" i="2"/>
  <c r="H44" i="2"/>
  <c r="G44" i="2"/>
  <c r="F44" i="2"/>
  <c r="E44" i="2"/>
  <c r="D44" i="2"/>
  <c r="J43" i="2"/>
  <c r="I43" i="2"/>
  <c r="H43" i="2"/>
  <c r="G43" i="2"/>
  <c r="F43" i="2"/>
  <c r="E43" i="2"/>
  <c r="D43" i="2"/>
  <c r="J42" i="2"/>
  <c r="I42" i="2"/>
  <c r="H42" i="2"/>
  <c r="G42" i="2"/>
  <c r="F42" i="2"/>
  <c r="E42" i="2"/>
  <c r="D42" i="2"/>
  <c r="J41" i="2"/>
  <c r="I41" i="2"/>
  <c r="H41" i="2"/>
  <c r="G41" i="2"/>
  <c r="F41" i="2"/>
  <c r="E41" i="2"/>
  <c r="D41" i="2"/>
  <c r="J40" i="2"/>
  <c r="I40" i="2"/>
  <c r="H40" i="2"/>
  <c r="G40" i="2"/>
  <c r="F40" i="2"/>
  <c r="E40" i="2"/>
  <c r="D40" i="2"/>
  <c r="J39" i="2"/>
  <c r="I39" i="2"/>
  <c r="H39" i="2"/>
  <c r="G39" i="2"/>
  <c r="F39" i="2"/>
  <c r="E39" i="2"/>
  <c r="D39" i="2"/>
  <c r="J38" i="2"/>
  <c r="I38" i="2"/>
  <c r="H38" i="2"/>
  <c r="G38" i="2"/>
  <c r="F38" i="2"/>
  <c r="E38" i="2"/>
  <c r="D38" i="2"/>
  <c r="J37" i="2"/>
  <c r="I37" i="2"/>
  <c r="H37" i="2"/>
  <c r="G37" i="2"/>
  <c r="F37" i="2"/>
  <c r="E37" i="2"/>
  <c r="D37" i="2"/>
  <c r="J36" i="2"/>
  <c r="I36" i="2"/>
  <c r="H36" i="2"/>
  <c r="G36" i="2"/>
  <c r="F36" i="2"/>
  <c r="E36" i="2"/>
  <c r="D36" i="2"/>
  <c r="J35" i="2"/>
  <c r="I35" i="2"/>
  <c r="H35" i="2"/>
  <c r="G35" i="2"/>
  <c r="F35" i="2"/>
  <c r="E35" i="2"/>
  <c r="D35" i="2"/>
  <c r="J34" i="2"/>
  <c r="I34" i="2"/>
  <c r="H34" i="2"/>
  <c r="G34" i="2"/>
  <c r="F34" i="2"/>
  <c r="E34" i="2"/>
  <c r="D34" i="2"/>
  <c r="J33" i="2"/>
  <c r="I33" i="2"/>
  <c r="H33" i="2"/>
  <c r="G33" i="2"/>
  <c r="F33" i="2"/>
  <c r="E33" i="2"/>
  <c r="D33" i="2"/>
  <c r="J32" i="2"/>
  <c r="I32" i="2"/>
  <c r="H32" i="2"/>
  <c r="G32" i="2"/>
  <c r="F32" i="2"/>
  <c r="E32" i="2"/>
  <c r="D32" i="2"/>
  <c r="J31" i="2"/>
  <c r="I31" i="2"/>
  <c r="H31" i="2"/>
  <c r="G31" i="2"/>
  <c r="F31" i="2"/>
  <c r="E31" i="2"/>
  <c r="D31" i="2"/>
  <c r="J30" i="2"/>
  <c r="I30" i="2"/>
  <c r="H30" i="2"/>
  <c r="G30" i="2"/>
  <c r="F30" i="2"/>
  <c r="E30" i="2"/>
  <c r="D30" i="2"/>
  <c r="J29" i="2"/>
  <c r="I29" i="2"/>
  <c r="H29" i="2"/>
  <c r="G29" i="2"/>
  <c r="F29" i="2"/>
  <c r="E29" i="2"/>
  <c r="D29" i="2"/>
  <c r="J28" i="2"/>
  <c r="I28" i="2"/>
  <c r="H28" i="2"/>
  <c r="G28" i="2"/>
  <c r="F28" i="2"/>
  <c r="E28" i="2"/>
  <c r="D28" i="2"/>
  <c r="J27" i="2"/>
  <c r="I27" i="2"/>
  <c r="H27" i="2"/>
  <c r="G27" i="2"/>
  <c r="F27" i="2"/>
  <c r="E27" i="2"/>
  <c r="D27" i="2"/>
  <c r="J26" i="2"/>
  <c r="I26" i="2"/>
  <c r="H26" i="2"/>
  <c r="G26" i="2"/>
  <c r="F26" i="2"/>
  <c r="E26" i="2"/>
  <c r="D26" i="2"/>
  <c r="J25" i="2"/>
  <c r="I25" i="2"/>
  <c r="H25" i="2"/>
  <c r="G25" i="2"/>
  <c r="F25" i="2"/>
  <c r="E25" i="2"/>
  <c r="D25" i="2"/>
  <c r="J24" i="2"/>
  <c r="I24" i="2"/>
  <c r="H24" i="2"/>
  <c r="G24" i="2"/>
  <c r="F24" i="2"/>
  <c r="E24" i="2"/>
  <c r="D24" i="2"/>
  <c r="J23" i="2"/>
  <c r="I23" i="2"/>
  <c r="H23" i="2"/>
  <c r="G23" i="2"/>
  <c r="F23" i="2"/>
  <c r="E23" i="2"/>
  <c r="D23" i="2"/>
  <c r="J22" i="2"/>
  <c r="I22" i="2"/>
  <c r="H22" i="2"/>
  <c r="G22" i="2"/>
  <c r="F22" i="2"/>
  <c r="E22" i="2"/>
  <c r="D22" i="2"/>
  <c r="J21" i="2"/>
  <c r="I21" i="2"/>
  <c r="H21" i="2"/>
  <c r="G21" i="2"/>
  <c r="F21" i="2"/>
  <c r="E21" i="2"/>
  <c r="D21" i="2"/>
  <c r="J20" i="2"/>
  <c r="I20" i="2"/>
  <c r="H20" i="2"/>
  <c r="G20" i="2"/>
  <c r="F20" i="2"/>
  <c r="E20" i="2"/>
  <c r="D20" i="2"/>
  <c r="J19" i="2"/>
  <c r="I19" i="2"/>
  <c r="H19" i="2"/>
  <c r="G19" i="2"/>
  <c r="F19" i="2"/>
  <c r="E19" i="2"/>
  <c r="D19" i="2"/>
  <c r="J18" i="2"/>
  <c r="I18" i="2"/>
  <c r="H18" i="2"/>
  <c r="G18" i="2"/>
  <c r="F18" i="2"/>
  <c r="E18" i="2"/>
  <c r="D18" i="2"/>
  <c r="J17" i="2"/>
  <c r="I17" i="2"/>
  <c r="H17" i="2"/>
  <c r="G17" i="2"/>
  <c r="F17" i="2"/>
  <c r="E17" i="2"/>
  <c r="D17" i="2"/>
  <c r="J16" i="2"/>
  <c r="I16" i="2"/>
  <c r="H16" i="2"/>
  <c r="G16" i="2"/>
  <c r="F16" i="2"/>
  <c r="E16" i="2"/>
  <c r="D16" i="2"/>
  <c r="J15" i="2"/>
  <c r="I15" i="2"/>
  <c r="H15" i="2"/>
  <c r="G15" i="2"/>
  <c r="F15" i="2"/>
  <c r="E15" i="2"/>
  <c r="D15" i="2"/>
  <c r="J14" i="2"/>
  <c r="I14" i="2"/>
  <c r="H14" i="2"/>
  <c r="G14" i="2"/>
  <c r="F14" i="2"/>
  <c r="E14" i="2"/>
  <c r="D14" i="2"/>
  <c r="J13" i="2"/>
  <c r="I13" i="2"/>
  <c r="H13" i="2"/>
  <c r="G13" i="2"/>
  <c r="F13" i="2"/>
  <c r="E13" i="2"/>
  <c r="D13" i="2"/>
  <c r="J12" i="2"/>
  <c r="I12" i="2"/>
  <c r="H12" i="2"/>
  <c r="G12" i="2"/>
  <c r="F12" i="2"/>
  <c r="E12" i="2"/>
  <c r="D12" i="2"/>
  <c r="J11" i="2"/>
  <c r="I11" i="2"/>
  <c r="H11" i="2"/>
  <c r="G11" i="2"/>
  <c r="F11" i="2"/>
  <c r="E11" i="2"/>
  <c r="D11" i="2"/>
  <c r="J10" i="2"/>
  <c r="I10" i="2"/>
  <c r="H10" i="2"/>
  <c r="G10" i="2"/>
  <c r="F10" i="2"/>
  <c r="E10" i="2"/>
  <c r="D10" i="2"/>
  <c r="J9" i="2"/>
  <c r="I9" i="2"/>
  <c r="H9" i="2"/>
  <c r="G9" i="2"/>
  <c r="F9" i="2"/>
  <c r="E9" i="2"/>
  <c r="D9" i="2"/>
  <c r="J8" i="2"/>
  <c r="I8" i="2"/>
  <c r="H8" i="2"/>
  <c r="G8" i="2"/>
  <c r="F8" i="2"/>
  <c r="E8" i="2"/>
  <c r="D8" i="2"/>
  <c r="J7" i="2"/>
  <c r="I7" i="2"/>
  <c r="H7" i="2"/>
  <c r="G7" i="2"/>
  <c r="F7" i="2"/>
  <c r="E7" i="2"/>
  <c r="D7" i="2"/>
  <c r="J6" i="2"/>
  <c r="I6" i="2"/>
  <c r="H6" i="2"/>
  <c r="G6" i="2"/>
  <c r="F6" i="2"/>
  <c r="E6" i="2"/>
  <c r="D6" i="2"/>
  <c r="J5" i="2"/>
  <c r="I5" i="2"/>
  <c r="H5" i="2"/>
  <c r="G5" i="2"/>
  <c r="F5" i="2"/>
  <c r="E5" i="2"/>
  <c r="D5" i="2"/>
  <c r="J4" i="2"/>
  <c r="I4" i="2"/>
  <c r="H4" i="2"/>
  <c r="G4" i="2"/>
  <c r="F4" i="2"/>
  <c r="E4" i="2"/>
  <c r="D4" i="2"/>
</calcChain>
</file>

<file path=xl/comments1.xml><?xml version="1.0" encoding="utf-8"?>
<comments xmlns="http://schemas.openxmlformats.org/spreadsheetml/2006/main">
  <authors>
    <author>Wyman, Robert</author>
  </authors>
  <commentList>
    <comment ref="H14" authorId="0" shapeId="0">
      <text>
        <r>
          <rPr>
            <b/>
            <sz val="8"/>
            <color indexed="81"/>
            <rFont val="Tahoma"/>
            <family val="2"/>
          </rPr>
          <t>Wyman, Robert:</t>
        </r>
        <r>
          <rPr>
            <sz val="8"/>
            <color indexed="81"/>
            <rFont val="Tahoma"/>
            <family val="2"/>
          </rPr>
          <t xml:space="preserve">
This is due to a billing adjustment for this month/schedule.</t>
        </r>
      </text>
    </comment>
  </commentList>
</comments>
</file>

<file path=xl/comments2.xml><?xml version="1.0" encoding="utf-8"?>
<comments xmlns="http://schemas.openxmlformats.org/spreadsheetml/2006/main">
  <authors>
    <author>Wyman, Robert</author>
  </authors>
  <commentList>
    <comment ref="H14" authorId="0" shapeId="0">
      <text>
        <r>
          <rPr>
            <b/>
            <sz val="8"/>
            <color indexed="81"/>
            <rFont val="Tahoma"/>
            <family val="2"/>
          </rPr>
          <t>Wyman, Robert:</t>
        </r>
        <r>
          <rPr>
            <sz val="8"/>
            <color indexed="81"/>
            <rFont val="Tahoma"/>
            <family val="2"/>
          </rPr>
          <t xml:space="preserve">
This is due to a billing adjustment for this month/schedule.</t>
        </r>
      </text>
    </comment>
  </commentList>
</comments>
</file>

<file path=xl/sharedStrings.xml><?xml version="1.0" encoding="utf-8"?>
<sst xmlns="http://schemas.openxmlformats.org/spreadsheetml/2006/main" count="259" uniqueCount="87">
  <si>
    <t>NW Natural</t>
  </si>
  <si>
    <t xml:space="preserve">UG-181053 WUTC DR 38 </t>
  </si>
  <si>
    <t>Attachment 1</t>
  </si>
  <si>
    <t>Actual and Weather Normalized Load</t>
  </si>
  <si>
    <r>
      <rPr>
        <b/>
        <u/>
        <sz val="10"/>
        <rFont val="Tahoma"/>
        <family val="2"/>
      </rPr>
      <t>NOTE</t>
    </r>
    <r>
      <rPr>
        <b/>
        <sz val="10"/>
        <rFont val="Tahoma"/>
        <family val="2"/>
      </rPr>
      <t>:</t>
    </r>
  </si>
  <si>
    <t>The Weather Normalized UPCs tab (highlighted in green)</t>
  </si>
  <si>
    <t>is found in the workpaper, "181053-NWN-KSM-WP4-1-4-2019.xlsx."</t>
  </si>
  <si>
    <t>YR/MONTH</t>
  </si>
  <si>
    <t>MONTH</t>
  </si>
  <si>
    <t xml:space="preserve">C01  </t>
  </si>
  <si>
    <t xml:space="preserve">C03  </t>
  </si>
  <si>
    <t>C41SF</t>
  </si>
  <si>
    <t>C42SF</t>
  </si>
  <si>
    <t xml:space="preserve">R01  </t>
  </si>
  <si>
    <t xml:space="preserve">R02  </t>
  </si>
  <si>
    <t xml:space="preserve">R27  </t>
  </si>
  <si>
    <t>NOTE: The following industrial schedules are</t>
  </si>
  <si>
    <t>not weather normalized individually on a UPC basis:</t>
  </si>
  <si>
    <t>C41TF</t>
  </si>
  <si>
    <t>C42SI</t>
  </si>
  <si>
    <t>C42TF</t>
  </si>
  <si>
    <t xml:space="preserve">I03  </t>
  </si>
  <si>
    <t>I41SF</t>
  </si>
  <si>
    <t>I42SF</t>
  </si>
  <si>
    <t>I42SI</t>
  </si>
  <si>
    <t>I42TF</t>
  </si>
  <si>
    <t>I42TI</t>
  </si>
  <si>
    <t>NOTE: The following schedules are</t>
  </si>
  <si>
    <t>weather normalized only as part of the</t>
  </si>
  <si>
    <t>proposed Decoupling Mechanism groups:</t>
  </si>
  <si>
    <t>THIS IS THE "SUMMARY TABLES" TAB FROM THE WORKPAPER 181053-NWN-KSM-WP4-1-4-2019.</t>
  </si>
  <si>
    <t xml:space="preserve">Jan 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</si>
  <si>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</si>
  <si>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</si>
  <si>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</si>
  <si>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</si>
  <si>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</si>
  <si>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</si>
  <si>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</si>
  <si>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</si>
  <si>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</si>
  <si>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</si>
  <si>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</si>
  <si>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</si>
  <si>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R02</t>
  </si>
  <si>
    <t>Residential</t>
  </si>
  <si>
    <t>Base</t>
  </si>
  <si>
    <t>(w/ weighted dsm adjustment)</t>
  </si>
  <si>
    <t>Heat</t>
  </si>
  <si>
    <t>Total</t>
  </si>
  <si>
    <t>TOTAL</t>
  </si>
  <si>
    <t>(pre-dsm)</t>
  </si>
  <si>
    <t>(assigned dsm)</t>
  </si>
  <si>
    <t>Small</t>
  </si>
  <si>
    <t>(includes: R01)</t>
  </si>
  <si>
    <t>All</t>
  </si>
  <si>
    <t>(w/ dsm)</t>
  </si>
  <si>
    <t>total dsm</t>
  </si>
  <si>
    <t>check</t>
  </si>
  <si>
    <t>(good)</t>
  </si>
  <si>
    <t>C01</t>
  </si>
  <si>
    <t>Commerical</t>
  </si>
  <si>
    <t>(no dsm)</t>
  </si>
  <si>
    <t>--&gt; note, there are no assumed dsm savings for C01.</t>
  </si>
  <si>
    <t>C03</t>
  </si>
  <si>
    <t>27R</t>
  </si>
  <si>
    <t>41CSF</t>
  </si>
  <si>
    <t>42CSF</t>
  </si>
  <si>
    <t>(includes: C01, C03, R27)</t>
  </si>
  <si>
    <t>Large</t>
  </si>
  <si>
    <t>(includes: 41CSF, 42CSF)</t>
  </si>
  <si>
    <t>check1</t>
  </si>
  <si>
    <t>check2</t>
  </si>
  <si>
    <t>GROUP 1</t>
  </si>
  <si>
    <t>GROUP 2</t>
  </si>
  <si>
    <t>GROUP 3</t>
  </si>
  <si>
    <t>GROUP 4</t>
  </si>
  <si>
    <t>(w/ DSM)</t>
  </si>
  <si>
    <t>R01</t>
  </si>
  <si>
    <t>ALL RES</t>
  </si>
  <si>
    <t>SMALL COM</t>
  </si>
  <si>
    <t>LARGE COM</t>
  </si>
  <si>
    <t>ALL COM</t>
  </si>
  <si>
    <t>BASE</t>
  </si>
  <si>
    <t>HEAT</t>
  </si>
  <si>
    <t xml:space="preserve">R03  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</si>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</sst>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00_);_(* \(#,##0.000\);_(* &quot;-&quot;??_);_(@_)"/>
    <numFmt numFmtId="167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Tahoma"/>
      <family val="2"/>
    </font>
    <font>
      <sz val="10"/>
      <color theme="1"/>
      <name val="Tahoma"/>
      <family val="2"/>
    </font>
    <font>
      <b/>
      <u/>
      <sz val="10"/>
      <name val="Tahoma"/>
      <family val="2"/>
    </font>
    <font>
      <sz val="9"/>
      <name val="Tahoma"/>
      <family val="2"/>
    </font>
    <font>
      <sz val="6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97">
    <xf numFmtId="0" fontId="0" fillId="0" borderId="0" xfId="0"/>
    <xf numFmtId="3" fontId="3" fillId="0" borderId="0" xfId="0" applyNumberFormat="1" applyFont="1" applyFill="1" applyBorder="1" applyAlignment="1">
      <alignment vertical="center"/>
    </xf>
    <xf numFmtId="3" fontId="3" fillId="0" borderId="0" xfId="3" applyNumberFormat="1" applyFont="1" applyFill="1" applyBorder="1" applyAlignment="1">
      <alignment vertical="center"/>
    </xf>
    <xf numFmtId="0" fontId="0" fillId="0" borderId="0" xfId="0" applyFill="1"/>
    <xf numFmtId="3" fontId="6" fillId="0" borderId="0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164" fontId="0" fillId="0" borderId="5" xfId="0" applyNumberFormat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/>
    <xf numFmtId="164" fontId="0" fillId="0" borderId="9" xfId="0" applyNumberFormat="1" applyBorder="1"/>
    <xf numFmtId="0" fontId="0" fillId="0" borderId="0" xfId="0" applyAlignment="1">
      <alignment horizontal="right"/>
    </xf>
    <xf numFmtId="0" fontId="2" fillId="0" borderId="0" xfId="0" applyFont="1"/>
    <xf numFmtId="165" fontId="0" fillId="0" borderId="0" xfId="1" applyNumberFormat="1" applyFo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0" borderId="14" xfId="0" applyBorder="1"/>
    <xf numFmtId="0" fontId="0" fillId="0" borderId="12" xfId="0" applyBorder="1"/>
    <xf numFmtId="0" fontId="0" fillId="0" borderId="0" xfId="0" applyAlignment="1">
      <alignment horizontal="right" vertical="center"/>
    </xf>
    <xf numFmtId="165" fontId="0" fillId="0" borderId="14" xfId="1" applyNumberFormat="1" applyFont="1" applyBorder="1"/>
    <xf numFmtId="165" fontId="0" fillId="0" borderId="0" xfId="1" applyNumberFormat="1" applyFont="1" applyBorder="1"/>
    <xf numFmtId="165" fontId="0" fillId="0" borderId="5" xfId="1" applyNumberFormat="1" applyFont="1" applyBorder="1"/>
    <xf numFmtId="165" fontId="0" fillId="0" borderId="0" xfId="1" applyNumberFormat="1" applyFont="1" applyFill="1"/>
    <xf numFmtId="43" fontId="0" fillId="0" borderId="0" xfId="0" applyNumberFormat="1"/>
    <xf numFmtId="0" fontId="7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65" fontId="0" fillId="0" borderId="14" xfId="1" applyNumberFormat="1" applyFont="1" applyFill="1" applyBorder="1"/>
    <xf numFmtId="165" fontId="0" fillId="0" borderId="0" xfId="1" applyNumberFormat="1" applyFont="1" applyFill="1" applyBorder="1"/>
    <xf numFmtId="165" fontId="0" fillId="0" borderId="5" xfId="1" applyNumberFormat="1" applyFont="1" applyFill="1" applyBorder="1"/>
    <xf numFmtId="165" fontId="0" fillId="0" borderId="0" xfId="0" applyNumberFormat="1"/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/>
    </xf>
    <xf numFmtId="166" fontId="0" fillId="0" borderId="0" xfId="1" applyNumberFormat="1" applyFont="1"/>
    <xf numFmtId="166" fontId="0" fillId="0" borderId="0" xfId="0" applyNumberFormat="1"/>
    <xf numFmtId="0" fontId="0" fillId="2" borderId="0" xfId="0" applyFill="1" applyAlignment="1">
      <alignment horizontal="right"/>
    </xf>
    <xf numFmtId="0" fontId="0" fillId="2" borderId="0" xfId="0" applyFill="1"/>
    <xf numFmtId="165" fontId="0" fillId="2" borderId="14" xfId="1" applyNumberFormat="1" applyFont="1" applyFill="1" applyBorder="1"/>
    <xf numFmtId="165" fontId="0" fillId="2" borderId="0" xfId="1" applyNumberFormat="1" applyFont="1" applyFill="1" applyBorder="1"/>
    <xf numFmtId="165" fontId="0" fillId="2" borderId="5" xfId="1" applyNumberFormat="1" applyFont="1" applyFill="1" applyBorder="1"/>
    <xf numFmtId="165" fontId="0" fillId="2" borderId="0" xfId="1" applyNumberFormat="1" applyFont="1" applyFill="1"/>
    <xf numFmtId="0" fontId="0" fillId="0" borderId="0" xfId="0" quotePrefix="1"/>
    <xf numFmtId="0" fontId="0" fillId="0" borderId="14" xfId="0" applyFill="1" applyBorder="1"/>
    <xf numFmtId="0" fontId="0" fillId="0" borderId="0" xfId="0" applyFill="1" applyBorder="1"/>
    <xf numFmtId="0" fontId="0" fillId="0" borderId="5" xfId="0" applyFill="1" applyBorder="1"/>
    <xf numFmtId="0" fontId="8" fillId="0" borderId="0" xfId="0" applyFont="1" applyAlignment="1">
      <alignment horizontal="right" vertical="center"/>
    </xf>
    <xf numFmtId="165" fontId="0" fillId="0" borderId="13" xfId="1" applyNumberFormat="1" applyFont="1" applyFill="1" applyBorder="1"/>
    <xf numFmtId="165" fontId="0" fillId="0" borderId="8" xfId="1" applyNumberFormat="1" applyFont="1" applyFill="1" applyBorder="1"/>
    <xf numFmtId="165" fontId="0" fillId="0" borderId="9" xfId="1" applyNumberFormat="1" applyFont="1" applyFill="1" applyBorder="1"/>
    <xf numFmtId="0" fontId="0" fillId="0" borderId="15" xfId="0" applyBorder="1" applyAlignment="1">
      <alignment horizontal="right"/>
    </xf>
    <xf numFmtId="0" fontId="0" fillId="0" borderId="16" xfId="0" applyBorder="1"/>
    <xf numFmtId="0" fontId="0" fillId="0" borderId="16" xfId="0" applyBorder="1" applyAlignment="1">
      <alignment horizontal="right"/>
    </xf>
    <xf numFmtId="165" fontId="0" fillId="0" borderId="16" xfId="1" applyNumberFormat="1" applyFont="1" applyFill="1" applyBorder="1"/>
    <xf numFmtId="0" fontId="0" fillId="0" borderId="16" xfId="0" applyFill="1" applyBorder="1"/>
    <xf numFmtId="0" fontId="0" fillId="0" borderId="17" xfId="0" applyBorder="1" applyAlignment="1">
      <alignment horizontal="right"/>
    </xf>
    <xf numFmtId="0" fontId="0" fillId="0" borderId="0" xfId="0" applyBorder="1" applyAlignment="1">
      <alignment horizontal="right"/>
    </xf>
    <xf numFmtId="0" fontId="7" fillId="0" borderId="0" xfId="0" applyFont="1" applyBorder="1" applyAlignment="1">
      <alignment horizontal="right" vertical="center"/>
    </xf>
    <xf numFmtId="0" fontId="0" fillId="0" borderId="18" xfId="0" applyBorder="1" applyAlignment="1">
      <alignment horizontal="right"/>
    </xf>
    <xf numFmtId="0" fontId="0" fillId="0" borderId="19" xfId="0" applyBorder="1"/>
    <xf numFmtId="0" fontId="0" fillId="0" borderId="19" xfId="0" applyBorder="1" applyAlignment="1">
      <alignment horizontal="right"/>
    </xf>
    <xf numFmtId="165" fontId="0" fillId="0" borderId="19" xfId="1" applyNumberFormat="1" applyFont="1" applyFill="1" applyBorder="1"/>
    <xf numFmtId="0" fontId="0" fillId="0" borderId="19" xfId="0" applyFill="1" applyBorder="1"/>
    <xf numFmtId="0" fontId="0" fillId="0" borderId="20" xfId="0" applyBorder="1"/>
    <xf numFmtId="0" fontId="0" fillId="0" borderId="15" xfId="0" applyBorder="1"/>
    <xf numFmtId="165" fontId="0" fillId="0" borderId="21" xfId="1" applyNumberFormat="1" applyFont="1" applyBorder="1"/>
    <xf numFmtId="0" fontId="0" fillId="0" borderId="17" xfId="0" applyBorder="1"/>
    <xf numFmtId="165" fontId="0" fillId="0" borderId="22" xfId="1" applyNumberFormat="1" applyFont="1" applyBorder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center"/>
    </xf>
    <xf numFmtId="165" fontId="0" fillId="0" borderId="22" xfId="1" applyNumberFormat="1" applyFont="1" applyFill="1" applyBorder="1"/>
    <xf numFmtId="0" fontId="0" fillId="0" borderId="0" xfId="0" applyBorder="1" applyAlignment="1">
      <alignment horizontal="left" indent="1"/>
    </xf>
    <xf numFmtId="0" fontId="0" fillId="0" borderId="17" xfId="0" applyFill="1" applyBorder="1" applyAlignment="1">
      <alignment horizontal="right"/>
    </xf>
    <xf numFmtId="0" fontId="0" fillId="0" borderId="0" xfId="1" applyNumberFormat="1" applyFont="1" applyFill="1" applyBorder="1" applyAlignment="1">
      <alignment horizontal="left" indent="1"/>
    </xf>
    <xf numFmtId="0" fontId="0" fillId="0" borderId="0" xfId="1" applyNumberFormat="1" applyFont="1" applyFill="1" applyBorder="1"/>
    <xf numFmtId="0" fontId="0" fillId="0" borderId="18" xfId="0" applyFill="1" applyBorder="1"/>
    <xf numFmtId="165" fontId="0" fillId="0" borderId="20" xfId="1" applyNumberFormat="1" applyFont="1" applyBorder="1"/>
    <xf numFmtId="167" fontId="0" fillId="0" borderId="0" xfId="2" applyNumberFormat="1" applyFont="1"/>
    <xf numFmtId="167" fontId="0" fillId="0" borderId="0" xfId="0" applyNumberFormat="1"/>
    <xf numFmtId="164" fontId="0" fillId="0" borderId="0" xfId="0" applyNumberFormat="1" applyFill="1" applyBorder="1"/>
    <xf numFmtId="164" fontId="0" fillId="0" borderId="8" xfId="0" applyNumberFormat="1" applyFill="1" applyBorder="1"/>
    <xf numFmtId="164" fontId="0" fillId="0" borderId="4" xfId="0" applyNumberFormat="1" applyBorder="1"/>
    <xf numFmtId="164" fontId="0" fillId="0" borderId="7" xfId="0" applyNumberFormat="1" applyBorder="1"/>
    <xf numFmtId="164" fontId="0" fillId="0" borderId="0" xfId="0" applyNumberFormat="1"/>
  </cellXfs>
  <cellStyles count="4">
    <cellStyle name="Comma" xfId="1" builtinId="3"/>
    <cellStyle name="Normal" xfId="0" builtinId="0"/>
    <cellStyle name="Normal 5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167640</xdr:colOff>
      <xdr:row>74</xdr:row>
      <xdr:rowOff>0</xdr:rowOff>
    </xdr:from>
    <xdr:to>
      <xdr:col>2</xdr:col>
      <xdr:colOff>502920</xdr:colOff>
      <xdr:row>86</xdr:row>
      <xdr:rowOff>30480</xdr:rowOff>
    </xdr:to>
    <xdr:sp macro="" textlink="">
      <xdr:nvSpPr>
        <xdr:cNvPr id="2" name="TextBox 1"/>
        <xdr:cNvSpPr txBox="1"/>
      </xdr:nvSpPr>
      <xdr:spPr>
        <a:xfrm>
          <a:off x="350520" y="13456920"/>
          <a:ext cx="944880" cy="22326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This section is used for weight</a:t>
          </a:r>
          <a:r>
            <a:rPr lang="en-US" sz="900" baseline="0"/>
            <a:t>ing base and head load by rate schedule or groups of schedules, so that overall class DSM can be assigned by schedule and load type, by month.</a:t>
          </a:r>
          <a:endParaRPr lang="en-US" sz="900"/>
        </a:p>
      </xdr:txBody>
    </xdr:sp>
    <xdr:clientData/>
  </xdr:twoCellAnchor>
  <xdr:twoCellAnchor>
    <xdr:from>
      <xdr:col>0</xdr:col>
      <xdr:colOff>106680</xdr:colOff>
      <xdr:row>0</xdr:row>
      <xdr:rowOff>53340</xdr:rowOff>
    </xdr:from>
    <xdr:to>
      <xdr:col>3</xdr:col>
      <xdr:colOff>510540</xdr:colOff>
      <xdr:row>4</xdr:row>
      <xdr:rowOff>99060</xdr:rowOff>
    </xdr:to>
    <xdr:sp macro="" textlink="">
      <xdr:nvSpPr>
        <xdr:cNvPr id="3" name="TextBox 2"/>
        <xdr:cNvSpPr txBox="1"/>
      </xdr:nvSpPr>
      <xdr:spPr>
        <a:xfrm>
          <a:off x="106680" y="53340"/>
          <a:ext cx="1927860" cy="777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The UPCs</a:t>
          </a:r>
          <a:r>
            <a:rPr lang="en-US" sz="900" baseline="0"/>
            <a:t> found on this tab are inputted into the "R&amp;C UPC" tab of the Rate Case Margin Model, "</a:t>
          </a:r>
          <a:r>
            <a:rPr lang="en-US" sz="900" baseline="0">
              <a:solidFill>
                <a:sysClr val="windowText" lastClr="000000"/>
              </a:solidFill>
            </a:rPr>
            <a:t>UG-181053-NWN-KSM-WP2-1-4-2019.</a:t>
          </a:r>
          <a:r>
            <a:rPr lang="en-US" sz="900" baseline="0"/>
            <a:t>"</a:t>
          </a:r>
          <a:endParaRPr 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view="pageLayout" zoomScaleNormal="100" workbookViewId="0">
      <selection activeCell="I5" sqref="I5"/>
    </sheetView>
  </sheetViews>
  <sheetFormatPr defaultRowHeight="14.4" x14ac:dyDescent="0.3"/>
  <sheetData>
    <row r="1" spans="1:3" x14ac:dyDescent="0.3">
      <c r="A1" s="1" t="s">
        <v>0</v>
      </c>
    </row>
    <row r="2" spans="1:3" x14ac:dyDescent="0.3">
      <c r="A2" s="2" t="s">
        <v>1</v>
      </c>
      <c r="B2" s="3"/>
      <c r="C2" s="3"/>
    </row>
    <row r="3" spans="1:3" x14ac:dyDescent="0.3">
      <c r="A3" s="1" t="s">
        <v>2</v>
      </c>
    </row>
    <row r="4" spans="1:3" x14ac:dyDescent="0.3">
      <c r="A4" s="1" t="s">
        <v>3</v>
      </c>
    </row>
    <row r="6" spans="1:3" x14ac:dyDescent="0.3">
      <c r="A6" s="1" t="s">
        <v>4</v>
      </c>
    </row>
    <row r="7" spans="1:3" x14ac:dyDescent="0.3">
      <c r="A7" s="4" t="s">
        <v>5</v>
      </c>
    </row>
    <row r="8" spans="1:3" x14ac:dyDescent="0.3">
      <c r="A8" s="4" t="s">
        <v>6</v>
      </c>
    </row>
  </sheetData>
  <pageMargins left="0.7" right="0.7" top="0.75" bottom="0.75" header="0.3" footer="0.3"/>
  <pageSetup orientation="portrait" r:id="rId1"/>
  <headerFooter>
    <oddHeader>&amp;RUG 181053 WUTC DR 38 Attachment 1
&amp;A 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5"/>
  <sheetViews>
    <sheetView workbookViewId="0">
      <pane xSplit="2" ySplit="3" topLeftCell="C4" activePane="bottomRight" state="frozen"/>
      <selection activeCell="I5" sqref="I5"/>
      <selection pane="topRight" activeCell="I5" sqref="I5"/>
      <selection pane="bottomLeft" activeCell="I5" sqref="I5"/>
      <selection pane="bottomRight" activeCell="I5" sqref="I5"/>
    </sheetView>
  </sheetViews>
  <sheetFormatPr defaultRowHeight="14.4" x14ac:dyDescent="0.3"/>
  <cols>
    <col min="2" max="2" width="18.21875" customWidth="1"/>
    <col min="3" max="3" width="7.5546875" bestFit="1" customWidth="1"/>
    <col min="4" max="10" width="15.44140625" customWidth="1"/>
    <col min="11" max="11" width="4.77734375" customWidth="1"/>
    <col min="12" max="13" width="10.44140625" customWidth="1"/>
    <col min="14" max="15" width="11.44140625" customWidth="1"/>
    <col min="16" max="25" width="10.44140625" customWidth="1"/>
    <col min="26" max="28" width="11.44140625" customWidth="1"/>
    <col min="29" max="37" width="10.44140625" customWidth="1"/>
    <col min="38" max="41" width="11.44140625" customWidth="1"/>
    <col min="42" max="49" width="10.44140625" customWidth="1"/>
    <col min="50" max="53" width="11.44140625" customWidth="1"/>
    <col min="54" max="61" width="10.44140625" customWidth="1"/>
    <col min="62" max="62" width="11.44140625" customWidth="1"/>
    <col min="63" max="63" width="12.44140625" customWidth="1"/>
    <col min="64" max="64" width="11" bestFit="1" customWidth="1"/>
    <col min="65" max="73" width="10" bestFit="1" customWidth="1"/>
    <col min="74" max="74" width="11" bestFit="1" customWidth="1"/>
    <col min="75" max="75" width="12" bestFit="1" customWidth="1"/>
  </cols>
  <sheetData>
    <row r="2" spans="2:12" x14ac:dyDescent="0.3">
      <c r="D2" s="3"/>
      <c r="E2" s="3"/>
      <c r="F2" s="3"/>
      <c r="G2" s="3"/>
      <c r="H2" s="3"/>
      <c r="I2" s="3"/>
      <c r="J2" s="3"/>
    </row>
    <row r="3" spans="2:12" x14ac:dyDescent="0.3">
      <c r="B3" s="5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7" t="s">
        <v>13</v>
      </c>
      <c r="I3" s="6" t="s">
        <v>14</v>
      </c>
      <c r="J3" s="8" t="s">
        <v>15</v>
      </c>
    </row>
    <row r="4" spans="2:12" x14ac:dyDescent="0.3">
      <c r="B4" s="9">
        <v>201301</v>
      </c>
      <c r="C4" s="10">
        <v>1</v>
      </c>
      <c r="D4" s="11">
        <f>HLOOKUP($C4,'Weather Normalized UPCs'!$E$3:$P$38,20,FALSE)*Customers!C4</f>
        <v>5438.10920078039</v>
      </c>
      <c r="E4" s="11">
        <f>HLOOKUP($C4,'Weather Normalized UPCs'!$E$3:$P$38,24,FALSE)*Customers!D4</f>
        <v>2376668.6841091886</v>
      </c>
      <c r="F4" s="11">
        <f>HLOOKUP($C4,'Weather Normalized UPCs'!$E$3:$P$38,32,FALSE)*Customers!E4</f>
        <v>470673.6085768271</v>
      </c>
      <c r="G4" s="11">
        <f>HLOOKUP($C4,'Weather Normalized UPCs'!$E$3:$P$38,36,FALSE)*Customers!G4</f>
        <v>126789.11446232717</v>
      </c>
      <c r="H4" s="11">
        <f>HLOOKUP($C4,'Weather Normalized UPCs'!$E$3:$P$38,10,FALSE)*Customers!P4</f>
        <v>25687.458898905006</v>
      </c>
      <c r="I4" s="11">
        <f>HLOOKUP($C4,'Weather Normalized UPCs'!$E$3:$P$38,6,FALSE)*Customers!Q4</f>
        <v>7173920.331313069</v>
      </c>
      <c r="J4" s="12">
        <f>HLOOKUP($C4,'Weather Normalized UPCs'!$E$3:$P$38,28,FALSE)*Customers!S4</f>
        <v>29284.06120937004</v>
      </c>
    </row>
    <row r="5" spans="2:12" x14ac:dyDescent="0.3">
      <c r="B5" s="9">
        <v>201302</v>
      </c>
      <c r="C5" s="10">
        <v>2</v>
      </c>
      <c r="D5" s="11">
        <f>HLOOKUP($C5,'Weather Normalized UPCs'!$E$3:$P$38,20,FALSE)*Customers!C5</f>
        <v>4538.3765444347146</v>
      </c>
      <c r="E5" s="11">
        <f>HLOOKUP($C5,'Weather Normalized UPCs'!$E$3:$P$38,24,FALSE)*Customers!D5</f>
        <v>1928192.6987697985</v>
      </c>
      <c r="F5" s="11">
        <f>HLOOKUP($C5,'Weather Normalized UPCs'!$E$3:$P$38,32,FALSE)*Customers!E5</f>
        <v>389131.51574516349</v>
      </c>
      <c r="G5" s="11">
        <f>HLOOKUP($C5,'Weather Normalized UPCs'!$E$3:$P$38,36,FALSE)*Customers!G5</f>
        <v>104579.90671287908</v>
      </c>
      <c r="H5" s="11">
        <f>HLOOKUP($C5,'Weather Normalized UPCs'!$E$3:$P$38,10,FALSE)*Customers!P5</f>
        <v>21150.652502583762</v>
      </c>
      <c r="I5" s="11">
        <f>HLOOKUP($C5,'Weather Normalized UPCs'!$E$3:$P$38,6,FALSE)*Customers!Q5</f>
        <v>5801065.4968879977</v>
      </c>
      <c r="J5" s="12">
        <f>HLOOKUP($C5,'Weather Normalized UPCs'!$E$3:$P$38,28,FALSE)*Customers!S5</f>
        <v>26497.662964728377</v>
      </c>
      <c r="L5" s="13" t="s">
        <v>16</v>
      </c>
    </row>
    <row r="6" spans="2:12" x14ac:dyDescent="0.3">
      <c r="B6" s="9">
        <v>201303</v>
      </c>
      <c r="C6" s="10">
        <v>3</v>
      </c>
      <c r="D6" s="11">
        <f>HLOOKUP($C6,'Weather Normalized UPCs'!$E$3:$P$38,20,FALSE)*Customers!C6</f>
        <v>3951.5411396236077</v>
      </c>
      <c r="E6" s="11">
        <f>HLOOKUP($C6,'Weather Normalized UPCs'!$E$3:$P$38,24,FALSE)*Customers!D6</f>
        <v>1699771.9773719811</v>
      </c>
      <c r="F6" s="11">
        <f>HLOOKUP($C6,'Weather Normalized UPCs'!$E$3:$P$38,32,FALSE)*Customers!E6</f>
        <v>369142.44281644427</v>
      </c>
      <c r="G6" s="11">
        <f>HLOOKUP($C6,'Weather Normalized UPCs'!$E$3:$P$38,36,FALSE)*Customers!G6</f>
        <v>96353.285724793677</v>
      </c>
      <c r="H6" s="11">
        <f>HLOOKUP($C6,'Weather Normalized UPCs'!$E$3:$P$38,10,FALSE)*Customers!P6</f>
        <v>19261.207613593218</v>
      </c>
      <c r="I6" s="11">
        <f>HLOOKUP($C6,'Weather Normalized UPCs'!$E$3:$P$38,6,FALSE)*Customers!Q6</f>
        <v>5077354.3307162523</v>
      </c>
      <c r="J6" s="12">
        <f>HLOOKUP($C6,'Weather Normalized UPCs'!$E$3:$P$38,28,FALSE)*Customers!S6</f>
        <v>24036.990167872304</v>
      </c>
      <c r="L6" t="s">
        <v>17</v>
      </c>
    </row>
    <row r="7" spans="2:12" x14ac:dyDescent="0.3">
      <c r="B7" s="9">
        <v>201304</v>
      </c>
      <c r="C7" s="10">
        <v>4</v>
      </c>
      <c r="D7" s="11">
        <f>HLOOKUP($C7,'Weather Normalized UPCs'!$E$3:$P$38,20,FALSE)*Customers!C7</f>
        <v>2806.6107917728968</v>
      </c>
      <c r="E7" s="11">
        <f>HLOOKUP($C7,'Weather Normalized UPCs'!$E$3:$P$38,24,FALSE)*Customers!D7</f>
        <v>1226700.4603228723</v>
      </c>
      <c r="F7" s="11">
        <f>HLOOKUP($C7,'Weather Normalized UPCs'!$E$3:$P$38,32,FALSE)*Customers!E7</f>
        <v>288907.31373299321</v>
      </c>
      <c r="G7" s="11">
        <f>HLOOKUP($C7,'Weather Normalized UPCs'!$E$3:$P$38,36,FALSE)*Customers!G7</f>
        <v>74820.834743630374</v>
      </c>
      <c r="H7" s="11">
        <f>HLOOKUP($C7,'Weather Normalized UPCs'!$E$3:$P$38,10,FALSE)*Customers!P7</f>
        <v>14345.925267225759</v>
      </c>
      <c r="I7" s="11">
        <f>HLOOKUP($C7,'Weather Normalized UPCs'!$E$3:$P$38,6,FALSE)*Customers!Q7</f>
        <v>3610164.8014351539</v>
      </c>
      <c r="J7" s="12">
        <f>HLOOKUP($C7,'Weather Normalized UPCs'!$E$3:$P$38,28,FALSE)*Customers!S7</f>
        <v>16212.158984216667</v>
      </c>
      <c r="L7" s="14" t="s">
        <v>18</v>
      </c>
    </row>
    <row r="8" spans="2:12" x14ac:dyDescent="0.3">
      <c r="B8" s="9">
        <v>201305</v>
      </c>
      <c r="C8" s="10">
        <v>5</v>
      </c>
      <c r="D8" s="11">
        <f>HLOOKUP($C8,'Weather Normalized UPCs'!$E$3:$P$38,20,FALSE)*Customers!C8</f>
        <v>1731.8367943247711</v>
      </c>
      <c r="E8" s="11">
        <f>HLOOKUP($C8,'Weather Normalized UPCs'!$E$3:$P$38,24,FALSE)*Customers!D8</f>
        <v>792492.55232500238</v>
      </c>
      <c r="F8" s="11">
        <f>HLOOKUP($C8,'Weather Normalized UPCs'!$E$3:$P$38,32,FALSE)*Customers!E8</f>
        <v>225257.18870746766</v>
      </c>
      <c r="G8" s="11">
        <f>HLOOKUP($C8,'Weather Normalized UPCs'!$E$3:$P$38,36,FALSE)*Customers!G8</f>
        <v>48136.011524211062</v>
      </c>
      <c r="H8" s="11">
        <f>HLOOKUP($C8,'Weather Normalized UPCs'!$E$3:$P$38,10,FALSE)*Customers!P8</f>
        <v>9725.6617697173642</v>
      </c>
      <c r="I8" s="11">
        <f>HLOOKUP($C8,'Weather Normalized UPCs'!$E$3:$P$38,6,FALSE)*Customers!Q8</f>
        <v>2150501.2781287702</v>
      </c>
      <c r="J8" s="12">
        <f>HLOOKUP($C8,'Weather Normalized UPCs'!$E$3:$P$38,28,FALSE)*Customers!S8</f>
        <v>9870.707405407029</v>
      </c>
      <c r="L8" s="9" t="s">
        <v>19</v>
      </c>
    </row>
    <row r="9" spans="2:12" x14ac:dyDescent="0.3">
      <c r="B9" s="9">
        <v>201306</v>
      </c>
      <c r="C9" s="10">
        <v>6</v>
      </c>
      <c r="D9" s="11">
        <f>HLOOKUP($C9,'Weather Normalized UPCs'!$E$3:$P$38,20,FALSE)*Customers!C9</f>
        <v>1227.4111483130803</v>
      </c>
      <c r="E9" s="11">
        <f>HLOOKUP($C9,'Weather Normalized UPCs'!$E$3:$P$38,24,FALSE)*Customers!D9</f>
        <v>567165.52447043732</v>
      </c>
      <c r="F9" s="11">
        <f>HLOOKUP($C9,'Weather Normalized UPCs'!$E$3:$P$38,32,FALSE)*Customers!E9</f>
        <v>188584.80729230278</v>
      </c>
      <c r="G9" s="11">
        <f>HLOOKUP($C9,'Weather Normalized UPCs'!$E$3:$P$38,36,FALSE)*Customers!G9</f>
        <v>45483.676316507444</v>
      </c>
      <c r="H9" s="11">
        <f>HLOOKUP($C9,'Weather Normalized UPCs'!$E$3:$P$38,10,FALSE)*Customers!P9</f>
        <v>6957.9157882176987</v>
      </c>
      <c r="I9" s="11">
        <f>HLOOKUP($C9,'Weather Normalized UPCs'!$E$3:$P$38,6,FALSE)*Customers!Q9</f>
        <v>1351399.9275583129</v>
      </c>
      <c r="J9" s="12">
        <f>HLOOKUP($C9,'Weather Normalized UPCs'!$E$3:$P$38,28,FALSE)*Customers!S9</f>
        <v>6989.9833847199961</v>
      </c>
      <c r="L9" s="9" t="s">
        <v>20</v>
      </c>
    </row>
    <row r="10" spans="2:12" x14ac:dyDescent="0.3">
      <c r="B10" s="9">
        <v>201307</v>
      </c>
      <c r="C10" s="10">
        <v>7</v>
      </c>
      <c r="D10" s="11">
        <f>HLOOKUP($C10,'Weather Normalized UPCs'!$E$3:$P$38,20,FALSE)*Customers!C10</f>
        <v>1426.3489235121342</v>
      </c>
      <c r="E10" s="11">
        <f>HLOOKUP($C10,'Weather Normalized UPCs'!$E$3:$P$38,24,FALSE)*Customers!D10</f>
        <v>511043.77075548191</v>
      </c>
      <c r="F10" s="11">
        <f>HLOOKUP($C10,'Weather Normalized UPCs'!$E$3:$P$38,32,FALSE)*Customers!E10</f>
        <v>157521.6027370544</v>
      </c>
      <c r="G10" s="11">
        <f>HLOOKUP($C10,'Weather Normalized UPCs'!$E$3:$P$38,36,FALSE)*Customers!G10</f>
        <v>22076.498111446763</v>
      </c>
      <c r="H10" s="11">
        <f>HLOOKUP($C10,'Weather Normalized UPCs'!$E$3:$P$38,10,FALSE)*Customers!P10</f>
        <v>5865.9912419785414</v>
      </c>
      <c r="I10" s="11">
        <f>HLOOKUP($C10,'Weather Normalized UPCs'!$E$3:$P$38,6,FALSE)*Customers!Q10</f>
        <v>1128164.77030602</v>
      </c>
      <c r="J10" s="12">
        <f>HLOOKUP($C10,'Weather Normalized UPCs'!$E$3:$P$38,28,FALSE)*Customers!S10</f>
        <v>1950.8072071490478</v>
      </c>
      <c r="L10" s="9" t="s">
        <v>21</v>
      </c>
    </row>
    <row r="11" spans="2:12" x14ac:dyDescent="0.3">
      <c r="B11" s="9">
        <v>201308</v>
      </c>
      <c r="C11" s="10">
        <v>8</v>
      </c>
      <c r="D11" s="11">
        <f>HLOOKUP($C11,'Weather Normalized UPCs'!$E$3:$P$38,20,FALSE)*Customers!C11</f>
        <v>1422.2225003952803</v>
      </c>
      <c r="E11" s="11">
        <f>HLOOKUP($C11,'Weather Normalized UPCs'!$E$3:$P$38,24,FALSE)*Customers!D11</f>
        <v>508012.02681046358</v>
      </c>
      <c r="F11" s="11">
        <f>HLOOKUP($C11,'Weather Normalized UPCs'!$E$3:$P$38,32,FALSE)*Customers!E11</f>
        <v>157241.12525228751</v>
      </c>
      <c r="G11" s="11">
        <f>HLOOKUP($C11,'Weather Normalized UPCs'!$E$3:$P$38,36,FALSE)*Customers!G11</f>
        <v>30834.866435963871</v>
      </c>
      <c r="H11" s="11">
        <f>HLOOKUP($C11,'Weather Normalized UPCs'!$E$3:$P$38,10,FALSE)*Customers!P11</f>
        <v>5889.3896534046107</v>
      </c>
      <c r="I11" s="11">
        <f>HLOOKUP($C11,'Weather Normalized UPCs'!$E$3:$P$38,6,FALSE)*Customers!Q11</f>
        <v>1122806.4059645624</v>
      </c>
      <c r="J11" s="12">
        <f>HLOOKUP($C11,'Weather Normalized UPCs'!$E$3:$P$38,28,FALSE)*Customers!S11</f>
        <v>2055.8381307615005</v>
      </c>
      <c r="L11" s="9" t="s">
        <v>22</v>
      </c>
    </row>
    <row r="12" spans="2:12" x14ac:dyDescent="0.3">
      <c r="B12" s="9">
        <v>201309</v>
      </c>
      <c r="C12" s="10">
        <v>9</v>
      </c>
      <c r="D12" s="11">
        <f>HLOOKUP($C12,'Weather Normalized UPCs'!$E$3:$P$38,20,FALSE)*Customers!C12</f>
        <v>1449.7932855388867</v>
      </c>
      <c r="E12" s="11">
        <f>HLOOKUP($C12,'Weather Normalized UPCs'!$E$3:$P$38,24,FALSE)*Customers!D12</f>
        <v>520790.09280297288</v>
      </c>
      <c r="F12" s="11">
        <f>HLOOKUP($C12,'Weather Normalized UPCs'!$E$3:$P$38,32,FALSE)*Customers!E12</f>
        <v>157161.23487962654</v>
      </c>
      <c r="G12" s="11">
        <f>HLOOKUP($C12,'Weather Normalized UPCs'!$E$3:$P$38,36,FALSE)*Customers!G12</f>
        <v>31125.879175594535</v>
      </c>
      <c r="H12" s="11">
        <f>HLOOKUP($C12,'Weather Normalized UPCs'!$E$3:$P$38,10,FALSE)*Customers!P12</f>
        <v>6229.3548659082599</v>
      </c>
      <c r="I12" s="11">
        <f>HLOOKUP($C12,'Weather Normalized UPCs'!$E$3:$P$38,6,FALSE)*Customers!Q12</f>
        <v>1231817.3072774564</v>
      </c>
      <c r="J12" s="12">
        <f>HLOOKUP($C12,'Weather Normalized UPCs'!$E$3:$P$38,28,FALSE)*Customers!S12</f>
        <v>2807.084354672636</v>
      </c>
      <c r="L12" s="9" t="s">
        <v>23</v>
      </c>
    </row>
    <row r="13" spans="2:12" x14ac:dyDescent="0.3">
      <c r="B13" s="9">
        <v>201310</v>
      </c>
      <c r="C13" s="10">
        <v>10</v>
      </c>
      <c r="D13" s="11">
        <f>HLOOKUP($C13,'Weather Normalized UPCs'!$E$3:$P$38,20,FALSE)*Customers!C13</f>
        <v>2329.2873556859277</v>
      </c>
      <c r="E13" s="11">
        <f>HLOOKUP($C13,'Weather Normalized UPCs'!$E$3:$P$38,24,FALSE)*Customers!D13</f>
        <v>970919.85738325596</v>
      </c>
      <c r="F13" s="11">
        <f>HLOOKUP($C13,'Weather Normalized UPCs'!$E$3:$P$38,32,FALSE)*Customers!E13</f>
        <v>270705.88051236095</v>
      </c>
      <c r="G13" s="11">
        <f>HLOOKUP($C13,'Weather Normalized UPCs'!$E$3:$P$38,36,FALSE)*Customers!G13</f>
        <v>64256.145825843458</v>
      </c>
      <c r="H13" s="11">
        <f>HLOOKUP($C13,'Weather Normalized UPCs'!$E$3:$P$38,10,FALSE)*Customers!P13</f>
        <v>12045.357764352333</v>
      </c>
      <c r="I13" s="11">
        <f>HLOOKUP($C13,'Weather Normalized UPCs'!$E$3:$P$38,6,FALSE)*Customers!Q13</f>
        <v>2809260.334827289</v>
      </c>
      <c r="J13" s="12">
        <f>HLOOKUP($C13,'Weather Normalized UPCs'!$E$3:$P$38,28,FALSE)*Customers!S13</f>
        <v>18039.361168660675</v>
      </c>
      <c r="L13" s="9" t="s">
        <v>24</v>
      </c>
    </row>
    <row r="14" spans="2:12" x14ac:dyDescent="0.3">
      <c r="B14" s="9">
        <v>201311</v>
      </c>
      <c r="C14" s="10">
        <v>11</v>
      </c>
      <c r="D14" s="11">
        <f>HLOOKUP($C14,'Weather Normalized UPCs'!$E$3:$P$38,20,FALSE)*Customers!C14</f>
        <v>4324.2452235166902</v>
      </c>
      <c r="E14" s="11">
        <f>HLOOKUP($C14,'Weather Normalized UPCs'!$E$3:$P$38,24,FALSE)*Customers!D14</f>
        <v>1732939.8444031195</v>
      </c>
      <c r="F14" s="11">
        <f>HLOOKUP($C14,'Weather Normalized UPCs'!$E$3:$P$38,32,FALSE)*Customers!E14</f>
        <v>402731.12884297024</v>
      </c>
      <c r="G14" s="11">
        <f>HLOOKUP($C14,'Weather Normalized UPCs'!$E$3:$P$38,36,FALSE)*Customers!G14</f>
        <v>83357.516774092917</v>
      </c>
      <c r="H14" s="11">
        <f>HLOOKUP($C14,'Weather Normalized UPCs'!$E$3:$P$38,10,FALSE)*Customers!P14</f>
        <v>20467.8863727018</v>
      </c>
      <c r="I14" s="11">
        <f>HLOOKUP($C14,'Weather Normalized UPCs'!$E$3:$P$38,6,FALSE)*Customers!Q14</f>
        <v>5260499.8372345138</v>
      </c>
      <c r="J14" s="12">
        <f>HLOOKUP($C14,'Weather Normalized UPCs'!$E$3:$P$38,28,FALSE)*Customers!S14</f>
        <v>36915.28378982663</v>
      </c>
      <c r="L14" s="9" t="s">
        <v>25</v>
      </c>
    </row>
    <row r="15" spans="2:12" x14ac:dyDescent="0.3">
      <c r="B15" s="9">
        <v>201312</v>
      </c>
      <c r="C15" s="10">
        <v>12</v>
      </c>
      <c r="D15" s="11">
        <f>HLOOKUP($C15,'Weather Normalized UPCs'!$E$3:$P$38,20,FALSE)*Customers!C15</f>
        <v>6314.826904499273</v>
      </c>
      <c r="E15" s="11">
        <f>HLOOKUP($C15,'Weather Normalized UPCs'!$E$3:$P$38,24,FALSE)*Customers!D15</f>
        <v>2440187.6960174609</v>
      </c>
      <c r="F15" s="11">
        <f>HLOOKUP($C15,'Weather Normalized UPCs'!$E$3:$P$38,32,FALSE)*Customers!E15</f>
        <v>493833.85781092779</v>
      </c>
      <c r="G15" s="11">
        <f>HLOOKUP($C15,'Weather Normalized UPCs'!$E$3:$P$38,36,FALSE)*Customers!G15</f>
        <v>110080.81429872289</v>
      </c>
      <c r="H15" s="11">
        <f>HLOOKUP($C15,'Weather Normalized UPCs'!$E$3:$P$38,10,FALSE)*Customers!P15</f>
        <v>28220.89640899147</v>
      </c>
      <c r="I15" s="11">
        <f>HLOOKUP($C15,'Weather Normalized UPCs'!$E$3:$P$38,6,FALSE)*Customers!Q15</f>
        <v>7435127.4717578255</v>
      </c>
      <c r="J15" s="12">
        <f>HLOOKUP($C15,'Weather Normalized UPCs'!$E$3:$P$38,28,FALSE)*Customers!S15</f>
        <v>56445.089514311097</v>
      </c>
      <c r="L15" s="15" t="s">
        <v>26</v>
      </c>
    </row>
    <row r="16" spans="2:12" x14ac:dyDescent="0.3">
      <c r="B16" s="9">
        <v>201401</v>
      </c>
      <c r="C16" s="10">
        <v>1</v>
      </c>
      <c r="D16" s="11">
        <f>HLOOKUP($C16,'Weather Normalized UPCs'!$E$3:$P$38,20,FALSE)*Customers!C16</f>
        <v>6409.2001294911734</v>
      </c>
      <c r="E16" s="11">
        <f>HLOOKUP($C16,'Weather Normalized UPCs'!$E$3:$P$38,24,FALSE)*Customers!D16</f>
        <v>2430215.0515074013</v>
      </c>
      <c r="F16" s="11">
        <f>HLOOKUP($C16,'Weather Normalized UPCs'!$E$3:$P$38,32,FALSE)*Customers!E16</f>
        <v>527381.27226078219</v>
      </c>
      <c r="G16" s="11">
        <f>HLOOKUP($C16,'Weather Normalized UPCs'!$E$3:$P$38,36,FALSE)*Customers!G16</f>
        <v>108676.38382485186</v>
      </c>
      <c r="H16" s="11">
        <f>HLOOKUP($C16,'Weather Normalized UPCs'!$E$3:$P$38,10,FALSE)*Customers!P16</f>
        <v>28104.289709285855</v>
      </c>
      <c r="I16" s="11">
        <f>HLOOKUP($C16,'Weather Normalized UPCs'!$E$3:$P$38,6,FALSE)*Customers!Q16</f>
        <v>7348303.7175264182</v>
      </c>
      <c r="J16" s="12">
        <f>HLOOKUP($C16,'Weather Normalized UPCs'!$E$3:$P$38,28,FALSE)*Customers!S16</f>
        <v>52373.417162911799</v>
      </c>
    </row>
    <row r="17" spans="2:12" x14ac:dyDescent="0.3">
      <c r="B17" s="9">
        <v>201402</v>
      </c>
      <c r="C17" s="10">
        <v>2</v>
      </c>
      <c r="D17" s="11">
        <f>HLOOKUP($C17,'Weather Normalized UPCs'!$E$3:$P$38,20,FALSE)*Customers!C17</f>
        <v>5164.3595160808818</v>
      </c>
      <c r="E17" s="11">
        <f>HLOOKUP($C17,'Weather Normalized UPCs'!$E$3:$P$38,24,FALSE)*Customers!D17</f>
        <v>1965136.7003674512</v>
      </c>
      <c r="F17" s="11">
        <f>HLOOKUP($C17,'Weather Normalized UPCs'!$E$3:$P$38,32,FALSE)*Customers!E17</f>
        <v>445391.49392518715</v>
      </c>
      <c r="G17" s="11">
        <f>HLOOKUP($C17,'Weather Normalized UPCs'!$E$3:$P$38,36,FALSE)*Customers!G17</f>
        <v>89639.920039610632</v>
      </c>
      <c r="H17" s="11">
        <f>HLOOKUP($C17,'Weather Normalized UPCs'!$E$3:$P$38,10,FALSE)*Customers!P17</f>
        <v>22814.503832787017</v>
      </c>
      <c r="I17" s="11">
        <f>HLOOKUP($C17,'Weather Normalized UPCs'!$E$3:$P$38,6,FALSE)*Customers!Q17</f>
        <v>5944702.60145084</v>
      </c>
      <c r="J17" s="12">
        <f>HLOOKUP($C17,'Weather Normalized UPCs'!$E$3:$P$38,28,FALSE)*Customers!S17</f>
        <v>40153.455141090104</v>
      </c>
      <c r="L17" s="16" t="s">
        <v>27</v>
      </c>
    </row>
    <row r="18" spans="2:12" x14ac:dyDescent="0.3">
      <c r="B18" s="9">
        <v>201403</v>
      </c>
      <c r="C18" s="10">
        <v>3</v>
      </c>
      <c r="D18" s="11">
        <f>HLOOKUP($C18,'Weather Normalized UPCs'!$E$3:$P$38,20,FALSE)*Customers!C18</f>
        <v>4632.8413361104367</v>
      </c>
      <c r="E18" s="11">
        <f>HLOOKUP($C18,'Weather Normalized UPCs'!$E$3:$P$38,24,FALSE)*Customers!D18</f>
        <v>1731046.5307734895</v>
      </c>
      <c r="F18" s="11">
        <f>HLOOKUP($C18,'Weather Normalized UPCs'!$E$3:$P$38,32,FALSE)*Customers!E18</f>
        <v>412570.96550073184</v>
      </c>
      <c r="G18" s="11">
        <f>HLOOKUP($C18,'Weather Normalized UPCs'!$E$3:$P$38,36,FALSE)*Customers!G18</f>
        <v>82588.530621251717</v>
      </c>
      <c r="H18" s="11">
        <f>HLOOKUP($C18,'Weather Normalized UPCs'!$E$3:$P$38,10,FALSE)*Customers!P18</f>
        <v>20555.438955218058</v>
      </c>
      <c r="I18" s="11">
        <f>HLOOKUP($C18,'Weather Normalized UPCs'!$E$3:$P$38,6,FALSE)*Customers!Q18</f>
        <v>5206152.6836142382</v>
      </c>
      <c r="J18" s="12">
        <f>HLOOKUP($C18,'Weather Normalized UPCs'!$E$3:$P$38,28,FALSE)*Customers!S18</f>
        <v>35665.274372459877</v>
      </c>
      <c r="L18" s="16" t="s">
        <v>28</v>
      </c>
    </row>
    <row r="19" spans="2:12" x14ac:dyDescent="0.3">
      <c r="B19" s="9">
        <v>201404</v>
      </c>
      <c r="C19" s="10">
        <v>4</v>
      </c>
      <c r="D19" s="11">
        <f>HLOOKUP($C19,'Weather Normalized UPCs'!$E$3:$P$38,20,FALSE)*Customers!C19</f>
        <v>3290.5092041475345</v>
      </c>
      <c r="E19" s="11">
        <f>HLOOKUP($C19,'Weather Normalized UPCs'!$E$3:$P$38,24,FALSE)*Customers!D19</f>
        <v>1251592.0025909992</v>
      </c>
      <c r="F19" s="11">
        <f>HLOOKUP($C19,'Weather Normalized UPCs'!$E$3:$P$38,32,FALSE)*Customers!E19</f>
        <v>322896.40946628648</v>
      </c>
      <c r="G19" s="11">
        <f>HLOOKUP($C19,'Weather Normalized UPCs'!$E$3:$P$38,36,FALSE)*Customers!G19</f>
        <v>64132.144065968889</v>
      </c>
      <c r="H19" s="11">
        <f>HLOOKUP($C19,'Weather Normalized UPCs'!$E$3:$P$38,10,FALSE)*Customers!P19</f>
        <v>15328.781807272846</v>
      </c>
      <c r="I19" s="11">
        <f>HLOOKUP($C19,'Weather Normalized UPCs'!$E$3:$P$38,6,FALSE)*Customers!Q19</f>
        <v>3701521.405657832</v>
      </c>
      <c r="J19" s="12">
        <f>HLOOKUP($C19,'Weather Normalized UPCs'!$E$3:$P$38,28,FALSE)*Customers!S19</f>
        <v>25055.154793789392</v>
      </c>
      <c r="L19" s="16" t="s">
        <v>29</v>
      </c>
    </row>
    <row r="20" spans="2:12" x14ac:dyDescent="0.3">
      <c r="B20" s="9">
        <v>201405</v>
      </c>
      <c r="C20" s="10">
        <v>5</v>
      </c>
      <c r="D20" s="11">
        <f>HLOOKUP($C20,'Weather Normalized UPCs'!$E$3:$P$38,20,FALSE)*Customers!C20</f>
        <v>2030.429345070421</v>
      </c>
      <c r="E20" s="11">
        <f>HLOOKUP($C20,'Weather Normalized UPCs'!$E$3:$P$38,24,FALSE)*Customers!D20</f>
        <v>807836.77471005218</v>
      </c>
      <c r="F20" s="11">
        <f>HLOOKUP($C20,'Weather Normalized UPCs'!$E$3:$P$38,32,FALSE)*Customers!E20</f>
        <v>245970.49341620033</v>
      </c>
      <c r="G20" s="11">
        <f>HLOOKUP($C20,'Weather Normalized UPCs'!$E$3:$P$38,36,FALSE)*Customers!G20</f>
        <v>48136.011524211062</v>
      </c>
      <c r="H20" s="11">
        <f>HLOOKUP($C20,'Weather Normalized UPCs'!$E$3:$P$38,10,FALSE)*Customers!P20</f>
        <v>10258.922597821971</v>
      </c>
      <c r="I20" s="11">
        <f>HLOOKUP($C20,'Weather Normalized UPCs'!$E$3:$P$38,6,FALSE)*Customers!Q20</f>
        <v>2205103.7852442889</v>
      </c>
      <c r="J20" s="12">
        <f>HLOOKUP($C20,'Weather Normalized UPCs'!$E$3:$P$38,28,FALSE)*Customers!S20</f>
        <v>14725.153670361306</v>
      </c>
      <c r="L20" s="14" t="s">
        <v>19</v>
      </c>
    </row>
    <row r="21" spans="2:12" x14ac:dyDescent="0.3">
      <c r="B21" s="9">
        <v>201406</v>
      </c>
      <c r="C21" s="10">
        <v>6</v>
      </c>
      <c r="D21" s="11">
        <f>HLOOKUP($C21,'Weather Normalized UPCs'!$E$3:$P$38,20,FALSE)*Customers!C21</f>
        <v>1391.0659680881574</v>
      </c>
      <c r="E21" s="11">
        <f>HLOOKUP($C21,'Weather Normalized UPCs'!$E$3:$P$38,24,FALSE)*Customers!D21</f>
        <v>576063.47012934973</v>
      </c>
      <c r="F21" s="11">
        <f>HLOOKUP($C21,'Weather Normalized UPCs'!$E$3:$P$38,32,FALSE)*Customers!E21</f>
        <v>201298.38980639062</v>
      </c>
      <c r="G21" s="11">
        <f>HLOOKUP($C21,'Weather Normalized UPCs'!$E$3:$P$38,36,FALSE)*Customers!G21</f>
        <v>38986.008271292099</v>
      </c>
      <c r="H21" s="11">
        <f>HLOOKUP($C21,'Weather Normalized UPCs'!$E$3:$P$38,10,FALSE)*Customers!P21</f>
        <v>7377.9474499736225</v>
      </c>
      <c r="I21" s="11">
        <f>HLOOKUP($C21,'Weather Normalized UPCs'!$E$3:$P$38,6,FALSE)*Customers!Q21</f>
        <v>1385656.8642099029</v>
      </c>
      <c r="J21" s="12">
        <f>HLOOKUP($C21,'Weather Normalized UPCs'!$E$3:$P$38,28,FALSE)*Customers!S21</f>
        <v>9539.5213973838254</v>
      </c>
      <c r="L21" s="17" t="s">
        <v>13</v>
      </c>
    </row>
    <row r="22" spans="2:12" x14ac:dyDescent="0.3">
      <c r="B22" s="9">
        <v>201407</v>
      </c>
      <c r="C22" s="10">
        <v>7</v>
      </c>
      <c r="D22" s="11">
        <f>HLOOKUP($C22,'Weather Normalized UPCs'!$E$3:$P$38,20,FALSE)*Customers!C22</f>
        <v>1568.9838158633477</v>
      </c>
      <c r="E22" s="11">
        <f>HLOOKUP($C22,'Weather Normalized UPCs'!$E$3:$P$38,24,FALSE)*Customers!D22</f>
        <v>520607.49520356482</v>
      </c>
      <c r="F22" s="11">
        <f>HLOOKUP($C22,'Weather Normalized UPCs'!$E$3:$P$38,32,FALSE)*Customers!E22</f>
        <v>168141.03662944009</v>
      </c>
      <c r="G22" s="11">
        <f>HLOOKUP($C22,'Weather Normalized UPCs'!$E$3:$P$38,36,FALSE)*Customers!G22</f>
        <v>26491.797733736115</v>
      </c>
      <c r="H22" s="11">
        <f>HLOOKUP($C22,'Weather Normalized UPCs'!$E$3:$P$38,10,FALSE)*Customers!P22</f>
        <v>6173.9172914262335</v>
      </c>
      <c r="I22" s="11">
        <f>HLOOKUP($C22,'Weather Normalized UPCs'!$E$3:$P$38,6,FALSE)*Customers!Q22</f>
        <v>1156727.6524882999</v>
      </c>
      <c r="J22" s="12">
        <f>HLOOKUP($C22,'Weather Normalized UPCs'!$E$3:$P$38,28,FALSE)*Customers!S22</f>
        <v>2320.8790350635013</v>
      </c>
    </row>
    <row r="23" spans="2:12" x14ac:dyDescent="0.3">
      <c r="B23" s="9">
        <v>201408</v>
      </c>
      <c r="C23" s="10">
        <v>8</v>
      </c>
      <c r="D23" s="11">
        <f>HLOOKUP($C23,'Weather Normalized UPCs'!$E$3:$P$38,20,FALSE)*Customers!C23</f>
        <v>1659.2595837944937</v>
      </c>
      <c r="E23" s="11">
        <f>HLOOKUP($C23,'Weather Normalized UPCs'!$E$3:$P$38,24,FALSE)*Customers!D23</f>
        <v>518395.02995969268</v>
      </c>
      <c r="F23" s="11">
        <f>HLOOKUP($C23,'Weather Normalized UPCs'!$E$3:$P$38,32,FALSE)*Customers!E23</f>
        <v>167841.65055019455</v>
      </c>
      <c r="G23" s="11">
        <f>HLOOKUP($C23,'Weather Normalized UPCs'!$E$3:$P$38,36,FALSE)*Customers!G23</f>
        <v>26429.88551654046</v>
      </c>
      <c r="H23" s="11">
        <f>HLOOKUP($C23,'Weather Normalized UPCs'!$E$3:$P$38,10,FALSE)*Customers!P23</f>
        <v>6134.780888963136</v>
      </c>
      <c r="I23" s="11">
        <f>HLOOKUP($C23,'Weather Normalized UPCs'!$E$3:$P$38,6,FALSE)*Customers!Q23</f>
        <v>1150731.5339492816</v>
      </c>
      <c r="J23" s="12">
        <f>HLOOKUP($C23,'Weather Normalized UPCs'!$E$3:$P$38,28,FALSE)*Customers!S23</f>
        <v>2310.8661520458386</v>
      </c>
    </row>
    <row r="24" spans="2:12" x14ac:dyDescent="0.3">
      <c r="B24" s="9">
        <v>201409</v>
      </c>
      <c r="C24" s="10">
        <v>9</v>
      </c>
      <c r="D24" s="11">
        <f>HLOOKUP($C24,'Weather Normalized UPCs'!$E$3:$P$38,20,FALSE)*Customers!C24</f>
        <v>1691.4254997953678</v>
      </c>
      <c r="E24" s="11">
        <f>HLOOKUP($C24,'Weather Normalized UPCs'!$E$3:$P$38,24,FALSE)*Customers!D24</f>
        <v>532101.10836969793</v>
      </c>
      <c r="F24" s="11">
        <f>HLOOKUP($C24,'Weather Normalized UPCs'!$E$3:$P$38,32,FALSE)*Customers!E24</f>
        <v>167756.37430971375</v>
      </c>
      <c r="G24" s="11">
        <f>HLOOKUP($C24,'Weather Normalized UPCs'!$E$3:$P$38,36,FALSE)*Customers!G24</f>
        <v>26679.32500765246</v>
      </c>
      <c r="H24" s="11">
        <f>HLOOKUP($C24,'Weather Normalized UPCs'!$E$3:$P$38,10,FALSE)*Customers!P24</f>
        <v>6398.1502880812577</v>
      </c>
      <c r="I24" s="11">
        <f>HLOOKUP($C24,'Weather Normalized UPCs'!$E$3:$P$38,6,FALSE)*Customers!Q24</f>
        <v>1262029.9204153514</v>
      </c>
      <c r="J24" s="12">
        <f>HLOOKUP($C24,'Weather Normalized UPCs'!$E$3:$P$38,28,FALSE)*Customers!S24</f>
        <v>2878.5610396295779</v>
      </c>
    </row>
    <row r="25" spans="2:12" x14ac:dyDescent="0.3">
      <c r="B25" s="9">
        <v>201410</v>
      </c>
      <c r="C25" s="10">
        <v>10</v>
      </c>
      <c r="D25" s="11">
        <f>HLOOKUP($C25,'Weather Normalized UPCs'!$E$3:$P$38,20,FALSE)*Customers!C25</f>
        <v>2629.8405628712089</v>
      </c>
      <c r="E25" s="11">
        <f>HLOOKUP($C25,'Weather Normalized UPCs'!$E$3:$P$38,24,FALSE)*Customers!D25</f>
        <v>988350.77098054928</v>
      </c>
      <c r="F25" s="11">
        <f>HLOOKUP($C25,'Weather Normalized UPCs'!$E$3:$P$38,32,FALSE)*Customers!E25</f>
        <v>288360.61185012362</v>
      </c>
      <c r="G25" s="11">
        <f>HLOOKUP($C25,'Weather Normalized UPCs'!$E$3:$P$38,36,FALSE)*Customers!G25</f>
        <v>55076.696422151537</v>
      </c>
      <c r="H25" s="11">
        <f>HLOOKUP($C25,'Weather Normalized UPCs'!$E$3:$P$38,10,FALSE)*Customers!P25</f>
        <v>12230.670960726984</v>
      </c>
      <c r="I25" s="11">
        <f>HLOOKUP($C25,'Weather Normalized UPCs'!$E$3:$P$38,6,FALSE)*Customers!Q25</f>
        <v>2876169.8661480425</v>
      </c>
      <c r="J25" s="12">
        <f>HLOOKUP($C25,'Weather Normalized UPCs'!$E$3:$P$38,28,FALSE)*Customers!S25</f>
        <v>18371.883955179768</v>
      </c>
    </row>
    <row r="26" spans="2:12" x14ac:dyDescent="0.3">
      <c r="B26" s="9">
        <v>201411</v>
      </c>
      <c r="C26" s="10">
        <v>11</v>
      </c>
      <c r="D26" s="11">
        <f>HLOOKUP($C26,'Weather Normalized UPCs'!$E$3:$P$38,20,FALSE)*Customers!C26</f>
        <v>4882.212349131747</v>
      </c>
      <c r="E26" s="11">
        <f>HLOOKUP($C26,'Weather Normalized UPCs'!$E$3:$P$38,24,FALSE)*Customers!D26</f>
        <v>1761992.4468056038</v>
      </c>
      <c r="F26" s="11">
        <f>HLOOKUP($C26,'Weather Normalized UPCs'!$E$3:$P$38,32,FALSE)*Customers!E26</f>
        <v>398353.61657293799</v>
      </c>
      <c r="G26" s="11">
        <f>HLOOKUP($C26,'Weather Normalized UPCs'!$E$3:$P$38,36,FALSE)*Customers!G26</f>
        <v>69464.597311744088</v>
      </c>
      <c r="H26" s="11">
        <f>HLOOKUP($C26,'Weather Normalized UPCs'!$E$3:$P$38,10,FALSE)*Customers!P26</f>
        <v>20596.615217813131</v>
      </c>
      <c r="I26" s="11">
        <f>HLOOKUP($C26,'Weather Normalized UPCs'!$E$3:$P$38,6,FALSE)*Customers!Q26</f>
        <v>5387323.2160934852</v>
      </c>
      <c r="J26" s="12">
        <f>HLOOKUP($C26,'Weather Normalized UPCs'!$E$3:$P$38,28,FALSE)*Customers!S26</f>
        <v>36354.748027291302</v>
      </c>
    </row>
    <row r="27" spans="2:12" x14ac:dyDescent="0.3">
      <c r="B27" s="9">
        <v>201412</v>
      </c>
      <c r="C27" s="10">
        <v>12</v>
      </c>
      <c r="D27" s="11">
        <f>HLOOKUP($C27,'Weather Normalized UPCs'!$E$3:$P$38,20,FALSE)*Customers!C27</f>
        <v>7301.5186083272847</v>
      </c>
      <c r="E27" s="11">
        <f>HLOOKUP($C27,'Weather Normalized UPCs'!$E$3:$P$38,24,FALSE)*Customers!D27</f>
        <v>2490551.3872777298</v>
      </c>
      <c r="F27" s="11">
        <f>HLOOKUP($C27,'Weather Normalized UPCs'!$E$3:$P$38,32,FALSE)*Customers!E27</f>
        <v>453638.07868678251</v>
      </c>
      <c r="G27" s="11">
        <f>HLOOKUP($C27,'Weather Normalized UPCs'!$E$3:$P$38,36,FALSE)*Customers!G27</f>
        <v>110080.81429872289</v>
      </c>
      <c r="H27" s="11">
        <f>HLOOKUP($C27,'Weather Normalized UPCs'!$E$3:$P$38,10,FALSE)*Customers!P27</f>
        <v>28430.977523698602</v>
      </c>
      <c r="I27" s="11">
        <f>HLOOKUP($C27,'Weather Normalized UPCs'!$E$3:$P$38,6,FALSE)*Customers!Q27</f>
        <v>7620211.5591471139</v>
      </c>
      <c r="J27" s="12">
        <f>HLOOKUP($C27,'Weather Normalized UPCs'!$E$3:$P$38,28,FALSE)*Customers!S27</f>
        <v>53353.776295474585</v>
      </c>
    </row>
    <row r="28" spans="2:12" x14ac:dyDescent="0.3">
      <c r="B28" s="9">
        <v>201501</v>
      </c>
      <c r="C28" s="10">
        <v>1</v>
      </c>
      <c r="D28" s="11">
        <f>HLOOKUP($C28,'Weather Normalized UPCs'!$E$3:$P$38,20,FALSE)*Customers!C28</f>
        <v>7380.2910582019576</v>
      </c>
      <c r="E28" s="11">
        <f>HLOOKUP($C28,'Weather Normalized UPCs'!$E$3:$P$38,24,FALSE)*Customers!D28</f>
        <v>2459621.6631113375</v>
      </c>
      <c r="F28" s="11">
        <f>HLOOKUP($C28,'Weather Normalized UPCs'!$E$3:$P$38,32,FALSE)*Customers!E28</f>
        <v>516039.73952399113</v>
      </c>
      <c r="G28" s="11">
        <f>HLOOKUP($C28,'Weather Normalized UPCs'!$E$3:$P$38,36,FALSE)*Customers!G28</f>
        <v>108676.38382485186</v>
      </c>
      <c r="H28" s="11">
        <f>HLOOKUP($C28,'Weather Normalized UPCs'!$E$3:$P$38,10,FALSE)*Customers!P28</f>
        <v>28069.763554851841</v>
      </c>
      <c r="I28" s="11">
        <f>HLOOKUP($C28,'Weather Normalized UPCs'!$E$3:$P$38,6,FALSE)*Customers!Q28</f>
        <v>7526333.9045921387</v>
      </c>
      <c r="J28" s="12">
        <f>HLOOKUP($C28,'Weather Normalized UPCs'!$E$3:$P$38,28,FALSE)*Customers!S28</f>
        <v>49332.380037323375</v>
      </c>
    </row>
    <row r="29" spans="2:12" x14ac:dyDescent="0.3">
      <c r="B29" s="9">
        <v>201502</v>
      </c>
      <c r="C29" s="10">
        <v>2</v>
      </c>
      <c r="D29" s="11">
        <f>HLOOKUP($C29,'Weather Normalized UPCs'!$E$3:$P$38,20,FALSE)*Customers!C29</f>
        <v>5946.8382306385911</v>
      </c>
      <c r="E29" s="11">
        <f>HLOOKUP($C29,'Weather Normalized UPCs'!$E$3:$P$38,24,FALSE)*Customers!D29</f>
        <v>1990002.8552889482</v>
      </c>
      <c r="F29" s="11">
        <f>HLOOKUP($C29,'Weather Normalized UPCs'!$E$3:$P$38,32,FALSE)*Customers!E29</f>
        <v>431326.49938018119</v>
      </c>
      <c r="G29" s="11">
        <f>HLOOKUP($C29,'Weather Normalized UPCs'!$E$3:$P$38,36,FALSE)*Customers!G29</f>
        <v>89639.920039610632</v>
      </c>
      <c r="H29" s="11">
        <f>HLOOKUP($C29,'Weather Normalized UPCs'!$E$3:$P$38,10,FALSE)*Customers!P29</f>
        <v>22983.709052807688</v>
      </c>
      <c r="I29" s="11">
        <f>HLOOKUP($C29,'Weather Normalized UPCs'!$E$3:$P$38,6,FALSE)*Customers!Q29</f>
        <v>6086198.531784174</v>
      </c>
      <c r="J29" s="12">
        <f>HLOOKUP($C29,'Weather Normalized UPCs'!$E$3:$P$38,28,FALSE)*Customers!S29</f>
        <v>37530.819557550436</v>
      </c>
    </row>
    <row r="30" spans="2:12" x14ac:dyDescent="0.3">
      <c r="B30" s="9">
        <v>201503</v>
      </c>
      <c r="C30" s="10">
        <v>3</v>
      </c>
      <c r="D30" s="11">
        <f>HLOOKUP($C30,'Weather Normalized UPCs'!$E$3:$P$38,20,FALSE)*Customers!C30</f>
        <v>5177.8814932998994</v>
      </c>
      <c r="E30" s="11">
        <f>HLOOKUP($C30,'Weather Normalized UPCs'!$E$3:$P$38,24,FALSE)*Customers!D30</f>
        <v>1751374.99048447</v>
      </c>
      <c r="F30" s="11">
        <f>HLOOKUP($C30,'Weather Normalized UPCs'!$E$3:$P$38,32,FALSE)*Customers!E30</f>
        <v>403885.26096387435</v>
      </c>
      <c r="G30" s="11">
        <f>HLOOKUP($C30,'Weather Normalized UPCs'!$E$3:$P$38,36,FALSE)*Customers!G30</f>
        <v>68823.775517709757</v>
      </c>
      <c r="H30" s="11">
        <f>HLOOKUP($C30,'Weather Normalized UPCs'!$E$3:$P$38,10,FALSE)*Customers!P30</f>
        <v>20733.07855112735</v>
      </c>
      <c r="I30" s="11">
        <f>HLOOKUP($C30,'Weather Normalized UPCs'!$E$3:$P$38,6,FALSE)*Customers!Q30</f>
        <v>5329958.2475446463</v>
      </c>
      <c r="J30" s="12">
        <f>HLOOKUP($C30,'Weather Normalized UPCs'!$E$3:$P$38,28,FALSE)*Customers!S30</f>
        <v>33089.882568759276</v>
      </c>
    </row>
    <row r="31" spans="2:12" x14ac:dyDescent="0.3">
      <c r="B31" s="9">
        <v>201504</v>
      </c>
      <c r="C31" s="10">
        <v>4</v>
      </c>
      <c r="D31" s="11">
        <f>HLOOKUP($C31,'Weather Normalized UPCs'!$E$3:$P$38,20,FALSE)*Customers!C31</f>
        <v>3677.6279340472443</v>
      </c>
      <c r="E31" s="11">
        <f>HLOOKUP($C31,'Weather Normalized UPCs'!$E$3:$P$38,24,FALSE)*Customers!D31</f>
        <v>1267658.3616913357</v>
      </c>
      <c r="F31" s="11">
        <f>HLOOKUP($C31,'Weather Normalized UPCs'!$E$3:$P$38,32,FALSE)*Customers!E31</f>
        <v>319497.49989295716</v>
      </c>
      <c r="G31" s="11">
        <f>HLOOKUP($C31,'Weather Normalized UPCs'!$E$3:$P$38,36,FALSE)*Customers!G31</f>
        <v>64132.144065968889</v>
      </c>
      <c r="H31" s="11">
        <f>HLOOKUP($C31,'Weather Normalized UPCs'!$E$3:$P$38,10,FALSE)*Customers!P31</f>
        <v>15328.781807272846</v>
      </c>
      <c r="I31" s="11">
        <f>HLOOKUP($C31,'Weather Normalized UPCs'!$E$3:$P$38,6,FALSE)*Customers!Q31</f>
        <v>3790495.7576175774</v>
      </c>
      <c r="J31" s="12">
        <f>HLOOKUP($C31,'Weather Normalized UPCs'!$E$3:$P$38,28,FALSE)*Customers!S31</f>
        <v>23635.908552746856</v>
      </c>
    </row>
    <row r="32" spans="2:12" x14ac:dyDescent="0.3">
      <c r="B32" s="9">
        <v>201505</v>
      </c>
      <c r="C32" s="10">
        <v>5</v>
      </c>
      <c r="D32" s="11">
        <f>HLOOKUP($C32,'Weather Normalized UPCs'!$E$3:$P$38,20,FALSE)*Customers!C32</f>
        <v>2269.3033856669413</v>
      </c>
      <c r="E32" s="11">
        <f>HLOOKUP($C32,'Weather Normalized UPCs'!$E$3:$P$38,24,FALSE)*Customers!D32</f>
        <v>816604.90178722353</v>
      </c>
      <c r="F32" s="11">
        <f>HLOOKUP($C32,'Weather Normalized UPCs'!$E$3:$P$38,32,FALSE)*Customers!E32</f>
        <v>240792.16723901717</v>
      </c>
      <c r="G32" s="11">
        <f>HLOOKUP($C32,'Weather Normalized UPCs'!$E$3:$P$38,36,FALSE)*Customers!G32</f>
        <v>48136.011524211062</v>
      </c>
      <c r="H32" s="11">
        <f>HLOOKUP($C32,'Weather Normalized UPCs'!$E$3:$P$38,10,FALSE)*Customers!P32</f>
        <v>10322.406029739186</v>
      </c>
      <c r="I32" s="11">
        <f>HLOOKUP($C32,'Weather Normalized UPCs'!$E$3:$P$38,6,FALSE)*Customers!Q32</f>
        <v>2258914.9516769741</v>
      </c>
      <c r="J32" s="12">
        <f>HLOOKUP($C32,'Weather Normalized UPCs'!$E$3:$P$38,28,FALSE)*Customers!S32</f>
        <v>14725.153670361306</v>
      </c>
    </row>
    <row r="33" spans="2:10" x14ac:dyDescent="0.3">
      <c r="B33" s="9">
        <v>201506</v>
      </c>
      <c r="C33" s="10">
        <v>6</v>
      </c>
      <c r="D33" s="11">
        <f>HLOOKUP($C33,'Weather Normalized UPCs'!$E$3:$P$38,20,FALSE)*Customers!C33</f>
        <v>1513.8070829194655</v>
      </c>
      <c r="E33" s="11">
        <f>HLOOKUP($C33,'Weather Normalized UPCs'!$E$3:$P$38,24,FALSE)*Customers!D33</f>
        <v>584333.32550645655</v>
      </c>
      <c r="F33" s="11">
        <f>HLOOKUP($C33,'Weather Normalized UPCs'!$E$3:$P$38,32,FALSE)*Customers!E33</f>
        <v>192822.66813033208</v>
      </c>
      <c r="G33" s="11">
        <f>HLOOKUP($C33,'Weather Normalized UPCs'!$E$3:$P$38,36,FALSE)*Customers!G33</f>
        <v>38986.008271292099</v>
      </c>
      <c r="H33" s="11">
        <f>HLOOKUP($C33,'Weather Normalized UPCs'!$E$3:$P$38,10,FALSE)*Customers!P33</f>
        <v>7414.4719423002252</v>
      </c>
      <c r="I33" s="11">
        <f>HLOOKUP($C33,'Weather Normalized UPCs'!$E$3:$P$38,6,FALSE)*Customers!Q33</f>
        <v>1419706.8103077067</v>
      </c>
      <c r="J33" s="12">
        <f>HLOOKUP($C33,'Weather Normalized UPCs'!$E$3:$P$38,28,FALSE)*Customers!S33</f>
        <v>9666.9982980170153</v>
      </c>
    </row>
    <row r="34" spans="2:10" x14ac:dyDescent="0.3">
      <c r="B34" s="9">
        <v>201507</v>
      </c>
      <c r="C34" s="10">
        <v>7</v>
      </c>
      <c r="D34" s="11">
        <f>HLOOKUP($C34,'Weather Normalized UPCs'!$E$3:$P$38,20,FALSE)*Customers!C34</f>
        <v>1806.7086364487034</v>
      </c>
      <c r="E34" s="11">
        <f>HLOOKUP($C34,'Weather Normalized UPCs'!$E$3:$P$38,24,FALSE)*Customers!D34</f>
        <v>527425.19976061408</v>
      </c>
      <c r="F34" s="11">
        <f>HLOOKUP($C34,'Weather Normalized UPCs'!$E$3:$P$38,32,FALSE)*Customers!E34</f>
        <v>159291.50838578536</v>
      </c>
      <c r="G34" s="11">
        <f>HLOOKUP($C34,'Weather Normalized UPCs'!$E$3:$P$38,36,FALSE)*Customers!G34</f>
        <v>26491.797733736115</v>
      </c>
      <c r="H34" s="11">
        <f>HLOOKUP($C34,'Weather Normalized UPCs'!$E$3:$P$38,10,FALSE)*Customers!P34</f>
        <v>6289.3895599691186</v>
      </c>
      <c r="I34" s="11">
        <f>HLOOKUP($C34,'Weather Normalized UPCs'!$E$3:$P$38,6,FALSE)*Customers!Q34</f>
        <v>1186430.2869221095</v>
      </c>
      <c r="J34" s="12">
        <f>HLOOKUP($C34,'Weather Normalized UPCs'!$E$3:$P$38,28,FALSE)*Customers!S34</f>
        <v>2394.8934006463919</v>
      </c>
    </row>
    <row r="35" spans="2:10" x14ac:dyDescent="0.3">
      <c r="B35" s="9">
        <v>201508</v>
      </c>
      <c r="C35" s="10">
        <v>8</v>
      </c>
      <c r="D35" s="11">
        <f>HLOOKUP($C35,'Weather Normalized UPCs'!$E$3:$P$38,20,FALSE)*Customers!C35</f>
        <v>1801.4818338340217</v>
      </c>
      <c r="E35" s="11">
        <f>HLOOKUP($C35,'Weather Normalized UPCs'!$E$3:$P$38,24,FALSE)*Customers!D35</f>
        <v>524058.48622290854</v>
      </c>
      <c r="F35" s="11">
        <f>HLOOKUP($C35,'Weather Normalized UPCs'!$E$3:$P$38,32,FALSE)*Customers!E35</f>
        <v>159007.87946860536</v>
      </c>
      <c r="G35" s="11">
        <f>HLOOKUP($C35,'Weather Normalized UPCs'!$E$3:$P$38,36,FALSE)*Customers!G35</f>
        <v>22024.904597117053</v>
      </c>
      <c r="H35" s="11">
        <f>HLOOKUP($C35,'Weather Normalized UPCs'!$E$3:$P$38,10,FALSE)*Customers!P35</f>
        <v>6203.7971739639715</v>
      </c>
      <c r="I35" s="11">
        <f>HLOOKUP($C35,'Weather Normalized UPCs'!$E$3:$P$38,6,FALSE)*Customers!Q35</f>
        <v>1180664.7995948561</v>
      </c>
      <c r="J35" s="12">
        <f>HLOOKUP($C35,'Weather Normalized UPCs'!$E$3:$P$38,28,FALSE)*Customers!S35</f>
        <v>2269.2289240810487</v>
      </c>
    </row>
    <row r="36" spans="2:10" x14ac:dyDescent="0.3">
      <c r="B36" s="9">
        <v>201509</v>
      </c>
      <c r="C36" s="10">
        <v>9</v>
      </c>
      <c r="D36" s="11">
        <f>HLOOKUP($C36,'Weather Normalized UPCs'!$E$3:$P$38,20,FALSE)*Customers!C36</f>
        <v>1836.4048283492564</v>
      </c>
      <c r="E36" s="11">
        <f>HLOOKUP($C36,'Weather Normalized UPCs'!$E$3:$P$38,24,FALSE)*Customers!D36</f>
        <v>536451.49897228449</v>
      </c>
      <c r="F36" s="11">
        <f>HLOOKUP($C36,'Weather Normalized UPCs'!$E$3:$P$38,32,FALSE)*Customers!E36</f>
        <v>158927.09145130776</v>
      </c>
      <c r="G36" s="11">
        <f>HLOOKUP($C36,'Weather Normalized UPCs'!$E$3:$P$38,36,FALSE)*Customers!G36</f>
        <v>26679.32500765246</v>
      </c>
      <c r="H36" s="11">
        <f>HLOOKUP($C36,'Weather Normalized UPCs'!$E$3:$P$38,10,FALSE)*Customers!P36</f>
        <v>6534.7942012689227</v>
      </c>
      <c r="I36" s="11">
        <f>HLOOKUP($C36,'Weather Normalized UPCs'!$E$3:$P$38,6,FALSE)*Customers!Q36</f>
        <v>1297807.5201673203</v>
      </c>
      <c r="J36" s="12">
        <f>HLOOKUP($C36,'Weather Normalized UPCs'!$E$3:$P$38,28,FALSE)*Customers!S36</f>
        <v>2826.5779960245291</v>
      </c>
    </row>
    <row r="37" spans="2:10" x14ac:dyDescent="0.3">
      <c r="B37" s="9">
        <v>201510</v>
      </c>
      <c r="C37" s="10">
        <v>10</v>
      </c>
      <c r="D37" s="11">
        <f>HLOOKUP($C37,'Weather Normalized UPCs'!$E$3:$P$38,20,FALSE)*Customers!C37</f>
        <v>2855.2554682601694</v>
      </c>
      <c r="E37" s="11">
        <f>HLOOKUP($C37,'Weather Normalized UPCs'!$E$3:$P$38,24,FALSE)*Customers!D37</f>
        <v>998234.27869035478</v>
      </c>
      <c r="F37" s="11">
        <f>HLOOKUP($C37,'Weather Normalized UPCs'!$E$3:$P$38,32,FALSE)*Customers!E37</f>
        <v>267763.4252894005</v>
      </c>
      <c r="G37" s="11">
        <f>HLOOKUP($C37,'Weather Normalized UPCs'!$E$3:$P$38,36,FALSE)*Customers!G37</f>
        <v>55076.696422151537</v>
      </c>
      <c r="H37" s="11">
        <f>HLOOKUP($C37,'Weather Normalized UPCs'!$E$3:$P$38,10,FALSE)*Customers!P37</f>
        <v>12647.62565256995</v>
      </c>
      <c r="I37" s="11">
        <f>HLOOKUP($C37,'Weather Normalized UPCs'!$E$3:$P$38,6,FALSE)*Customers!Q37</f>
        <v>2957350.0127057894</v>
      </c>
      <c r="J37" s="12">
        <f>HLOOKUP($C37,'Weather Normalized UPCs'!$E$3:$P$38,28,FALSE)*Customers!S37</f>
        <v>19826.671146200788</v>
      </c>
    </row>
    <row r="38" spans="2:10" x14ac:dyDescent="0.3">
      <c r="B38" s="9">
        <v>201511</v>
      </c>
      <c r="C38" s="10">
        <v>11</v>
      </c>
      <c r="D38" s="11">
        <f>HLOOKUP($C38,'Weather Normalized UPCs'!$E$3:$P$38,20,FALSE)*Customers!C38</f>
        <v>5440.1794747468039</v>
      </c>
      <c r="E38" s="11">
        <f>HLOOKUP($C38,'Weather Normalized UPCs'!$E$3:$P$38,24,FALSE)*Customers!D38</f>
        <v>1782105.7869304004</v>
      </c>
      <c r="F38" s="11">
        <f>HLOOKUP($C38,'Weather Normalized UPCs'!$E$3:$P$38,32,FALSE)*Customers!E38</f>
        <v>363333.51841267967</v>
      </c>
      <c r="G38" s="11">
        <f>HLOOKUP($C38,'Weather Normalized UPCs'!$E$3:$P$38,36,FALSE)*Customers!G38</f>
        <v>83357.516774092917</v>
      </c>
      <c r="H38" s="11">
        <f>HLOOKUP($C38,'Weather Normalized UPCs'!$E$3:$P$38,10,FALSE)*Customers!P38</f>
        <v>21240.259443369792</v>
      </c>
      <c r="I38" s="11">
        <f>HLOOKUP($C38,'Weather Normalized UPCs'!$E$3:$P$38,6,FALSE)*Customers!Q38</f>
        <v>5535908.2432418969</v>
      </c>
      <c r="J38" s="12">
        <f>HLOOKUP($C38,'Weather Normalized UPCs'!$E$3:$P$38,28,FALSE)*Customers!S38</f>
        <v>41639.799502624395</v>
      </c>
    </row>
    <row r="39" spans="2:10" x14ac:dyDescent="0.3">
      <c r="B39" s="9">
        <v>201512</v>
      </c>
      <c r="C39" s="10">
        <v>12</v>
      </c>
      <c r="D39" s="11">
        <f>HLOOKUP($C39,'Weather Normalized UPCs'!$E$3:$P$38,20,FALSE)*Customers!C39</f>
        <v>7696.1952898584886</v>
      </c>
      <c r="E39" s="11">
        <f>HLOOKUP($C39,'Weather Normalized UPCs'!$E$3:$P$38,24,FALSE)*Customers!D39</f>
        <v>2506150.7606769283</v>
      </c>
      <c r="F39" s="11">
        <f>HLOOKUP($C39,'Weather Normalized UPCs'!$E$3:$P$38,32,FALSE)*Customers!E39</f>
        <v>476607.0953291512</v>
      </c>
      <c r="G39" s="11">
        <f>HLOOKUP($C39,'Weather Normalized UPCs'!$E$3:$P$38,36,FALSE)*Customers!G39</f>
        <v>110080.81429872289</v>
      </c>
      <c r="H39" s="11">
        <f>HLOOKUP($C39,'Weather Normalized UPCs'!$E$3:$P$38,10,FALSE)*Customers!P39</f>
        <v>29026.207348702148</v>
      </c>
      <c r="I39" s="11">
        <f>HLOOKUP($C39,'Weather Normalized UPCs'!$E$3:$P$38,6,FALSE)*Customers!Q39</f>
        <v>7835151.5393475313</v>
      </c>
      <c r="J39" s="12">
        <f>HLOOKUP($C39,'Weather Normalized UPCs'!$E$3:$P$38,28,FALSE)*Customers!S39</f>
        <v>57361.034171744133</v>
      </c>
    </row>
    <row r="40" spans="2:10" x14ac:dyDescent="0.3">
      <c r="B40" s="9">
        <v>201601</v>
      </c>
      <c r="C40" s="10">
        <v>1</v>
      </c>
      <c r="D40" s="11">
        <f>HLOOKUP($C40,'Weather Normalized UPCs'!$E$3:$P$38,20,FALSE)*Customers!C40</f>
        <v>7574.5092439441141</v>
      </c>
      <c r="E40" s="11">
        <f>HLOOKUP($C40,'Weather Normalized UPCs'!$E$3:$P$38,24,FALSE)*Customers!D40</f>
        <v>2482444.7049531988</v>
      </c>
      <c r="F40" s="11">
        <f>HLOOKUP($C40,'Weather Normalized UPCs'!$E$3:$P$38,32,FALSE)*Customers!E40</f>
        <v>459332.07584003609</v>
      </c>
      <c r="G40" s="11">
        <f>HLOOKUP($C40,'Weather Normalized UPCs'!$E$3:$P$38,36,FALSE)*Customers!G40</f>
        <v>108676.38382485186</v>
      </c>
      <c r="H40" s="11">
        <f>HLOOKUP($C40,'Weather Normalized UPCs'!$E$3:$P$38,10,FALSE)*Customers!P40</f>
        <v>28691.234334664059</v>
      </c>
      <c r="I40" s="11">
        <f>HLOOKUP($C40,'Weather Normalized UPCs'!$E$3:$P$38,6,FALSE)*Customers!Q40</f>
        <v>7736743.262862239</v>
      </c>
      <c r="J40" s="12">
        <f>HLOOKUP($C40,'Weather Normalized UPCs'!$E$3:$P$38,28,FALSE)*Customers!S40</f>
        <v>54175.51323733457</v>
      </c>
    </row>
    <row r="41" spans="2:10" x14ac:dyDescent="0.3">
      <c r="B41" s="9">
        <v>201602</v>
      </c>
      <c r="C41" s="10">
        <v>2</v>
      </c>
      <c r="D41" s="11">
        <f>HLOOKUP($C41,'Weather Normalized UPCs'!$E$3:$P$38,20,FALSE)*Customers!C41</f>
        <v>6103.3339735501331</v>
      </c>
      <c r="E41" s="11">
        <f>HLOOKUP($C41,'Weather Normalized UPCs'!$E$3:$P$38,24,FALSE)*Customers!D41</f>
        <v>2009540.548441553</v>
      </c>
      <c r="F41" s="11">
        <f>HLOOKUP($C41,'Weather Normalized UPCs'!$E$3:$P$38,32,FALSE)*Customers!E41</f>
        <v>384443.18423016154</v>
      </c>
      <c r="G41" s="11">
        <f>HLOOKUP($C41,'Weather Normalized UPCs'!$E$3:$P$38,36,FALSE)*Customers!G41</f>
        <v>89639.920039610632</v>
      </c>
      <c r="H41" s="11">
        <f>HLOOKUP($C41,'Weather Normalized UPCs'!$E$3:$P$38,10,FALSE)*Customers!P41</f>
        <v>23463.123842866251</v>
      </c>
      <c r="I41" s="11">
        <f>HLOOKUP($C41,'Weather Normalized UPCs'!$E$3:$P$38,6,FALSE)*Customers!Q41</f>
        <v>6261774.8186038462</v>
      </c>
      <c r="J41" s="12">
        <f>HLOOKUP($C41,'Weather Normalized UPCs'!$E$3:$P$38,28,FALSE)*Customers!S41</f>
        <v>42323.912175743622</v>
      </c>
    </row>
    <row r="42" spans="2:10" x14ac:dyDescent="0.3">
      <c r="B42" s="9">
        <v>201603</v>
      </c>
      <c r="C42" s="10">
        <v>3</v>
      </c>
      <c r="D42" s="11">
        <f>HLOOKUP($C42,'Weather Normalized UPCs'!$E$3:$P$38,20,FALSE)*Customers!C42</f>
        <v>5314.1415325972657</v>
      </c>
      <c r="E42" s="11">
        <f>HLOOKUP($C42,'Weather Normalized UPCs'!$E$3:$P$38,24,FALSE)*Customers!D42</f>
        <v>1772328.9412634806</v>
      </c>
      <c r="F42" s="11">
        <f>HLOOKUP($C42,'Weather Normalized UPCs'!$E$3:$P$38,32,FALSE)*Customers!E42</f>
        <v>356113.886011158</v>
      </c>
      <c r="G42" s="11">
        <f>HLOOKUP($C42,'Weather Normalized UPCs'!$E$3:$P$38,36,FALSE)*Customers!G42</f>
        <v>68823.775517709757</v>
      </c>
      <c r="H42" s="11">
        <f>HLOOKUP($C42,'Weather Normalized UPCs'!$E$3:$P$38,10,FALSE)*Customers!P42</f>
        <v>21113.734828075834</v>
      </c>
      <c r="I42" s="11">
        <f>HLOOKUP($C42,'Weather Normalized UPCs'!$E$3:$P$38,6,FALSE)*Customers!Q42</f>
        <v>5483876.5699357595</v>
      </c>
      <c r="J42" s="12">
        <f>HLOOKUP($C42,'Weather Normalized UPCs'!$E$3:$P$38,28,FALSE)*Customers!S42</f>
        <v>38943.045758987915</v>
      </c>
    </row>
    <row r="43" spans="2:10" x14ac:dyDescent="0.3">
      <c r="B43" s="9">
        <v>201604</v>
      </c>
      <c r="C43" s="10">
        <v>4</v>
      </c>
      <c r="D43" s="11">
        <f>HLOOKUP($C43,'Weather Normalized UPCs'!$E$3:$P$38,20,FALSE)*Customers!C43</f>
        <v>3774.4076165221718</v>
      </c>
      <c r="E43" s="11">
        <f>HLOOKUP($C43,'Weather Normalized UPCs'!$E$3:$P$38,24,FALSE)*Customers!D43</f>
        <v>1283498.43404378</v>
      </c>
      <c r="F43" s="11">
        <f>HLOOKUP($C43,'Weather Normalized UPCs'!$E$3:$P$38,32,FALSE)*Customers!E43</f>
        <v>278710.58501300518</v>
      </c>
      <c r="G43" s="11">
        <f>HLOOKUP($C43,'Weather Normalized UPCs'!$E$3:$P$38,36,FALSE)*Customers!G43</f>
        <v>64132.144065968889</v>
      </c>
      <c r="H43" s="11">
        <f>HLOOKUP($C43,'Weather Normalized UPCs'!$E$3:$P$38,10,FALSE)*Customers!P43</f>
        <v>15744.605728061999</v>
      </c>
      <c r="I43" s="11">
        <f>HLOOKUP($C43,'Weather Normalized UPCs'!$E$3:$P$38,6,FALSE)*Customers!Q43</f>
        <v>3902184.6078983042</v>
      </c>
      <c r="J43" s="12">
        <f>HLOOKUP($C43,'Weather Normalized UPCs'!$E$3:$P$38,28,FALSE)*Customers!S43</f>
        <v>28985.375153599492</v>
      </c>
    </row>
    <row r="44" spans="2:10" x14ac:dyDescent="0.3">
      <c r="B44" s="9">
        <v>201605</v>
      </c>
      <c r="C44" s="10">
        <v>5</v>
      </c>
      <c r="D44" s="11">
        <f>HLOOKUP($C44,'Weather Normalized UPCs'!$E$3:$P$38,20,FALSE)*Customers!C44</f>
        <v>2329.0218958160713</v>
      </c>
      <c r="E44" s="11">
        <f>HLOOKUP($C44,'Weather Normalized UPCs'!$E$3:$P$38,24,FALSE)*Customers!D44</f>
        <v>828441.87334140483</v>
      </c>
      <c r="F44" s="11">
        <f>HLOOKUP($C44,'Weather Normalized UPCs'!$E$3:$P$38,32,FALSE)*Customers!E44</f>
        <v>212311.37326450975</v>
      </c>
      <c r="G44" s="11">
        <f>HLOOKUP($C44,'Weather Normalized UPCs'!$E$3:$P$38,36,FALSE)*Customers!G44</f>
        <v>48136.011524211062</v>
      </c>
      <c r="H44" s="11">
        <f>HLOOKUP($C44,'Weather Normalized UPCs'!$E$3:$P$38,10,FALSE)*Customers!P44</f>
        <v>10525.553011874275</v>
      </c>
      <c r="I44" s="11">
        <f>HLOOKUP($C44,'Weather Normalized UPCs'!$E$3:$P$38,6,FALSE)*Customers!Q44</f>
        <v>2325453.5140918996</v>
      </c>
      <c r="J44" s="12">
        <f>HLOOKUP($C44,'Weather Normalized UPCs'!$E$3:$P$38,28,FALSE)*Customers!S44</f>
        <v>18479.258781925946</v>
      </c>
    </row>
    <row r="45" spans="2:10" x14ac:dyDescent="0.3">
      <c r="B45" s="9">
        <v>201606</v>
      </c>
      <c r="C45" s="10">
        <v>6</v>
      </c>
      <c r="D45" s="11">
        <f>HLOOKUP($C45,'Weather Normalized UPCs'!$E$3:$P$38,20,FALSE)*Customers!C45</f>
        <v>1554.7207878632348</v>
      </c>
      <c r="E45" s="11">
        <f>HLOOKUP($C45,'Weather Normalized UPCs'!$E$3:$P$38,24,FALSE)*Customers!D45</f>
        <v>592917.2260244661</v>
      </c>
      <c r="F45" s="11">
        <f>HLOOKUP($C45,'Weather Normalized UPCs'!$E$3:$P$38,32,FALSE)*Customers!E45</f>
        <v>171633.36394018569</v>
      </c>
      <c r="G45" s="11">
        <f>HLOOKUP($C45,'Weather Normalized UPCs'!$E$3:$P$38,36,FALSE)*Customers!G45</f>
        <v>38986.008271292099</v>
      </c>
      <c r="H45" s="11">
        <f>HLOOKUP($C45,'Weather Normalized UPCs'!$E$3:$P$38,10,FALSE)*Customers!P45</f>
        <v>7752.3234963212944</v>
      </c>
      <c r="I45" s="11">
        <f>HLOOKUP($C45,'Weather Normalized UPCs'!$E$3:$P$38,6,FALSE)*Customers!Q45</f>
        <v>1462326.1653322529</v>
      </c>
      <c r="J45" s="12">
        <f>HLOOKUP($C45,'Weather Normalized UPCs'!$E$3:$P$38,28,FALSE)*Customers!S45</f>
        <v>12322.767061208504</v>
      </c>
    </row>
    <row r="46" spans="2:10" x14ac:dyDescent="0.3">
      <c r="B46" s="9">
        <v>201607</v>
      </c>
      <c r="C46" s="10">
        <v>7</v>
      </c>
      <c r="D46" s="11">
        <f>HLOOKUP($C46,'Weather Normalized UPCs'!$E$3:$P$38,20,FALSE)*Customers!C46</f>
        <v>1806.7086364487034</v>
      </c>
      <c r="E46" s="11">
        <f>HLOOKUP($C46,'Weather Normalized UPCs'!$E$3:$P$38,24,FALSE)*Customers!D46</f>
        <v>537083.61454976711</v>
      </c>
      <c r="F46" s="11">
        <f>HLOOKUP($C46,'Weather Normalized UPCs'!$E$3:$P$38,32,FALSE)*Customers!E46</f>
        <v>145132.26319593776</v>
      </c>
      <c r="G46" s="11">
        <f>HLOOKUP($C46,'Weather Normalized UPCs'!$E$3:$P$38,36,FALSE)*Customers!G46</f>
        <v>17661.19848915741</v>
      </c>
      <c r="H46" s="11">
        <f>HLOOKUP($C46,'Weather Normalized UPCs'!$E$3:$P$38,10,FALSE)*Customers!P46</f>
        <v>6412.5599797481955</v>
      </c>
      <c r="I46" s="11">
        <f>HLOOKUP($C46,'Weather Normalized UPCs'!$E$3:$P$38,6,FALSE)*Customers!Q46</f>
        <v>1221900.7585076008</v>
      </c>
      <c r="J46" s="12">
        <f>HLOOKUP($C46,'Weather Normalized UPCs'!$E$3:$P$38,28,FALSE)*Customers!S46</f>
        <v>2987.0083253095177</v>
      </c>
    </row>
    <row r="47" spans="2:10" x14ac:dyDescent="0.3">
      <c r="B47" s="9">
        <v>201608</v>
      </c>
      <c r="C47" s="10">
        <v>8</v>
      </c>
      <c r="D47" s="11">
        <f>HLOOKUP($C47,'Weather Normalized UPCs'!$E$3:$P$38,20,FALSE)*Customers!C47</f>
        <v>1801.4818338340217</v>
      </c>
      <c r="E47" s="11">
        <f>HLOOKUP($C47,'Weather Normalized UPCs'!$E$3:$P$38,24,FALSE)*Customers!D47</f>
        <v>535102.22593617951</v>
      </c>
      <c r="F47" s="11">
        <f>HLOOKUP($C47,'Weather Normalized UPCs'!$E$3:$P$38,32,FALSE)*Customers!E47</f>
        <v>139573.58308910913</v>
      </c>
      <c r="G47" s="11">
        <f>HLOOKUP($C47,'Weather Normalized UPCs'!$E$3:$P$38,36,FALSE)*Customers!G47</f>
        <v>26429.88551654046</v>
      </c>
      <c r="H47" s="11">
        <f>HLOOKUP($C47,'Weather Normalized UPCs'!$E$3:$P$38,10,FALSE)*Customers!P47</f>
        <v>6349.4982200768454</v>
      </c>
      <c r="I47" s="11">
        <f>HLOOKUP($C47,'Weather Normalized UPCs'!$E$3:$P$38,6,FALSE)*Customers!Q47</f>
        <v>1217085.8946062718</v>
      </c>
      <c r="J47" s="12">
        <f>HLOOKUP($C47,'Weather Normalized UPCs'!$E$3:$P$38,28,FALSE)*Customers!S47</f>
        <v>2774.0803131541261</v>
      </c>
    </row>
    <row r="48" spans="2:10" x14ac:dyDescent="0.3">
      <c r="B48" s="9">
        <v>201609</v>
      </c>
      <c r="C48" s="10">
        <v>9</v>
      </c>
      <c r="D48" s="11">
        <f>HLOOKUP($C48,'Weather Normalized UPCs'!$E$3:$P$38,20,FALSE)*Customers!C48</f>
        <v>1836.4048283492564</v>
      </c>
      <c r="E48" s="11">
        <f>HLOOKUP($C48,'Weather Normalized UPCs'!$E$3:$P$38,24,FALSE)*Customers!D48</f>
        <v>548825.94335297507</v>
      </c>
      <c r="F48" s="11">
        <f>HLOOKUP($C48,'Weather Normalized UPCs'!$E$3:$P$38,32,FALSE)*Customers!E48</f>
        <v>141268.52573449578</v>
      </c>
      <c r="G48" s="11">
        <f>HLOOKUP($C48,'Weather Normalized UPCs'!$E$3:$P$38,36,FALSE)*Customers!G48</f>
        <v>26679.32500765246</v>
      </c>
      <c r="H48" s="11">
        <f>HLOOKUP($C48,'Weather Normalized UPCs'!$E$3:$P$38,10,FALSE)*Customers!P48</f>
        <v>6631.2487282249213</v>
      </c>
      <c r="I48" s="11">
        <f>HLOOKUP($C48,'Weather Normalized UPCs'!$E$3:$P$38,6,FALSE)*Customers!Q48</f>
        <v>1336536.8189004026</v>
      </c>
      <c r="J48" s="12">
        <f>HLOOKUP($C48,'Weather Normalized UPCs'!$E$3:$P$38,28,FALSE)*Customers!S48</f>
        <v>3209.9529426117642</v>
      </c>
    </row>
    <row r="49" spans="2:10" x14ac:dyDescent="0.3">
      <c r="B49" s="9">
        <v>201610</v>
      </c>
      <c r="C49" s="10">
        <v>10</v>
      </c>
      <c r="D49" s="11">
        <f>HLOOKUP($C49,'Weather Normalized UPCs'!$E$3:$P$38,20,FALSE)*Customers!C49</f>
        <v>2855.2554682601694</v>
      </c>
      <c r="E49" s="11">
        <f>HLOOKUP($C49,'Weather Normalized UPCs'!$E$3:$P$38,24,FALSE)*Customers!D49</f>
        <v>1019798.2955117485</v>
      </c>
      <c r="F49" s="11">
        <f>HLOOKUP($C49,'Weather Normalized UPCs'!$E$3:$P$38,32,FALSE)*Customers!E49</f>
        <v>235396.41783683561</v>
      </c>
      <c r="G49" s="11">
        <f>HLOOKUP($C49,'Weather Normalized UPCs'!$E$3:$P$38,36,FALSE)*Customers!G49</f>
        <v>55076.696422151537</v>
      </c>
      <c r="H49" s="11">
        <f>HLOOKUP($C49,'Weather Normalized UPCs'!$E$3:$P$38,10,FALSE)*Customers!P49</f>
        <v>12709.396718028167</v>
      </c>
      <c r="I49" s="11">
        <f>HLOOKUP($C49,'Weather Normalized UPCs'!$E$3:$P$38,6,FALSE)*Customers!Q49</f>
        <v>3043870.9583791774</v>
      </c>
      <c r="J49" s="12">
        <f>HLOOKUP($C49,'Weather Normalized UPCs'!$E$3:$P$38,28,FALSE)*Customers!S49</f>
        <v>22279.026696779085</v>
      </c>
    </row>
    <row r="50" spans="2:10" x14ac:dyDescent="0.3">
      <c r="B50" s="9">
        <v>201611</v>
      </c>
      <c r="C50" s="10">
        <v>11</v>
      </c>
      <c r="D50" s="11">
        <f>HLOOKUP($C50,'Weather Normalized UPCs'!$E$3:$P$38,20,FALSE)*Customers!C50</f>
        <v>5300.6876933430394</v>
      </c>
      <c r="E50" s="11">
        <f>HLOOKUP($C50,'Weather Normalized UPCs'!$E$3:$P$38,24,FALSE)*Customers!D50</f>
        <v>1821055.4297117528</v>
      </c>
      <c r="F50" s="11">
        <f>HLOOKUP($C50,'Weather Normalized UPCs'!$E$3:$P$38,32,FALSE)*Customers!E50</f>
        <v>358956.00614264741</v>
      </c>
      <c r="G50" s="11">
        <f>HLOOKUP($C50,'Weather Normalized UPCs'!$E$3:$P$38,36,FALSE)*Customers!G50</f>
        <v>69464.597311744088</v>
      </c>
      <c r="H50" s="11">
        <f>HLOOKUP($C50,'Weather Normalized UPCs'!$E$3:$P$38,10,FALSE)*Customers!P50</f>
        <v>21317.496750436592</v>
      </c>
      <c r="I50" s="11">
        <f>HLOOKUP($C50,'Weather Normalized UPCs'!$E$3:$P$38,6,FALSE)*Customers!Q50</f>
        <v>5699319.8879061909</v>
      </c>
      <c r="J50" s="12">
        <f>HLOOKUP($C50,'Weather Normalized UPCs'!$E$3:$P$38,28,FALSE)*Customers!S50</f>
        <v>49967.759403149277</v>
      </c>
    </row>
    <row r="51" spans="2:10" x14ac:dyDescent="0.3">
      <c r="B51" s="9">
        <v>201612</v>
      </c>
      <c r="C51" s="10">
        <v>12</v>
      </c>
      <c r="D51" s="11">
        <f>HLOOKUP($C51,'Weather Normalized UPCs'!$E$3:$P$38,20,FALSE)*Customers!C51</f>
        <v>7498.8569490928867</v>
      </c>
      <c r="E51" s="11">
        <f>HLOOKUP($C51,'Weather Normalized UPCs'!$E$3:$P$38,24,FALSE)*Customers!D51</f>
        <v>2558742.9338513687</v>
      </c>
      <c r="F51" s="11">
        <f>HLOOKUP($C51,'Weather Normalized UPCs'!$E$3:$P$38,32,FALSE)*Customers!E51</f>
        <v>476607.0953291512</v>
      </c>
      <c r="G51" s="11">
        <f>HLOOKUP($C51,'Weather Normalized UPCs'!$E$3:$P$38,36,FALSE)*Customers!G51</f>
        <v>110080.81429872289</v>
      </c>
      <c r="H51" s="11">
        <f>HLOOKUP($C51,'Weather Normalized UPCs'!$E$3:$P$38,10,FALSE)*Customers!P51</f>
        <v>28991.193829584292</v>
      </c>
      <c r="I51" s="11">
        <f>HLOOKUP($C51,'Weather Normalized UPCs'!$E$3:$P$38,6,FALSE)*Customers!Q51</f>
        <v>8054693.3676880095</v>
      </c>
      <c r="J51" s="12">
        <f>HLOOKUP($C51,'Weather Normalized UPCs'!$E$3:$P$38,28,FALSE)*Customers!S51</f>
        <v>75679.927320404939</v>
      </c>
    </row>
    <row r="52" spans="2:10" x14ac:dyDescent="0.3">
      <c r="B52" s="9">
        <v>201701</v>
      </c>
      <c r="C52" s="10">
        <v>1</v>
      </c>
      <c r="D52" s="11">
        <f>HLOOKUP($C52,'Weather Normalized UPCs'!$E$3:$P$38,20,FALSE)*Customers!C52</f>
        <v>7380.2910582019576</v>
      </c>
      <c r="E52" s="11">
        <f>HLOOKUP($C52,'Weather Normalized UPCs'!$E$3:$P$38,24,FALSE)*Customers!D52</f>
        <v>2556619.590939247</v>
      </c>
      <c r="F52" s="11">
        <f>HLOOKUP($C52,'Weather Normalized UPCs'!$E$3:$P$38,32,FALSE)*Customers!E52</f>
        <v>476344.37494522257</v>
      </c>
      <c r="G52" s="11">
        <f>HLOOKUP($C52,'Weather Normalized UPCs'!$E$3:$P$38,36,FALSE)*Customers!G52</f>
        <v>108676.38382485186</v>
      </c>
      <c r="H52" s="11">
        <f>HLOOKUP($C52,'Weather Normalized UPCs'!$E$3:$P$38,10,FALSE)*Customers!P52</f>
        <v>28691.234334664059</v>
      </c>
      <c r="I52" s="11">
        <f>HLOOKUP($C52,'Weather Normalized UPCs'!$E$3:$P$38,6,FALSE)*Customers!Q52</f>
        <v>7958093.0236894498</v>
      </c>
      <c r="J52" s="12">
        <f>HLOOKUP($C52,'Weather Normalized UPCs'!$E$3:$P$38,28,FALSE)*Customers!S52</f>
        <v>69493.329869928129</v>
      </c>
    </row>
    <row r="53" spans="2:10" x14ac:dyDescent="0.3">
      <c r="B53" s="9">
        <v>201702</v>
      </c>
      <c r="C53" s="10">
        <v>2</v>
      </c>
      <c r="D53" s="11">
        <f>HLOOKUP($C53,'Weather Normalized UPCs'!$E$3:$P$38,20,FALSE)*Customers!C53</f>
        <v>5946.8382306385911</v>
      </c>
      <c r="E53" s="11">
        <f>HLOOKUP($C53,'Weather Normalized UPCs'!$E$3:$P$38,24,FALSE)*Customers!D53</f>
        <v>2075258.2435912238</v>
      </c>
      <c r="F53" s="11">
        <f>HLOOKUP($C53,'Weather Normalized UPCs'!$E$3:$P$38,32,FALSE)*Customers!E53</f>
        <v>393819.84726016549</v>
      </c>
      <c r="G53" s="11">
        <f>HLOOKUP($C53,'Weather Normalized UPCs'!$E$3:$P$38,36,FALSE)*Customers!G53</f>
        <v>74699.933366342186</v>
      </c>
      <c r="H53" s="11">
        <f>HLOOKUP($C53,'Weather Normalized UPCs'!$E$3:$P$38,10,FALSE)*Customers!P53</f>
        <v>23491.324712869697</v>
      </c>
      <c r="I53" s="11">
        <f>HLOOKUP($C53,'Weather Normalized UPCs'!$E$3:$P$38,6,FALSE)*Customers!Q53</f>
        <v>6442168.7474399125</v>
      </c>
      <c r="J53" s="12">
        <f>HLOOKUP($C53,'Weather Normalized UPCs'!$E$3:$P$38,28,FALSE)*Customers!S53</f>
        <v>54623.168705446893</v>
      </c>
    </row>
    <row r="54" spans="2:10" x14ac:dyDescent="0.3">
      <c r="B54" s="9">
        <v>201703</v>
      </c>
      <c r="C54" s="10">
        <v>3</v>
      </c>
      <c r="D54" s="11">
        <f>HLOOKUP($C54,'Weather Normalized UPCs'!$E$3:$P$38,20,FALSE)*Customers!C54</f>
        <v>5177.8814932998994</v>
      </c>
      <c r="E54" s="11">
        <f>HLOOKUP($C54,'Weather Normalized UPCs'!$E$3:$P$38,24,FALSE)*Customers!D54</f>
        <v>1828935.8829202109</v>
      </c>
      <c r="F54" s="11">
        <f>HLOOKUP($C54,'Weather Normalized UPCs'!$E$3:$P$38,32,FALSE)*Customers!E54</f>
        <v>364799.59054801555</v>
      </c>
      <c r="G54" s="11">
        <f>HLOOKUP($C54,'Weather Normalized UPCs'!$E$3:$P$38,36,FALSE)*Customers!G54</f>
        <v>82588.530621251717</v>
      </c>
      <c r="H54" s="11">
        <f>HLOOKUP($C54,'Weather Normalized UPCs'!$E$3:$P$38,10,FALSE)*Customers!P54</f>
        <v>21265.997338855224</v>
      </c>
      <c r="I54" s="11">
        <f>HLOOKUP($C54,'Weather Normalized UPCs'!$E$3:$P$38,6,FALSE)*Customers!Q54</f>
        <v>5647702.4579344094</v>
      </c>
      <c r="J54" s="12">
        <f>HLOOKUP($C54,'Weather Normalized UPCs'!$E$3:$P$38,28,FALSE)*Customers!S54</f>
        <v>49556.781677269195</v>
      </c>
    </row>
    <row r="55" spans="2:10" x14ac:dyDescent="0.3">
      <c r="B55" s="9">
        <v>201704</v>
      </c>
      <c r="C55" s="10">
        <v>4</v>
      </c>
      <c r="D55" s="11">
        <f>HLOOKUP($C55,'Weather Normalized UPCs'!$E$3:$P$38,20,FALSE)*Customers!C55</f>
        <v>3580.8482515723167</v>
      </c>
      <c r="E55" s="11">
        <f>HLOOKUP($C55,'Weather Normalized UPCs'!$E$3:$P$38,24,FALSE)*Customers!D55</f>
        <v>1322646.0414291068</v>
      </c>
      <c r="F55" s="11">
        <f>HLOOKUP($C55,'Weather Normalized UPCs'!$E$3:$P$38,32,FALSE)*Customers!E55</f>
        <v>285508.40415966383</v>
      </c>
      <c r="G55" s="11">
        <f>HLOOKUP($C55,'Weather Normalized UPCs'!$E$3:$P$38,36,FALSE)*Customers!G55</f>
        <v>64132.144065968889</v>
      </c>
      <c r="H55" s="11">
        <f>HLOOKUP($C55,'Weather Normalized UPCs'!$E$3:$P$38,10,FALSE)*Customers!P55</f>
        <v>15782.407902679195</v>
      </c>
      <c r="I55" s="11">
        <f>HLOOKUP($C55,'Weather Normalized UPCs'!$E$3:$P$38,6,FALSE)*Customers!Q55</f>
        <v>4020964.81375241</v>
      </c>
      <c r="J55" s="12">
        <f>HLOOKUP($C55,'Weather Normalized UPCs'!$E$3:$P$38,28,FALSE)*Customers!S55</f>
        <v>33461.459452272109</v>
      </c>
    </row>
    <row r="56" spans="2:10" x14ac:dyDescent="0.3">
      <c r="B56" s="9">
        <v>201705</v>
      </c>
      <c r="C56" s="10">
        <v>5</v>
      </c>
      <c r="D56" s="11">
        <f>HLOOKUP($C56,'Weather Normalized UPCs'!$E$3:$P$38,20,FALSE)*Customers!C56</f>
        <v>2269.3033856669413</v>
      </c>
      <c r="E56" s="11">
        <f>HLOOKUP($C56,'Weather Normalized UPCs'!$E$3:$P$38,24,FALSE)*Customers!D56</f>
        <v>851385.13919333648</v>
      </c>
      <c r="F56" s="11">
        <f>HLOOKUP($C56,'Weather Normalized UPCs'!$E$3:$P$38,32,FALSE)*Customers!E56</f>
        <v>217489.69944169294</v>
      </c>
      <c r="G56" s="11">
        <f>HLOOKUP($C56,'Weather Normalized UPCs'!$E$3:$P$38,36,FALSE)*Customers!G56</f>
        <v>48136.011524211062</v>
      </c>
      <c r="H56" s="11">
        <f>HLOOKUP($C56,'Weather Normalized UPCs'!$E$3:$P$38,10,FALSE)*Customers!P56</f>
        <v>10601.733130174933</v>
      </c>
      <c r="I56" s="11">
        <f>HLOOKUP($C56,'Weather Normalized UPCs'!$E$3:$P$38,6,FALSE)*Customers!Q56</f>
        <v>2396707.1480753752</v>
      </c>
      <c r="J56" s="12">
        <f>HLOOKUP($C56,'Weather Normalized UPCs'!$E$3:$P$38,28,FALSE)*Customers!S56</f>
        <v>22298.089843689977</v>
      </c>
    </row>
    <row r="57" spans="2:10" x14ac:dyDescent="0.3">
      <c r="B57" s="9">
        <v>201706</v>
      </c>
      <c r="C57" s="10">
        <v>6</v>
      </c>
      <c r="D57" s="11">
        <f>HLOOKUP($C57,'Weather Normalized UPCs'!$E$3:$P$38,20,FALSE)*Customers!C57</f>
        <v>1554.7207878632348</v>
      </c>
      <c r="E57" s="11">
        <f>HLOOKUP($C57,'Weather Normalized UPCs'!$E$3:$P$38,24,FALSE)*Customers!D57</f>
        <v>608096.07450143422</v>
      </c>
      <c r="F57" s="11">
        <f>HLOOKUP($C57,'Weather Normalized UPCs'!$E$3:$P$38,32,FALSE)*Customers!E57</f>
        <v>177990.15519722961</v>
      </c>
      <c r="G57" s="11">
        <f>HLOOKUP($C57,'Weather Normalized UPCs'!$E$3:$P$38,36,FALSE)*Customers!G57</f>
        <v>38986.008271292099</v>
      </c>
      <c r="H57" s="11">
        <f>HLOOKUP($C57,'Weather Normalized UPCs'!$E$3:$P$38,10,FALSE)*Customers!P57</f>
        <v>7633.6188962598371</v>
      </c>
      <c r="I57" s="11">
        <f>HLOOKUP($C57,'Weather Normalized UPCs'!$E$3:$P$38,6,FALSE)*Customers!Q57</f>
        <v>1507760.5918882892</v>
      </c>
      <c r="J57" s="12">
        <f>HLOOKUP($C57,'Weather Normalized UPCs'!$E$3:$P$38,28,FALSE)*Customers!S57</f>
        <v>14766.074323344672</v>
      </c>
    </row>
    <row r="58" spans="2:10" x14ac:dyDescent="0.3">
      <c r="B58" s="9">
        <v>201707</v>
      </c>
      <c r="C58" s="10">
        <v>7</v>
      </c>
      <c r="D58" s="11">
        <f>HLOOKUP($C58,'Weather Normalized UPCs'!$E$3:$P$38,20,FALSE)*Customers!C58</f>
        <v>1806.7086364487034</v>
      </c>
      <c r="E58" s="11">
        <f>HLOOKUP($C58,'Weather Normalized UPCs'!$E$3:$P$38,24,FALSE)*Customers!D58</f>
        <v>549109.28786567342</v>
      </c>
      <c r="F58" s="11">
        <f>HLOOKUP($C58,'Weather Normalized UPCs'!$E$3:$P$38,32,FALSE)*Customers!E58</f>
        <v>148672.07449339965</v>
      </c>
      <c r="G58" s="11">
        <f>HLOOKUP($C58,'Weather Normalized UPCs'!$E$3:$P$38,36,FALSE)*Customers!G58</f>
        <v>26491.797733736115</v>
      </c>
      <c r="H58" s="11">
        <f>HLOOKUP($C58,'Weather Normalized UPCs'!$E$3:$P$38,10,FALSE)*Customers!P58</f>
        <v>6420.2581309843872</v>
      </c>
      <c r="I58" s="11">
        <f>HLOOKUP($C58,'Weather Normalized UPCs'!$E$3:$P$38,6,FALSE)*Customers!Q58</f>
        <v>1260773.217874174</v>
      </c>
      <c r="J58" s="12">
        <f>HLOOKUP($C58,'Weather Normalized UPCs'!$E$3:$P$38,28,FALSE)*Customers!S58</f>
        <v>3452.2414804019736</v>
      </c>
    </row>
    <row r="59" spans="2:10" x14ac:dyDescent="0.3">
      <c r="B59" s="9">
        <v>201708</v>
      </c>
      <c r="C59" s="10">
        <v>8</v>
      </c>
      <c r="D59" s="11">
        <f>HLOOKUP($C59,'Weather Normalized UPCs'!$E$3:$P$38,20,FALSE)*Customers!C59</f>
        <v>1801.4818338340217</v>
      </c>
      <c r="E59" s="11">
        <f>HLOOKUP($C59,'Weather Normalized UPCs'!$E$3:$P$38,24,FALSE)*Customers!D59</f>
        <v>549072.08471877861</v>
      </c>
      <c r="F59" s="11">
        <f>HLOOKUP($C59,'Weather Normalized UPCs'!$E$3:$P$38,32,FALSE)*Customers!E59</f>
        <v>148407.35417069832</v>
      </c>
      <c r="G59" s="11">
        <f>HLOOKUP($C59,'Weather Normalized UPCs'!$E$3:$P$38,36,FALSE)*Customers!G59</f>
        <v>30834.866435963871</v>
      </c>
      <c r="H59" s="11">
        <f>HLOOKUP($C59,'Weather Normalized UPCs'!$E$3:$P$38,10,FALSE)*Customers!P59</f>
        <v>6403.1775528552735</v>
      </c>
      <c r="I59" s="11">
        <f>HLOOKUP($C59,'Weather Normalized UPCs'!$E$3:$P$38,6,FALSE)*Customers!Q59</f>
        <v>1254983.0566162653</v>
      </c>
      <c r="J59" s="12">
        <f>HLOOKUP($C59,'Weather Normalized UPCs'!$E$3:$P$38,28,FALSE)*Customers!S59</f>
        <v>3617.2341794411213</v>
      </c>
    </row>
    <row r="60" spans="2:10" x14ac:dyDescent="0.3">
      <c r="B60" s="9">
        <v>201709</v>
      </c>
      <c r="C60" s="10">
        <v>9</v>
      </c>
      <c r="D60" s="11">
        <f>HLOOKUP($C60,'Weather Normalized UPCs'!$E$3:$P$38,20,FALSE)*Customers!C60</f>
        <v>1788.0783854979602</v>
      </c>
      <c r="E60" s="11">
        <f>HLOOKUP($C60,'Weather Normalized UPCs'!$E$3:$P$38,24,FALSE)*Customers!D60</f>
        <v>565067.40160263155</v>
      </c>
      <c r="F60" s="11">
        <f>HLOOKUP($C60,'Weather Normalized UPCs'!$E$3:$P$38,32,FALSE)*Customers!E60</f>
        <v>146566.09544953937</v>
      </c>
      <c r="G60" s="11">
        <f>HLOOKUP($C60,'Weather Normalized UPCs'!$E$3:$P$38,36,FALSE)*Customers!G60</f>
        <v>31125.879175594535</v>
      </c>
      <c r="H60" s="11">
        <f>HLOOKUP($C60,'Weather Normalized UPCs'!$E$3:$P$38,10,FALSE)*Customers!P60</f>
        <v>6695.5517461955878</v>
      </c>
      <c r="I60" s="11">
        <f>HLOOKUP($C60,'Weather Normalized UPCs'!$E$3:$P$38,6,FALSE)*Customers!Q60</f>
        <v>1377465.7913964805</v>
      </c>
      <c r="J60" s="12">
        <f>HLOOKUP($C60,'Weather Normalized UPCs'!$E$3:$P$38,28,FALSE)*Customers!S60</f>
        <v>4503.0311522873535</v>
      </c>
    </row>
    <row r="61" spans="2:10" x14ac:dyDescent="0.3">
      <c r="B61" s="9">
        <v>201710</v>
      </c>
      <c r="C61" s="10">
        <v>10</v>
      </c>
      <c r="D61" s="11">
        <f>HLOOKUP($C61,'Weather Normalized UPCs'!$E$3:$P$38,20,FALSE)*Customers!C61</f>
        <v>2855.2554682601694</v>
      </c>
      <c r="E61" s="11">
        <f>HLOOKUP($C61,'Weather Normalized UPCs'!$E$3:$P$38,24,FALSE)*Customers!D61</f>
        <v>1047651.8172393822</v>
      </c>
      <c r="F61" s="11">
        <f>HLOOKUP($C61,'Weather Normalized UPCs'!$E$3:$P$38,32,FALSE)*Customers!E61</f>
        <v>250108.69395163783</v>
      </c>
      <c r="G61" s="11">
        <f>HLOOKUP($C61,'Weather Normalized UPCs'!$E$3:$P$38,36,FALSE)*Customers!G61</f>
        <v>55076.696422151537</v>
      </c>
      <c r="H61" s="11">
        <f>HLOOKUP($C61,'Weather Normalized UPCs'!$E$3:$P$38,10,FALSE)*Customers!P61</f>
        <v>12956.480979861035</v>
      </c>
      <c r="I61" s="11">
        <f>HLOOKUP($C61,'Weather Normalized UPCs'!$E$3:$P$38,6,FALSE)*Customers!Q61</f>
        <v>3137698.1172427624</v>
      </c>
      <c r="J61" s="12">
        <f>HLOOKUP($C61,'Weather Normalized UPCs'!$E$3:$P$38,28,FALSE)*Customers!S61</f>
        <v>32795.059820445327</v>
      </c>
    </row>
    <row r="62" spans="2:10" x14ac:dyDescent="0.3">
      <c r="B62" s="9">
        <v>201711</v>
      </c>
      <c r="C62" s="10">
        <v>11</v>
      </c>
      <c r="D62" s="11">
        <f>HLOOKUP($C62,'Weather Normalized UPCs'!$E$3:$P$38,20,FALSE)*Customers!C62</f>
        <v>5161.1959119392759</v>
      </c>
      <c r="E62" s="11">
        <f>HLOOKUP($C62,'Weather Normalized UPCs'!$E$3:$P$38,24,FALSE)*Customers!D62</f>
        <v>1872775.4471755158</v>
      </c>
      <c r="F62" s="11">
        <f>HLOOKUP($C62,'Weather Normalized UPCs'!$E$3:$P$38,32,FALSE)*Customers!E62</f>
        <v>389598.59203287342</v>
      </c>
      <c r="G62" s="11">
        <f>HLOOKUP($C62,'Weather Normalized UPCs'!$E$3:$P$38,36,FALSE)*Customers!G62</f>
        <v>83357.516774092917</v>
      </c>
      <c r="H62" s="11">
        <f>HLOOKUP($C62,'Weather Normalized UPCs'!$E$3:$P$38,10,FALSE)*Customers!P62</f>
        <v>21703.683285770589</v>
      </c>
      <c r="I62" s="11">
        <f>HLOOKUP($C62,'Weather Normalized UPCs'!$E$3:$P$38,6,FALSE)*Customers!Q62</f>
        <v>5877159.5850993814</v>
      </c>
      <c r="J62" s="12">
        <f>HLOOKUP($C62,'Weather Normalized UPCs'!$E$3:$P$38,28,FALSE)*Customers!S62</f>
        <v>64141.306541542581</v>
      </c>
    </row>
    <row r="63" spans="2:10" x14ac:dyDescent="0.3">
      <c r="B63" s="9">
        <v>201712</v>
      </c>
      <c r="C63" s="10">
        <v>12</v>
      </c>
      <c r="D63" s="11">
        <f>HLOOKUP($C63,'Weather Normalized UPCs'!$E$3:$P$38,20,FALSE)*Customers!C63</f>
        <v>7301.5186083272847</v>
      </c>
      <c r="E63" s="11">
        <f>HLOOKUP($C63,'Weather Normalized UPCs'!$E$3:$P$38,24,FALSE)*Customers!D63</f>
        <v>2635848.4080816922</v>
      </c>
      <c r="F63" s="11">
        <f>HLOOKUP($C63,'Weather Normalized UPCs'!$E$3:$P$38,32,FALSE)*Customers!E63</f>
        <v>522545.12861388869</v>
      </c>
      <c r="G63" s="11">
        <f>HLOOKUP($C63,'Weather Normalized UPCs'!$E$3:$P$38,36,FALSE)*Customers!G63</f>
        <v>110080.81429872289</v>
      </c>
      <c r="H63" s="11">
        <f>HLOOKUP($C63,'Weather Normalized UPCs'!$E$3:$P$38,10,FALSE)*Customers!P63</f>
        <v>29621.43717370569</v>
      </c>
      <c r="I63" s="11">
        <f>HLOOKUP($C63,'Weather Normalized UPCs'!$E$3:$P$38,6,FALSE)*Customers!Q63</f>
        <v>8306223.6526118396</v>
      </c>
      <c r="J63" s="12">
        <f>HLOOKUP($C63,'Weather Normalized UPCs'!$E$3:$P$38,28,FALSE)*Customers!S63</f>
        <v>91365.479578945757</v>
      </c>
    </row>
    <row r="64" spans="2:10" x14ac:dyDescent="0.3">
      <c r="B64" s="9">
        <v>201801</v>
      </c>
      <c r="C64" s="10">
        <v>1</v>
      </c>
      <c r="D64" s="11">
        <f>HLOOKUP($C64,'Weather Normalized UPCs'!$E$3:$P$38,20,FALSE)*Customers!C64</f>
        <v>7186.0728724598011</v>
      </c>
      <c r="E64" s="11">
        <f>HLOOKUP($C64,'Weather Normalized UPCs'!$E$3:$P$38,24,FALSE)*Customers!D64</f>
        <v>2622894.1932108053</v>
      </c>
      <c r="F64" s="11">
        <f>HLOOKUP($C64,'Weather Normalized UPCs'!$E$3:$P$38,32,FALSE)*Customers!E64</f>
        <v>510368.97315559565</v>
      </c>
      <c r="G64" s="11">
        <f>HLOOKUP($C64,'Weather Normalized UPCs'!$E$3:$P$38,36,FALSE)*Customers!G64</f>
        <v>108676.38382485186</v>
      </c>
      <c r="H64" s="11">
        <f>HLOOKUP($C64,'Weather Normalized UPCs'!$E$3:$P$38,10,FALSE)*Customers!P64</f>
        <v>29450.809732212325</v>
      </c>
      <c r="I64" s="11">
        <f>HLOOKUP($C64,'Weather Normalized UPCs'!$E$3:$P$38,6,FALSE)*Customers!Q64</f>
        <v>8206628.0272343317</v>
      </c>
      <c r="J64" s="12">
        <f>HLOOKUP($C64,'Weather Normalized UPCs'!$E$3:$P$38,28,FALSE)*Customers!S64</f>
        <v>89541.648697881465</v>
      </c>
    </row>
    <row r="65" spans="2:10" x14ac:dyDescent="0.3">
      <c r="B65" s="9">
        <v>201802</v>
      </c>
      <c r="C65" s="10">
        <v>2</v>
      </c>
      <c r="D65" s="11">
        <f>HLOOKUP($C65,'Weather Normalized UPCs'!$E$3:$P$38,20,FALSE)*Customers!C65</f>
        <v>5477.351001903965</v>
      </c>
      <c r="E65" s="11">
        <f>HLOOKUP($C65,'Weather Normalized UPCs'!$E$3:$P$38,24,FALSE)*Customers!D65</f>
        <v>2128187.6304955534</v>
      </c>
      <c r="F65" s="11">
        <f>HLOOKUP($C65,'Weather Normalized UPCs'!$E$3:$P$38,32,FALSE)*Customers!E65</f>
        <v>426638.16786517925</v>
      </c>
      <c r="G65" s="11">
        <f>HLOOKUP($C65,'Weather Normalized UPCs'!$E$3:$P$38,36,FALSE)*Customers!G65</f>
        <v>89639.920039610632</v>
      </c>
      <c r="H65" s="11">
        <f>HLOOKUP($C65,'Weather Normalized UPCs'!$E$3:$P$38,10,FALSE)*Customers!P65</f>
        <v>24083.542982942043</v>
      </c>
      <c r="I65" s="11">
        <f>HLOOKUP($C65,'Weather Normalized UPCs'!$E$3:$P$38,6,FALSE)*Customers!Q65</f>
        <v>6642368.5378989298</v>
      </c>
      <c r="J65" s="12">
        <f>HLOOKUP($C65,'Weather Normalized UPCs'!$E$3:$P$38,28,FALSE)*Customers!S65</f>
        <v>71625.082143566135</v>
      </c>
    </row>
    <row r="66" spans="2:10" x14ac:dyDescent="0.3">
      <c r="B66" s="9">
        <v>201803</v>
      </c>
      <c r="C66" s="10">
        <v>3</v>
      </c>
      <c r="D66" s="11">
        <f>HLOOKUP($C66,'Weather Normalized UPCs'!$E$3:$P$38,20,FALSE)*Customers!C66</f>
        <v>4905.3614147051685</v>
      </c>
      <c r="E66" s="11">
        <f>HLOOKUP($C66,'Weather Normalized UPCs'!$E$3:$P$38,24,FALSE)*Customers!D66</f>
        <v>1876160.4585564886</v>
      </c>
      <c r="F66" s="11">
        <f>HLOOKUP($C66,'Weather Normalized UPCs'!$E$3:$P$38,32,FALSE)*Customers!E66</f>
        <v>390856.70415858808</v>
      </c>
      <c r="G66" s="11">
        <f>HLOOKUP($C66,'Weather Normalized UPCs'!$E$3:$P$38,36,FALSE)*Customers!G66</f>
        <v>82588.530621251717</v>
      </c>
      <c r="H66" s="11">
        <f>HLOOKUP($C66,'Weather Normalized UPCs'!$E$3:$P$38,10,FALSE)*Customers!P66</f>
        <v>21849.670296842898</v>
      </c>
      <c r="I66" s="11">
        <f>HLOOKUP($C66,'Weather Normalized UPCs'!$E$3:$P$38,6,FALSE)*Customers!Q66</f>
        <v>5824244.3553348593</v>
      </c>
      <c r="J66" s="12">
        <f>HLOOKUP($C66,'Weather Normalized UPCs'!$E$3:$P$38,28,FALSE)*Customers!S66</f>
        <v>61107.023705987056</v>
      </c>
    </row>
    <row r="67" spans="2:10" x14ac:dyDescent="0.3">
      <c r="B67" s="9">
        <v>201804</v>
      </c>
      <c r="C67" s="10">
        <v>4</v>
      </c>
      <c r="D67" s="11">
        <f>HLOOKUP($C67,'Weather Normalized UPCs'!$E$3:$P$38,20,FALSE)*Customers!C67</f>
        <v>3580.8482515723167</v>
      </c>
      <c r="E67" s="11">
        <f>HLOOKUP($C67,'Weather Normalized UPCs'!$E$3:$P$38,24,FALSE)*Customers!D67</f>
        <v>1359983.3548312972</v>
      </c>
      <c r="F67" s="11">
        <f>HLOOKUP($C67,'Weather Normalized UPCs'!$E$3:$P$38,32,FALSE)*Customers!E67</f>
        <v>302502.95202631049</v>
      </c>
      <c r="G67" s="11">
        <f>HLOOKUP($C67,'Weather Normalized UPCs'!$E$3:$P$38,36,FALSE)*Customers!G67</f>
        <v>64132.144065968889</v>
      </c>
      <c r="H67" s="11">
        <f>HLOOKUP($C67,'Weather Normalized UPCs'!$E$3:$P$38,10,FALSE)*Customers!P67</f>
        <v>16368.341609245726</v>
      </c>
      <c r="I67" s="11">
        <f>HLOOKUP($C67,'Weather Normalized UPCs'!$E$3:$P$38,6,FALSE)*Customers!Q67</f>
        <v>4145839.1533023892</v>
      </c>
      <c r="J67" s="12">
        <f>HLOOKUP($C67,'Weather Normalized UPCs'!$E$3:$P$38,28,FALSE)*Customers!S67</f>
        <v>42304.455261844836</v>
      </c>
    </row>
    <row r="68" spans="2:10" x14ac:dyDescent="0.3">
      <c r="B68" s="9">
        <v>201805</v>
      </c>
      <c r="C68" s="10">
        <v>5</v>
      </c>
      <c r="D68" s="11">
        <f>HLOOKUP($C68,'Weather Normalized UPCs'!$E$3:$P$38,20,FALSE)*Customers!C68</f>
        <v>2209.5848755178113</v>
      </c>
      <c r="E68" s="11">
        <f>HLOOKUP($C68,'Weather Normalized UPCs'!$E$3:$P$38,24,FALSE)*Customers!D68</f>
        <v>875351.35320427152</v>
      </c>
      <c r="F68" s="11">
        <f>HLOOKUP($C68,'Weather Normalized UPCs'!$E$3:$P$38,32,FALSE)*Customers!E68</f>
        <v>230435.51488465082</v>
      </c>
      <c r="G68" s="11">
        <f>HLOOKUP($C68,'Weather Normalized UPCs'!$E$3:$P$38,36,FALSE)*Customers!G68</f>
        <v>48136.011524211062</v>
      </c>
      <c r="H68" s="11">
        <f>HLOOKUP($C68,'Weather Normalized UPCs'!$E$3:$P$38,10,FALSE)*Customers!P68</f>
        <v>11033.420467211996</v>
      </c>
      <c r="I68" s="11">
        <f>HLOOKUP($C68,'Weather Normalized UPCs'!$E$3:$P$38,6,FALSE)*Customers!Q68</f>
        <v>2472873.6887981095</v>
      </c>
      <c r="J68" s="12">
        <f>HLOOKUP($C68,'Weather Normalized UPCs'!$E$3:$P$38,28,FALSE)*Customers!S68</f>
        <v>24272.231324771383</v>
      </c>
    </row>
    <row r="69" spans="2:10" x14ac:dyDescent="0.3">
      <c r="B69" s="9">
        <v>201806</v>
      </c>
      <c r="C69" s="10">
        <v>6</v>
      </c>
      <c r="D69" s="11">
        <f>HLOOKUP($C69,'Weather Normalized UPCs'!$E$3:$P$38,20,FALSE)*Customers!C69</f>
        <v>1554.7207878632348</v>
      </c>
      <c r="E69" s="11">
        <f>HLOOKUP($C69,'Weather Normalized UPCs'!$E$3:$P$38,24,FALSE)*Customers!D69</f>
        <v>626729.419528333</v>
      </c>
      <c r="F69" s="11">
        <f>HLOOKUP($C69,'Weather Normalized UPCs'!$E$3:$P$38,32,FALSE)*Customers!E69</f>
        <v>182228.01603525889</v>
      </c>
      <c r="G69" s="11">
        <f>HLOOKUP($C69,'Weather Normalized UPCs'!$E$3:$P$38,36,FALSE)*Customers!G69</f>
        <v>38986.008271292099</v>
      </c>
      <c r="H69" s="11">
        <f>HLOOKUP($C69,'Weather Normalized UPCs'!$E$3:$P$38,10,FALSE)*Customers!P69</f>
        <v>7989.7326964442082</v>
      </c>
      <c r="I69" s="11">
        <f>HLOOKUP($C69,'Weather Normalized UPCs'!$E$3:$P$38,6,FALSE)*Customers!Q69</f>
        <v>1556217.0805296018</v>
      </c>
      <c r="J69" s="12">
        <f>HLOOKUP($C69,'Weather Normalized UPCs'!$E$3:$P$38,28,FALSE)*Customers!S69</f>
        <v>15063.52042482212</v>
      </c>
    </row>
    <row r="70" spans="2:10" x14ac:dyDescent="0.3">
      <c r="B70" s="9">
        <v>201807</v>
      </c>
      <c r="C70" s="10">
        <v>7</v>
      </c>
      <c r="D70" s="11">
        <f>HLOOKUP($C70,'Weather Normalized UPCs'!$E$3:$P$38,20,FALSE)*Customers!C70</f>
        <v>1759.1636723316321</v>
      </c>
      <c r="E70" s="11">
        <f>HLOOKUP($C70,'Weather Normalized UPCs'!$E$3:$P$38,24,FALSE)*Customers!D70</f>
        <v>566437.62028150691</v>
      </c>
      <c r="F70" s="11">
        <f>HLOOKUP($C70,'Weather Normalized UPCs'!$E$3:$P$38,32,FALSE)*Customers!E70</f>
        <v>152211.88579086156</v>
      </c>
      <c r="G70" s="11">
        <f>HLOOKUP($C70,'Weather Normalized UPCs'!$E$3:$P$38,36,FALSE)*Customers!G70</f>
        <v>26491.797733736115</v>
      </c>
      <c r="H70" s="11">
        <f>HLOOKUP($C70,'Weather Normalized UPCs'!$E$3:$P$38,10,FALSE)*Customers!P70</f>
        <v>6735.8823316682719</v>
      </c>
      <c r="I70" s="11">
        <f>HLOOKUP($C70,'Weather Normalized UPCs'!$E$3:$P$38,6,FALSE)*Customers!Q70</f>
        <v>1300733.6225717529</v>
      </c>
      <c r="J70" s="12">
        <f>HLOOKUP($C70,'Weather Normalized UPCs'!$E$3:$P$38,28,FALSE)*Customers!S70</f>
        <v>3706.0050195433132</v>
      </c>
    </row>
    <row r="71" spans="2:10" x14ac:dyDescent="0.3">
      <c r="B71" s="9">
        <v>201808</v>
      </c>
      <c r="C71" s="10">
        <v>8</v>
      </c>
      <c r="D71" s="11">
        <f>HLOOKUP($C71,'Weather Normalized UPCs'!$E$3:$P$38,20,FALSE)*Customers!C71</f>
        <v>1754.0744171541789</v>
      </c>
      <c r="E71" s="11">
        <f>HLOOKUP($C71,'Weather Normalized UPCs'!$E$3:$P$38,24,FALSE)*Customers!D71</f>
        <v>563797.07100313983</v>
      </c>
      <c r="F71" s="11">
        <f>HLOOKUP($C71,'Weather Normalized UPCs'!$E$3:$P$38,32,FALSE)*Customers!E71</f>
        <v>151940.86260333401</v>
      </c>
      <c r="G71" s="11">
        <f>HLOOKUP($C71,'Weather Normalized UPCs'!$E$3:$P$38,36,FALSE)*Customers!G71</f>
        <v>17619.923677693641</v>
      </c>
      <c r="H71" s="11">
        <f>HLOOKUP($C71,'Weather Normalized UPCs'!$E$3:$P$38,10,FALSE)*Customers!P71</f>
        <v>6702.2481211922259</v>
      </c>
      <c r="I71" s="11">
        <f>HLOOKUP($C71,'Weather Normalized UPCs'!$E$3:$P$38,6,FALSE)*Customers!Q71</f>
        <v>1295128.6462636271</v>
      </c>
      <c r="J71" s="12">
        <f>HLOOKUP($C71,'Weather Normalized UPCs'!$E$3:$P$38,28,FALSE)*Customers!S71</f>
        <v>3752.5551703266883</v>
      </c>
    </row>
    <row r="72" spans="2:10" x14ac:dyDescent="0.3">
      <c r="B72" s="9">
        <v>201809</v>
      </c>
      <c r="C72" s="10">
        <v>9</v>
      </c>
      <c r="D72" s="11">
        <f>HLOOKUP($C72,'Weather Normalized UPCs'!$E$3:$P$38,20,FALSE)*Customers!C72</f>
        <v>1788.0783854979602</v>
      </c>
      <c r="E72" s="11">
        <f>HLOOKUP($C72,'Weather Normalized UPCs'!$E$3:$P$38,24,FALSE)*Customers!D72</f>
        <v>577731.87202349468</v>
      </c>
      <c r="F72" s="11">
        <f>HLOOKUP($C72,'Weather Normalized UPCs'!$E$3:$P$38,32,FALSE)*Customers!E72</f>
        <v>151863.66516458296</v>
      </c>
      <c r="G72" s="11">
        <f>HLOOKUP($C72,'Weather Normalized UPCs'!$E$3:$P$38,36,FALSE)*Customers!G72</f>
        <v>22232.770839710385</v>
      </c>
      <c r="H72" s="11">
        <f>HLOOKUP($C72,'Weather Normalized UPCs'!$E$3:$P$38,10,FALSE)*Customers!P72</f>
        <v>6984.9153270635843</v>
      </c>
      <c r="I72" s="11">
        <f>HLOOKUP($C72,'Weather Normalized UPCs'!$E$3:$P$38,6,FALSE)*Customers!Q72</f>
        <v>1422662.5070053786</v>
      </c>
      <c r="J72" s="12">
        <f>HLOOKUP($C72,'Weather Normalized UPCs'!$E$3:$P$38,28,FALSE)*Customers!S72</f>
        <v>4996.8700665353172</v>
      </c>
    </row>
    <row r="73" spans="2:10" x14ac:dyDescent="0.3">
      <c r="B73" s="9">
        <v>201810</v>
      </c>
      <c r="C73" s="10">
        <v>10</v>
      </c>
      <c r="D73" s="11">
        <f>HLOOKUP($C73,'Weather Normalized UPCs'!$E$3:$P$38,20,FALSE)*Customers!C73</f>
        <v>2780.1171664638491</v>
      </c>
      <c r="E73" s="11">
        <f>HLOOKUP($C73,'Weather Normalized UPCs'!$E$3:$P$38,24,FALSE)*Customers!D73</f>
        <v>1079099.3417705814</v>
      </c>
      <c r="F73" s="11">
        <f>HLOOKUP($C73,'Weather Normalized UPCs'!$E$3:$P$38,32,FALSE)*Customers!E73</f>
        <v>253051.14917459828</v>
      </c>
      <c r="G73" s="11">
        <f>HLOOKUP($C73,'Weather Normalized UPCs'!$E$3:$P$38,36,FALSE)*Customers!G73</f>
        <v>55076.696422151537</v>
      </c>
      <c r="H73" s="11">
        <f>HLOOKUP($C73,'Weather Normalized UPCs'!$E$3:$P$38,10,FALSE)*Customers!P73</f>
        <v>13435.206737162218</v>
      </c>
      <c r="I73" s="11">
        <f>HLOOKUP($C73,'Weather Normalized UPCs'!$E$3:$P$38,6,FALSE)*Customers!Q73</f>
        <v>3244599.5523414374</v>
      </c>
      <c r="J73" s="12">
        <f>HLOOKUP($C73,'Weather Normalized UPCs'!$E$3:$P$38,28,FALSE)*Customers!S73</f>
        <v>33709.497483372827</v>
      </c>
    </row>
    <row r="74" spans="2:10" x14ac:dyDescent="0.3">
      <c r="B74" s="9">
        <v>201811</v>
      </c>
      <c r="C74" s="10">
        <v>11</v>
      </c>
      <c r="D74" s="11">
        <f>HLOOKUP($C74,'Weather Normalized UPCs'!$E$3:$P$38,20,FALSE)*Customers!C74</f>
        <v>5161.1959119392759</v>
      </c>
      <c r="E74" s="11">
        <f>HLOOKUP($C74,'Weather Normalized UPCs'!$E$3:$P$38,24,FALSE)*Customers!D74</f>
        <v>1927049.539575761</v>
      </c>
      <c r="F74" s="11">
        <f>HLOOKUP($C74,'Weather Normalized UPCs'!$E$3:$P$38,32,FALSE)*Customers!E74</f>
        <v>380843.56749280886</v>
      </c>
      <c r="G74" s="11">
        <f>HLOOKUP($C74,'Weather Normalized UPCs'!$E$3:$P$38,36,FALSE)*Customers!G74</f>
        <v>83357.516774092917</v>
      </c>
      <c r="H74" s="11">
        <f>HLOOKUP($C74,'Weather Normalized UPCs'!$E$3:$P$38,10,FALSE)*Customers!P74</f>
        <v>22682.022508616712</v>
      </c>
      <c r="I74" s="11">
        <f>HLOOKUP($C74,'Weather Normalized UPCs'!$E$3:$P$38,6,FALSE)*Customers!Q74</f>
        <v>6073811.5496783145</v>
      </c>
      <c r="J74" s="12">
        <f>HLOOKUP($C74,'Weather Normalized UPCs'!$E$3:$P$38,28,FALSE)*Customers!S74</f>
        <v>67664.674191764643</v>
      </c>
    </row>
    <row r="75" spans="2:10" x14ac:dyDescent="0.3">
      <c r="B75" s="15">
        <v>201812</v>
      </c>
      <c r="C75" s="18">
        <v>12</v>
      </c>
      <c r="D75" s="19">
        <f>HLOOKUP($C75,'Weather Normalized UPCs'!$E$3:$P$38,20,FALSE)*Customers!C75</f>
        <v>7301.5186083272847</v>
      </c>
      <c r="E75" s="19">
        <f>HLOOKUP($C75,'Weather Normalized UPCs'!$E$3:$P$38,24,FALSE)*Customers!D75</f>
        <v>2710725.4003978441</v>
      </c>
      <c r="F75" s="19">
        <f>HLOOKUP($C75,'Weather Normalized UPCs'!$E$3:$P$38,32,FALSE)*Customers!E75</f>
        <v>499576.11197151995</v>
      </c>
      <c r="G75" s="19">
        <f>HLOOKUP($C75,'Weather Normalized UPCs'!$E$3:$P$38,36,FALSE)*Customers!G75</f>
        <v>110080.81429872289</v>
      </c>
      <c r="H75" s="19">
        <f>HLOOKUP($C75,'Weather Normalized UPCs'!$E$3:$P$38,10,FALSE)*Customers!P75</f>
        <v>30951.950900184194</v>
      </c>
      <c r="I75" s="19">
        <f>HLOOKUP($C75,'Weather Normalized UPCs'!$E$3:$P$38,6,FALSE)*Customers!Q75</f>
        <v>8587273.1097511835</v>
      </c>
      <c r="J75" s="20">
        <f>HLOOKUP($C75,'Weather Normalized UPCs'!$E$3:$P$38,28,FALSE)*Customers!S75</f>
        <v>102929.28087903788</v>
      </c>
    </row>
  </sheetData>
  <pageMargins left="0.7" right="0.7" top="0.75" bottom="0.75" header="0.3" footer="0.3"/>
  <pageSetup orientation="portrait" r:id="rId1"/>
  <headerFooter>
    <oddHeader>&amp;RUG 181053 WUTC DR 38 Attachment 1
&amp;A 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Y90"/>
  <sheetViews>
    <sheetView workbookViewId="0">
      <pane xSplit="4" ySplit="4" topLeftCell="E5" activePane="bottomRight" state="frozen"/>
      <selection activeCell="I5" sqref="I5"/>
      <selection pane="topRight" activeCell="I5" sqref="I5"/>
      <selection pane="bottomLeft" activeCell="I5" sqref="I5"/>
      <selection pane="bottomRight" activeCell="I5" sqref="I5"/>
    </sheetView>
  </sheetViews>
  <sheetFormatPr defaultRowHeight="14.4" x14ac:dyDescent="0.3"/>
  <cols>
    <col min="1" max="1" width="2.6640625" customWidth="1"/>
    <col min="2" max="2" width="8.88671875" style="21"/>
    <col min="3" max="3" width="10.6640625" bestFit="1" customWidth="1"/>
    <col min="5" max="5" width="10.109375" customWidth="1"/>
    <col min="6" max="6" width="10.109375" bestFit="1" customWidth="1"/>
    <col min="7" max="7" width="10.109375" customWidth="1"/>
    <col min="8" max="16" width="10.109375" bestFit="1" customWidth="1"/>
    <col min="17" max="17" width="2.33203125" customWidth="1"/>
    <col min="18" max="18" width="10.109375" style="23" bestFit="1" customWidth="1"/>
    <col min="20" max="20" width="2.77734375" customWidth="1"/>
    <col min="21" max="21" width="14.6640625" bestFit="1" customWidth="1"/>
  </cols>
  <sheetData>
    <row r="1" spans="2:24" x14ac:dyDescent="0.3">
      <c r="F1" s="22" t="s">
        <v>30</v>
      </c>
    </row>
    <row r="3" spans="2:24" x14ac:dyDescent="0.3">
      <c r="E3" s="24">
        <v>1</v>
      </c>
      <c r="F3" s="25">
        <v>2</v>
      </c>
      <c r="G3" s="25">
        <v>3</v>
      </c>
      <c r="H3" s="25">
        <v>4</v>
      </c>
      <c r="I3" s="25">
        <v>5</v>
      </c>
      <c r="J3" s="25">
        <v>6</v>
      </c>
      <c r="K3" s="25">
        <v>7</v>
      </c>
      <c r="L3" s="25">
        <v>8</v>
      </c>
      <c r="M3" s="25">
        <v>9</v>
      </c>
      <c r="N3" s="25">
        <v>10</v>
      </c>
      <c r="O3" s="25">
        <v>11</v>
      </c>
      <c r="P3" s="26">
        <v>12</v>
      </c>
      <c r="T3" s="27">
        <v>1</v>
      </c>
    </row>
    <row r="4" spans="2:24" x14ac:dyDescent="0.3">
      <c r="E4" s="28" t="s">
        <v>31</v>
      </c>
      <c r="F4" s="18" t="s">
        <v>32</v>
      </c>
      <c r="G4" s="18" t="s">
        <v>33</v>
      </c>
      <c r="H4" s="18" t="s">
        <v>34</v>
      </c>
      <c r="I4" s="18" t="s">
        <v>35</v>
      </c>
      <c r="J4" s="18" t="s">
        <v>36</v>
      </c>
      <c r="K4" s="18" t="s">
        <v>37</v>
      </c>
      <c r="L4" s="18" t="s">
        <v>38</v>
      </c>
      <c r="M4" s="18" t="s">
        <v>39</v>
      </c>
      <c r="N4" s="18" t="s">
        <v>40</v>
      </c>
      <c r="O4" s="18" t="s">
        <v>41</v>
      </c>
      <c r="P4" s="29" t="s">
        <v>42</v>
      </c>
      <c r="R4" s="30" t="s">
        <v>43</v>
      </c>
      <c r="T4" s="27">
        <v>2</v>
      </c>
    </row>
    <row r="5" spans="2:24" x14ac:dyDescent="0.3">
      <c r="E5" s="31"/>
      <c r="F5" s="13"/>
      <c r="G5" s="13"/>
      <c r="H5" s="13"/>
      <c r="I5" s="13"/>
      <c r="J5" s="13"/>
      <c r="K5" s="13"/>
      <c r="L5" s="13"/>
      <c r="M5" s="13"/>
      <c r="N5" s="13"/>
      <c r="O5" s="13"/>
      <c r="P5" s="32"/>
      <c r="T5" s="27">
        <v>3</v>
      </c>
    </row>
    <row r="6" spans="2:24" x14ac:dyDescent="0.3">
      <c r="B6" s="33" t="s">
        <v>44</v>
      </c>
      <c r="C6" s="33" t="s">
        <v>45</v>
      </c>
      <c r="D6" s="21" t="s">
        <v>46</v>
      </c>
      <c r="E6" s="34">
        <v>18.410556954281699</v>
      </c>
      <c r="F6" s="35">
        <v>16.628890152254435</v>
      </c>
      <c r="G6" s="35">
        <v>18.410556954281699</v>
      </c>
      <c r="H6" s="35">
        <v>17.816668020272608</v>
      </c>
      <c r="I6" s="35">
        <v>18.410556954281699</v>
      </c>
      <c r="J6" s="35">
        <v>17.816668020272608</v>
      </c>
      <c r="K6" s="35">
        <v>17.114921862998518</v>
      </c>
      <c r="L6" s="35">
        <v>17.114921862998518</v>
      </c>
      <c r="M6" s="35">
        <v>16.562827609353402</v>
      </c>
      <c r="N6" s="35">
        <v>18.410556954281699</v>
      </c>
      <c r="O6" s="35">
        <v>17.816668020272608</v>
      </c>
      <c r="P6" s="36">
        <v>18.410556954281699</v>
      </c>
      <c r="R6" s="37">
        <v>212.92435031983118</v>
      </c>
      <c r="T6" s="27">
        <v>4</v>
      </c>
      <c r="U6" s="38"/>
    </row>
    <row r="7" spans="2:24" x14ac:dyDescent="0.3">
      <c r="B7" s="33"/>
      <c r="C7" s="39" t="s">
        <v>47</v>
      </c>
      <c r="D7" s="21" t="s">
        <v>48</v>
      </c>
      <c r="E7" s="34">
        <v>92.098559784216206</v>
      </c>
      <c r="F7" s="35">
        <v>72.586702743920739</v>
      </c>
      <c r="G7" s="35">
        <v>59.601770664123016</v>
      </c>
      <c r="H7" s="35">
        <v>37.584547396754495</v>
      </c>
      <c r="I7" s="35">
        <v>14.561971497118471</v>
      </c>
      <c r="J7" s="35">
        <v>2.8823873583316191</v>
      </c>
      <c r="K7" s="35">
        <v>0.15405164503038191</v>
      </c>
      <c r="L7" s="35">
        <v>4.8647887904331125E-2</v>
      </c>
      <c r="M7" s="35">
        <v>2.2378028435992317</v>
      </c>
      <c r="N7" s="35">
        <v>24.315835970848177</v>
      </c>
      <c r="O7" s="35">
        <v>61.896329376943974</v>
      </c>
      <c r="P7" s="36">
        <v>93.829641583795151</v>
      </c>
      <c r="R7" s="37">
        <v>461.79824875258583</v>
      </c>
      <c r="T7" s="27">
        <v>5</v>
      </c>
    </row>
    <row r="8" spans="2:24" x14ac:dyDescent="0.3">
      <c r="B8" s="33"/>
      <c r="C8" s="40"/>
      <c r="D8" s="21" t="s">
        <v>49</v>
      </c>
      <c r="E8" s="41">
        <v>110.50911673849791</v>
      </c>
      <c r="F8" s="42">
        <v>89.215592896175167</v>
      </c>
      <c r="G8" s="42">
        <v>78.012327618404711</v>
      </c>
      <c r="H8" s="42">
        <v>55.401215417027103</v>
      </c>
      <c r="I8" s="42">
        <v>32.972528451400166</v>
      </c>
      <c r="J8" s="42">
        <v>20.699055378604228</v>
      </c>
      <c r="K8" s="42">
        <v>17.2689735080289</v>
      </c>
      <c r="L8" s="42">
        <v>17.163569750902848</v>
      </c>
      <c r="M8" s="42">
        <v>18.800630452952632</v>
      </c>
      <c r="N8" s="42">
        <v>42.726392925129872</v>
      </c>
      <c r="O8" s="42">
        <v>79.712997397216583</v>
      </c>
      <c r="P8" s="43">
        <v>112.24019853807685</v>
      </c>
      <c r="R8" s="37">
        <v>674.72259907241698</v>
      </c>
      <c r="S8" s="3" t="s">
        <v>50</v>
      </c>
      <c r="T8" s="27">
        <v>6</v>
      </c>
      <c r="U8" s="23">
        <v>678.30844583461692</v>
      </c>
      <c r="V8" s="27" t="s">
        <v>51</v>
      </c>
    </row>
    <row r="9" spans="2:24" x14ac:dyDescent="0.3">
      <c r="B9" s="33"/>
      <c r="C9" s="40"/>
      <c r="D9" s="21"/>
      <c r="E9" s="41"/>
      <c r="F9" s="42"/>
      <c r="G9" s="42"/>
      <c r="H9" s="42"/>
      <c r="I9" s="42"/>
      <c r="J9" s="42"/>
      <c r="K9" s="42"/>
      <c r="L9" s="42"/>
      <c r="M9" s="42"/>
      <c r="N9" s="42"/>
      <c r="O9" s="42"/>
      <c r="P9" s="43"/>
      <c r="Q9" s="3"/>
      <c r="R9" s="37"/>
      <c r="S9" s="3"/>
      <c r="T9" s="27">
        <v>7</v>
      </c>
      <c r="U9" s="44">
        <v>3.5858467621999353</v>
      </c>
      <c r="V9" s="45" t="s">
        <v>52</v>
      </c>
    </row>
    <row r="10" spans="2:24" x14ac:dyDescent="0.3">
      <c r="B10" s="33" t="s">
        <v>53</v>
      </c>
      <c r="C10" s="33" t="s">
        <v>45</v>
      </c>
      <c r="D10" s="21" t="s">
        <v>46</v>
      </c>
      <c r="E10" s="41">
        <v>8.5969432999246003</v>
      </c>
      <c r="F10" s="42">
        <v>7.7649810450931875</v>
      </c>
      <c r="G10" s="42">
        <v>8.5969432999246003</v>
      </c>
      <c r="H10" s="42">
        <v>8.3196225483141291</v>
      </c>
      <c r="I10" s="42">
        <v>8.5969432999246003</v>
      </c>
      <c r="J10" s="42">
        <v>8.3196225483141291</v>
      </c>
      <c r="K10" s="42">
        <v>7.6547798996708165</v>
      </c>
      <c r="L10" s="42">
        <v>7.6547798996708165</v>
      </c>
      <c r="M10" s="42">
        <v>7.4078515158104681</v>
      </c>
      <c r="N10" s="42">
        <v>8.5969432999246003</v>
      </c>
      <c r="O10" s="42">
        <v>8.3196225483141291</v>
      </c>
      <c r="P10" s="43">
        <v>8.5969432999246003</v>
      </c>
      <c r="Q10" s="3"/>
      <c r="R10" s="37">
        <v>98.425976504810677</v>
      </c>
      <c r="S10" s="3"/>
      <c r="T10" s="27">
        <v>8</v>
      </c>
      <c r="V10" s="27"/>
    </row>
    <row r="11" spans="2:24" x14ac:dyDescent="0.3">
      <c r="B11" s="33"/>
      <c r="C11" s="39" t="s">
        <v>47</v>
      </c>
      <c r="D11" s="21" t="s">
        <v>48</v>
      </c>
      <c r="E11" s="41">
        <v>25.929211134087506</v>
      </c>
      <c r="F11" s="42">
        <v>20.435888958351828</v>
      </c>
      <c r="G11" s="42">
        <v>16.780141829974237</v>
      </c>
      <c r="H11" s="42">
        <v>10.581464760283707</v>
      </c>
      <c r="I11" s="42">
        <v>4.0997430835184323</v>
      </c>
      <c r="J11" s="42">
        <v>0.81150053333639494</v>
      </c>
      <c r="K11" s="42">
        <v>4.3371336521495094E-2</v>
      </c>
      <c r="L11" s="42">
        <v>1.3696211533103712E-2</v>
      </c>
      <c r="M11" s="42">
        <v>0.63002573052277089</v>
      </c>
      <c r="N11" s="42">
        <v>6.8458230646296734</v>
      </c>
      <c r="O11" s="42">
        <v>17.426146473952286</v>
      </c>
      <c r="P11" s="43">
        <v>26.416575817930827</v>
      </c>
      <c r="Q11" s="3"/>
      <c r="R11" s="37">
        <v>130.01358893464226</v>
      </c>
      <c r="S11" s="3"/>
      <c r="T11" s="27">
        <v>9</v>
      </c>
      <c r="V11" s="27"/>
    </row>
    <row r="12" spans="2:24" x14ac:dyDescent="0.3">
      <c r="B12" s="33"/>
      <c r="C12" s="46" t="s">
        <v>54</v>
      </c>
      <c r="D12" s="21" t="s">
        <v>49</v>
      </c>
      <c r="E12" s="41">
        <v>34.526154434012106</v>
      </c>
      <c r="F12" s="42">
        <v>28.200870003445015</v>
      </c>
      <c r="G12" s="42">
        <v>25.377085129898838</v>
      </c>
      <c r="H12" s="42">
        <v>18.901087308597837</v>
      </c>
      <c r="I12" s="42">
        <v>12.696686383443033</v>
      </c>
      <c r="J12" s="42">
        <v>9.1311230816505233</v>
      </c>
      <c r="K12" s="42">
        <v>7.6981512361923112</v>
      </c>
      <c r="L12" s="42">
        <v>7.6684761112039199</v>
      </c>
      <c r="M12" s="42">
        <v>8.0378772463332382</v>
      </c>
      <c r="N12" s="42">
        <v>15.442766364554274</v>
      </c>
      <c r="O12" s="42">
        <v>25.745769022266416</v>
      </c>
      <c r="P12" s="43">
        <v>35.013519117855424</v>
      </c>
      <c r="Q12" s="3"/>
      <c r="R12" s="37">
        <v>228.43956543945291</v>
      </c>
      <c r="S12" s="3" t="s">
        <v>50</v>
      </c>
      <c r="T12" s="27">
        <v>10</v>
      </c>
      <c r="U12" s="23">
        <v>229.52510716130178</v>
      </c>
      <c r="V12" s="27" t="s">
        <v>51</v>
      </c>
    </row>
    <row r="13" spans="2:24" x14ac:dyDescent="0.3">
      <c r="B13" s="33"/>
      <c r="C13" s="40"/>
      <c r="D13" s="21"/>
      <c r="E13" s="41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3"/>
      <c r="Q13" s="3"/>
      <c r="R13" s="37"/>
      <c r="S13" s="3"/>
      <c r="T13" s="27">
        <v>11</v>
      </c>
      <c r="U13" s="44">
        <v>1.0855417218488697</v>
      </c>
      <c r="V13" s="45" t="s">
        <v>52</v>
      </c>
    </row>
    <row r="14" spans="2:24" x14ac:dyDescent="0.3">
      <c r="B14" s="33" t="s">
        <v>55</v>
      </c>
      <c r="C14" s="33" t="s">
        <v>45</v>
      </c>
      <c r="D14" s="21" t="s">
        <v>46</v>
      </c>
      <c r="E14" s="41">
        <v>18.284685128506208</v>
      </c>
      <c r="F14" s="42">
        <v>16.515199470908829</v>
      </c>
      <c r="G14" s="42">
        <v>18.284685128506208</v>
      </c>
      <c r="H14" s="42">
        <v>17.694856575973748</v>
      </c>
      <c r="I14" s="42">
        <v>18.284685128506208</v>
      </c>
      <c r="J14" s="42">
        <v>17.694856575973748</v>
      </c>
      <c r="K14" s="42">
        <v>16.986527990331012</v>
      </c>
      <c r="L14" s="42">
        <v>16.986527990331012</v>
      </c>
      <c r="M14" s="42">
        <v>16.438575474513883</v>
      </c>
      <c r="N14" s="42">
        <v>18.284685128506208</v>
      </c>
      <c r="O14" s="42">
        <v>17.694856575973748</v>
      </c>
      <c r="P14" s="43">
        <v>18.284685128506208</v>
      </c>
      <c r="Q14" s="3"/>
      <c r="R14" s="37">
        <v>211.43482629653698</v>
      </c>
      <c r="S14" s="3"/>
      <c r="T14" s="27">
        <v>12</v>
      </c>
    </row>
    <row r="15" spans="2:24" x14ac:dyDescent="0.3">
      <c r="B15" s="33"/>
      <c r="C15" s="46" t="s">
        <v>56</v>
      </c>
      <c r="D15" s="21" t="s">
        <v>48</v>
      </c>
      <c r="E15" s="41">
        <v>91.138572283292135</v>
      </c>
      <c r="F15" s="42">
        <v>71.830096695675067</v>
      </c>
      <c r="G15" s="42">
        <v>58.980512796415212</v>
      </c>
      <c r="H15" s="42">
        <v>37.192785616621251</v>
      </c>
      <c r="I15" s="42">
        <v>14.410195895146916</v>
      </c>
      <c r="J15" s="42">
        <v>2.8523428511937992</v>
      </c>
      <c r="K15" s="42">
        <v>0.15244589078110315</v>
      </c>
      <c r="L15" s="42">
        <v>4.8140807615085213E-2</v>
      </c>
      <c r="M15" s="42">
        <v>2.21447715029392</v>
      </c>
      <c r="N15" s="42">
        <v>24.062380339606754</v>
      </c>
      <c r="O15" s="42">
        <v>61.251154222260084</v>
      </c>
      <c r="P15" s="43">
        <v>92.85161829936915</v>
      </c>
      <c r="Q15" s="3"/>
      <c r="R15" s="37">
        <v>456.98472284827045</v>
      </c>
      <c r="S15" s="3"/>
      <c r="T15" s="27">
        <v>13</v>
      </c>
    </row>
    <row r="16" spans="2:24" x14ac:dyDescent="0.3">
      <c r="D16" s="21" t="s">
        <v>49</v>
      </c>
      <c r="E16" s="41">
        <v>109.42325741179835</v>
      </c>
      <c r="F16" s="42">
        <v>88.345296166583893</v>
      </c>
      <c r="G16" s="42">
        <v>77.265197924921424</v>
      </c>
      <c r="H16" s="42">
        <v>54.887642192594996</v>
      </c>
      <c r="I16" s="42">
        <v>32.694881023653124</v>
      </c>
      <c r="J16" s="42">
        <v>20.547199427167548</v>
      </c>
      <c r="K16" s="42">
        <v>17.138973881112115</v>
      </c>
      <c r="L16" s="42">
        <v>17.034668797946097</v>
      </c>
      <c r="M16" s="42">
        <v>18.653052624807803</v>
      </c>
      <c r="N16" s="42">
        <v>42.347065468112959</v>
      </c>
      <c r="O16" s="42">
        <v>78.946010798233829</v>
      </c>
      <c r="P16" s="43">
        <v>111.13630342787536</v>
      </c>
      <c r="Q16" s="3"/>
      <c r="R16" s="37">
        <v>668.41954914480743</v>
      </c>
      <c r="S16" s="3" t="s">
        <v>50</v>
      </c>
      <c r="T16" s="27">
        <v>14</v>
      </c>
      <c r="U16" s="23"/>
      <c r="W16" s="47">
        <v>4.6713884840492952</v>
      </c>
      <c r="X16" t="s">
        <v>57</v>
      </c>
    </row>
    <row r="17" spans="1:25" x14ac:dyDescent="0.3">
      <c r="D17" s="21"/>
      <c r="E17" s="41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3"/>
      <c r="Q17" s="3"/>
      <c r="R17" s="37"/>
      <c r="S17" s="3"/>
      <c r="T17" s="27">
        <v>15</v>
      </c>
      <c r="W17" s="48">
        <v>4.6713884840488049</v>
      </c>
      <c r="X17" t="s">
        <v>58</v>
      </c>
      <c r="Y17" s="27" t="s">
        <v>59</v>
      </c>
    </row>
    <row r="18" spans="1:25" ht="6.6" customHeight="1" x14ac:dyDescent="0.3">
      <c r="B18" s="49"/>
      <c r="C18" s="50"/>
      <c r="D18" s="49"/>
      <c r="E18" s="51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3"/>
      <c r="Q18" s="50"/>
      <c r="R18" s="54"/>
      <c r="S18" s="50"/>
      <c r="T18" s="27">
        <v>16</v>
      </c>
    </row>
    <row r="19" spans="1:25" x14ac:dyDescent="0.3">
      <c r="E19" s="41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3"/>
      <c r="Q19" s="3"/>
      <c r="R19" s="37"/>
      <c r="S19" s="3"/>
      <c r="T19" s="27">
        <v>17</v>
      </c>
    </row>
    <row r="20" spans="1:25" x14ac:dyDescent="0.3">
      <c r="B20" s="21" t="s">
        <v>60</v>
      </c>
      <c r="C20" s="21" t="s">
        <v>61</v>
      </c>
      <c r="D20" s="21" t="s">
        <v>46</v>
      </c>
      <c r="E20" s="41">
        <v>38.731666963588054</v>
      </c>
      <c r="F20" s="42">
        <v>34.983441128402113</v>
      </c>
      <c r="G20" s="42">
        <v>38.731666963588054</v>
      </c>
      <c r="H20" s="42">
        <v>37.482258351859407</v>
      </c>
      <c r="I20" s="42">
        <v>38.731666963588054</v>
      </c>
      <c r="J20" s="42">
        <v>37.482258351859407</v>
      </c>
      <c r="K20" s="42">
        <v>47.363980647033692</v>
      </c>
      <c r="L20" s="42">
        <v>47.363980647033692</v>
      </c>
      <c r="M20" s="42">
        <v>45.836110303580995</v>
      </c>
      <c r="N20" s="42">
        <v>38.731666963588054</v>
      </c>
      <c r="O20" s="42">
        <v>37.482258351859407</v>
      </c>
      <c r="P20" s="43">
        <v>38.731666963588054</v>
      </c>
      <c r="Q20" s="3"/>
      <c r="R20" s="37">
        <v>481.65262259956899</v>
      </c>
      <c r="S20" s="3"/>
      <c r="T20" s="27">
        <v>18</v>
      </c>
    </row>
    <row r="21" spans="1:25" x14ac:dyDescent="0.3">
      <c r="B21" s="33"/>
      <c r="C21" s="46" t="s">
        <v>62</v>
      </c>
      <c r="D21" s="21" t="s">
        <v>48</v>
      </c>
      <c r="E21" s="41">
        <v>155.48651877856872</v>
      </c>
      <c r="F21" s="42">
        <v>121.51230178313975</v>
      </c>
      <c r="G21" s="42">
        <v>97.52837233377771</v>
      </c>
      <c r="H21" s="42">
        <v>59.297424123068069</v>
      </c>
      <c r="I21" s="42">
        <v>20.986843185541979</v>
      </c>
      <c r="J21" s="42">
        <v>3.4314465919099333</v>
      </c>
      <c r="K21" s="42">
        <v>0.18098347003744375</v>
      </c>
      <c r="L21" s="42">
        <v>4.3436032808986502E-2</v>
      </c>
      <c r="M21" s="42">
        <v>2.4903325477152261</v>
      </c>
      <c r="N21" s="42">
        <v>36.406634832732195</v>
      </c>
      <c r="O21" s="42">
        <v>102.00952305190481</v>
      </c>
      <c r="P21" s="43">
        <v>158.60667380201423</v>
      </c>
      <c r="Q21" s="3"/>
      <c r="R21" s="37">
        <v>757.98049053321915</v>
      </c>
      <c r="S21" s="3"/>
      <c r="T21" s="27">
        <v>19</v>
      </c>
    </row>
    <row r="22" spans="1:25" x14ac:dyDescent="0.3">
      <c r="D22" s="21" t="s">
        <v>49</v>
      </c>
      <c r="E22" s="41">
        <v>194.21818574215678</v>
      </c>
      <c r="F22" s="42">
        <v>156.49574291154187</v>
      </c>
      <c r="G22" s="42">
        <v>136.26003929736578</v>
      </c>
      <c r="H22" s="42">
        <v>96.779682474927483</v>
      </c>
      <c r="I22" s="42">
        <v>59.718510149130033</v>
      </c>
      <c r="J22" s="42">
        <v>40.913704943769339</v>
      </c>
      <c r="K22" s="42">
        <v>47.544964117071139</v>
      </c>
      <c r="L22" s="42">
        <v>47.407416679842676</v>
      </c>
      <c r="M22" s="42">
        <v>48.326442851296221</v>
      </c>
      <c r="N22" s="42">
        <v>75.138301796320249</v>
      </c>
      <c r="O22" s="42">
        <v>139.49178140376421</v>
      </c>
      <c r="P22" s="43">
        <v>197.33834076560228</v>
      </c>
      <c r="Q22" s="3"/>
      <c r="R22" s="37">
        <v>1239.6331131327877</v>
      </c>
      <c r="S22" s="3" t="s">
        <v>50</v>
      </c>
      <c r="T22" s="27">
        <v>20</v>
      </c>
      <c r="U22" s="23">
        <v>1239.6331131327884</v>
      </c>
      <c r="V22" s="27" t="s">
        <v>51</v>
      </c>
      <c r="W22" s="55" t="s">
        <v>63</v>
      </c>
    </row>
    <row r="23" spans="1:25" x14ac:dyDescent="0.3">
      <c r="E23" s="41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3"/>
      <c r="Q23" s="3"/>
      <c r="R23" s="37"/>
      <c r="S23" s="3"/>
      <c r="T23" s="27">
        <v>21</v>
      </c>
      <c r="U23" s="38">
        <v>0</v>
      </c>
      <c r="V23" s="45" t="s">
        <v>52</v>
      </c>
    </row>
    <row r="24" spans="1:25" x14ac:dyDescent="0.3">
      <c r="A24" s="21"/>
      <c r="B24" s="21" t="s">
        <v>64</v>
      </c>
      <c r="C24" s="21" t="s">
        <v>61</v>
      </c>
      <c r="D24" s="21" t="s">
        <v>46</v>
      </c>
      <c r="E24" s="41">
        <v>100.45280089067317</v>
      </c>
      <c r="F24" s="42">
        <v>90.731562094801575</v>
      </c>
      <c r="G24" s="42">
        <v>100.45280089067317</v>
      </c>
      <c r="H24" s="42">
        <v>97.212387958715965</v>
      </c>
      <c r="I24" s="42">
        <v>100.45280089067317</v>
      </c>
      <c r="J24" s="42">
        <v>97.212387958715965</v>
      </c>
      <c r="K24" s="42">
        <v>94.296389293991751</v>
      </c>
      <c r="L24" s="42">
        <v>94.296389293991751</v>
      </c>
      <c r="M24" s="42">
        <v>91.254570284508134</v>
      </c>
      <c r="N24" s="42">
        <v>100.45280089067317</v>
      </c>
      <c r="O24" s="42">
        <v>97.212387958715965</v>
      </c>
      <c r="P24" s="43">
        <v>100.45280089067317</v>
      </c>
      <c r="Q24" s="3"/>
      <c r="R24" s="37">
        <v>1164.4800792968069</v>
      </c>
      <c r="S24" s="3"/>
      <c r="T24" s="27">
        <v>22</v>
      </c>
    </row>
    <row r="25" spans="1:25" x14ac:dyDescent="0.3">
      <c r="B25" s="33"/>
      <c r="C25" s="39" t="s">
        <v>47</v>
      </c>
      <c r="D25" s="21" t="s">
        <v>48</v>
      </c>
      <c r="E25" s="41">
        <v>338.4518499143478</v>
      </c>
      <c r="F25" s="42">
        <v>264.49922249801318</v>
      </c>
      <c r="G25" s="42">
        <v>212.29273312441077</v>
      </c>
      <c r="H25" s="42">
        <v>129.07435993334681</v>
      </c>
      <c r="I25" s="42">
        <v>45.682650395515729</v>
      </c>
      <c r="J25" s="42">
        <v>7.469325675547112</v>
      </c>
      <c r="K25" s="42">
        <v>0.39395177613645105</v>
      </c>
      <c r="L25" s="42">
        <v>9.4548426272748259E-2</v>
      </c>
      <c r="M25" s="42">
        <v>5.4207764396375664</v>
      </c>
      <c r="N25" s="42">
        <v>79.247339287608497</v>
      </c>
      <c r="O25" s="42">
        <v>222.04697910154925</v>
      </c>
      <c r="P25" s="43">
        <v>345.24358194356626</v>
      </c>
      <c r="Q25" s="3"/>
      <c r="R25" s="37">
        <v>1649.9173185159525</v>
      </c>
      <c r="S25" s="3"/>
      <c r="T25" s="27">
        <v>23</v>
      </c>
    </row>
    <row r="26" spans="1:25" x14ac:dyDescent="0.3">
      <c r="D26" s="21" t="s">
        <v>49</v>
      </c>
      <c r="E26" s="41">
        <v>438.90465080502099</v>
      </c>
      <c r="F26" s="42">
        <v>355.23078459281476</v>
      </c>
      <c r="G26" s="42">
        <v>312.74553401508393</v>
      </c>
      <c r="H26" s="42">
        <v>226.28674789206278</v>
      </c>
      <c r="I26" s="42">
        <v>146.1354512861889</v>
      </c>
      <c r="J26" s="42">
        <v>104.68171363426308</v>
      </c>
      <c r="K26" s="42">
        <v>94.690341070128198</v>
      </c>
      <c r="L26" s="42">
        <v>94.390937720264503</v>
      </c>
      <c r="M26" s="42">
        <v>96.675346724145697</v>
      </c>
      <c r="N26" s="42">
        <v>179.70014017828169</v>
      </c>
      <c r="O26" s="42">
        <v>319.25936706026522</v>
      </c>
      <c r="P26" s="43">
        <v>445.69638283423944</v>
      </c>
      <c r="Q26" s="3"/>
      <c r="R26" s="37">
        <v>2814.3973978127592</v>
      </c>
      <c r="S26" s="3" t="s">
        <v>50</v>
      </c>
      <c r="T26" s="27">
        <v>24</v>
      </c>
      <c r="U26" s="44">
        <v>2815.0634161789535</v>
      </c>
      <c r="V26" s="27" t="s">
        <v>51</v>
      </c>
    </row>
    <row r="27" spans="1:25" x14ac:dyDescent="0.3">
      <c r="E27" s="41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3"/>
      <c r="Q27" s="3"/>
      <c r="R27" s="37"/>
      <c r="S27" s="3"/>
      <c r="T27" s="27">
        <v>25</v>
      </c>
      <c r="U27" s="44">
        <v>0.66601836619429378</v>
      </c>
      <c r="V27" s="45" t="s">
        <v>52</v>
      </c>
    </row>
    <row r="28" spans="1:25" x14ac:dyDescent="0.3">
      <c r="B28" s="21" t="s">
        <v>65</v>
      </c>
      <c r="C28" s="21" t="s">
        <v>61</v>
      </c>
      <c r="D28" s="21" t="s">
        <v>46</v>
      </c>
      <c r="E28" s="41">
        <v>19.838241152357085</v>
      </c>
      <c r="F28" s="42">
        <v>17.918411363419303</v>
      </c>
      <c r="G28" s="42">
        <v>19.838241152357085</v>
      </c>
      <c r="H28" s="42">
        <v>19.198297889377823</v>
      </c>
      <c r="I28" s="42">
        <v>19.838241152357085</v>
      </c>
      <c r="J28" s="42">
        <v>19.198297889377823</v>
      </c>
      <c r="K28" s="42">
        <v>5.1787313156474184</v>
      </c>
      <c r="L28" s="42">
        <v>5.1787313156474184</v>
      </c>
      <c r="M28" s="42">
        <v>5.0116754667555661</v>
      </c>
      <c r="N28" s="42">
        <v>19.838241152357085</v>
      </c>
      <c r="O28" s="42">
        <v>19.198297889377823</v>
      </c>
      <c r="P28" s="43">
        <v>19.838241152357085</v>
      </c>
      <c r="Q28" s="3"/>
      <c r="R28" s="37">
        <v>190.07364889138859</v>
      </c>
      <c r="S28" s="3"/>
      <c r="T28" s="27">
        <v>26</v>
      </c>
      <c r="U28" s="44"/>
    </row>
    <row r="29" spans="1:25" x14ac:dyDescent="0.3">
      <c r="C29" s="39" t="s">
        <v>47</v>
      </c>
      <c r="D29" s="21" t="s">
        <v>48</v>
      </c>
      <c r="E29" s="41">
        <v>92.79276349906614</v>
      </c>
      <c r="F29" s="42">
        <v>72.517298413810664</v>
      </c>
      <c r="G29" s="42">
        <v>58.203934717358187</v>
      </c>
      <c r="H29" s="42">
        <v>35.388095996873581</v>
      </c>
      <c r="I29" s="42">
        <v>12.524733947338092</v>
      </c>
      <c r="J29" s="42">
        <v>2.0478522161540811</v>
      </c>
      <c r="K29" s="42">
        <v>0.10800908313048951</v>
      </c>
      <c r="L29" s="42">
        <v>2.592217995131748E-2</v>
      </c>
      <c r="M29" s="42">
        <v>1.4862049838755356</v>
      </c>
      <c r="N29" s="42">
        <v>21.727107162529268</v>
      </c>
      <c r="O29" s="42">
        <v>60.878239615669095</v>
      </c>
      <c r="P29" s="43">
        <v>94.654841026772928</v>
      </c>
      <c r="Q29" s="3"/>
      <c r="R29" s="37">
        <v>452.3550028425293</v>
      </c>
      <c r="S29" s="3"/>
      <c r="T29" s="27">
        <v>27</v>
      </c>
      <c r="U29" s="44"/>
    </row>
    <row r="30" spans="1:25" x14ac:dyDescent="0.3">
      <c r="D30" s="21" t="s">
        <v>49</v>
      </c>
      <c r="E30" s="41">
        <v>112.63100465142323</v>
      </c>
      <c r="F30" s="42">
        <v>90.43570977722996</v>
      </c>
      <c r="G30" s="42">
        <v>78.042175869715265</v>
      </c>
      <c r="H30" s="42">
        <v>54.5863938862514</v>
      </c>
      <c r="I30" s="42">
        <v>32.362975099695177</v>
      </c>
      <c r="J30" s="42">
        <v>21.246150105531903</v>
      </c>
      <c r="K30" s="42">
        <v>5.2867403987779076</v>
      </c>
      <c r="L30" s="42">
        <v>5.2046534955987358</v>
      </c>
      <c r="M30" s="42">
        <v>6.4978804506311016</v>
      </c>
      <c r="N30" s="42">
        <v>41.56534831488635</v>
      </c>
      <c r="O30" s="42">
        <v>80.076537505046915</v>
      </c>
      <c r="P30" s="43">
        <v>114.49308217913001</v>
      </c>
      <c r="Q30" s="3"/>
      <c r="R30" s="37">
        <v>642.42865173391806</v>
      </c>
      <c r="S30" s="3" t="s">
        <v>50</v>
      </c>
      <c r="T30" s="27">
        <v>28</v>
      </c>
      <c r="U30" s="44">
        <v>642.5769572249452</v>
      </c>
      <c r="V30" s="27" t="s">
        <v>51</v>
      </c>
    </row>
    <row r="31" spans="1:25" x14ac:dyDescent="0.3">
      <c r="E31" s="56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8"/>
      <c r="Q31" s="3"/>
      <c r="R31" s="37"/>
      <c r="S31" s="3"/>
      <c r="T31" s="27">
        <v>29</v>
      </c>
      <c r="U31" s="44">
        <v>0.14830549102714485</v>
      </c>
      <c r="V31" s="45" t="s">
        <v>52</v>
      </c>
    </row>
    <row r="32" spans="1:25" x14ac:dyDescent="0.3">
      <c r="C32" s="21" t="s">
        <v>66</v>
      </c>
      <c r="D32" s="21" t="s">
        <v>46</v>
      </c>
      <c r="E32" s="41">
        <v>2108.3208226690631</v>
      </c>
      <c r="F32" s="42">
        <v>1904.2897753139923</v>
      </c>
      <c r="G32" s="42">
        <v>2108.3208226690631</v>
      </c>
      <c r="H32" s="42">
        <v>2040.3104735507061</v>
      </c>
      <c r="I32" s="42">
        <v>2108.3208226690631</v>
      </c>
      <c r="J32" s="42">
        <v>2040.3104735507061</v>
      </c>
      <c r="K32" s="42">
        <v>1765.7590271347494</v>
      </c>
      <c r="L32" s="42">
        <v>1765.7590271347494</v>
      </c>
      <c r="M32" s="42">
        <v>1708.7990585174996</v>
      </c>
      <c r="N32" s="42">
        <v>2108.3208226690631</v>
      </c>
      <c r="O32" s="42">
        <v>2040.3104735507061</v>
      </c>
      <c r="P32" s="43">
        <v>2108.3208226690631</v>
      </c>
      <c r="Q32" s="3"/>
      <c r="R32" s="37">
        <v>23807.142422098423</v>
      </c>
      <c r="S32" s="3"/>
      <c r="T32" s="27">
        <v>30</v>
      </c>
      <c r="U32" s="44"/>
    </row>
    <row r="33" spans="2:25" x14ac:dyDescent="0.3">
      <c r="C33" s="39" t="s">
        <v>47</v>
      </c>
      <c r="D33" s="21" t="s">
        <v>48</v>
      </c>
      <c r="E33" s="41">
        <v>3562.4455457264444</v>
      </c>
      <c r="F33" s="42">
        <v>2784.0417396879775</v>
      </c>
      <c r="G33" s="42">
        <v>2234.5314457596928</v>
      </c>
      <c r="H33" s="42">
        <v>1358.5990997786255</v>
      </c>
      <c r="I33" s="42">
        <v>480.8422659225194</v>
      </c>
      <c r="J33" s="42">
        <v>78.619945463932169</v>
      </c>
      <c r="K33" s="42">
        <v>4.1466215961989539</v>
      </c>
      <c r="L33" s="42">
        <v>0.99518918308774895</v>
      </c>
      <c r="M33" s="42">
        <v>57.057513163697607</v>
      </c>
      <c r="N33" s="42">
        <v>834.13440029138178</v>
      </c>
      <c r="O33" s="42">
        <v>2337.2017964815791</v>
      </c>
      <c r="P33" s="43">
        <v>3633.9333379231198</v>
      </c>
      <c r="Q33" s="3"/>
      <c r="R33" s="37">
        <v>17366.548900978254</v>
      </c>
      <c r="S33" s="3"/>
      <c r="T33" s="27">
        <v>31</v>
      </c>
      <c r="U33" s="44"/>
    </row>
    <row r="34" spans="2:25" x14ac:dyDescent="0.3">
      <c r="C34" s="21"/>
      <c r="D34" s="21" t="s">
        <v>49</v>
      </c>
      <c r="E34" s="41">
        <v>5670.766368395507</v>
      </c>
      <c r="F34" s="42">
        <v>4688.3315150019698</v>
      </c>
      <c r="G34" s="42">
        <v>4342.8522684287564</v>
      </c>
      <c r="H34" s="42">
        <v>3398.9095733293316</v>
      </c>
      <c r="I34" s="42">
        <v>2589.1630885915824</v>
      </c>
      <c r="J34" s="42">
        <v>2118.9304190146381</v>
      </c>
      <c r="K34" s="42">
        <v>1769.9056487309483</v>
      </c>
      <c r="L34" s="42">
        <v>1766.7542163178373</v>
      </c>
      <c r="M34" s="42">
        <v>1765.8565716811972</v>
      </c>
      <c r="N34" s="42">
        <v>2942.4552229604451</v>
      </c>
      <c r="O34" s="42">
        <v>4377.5122700322854</v>
      </c>
      <c r="P34" s="43">
        <v>5742.2541605921833</v>
      </c>
      <c r="Q34" s="3"/>
      <c r="R34" s="37">
        <v>41173.69132307668</v>
      </c>
      <c r="S34" s="3" t="s">
        <v>50</v>
      </c>
      <c r="T34" s="27">
        <v>32</v>
      </c>
      <c r="U34" s="44">
        <v>41183.767823909977</v>
      </c>
      <c r="V34" s="27" t="s">
        <v>51</v>
      </c>
    </row>
    <row r="35" spans="2:25" x14ac:dyDescent="0.3">
      <c r="C35" s="21"/>
      <c r="E35" s="56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8"/>
      <c r="Q35" s="3"/>
      <c r="R35" s="37"/>
      <c r="S35" s="3"/>
      <c r="T35" s="27">
        <v>33</v>
      </c>
      <c r="U35" s="44">
        <v>10.07650083329645</v>
      </c>
      <c r="V35" s="45" t="s">
        <v>52</v>
      </c>
    </row>
    <row r="36" spans="2:25" x14ac:dyDescent="0.3">
      <c r="C36" s="21" t="s">
        <v>67</v>
      </c>
      <c r="D36" s="21" t="s">
        <v>46</v>
      </c>
      <c r="E36" s="41">
        <v>6448.2516819643597</v>
      </c>
      <c r="F36" s="42">
        <v>5824.2273256452272</v>
      </c>
      <c r="G36" s="42">
        <v>6448.2516819643597</v>
      </c>
      <c r="H36" s="42">
        <v>6240.2435631913158</v>
      </c>
      <c r="I36" s="42">
        <v>6448.2516819643597</v>
      </c>
      <c r="J36" s="42">
        <v>6240.2435631913158</v>
      </c>
      <c r="K36" s="42">
        <v>4401.7223816762707</v>
      </c>
      <c r="L36" s="42">
        <v>4401.7223816762707</v>
      </c>
      <c r="M36" s="42">
        <v>4259.7313371060691</v>
      </c>
      <c r="N36" s="42">
        <v>6448.2516819643597</v>
      </c>
      <c r="O36" s="42">
        <v>6240.2435631913158</v>
      </c>
      <c r="P36" s="43">
        <v>6448.2516819643597</v>
      </c>
      <c r="Q36" s="3"/>
      <c r="R36" s="37">
        <v>69849.392525499585</v>
      </c>
      <c r="S36" s="3"/>
      <c r="T36" s="27">
        <v>34</v>
      </c>
      <c r="U36" s="44"/>
    </row>
    <row r="37" spans="2:25" x14ac:dyDescent="0.3">
      <c r="C37" s="39" t="s">
        <v>47</v>
      </c>
      <c r="D37" s="21" t="s">
        <v>48</v>
      </c>
      <c r="E37" s="41">
        <v>11664.478955510951</v>
      </c>
      <c r="F37" s="42">
        <v>9115.7593476232123</v>
      </c>
      <c r="G37" s="42">
        <v>7316.5034215775922</v>
      </c>
      <c r="H37" s="42">
        <v>4448.4471144701656</v>
      </c>
      <c r="I37" s="42">
        <v>1574.4169054041502</v>
      </c>
      <c r="J37" s="42">
        <v>257.42448202403352</v>
      </c>
      <c r="K37" s="42">
        <v>13.577240613081935</v>
      </c>
      <c r="L37" s="42">
        <v>3.2585377471396644</v>
      </c>
      <c r="M37" s="42">
        <v>186.82283083600743</v>
      </c>
      <c r="N37" s="42">
        <v>2731.1977217275626</v>
      </c>
      <c r="O37" s="42">
        <v>7652.6758991575016</v>
      </c>
      <c r="P37" s="43">
        <v>11898.55070115612</v>
      </c>
      <c r="Q37" s="3"/>
      <c r="R37" s="37">
        <v>56863.113157847525</v>
      </c>
      <c r="S37" s="3"/>
      <c r="T37" s="27">
        <v>35</v>
      </c>
      <c r="U37" s="44"/>
    </row>
    <row r="38" spans="2:25" x14ac:dyDescent="0.3">
      <c r="D38" s="21" t="s">
        <v>49</v>
      </c>
      <c r="E38" s="41">
        <v>18112.73063747531</v>
      </c>
      <c r="F38" s="42">
        <v>14939.986673268439</v>
      </c>
      <c r="G38" s="42">
        <v>13764.755103541953</v>
      </c>
      <c r="H38" s="42">
        <v>10688.690677661481</v>
      </c>
      <c r="I38" s="42">
        <v>8022.6685873685101</v>
      </c>
      <c r="J38" s="42">
        <v>6497.6680452153496</v>
      </c>
      <c r="K38" s="42">
        <v>4415.2996222893526</v>
      </c>
      <c r="L38" s="42">
        <v>4404.9809194234103</v>
      </c>
      <c r="M38" s="42">
        <v>4446.5541679420767</v>
      </c>
      <c r="N38" s="42">
        <v>9179.4494036919223</v>
      </c>
      <c r="O38" s="42">
        <v>13892.919462348818</v>
      </c>
      <c r="P38" s="43">
        <v>18346.802383120481</v>
      </c>
      <c r="Q38" s="3"/>
      <c r="R38" s="37">
        <v>126712.50568334709</v>
      </c>
      <c r="S38" s="3" t="s">
        <v>50</v>
      </c>
      <c r="T38" s="27">
        <v>36</v>
      </c>
      <c r="U38" s="44">
        <v>126743.34823060881</v>
      </c>
      <c r="V38" s="27" t="s">
        <v>51</v>
      </c>
    </row>
    <row r="39" spans="2:25" x14ac:dyDescent="0.3">
      <c r="E39" s="56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8"/>
      <c r="Q39" s="3"/>
      <c r="R39" s="37"/>
      <c r="S39" s="3"/>
      <c r="T39" s="27">
        <v>37</v>
      </c>
      <c r="U39" s="44">
        <v>30.842547261723666</v>
      </c>
      <c r="V39" s="45" t="s">
        <v>52</v>
      </c>
    </row>
    <row r="40" spans="2:25" x14ac:dyDescent="0.3">
      <c r="B40" s="21" t="s">
        <v>53</v>
      </c>
      <c r="C40" s="21" t="s">
        <v>61</v>
      </c>
      <c r="D40" s="21" t="s">
        <v>46</v>
      </c>
      <c r="E40" s="34">
        <v>93.235509224454489</v>
      </c>
      <c r="F40" s="35">
        <v>84.212718009184712</v>
      </c>
      <c r="G40" s="35">
        <v>93.235509224454489</v>
      </c>
      <c r="H40" s="35">
        <v>90.227912152697897</v>
      </c>
      <c r="I40" s="35">
        <v>93.235509224454489</v>
      </c>
      <c r="J40" s="35">
        <v>90.227912152697897</v>
      </c>
      <c r="K40" s="35">
        <v>87.230498313279142</v>
      </c>
      <c r="L40" s="35">
        <v>87.230498313279142</v>
      </c>
      <c r="M40" s="35">
        <v>84.416611270915297</v>
      </c>
      <c r="N40" s="35">
        <v>93.235509224454489</v>
      </c>
      <c r="O40" s="35">
        <v>90.227912152697897</v>
      </c>
      <c r="P40" s="36">
        <v>93.235509224454489</v>
      </c>
      <c r="R40" s="37">
        <v>1079.9516084870243</v>
      </c>
      <c r="S40" s="3"/>
      <c r="T40" s="27">
        <v>38</v>
      </c>
    </row>
    <row r="41" spans="2:25" x14ac:dyDescent="0.3">
      <c r="C41" s="39" t="s">
        <v>47</v>
      </c>
      <c r="D41" s="21" t="s">
        <v>48</v>
      </c>
      <c r="E41" s="34">
        <v>315.82928831908254</v>
      </c>
      <c r="F41" s="35">
        <v>246.81975064884071</v>
      </c>
      <c r="G41" s="35">
        <v>198.10281088717204</v>
      </c>
      <c r="H41" s="35">
        <v>120.44686193414684</v>
      </c>
      <c r="I41" s="35">
        <v>42.629168540014739</v>
      </c>
      <c r="J41" s="35">
        <v>6.9700662381620804</v>
      </c>
      <c r="K41" s="35">
        <v>0.36761952732922359</v>
      </c>
      <c r="L41" s="35">
        <v>8.8228686559013655E-2</v>
      </c>
      <c r="M41" s="35">
        <v>5.0584446960501177</v>
      </c>
      <c r="N41" s="35">
        <v>73.950344117546621</v>
      </c>
      <c r="O41" s="35">
        <v>207.2050703838436</v>
      </c>
      <c r="P41" s="36">
        <v>322.16706038152353</v>
      </c>
      <c r="R41" s="37">
        <v>1539.6347143602709</v>
      </c>
      <c r="S41" s="3"/>
      <c r="T41" s="27">
        <v>39</v>
      </c>
    </row>
    <row r="42" spans="2:25" x14ac:dyDescent="0.3">
      <c r="C42" s="59" t="s">
        <v>68</v>
      </c>
      <c r="D42" s="21" t="s">
        <v>49</v>
      </c>
      <c r="E42" s="41">
        <v>409.064797543537</v>
      </c>
      <c r="F42" s="42">
        <v>331.03246865802544</v>
      </c>
      <c r="G42" s="42">
        <v>291.33832011162656</v>
      </c>
      <c r="H42" s="42">
        <v>210.67477408684474</v>
      </c>
      <c r="I42" s="42">
        <v>135.86467776446923</v>
      </c>
      <c r="J42" s="42">
        <v>97.197978390859973</v>
      </c>
      <c r="K42" s="42">
        <v>87.598117840608367</v>
      </c>
      <c r="L42" s="42">
        <v>87.318726999838162</v>
      </c>
      <c r="M42" s="42">
        <v>89.475055966965414</v>
      </c>
      <c r="N42" s="42">
        <v>167.18585334200111</v>
      </c>
      <c r="O42" s="42">
        <v>297.43298253654149</v>
      </c>
      <c r="P42" s="43">
        <v>415.40256960597799</v>
      </c>
      <c r="R42" s="37">
        <v>2619.5863228472958</v>
      </c>
      <c r="S42" s="3" t="s">
        <v>50</v>
      </c>
      <c r="T42" s="27">
        <v>40</v>
      </c>
      <c r="U42" s="37">
        <v>2621.75031387332</v>
      </c>
      <c r="V42" s="27" t="s">
        <v>51</v>
      </c>
    </row>
    <row r="43" spans="2:25" x14ac:dyDescent="0.3">
      <c r="D43" s="21"/>
      <c r="E43" s="41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3"/>
      <c r="R43" s="37"/>
      <c r="S43" s="3"/>
      <c r="T43" s="27">
        <v>41</v>
      </c>
      <c r="U43" s="44">
        <v>2.1639910260241777</v>
      </c>
      <c r="V43" s="45" t="s">
        <v>52</v>
      </c>
      <c r="W43" s="47"/>
      <c r="Y43" s="27"/>
    </row>
    <row r="44" spans="2:25" x14ac:dyDescent="0.3">
      <c r="B44" s="21" t="s">
        <v>69</v>
      </c>
      <c r="C44" s="21" t="s">
        <v>61</v>
      </c>
      <c r="D44" s="21" t="s">
        <v>46</v>
      </c>
      <c r="E44" s="41">
        <v>2413.4051108145363</v>
      </c>
      <c r="F44" s="42">
        <v>2179.849777509904</v>
      </c>
      <c r="G44" s="42">
        <v>2413.4051108145363</v>
      </c>
      <c r="H44" s="42">
        <v>2335.5533330463254</v>
      </c>
      <c r="I44" s="42">
        <v>2413.4051108145363</v>
      </c>
      <c r="J44" s="42">
        <v>2335.5533330463254</v>
      </c>
      <c r="K44" s="42">
        <v>1944.427010557325</v>
      </c>
      <c r="L44" s="42">
        <v>1944.427010557325</v>
      </c>
      <c r="M44" s="42">
        <v>1881.703558603863</v>
      </c>
      <c r="N44" s="42">
        <v>2413.4051108145363</v>
      </c>
      <c r="O44" s="42">
        <v>2335.5533330463254</v>
      </c>
      <c r="P44" s="43">
        <v>2413.4051108145363</v>
      </c>
      <c r="R44" s="37">
        <v>27024.092910440075</v>
      </c>
      <c r="S44" s="3"/>
      <c r="T44" s="27">
        <v>42</v>
      </c>
      <c r="W44" s="47"/>
      <c r="Y44" s="27"/>
    </row>
    <row r="45" spans="2:25" x14ac:dyDescent="0.3">
      <c r="C45" s="39" t="s">
        <v>47</v>
      </c>
      <c r="D45" s="21" t="s">
        <v>48</v>
      </c>
      <c r="E45" s="41">
        <v>4048.7389131507607</v>
      </c>
      <c r="F45" s="42">
        <v>3164.0787157666227</v>
      </c>
      <c r="G45" s="42">
        <v>2539.5572510460488</v>
      </c>
      <c r="H45" s="42">
        <v>1544.0553327878704</v>
      </c>
      <c r="I45" s="42">
        <v>546.47994941130219</v>
      </c>
      <c r="J45" s="42">
        <v>89.351999480094051</v>
      </c>
      <c r="K45" s="42">
        <v>4.7126582004269029</v>
      </c>
      <c r="L45" s="42">
        <v>1.1310379681024565</v>
      </c>
      <c r="M45" s="42">
        <v>64.846176837874182</v>
      </c>
      <c r="N45" s="42">
        <v>947.99832359787558</v>
      </c>
      <c r="O45" s="42">
        <v>2656.2426680886197</v>
      </c>
      <c r="P45" s="43">
        <v>4129.9852868118387</v>
      </c>
      <c r="R45" s="37">
        <v>19737.178313147437</v>
      </c>
      <c r="S45" s="3"/>
      <c r="T45" s="27">
        <v>43</v>
      </c>
      <c r="W45" s="47"/>
      <c r="Y45" s="27"/>
    </row>
    <row r="46" spans="2:25" x14ac:dyDescent="0.3">
      <c r="C46" s="59" t="s">
        <v>70</v>
      </c>
      <c r="D46" s="21" t="s">
        <v>49</v>
      </c>
      <c r="E46" s="41">
        <v>6462.1440239652966</v>
      </c>
      <c r="F46" s="42">
        <v>5343.9284932765268</v>
      </c>
      <c r="G46" s="42">
        <v>4952.9623618605856</v>
      </c>
      <c r="H46" s="42">
        <v>3879.6086658341956</v>
      </c>
      <c r="I46" s="42">
        <v>2959.8850602258385</v>
      </c>
      <c r="J46" s="42">
        <v>2424.9053325264194</v>
      </c>
      <c r="K46" s="42">
        <v>1949.1396687577519</v>
      </c>
      <c r="L46" s="42">
        <v>1945.5580485254275</v>
      </c>
      <c r="M46" s="42">
        <v>1946.5497354417373</v>
      </c>
      <c r="N46" s="42">
        <v>3361.403434412412</v>
      </c>
      <c r="O46" s="42">
        <v>4991.7960011349451</v>
      </c>
      <c r="P46" s="43">
        <v>6543.3903976263755</v>
      </c>
      <c r="R46" s="37">
        <v>46761.271223587508</v>
      </c>
      <c r="S46" s="3" t="s">
        <v>50</v>
      </c>
      <c r="T46" s="27">
        <v>44</v>
      </c>
      <c r="U46" s="37">
        <v>46800.840604513964</v>
      </c>
      <c r="V46" s="27" t="s">
        <v>51</v>
      </c>
      <c r="W46" s="47"/>
      <c r="Y46" s="27"/>
    </row>
    <row r="47" spans="2:25" x14ac:dyDescent="0.3">
      <c r="D47" s="21"/>
      <c r="E47" s="41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3"/>
      <c r="R47" s="37"/>
      <c r="S47" s="3"/>
      <c r="T47" s="27">
        <v>45</v>
      </c>
      <c r="U47" s="44">
        <v>39.569380926455779</v>
      </c>
      <c r="V47" s="45" t="s">
        <v>52</v>
      </c>
      <c r="W47" s="47"/>
      <c r="Y47" s="27"/>
    </row>
    <row r="48" spans="2:25" x14ac:dyDescent="0.3">
      <c r="B48" s="21" t="s">
        <v>55</v>
      </c>
      <c r="C48" s="21" t="s">
        <v>61</v>
      </c>
      <c r="D48" s="21" t="s">
        <v>46</v>
      </c>
      <c r="E48" s="34">
        <v>126.85708945379238</v>
      </c>
      <c r="F48" s="35">
        <v>114.58059692600602</v>
      </c>
      <c r="G48" s="35">
        <v>126.85708945379238</v>
      </c>
      <c r="H48" s="35">
        <v>122.7649252778636</v>
      </c>
      <c r="I48" s="35">
        <v>126.85708945379238</v>
      </c>
      <c r="J48" s="35">
        <v>122.7649252778636</v>
      </c>
      <c r="K48" s="35">
        <v>113.0350001824705</v>
      </c>
      <c r="L48" s="35">
        <v>113.0350001824705</v>
      </c>
      <c r="M48" s="35">
        <v>109.38870985400371</v>
      </c>
      <c r="N48" s="35">
        <v>126.85708945379238</v>
      </c>
      <c r="O48" s="35">
        <v>122.7649252778636</v>
      </c>
      <c r="P48" s="36">
        <v>126.85708945379238</v>
      </c>
      <c r="R48" s="37">
        <v>1452.6195302475037</v>
      </c>
      <c r="S48" s="3"/>
      <c r="T48" s="27">
        <v>46</v>
      </c>
      <c r="W48" s="47"/>
      <c r="Y48" s="27"/>
    </row>
    <row r="49" spans="2:25" x14ac:dyDescent="0.3">
      <c r="C49" s="46" t="s">
        <v>56</v>
      </c>
      <c r="D49" s="21" t="s">
        <v>48</v>
      </c>
      <c r="E49" s="34">
        <v>364.86568641073529</v>
      </c>
      <c r="F49" s="35">
        <v>285.14156562083042</v>
      </c>
      <c r="G49" s="35">
        <v>228.86071921619464</v>
      </c>
      <c r="H49" s="35">
        <v>139.14772499256605</v>
      </c>
      <c r="I49" s="35">
        <v>49.247976729771644</v>
      </c>
      <c r="J49" s="35">
        <v>8.0522551149403387</v>
      </c>
      <c r="K49" s="35">
        <v>0.42469699973314023</v>
      </c>
      <c r="L49" s="35">
        <v>0.10192727993595366</v>
      </c>
      <c r="M49" s="35">
        <v>5.8438307163280108</v>
      </c>
      <c r="N49" s="35">
        <v>85.432048466318506</v>
      </c>
      <c r="O49" s="35">
        <v>239.37621692958717</v>
      </c>
      <c r="P49" s="36">
        <v>372.1876203831381</v>
      </c>
      <c r="R49" s="37">
        <v>1778.6822688600796</v>
      </c>
      <c r="S49" s="3"/>
      <c r="T49" s="27">
        <v>47</v>
      </c>
    </row>
    <row r="50" spans="2:25" x14ac:dyDescent="0.3">
      <c r="D50" s="21" t="s">
        <v>49</v>
      </c>
      <c r="E50" s="60">
        <v>491.72277586452765</v>
      </c>
      <c r="F50" s="61">
        <v>399.72216254683644</v>
      </c>
      <c r="G50" s="61">
        <v>355.71780866998699</v>
      </c>
      <c r="H50" s="61">
        <v>261.91265027042965</v>
      </c>
      <c r="I50" s="61">
        <v>176.10506618356402</v>
      </c>
      <c r="J50" s="61">
        <v>130.81718039280395</v>
      </c>
      <c r="K50" s="61">
        <v>113.45969718220364</v>
      </c>
      <c r="L50" s="61">
        <v>113.13692746240645</v>
      </c>
      <c r="M50" s="61">
        <v>115.23254057033172</v>
      </c>
      <c r="N50" s="61">
        <v>212.28913792011087</v>
      </c>
      <c r="O50" s="61">
        <v>362.1411422074508</v>
      </c>
      <c r="P50" s="62">
        <v>499.04470983693045</v>
      </c>
      <c r="R50" s="37">
        <v>3231.3017991075826</v>
      </c>
      <c r="S50" s="3" t="s">
        <v>50</v>
      </c>
      <c r="T50" s="27">
        <v>48</v>
      </c>
      <c r="W50" s="47">
        <v>41.733371952469113</v>
      </c>
      <c r="X50" t="s">
        <v>57</v>
      </c>
    </row>
    <row r="51" spans="2:25" ht="15" thickBot="1" x14ac:dyDescent="0.35">
      <c r="D51" s="21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R51" s="37"/>
      <c r="S51" s="3"/>
      <c r="T51" s="27">
        <v>49</v>
      </c>
      <c r="W51" s="47">
        <v>41.733371952241555</v>
      </c>
      <c r="X51" t="s">
        <v>71</v>
      </c>
      <c r="Y51" s="27" t="s">
        <v>59</v>
      </c>
    </row>
    <row r="52" spans="2:25" x14ac:dyDescent="0.3">
      <c r="B52" s="63"/>
      <c r="C52" s="64"/>
      <c r="D52" s="65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4"/>
      <c r="R52" s="66"/>
      <c r="S52" s="67"/>
      <c r="T52" s="27">
        <v>50</v>
      </c>
      <c r="W52" s="47">
        <v>41.733371952479956</v>
      </c>
      <c r="X52" t="s">
        <v>72</v>
      </c>
      <c r="Y52" s="27" t="s">
        <v>59</v>
      </c>
    </row>
    <row r="53" spans="2:25" x14ac:dyDescent="0.3">
      <c r="B53" s="68"/>
      <c r="C53" s="13"/>
      <c r="D53" s="69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13"/>
      <c r="R53" s="42"/>
      <c r="S53" s="57"/>
      <c r="T53" s="27">
        <v>51</v>
      </c>
      <c r="W53" s="47"/>
      <c r="Y53" s="27"/>
    </row>
    <row r="54" spans="2:25" x14ac:dyDescent="0.3">
      <c r="B54" s="68"/>
      <c r="C54" s="69" t="s">
        <v>73</v>
      </c>
      <c r="D54" s="69" t="s">
        <v>46</v>
      </c>
      <c r="E54" s="42">
        <v>8.5969432999246003</v>
      </c>
      <c r="F54" s="42">
        <v>7.7649810450931875</v>
      </c>
      <c r="G54" s="42">
        <v>8.5969432999246003</v>
      </c>
      <c r="H54" s="42">
        <v>8.3196225483141291</v>
      </c>
      <c r="I54" s="42">
        <v>8.5969432999246003</v>
      </c>
      <c r="J54" s="42">
        <v>8.3196225483141291</v>
      </c>
      <c r="K54" s="42">
        <v>7.6547798996708165</v>
      </c>
      <c r="L54" s="42">
        <v>7.6547798996708165</v>
      </c>
      <c r="M54" s="42">
        <v>7.4078515158104681</v>
      </c>
      <c r="N54" s="42">
        <v>8.5969432999246003</v>
      </c>
      <c r="O54" s="42">
        <v>8.3196225483141291</v>
      </c>
      <c r="P54" s="42">
        <v>8.5969432999246003</v>
      </c>
      <c r="Q54" s="13"/>
      <c r="R54" s="42">
        <v>98.425976504810677</v>
      </c>
      <c r="S54" s="57"/>
      <c r="T54" s="27">
        <v>52</v>
      </c>
      <c r="W54" s="47"/>
      <c r="Y54" s="27"/>
    </row>
    <row r="55" spans="2:25" x14ac:dyDescent="0.3">
      <c r="B55" s="68"/>
      <c r="C55" s="70" t="s">
        <v>47</v>
      </c>
      <c r="D55" s="69" t="s">
        <v>48</v>
      </c>
      <c r="E55" s="42">
        <v>25.929211134087506</v>
      </c>
      <c r="F55" s="42">
        <v>20.435888958351828</v>
      </c>
      <c r="G55" s="42">
        <v>16.780141829974237</v>
      </c>
      <c r="H55" s="42">
        <v>10.581464760283707</v>
      </c>
      <c r="I55" s="42">
        <v>4.0997430835184323</v>
      </c>
      <c r="J55" s="42">
        <v>0.81150053333639494</v>
      </c>
      <c r="K55" s="42">
        <v>4.3371336521495094E-2</v>
      </c>
      <c r="L55" s="42">
        <v>1.3696211533103712E-2</v>
      </c>
      <c r="M55" s="42">
        <v>0.63002573052277089</v>
      </c>
      <c r="N55" s="42">
        <v>6.8458230646296734</v>
      </c>
      <c r="O55" s="42">
        <v>17.426146473952286</v>
      </c>
      <c r="P55" s="42">
        <v>26.416575817930827</v>
      </c>
      <c r="Q55" s="13"/>
      <c r="R55" s="42">
        <v>130.01358893464226</v>
      </c>
      <c r="S55" s="57"/>
      <c r="T55" s="27">
        <v>53</v>
      </c>
      <c r="W55" s="47"/>
      <c r="Y55" s="27"/>
    </row>
    <row r="56" spans="2:25" x14ac:dyDescent="0.3">
      <c r="B56" s="68"/>
      <c r="C56" s="69"/>
      <c r="D56" s="69" t="s">
        <v>49</v>
      </c>
      <c r="E56" s="42">
        <v>34.526154434012106</v>
      </c>
      <c r="F56" s="42">
        <v>28.200870003445015</v>
      </c>
      <c r="G56" s="42">
        <v>25.377085129898838</v>
      </c>
      <c r="H56" s="42">
        <v>18.901087308597837</v>
      </c>
      <c r="I56" s="42">
        <v>12.696686383443033</v>
      </c>
      <c r="J56" s="42">
        <v>9.1311230816505233</v>
      </c>
      <c r="K56" s="42">
        <v>7.6981512361923112</v>
      </c>
      <c r="L56" s="42">
        <v>7.6684761112039199</v>
      </c>
      <c r="M56" s="42">
        <v>8.0378772463332382</v>
      </c>
      <c r="N56" s="42">
        <v>15.442766364554274</v>
      </c>
      <c r="O56" s="42">
        <v>25.745769022266416</v>
      </c>
      <c r="P56" s="42">
        <v>35.013519117855424</v>
      </c>
      <c r="Q56" s="13"/>
      <c r="R56" s="42">
        <v>228.43956543945291</v>
      </c>
      <c r="S56" s="57" t="s">
        <v>50</v>
      </c>
      <c r="T56" s="27">
        <v>54</v>
      </c>
      <c r="U56" s="23">
        <v>229.52510716130178</v>
      </c>
      <c r="V56" s="27" t="s">
        <v>51</v>
      </c>
      <c r="W56" s="47"/>
      <c r="Y56" s="27"/>
    </row>
    <row r="57" spans="2:25" x14ac:dyDescent="0.3">
      <c r="B57" s="68"/>
      <c r="C57" s="13"/>
      <c r="D57" s="69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13"/>
      <c r="R57" s="42"/>
      <c r="S57" s="57"/>
      <c r="T57" s="27">
        <v>55</v>
      </c>
      <c r="U57" s="23">
        <v>1.0855417218488697</v>
      </c>
      <c r="V57" s="45" t="s">
        <v>52</v>
      </c>
      <c r="W57" s="47"/>
      <c r="Y57" s="27"/>
    </row>
    <row r="58" spans="2:25" x14ac:dyDescent="0.3">
      <c r="B58" s="68"/>
      <c r="C58" s="69" t="s">
        <v>74</v>
      </c>
      <c r="D58" s="69" t="s">
        <v>46</v>
      </c>
      <c r="E58" s="42">
        <v>18.39878066509603</v>
      </c>
      <c r="F58" s="42">
        <v>16.6182535039577</v>
      </c>
      <c r="G58" s="42">
        <v>18.39878066509603</v>
      </c>
      <c r="H58" s="42">
        <v>17.805271611383255</v>
      </c>
      <c r="I58" s="42">
        <v>18.39878066509603</v>
      </c>
      <c r="J58" s="42">
        <v>17.805271611383255</v>
      </c>
      <c r="K58" s="42">
        <v>17.02609706594157</v>
      </c>
      <c r="L58" s="42">
        <v>17.02609706594157</v>
      </c>
      <c r="M58" s="42">
        <v>16.476868128330551</v>
      </c>
      <c r="N58" s="42">
        <v>18.39878066509603</v>
      </c>
      <c r="O58" s="42">
        <v>17.805271611383255</v>
      </c>
      <c r="P58" s="42">
        <v>18.39878066509603</v>
      </c>
      <c r="Q58" s="13"/>
      <c r="R58" s="42">
        <v>212.55703392380133</v>
      </c>
      <c r="S58" s="57"/>
      <c r="T58" s="27">
        <v>56</v>
      </c>
      <c r="U58" s="23"/>
      <c r="W58" s="47"/>
      <c r="Y58" s="27"/>
    </row>
    <row r="59" spans="2:25" x14ac:dyDescent="0.3">
      <c r="B59" s="68"/>
      <c r="C59" s="70" t="s">
        <v>47</v>
      </c>
      <c r="D59" s="69" t="s">
        <v>48</v>
      </c>
      <c r="E59" s="42">
        <v>92.10164503939869</v>
      </c>
      <c r="F59" s="42">
        <v>72.58926772438123</v>
      </c>
      <c r="G59" s="42">
        <v>59.604166837346334</v>
      </c>
      <c r="H59" s="42">
        <v>37.586342854299602</v>
      </c>
      <c r="I59" s="42">
        <v>14.562924391432691</v>
      </c>
      <c r="J59" s="42">
        <v>2.8826691346433688</v>
      </c>
      <c r="K59" s="42">
        <v>0.15406701631751413</v>
      </c>
      <c r="L59" s="42">
        <v>4.8654512696972768E-2</v>
      </c>
      <c r="M59" s="42">
        <v>2.2380440355345512</v>
      </c>
      <c r="N59" s="42">
        <v>24.31725015262251</v>
      </c>
      <c r="O59" s="42">
        <v>61.898724015071188</v>
      </c>
      <c r="P59" s="42">
        <v>93.83276024388951</v>
      </c>
      <c r="Q59" s="13"/>
      <c r="R59" s="42">
        <v>461.81651595763424</v>
      </c>
      <c r="S59" s="57"/>
      <c r="T59" s="27">
        <v>57</v>
      </c>
      <c r="U59" s="23"/>
      <c r="W59" s="47"/>
      <c r="Y59" s="27"/>
    </row>
    <row r="60" spans="2:25" x14ac:dyDescent="0.3">
      <c r="B60" s="68"/>
      <c r="C60" s="69"/>
      <c r="D60" s="69" t="s">
        <v>49</v>
      </c>
      <c r="E60" s="42">
        <v>110.50042570449472</v>
      </c>
      <c r="F60" s="42">
        <v>89.207521228338933</v>
      </c>
      <c r="G60" s="42">
        <v>78.002947502442368</v>
      </c>
      <c r="H60" s="42">
        <v>55.391614465682856</v>
      </c>
      <c r="I60" s="42">
        <v>32.961705056528722</v>
      </c>
      <c r="J60" s="42">
        <v>20.687940746026623</v>
      </c>
      <c r="K60" s="42">
        <v>17.180164082259086</v>
      </c>
      <c r="L60" s="42">
        <v>17.074751578638544</v>
      </c>
      <c r="M60" s="42">
        <v>18.714912163865101</v>
      </c>
      <c r="N60" s="42">
        <v>42.71603081771854</v>
      </c>
      <c r="O60" s="42">
        <v>79.703995626454443</v>
      </c>
      <c r="P60" s="42">
        <v>112.23154090898554</v>
      </c>
      <c r="Q60" s="13"/>
      <c r="R60" s="42">
        <v>674.37354988143545</v>
      </c>
      <c r="S60" s="57" t="s">
        <v>50</v>
      </c>
      <c r="T60" s="27">
        <v>58</v>
      </c>
      <c r="U60" s="23">
        <v>678.10770213466333</v>
      </c>
      <c r="V60" s="27" t="s">
        <v>51</v>
      </c>
      <c r="W60" s="47"/>
      <c r="Y60" s="27"/>
    </row>
    <row r="61" spans="2:25" x14ac:dyDescent="0.3">
      <c r="B61" s="68"/>
      <c r="C61" s="13"/>
      <c r="D61" s="69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13"/>
      <c r="R61" s="42"/>
      <c r="S61" s="57"/>
      <c r="T61" s="27">
        <v>59</v>
      </c>
      <c r="U61" s="23">
        <v>3.7341522532278759</v>
      </c>
      <c r="V61" s="45" t="s">
        <v>52</v>
      </c>
      <c r="W61" s="47"/>
      <c r="Y61" s="27"/>
    </row>
    <row r="62" spans="2:25" x14ac:dyDescent="0.3">
      <c r="B62" s="68"/>
      <c r="C62" s="69" t="s">
        <v>75</v>
      </c>
      <c r="D62" s="69" t="s">
        <v>46</v>
      </c>
      <c r="E62" s="42">
        <v>100.04450259242792</v>
      </c>
      <c r="F62" s="42">
        <v>90.362776535096174</v>
      </c>
      <c r="G62" s="42">
        <v>100.04450259242792</v>
      </c>
      <c r="H62" s="42">
        <v>96.817260573317327</v>
      </c>
      <c r="I62" s="42">
        <v>100.04450259242792</v>
      </c>
      <c r="J62" s="42">
        <v>96.817260573317327</v>
      </c>
      <c r="K62" s="42">
        <v>93.989855049376914</v>
      </c>
      <c r="L62" s="42">
        <v>93.989855049376914</v>
      </c>
      <c r="M62" s="42">
        <v>90.957924241332492</v>
      </c>
      <c r="N62" s="42">
        <v>100.04450259242792</v>
      </c>
      <c r="O62" s="42">
        <v>96.817260573317327</v>
      </c>
      <c r="P62" s="42">
        <v>100.04450259242792</v>
      </c>
      <c r="Q62" s="13"/>
      <c r="R62" s="42">
        <v>1159.9747055572743</v>
      </c>
      <c r="S62" s="57"/>
      <c r="T62" s="27">
        <v>60</v>
      </c>
      <c r="U62" s="23"/>
      <c r="W62" s="47"/>
      <c r="Y62" s="27"/>
    </row>
    <row r="63" spans="2:25" x14ac:dyDescent="0.3">
      <c r="B63" s="68"/>
      <c r="C63" s="70" t="s">
        <v>47</v>
      </c>
      <c r="D63" s="69" t="s">
        <v>48</v>
      </c>
      <c r="E63" s="42">
        <v>337.32890858622739</v>
      </c>
      <c r="F63" s="42">
        <v>263.62164683023684</v>
      </c>
      <c r="G63" s="42">
        <v>211.58837212373845</v>
      </c>
      <c r="H63" s="42">
        <v>128.6461071901382</v>
      </c>
      <c r="I63" s="42">
        <v>45.531081026383532</v>
      </c>
      <c r="J63" s="42">
        <v>7.4445433778690653</v>
      </c>
      <c r="K63" s="42">
        <v>0.39264469292558357</v>
      </c>
      <c r="L63" s="42">
        <v>9.4234726302140068E-2</v>
      </c>
      <c r="M63" s="42">
        <v>5.4027909746560301</v>
      </c>
      <c r="N63" s="42">
        <v>78.98440642891039</v>
      </c>
      <c r="O63" s="42">
        <v>221.31025472057593</v>
      </c>
      <c r="P63" s="42">
        <v>344.09810650089048</v>
      </c>
      <c r="Q63" s="13"/>
      <c r="R63" s="42">
        <v>1644.4430971788538</v>
      </c>
      <c r="S63" s="57"/>
      <c r="T63" s="27">
        <v>61</v>
      </c>
      <c r="U63" s="23"/>
      <c r="W63" s="47"/>
      <c r="Y63" s="27"/>
    </row>
    <row r="64" spans="2:25" x14ac:dyDescent="0.3">
      <c r="B64" s="68"/>
      <c r="C64" s="69"/>
      <c r="D64" s="69" t="s">
        <v>49</v>
      </c>
      <c r="E64" s="42">
        <v>437.37341117865532</v>
      </c>
      <c r="F64" s="42">
        <v>353.98442336533299</v>
      </c>
      <c r="G64" s="42">
        <v>311.63287471616638</v>
      </c>
      <c r="H64" s="42">
        <v>225.46336776345552</v>
      </c>
      <c r="I64" s="42">
        <v>145.57558361881144</v>
      </c>
      <c r="J64" s="42">
        <v>104.26180395118639</v>
      </c>
      <c r="K64" s="42">
        <v>94.3824997423025</v>
      </c>
      <c r="L64" s="42">
        <v>94.084089775679047</v>
      </c>
      <c r="M64" s="42">
        <v>96.36071521598852</v>
      </c>
      <c r="N64" s="42">
        <v>179.02890902133831</v>
      </c>
      <c r="O64" s="42">
        <v>318.12751529389323</v>
      </c>
      <c r="P64" s="42">
        <v>444.14260909331841</v>
      </c>
      <c r="Q64" s="13"/>
      <c r="R64" s="42">
        <v>2804.4178027361281</v>
      </c>
      <c r="S64" s="57" t="s">
        <v>50</v>
      </c>
      <c r="T64" s="27">
        <v>62</v>
      </c>
      <c r="U64" s="23">
        <v>2805.0838211023197</v>
      </c>
      <c r="V64" s="27" t="s">
        <v>51</v>
      </c>
      <c r="W64" s="47"/>
      <c r="Y64" s="27"/>
    </row>
    <row r="65" spans="2:25" x14ac:dyDescent="0.3">
      <c r="B65" s="68"/>
      <c r="C65" s="13"/>
      <c r="D65" s="69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13"/>
      <c r="R65" s="42"/>
      <c r="S65" s="57"/>
      <c r="T65" s="27">
        <v>63</v>
      </c>
      <c r="U65" s="23">
        <v>0.66601836619156529</v>
      </c>
      <c r="V65" s="45" t="s">
        <v>52</v>
      </c>
      <c r="W65" s="47"/>
      <c r="Y65" s="27"/>
    </row>
    <row r="66" spans="2:25" x14ac:dyDescent="0.3">
      <c r="B66" s="68"/>
      <c r="C66" s="69" t="s">
        <v>76</v>
      </c>
      <c r="D66" s="69" t="s">
        <v>46</v>
      </c>
      <c r="E66" s="42">
        <v>3187.0072035913381</v>
      </c>
      <c r="F66" s="42">
        <v>2878.5871516308862</v>
      </c>
      <c r="G66" s="42">
        <v>3187.0072035913381</v>
      </c>
      <c r="H66" s="42">
        <v>3084.2005196045207</v>
      </c>
      <c r="I66" s="42">
        <v>3187.0072035913381</v>
      </c>
      <c r="J66" s="42">
        <v>3084.2005196045207</v>
      </c>
      <c r="K66" s="42">
        <v>2611.2487547460555</v>
      </c>
      <c r="L66" s="42">
        <v>2611.2487547460555</v>
      </c>
      <c r="M66" s="42">
        <v>2527.0149239477955</v>
      </c>
      <c r="N66" s="42">
        <v>3187.0072035913381</v>
      </c>
      <c r="O66" s="42">
        <v>3084.2005196045207</v>
      </c>
      <c r="P66" s="42">
        <v>3187.0072035913381</v>
      </c>
      <c r="Q66" s="57"/>
      <c r="R66" s="42">
        <v>35815.737161841047</v>
      </c>
      <c r="S66" s="57"/>
      <c r="T66" s="27">
        <v>64</v>
      </c>
      <c r="U66" s="23"/>
      <c r="W66" s="47"/>
      <c r="Y66" s="27"/>
    </row>
    <row r="67" spans="2:25" x14ac:dyDescent="0.3">
      <c r="B67" s="68"/>
      <c r="C67" s="70" t="s">
        <v>47</v>
      </c>
      <c r="D67" s="69" t="s">
        <v>48</v>
      </c>
      <c r="E67" s="42">
        <v>4042.2364203230063</v>
      </c>
      <c r="F67" s="42">
        <v>3158.9970348785573</v>
      </c>
      <c r="G67" s="42">
        <v>2535.4785852775649</v>
      </c>
      <c r="H67" s="42">
        <v>1541.5754967345999</v>
      </c>
      <c r="I67" s="42">
        <v>545.60227333775435</v>
      </c>
      <c r="J67" s="42">
        <v>89.208495354926171</v>
      </c>
      <c r="K67" s="42">
        <v>4.7050894174539133</v>
      </c>
      <c r="L67" s="42">
        <v>1.129221460188939</v>
      </c>
      <c r="M67" s="42">
        <v>64.742030384165844</v>
      </c>
      <c r="N67" s="42">
        <v>946.47578721502896</v>
      </c>
      <c r="O67" s="42">
        <v>2651.9765992537236</v>
      </c>
      <c r="P67" s="42">
        <v>4123.3523081656285</v>
      </c>
      <c r="Q67" s="57"/>
      <c r="R67" s="42">
        <v>19705.479341802598</v>
      </c>
      <c r="S67" s="57"/>
      <c r="T67" s="27">
        <v>65</v>
      </c>
      <c r="U67" s="23"/>
      <c r="W67" s="47"/>
      <c r="Y67" s="27"/>
    </row>
    <row r="68" spans="2:25" x14ac:dyDescent="0.3">
      <c r="B68" s="68"/>
      <c r="C68" s="69"/>
      <c r="D68" s="69" t="s">
        <v>49</v>
      </c>
      <c r="E68" s="42">
        <v>7229.2436239143444</v>
      </c>
      <c r="F68" s="42">
        <v>6037.5841865094435</v>
      </c>
      <c r="G68" s="42">
        <v>5722.485788868903</v>
      </c>
      <c r="H68" s="42">
        <v>4625.7760163391204</v>
      </c>
      <c r="I68" s="42">
        <v>3732.6094769290926</v>
      </c>
      <c r="J68" s="42">
        <v>3173.4090149594467</v>
      </c>
      <c r="K68" s="42">
        <v>2615.9538441635095</v>
      </c>
      <c r="L68" s="42">
        <v>2612.3779762062445</v>
      </c>
      <c r="M68" s="42">
        <v>2591.7569543319614</v>
      </c>
      <c r="N68" s="42">
        <v>4133.4829908063675</v>
      </c>
      <c r="O68" s="42">
        <v>5736.1771188582443</v>
      </c>
      <c r="P68" s="42">
        <v>7310.3595117569666</v>
      </c>
      <c r="Q68" s="57"/>
      <c r="R68" s="42">
        <v>55521.216503643649</v>
      </c>
      <c r="S68" s="57" t="s">
        <v>50</v>
      </c>
      <c r="T68" s="27">
        <v>66</v>
      </c>
      <c r="U68" s="23">
        <v>55560.785884570156</v>
      </c>
      <c r="V68" s="27" t="s">
        <v>51</v>
      </c>
      <c r="W68" s="47"/>
      <c r="Y68" s="27"/>
    </row>
    <row r="69" spans="2:25" ht="15" thickBot="1" x14ac:dyDescent="0.35">
      <c r="B69" s="71"/>
      <c r="C69" s="72"/>
      <c r="D69" s="73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2"/>
      <c r="R69" s="74"/>
      <c r="S69" s="75"/>
      <c r="T69" s="76"/>
      <c r="U69" s="23">
        <v>39.56938092650671</v>
      </c>
      <c r="V69" s="45" t="s">
        <v>52</v>
      </c>
      <c r="W69" s="47"/>
      <c r="Y69" s="27"/>
    </row>
    <row r="70" spans="2:25" x14ac:dyDescent="0.3">
      <c r="D70" s="21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R70" s="37"/>
      <c r="S70" s="3"/>
      <c r="W70" s="47"/>
      <c r="Y70" s="27"/>
    </row>
    <row r="71" spans="2:25" x14ac:dyDescent="0.3">
      <c r="D71" s="21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R71" s="37"/>
      <c r="S71" s="3"/>
    </row>
    <row r="73" spans="2:25" x14ac:dyDescent="0.3">
      <c r="D73" s="21"/>
    </row>
    <row r="74" spans="2:25" ht="15" thickBot="1" x14ac:dyDescent="0.35">
      <c r="D74" s="21"/>
    </row>
    <row r="75" spans="2:25" x14ac:dyDescent="0.3">
      <c r="D75" s="77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78"/>
    </row>
    <row r="76" spans="2:25" x14ac:dyDescent="0.3">
      <c r="D76" s="79"/>
      <c r="E76" s="13"/>
      <c r="F76" s="13"/>
      <c r="G76" s="13"/>
      <c r="H76" s="10" t="s">
        <v>77</v>
      </c>
      <c r="I76" s="13"/>
      <c r="J76" s="13"/>
      <c r="K76" s="13"/>
      <c r="L76" s="13"/>
      <c r="M76" s="13"/>
      <c r="N76" s="13"/>
      <c r="O76" s="13"/>
      <c r="P76" s="10" t="s">
        <v>77</v>
      </c>
      <c r="Q76" s="13"/>
      <c r="R76" s="80"/>
    </row>
    <row r="77" spans="2:25" x14ac:dyDescent="0.3">
      <c r="B77" s="81"/>
      <c r="C77" s="81"/>
      <c r="D77" s="79"/>
      <c r="E77" s="13"/>
      <c r="F77" s="10" t="s">
        <v>44</v>
      </c>
      <c r="G77" s="10" t="s">
        <v>78</v>
      </c>
      <c r="H77" s="10" t="s">
        <v>79</v>
      </c>
      <c r="I77" s="10"/>
      <c r="J77" s="10" t="s">
        <v>64</v>
      </c>
      <c r="K77" s="10" t="s">
        <v>65</v>
      </c>
      <c r="L77" s="10" t="s">
        <v>66</v>
      </c>
      <c r="M77" s="10" t="s">
        <v>67</v>
      </c>
      <c r="N77" s="82" t="s">
        <v>80</v>
      </c>
      <c r="O77" s="82" t="s">
        <v>81</v>
      </c>
      <c r="P77" s="10" t="s">
        <v>82</v>
      </c>
      <c r="Q77" s="57"/>
      <c r="R77" s="83"/>
      <c r="S77" s="3"/>
      <c r="T77" s="3"/>
    </row>
    <row r="78" spans="2:25" x14ac:dyDescent="0.3">
      <c r="B78" s="81"/>
      <c r="C78" s="3"/>
      <c r="D78" s="79"/>
      <c r="E78" s="84" t="s">
        <v>83</v>
      </c>
      <c r="F78" s="35">
        <v>213.34483921036636</v>
      </c>
      <c r="G78" s="42">
        <v>98.620350842918214</v>
      </c>
      <c r="H78" s="35">
        <v>211.43482629653545</v>
      </c>
      <c r="I78" s="35"/>
      <c r="J78" s="35">
        <v>1164.7892101372192</v>
      </c>
      <c r="K78" s="35">
        <v>190.12410714127</v>
      </c>
      <c r="L78" s="35">
        <v>23813.462428834056</v>
      </c>
      <c r="M78" s="35">
        <v>69867.935222620479</v>
      </c>
      <c r="N78" s="35">
        <v>1080.9208232852493</v>
      </c>
      <c r="O78" s="35">
        <v>27048.345988588808</v>
      </c>
      <c r="P78" s="35">
        <v>1452.619530247498</v>
      </c>
      <c r="Q78" s="57"/>
      <c r="R78" s="83"/>
      <c r="S78" s="3"/>
      <c r="T78" s="3"/>
    </row>
    <row r="79" spans="2:25" x14ac:dyDescent="0.3">
      <c r="B79" s="81"/>
      <c r="C79" s="3"/>
      <c r="D79" s="85"/>
      <c r="E79" s="86" t="s">
        <v>84</v>
      </c>
      <c r="F79" s="42">
        <v>464.96360662425155</v>
      </c>
      <c r="G79" s="42">
        <v>130.90475631838478</v>
      </c>
      <c r="H79" s="42">
        <v>456.98472284827005</v>
      </c>
      <c r="I79" s="42"/>
      <c r="J79" s="42">
        <v>1650.2742060417277</v>
      </c>
      <c r="K79" s="42">
        <v>452.45285008367614</v>
      </c>
      <c r="L79" s="42">
        <v>17370.305395075837</v>
      </c>
      <c r="M79" s="42">
        <v>56875.413007988493</v>
      </c>
      <c r="N79" s="35">
        <v>1540.8294905880625</v>
      </c>
      <c r="O79" s="42">
        <v>19752.494615925159</v>
      </c>
      <c r="P79" s="42">
        <v>1778.6822688600803</v>
      </c>
      <c r="Q79" s="57"/>
      <c r="R79" s="83"/>
      <c r="S79" s="3"/>
      <c r="T79" s="3"/>
    </row>
    <row r="80" spans="2:25" x14ac:dyDescent="0.3">
      <c r="B80" s="81"/>
      <c r="C80" s="3"/>
      <c r="D80" s="85"/>
      <c r="E80" s="87" t="s">
        <v>50</v>
      </c>
      <c r="F80" s="42">
        <v>678.30844583461794</v>
      </c>
      <c r="G80" s="42">
        <v>229.525107161303</v>
      </c>
      <c r="H80" s="42">
        <v>668.4195491448055</v>
      </c>
      <c r="I80" s="42"/>
      <c r="J80" s="42">
        <v>2815.0634161789467</v>
      </c>
      <c r="K80" s="42">
        <v>642.57695722494611</v>
      </c>
      <c r="L80" s="42">
        <v>41183.76782390989</v>
      </c>
      <c r="M80" s="42">
        <v>126743.34823060897</v>
      </c>
      <c r="N80" s="42">
        <v>2621.7503138733118</v>
      </c>
      <c r="O80" s="42">
        <v>46800.840604513971</v>
      </c>
      <c r="P80" s="42">
        <v>3231.3017991075785</v>
      </c>
      <c r="Q80" s="57"/>
      <c r="R80" s="83"/>
      <c r="S80" s="3"/>
      <c r="T80" s="3"/>
    </row>
    <row r="81" spans="4:18" x14ac:dyDescent="0.3">
      <c r="D81" s="85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13"/>
      <c r="R81" s="80"/>
    </row>
    <row r="82" spans="4:18" ht="15" thickBot="1" x14ac:dyDescent="0.35">
      <c r="D82" s="88"/>
      <c r="E82" s="75"/>
      <c r="F82" s="75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2"/>
      <c r="R82" s="89"/>
    </row>
    <row r="85" spans="4:18" x14ac:dyDescent="0.3">
      <c r="E85" s="84" t="s">
        <v>83</v>
      </c>
      <c r="F85" s="90">
        <v>0.31452481613708688</v>
      </c>
      <c r="G85" s="90">
        <v>0.42967129854604946</v>
      </c>
      <c r="H85" s="90">
        <v>0.31632053037205604</v>
      </c>
      <c r="J85" s="90">
        <v>0.41377014934827189</v>
      </c>
      <c r="K85" s="90">
        <v>0.29587756766496298</v>
      </c>
      <c r="L85" s="90">
        <v>0.57822447257991716</v>
      </c>
      <c r="M85" s="90">
        <v>0.55125524296151684</v>
      </c>
      <c r="N85" s="90">
        <v>0.41228976594965006</v>
      </c>
      <c r="O85" s="90">
        <v>0.57794573001707961</v>
      </c>
      <c r="P85" s="90">
        <v>0.44954622643068581</v>
      </c>
    </row>
    <row r="86" spans="4:18" x14ac:dyDescent="0.3">
      <c r="E86" s="86" t="s">
        <v>84</v>
      </c>
      <c r="F86" s="90">
        <v>0.68547518386291306</v>
      </c>
      <c r="G86" s="90">
        <v>0.57032870145395054</v>
      </c>
      <c r="H86" s="90">
        <v>0.68367946962794401</v>
      </c>
      <c r="J86" s="90">
        <v>0.58622985065172817</v>
      </c>
      <c r="K86" s="90">
        <v>0.70412243233503713</v>
      </c>
      <c r="L86" s="90">
        <v>0.42177552742008295</v>
      </c>
      <c r="M86" s="90">
        <v>0.44874475703848321</v>
      </c>
      <c r="N86" s="90">
        <v>0.58771023405034994</v>
      </c>
      <c r="O86" s="90">
        <v>0.42205426998292034</v>
      </c>
      <c r="P86" s="90">
        <v>0.55045377356931413</v>
      </c>
    </row>
    <row r="88" spans="4:18" x14ac:dyDescent="0.3">
      <c r="E88" s="84" t="s">
        <v>83</v>
      </c>
      <c r="F88" s="90">
        <v>0.6838738616123371</v>
      </c>
      <c r="G88" s="90">
        <v>0.31612613838766296</v>
      </c>
      <c r="H88" s="91">
        <v>1</v>
      </c>
      <c r="J88" s="90">
        <v>1.2256254459628965E-2</v>
      </c>
      <c r="K88" s="90">
        <v>2.0005417424485352E-3</v>
      </c>
      <c r="L88" s="90">
        <v>0.25057225165935459</v>
      </c>
      <c r="M88" s="90">
        <v>0.73517095213856787</v>
      </c>
      <c r="N88" s="90">
        <v>3.8426910680407989E-2</v>
      </c>
      <c r="O88" s="90">
        <v>0.96157308931959196</v>
      </c>
      <c r="P88" s="91">
        <v>1</v>
      </c>
    </row>
    <row r="89" spans="4:18" x14ac:dyDescent="0.3">
      <c r="E89" s="86" t="s">
        <v>84</v>
      </c>
      <c r="F89" s="90">
        <v>0.78031262530548728</v>
      </c>
      <c r="G89" s="90">
        <v>0.2196873746945126</v>
      </c>
      <c r="H89" s="91">
        <v>0.99999999999999989</v>
      </c>
      <c r="J89" s="90">
        <v>2.1615033496966782E-2</v>
      </c>
      <c r="K89" s="90">
        <v>5.9261566802368514E-3</v>
      </c>
      <c r="L89" s="90">
        <v>0.22751354386594189</v>
      </c>
      <c r="M89" s="90">
        <v>0.7449452659568544</v>
      </c>
      <c r="N89" s="90">
        <v>7.2362092592051064E-2</v>
      </c>
      <c r="O89" s="90">
        <v>0.92763790740794905</v>
      </c>
      <c r="P89" s="91">
        <v>0.99999999999999989</v>
      </c>
    </row>
    <row r="90" spans="4:18" x14ac:dyDescent="0.3">
      <c r="E90" s="87" t="s">
        <v>50</v>
      </c>
      <c r="F90" s="90">
        <v>0.74717269877958092</v>
      </c>
      <c r="G90" s="90">
        <v>0.25282730122041908</v>
      </c>
      <c r="H90" s="91">
        <v>1</v>
      </c>
      <c r="J90" s="90">
        <v>1.6425401388383363E-2</v>
      </c>
      <c r="K90" s="90">
        <v>3.7493238641394988E-3</v>
      </c>
      <c r="L90" s="90">
        <v>0.24030006333282072</v>
      </c>
      <c r="M90" s="90">
        <v>0.73952521141465644</v>
      </c>
      <c r="N90" s="90">
        <v>5.3047609709549047E-2</v>
      </c>
      <c r="O90" s="90">
        <v>0.94695239029045086</v>
      </c>
      <c r="P90" s="91">
        <v>1</v>
      </c>
    </row>
  </sheetData>
  <pageMargins left="0.7" right="0.7" top="0.75" bottom="0.75" header="0.3" footer="0.3"/>
  <pageSetup orientation="portrait" r:id="rId1"/>
  <headerFooter>
    <oddHeader>&amp;RUG 181053 WUTC DR 38 Attachment 1
&amp;A Page &amp;P of 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S75"/>
  <sheetViews>
    <sheetView workbookViewId="0">
      <pane xSplit="2" ySplit="3" topLeftCell="C4" activePane="bottomRight" state="frozen"/>
      <selection activeCell="I5" sqref="I5"/>
      <selection pane="topRight" activeCell="I5" sqref="I5"/>
      <selection pane="bottomLeft" activeCell="I5" sqref="I5"/>
      <selection pane="bottomRight" activeCell="I5" sqref="I5"/>
    </sheetView>
  </sheetViews>
  <sheetFormatPr defaultRowHeight="14.4" x14ac:dyDescent="0.3"/>
  <cols>
    <col min="2" max="2" width="18.21875" customWidth="1"/>
    <col min="3" max="19" width="15.44140625" customWidth="1"/>
    <col min="20" max="22" width="10.44140625" customWidth="1"/>
    <col min="23" max="24" width="11.44140625" customWidth="1"/>
    <col min="25" max="34" width="10.44140625" customWidth="1"/>
    <col min="35" max="37" width="11.44140625" customWidth="1"/>
    <col min="38" max="46" width="10.44140625" customWidth="1"/>
    <col min="47" max="50" width="11.44140625" customWidth="1"/>
    <col min="51" max="58" width="10.44140625" customWidth="1"/>
    <col min="59" max="62" width="11.44140625" customWidth="1"/>
    <col min="63" max="70" width="10.44140625" customWidth="1"/>
    <col min="71" max="71" width="11.44140625" customWidth="1"/>
    <col min="72" max="72" width="12.44140625" customWidth="1"/>
    <col min="73" max="73" width="11" bestFit="1" customWidth="1"/>
    <col min="74" max="82" width="10" bestFit="1" customWidth="1"/>
    <col min="83" max="83" width="11" bestFit="1" customWidth="1"/>
    <col min="84" max="84" width="12" bestFit="1" customWidth="1"/>
  </cols>
  <sheetData>
    <row r="3" spans="2:19" x14ac:dyDescent="0.3">
      <c r="B3" s="5" t="s">
        <v>7</v>
      </c>
      <c r="C3" s="6" t="s">
        <v>9</v>
      </c>
      <c r="D3" s="6" t="s">
        <v>10</v>
      </c>
      <c r="E3" s="6" t="s">
        <v>11</v>
      </c>
      <c r="F3" s="6" t="s">
        <v>18</v>
      </c>
      <c r="G3" s="6" t="s">
        <v>12</v>
      </c>
      <c r="H3" s="6" t="s">
        <v>19</v>
      </c>
      <c r="I3" s="6" t="s">
        <v>20</v>
      </c>
      <c r="J3" s="6" t="s">
        <v>21</v>
      </c>
      <c r="K3" s="6" t="s">
        <v>22</v>
      </c>
      <c r="L3" s="6" t="s">
        <v>23</v>
      </c>
      <c r="M3" s="6" t="s">
        <v>24</v>
      </c>
      <c r="N3" s="6" t="s">
        <v>25</v>
      </c>
      <c r="O3" s="6" t="s">
        <v>26</v>
      </c>
      <c r="P3" s="7" t="s">
        <v>13</v>
      </c>
      <c r="Q3" s="6" t="s">
        <v>14</v>
      </c>
      <c r="R3" s="6" t="s">
        <v>85</v>
      </c>
      <c r="S3" s="8" t="s">
        <v>15</v>
      </c>
    </row>
    <row r="4" spans="2:19" x14ac:dyDescent="0.3">
      <c r="B4" s="9">
        <v>201301</v>
      </c>
      <c r="C4" s="11">
        <f>Volumes!C4/Customers!C4</f>
        <v>320.71071428571429</v>
      </c>
      <c r="D4" s="11">
        <f>Volumes!D4/Customers!D4</f>
        <v>517.78025854108978</v>
      </c>
      <c r="E4" s="11">
        <f>Volumes!E4/Customers!E4</f>
        <v>6721.4903614457826</v>
      </c>
      <c r="F4" s="11">
        <f>Volumes!F4/Customers!F4</f>
        <v>12025</v>
      </c>
      <c r="G4" s="11">
        <f>Volumes!G4/Customers!G4</f>
        <v>20369.571428571428</v>
      </c>
      <c r="H4" s="11">
        <f>Volumes!H4/Customers!H4</f>
        <v>57321</v>
      </c>
      <c r="I4" s="11">
        <f>Volumes!I4/Customers!I4</f>
        <v>55106</v>
      </c>
      <c r="J4" s="11">
        <f>Volumes!J4/Customers!J4</f>
        <v>3647.035294117647</v>
      </c>
      <c r="K4" s="11">
        <f>Volumes!K4/Customers!K4</f>
        <v>5857.4666666666672</v>
      </c>
      <c r="L4" s="11">
        <f>Volumes!L4/Customers!L4</f>
        <v>23446.666666666668</v>
      </c>
      <c r="M4" s="11">
        <f>Volumes!M4/Customers!M4</f>
        <v>15527.333333333334</v>
      </c>
      <c r="N4" s="11">
        <f>Volumes!N4/Customers!N4</f>
        <v>64615</v>
      </c>
      <c r="O4" s="11">
        <f>Volumes!O4/Customers!O4</f>
        <v>98422</v>
      </c>
      <c r="P4" s="11">
        <f>Volumes!P4/Customers!P4</f>
        <v>36.912499999999987</v>
      </c>
      <c r="Q4" s="11">
        <f>Volumes!Q4/Customers!Q4</f>
        <v>134.37062556803309</v>
      </c>
      <c r="R4" s="11">
        <f>Volumes!R4/Customers!R4</f>
        <v>494.93404255319143</v>
      </c>
      <c r="S4" s="12">
        <f>Volumes!S4/Customers!S4</f>
        <v>117.46192307692309</v>
      </c>
    </row>
    <row r="5" spans="2:19" x14ac:dyDescent="0.3">
      <c r="B5" s="9">
        <v>201302</v>
      </c>
      <c r="C5" s="11">
        <f>Volumes!C5/Customers!C5</f>
        <v>286.06896551724134</v>
      </c>
      <c r="D5" s="11">
        <f>Volumes!D5/Customers!D5</f>
        <v>433.50143699336775</v>
      </c>
      <c r="E5" s="11">
        <f>Volumes!E5/Customers!E5</f>
        <v>5622.1795180722884</v>
      </c>
      <c r="F5" s="11">
        <f>Volumes!F5/Customers!F5</f>
        <v>8397.5</v>
      </c>
      <c r="G5" s="11">
        <f>Volumes!G5/Customers!G5</f>
        <v>13635</v>
      </c>
      <c r="H5" s="11">
        <f>Volumes!H5/Customers!H5</f>
        <v>41706.5</v>
      </c>
      <c r="I5" s="11">
        <f>Volumes!I5/Customers!I5</f>
        <v>44107</v>
      </c>
      <c r="J5" s="11">
        <f>Volumes!J5/Customers!J5</f>
        <v>3679.5823529411769</v>
      </c>
      <c r="K5" s="11">
        <f>Volumes!K5/Customers!K5</f>
        <v>5708.0666666666666</v>
      </c>
      <c r="L5" s="11">
        <f>Volumes!L5/Customers!L5</f>
        <v>18751.833333333332</v>
      </c>
      <c r="M5" s="11">
        <f>Volumes!M5/Customers!M5</f>
        <v>13957.333333333334</v>
      </c>
      <c r="N5" s="11">
        <f>Volumes!N5/Customers!N5</f>
        <v>53526.714285714283</v>
      </c>
      <c r="O5" s="11">
        <f>Volumes!O5/Customers!O5</f>
        <v>82978.5</v>
      </c>
      <c r="P5" s="11">
        <f>Volumes!P5/Customers!P5</f>
        <v>30.567866666666667</v>
      </c>
      <c r="Q5" s="11">
        <f>Volumes!Q5/Customers!Q5</f>
        <v>106.99926641342299</v>
      </c>
      <c r="R5" s="11">
        <f>Volumes!R5/Customers!R5</f>
        <v>421.4021276595746</v>
      </c>
      <c r="S5" s="12">
        <f>Volumes!S5/Customers!S5</f>
        <v>86.410238907849845</v>
      </c>
    </row>
    <row r="6" spans="2:19" x14ac:dyDescent="0.3">
      <c r="B6" s="9">
        <v>201303</v>
      </c>
      <c r="C6" s="11">
        <f>Volumes!C6/Customers!C6</f>
        <v>215.44137931034487</v>
      </c>
      <c r="D6" s="11">
        <f>Volumes!D6/Customers!D6</f>
        <v>332.16962281508745</v>
      </c>
      <c r="E6" s="11">
        <f>Volumes!E6/Customers!E6</f>
        <v>4621.641176470589</v>
      </c>
      <c r="F6" s="11">
        <f>Volumes!F6/Customers!F6</f>
        <v>6784.5</v>
      </c>
      <c r="G6" s="11">
        <f>Volumes!G6/Customers!G6</f>
        <v>11932</v>
      </c>
      <c r="H6" s="11">
        <f>Volumes!H6/Customers!H6</f>
        <v>42017</v>
      </c>
      <c r="I6" s="11">
        <f>Volumes!I6/Customers!I6</f>
        <v>45546.5</v>
      </c>
      <c r="J6" s="11">
        <f>Volumes!J6/Customers!J6</f>
        <v>3131.1588235294116</v>
      </c>
      <c r="K6" s="11">
        <f>Volumes!K6/Customers!K6</f>
        <v>5135.4222222222224</v>
      </c>
      <c r="L6" s="11">
        <f>Volumes!L6/Customers!L6</f>
        <v>17520.090909090908</v>
      </c>
      <c r="M6" s="11">
        <f>Volumes!M6/Customers!M6</f>
        <v>16331</v>
      </c>
      <c r="N6" s="11">
        <f>Volumes!N6/Customers!N6</f>
        <v>56438.571428571428</v>
      </c>
      <c r="O6" s="11">
        <f>Volumes!O6/Customers!O6</f>
        <v>92710.5</v>
      </c>
      <c r="P6" s="11">
        <f>Volumes!P6/Customers!P6</f>
        <v>24.664031620553363</v>
      </c>
      <c r="Q6" s="11">
        <f>Volumes!Q6/Customers!Q6</f>
        <v>83.437254932087725</v>
      </c>
      <c r="R6" s="11">
        <f>Volumes!R6/Customers!R6</f>
        <v>354.82325581395349</v>
      </c>
      <c r="S6" s="12">
        <f>Volumes!S6/Customers!S6</f>
        <v>77.538961038961048</v>
      </c>
    </row>
    <row r="7" spans="2:19" x14ac:dyDescent="0.3">
      <c r="B7" s="9">
        <v>201304</v>
      </c>
      <c r="C7" s="11">
        <f>Volumes!C7/Customers!C7</f>
        <v>163.92758620689656</v>
      </c>
      <c r="D7" s="11">
        <f>Volumes!D7/Customers!D7</f>
        <v>233.02757793764988</v>
      </c>
      <c r="E7" s="11">
        <f>Volumes!E7/Customers!E7</f>
        <v>3799.1941176470596</v>
      </c>
      <c r="F7" s="11">
        <f>Volumes!F7/Customers!F7</f>
        <v>5187</v>
      </c>
      <c r="G7" s="11">
        <f>Volumes!G7/Customers!G7</f>
        <v>9737.8571428571431</v>
      </c>
      <c r="H7" s="11">
        <f>Volumes!H7/Customers!H7</f>
        <v>38145</v>
      </c>
      <c r="I7" s="11">
        <f>Volumes!I7/Customers!I7</f>
        <v>39698.5</v>
      </c>
      <c r="J7" s="11">
        <f>Volumes!J7/Customers!J7</f>
        <v>2593.5294117647063</v>
      </c>
      <c r="K7" s="11">
        <f>Volumes!K7/Customers!K7</f>
        <v>4405.1333333333332</v>
      </c>
      <c r="L7" s="11">
        <f>Volumes!L7/Customers!L7</f>
        <v>15953.916666666666</v>
      </c>
      <c r="M7" s="11">
        <f>Volumes!M7/Customers!M7</f>
        <v>13104.666666666666</v>
      </c>
      <c r="N7" s="11">
        <f>Volumes!N7/Customers!N7</f>
        <v>49240.833333333336</v>
      </c>
      <c r="O7" s="11">
        <f>Volumes!O7/Customers!O7</f>
        <v>76066</v>
      </c>
      <c r="P7" s="11">
        <f>Volumes!P7/Customers!P7</f>
        <v>18.242687747035571</v>
      </c>
      <c r="Q7" s="11">
        <f>Volumes!Q7/Customers!Q7</f>
        <v>58.728856423792273</v>
      </c>
      <c r="R7" s="11">
        <f>Volumes!R7/Customers!R7</f>
        <v>250.10000000000002</v>
      </c>
      <c r="S7" s="12">
        <f>Volumes!S7/Customers!S7</f>
        <v>62.497979797979788</v>
      </c>
    </row>
    <row r="8" spans="2:19" x14ac:dyDescent="0.3">
      <c r="B8" s="9">
        <v>201305</v>
      </c>
      <c r="C8" s="11">
        <f>Volumes!C8/Customers!C8</f>
        <v>109.65517241379311</v>
      </c>
      <c r="D8" s="11">
        <f>Volumes!D8/Customers!D8</f>
        <v>166.09172044993545</v>
      </c>
      <c r="E8" s="11">
        <f>Volumes!E8/Customers!E8</f>
        <v>2744.3103448275861</v>
      </c>
      <c r="F8" s="11">
        <f>Volumes!F8/Customers!F8</f>
        <v>4152</v>
      </c>
      <c r="G8" s="11">
        <f>Volumes!G8/Customers!G8</f>
        <v>7274.333333333333</v>
      </c>
      <c r="H8" s="11">
        <f>Volumes!H8/Customers!H8</f>
        <v>58679</v>
      </c>
      <c r="I8" s="11">
        <f>Volumes!I8/Customers!I8</f>
        <v>37337.5</v>
      </c>
      <c r="J8" s="11">
        <f>Volumes!J8/Customers!J8</f>
        <v>2081.6352941176469</v>
      </c>
      <c r="K8" s="11">
        <f>Volumes!K8/Customers!K8</f>
        <v>3426.0111111111109</v>
      </c>
      <c r="L8" s="11">
        <f>Volumes!L8/Customers!L8</f>
        <v>15925.8</v>
      </c>
      <c r="M8" s="11">
        <f>Volumes!M8/Customers!M8</f>
        <v>12162.333333333334</v>
      </c>
      <c r="N8" s="11">
        <f>Volumes!N8/Customers!N8</f>
        <v>50222.142857142855</v>
      </c>
      <c r="O8" s="11">
        <f>Volumes!O8/Customers!O8</f>
        <v>122821.42857142857</v>
      </c>
      <c r="P8" s="11">
        <f>Volumes!P8/Customers!P8</f>
        <v>13.237336814621413</v>
      </c>
      <c r="Q8" s="11">
        <f>Volumes!Q8/Customers!Q8</f>
        <v>37.318549240275381</v>
      </c>
      <c r="R8" s="11">
        <f>Volumes!R8/Customers!R8</f>
        <v>205.84090909090909</v>
      </c>
      <c r="S8" s="12">
        <f>Volumes!S8/Customers!S8</f>
        <v>42.563934426229508</v>
      </c>
    </row>
    <row r="9" spans="2:19" x14ac:dyDescent="0.3">
      <c r="B9" s="9">
        <v>201306</v>
      </c>
      <c r="C9" s="11">
        <f>Volumes!C9/Customers!C9</f>
        <v>88.926666666666677</v>
      </c>
      <c r="D9" s="11">
        <f>Volumes!D9/Customers!D9</f>
        <v>134.89793281653743</v>
      </c>
      <c r="E9" s="11">
        <f>Volumes!E9/Customers!E9</f>
        <v>2281.6617977528094</v>
      </c>
      <c r="F9" s="11">
        <f>Volumes!F9/Customers!F9</f>
        <v>4152</v>
      </c>
      <c r="G9" s="11">
        <f>Volumes!G9/Customers!G9</f>
        <v>5220.4285714285716</v>
      </c>
      <c r="H9" s="11">
        <f>Volumes!H9/Customers!H9</f>
        <v>54348</v>
      </c>
      <c r="I9" s="11">
        <f>Volumes!I9/Customers!I9</f>
        <v>35441.5</v>
      </c>
      <c r="J9" s="11">
        <f>Volumes!J9/Customers!J9</f>
        <v>1898.4294117647057</v>
      </c>
      <c r="K9" s="11">
        <f>Volumes!K9/Customers!K9</f>
        <v>2910.922222222222</v>
      </c>
      <c r="L9" s="11">
        <f>Volumes!L9/Customers!L9</f>
        <v>11420.25</v>
      </c>
      <c r="M9" s="11">
        <f>Volumes!M9/Customers!M9</f>
        <v>7521</v>
      </c>
      <c r="N9" s="11">
        <f>Volumes!N9/Customers!N9</f>
        <v>37943.285714285717</v>
      </c>
      <c r="O9" s="11">
        <f>Volumes!O9/Customers!O9</f>
        <v>88448.75</v>
      </c>
      <c r="P9" s="11">
        <f>Volumes!P9/Customers!P9</f>
        <v>10.711023622047243</v>
      </c>
      <c r="Q9" s="11">
        <f>Volumes!Q9/Customers!Q9</f>
        <v>28.572478862884449</v>
      </c>
      <c r="R9" s="11">
        <f>Volumes!R9/Customers!R9</f>
        <v>183.00454545454548</v>
      </c>
      <c r="S9" s="12">
        <f>Volumes!S9/Customers!S9</f>
        <v>23.387537993920979</v>
      </c>
    </row>
    <row r="10" spans="2:19" x14ac:dyDescent="0.3">
      <c r="B10" s="9">
        <v>201307</v>
      </c>
      <c r="C10" s="11">
        <f>Volumes!C10/Customers!C10</f>
        <v>70.47999999999999</v>
      </c>
      <c r="D10" s="11">
        <f>Volumes!D10/Customers!D10</f>
        <v>102.62569946266439</v>
      </c>
      <c r="E10" s="11">
        <f>Volumes!E10/Customers!E10</f>
        <v>1913.6471910112364</v>
      </c>
      <c r="F10" s="11">
        <f>Volumes!F10/Customers!F10</f>
        <v>4099.5</v>
      </c>
      <c r="G10" s="11">
        <f>Volumes!G10/Customers!G10</f>
        <v>1859</v>
      </c>
      <c r="H10" s="11">
        <f>Volumes!H10/Customers!H10</f>
        <v>37365.5</v>
      </c>
      <c r="I10" s="11">
        <f>Volumes!I10/Customers!I10</f>
        <v>38798</v>
      </c>
      <c r="J10" s="11">
        <f>Volumes!J10/Customers!J10</f>
        <v>1871.0250000000001</v>
      </c>
      <c r="K10" s="11">
        <f>Volumes!K10/Customers!K10</f>
        <v>2497.911111111111</v>
      </c>
      <c r="L10" s="11">
        <f>Volumes!L10/Customers!L10</f>
        <v>12308.25</v>
      </c>
      <c r="M10" s="11">
        <f>Volumes!M10/Customers!M10</f>
        <v>7638.666666666667</v>
      </c>
      <c r="N10" s="11">
        <f>Volumes!N10/Customers!N10</f>
        <v>37619.571428571428</v>
      </c>
      <c r="O10" s="11">
        <f>Volumes!O10/Customers!O10</f>
        <v>101870.25</v>
      </c>
      <c r="P10" s="11">
        <f>Volumes!P10/Customers!P10</f>
        <v>8.2288713910761153</v>
      </c>
      <c r="Q10" s="11">
        <f>Volumes!Q10/Customers!Q10</f>
        <v>19.471793537326455</v>
      </c>
      <c r="R10" s="11">
        <f>Volumes!R10/Customers!R10</f>
        <v>180.43181818181822</v>
      </c>
      <c r="S10" s="12">
        <f>Volumes!S10/Customers!S10</f>
        <v>9.4999999999999982</v>
      </c>
    </row>
    <row r="11" spans="2:19" x14ac:dyDescent="0.3">
      <c r="B11" s="9">
        <v>201308</v>
      </c>
      <c r="C11" s="11">
        <f>Volumes!C11/Customers!C11</f>
        <v>65.673333333333332</v>
      </c>
      <c r="D11" s="11">
        <f>Volumes!D11/Customers!D11</f>
        <v>90.266759568933523</v>
      </c>
      <c r="E11" s="11">
        <f>Volumes!E11/Customers!E11</f>
        <v>1636.1179775280903</v>
      </c>
      <c r="F11" s="11">
        <f>Volumes!F11/Customers!F11</f>
        <v>2820</v>
      </c>
      <c r="G11" s="11">
        <f>Volumes!G11/Customers!G11</f>
        <v>6623</v>
      </c>
      <c r="H11" s="11">
        <f>Volumes!H11/Customers!H11</f>
        <v>33930.5</v>
      </c>
      <c r="I11" s="11">
        <f>Volumes!I11/Customers!I11</f>
        <v>44055.5</v>
      </c>
      <c r="J11" s="11">
        <f>Volumes!J11/Customers!J11</f>
        <v>1491.40625</v>
      </c>
      <c r="K11" s="11">
        <f>Volumes!K11/Customers!K11</f>
        <v>2457.5333333333338</v>
      </c>
      <c r="L11" s="11">
        <f>Volumes!L11/Customers!L11</f>
        <v>13128.25</v>
      </c>
      <c r="M11" s="11">
        <f>Volumes!M11/Customers!M11</f>
        <v>7577.333333333333</v>
      </c>
      <c r="N11" s="11">
        <f>Volumes!N11/Customers!N11</f>
        <v>37502.571428571428</v>
      </c>
      <c r="O11" s="11">
        <f>Volumes!O11/Customers!O11</f>
        <v>116251.125</v>
      </c>
      <c r="P11" s="11">
        <f>Volumes!P11/Customers!P11</f>
        <v>7.5759114583333336</v>
      </c>
      <c r="Q11" s="11">
        <f>Volumes!Q11/Customers!Q11</f>
        <v>16.667710721819692</v>
      </c>
      <c r="R11" s="11">
        <f>Volumes!R11/Customers!R11</f>
        <v>165.05</v>
      </c>
      <c r="S11" s="12">
        <f>Volumes!S11/Customers!S11</f>
        <v>5.2149367088607601</v>
      </c>
    </row>
    <row r="12" spans="2:19" x14ac:dyDescent="0.3">
      <c r="B12" s="9">
        <v>201309</v>
      </c>
      <c r="C12" s="11">
        <f>Volumes!C12/Customers!C12</f>
        <v>74.603333333333339</v>
      </c>
      <c r="D12" s="11">
        <f>Volumes!D12/Customers!D12</f>
        <v>89.263913124187837</v>
      </c>
      <c r="E12" s="11">
        <f>Volumes!E12/Customers!E12</f>
        <v>1774.149438202247</v>
      </c>
      <c r="F12" s="11">
        <f>Volumes!F12/Customers!F12</f>
        <v>4099</v>
      </c>
      <c r="G12" s="11">
        <f>Volumes!G12/Customers!G12</f>
        <v>5061.8571428571431</v>
      </c>
      <c r="H12" s="11">
        <f>Volumes!H12/Customers!H12</f>
        <v>44574</v>
      </c>
      <c r="I12" s="11">
        <f>Volumes!I12/Customers!I12</f>
        <v>46174.5</v>
      </c>
      <c r="J12" s="11">
        <f>Volumes!J12/Customers!J12</f>
        <v>1514.6875</v>
      </c>
      <c r="K12" s="11">
        <f>Volumes!K12/Customers!K12</f>
        <v>2373.2444444444441</v>
      </c>
      <c r="L12" s="11">
        <f>Volumes!L12/Customers!L12</f>
        <v>13633.7</v>
      </c>
      <c r="M12" s="11">
        <f>Volumes!M12/Customers!M12</f>
        <v>7714.666666666667</v>
      </c>
      <c r="N12" s="11">
        <f>Volumes!N12/Customers!N12</f>
        <v>17927.666666666668</v>
      </c>
      <c r="O12" s="11">
        <f>Volumes!O12/Customers!O12</f>
        <v>137053.375</v>
      </c>
      <c r="P12" s="11">
        <f>Volumes!P12/Customers!P12</f>
        <v>7.1886451612903244</v>
      </c>
      <c r="Q12" s="11">
        <f>Volumes!Q12/Customers!Q12</f>
        <v>16.855047313797296</v>
      </c>
      <c r="R12" s="11">
        <f>Volumes!R12/Customers!R12</f>
        <v>147.4688888888889</v>
      </c>
      <c r="S12" s="12">
        <f>Volumes!S12/Customers!S12</f>
        <v>5.2013888888888866</v>
      </c>
    </row>
    <row r="13" spans="2:19" x14ac:dyDescent="0.3">
      <c r="B13" s="9">
        <v>201310</v>
      </c>
      <c r="C13" s="11">
        <f>Volumes!C13/Customers!C13</f>
        <v>107.61612903225807</v>
      </c>
      <c r="D13" s="11">
        <f>Volumes!D13/Customers!D13</f>
        <v>140.27577271885986</v>
      </c>
      <c r="E13" s="11">
        <f>Volumes!E13/Customers!E13</f>
        <v>2805.0630434782615</v>
      </c>
      <c r="F13" s="11">
        <f>Volumes!F13/Customers!F13</f>
        <v>7251.5</v>
      </c>
      <c r="G13" s="11">
        <f>Volumes!G13/Customers!G13</f>
        <v>10006</v>
      </c>
      <c r="H13" s="11">
        <f>Volumes!H13/Customers!H13</f>
        <v>63848</v>
      </c>
      <c r="I13" s="11">
        <f>Volumes!I13/Customers!I13</f>
        <v>48917.5</v>
      </c>
      <c r="J13" s="11">
        <f>Volumes!J13/Customers!J13</f>
        <v>1786.7124999999999</v>
      </c>
      <c r="K13" s="11">
        <f>Volumes!K13/Customers!K13</f>
        <v>2780.0222222222224</v>
      </c>
      <c r="L13" s="11">
        <f>Volumes!L13/Customers!L13</f>
        <v>19498.666666666668</v>
      </c>
      <c r="M13" s="11">
        <f>Volumes!M13/Customers!M13</f>
        <v>13064.666666666666</v>
      </c>
      <c r="N13" s="11">
        <f>Volumes!N13/Customers!N13</f>
        <v>68042.428571428565</v>
      </c>
      <c r="O13" s="11">
        <f>Volumes!O13/Customers!O13</f>
        <v>154412.625</v>
      </c>
      <c r="P13" s="11">
        <f>Volumes!P13/Customers!P13</f>
        <v>12.255256410256411</v>
      </c>
      <c r="Q13" s="11">
        <f>Volumes!Q13/Customers!Q13</f>
        <v>34.493196958174892</v>
      </c>
      <c r="R13" s="11">
        <f>Volumes!R13/Customers!R13</f>
        <v>179.28666666666663</v>
      </c>
      <c r="S13" s="12">
        <f>Volumes!S13/Customers!S13</f>
        <v>22.780184331797237</v>
      </c>
    </row>
    <row r="14" spans="2:19" x14ac:dyDescent="0.3">
      <c r="B14" s="9">
        <v>201311</v>
      </c>
      <c r="C14" s="11">
        <f>Volumes!C14/Customers!C14</f>
        <v>132.65161290322584</v>
      </c>
      <c r="D14" s="11">
        <f>Volumes!D14/Customers!D14</f>
        <v>207.98811717022861</v>
      </c>
      <c r="E14" s="11">
        <f>Volumes!E14/Customers!E14</f>
        <v>3530.143478260869</v>
      </c>
      <c r="F14" s="11">
        <f>Volumes!F14/Customers!F14</f>
        <v>8122</v>
      </c>
      <c r="G14" s="11">
        <f>Volumes!G14/Customers!G14</f>
        <v>11237.666666666666</v>
      </c>
      <c r="H14" s="11">
        <f>Volumes!H14/Customers!H14</f>
        <v>-64073</v>
      </c>
      <c r="I14" s="11">
        <f>Volumes!I14/Customers!I14</f>
        <v>44172.333333333336</v>
      </c>
      <c r="J14" s="11">
        <f>Volumes!J14/Customers!J14</f>
        <v>2164.4937499999996</v>
      </c>
      <c r="K14" s="11">
        <f>Volumes!K14/Customers!K14</f>
        <v>4078.1888888888884</v>
      </c>
      <c r="L14" s="11">
        <f>Volumes!L14/Customers!L14</f>
        <v>20351.777777777777</v>
      </c>
      <c r="M14" s="11">
        <f>Volumes!M14/Customers!M14</f>
        <v>15352</v>
      </c>
      <c r="N14" s="11">
        <f>Volumes!N14/Customers!N14</f>
        <v>48380.571428571428</v>
      </c>
      <c r="O14" s="11">
        <f>Volumes!O14/Customers!O14</f>
        <v>106137.125</v>
      </c>
      <c r="P14" s="11">
        <f>Volumes!P14/Customers!P14</f>
        <v>18.001006289308172</v>
      </c>
      <c r="Q14" s="11">
        <f>Volumes!Q14/Customers!Q14</f>
        <v>54.184186201566853</v>
      </c>
      <c r="R14" s="11">
        <f>Volumes!R14/Customers!R14</f>
        <v>219.71777777777777</v>
      </c>
      <c r="S14" s="12">
        <f>Volumes!S14/Customers!S14</f>
        <v>46.610629067245135</v>
      </c>
    </row>
    <row r="15" spans="2:19" x14ac:dyDescent="0.3">
      <c r="B15" s="9">
        <v>201312</v>
      </c>
      <c r="C15" s="11">
        <f>Volumes!C15/Customers!C15</f>
        <v>247.30312499999999</v>
      </c>
      <c r="D15" s="11">
        <f>Volumes!D15/Customers!D15</f>
        <v>442.59236529680368</v>
      </c>
      <c r="E15" s="11">
        <f>Volumes!E15/Customers!E15</f>
        <v>5744.2290697674416</v>
      </c>
      <c r="F15" s="11">
        <f>Volumes!F15/Customers!F15</f>
        <v>12872.5</v>
      </c>
      <c r="G15" s="11">
        <f>Volumes!G15/Customers!G15</f>
        <v>19052.333333333332</v>
      </c>
      <c r="H15" s="11">
        <f>Volumes!H15/Customers!H15</f>
        <v>37295.5</v>
      </c>
      <c r="I15" s="11">
        <f>Volumes!I15/Customers!I15</f>
        <v>53662.333333333336</v>
      </c>
      <c r="J15" s="11">
        <f>Volumes!J15/Customers!J15</f>
        <v>3431.1187499999996</v>
      </c>
      <c r="K15" s="11">
        <f>Volumes!K15/Customers!K15</f>
        <v>5267.6777777777779</v>
      </c>
      <c r="L15" s="11">
        <f>Volumes!L15/Customers!L15</f>
        <v>27889</v>
      </c>
      <c r="M15" s="11">
        <f>Volumes!M15/Customers!M15</f>
        <v>14353</v>
      </c>
      <c r="N15" s="11">
        <f>Volumes!N15/Customers!N15</f>
        <v>60219.285714285717</v>
      </c>
      <c r="O15" s="11">
        <f>Volumes!O15/Customers!O15</f>
        <v>97760.5</v>
      </c>
      <c r="P15" s="11">
        <f>Volumes!P15/Customers!P15</f>
        <v>36.620719602977672</v>
      </c>
      <c r="Q15" s="11">
        <f>Volumes!Q15/Customers!Q15</f>
        <v>120.18154371027882</v>
      </c>
      <c r="R15" s="11">
        <f>Volumes!R15/Customers!R15</f>
        <v>372.54666666666674</v>
      </c>
      <c r="S15" s="12">
        <f>Volumes!S15/Customers!S15</f>
        <v>107.22210953346857</v>
      </c>
    </row>
    <row r="16" spans="2:19" x14ac:dyDescent="0.3">
      <c r="B16" s="9">
        <v>201401</v>
      </c>
      <c r="C16" s="11">
        <f>Volumes!C16/Customers!C16</f>
        <v>276.30303030303031</v>
      </c>
      <c r="D16" s="11">
        <f>Volumes!D16/Customers!D16</f>
        <v>523.83252663897429</v>
      </c>
      <c r="E16" s="11">
        <f>Volumes!E16/Customers!E16</f>
        <v>6986.3204301075257</v>
      </c>
      <c r="F16" s="11">
        <f>Volumes!F16/Customers!F16</f>
        <v>11050.5</v>
      </c>
      <c r="G16" s="11">
        <f>Volumes!G16/Customers!G16</f>
        <v>16065</v>
      </c>
      <c r="H16" s="11">
        <f>Volumes!H16/Customers!H16</f>
        <v>94246</v>
      </c>
      <c r="I16" s="11">
        <f>Volumes!I16/Customers!I16</f>
        <v>48738</v>
      </c>
      <c r="J16" s="11">
        <f>Volumes!J16/Customers!J16</f>
        <v>3862.2882352941174</v>
      </c>
      <c r="K16" s="11">
        <f>Volumes!K16/Customers!K16</f>
        <v>5813.7111111111117</v>
      </c>
      <c r="L16" s="11">
        <f>Volumes!L16/Customers!L16</f>
        <v>23769.333333333332</v>
      </c>
      <c r="M16" s="11">
        <f>Volumes!M16/Customers!M16</f>
        <v>20057</v>
      </c>
      <c r="N16" s="11">
        <f>Volumes!N16/Customers!N16</f>
        <v>54650.571428571428</v>
      </c>
      <c r="O16" s="11">
        <f>Volumes!O16/Customers!O16</f>
        <v>107820.5</v>
      </c>
      <c r="P16" s="11">
        <f>Volumes!P16/Customers!P16</f>
        <v>40.053316953316944</v>
      </c>
      <c r="Q16" s="11">
        <f>Volumes!Q16/Customers!Q16</f>
        <v>127.4004015339498</v>
      </c>
      <c r="R16" s="11">
        <f>Volumes!R16/Customers!R16</f>
        <v>539.96590909090912</v>
      </c>
      <c r="S16" s="12">
        <f>Volumes!S16/Customers!S16</f>
        <v>123.8238709677419</v>
      </c>
    </row>
    <row r="17" spans="2:19" x14ac:dyDescent="0.3">
      <c r="B17" s="9">
        <v>201402</v>
      </c>
      <c r="C17" s="11">
        <f>Volumes!C17/Customers!C17</f>
        <v>265.61818181818182</v>
      </c>
      <c r="D17" s="11">
        <f>Volumes!D17/Customers!D17</f>
        <v>470.53550253073035</v>
      </c>
      <c r="E17" s="11">
        <f>Volumes!E17/Customers!E17</f>
        <v>6137.6357894736848</v>
      </c>
      <c r="F17" s="11">
        <f>Volumes!F17/Customers!F17</f>
        <v>9770.5</v>
      </c>
      <c r="G17" s="11">
        <f>Volumes!G17/Customers!G17</f>
        <v>15331.333333333334</v>
      </c>
      <c r="H17" s="11">
        <f>Volumes!H17/Customers!H17</f>
        <v>48302</v>
      </c>
      <c r="I17" s="11">
        <f>Volumes!I17/Customers!I17</f>
        <v>43217</v>
      </c>
      <c r="J17" s="11">
        <f>Volumes!J17/Customers!J17</f>
        <v>3807.7235294117645</v>
      </c>
      <c r="K17" s="11">
        <f>Volumes!K17/Customers!K17</f>
        <v>5368.6888888888898</v>
      </c>
      <c r="L17" s="11">
        <f>Volumes!L17/Customers!L17</f>
        <v>21765.5</v>
      </c>
      <c r="M17" s="11">
        <f>Volumes!M17/Customers!M17</f>
        <v>15399.666666666666</v>
      </c>
      <c r="N17" s="11">
        <f>Volumes!N17/Customers!N17</f>
        <v>48617.428571428572</v>
      </c>
      <c r="O17" s="11">
        <f>Volumes!O17/Customers!O17</f>
        <v>85444.125</v>
      </c>
      <c r="P17" s="11">
        <f>Volumes!P17/Customers!P17</f>
        <v>37.073423980222508</v>
      </c>
      <c r="Q17" s="11">
        <f>Volumes!Q17/Customers!Q17</f>
        <v>117.92411117614402</v>
      </c>
      <c r="R17" s="11">
        <f>Volumes!R17/Customers!R17</f>
        <v>477.65909090909093</v>
      </c>
      <c r="S17" s="12">
        <f>Volumes!S17/Customers!S17</f>
        <v>109.51869369369366</v>
      </c>
    </row>
    <row r="18" spans="2:19" x14ac:dyDescent="0.3">
      <c r="B18" s="9">
        <v>201403</v>
      </c>
      <c r="C18" s="11">
        <f>Volumes!C18/Customers!C18</f>
        <v>190.60588235294119</v>
      </c>
      <c r="D18" s="11">
        <f>Volumes!D18/Customers!D18</f>
        <v>343.31174345076789</v>
      </c>
      <c r="E18" s="11">
        <f>Volumes!E18/Customers!E18</f>
        <v>4554.7873684210517</v>
      </c>
      <c r="F18" s="11">
        <f>Volumes!F18/Customers!F18</f>
        <v>7463</v>
      </c>
      <c r="G18" s="11">
        <f>Volumes!G18/Customers!G18</f>
        <v>10693.5</v>
      </c>
      <c r="H18" s="11">
        <f>Volumes!H18/Customers!H18</f>
        <v>43724</v>
      </c>
      <c r="I18" s="11">
        <f>Volumes!I18/Customers!I18</f>
        <v>38282.666666666664</v>
      </c>
      <c r="J18" s="11">
        <f>Volumes!J18/Customers!J18</f>
        <v>3362.1411764705881</v>
      </c>
      <c r="K18" s="11">
        <f>Volumes!K18/Customers!K18</f>
        <v>4873.5888888888885</v>
      </c>
      <c r="L18" s="11">
        <f>Volumes!L18/Customers!L18</f>
        <v>18436.5</v>
      </c>
      <c r="M18" s="11">
        <f>Volumes!M18/Customers!M18</f>
        <v>13689.5</v>
      </c>
      <c r="N18" s="11">
        <f>Volumes!N18/Customers!N18</f>
        <v>44753.857142857145</v>
      </c>
      <c r="O18" s="11">
        <f>Volumes!O18/Customers!O18</f>
        <v>91919.25</v>
      </c>
      <c r="P18" s="11">
        <f>Volumes!P18/Customers!P18</f>
        <v>27.253950617283952</v>
      </c>
      <c r="Q18" s="11">
        <f>Volumes!Q18/Customers!Q18</f>
        <v>83.248424365025912</v>
      </c>
      <c r="R18" s="11">
        <f>Volumes!R18/Customers!R18</f>
        <v>320.20227272727271</v>
      </c>
      <c r="S18" s="12">
        <f>Volumes!S18/Customers!S18</f>
        <v>82.040481400437656</v>
      </c>
    </row>
    <row r="19" spans="2:19" x14ac:dyDescent="0.3">
      <c r="B19" s="9">
        <v>201404</v>
      </c>
      <c r="C19" s="11">
        <f>Volumes!C19/Customers!C19</f>
        <v>152.78823529411767</v>
      </c>
      <c r="D19" s="11">
        <f>Volumes!D19/Customers!D19</f>
        <v>241.96783583438804</v>
      </c>
      <c r="E19" s="11">
        <f>Volumes!E19/Customers!E19</f>
        <v>3591.3484210526312</v>
      </c>
      <c r="F19" s="11">
        <f>Volumes!F19/Customers!F19</f>
        <v>5452.5</v>
      </c>
      <c r="G19" s="11">
        <f>Volumes!G19/Customers!G19</f>
        <v>8284.8333333333339</v>
      </c>
      <c r="H19" s="11">
        <f>Volumes!H19/Customers!H19</f>
        <v>38606</v>
      </c>
      <c r="I19" s="11">
        <f>Volumes!I19/Customers!I19</f>
        <v>33635.333333333336</v>
      </c>
      <c r="J19" s="11">
        <f>Volumes!J19/Customers!J19</f>
        <v>3071.5764705882357</v>
      </c>
      <c r="K19" s="11">
        <f>Volumes!K19/Customers!K19</f>
        <v>3968.8333333333339</v>
      </c>
      <c r="L19" s="11">
        <f>Volumes!L19/Customers!L19</f>
        <v>15537.416666666666</v>
      </c>
      <c r="M19" s="11">
        <f>Volumes!M19/Customers!M19</f>
        <v>10999.5</v>
      </c>
      <c r="N19" s="11">
        <f>Volumes!N19/Customers!N19</f>
        <v>43576.166666666664</v>
      </c>
      <c r="O19" s="11">
        <f>Volumes!O19/Customers!O19</f>
        <v>99028.875</v>
      </c>
      <c r="P19" s="11">
        <f>Volumes!P19/Customers!P19</f>
        <v>18.952651048088779</v>
      </c>
      <c r="Q19" s="11">
        <f>Volumes!Q19/Customers!Q19</f>
        <v>56.891486686722658</v>
      </c>
      <c r="R19" s="11">
        <f>Volumes!R19/Customers!R19</f>
        <v>261.32272727272726</v>
      </c>
      <c r="S19" s="12">
        <f>Volumes!S19/Customers!S19</f>
        <v>52.41764705882354</v>
      </c>
    </row>
    <row r="20" spans="2:19" x14ac:dyDescent="0.3">
      <c r="B20" s="9">
        <v>201405</v>
      </c>
      <c r="C20" s="11">
        <f>Volumes!C20/Customers!C20</f>
        <v>93.291176470588255</v>
      </c>
      <c r="D20" s="11">
        <f>Volumes!D20/Customers!D20</f>
        <v>158.68778943560042</v>
      </c>
      <c r="E20" s="11">
        <f>Volumes!E20/Customers!E20</f>
        <v>2643.6273684210528</v>
      </c>
      <c r="F20" s="11">
        <f>Volumes!F20/Customers!F20</f>
        <v>3712.5</v>
      </c>
      <c r="G20" s="11">
        <f>Volumes!G20/Customers!G20</f>
        <v>5393.5</v>
      </c>
      <c r="H20" s="11">
        <f>Volumes!H20/Customers!H20</f>
        <v>35195</v>
      </c>
      <c r="I20" s="11">
        <f>Volumes!I20/Customers!I20</f>
        <v>32337</v>
      </c>
      <c r="J20" s="11">
        <f>Volumes!J20/Customers!J20</f>
        <v>2654.9941176470593</v>
      </c>
      <c r="K20" s="11">
        <f>Volumes!K20/Customers!K20</f>
        <v>3209.5666666666666</v>
      </c>
      <c r="L20" s="11">
        <f>Volumes!L20/Customers!L20</f>
        <v>13612.692307692309</v>
      </c>
      <c r="M20" s="11">
        <f>Volumes!M20/Customers!M20</f>
        <v>9725.5</v>
      </c>
      <c r="N20" s="11">
        <f>Volumes!N20/Customers!N20</f>
        <v>37408.714285714283</v>
      </c>
      <c r="O20" s="11">
        <f>Volumes!O20/Customers!O20</f>
        <v>85399.125</v>
      </c>
      <c r="P20" s="11">
        <f>Volumes!P20/Customers!P20</f>
        <v>13.27066831683168</v>
      </c>
      <c r="Q20" s="11">
        <f>Volumes!Q20/Customers!Q20</f>
        <v>37.041356520178823</v>
      </c>
      <c r="R20" s="11">
        <f>Volumes!R20/Customers!R20</f>
        <v>205.36739130434782</v>
      </c>
      <c r="S20" s="12">
        <f>Volumes!S20/Customers!S20</f>
        <v>31.035824175824178</v>
      </c>
    </row>
    <row r="21" spans="2:19" x14ac:dyDescent="0.3">
      <c r="B21" s="9">
        <v>201406</v>
      </c>
      <c r="C21" s="11">
        <f>Volumes!C21/Customers!C21</f>
        <v>67.297058823529412</v>
      </c>
      <c r="D21" s="11">
        <f>Volumes!D21/Customers!D21</f>
        <v>119.29731055787752</v>
      </c>
      <c r="E21" s="11">
        <f>Volumes!E21/Customers!E21</f>
        <v>2139.910526315789</v>
      </c>
      <c r="F21" s="11">
        <f>Volumes!F21/Customers!F21</f>
        <v>3233</v>
      </c>
      <c r="G21" s="11">
        <f>Volumes!G21/Customers!G21</f>
        <v>4527.166666666667</v>
      </c>
      <c r="H21" s="11">
        <f>Volumes!H21/Customers!H21</f>
        <v>32926.5</v>
      </c>
      <c r="I21" s="11">
        <f>Volumes!I21/Customers!I21</f>
        <v>27734</v>
      </c>
      <c r="J21" s="11">
        <f>Volumes!J21/Customers!J21</f>
        <v>2082.0500000000006</v>
      </c>
      <c r="K21" s="11">
        <f>Volumes!K21/Customers!K21</f>
        <v>2875.5666666666666</v>
      </c>
      <c r="L21" s="11">
        <f>Volumes!L21/Customers!L21</f>
        <v>8798.6666666666661</v>
      </c>
      <c r="M21" s="11">
        <f>Volumes!M21/Customers!M21</f>
        <v>9855</v>
      </c>
      <c r="N21" s="11">
        <f>Volumes!N21/Customers!N21</f>
        <v>35432.125</v>
      </c>
      <c r="O21" s="11">
        <f>Volumes!O21/Customers!O21</f>
        <v>90516.875</v>
      </c>
      <c r="P21" s="11">
        <f>Volumes!P21/Customers!P21</f>
        <v>9.1500000000000021</v>
      </c>
      <c r="Q21" s="11">
        <f>Volumes!Q21/Customers!Q21</f>
        <v>23.297345502890515</v>
      </c>
      <c r="R21" s="11">
        <f>Volumes!R21/Customers!R21</f>
        <v>185.03913043478263</v>
      </c>
      <c r="S21" s="12">
        <f>Volumes!S21/Customers!S21</f>
        <v>14.743875278396436</v>
      </c>
    </row>
    <row r="22" spans="2:19" x14ac:dyDescent="0.3">
      <c r="B22" s="9">
        <v>201407</v>
      </c>
      <c r="C22" s="11">
        <f>Volumes!C22/Customers!C22</f>
        <v>66.593939393939394</v>
      </c>
      <c r="D22" s="11">
        <f>Volumes!D22/Customers!D22</f>
        <v>104.19036013095671</v>
      </c>
      <c r="E22" s="11">
        <f>Volumes!E22/Customers!E22</f>
        <v>1890.2084210526318</v>
      </c>
      <c r="F22" s="11">
        <f>Volumes!F22/Customers!F22</f>
        <v>2719.5</v>
      </c>
      <c r="G22" s="11">
        <f>Volumes!G22/Customers!G22</f>
        <v>2640</v>
      </c>
      <c r="H22" s="11">
        <f>Volumes!H22/Customers!H22</f>
        <v>31036</v>
      </c>
      <c r="I22" s="11">
        <f>Volumes!I22/Customers!I22</f>
        <v>26053.666666666668</v>
      </c>
      <c r="J22" s="11">
        <f>Volumes!J22/Customers!J22</f>
        <v>1934.8000000000004</v>
      </c>
      <c r="K22" s="11">
        <f>Volumes!K22/Customers!K22</f>
        <v>2705.9333333333334</v>
      </c>
      <c r="L22" s="11">
        <f>Volumes!L22/Customers!L22</f>
        <v>8553.8333333333339</v>
      </c>
      <c r="M22" s="11">
        <f>Volumes!M22/Customers!M22</f>
        <v>6999</v>
      </c>
      <c r="N22" s="11">
        <f>Volumes!N22/Customers!N22</f>
        <v>33868.125</v>
      </c>
      <c r="O22" s="11">
        <f>Volumes!O22/Customers!O22</f>
        <v>89855.125</v>
      </c>
      <c r="P22" s="11">
        <f>Volumes!P22/Customers!P22</f>
        <v>9.0077306733167077</v>
      </c>
      <c r="Q22" s="11">
        <f>Volumes!Q22/Customers!Q22</f>
        <v>20.335706074675677</v>
      </c>
      <c r="R22" s="11">
        <f>Volumes!R22/Customers!R22</f>
        <v>182.43695652173915</v>
      </c>
      <c r="S22" s="12">
        <f>Volumes!S22/Customers!S22</f>
        <v>9.3981776765375837</v>
      </c>
    </row>
    <row r="23" spans="2:19" x14ac:dyDescent="0.3">
      <c r="B23" s="9">
        <v>201408</v>
      </c>
      <c r="C23" s="11">
        <f>Volumes!C23/Customers!C23</f>
        <v>51.777142857142856</v>
      </c>
      <c r="D23" s="11">
        <f>Volumes!D23/Customers!D23</f>
        <v>87.098889293517828</v>
      </c>
      <c r="E23" s="11">
        <f>Volumes!E23/Customers!E23</f>
        <v>1615.0347368421051</v>
      </c>
      <c r="F23" s="11">
        <f>Volumes!F23/Customers!F23</f>
        <v>2520</v>
      </c>
      <c r="G23" s="11">
        <f>Volumes!G23/Customers!G23</f>
        <v>2332.8333333333335</v>
      </c>
      <c r="H23" s="11">
        <f>Volumes!H23/Customers!H23</f>
        <v>31863</v>
      </c>
      <c r="I23" s="11">
        <f>Volumes!I23/Customers!I23</f>
        <v>25577.333333333332</v>
      </c>
      <c r="J23" s="11">
        <f>Volumes!J23/Customers!J23</f>
        <v>1555.2111111111112</v>
      </c>
      <c r="K23" s="11">
        <f>Volumes!K23/Customers!K23</f>
        <v>2329.9888888888886</v>
      </c>
      <c r="L23" s="11">
        <f>Volumes!L23/Customers!L23</f>
        <v>7985.666666666667</v>
      </c>
      <c r="M23" s="11">
        <f>Volumes!M23/Customers!M23</f>
        <v>6803.5</v>
      </c>
      <c r="N23" s="11">
        <f>Volumes!N23/Customers!N23</f>
        <v>33853.25</v>
      </c>
      <c r="O23" s="11">
        <f>Volumes!O23/Customers!O23</f>
        <v>115469</v>
      </c>
      <c r="P23" s="11">
        <f>Volumes!P23/Customers!P23</f>
        <v>7.0501249999999995</v>
      </c>
      <c r="Q23" s="11">
        <f>Volumes!Q23/Customers!Q23</f>
        <v>16.001263330598853</v>
      </c>
      <c r="R23" s="11">
        <f>Volumes!R23/Customers!R23</f>
        <v>150.75869565217394</v>
      </c>
      <c r="S23" s="12">
        <f>Volumes!S23/Customers!S23</f>
        <v>4.4099099099099082</v>
      </c>
    </row>
    <row r="24" spans="2:19" x14ac:dyDescent="0.3">
      <c r="B24" s="9">
        <v>201409</v>
      </c>
      <c r="C24" s="11">
        <f>Volumes!C24/Customers!C24</f>
        <v>66.051428571428559</v>
      </c>
      <c r="D24" s="11">
        <f>Volumes!D24/Customers!D24</f>
        <v>91.551362645348817</v>
      </c>
      <c r="E24" s="11">
        <f>Volumes!E24/Customers!E24</f>
        <v>1757.1884210526316</v>
      </c>
      <c r="F24" s="11">
        <f>Volumes!F24/Customers!F24</f>
        <v>2640.5</v>
      </c>
      <c r="G24" s="11">
        <f>Volumes!G24/Customers!G24</f>
        <v>3791.8333333333335</v>
      </c>
      <c r="H24" s="11">
        <f>Volumes!H24/Customers!H24</f>
        <v>32733</v>
      </c>
      <c r="I24" s="11">
        <f>Volumes!I24/Customers!I24</f>
        <v>25559</v>
      </c>
      <c r="J24" s="11">
        <f>Volumes!J24/Customers!J24</f>
        <v>1279.6777777777779</v>
      </c>
      <c r="K24" s="11">
        <f>Volumes!K24/Customers!K24</f>
        <v>2501.5222222222224</v>
      </c>
      <c r="L24" s="11">
        <f>Volumes!L24/Customers!L24</f>
        <v>8739.3333333333339</v>
      </c>
      <c r="M24" s="11">
        <f>Volumes!M24/Customers!M24</f>
        <v>7488</v>
      </c>
      <c r="N24" s="11">
        <f>Volumes!N24/Customers!N24</f>
        <v>34832.875</v>
      </c>
      <c r="O24" s="11">
        <f>Volumes!O24/Customers!O24</f>
        <v>137735.875</v>
      </c>
      <c r="P24" s="11">
        <f>Volumes!P24/Customers!P24</f>
        <v>6.9817839195979889</v>
      </c>
      <c r="Q24" s="11">
        <f>Volumes!Q24/Customers!Q24</f>
        <v>16.496058218004677</v>
      </c>
      <c r="R24" s="11">
        <f>Volumes!R24/Customers!R24</f>
        <v>158.52391304347827</v>
      </c>
      <c r="S24" s="12">
        <f>Volumes!S24/Customers!S24</f>
        <v>3.6042889390519188</v>
      </c>
    </row>
    <row r="25" spans="2:19" x14ac:dyDescent="0.3">
      <c r="B25" s="9">
        <v>201410</v>
      </c>
      <c r="C25" s="11">
        <f>Volumes!C25/Customers!C25</f>
        <v>59.082857142857144</v>
      </c>
      <c r="D25" s="11">
        <f>Volumes!D25/Customers!D25</f>
        <v>101.42927272727273</v>
      </c>
      <c r="E25" s="11">
        <f>Volumes!E25/Customers!E25</f>
        <v>2196.3204081632653</v>
      </c>
      <c r="F25" s="11">
        <f>Volumes!F25/Customers!F25</f>
        <v>3812.5</v>
      </c>
      <c r="G25" s="11">
        <f>Volumes!G25/Customers!G25</f>
        <v>6060.5</v>
      </c>
      <c r="H25" s="11">
        <f>Volumes!H25/Customers!H25</f>
        <v>35261.5</v>
      </c>
      <c r="I25" s="11">
        <f>Volumes!I25/Customers!I25</f>
        <v>29802.666666666668</v>
      </c>
      <c r="J25" s="11">
        <f>Volumes!J25/Customers!J25</f>
        <v>1404.0055555555555</v>
      </c>
      <c r="K25" s="11">
        <f>Volumes!K25/Customers!K25</f>
        <v>2500.3000000000002</v>
      </c>
      <c r="L25" s="11">
        <f>Volumes!L25/Customers!L25</f>
        <v>11059.545454545454</v>
      </c>
      <c r="M25" s="11">
        <f>Volumes!M25/Customers!M25</f>
        <v>8578</v>
      </c>
      <c r="N25" s="11">
        <f>Volumes!N25/Customers!N25</f>
        <v>38534.625</v>
      </c>
      <c r="O25" s="11">
        <f>Volumes!O25/Customers!O25</f>
        <v>137157.75</v>
      </c>
      <c r="P25" s="11">
        <f>Volumes!P25/Customers!P25</f>
        <v>7.6358585858585837</v>
      </c>
      <c r="Q25" s="11">
        <f>Volumes!Q25/Customers!Q25</f>
        <v>19.465510428427116</v>
      </c>
      <c r="R25" s="11">
        <f>Volumes!R25/Customers!R25</f>
        <v>161.58409090909092</v>
      </c>
      <c r="S25" s="12">
        <f>Volumes!S25/Customers!S25</f>
        <v>9.7782805429864226</v>
      </c>
    </row>
    <row r="26" spans="2:19" x14ac:dyDescent="0.3">
      <c r="B26" s="9">
        <v>201411</v>
      </c>
      <c r="C26" s="11">
        <f>Volumes!C26/Customers!C26</f>
        <v>109.63714285714286</v>
      </c>
      <c r="D26" s="11">
        <f>Volumes!D26/Customers!D26</f>
        <v>181.64544301503889</v>
      </c>
      <c r="E26" s="11">
        <f>Volumes!E26/Customers!E26</f>
        <v>3199.5945054945064</v>
      </c>
      <c r="F26" s="11">
        <f>Volumes!F26/Customers!F26</f>
        <v>6499.5</v>
      </c>
      <c r="G26" s="11">
        <f>Volumes!G26/Customers!G26</f>
        <v>14075.8</v>
      </c>
      <c r="H26" s="11">
        <f>Volumes!H26/Customers!H26</f>
        <v>45551.5</v>
      </c>
      <c r="I26" s="11">
        <f>Volumes!I26/Customers!I26</f>
        <v>39994.333333333336</v>
      </c>
      <c r="J26" s="11">
        <f>Volumes!J26/Customers!J26</f>
        <v>1866.4333333333334</v>
      </c>
      <c r="K26" s="11">
        <f>Volumes!K26/Customers!K26</f>
        <v>2976.8111111111116</v>
      </c>
      <c r="L26" s="11">
        <f>Volumes!L26/Customers!L26</f>
        <v>16225.583333333334</v>
      </c>
      <c r="M26" s="11">
        <f>Volumes!M26/Customers!M26</f>
        <v>13080.5</v>
      </c>
      <c r="N26" s="11">
        <f>Volumes!N26/Customers!N26</f>
        <v>47333.375</v>
      </c>
      <c r="O26" s="11">
        <f>Volumes!O26/Customers!O26</f>
        <v>103987.125</v>
      </c>
      <c r="P26" s="11">
        <f>Volumes!P26/Customers!P26</f>
        <v>15.297125000000005</v>
      </c>
      <c r="Q26" s="11">
        <f>Volumes!Q26/Customers!Q26</f>
        <v>48.438489879261382</v>
      </c>
      <c r="R26" s="11">
        <f>Volumes!R26/Customers!R26</f>
        <v>203.46666666666667</v>
      </c>
      <c r="S26" s="12">
        <f>Volumes!S26/Customers!S26</f>
        <v>47.500220264317178</v>
      </c>
    </row>
    <row r="27" spans="2:19" x14ac:dyDescent="0.3">
      <c r="B27" s="9">
        <v>201412</v>
      </c>
      <c r="C27" s="11">
        <f>Volumes!C27/Customers!C27</f>
        <v>249.38648648648646</v>
      </c>
      <c r="D27" s="11">
        <f>Volumes!D27/Customers!D27</f>
        <v>391.06762705798161</v>
      </c>
      <c r="E27" s="11">
        <f>Volumes!E27/Customers!E27</f>
        <v>4810.2721518987346</v>
      </c>
      <c r="F27" s="11">
        <f>Volumes!F27/Customers!F27</f>
        <v>7176.5555555555557</v>
      </c>
      <c r="G27" s="11">
        <f>Volumes!G27/Customers!G27</f>
        <v>15593.666666666666</v>
      </c>
      <c r="H27" s="11">
        <f>Volumes!H27/Customers!H27</f>
        <v>47863.5</v>
      </c>
      <c r="I27" s="11">
        <f>Volumes!I27/Customers!I27</f>
        <v>43493.333333333336</v>
      </c>
      <c r="J27" s="11">
        <f>Volumes!J27/Customers!J27</f>
        <v>3199.9111111111106</v>
      </c>
      <c r="K27" s="11">
        <f>Volumes!K27/Customers!K27</f>
        <v>5376.1222222222232</v>
      </c>
      <c r="L27" s="11">
        <f>Volumes!L27/Customers!L27</f>
        <v>18841.766666666666</v>
      </c>
      <c r="M27" s="11">
        <f>Volumes!M27/Customers!M27</f>
        <v>11370.5</v>
      </c>
      <c r="N27" s="11">
        <f>Volumes!N27/Customers!N27</f>
        <v>51688</v>
      </c>
      <c r="O27" s="11">
        <f>Volumes!O27/Customers!O27</f>
        <v>110998.5</v>
      </c>
      <c r="P27" s="11">
        <f>Volumes!P27/Customers!P27</f>
        <v>31.242241379310347</v>
      </c>
      <c r="Q27" s="11">
        <f>Volumes!Q27/Customers!Q27</f>
        <v>98.694059683026055</v>
      </c>
      <c r="R27" s="11">
        <f>Volumes!R27/Customers!R27</f>
        <v>418.00714285714287</v>
      </c>
      <c r="S27" s="12">
        <f>Volumes!S27/Customers!S27</f>
        <v>100.6710300429185</v>
      </c>
    </row>
    <row r="28" spans="2:19" x14ac:dyDescent="0.3">
      <c r="B28" s="9">
        <v>201501</v>
      </c>
      <c r="C28" s="11">
        <f>Volumes!C28/Customers!C28</f>
        <v>262.7421052631579</v>
      </c>
      <c r="D28" s="11">
        <f>Volumes!D28/Customers!D28</f>
        <v>425.77487508922178</v>
      </c>
      <c r="E28" s="11">
        <f>Volumes!E28/Customers!E28</f>
        <v>6297.2571428571446</v>
      </c>
      <c r="F28" s="11">
        <f>Volumes!F28/Customers!F28</f>
        <v>6656.2222222222226</v>
      </c>
      <c r="G28" s="11">
        <f>Volumes!G28/Customers!G28</f>
        <v>14577.166666666666</v>
      </c>
      <c r="H28" s="11">
        <f>Volumes!H28/Customers!H28</f>
        <v>49047.5</v>
      </c>
      <c r="I28" s="11">
        <f>Volumes!I28/Customers!I28</f>
        <v>41764.333333333336</v>
      </c>
      <c r="J28" s="11">
        <f>Volumes!J28/Customers!J28</f>
        <v>3217.5833333333335</v>
      </c>
      <c r="K28" s="11">
        <f>Volumes!K28/Customers!K28</f>
        <v>5583.4444444444453</v>
      </c>
      <c r="L28" s="11">
        <f>Volumes!L28/Customers!L28</f>
        <v>18394.866666666665</v>
      </c>
      <c r="M28" s="11">
        <f>Volumes!M28/Customers!M28</f>
        <v>12822.5</v>
      </c>
      <c r="N28" s="11">
        <f>Volumes!N28/Customers!N28</f>
        <v>53409.125</v>
      </c>
      <c r="O28" s="11">
        <f>Volumes!O28/Customers!O28</f>
        <v>112199.125</v>
      </c>
      <c r="P28" s="11">
        <f>Volumes!P28/Customers!P28</f>
        <v>34.837638376383765</v>
      </c>
      <c r="Q28" s="11">
        <f>Volumes!Q28/Customers!Q28</f>
        <v>108.29239861392537</v>
      </c>
      <c r="R28" s="11">
        <f>Volumes!R28/Customers!R28</f>
        <v>408.80000000000007</v>
      </c>
      <c r="S28" s="12">
        <f>Volumes!S28/Customers!S28</f>
        <v>118.06004566210048</v>
      </c>
    </row>
    <row r="29" spans="2:19" x14ac:dyDescent="0.3">
      <c r="B29" s="9">
        <v>201502</v>
      </c>
      <c r="C29" s="11">
        <f>Volumes!C29/Customers!C29</f>
        <v>204.02368421052631</v>
      </c>
      <c r="D29" s="11">
        <f>Volumes!D29/Customers!D29</f>
        <v>326.93188147090308</v>
      </c>
      <c r="E29" s="11">
        <f>Volumes!E29/Customers!E29</f>
        <v>4295.9434782608705</v>
      </c>
      <c r="F29" s="11">
        <f>Volumes!F29/Customers!F29</f>
        <v>4317.7777777777774</v>
      </c>
      <c r="G29" s="11">
        <f>Volumes!G29/Customers!G29</f>
        <v>9806.1666666666661</v>
      </c>
      <c r="H29" s="11">
        <f>Volumes!H29/Customers!H29</f>
        <v>40253</v>
      </c>
      <c r="I29" s="11">
        <f>Volumes!I29/Customers!I29</f>
        <v>33654</v>
      </c>
      <c r="J29" s="11">
        <f>Volumes!J29/Customers!J29</f>
        <v>3283.8444444444449</v>
      </c>
      <c r="K29" s="11">
        <f>Volumes!K29/Customers!K29</f>
        <v>4880.8222222222212</v>
      </c>
      <c r="L29" s="11">
        <f>Volumes!L29/Customers!L29</f>
        <v>14164.425000000001</v>
      </c>
      <c r="M29" s="11">
        <f>Volumes!M29/Customers!M29</f>
        <v>13127</v>
      </c>
      <c r="N29" s="11">
        <f>Volumes!N29/Customers!N29</f>
        <v>44083.375</v>
      </c>
      <c r="O29" s="11">
        <f>Volumes!O29/Customers!O29</f>
        <v>95034.375</v>
      </c>
      <c r="P29" s="11">
        <f>Volumes!P29/Customers!P29</f>
        <v>25.928343558282208</v>
      </c>
      <c r="Q29" s="11">
        <f>Volumes!Q29/Customers!Q29</f>
        <v>78.544134332077633</v>
      </c>
      <c r="R29" s="11">
        <f>Volumes!R29/Customers!R29</f>
        <v>372.07142857142867</v>
      </c>
      <c r="S29" s="12">
        <f>Volumes!S29/Customers!S29</f>
        <v>84.741204819277129</v>
      </c>
    </row>
    <row r="30" spans="2:19" x14ac:dyDescent="0.3">
      <c r="B30" s="9">
        <v>201503</v>
      </c>
      <c r="C30" s="11">
        <f>Volumes!C30/Customers!C30</f>
        <v>128.79473684210529</v>
      </c>
      <c r="D30" s="11">
        <f>Volumes!D30/Customers!D30</f>
        <v>248.76485714285727</v>
      </c>
      <c r="E30" s="11">
        <f>Volumes!E30/Customers!E30</f>
        <v>3695.5827956989247</v>
      </c>
      <c r="F30" s="11">
        <f>Volumes!F30/Customers!F30</f>
        <v>3657.7777777777778</v>
      </c>
      <c r="G30" s="11">
        <f>Volumes!G30/Customers!G30</f>
        <v>9587.4</v>
      </c>
      <c r="H30" s="11">
        <f>Volumes!H30/Customers!H30</f>
        <v>41907.5</v>
      </c>
      <c r="I30" s="11">
        <f>Volumes!I30/Customers!I30</f>
        <v>34199.333333333336</v>
      </c>
      <c r="J30" s="11">
        <f>Volumes!J30/Customers!J30</f>
        <v>2706.6277777777777</v>
      </c>
      <c r="K30" s="11">
        <f>Volumes!K30/Customers!K30</f>
        <v>3665.6444444444442</v>
      </c>
      <c r="L30" s="11">
        <f>Volumes!L30/Customers!L30</f>
        <v>13307.483333333332</v>
      </c>
      <c r="M30" s="11">
        <f>Volumes!M30/Customers!M30</f>
        <v>12858</v>
      </c>
      <c r="N30" s="11">
        <f>Volumes!N30/Customers!N30</f>
        <v>46425.125</v>
      </c>
      <c r="O30" s="11">
        <f>Volumes!O30/Customers!O30</f>
        <v>91732.375</v>
      </c>
      <c r="P30" s="11">
        <f>Volumes!P30/Customers!P30</f>
        <v>20.015055079559357</v>
      </c>
      <c r="Q30" s="11">
        <f>Volumes!Q30/Customers!Q30</f>
        <v>61.936256257135348</v>
      </c>
      <c r="R30" s="11">
        <f>Volumes!R30/Customers!R30</f>
        <v>269.69999999999993</v>
      </c>
      <c r="S30" s="12">
        <f>Volumes!S30/Customers!S30</f>
        <v>65.284905660377376</v>
      </c>
    </row>
    <row r="31" spans="2:19" x14ac:dyDescent="0.3">
      <c r="B31" s="9">
        <v>201504</v>
      </c>
      <c r="C31" s="11">
        <f>Volumes!C31/Customers!C31</f>
        <v>41.342105263157897</v>
      </c>
      <c r="D31" s="11">
        <f>Volumes!D31/Customers!D31</f>
        <v>207.56843984291319</v>
      </c>
      <c r="E31" s="11">
        <f>Volumes!E31/Customers!E31</f>
        <v>3257.6648936170213</v>
      </c>
      <c r="F31" s="11">
        <f>Volumes!F31/Customers!F31</f>
        <v>3172.5555555555557</v>
      </c>
      <c r="G31" s="11">
        <f>Volumes!G31/Customers!G31</f>
        <v>15688.5</v>
      </c>
      <c r="H31" s="11">
        <f>Volumes!H31/Customers!H31</f>
        <v>42163.5</v>
      </c>
      <c r="I31" s="11">
        <f>Volumes!I31/Customers!I31</f>
        <v>32997</v>
      </c>
      <c r="J31" s="11">
        <f>Volumes!J31/Customers!J31</f>
        <v>2477.7611111111114</v>
      </c>
      <c r="K31" s="11">
        <f>Volumes!K31/Customers!K31</f>
        <v>3220.5222222222224</v>
      </c>
      <c r="L31" s="11">
        <f>Volumes!L31/Customers!L31</f>
        <v>12195.266666666668</v>
      </c>
      <c r="M31" s="11">
        <f>Volumes!M31/Customers!M31</f>
        <v>12577.5</v>
      </c>
      <c r="N31" s="11">
        <f>Volumes!N31/Customers!N31</f>
        <v>42430.625</v>
      </c>
      <c r="O31" s="11">
        <f>Volumes!O31/Customers!O31</f>
        <v>91812.875</v>
      </c>
      <c r="P31" s="11">
        <f>Volumes!P31/Customers!P31</f>
        <v>17.633045622688041</v>
      </c>
      <c r="Q31" s="11">
        <f>Volumes!Q31/Customers!Q31</f>
        <v>49.737857904967939</v>
      </c>
      <c r="R31" s="11">
        <f>Volumes!R31/Customers!R31</f>
        <v>237.05714285714285</v>
      </c>
      <c r="S31" s="12">
        <f>Volumes!S31/Customers!S31</f>
        <v>56.273441108545029</v>
      </c>
    </row>
    <row r="32" spans="2:19" x14ac:dyDescent="0.3">
      <c r="B32" s="9">
        <v>201505</v>
      </c>
      <c r="C32" s="11">
        <f>Volumes!C32/Customers!C32</f>
        <v>33.844736842105256</v>
      </c>
      <c r="D32" s="11">
        <f>Volumes!D32/Customers!D32</f>
        <v>158.69087329992846</v>
      </c>
      <c r="E32" s="11">
        <f>Volumes!E32/Customers!E32</f>
        <v>2665.5354838709686</v>
      </c>
      <c r="F32" s="11">
        <f>Volumes!F32/Customers!F32</f>
        <v>1912.2222222222222</v>
      </c>
      <c r="G32" s="11">
        <f>Volumes!G32/Customers!G32</f>
        <v>5840.5</v>
      </c>
      <c r="H32" s="11">
        <f>Volumes!H32/Customers!H32</f>
        <v>35794</v>
      </c>
      <c r="I32" s="11">
        <f>Volumes!I32/Customers!I32</f>
        <v>31354</v>
      </c>
      <c r="J32" s="11">
        <f>Volumes!J32/Customers!J32</f>
        <v>2312.1388888888887</v>
      </c>
      <c r="K32" s="11">
        <f>Volumes!K32/Customers!K32</f>
        <v>2867.1444444444442</v>
      </c>
      <c r="L32" s="11">
        <f>Volumes!L32/Customers!L32</f>
        <v>9831.7916666666661</v>
      </c>
      <c r="M32" s="11">
        <f>Volumes!M32/Customers!M32</f>
        <v>11794.5</v>
      </c>
      <c r="N32" s="11">
        <f>Volumes!N32/Customers!N32</f>
        <v>37501.75</v>
      </c>
      <c r="O32" s="11">
        <f>Volumes!O32/Customers!O32</f>
        <v>89526.625</v>
      </c>
      <c r="P32" s="11">
        <f>Volumes!P32/Customers!P32</f>
        <v>14.056703567035669</v>
      </c>
      <c r="Q32" s="11">
        <f>Volumes!Q32/Customers!Q32</f>
        <v>36.246201229035634</v>
      </c>
      <c r="R32" s="11">
        <f>Volumes!R32/Customers!R32</f>
        <v>198.81136363636361</v>
      </c>
      <c r="S32" s="12">
        <f>Volumes!S32/Customers!S32</f>
        <v>35.532967032967036</v>
      </c>
    </row>
    <row r="33" spans="2:19" x14ac:dyDescent="0.3">
      <c r="B33" s="9">
        <v>201506</v>
      </c>
      <c r="C33" s="11">
        <f>Volumes!C33/Customers!C33</f>
        <v>17.983783783783785</v>
      </c>
      <c r="D33" s="11">
        <f>Volumes!D33/Customers!D33</f>
        <v>118.17572554639915</v>
      </c>
      <c r="E33" s="11">
        <f>Volumes!E33/Customers!E33</f>
        <v>2003.3450549450549</v>
      </c>
      <c r="F33" s="11">
        <f>Volumes!F33/Customers!F33</f>
        <v>1223.3333333333333</v>
      </c>
      <c r="G33" s="11">
        <f>Volumes!G33/Customers!G33</f>
        <v>4099</v>
      </c>
      <c r="H33" s="11">
        <f>Volumes!H33/Customers!H33</f>
        <v>30503.5</v>
      </c>
      <c r="I33" s="11">
        <f>Volumes!I33/Customers!I33</f>
        <v>26731</v>
      </c>
      <c r="J33" s="11">
        <f>Volumes!J33/Customers!J33</f>
        <v>2168.1947368421056</v>
      </c>
      <c r="K33" s="11">
        <f>Volumes!K33/Customers!K33</f>
        <v>2738.46</v>
      </c>
      <c r="L33" s="11">
        <f>Volumes!L33/Customers!L33</f>
        <v>9804.7909090909088</v>
      </c>
      <c r="M33" s="11">
        <f>Volumes!M33/Customers!M33</f>
        <v>10122.5</v>
      </c>
      <c r="N33" s="11">
        <f>Volumes!N33/Customers!N33</f>
        <v>32466</v>
      </c>
      <c r="O33" s="11">
        <f>Volumes!O33/Customers!O33</f>
        <v>94331.25</v>
      </c>
      <c r="P33" s="11">
        <f>Volumes!P33/Customers!P33</f>
        <v>9.969334975369458</v>
      </c>
      <c r="Q33" s="11">
        <f>Volumes!Q33/Customers!Q33</f>
        <v>22.919233685192754</v>
      </c>
      <c r="R33" s="11">
        <f>Volumes!R33/Customers!R33</f>
        <v>184.32340425531913</v>
      </c>
      <c r="S33" s="12">
        <f>Volumes!S33/Customers!S33</f>
        <v>15.751428571428571</v>
      </c>
    </row>
    <row r="34" spans="2:19" x14ac:dyDescent="0.3">
      <c r="B34" s="9">
        <v>201507</v>
      </c>
      <c r="C34" s="11">
        <f>Volumes!C34/Customers!C34</f>
        <v>25.684210526315791</v>
      </c>
      <c r="D34" s="11">
        <f>Volumes!D34/Customers!D34</f>
        <v>90.610161579892278</v>
      </c>
      <c r="E34" s="11">
        <f>Volumes!E34/Customers!E34</f>
        <v>1661.1299999999999</v>
      </c>
      <c r="F34" s="11">
        <f>Volumes!F34/Customers!F34</f>
        <v>1003.8888888888889</v>
      </c>
      <c r="G34" s="11">
        <f>Volumes!G34/Customers!G34</f>
        <v>3682.3333333333335</v>
      </c>
      <c r="H34" s="11">
        <f>Volumes!H34/Customers!H34</f>
        <v>28885.5</v>
      </c>
      <c r="I34" s="11">
        <f>Volumes!I34/Customers!I34</f>
        <v>27637</v>
      </c>
      <c r="J34" s="11">
        <f>Volumes!J34/Customers!J34</f>
        <v>1827.3368421052633</v>
      </c>
      <c r="K34" s="11">
        <f>Volumes!K34/Customers!K34</f>
        <v>2807.2200000000003</v>
      </c>
      <c r="L34" s="11">
        <f>Volumes!L34/Customers!L34</f>
        <v>9226.5166666666664</v>
      </c>
      <c r="M34" s="11">
        <f>Volumes!M34/Customers!M34</f>
        <v>6538</v>
      </c>
      <c r="N34" s="11">
        <f>Volumes!N34/Customers!N34</f>
        <v>32515.5</v>
      </c>
      <c r="O34" s="11">
        <f>Volumes!O34/Customers!O34</f>
        <v>116733.85714285714</v>
      </c>
      <c r="P34" s="11">
        <f>Volumes!P34/Customers!P34</f>
        <v>7.5391676866585078</v>
      </c>
      <c r="Q34" s="11">
        <f>Volumes!Q34/Customers!Q34</f>
        <v>16.49853863732298</v>
      </c>
      <c r="R34" s="11">
        <f>Volumes!R34/Customers!R34</f>
        <v>161.88750000000002</v>
      </c>
      <c r="S34" s="12">
        <f>Volumes!S34/Customers!S34</f>
        <v>3.5759381898454756</v>
      </c>
    </row>
    <row r="35" spans="2:19" x14ac:dyDescent="0.3">
      <c r="B35" s="9">
        <v>201508</v>
      </c>
      <c r="C35" s="11">
        <f>Volumes!C35/Customers!C35</f>
        <v>17.118421052631579</v>
      </c>
      <c r="D35" s="11">
        <f>Volumes!D35/Customers!D35</f>
        <v>86.797424351585022</v>
      </c>
      <c r="E35" s="11">
        <f>Volumes!E35/Customers!E35</f>
        <v>1618.0488888888892</v>
      </c>
      <c r="F35" s="11">
        <f>Volumes!F35/Customers!F35</f>
        <v>1084.3333333333333</v>
      </c>
      <c r="G35" s="11">
        <f>Volumes!G35/Customers!G35</f>
        <v>4965.8</v>
      </c>
      <c r="H35" s="11">
        <f>Volumes!H35/Customers!H35</f>
        <v>30088</v>
      </c>
      <c r="I35" s="11">
        <f>Volumes!I35/Customers!I35</f>
        <v>27665</v>
      </c>
      <c r="J35" s="11">
        <f>Volumes!J35/Customers!J35</f>
        <v>1722.1315789473683</v>
      </c>
      <c r="K35" s="11">
        <f>Volumes!K35/Customers!K35</f>
        <v>2546.5600000000004</v>
      </c>
      <c r="L35" s="11">
        <f>Volumes!L35/Customers!L35</f>
        <v>8718.1999999999989</v>
      </c>
      <c r="M35" s="11">
        <f>Volumes!M35/Customers!M35</f>
        <v>5948.5</v>
      </c>
      <c r="N35" s="11">
        <f>Volumes!N35/Customers!N35</f>
        <v>32603.375</v>
      </c>
      <c r="O35" s="11">
        <f>Volumes!O35/Customers!O35</f>
        <v>111527.5</v>
      </c>
      <c r="P35" s="11">
        <f>Volumes!P35/Customers!P35</f>
        <v>6.7677379480840569</v>
      </c>
      <c r="Q35" s="11">
        <f>Volumes!Q35/Customers!Q35</f>
        <v>15.276487519806929</v>
      </c>
      <c r="R35" s="11">
        <f>Volumes!R35/Customers!R35</f>
        <v>137.11458333333331</v>
      </c>
      <c r="S35" s="12">
        <f>Volumes!S35/Customers!S35</f>
        <v>2.3706422018348627</v>
      </c>
    </row>
    <row r="36" spans="2:19" x14ac:dyDescent="0.3">
      <c r="B36" s="9">
        <v>201509</v>
      </c>
      <c r="C36" s="11">
        <f>Volumes!C36/Customers!C36</f>
        <v>22.210526315789473</v>
      </c>
      <c r="D36" s="11">
        <f>Volumes!D36/Customers!D36</f>
        <v>97.8092989727879</v>
      </c>
      <c r="E36" s="11">
        <f>Volumes!E36/Customers!E36</f>
        <v>2021.7688888888883</v>
      </c>
      <c r="F36" s="11">
        <f>Volumes!F36/Customers!F36</f>
        <v>1524.7777777777778</v>
      </c>
      <c r="G36" s="11">
        <f>Volumes!G36/Customers!G36</f>
        <v>5312.166666666667</v>
      </c>
      <c r="H36" s="11">
        <f>Volumes!H36/Customers!H36</f>
        <v>34311</v>
      </c>
      <c r="I36" s="11">
        <f>Volumes!I36/Customers!I36</f>
        <v>27888.666666666668</v>
      </c>
      <c r="J36" s="11">
        <f>Volumes!J36/Customers!J36</f>
        <v>1213.8899999999999</v>
      </c>
      <c r="K36" s="11">
        <f>Volumes!K36/Customers!K36</f>
        <v>2716.5</v>
      </c>
      <c r="L36" s="11">
        <f>Volumes!L36/Customers!L36</f>
        <v>9426.1</v>
      </c>
      <c r="M36" s="11">
        <f>Volumes!M36/Customers!M36</f>
        <v>7909</v>
      </c>
      <c r="N36" s="11">
        <f>Volumes!N36/Customers!N36</f>
        <v>34316.125</v>
      </c>
      <c r="O36" s="11">
        <f>Volumes!O36/Customers!O36</f>
        <v>139058</v>
      </c>
      <c r="P36" s="11">
        <f>Volumes!P36/Customers!P36</f>
        <v>7.7367773677736764</v>
      </c>
      <c r="Q36" s="11">
        <f>Volumes!Q36/Customers!Q36</f>
        <v>17.760930030421566</v>
      </c>
      <c r="R36" s="11">
        <f>Volumes!R36/Customers!R36</f>
        <v>161.08958333333331</v>
      </c>
      <c r="S36" s="12">
        <f>Volumes!S36/Customers!S36</f>
        <v>4.9864367816091963</v>
      </c>
    </row>
    <row r="37" spans="2:19" x14ac:dyDescent="0.3">
      <c r="B37" s="9">
        <v>201510</v>
      </c>
      <c r="C37" s="11">
        <f>Volumes!C37/Customers!C37</f>
        <v>31.976315789473681</v>
      </c>
      <c r="D37" s="11">
        <f>Volumes!D37/Customers!D37</f>
        <v>110.41753375337537</v>
      </c>
      <c r="E37" s="11">
        <f>Volumes!E37/Customers!E37</f>
        <v>2288.6637362637362</v>
      </c>
      <c r="F37" s="11">
        <f>Volumes!F37/Customers!F37</f>
        <v>2010.6666666666667</v>
      </c>
      <c r="G37" s="11">
        <f>Volumes!G37/Customers!G37</f>
        <v>6795.333333333333</v>
      </c>
      <c r="H37" s="11">
        <f>Volumes!H37/Customers!H37</f>
        <v>37497.5</v>
      </c>
      <c r="I37" s="11">
        <f>Volumes!I37/Customers!I37</f>
        <v>30279.333333333332</v>
      </c>
      <c r="J37" s="11">
        <f>Volumes!J37/Customers!J37</f>
        <v>1210.2666666666667</v>
      </c>
      <c r="K37" s="11">
        <f>Volumes!K37/Customers!K37</f>
        <v>2916.6800000000003</v>
      </c>
      <c r="L37" s="11">
        <f>Volumes!L37/Customers!L37</f>
        <v>9611.9499999999989</v>
      </c>
      <c r="M37" s="11">
        <f>Volumes!M37/Customers!M37</f>
        <v>10348</v>
      </c>
      <c r="N37" s="11">
        <f>Volumes!N37/Customers!N37</f>
        <v>35368.625</v>
      </c>
      <c r="O37" s="11">
        <f>Volumes!O37/Customers!O37</f>
        <v>133311.625</v>
      </c>
      <c r="P37" s="11">
        <f>Volumes!P37/Customers!P37</f>
        <v>8.8306471306471277</v>
      </c>
      <c r="Q37" s="11">
        <f>Volumes!Q37/Customers!Q37</f>
        <v>21.843224110032374</v>
      </c>
      <c r="R37" s="11">
        <f>Volumes!R37/Customers!R37</f>
        <v>155.84375000000003</v>
      </c>
      <c r="S37" s="12">
        <f>Volumes!S37/Customers!S37</f>
        <v>18.013626834381547</v>
      </c>
    </row>
    <row r="38" spans="2:19" x14ac:dyDescent="0.3">
      <c r="B38" s="9">
        <v>201511</v>
      </c>
      <c r="C38" s="11">
        <f>Volumes!C38/Customers!C38</f>
        <v>22.894871794871793</v>
      </c>
      <c r="D38" s="11">
        <f>Volumes!D38/Customers!D38</f>
        <v>163.70578645646717</v>
      </c>
      <c r="E38" s="11">
        <f>Volumes!E38/Customers!E38</f>
        <v>2843.9506024096386</v>
      </c>
      <c r="F38" s="11">
        <f>Volumes!F38/Customers!F38</f>
        <v>6215.75</v>
      </c>
      <c r="G38" s="11">
        <f>Volumes!G38/Customers!G38</f>
        <v>14842</v>
      </c>
      <c r="H38" s="11">
        <f>Volumes!H38/Customers!H38</f>
        <v>51138.5</v>
      </c>
      <c r="I38" s="11">
        <f>Volumes!I38/Customers!I38</f>
        <v>36506.333333333336</v>
      </c>
      <c r="J38" s="11">
        <f>Volumes!J38/Customers!J38</f>
        <v>1450.9769230769232</v>
      </c>
      <c r="K38" s="11">
        <f>Volumes!K38/Customers!K38</f>
        <v>3269.2272727272725</v>
      </c>
      <c r="L38" s="11">
        <f>Volumes!L38/Customers!L38</f>
        <v>16132.154545454547</v>
      </c>
      <c r="M38" s="11">
        <f>Volumes!M38/Customers!M38</f>
        <v>13009</v>
      </c>
      <c r="N38" s="11">
        <f>Volumes!N38/Customers!N38</f>
        <v>49649.142857142855</v>
      </c>
      <c r="O38" s="11">
        <f>Volumes!O38/Customers!O38</f>
        <v>97285</v>
      </c>
      <c r="P38" s="11">
        <f>Volumes!P38/Customers!P38</f>
        <v>14.963757575757581</v>
      </c>
      <c r="Q38" s="11">
        <f>Volumes!Q38/Customers!Q38</f>
        <v>43.016615309296185</v>
      </c>
      <c r="R38" s="11">
        <f>Volumes!R38/Customers!R38</f>
        <v>176.22916666666671</v>
      </c>
      <c r="S38" s="12">
        <f>Volumes!S38/Customers!S38</f>
        <v>50.21980769230769</v>
      </c>
    </row>
    <row r="39" spans="2:19" x14ac:dyDescent="0.3">
      <c r="B39" s="9">
        <v>201512</v>
      </c>
      <c r="C39" s="11">
        <f>Volumes!C39/Customers!C39</f>
        <v>95.323076923076925</v>
      </c>
      <c r="D39" s="11">
        <f>Volumes!D39/Customers!D39</f>
        <v>408.62772541348039</v>
      </c>
      <c r="E39" s="11">
        <f>Volumes!E39/Customers!E39</f>
        <v>5116.9795180722904</v>
      </c>
      <c r="F39" s="11">
        <f>Volumes!F39/Customers!F39</f>
        <v>7810</v>
      </c>
      <c r="G39" s="11">
        <f>Volumes!G39/Customers!G39</f>
        <v>16579.333333333332</v>
      </c>
      <c r="H39" s="11">
        <f>Volumes!H39/Customers!H39</f>
        <v>54005.5</v>
      </c>
      <c r="I39" s="11">
        <f>Volumes!I39/Customers!I39</f>
        <v>40727.666666666664</v>
      </c>
      <c r="J39" s="11">
        <f>Volumes!J39/Customers!J39</f>
        <v>2381.2115384615386</v>
      </c>
      <c r="K39" s="11">
        <f>Volumes!K39/Customers!K39</f>
        <v>5171.5636363636359</v>
      </c>
      <c r="L39" s="11">
        <f>Volumes!L39/Customers!L39</f>
        <v>16809.850000000002</v>
      </c>
      <c r="M39" s="11">
        <f>Volumes!M39/Customers!M39</f>
        <v>25100</v>
      </c>
      <c r="N39" s="11">
        <f>Volumes!N39/Customers!N39</f>
        <v>53338</v>
      </c>
      <c r="O39" s="11">
        <f>Volumes!O39/Customers!O39</f>
        <v>117468.71428571429</v>
      </c>
      <c r="P39" s="11">
        <f>Volumes!P39/Customers!P39</f>
        <v>34.138480096501816</v>
      </c>
      <c r="Q39" s="11">
        <f>Volumes!Q39/Customers!Q39</f>
        <v>105.37430916670242</v>
      </c>
      <c r="R39" s="11">
        <f>Volumes!R39/Customers!R39</f>
        <v>378.83958333333334</v>
      </c>
      <c r="S39" s="12">
        <f>Volumes!S39/Customers!S39</f>
        <v>121.07764471057887</v>
      </c>
    </row>
    <row r="40" spans="2:19" x14ac:dyDescent="0.3">
      <c r="B40" s="9">
        <v>201601</v>
      </c>
      <c r="C40" s="11">
        <f>Volumes!C40/Customers!C40</f>
        <v>139.52051282051283</v>
      </c>
      <c r="D40" s="11">
        <f>Volumes!D40/Customers!D40</f>
        <v>507.91829915134383</v>
      </c>
      <c r="E40" s="11">
        <f>Volumes!E40/Customers!E40</f>
        <v>5925.0777777777785</v>
      </c>
      <c r="F40" s="11">
        <f>Volumes!F40/Customers!F40</f>
        <v>7636.5625</v>
      </c>
      <c r="G40" s="11">
        <f>Volumes!G40/Customers!G40</f>
        <v>16453.333333333332</v>
      </c>
      <c r="H40" s="11">
        <f>Volumes!H40/Customers!H40</f>
        <v>57052</v>
      </c>
      <c r="I40" s="11">
        <f>Volumes!I40/Customers!I40</f>
        <v>43939.666666666664</v>
      </c>
      <c r="J40" s="11">
        <f>Volumes!J40/Customers!J40</f>
        <v>2470.5423076923075</v>
      </c>
      <c r="K40" s="11">
        <f>Volumes!K40/Customers!K40</f>
        <v>5939.9727272727259</v>
      </c>
      <c r="L40" s="11">
        <f>Volumes!L40/Customers!L40</f>
        <v>17550.483333333334</v>
      </c>
      <c r="M40" s="11">
        <f>Volumes!M40/Customers!M40</f>
        <v>21711</v>
      </c>
      <c r="N40" s="11">
        <f>Volumes!N40/Customers!N40</f>
        <v>50191.625</v>
      </c>
      <c r="O40" s="11">
        <f>Volumes!O40/Customers!O40</f>
        <v>98968.25</v>
      </c>
      <c r="P40" s="11">
        <f>Volumes!P40/Customers!P40</f>
        <v>41.575210589651029</v>
      </c>
      <c r="Q40" s="11">
        <f>Volumes!Q40/Customers!Q40</f>
        <v>126.34868875874879</v>
      </c>
      <c r="R40" s="11">
        <f>Volumes!R40/Customers!R40</f>
        <v>461.58958333333334</v>
      </c>
      <c r="S40" s="12">
        <f>Volumes!S40/Customers!S40</f>
        <v>125.29937629937633</v>
      </c>
    </row>
    <row r="41" spans="2:19" x14ac:dyDescent="0.3">
      <c r="B41" s="9">
        <v>201602</v>
      </c>
      <c r="C41" s="11">
        <f>Volumes!C41/Customers!C41</f>
        <v>88.005128205128202</v>
      </c>
      <c r="D41" s="11">
        <f>Volumes!D41/Customers!D41</f>
        <v>340.13789994696845</v>
      </c>
      <c r="E41" s="11">
        <f>Volumes!E41/Customers!E41</f>
        <v>4485.7146341463422</v>
      </c>
      <c r="F41" s="11">
        <f>Volumes!F41/Customers!F41</f>
        <v>5918.4705882352937</v>
      </c>
      <c r="G41" s="11">
        <f>Volumes!G41/Customers!G41</f>
        <v>10957.333333333334</v>
      </c>
      <c r="H41" s="11">
        <f>Volumes!H41/Customers!H41</f>
        <v>46578.5</v>
      </c>
      <c r="I41" s="11">
        <f>Volumes!I41/Customers!I41</f>
        <v>35557.333333333336</v>
      </c>
      <c r="J41" s="11">
        <f>Volumes!J41/Customers!J41</f>
        <v>2203.1423076923074</v>
      </c>
      <c r="K41" s="11">
        <f>Volumes!K41/Customers!K41</f>
        <v>4507.181818181818</v>
      </c>
      <c r="L41" s="11">
        <f>Volumes!L41/Customers!L41</f>
        <v>16043.072727272725</v>
      </c>
      <c r="M41" s="11">
        <f>Volumes!M41/Customers!M41</f>
        <v>14040</v>
      </c>
      <c r="N41" s="11">
        <f>Volumes!N41/Customers!N41</f>
        <v>23435.285714285714</v>
      </c>
      <c r="O41" s="11">
        <f>Volumes!O41/Customers!O41</f>
        <v>97799</v>
      </c>
      <c r="P41" s="11">
        <f>Volumes!P41/Customers!P41</f>
        <v>27.328004807692309</v>
      </c>
      <c r="Q41" s="11">
        <f>Volumes!Q41/Customers!Q41</f>
        <v>82.165594768261997</v>
      </c>
      <c r="R41" s="11">
        <f>Volumes!R41/Customers!R41</f>
        <v>328.99166666666667</v>
      </c>
      <c r="S41" s="12">
        <f>Volumes!S41/Customers!S41</f>
        <v>98.946153846153834</v>
      </c>
    </row>
    <row r="42" spans="2:19" x14ac:dyDescent="0.3">
      <c r="B42" s="9">
        <v>201603</v>
      </c>
      <c r="C42" s="11">
        <f>Volumes!C42/Customers!C42</f>
        <v>62.525641025641029</v>
      </c>
      <c r="D42" s="11">
        <f>Volumes!D42/Customers!D42</f>
        <v>279.21930474677959</v>
      </c>
      <c r="E42" s="11">
        <f>Volumes!E42/Customers!E42</f>
        <v>3789.0463414634137</v>
      </c>
      <c r="F42" s="11">
        <f>Volumes!F42/Customers!F42</f>
        <v>5716.5294117647063</v>
      </c>
      <c r="G42" s="11">
        <f>Volumes!G42/Customers!G42</f>
        <v>10359.6</v>
      </c>
      <c r="H42" s="11">
        <f>Volumes!H42/Customers!H42</f>
        <v>47660.5</v>
      </c>
      <c r="I42" s="11">
        <f>Volumes!I42/Customers!I42</f>
        <v>38003.666666666664</v>
      </c>
      <c r="J42" s="11">
        <f>Volumes!J42/Customers!J42</f>
        <v>2322.8115384615385</v>
      </c>
      <c r="K42" s="11">
        <f>Volumes!K42/Customers!K42</f>
        <v>4092.3818181818178</v>
      </c>
      <c r="L42" s="11">
        <f>Volumes!L42/Customers!L42</f>
        <v>16861.872727272726</v>
      </c>
      <c r="M42" s="11">
        <f>Volumes!M42/Customers!M42</f>
        <v>15983.5</v>
      </c>
      <c r="N42" s="11">
        <f>Volumes!N42/Customers!N42</f>
        <v>63500.5</v>
      </c>
      <c r="O42" s="11">
        <f>Volumes!O42/Customers!O42</f>
        <v>98414.125</v>
      </c>
      <c r="P42" s="11">
        <f>Volumes!P42/Customers!P42</f>
        <v>23.588581730769228</v>
      </c>
      <c r="Q42" s="11">
        <f>Volumes!Q42/Customers!Q42</f>
        <v>69.708505583611895</v>
      </c>
      <c r="R42" s="11">
        <f>Volumes!R42/Customers!R42</f>
        <v>276.59375000000006</v>
      </c>
      <c r="S42" s="12">
        <f>Volumes!S42/Customers!S42</f>
        <v>85.808817635270557</v>
      </c>
    </row>
    <row r="43" spans="2:19" x14ac:dyDescent="0.3">
      <c r="B43" s="9">
        <v>201604</v>
      </c>
      <c r="C43" s="11">
        <f>Volumes!C43/Customers!C43</f>
        <v>45.266666666666659</v>
      </c>
      <c r="D43" s="11">
        <f>Volumes!D43/Customers!D43</f>
        <v>219.36064880112843</v>
      </c>
      <c r="E43" s="11">
        <f>Volumes!E43/Customers!E43</f>
        <v>3124.5073170731707</v>
      </c>
      <c r="F43" s="11">
        <f>Volumes!F43/Customers!F43</f>
        <v>3609.9411764705883</v>
      </c>
      <c r="G43" s="11">
        <f>Volumes!G43/Customers!G43</f>
        <v>10535.166666666666</v>
      </c>
      <c r="H43" s="11">
        <f>Volumes!H43/Customers!H43</f>
        <v>39641.5</v>
      </c>
      <c r="I43" s="11">
        <f>Volumes!I43/Customers!I43</f>
        <v>32562.333333333332</v>
      </c>
      <c r="J43" s="11">
        <f>Volumes!J43/Customers!J43</f>
        <v>1837.7407407407406</v>
      </c>
      <c r="K43" s="11">
        <f>Volumes!K43/Customers!K43</f>
        <v>4686.3454545454542</v>
      </c>
      <c r="L43" s="11">
        <f>Volumes!L43/Customers!L43</f>
        <v>10822.036363636364</v>
      </c>
      <c r="M43" s="11">
        <f>Volumes!M43/Customers!M43</f>
        <v>23110</v>
      </c>
      <c r="N43" s="11">
        <f>Volumes!N43/Customers!N43</f>
        <v>36878.5</v>
      </c>
      <c r="O43" s="11">
        <f>Volumes!O43/Customers!O43</f>
        <v>97050.125</v>
      </c>
      <c r="P43" s="11">
        <f>Volumes!P43/Customers!P43</f>
        <v>17.287274909963983</v>
      </c>
      <c r="Q43" s="11">
        <f>Volumes!Q43/Customers!Q43</f>
        <v>49.902196351245841</v>
      </c>
      <c r="R43" s="11">
        <f>Volumes!R43/Customers!R43</f>
        <v>254.27500000000006</v>
      </c>
      <c r="S43" s="12">
        <f>Volumes!S43/Customers!S43</f>
        <v>60.335216572504706</v>
      </c>
    </row>
    <row r="44" spans="2:19" x14ac:dyDescent="0.3">
      <c r="B44" s="9">
        <v>201605</v>
      </c>
      <c r="C44" s="11">
        <f>Volumes!C44/Customers!C44</f>
        <v>20.882051282051282</v>
      </c>
      <c r="D44" s="11">
        <f>Volumes!D44/Customers!D44</f>
        <v>134.54602222614213</v>
      </c>
      <c r="E44" s="11">
        <f>Volumes!E44/Customers!E44</f>
        <v>2316.028048780488</v>
      </c>
      <c r="F44" s="11">
        <f>Volumes!F44/Customers!F44</f>
        <v>2897.705882352941</v>
      </c>
      <c r="G44" s="11">
        <f>Volumes!G44/Customers!G44</f>
        <v>6134.833333333333</v>
      </c>
      <c r="H44" s="11">
        <f>Volumes!H44/Customers!H44</f>
        <v>37397.5</v>
      </c>
      <c r="I44" s="11">
        <f>Volumes!I44/Customers!I44</f>
        <v>23794</v>
      </c>
      <c r="J44" s="11">
        <f>Volumes!J44/Customers!J44</f>
        <v>1539.3500000000001</v>
      </c>
      <c r="K44" s="11">
        <f>Volumes!K44/Customers!K44</f>
        <v>3717.6636363636367</v>
      </c>
      <c r="L44" s="11">
        <f>Volumes!L44/Customers!L44</f>
        <v>10135.1</v>
      </c>
      <c r="M44" s="11">
        <f>Volumes!M44/Customers!M44</f>
        <v>13977</v>
      </c>
      <c r="N44" s="11">
        <f>Volumes!N44/Customers!N44</f>
        <v>34031.875</v>
      </c>
      <c r="O44" s="11">
        <f>Volumes!O44/Customers!O44</f>
        <v>105586.875</v>
      </c>
      <c r="P44" s="11">
        <f>Volumes!P44/Customers!P44</f>
        <v>11.461158021712908</v>
      </c>
      <c r="Q44" s="11">
        <f>Volumes!Q44/Customers!Q44</f>
        <v>29.411662200292096</v>
      </c>
      <c r="R44" s="11">
        <f>Volumes!R44/Customers!R44</f>
        <v>193.625</v>
      </c>
      <c r="S44" s="12">
        <f>Volumes!S44/Customers!S44</f>
        <v>25.062171628721536</v>
      </c>
    </row>
    <row r="45" spans="2:19" x14ac:dyDescent="0.3">
      <c r="B45" s="9">
        <v>201606</v>
      </c>
      <c r="C45" s="11">
        <f>Volumes!C45/Customers!C45</f>
        <v>19.710526315789476</v>
      </c>
      <c r="D45" s="11">
        <f>Volumes!D45/Customers!D45</f>
        <v>124.86265889830506</v>
      </c>
      <c r="E45" s="11">
        <f>Volumes!E45/Customers!E45</f>
        <v>2129.832098765432</v>
      </c>
      <c r="F45" s="11">
        <f>Volumes!F45/Customers!F45</f>
        <v>2327.4117647058824</v>
      </c>
      <c r="G45" s="11">
        <f>Volumes!G45/Customers!G45</f>
        <v>4453.166666666667</v>
      </c>
      <c r="H45" s="11">
        <f>Volumes!H45/Customers!H45</f>
        <v>32540.5</v>
      </c>
      <c r="I45" s="11">
        <f>Volumes!I45/Customers!I45</f>
        <v>23006.5</v>
      </c>
      <c r="J45" s="11">
        <f>Volumes!J45/Customers!J45</f>
        <v>1644.8346153846153</v>
      </c>
      <c r="K45" s="11">
        <f>Volumes!K45/Customers!K45</f>
        <v>3760.7727272727279</v>
      </c>
      <c r="L45" s="11">
        <f>Volumes!L45/Customers!L45</f>
        <v>9857.8000000000011</v>
      </c>
      <c r="M45" s="11">
        <f>Volumes!M45/Customers!M45</f>
        <v>10822.5</v>
      </c>
      <c r="N45" s="11">
        <f>Volumes!N45/Customers!N45</f>
        <v>31718.75</v>
      </c>
      <c r="O45" s="11">
        <f>Volumes!O45/Customers!O45</f>
        <v>103631.5</v>
      </c>
      <c r="P45" s="11">
        <f>Volumes!P45/Customers!P45</f>
        <v>10.802355712603061</v>
      </c>
      <c r="Q45" s="11">
        <f>Volumes!Q45/Customers!Q45</f>
        <v>24.607547383469957</v>
      </c>
      <c r="R45" s="11">
        <f>Volumes!R45/Customers!R45</f>
        <v>187.96249999999998</v>
      </c>
      <c r="S45" s="12">
        <f>Volumes!S45/Customers!S45</f>
        <v>16.14206896551724</v>
      </c>
    </row>
    <row r="46" spans="2:19" x14ac:dyDescent="0.3">
      <c r="B46" s="9">
        <v>201607</v>
      </c>
      <c r="C46" s="11">
        <f>Volumes!C46/Customers!C46</f>
        <v>8.4921052631578959</v>
      </c>
      <c r="D46" s="11">
        <f>Volumes!D46/Customers!D46</f>
        <v>104.37852609308885</v>
      </c>
      <c r="E46" s="11">
        <f>Volumes!E46/Customers!E46</f>
        <v>1796.1792682926828</v>
      </c>
      <c r="F46" s="11">
        <f>Volumes!F46/Customers!F46</f>
        <v>1832.1764705882354</v>
      </c>
      <c r="G46" s="11">
        <f>Volumes!G46/Customers!G46</f>
        <v>4469</v>
      </c>
      <c r="H46" s="11">
        <f>Volumes!H46/Customers!H46</f>
        <v>31858.5</v>
      </c>
      <c r="I46" s="11">
        <f>Volumes!I46/Customers!I46</f>
        <v>24974.5</v>
      </c>
      <c r="J46" s="11">
        <f>Volumes!J46/Customers!J46</f>
        <v>1452.1035714285713</v>
      </c>
      <c r="K46" s="11">
        <f>Volumes!K46/Customers!K46</f>
        <v>3139.4363636363632</v>
      </c>
      <c r="L46" s="11">
        <f>Volumes!L46/Customers!L46</f>
        <v>9554.625</v>
      </c>
      <c r="M46" s="11">
        <f>Volumes!M46/Customers!M46</f>
        <v>18791</v>
      </c>
      <c r="N46" s="11">
        <f>Volumes!N46/Customers!N46</f>
        <v>33721.125</v>
      </c>
      <c r="O46" s="11">
        <f>Volumes!O46/Customers!O46</f>
        <v>98316.875</v>
      </c>
      <c r="P46" s="11">
        <f>Volumes!P46/Customers!P46</f>
        <v>9.1553421368547419</v>
      </c>
      <c r="Q46" s="11">
        <f>Volumes!Q46/Customers!Q46</f>
        <v>18.931353788317764</v>
      </c>
      <c r="R46" s="11">
        <f>Volumes!R46/Customers!R46</f>
        <v>156.61041666666665</v>
      </c>
      <c r="S46" s="12">
        <f>Volumes!S46/Customers!S46</f>
        <v>9.0502654867256656</v>
      </c>
    </row>
    <row r="47" spans="2:19" x14ac:dyDescent="0.3">
      <c r="B47" s="9">
        <v>201608</v>
      </c>
      <c r="C47" s="11">
        <f>Volumes!C47/Customers!C47</f>
        <v>10.389473684210525</v>
      </c>
      <c r="D47" s="11">
        <f>Volumes!D47/Customers!D47</f>
        <v>91.611977421061951</v>
      </c>
      <c r="E47" s="11">
        <f>Volumes!E47/Customers!E47</f>
        <v>1627.2481012658227</v>
      </c>
      <c r="F47" s="11">
        <f>Volumes!F47/Customers!F47</f>
        <v>1729.0625</v>
      </c>
      <c r="G47" s="11">
        <f>Volumes!G47/Customers!G47</f>
        <v>3853.6666666666665</v>
      </c>
      <c r="H47" s="11">
        <f>Volumes!H47/Customers!H47</f>
        <v>32066.5</v>
      </c>
      <c r="I47" s="11">
        <f>Volumes!I47/Customers!I47</f>
        <v>26647.75</v>
      </c>
      <c r="J47" s="11">
        <f>Volumes!J47/Customers!J47</f>
        <v>1093.325</v>
      </c>
      <c r="K47" s="11">
        <f>Volumes!K47/Customers!K47</f>
        <v>2917.2545454545457</v>
      </c>
      <c r="L47" s="11">
        <f>Volumes!L47/Customers!L47</f>
        <v>10046.390909090909</v>
      </c>
      <c r="M47" s="11">
        <f>Volumes!M47/Customers!M47</f>
        <v>8283.5</v>
      </c>
      <c r="N47" s="11">
        <f>Volumes!N47/Customers!N47</f>
        <v>31727.75</v>
      </c>
      <c r="O47" s="11">
        <f>Volumes!O47/Customers!O47</f>
        <v>131441.28571428571</v>
      </c>
      <c r="P47" s="11">
        <f>Volumes!P47/Customers!P47</f>
        <v>8.1170289855072504</v>
      </c>
      <c r="Q47" s="11">
        <f>Volumes!Q47/Customers!Q47</f>
        <v>16.190378079564525</v>
      </c>
      <c r="R47" s="11">
        <f>Volumes!R47/Customers!R47</f>
        <v>148.77500000000006</v>
      </c>
      <c r="S47" s="12">
        <f>Volumes!S47/Customers!S47</f>
        <v>4.37579737335835</v>
      </c>
    </row>
    <row r="48" spans="2:19" x14ac:dyDescent="0.3">
      <c r="B48" s="9">
        <v>201609</v>
      </c>
      <c r="C48" s="11">
        <f>Volumes!C48/Customers!C48</f>
        <v>24.918421052631579</v>
      </c>
      <c r="D48" s="11">
        <f>Volumes!D48/Customers!D48</f>
        <v>97.341289413422544</v>
      </c>
      <c r="E48" s="11">
        <f>Volumes!E48/Customers!E48</f>
        <v>1804.7049999999999</v>
      </c>
      <c r="F48" s="11">
        <f>Volumes!F48/Customers!F48</f>
        <v>2515.9411764705883</v>
      </c>
      <c r="G48" s="11">
        <f>Volumes!G48/Customers!G48</f>
        <v>4658.666666666667</v>
      </c>
      <c r="H48" s="11">
        <f>Volumes!H48/Customers!H48</f>
        <v>34177.5</v>
      </c>
      <c r="I48" s="11">
        <f>Volumes!I48/Customers!I48</f>
        <v>34213</v>
      </c>
      <c r="J48" s="11">
        <f>Volumes!J48/Customers!J48</f>
        <v>1055.0999999999999</v>
      </c>
      <c r="K48" s="11">
        <f>Volumes!K48/Customers!K48</f>
        <v>2763.6545454545453</v>
      </c>
      <c r="L48" s="11">
        <f>Volumes!L48/Customers!L48</f>
        <v>10758.2</v>
      </c>
      <c r="M48" s="11">
        <f>Volumes!M48/Customers!M48</f>
        <v>8946</v>
      </c>
      <c r="N48" s="11">
        <f>Volumes!N48/Customers!N48</f>
        <v>31025.125</v>
      </c>
      <c r="O48" s="11">
        <f>Volumes!O48/Customers!O48</f>
        <v>135925.25</v>
      </c>
      <c r="P48" s="11">
        <f>Volumes!P48/Customers!P48</f>
        <v>8.6166060606060615</v>
      </c>
      <c r="Q48" s="11">
        <f>Volumes!Q48/Customers!Q48</f>
        <v>17.662344914896607</v>
      </c>
      <c r="R48" s="11">
        <f>Volumes!R48/Customers!R48</f>
        <v>140.94374999999999</v>
      </c>
      <c r="S48" s="12">
        <f>Volumes!S48/Customers!S48</f>
        <v>6.5129554655870434</v>
      </c>
    </row>
    <row r="49" spans="2:19" x14ac:dyDescent="0.3">
      <c r="B49" s="9">
        <v>201610</v>
      </c>
      <c r="C49" s="11">
        <f>Volumes!C49/Customers!C49</f>
        <v>22.868421052631579</v>
      </c>
      <c r="D49" s="11">
        <f>Volumes!D49/Customers!D49</f>
        <v>123.55104845814979</v>
      </c>
      <c r="E49" s="11">
        <f>Volumes!E49/Customers!E49</f>
        <v>2154.6025</v>
      </c>
      <c r="F49" s="11">
        <f>Volumes!F49/Customers!F49</f>
        <v>4172.6470588235297</v>
      </c>
      <c r="G49" s="11">
        <f>Volumes!G49/Customers!G49</f>
        <v>7788.6500000000005</v>
      </c>
      <c r="H49" s="11">
        <f>Volumes!H49/Customers!H49</f>
        <v>39658.5</v>
      </c>
      <c r="I49" s="11">
        <f>Volumes!I49/Customers!I49</f>
        <v>39284.75</v>
      </c>
      <c r="J49" s="11">
        <f>Volumes!J49/Customers!J49</f>
        <v>1091.6535714285712</v>
      </c>
      <c r="K49" s="11">
        <f>Volumes!K49/Customers!K49</f>
        <v>3255.1999999999989</v>
      </c>
      <c r="L49" s="11">
        <f>Volumes!L49/Customers!L49</f>
        <v>10873.625000000002</v>
      </c>
      <c r="M49" s="11">
        <f>Volumes!M49/Customers!M49</f>
        <v>8097</v>
      </c>
      <c r="N49" s="11">
        <f>Volumes!N49/Customers!N49</f>
        <v>34917.25</v>
      </c>
      <c r="O49" s="11">
        <f>Volumes!O49/Customers!O49</f>
        <v>128763.625</v>
      </c>
      <c r="P49" s="11">
        <f>Volumes!P49/Customers!P49</f>
        <v>10.962940461725392</v>
      </c>
      <c r="Q49" s="11">
        <f>Volumes!Q49/Customers!Q49</f>
        <v>27.853358318945563</v>
      </c>
      <c r="R49" s="11">
        <f>Volumes!R49/Customers!R49</f>
        <v>154.68541666666664</v>
      </c>
      <c r="S49" s="12">
        <f>Volumes!S49/Customers!S49</f>
        <v>28.709141791044779</v>
      </c>
    </row>
    <row r="50" spans="2:19" x14ac:dyDescent="0.3">
      <c r="B50" s="9">
        <v>201611</v>
      </c>
      <c r="C50" s="11">
        <f>Volumes!C50/Customers!C50</f>
        <v>28.323684210526309</v>
      </c>
      <c r="D50" s="11">
        <f>Volumes!D50/Customers!D50</f>
        <v>172.09353085553994</v>
      </c>
      <c r="E50" s="11">
        <f>Volumes!E50/Customers!E50</f>
        <v>2930.7231707317073</v>
      </c>
      <c r="F50" s="11">
        <f>Volumes!F50/Customers!F50</f>
        <v>5052</v>
      </c>
      <c r="G50" s="11">
        <f>Volumes!G50/Customers!G50</f>
        <v>8051.6399999999994</v>
      </c>
      <c r="H50" s="11">
        <f>Volumes!H50/Customers!H50</f>
        <v>42520</v>
      </c>
      <c r="I50" s="11">
        <f>Volumes!I50/Customers!I50</f>
        <v>24040.666666666668</v>
      </c>
      <c r="J50" s="11">
        <f>Volumes!J50/Customers!J50</f>
        <v>1216.0222222222221</v>
      </c>
      <c r="K50" s="11">
        <f>Volumes!K50/Customers!K50</f>
        <v>3699.0916666666672</v>
      </c>
      <c r="L50" s="11">
        <f>Volumes!L50/Customers!L50</f>
        <v>12224.033333333333</v>
      </c>
      <c r="M50" s="11">
        <f>Volumes!M50/Customers!M50</f>
        <v>7425</v>
      </c>
      <c r="N50" s="11">
        <f>Volumes!N50/Customers!N50</f>
        <v>36629.625</v>
      </c>
      <c r="O50" s="11">
        <f>Volumes!O50/Customers!O50</f>
        <v>124551.14285714286</v>
      </c>
      <c r="P50" s="11">
        <f>Volumes!P50/Customers!P50</f>
        <v>15.649396135265697</v>
      </c>
      <c r="Q50" s="11">
        <f>Volumes!Q50/Customers!Q50</f>
        <v>43.837212229712726</v>
      </c>
      <c r="R50" s="11">
        <f>Volumes!R50/Customers!R50</f>
        <v>195.33958333333331</v>
      </c>
      <c r="S50" s="12">
        <f>Volumes!S50/Customers!S50</f>
        <v>55.552724358974352</v>
      </c>
    </row>
    <row r="51" spans="2:19" x14ac:dyDescent="0.3">
      <c r="B51" s="9">
        <v>201612</v>
      </c>
      <c r="C51" s="11">
        <f>Volumes!C51/Customers!C51</f>
        <v>78.602631578947367</v>
      </c>
      <c r="D51" s="11">
        <f>Volumes!D51/Customers!D51</f>
        <v>349.41311618184977</v>
      </c>
      <c r="E51" s="11">
        <f>Volumes!E51/Customers!E51</f>
        <v>4760.2469879518076</v>
      </c>
      <c r="F51" s="11">
        <f>Volumes!F51/Customers!F51</f>
        <v>8445.375</v>
      </c>
      <c r="G51" s="11">
        <f>Volumes!G51/Customers!G51</f>
        <v>17831.766666666666</v>
      </c>
      <c r="H51" s="11">
        <f>Volumes!H51/Customers!H51</f>
        <v>42266</v>
      </c>
      <c r="I51" s="11">
        <f>Volumes!I51/Customers!I51</f>
        <v>63991.25</v>
      </c>
      <c r="J51" s="11">
        <f>Volumes!J51/Customers!J51</f>
        <v>1587.174074074074</v>
      </c>
      <c r="K51" s="11">
        <f>Volumes!K51/Customers!K51</f>
        <v>4446.3249999999998</v>
      </c>
      <c r="L51" s="11">
        <f>Volumes!L51/Customers!L51</f>
        <v>17519.454545454544</v>
      </c>
      <c r="M51" s="11">
        <f>Volumes!M51/Customers!M51</f>
        <v>12457.5</v>
      </c>
      <c r="N51" s="11">
        <f>Volumes!N51/Customers!N51</f>
        <v>54050</v>
      </c>
      <c r="O51" s="11">
        <f>Volumes!O51/Customers!O51</f>
        <v>116119.5</v>
      </c>
      <c r="P51" s="11">
        <f>Volumes!P51/Customers!P51</f>
        <v>30.878140096618356</v>
      </c>
      <c r="Q51" s="11">
        <f>Volumes!Q51/Customers!Q51</f>
        <v>94.92755180246084</v>
      </c>
      <c r="R51" s="11">
        <f>Volumes!R51/Customers!R51</f>
        <v>293.38958333333329</v>
      </c>
      <c r="S51" s="12">
        <f>Volumes!S51/Customers!S51</f>
        <v>105.97034795763993</v>
      </c>
    </row>
    <row r="52" spans="2:19" x14ac:dyDescent="0.3">
      <c r="B52" s="9">
        <v>201701</v>
      </c>
      <c r="C52" s="11">
        <f>Volumes!C52/Customers!C52</f>
        <v>220.65789473684211</v>
      </c>
      <c r="D52" s="11">
        <f>Volumes!D52/Customers!D52</f>
        <v>642.03862660944174</v>
      </c>
      <c r="E52" s="11">
        <f>Volumes!E52/Customers!E52</f>
        <v>7560.3023809523802</v>
      </c>
      <c r="F52" s="11">
        <f>Volumes!F52/Customers!F52</f>
        <v>10784.058823529413</v>
      </c>
      <c r="G52" s="11">
        <f>Volumes!G52/Customers!G52</f>
        <v>23919</v>
      </c>
      <c r="H52" s="11">
        <f>Volumes!H52/Customers!H52</f>
        <v>106812</v>
      </c>
      <c r="I52" s="11">
        <f>Volumes!I52/Customers!I52</f>
        <v>51153.75</v>
      </c>
      <c r="J52" s="11">
        <f>Volumes!J52/Customers!J52</f>
        <v>2498.0592592592593</v>
      </c>
      <c r="K52" s="11">
        <f>Volumes!K52/Customers!K52</f>
        <v>5775.05</v>
      </c>
      <c r="L52" s="11">
        <f>Volumes!L52/Customers!L52</f>
        <v>24663.541666666668</v>
      </c>
      <c r="M52" s="11">
        <f>Volumes!M52/Customers!M52</f>
        <v>34296</v>
      </c>
      <c r="N52" s="11">
        <f>Volumes!N52/Customers!N52</f>
        <v>58504.375</v>
      </c>
      <c r="O52" s="11">
        <f>Volumes!O52/Customers!O52</f>
        <v>114563</v>
      </c>
      <c r="P52" s="11">
        <f>Volumes!P52/Customers!P52</f>
        <v>52.071359807460901</v>
      </c>
      <c r="Q52" s="11">
        <f>Volumes!Q52/Customers!Q52</f>
        <v>161.17814561259772</v>
      </c>
      <c r="R52" s="11">
        <f>Volumes!R52/Customers!R52</f>
        <v>560.51458333333335</v>
      </c>
      <c r="S52" s="12">
        <f>Volumes!S52/Customers!S52</f>
        <v>161.31393841166937</v>
      </c>
    </row>
    <row r="53" spans="2:19" x14ac:dyDescent="0.3">
      <c r="B53" s="9">
        <v>201702</v>
      </c>
      <c r="C53" s="11">
        <f>Volumes!C53/Customers!C53</f>
        <v>143.54473684210521</v>
      </c>
      <c r="D53" s="11">
        <f>Volumes!D53/Customers!D53</f>
        <v>495.58714481341985</v>
      </c>
      <c r="E53" s="11">
        <f>Volumes!E53/Customers!E53</f>
        <v>5635.6880952380934</v>
      </c>
      <c r="F53" s="11">
        <f>Volumes!F53/Customers!F53</f>
        <v>7132.3529411764703</v>
      </c>
      <c r="G53" s="11">
        <f>Volumes!G53/Customers!G53</f>
        <v>13405.34</v>
      </c>
      <c r="H53" s="11">
        <f>Volumes!H53/Customers!H53</f>
        <v>47937.5</v>
      </c>
      <c r="I53" s="11">
        <f>Volumes!I53/Customers!I53</f>
        <v>41829.25</v>
      </c>
      <c r="J53" s="11">
        <f>Volumes!J53/Customers!J53</f>
        <v>2213.6928571428571</v>
      </c>
      <c r="K53" s="11">
        <f>Volumes!K53/Customers!K53</f>
        <v>5786.9333333333343</v>
      </c>
      <c r="L53" s="11">
        <f>Volumes!L53/Customers!L53</f>
        <v>19416.358333333334</v>
      </c>
      <c r="M53" s="11">
        <f>Volumes!M53/Customers!M53</f>
        <v>36730</v>
      </c>
      <c r="N53" s="11">
        <f>Volumes!N53/Customers!N53</f>
        <v>44074.375</v>
      </c>
      <c r="O53" s="11">
        <f>Volumes!O53/Customers!O53</f>
        <v>92105.75</v>
      </c>
      <c r="P53" s="11">
        <f>Volumes!P53/Customers!P53</f>
        <v>39.241896758703483</v>
      </c>
      <c r="Q53" s="11">
        <f>Volumes!Q53/Customers!Q53</f>
        <v>119.5009444806049</v>
      </c>
      <c r="R53" s="11">
        <f>Volumes!R53/Customers!R53</f>
        <v>477.5020833333333</v>
      </c>
      <c r="S53" s="12">
        <f>Volumes!S53/Customers!S53</f>
        <v>127.09668874172185</v>
      </c>
    </row>
    <row r="54" spans="2:19" x14ac:dyDescent="0.3">
      <c r="B54" s="9">
        <v>201703</v>
      </c>
      <c r="C54" s="11">
        <f>Volumes!C54/Customers!C54</f>
        <v>96.205263157894734</v>
      </c>
      <c r="D54" s="11">
        <f>Volumes!D54/Customers!D54</f>
        <v>380.89346785225717</v>
      </c>
      <c r="E54" s="11">
        <f>Volumes!E54/Customers!E54</f>
        <v>4616.4440476190475</v>
      </c>
      <c r="F54" s="11">
        <f>Volumes!F54/Customers!F54</f>
        <v>6246.4705882352937</v>
      </c>
      <c r="G54" s="11">
        <f>Volumes!G54/Customers!G54</f>
        <v>18169.8</v>
      </c>
      <c r="H54" s="11">
        <f>Volumes!H54/Customers!H54</f>
        <v>47551.5</v>
      </c>
      <c r="I54" s="11">
        <f>Volumes!I54/Customers!I54</f>
        <v>40309.25</v>
      </c>
      <c r="J54" s="11">
        <f>Volumes!J54/Customers!J54</f>
        <v>1875.8222222222219</v>
      </c>
      <c r="K54" s="11">
        <f>Volumes!K54/Customers!K54</f>
        <v>5272.8384615384612</v>
      </c>
      <c r="L54" s="11">
        <f>Volumes!L54/Customers!L54</f>
        <v>18032.75</v>
      </c>
      <c r="M54" s="11">
        <f>Volumes!M54/Customers!M54</f>
        <v>19697.5</v>
      </c>
      <c r="N54" s="11">
        <f>Volumes!N54/Customers!N54</f>
        <v>45917</v>
      </c>
      <c r="O54" s="11">
        <f>Volumes!O54/Customers!O54</f>
        <v>113072</v>
      </c>
      <c r="P54" s="11">
        <f>Volumes!P54/Customers!P54</f>
        <v>29.789140811455837</v>
      </c>
      <c r="Q54" s="11">
        <f>Volumes!Q54/Customers!Q54</f>
        <v>92.185345673043685</v>
      </c>
      <c r="R54" s="11">
        <f>Volumes!R54/Customers!R54</f>
        <v>356.71041666666662</v>
      </c>
      <c r="S54" s="12">
        <f>Volumes!S54/Customers!S54</f>
        <v>104.67070866141729</v>
      </c>
    </row>
    <row r="55" spans="2:19" x14ac:dyDescent="0.3">
      <c r="B55" s="9">
        <v>201704</v>
      </c>
      <c r="C55" s="11">
        <f>Volumes!C55/Customers!C55</f>
        <v>59.927027027027009</v>
      </c>
      <c r="D55" s="11">
        <f>Volumes!D55/Customers!D55</f>
        <v>263.57786142001686</v>
      </c>
      <c r="E55" s="11">
        <f>Volumes!E55/Customers!E55</f>
        <v>3726.1059523809536</v>
      </c>
      <c r="F55" s="11">
        <f>Volumes!F55/Customers!F55</f>
        <v>5749.1176470588234</v>
      </c>
      <c r="G55" s="11">
        <f>Volumes!G55/Customers!G55</f>
        <v>9932.5</v>
      </c>
      <c r="H55" s="11">
        <f>Volumes!H55/Customers!H55</f>
        <v>43234.5</v>
      </c>
      <c r="I55" s="11">
        <f>Volumes!I55/Customers!I55</f>
        <v>38126.5</v>
      </c>
      <c r="J55" s="11">
        <f>Volumes!J55/Customers!J55</f>
        <v>1593.4615384615386</v>
      </c>
      <c r="K55" s="11">
        <f>Volumes!K55/Customers!K55</f>
        <v>4585.7615384615383</v>
      </c>
      <c r="L55" s="11">
        <f>Volumes!L55/Customers!L55</f>
        <v>15604.441666666668</v>
      </c>
      <c r="M55" s="11">
        <f>Volumes!M55/Customers!M55</f>
        <v>10872.5</v>
      </c>
      <c r="N55" s="11">
        <f>Volumes!N55/Customers!N55</f>
        <v>41775.375</v>
      </c>
      <c r="O55" s="11">
        <f>Volumes!O55/Customers!O55</f>
        <v>102579.625</v>
      </c>
      <c r="P55" s="11">
        <f>Volumes!P55/Customers!P55</f>
        <v>21.248862275449106</v>
      </c>
      <c r="Q55" s="11">
        <f>Volumes!Q55/Customers!Q55</f>
        <v>65.508098761349729</v>
      </c>
      <c r="R55" s="11">
        <f>Volumes!R55/Customers!R55</f>
        <v>250.54999999999995</v>
      </c>
      <c r="S55" s="12">
        <f>Volumes!S55/Customers!S55</f>
        <v>86.230831973898844</v>
      </c>
    </row>
    <row r="56" spans="2:19" x14ac:dyDescent="0.3">
      <c r="B56" s="9">
        <v>201705</v>
      </c>
      <c r="C56" s="11">
        <f>Volumes!C56/Customers!C56</f>
        <v>59.718421052631584</v>
      </c>
      <c r="D56" s="11">
        <f>Volumes!D56/Customers!D56</f>
        <v>198.74203570202545</v>
      </c>
      <c r="E56" s="11">
        <f>Volumes!E56/Customers!E56</f>
        <v>2931.4333333333338</v>
      </c>
      <c r="F56" s="11">
        <f>Volumes!F56/Customers!F56</f>
        <v>2088.5294117647059</v>
      </c>
      <c r="G56" s="11">
        <f>Volumes!G56/Customers!G56</f>
        <v>8187.8833333333341</v>
      </c>
      <c r="H56" s="11">
        <f>Volumes!H56/Customers!H56</f>
        <v>36450</v>
      </c>
      <c r="I56" s="11">
        <f>Volumes!I56/Customers!I56</f>
        <v>38276.25</v>
      </c>
      <c r="J56" s="11">
        <f>Volumes!J56/Customers!J56</f>
        <v>1307.9538461538459</v>
      </c>
      <c r="K56" s="11">
        <f>Volumes!K56/Customers!K56</f>
        <v>4189.3357142857149</v>
      </c>
      <c r="L56" s="11">
        <f>Volumes!L56/Customers!L56</f>
        <v>11977.208333333334</v>
      </c>
      <c r="M56" s="11">
        <f>Volumes!M56/Customers!M56</f>
        <v>12955.5</v>
      </c>
      <c r="N56" s="11">
        <f>Volumes!N56/Customers!N56</f>
        <v>36526.125</v>
      </c>
      <c r="O56" s="11">
        <f>Volumes!O56/Customers!O56</f>
        <v>111332.25</v>
      </c>
      <c r="P56" s="11">
        <f>Volumes!P56/Customers!P56</f>
        <v>15.73724550898204</v>
      </c>
      <c r="Q56" s="11">
        <f>Volumes!Q56/Customers!Q56</f>
        <v>45.419176480299363</v>
      </c>
      <c r="R56" s="11">
        <f>Volumes!R56/Customers!R56</f>
        <v>222.17659574468084</v>
      </c>
      <c r="S56" s="12">
        <f>Volumes!S56/Customers!S56</f>
        <v>52.407837445573293</v>
      </c>
    </row>
    <row r="57" spans="2:19" x14ac:dyDescent="0.3">
      <c r="B57" s="9">
        <v>201706</v>
      </c>
      <c r="C57" s="11">
        <f>Volumes!C57/Customers!C57</f>
        <v>52.90789473684211</v>
      </c>
      <c r="D57" s="11">
        <f>Volumes!D57/Customers!D57</f>
        <v>128.43277672577034</v>
      </c>
      <c r="E57" s="11">
        <f>Volumes!E57/Customers!E57</f>
        <v>2164.5369047619047</v>
      </c>
      <c r="F57" s="11">
        <f>Volumes!F57/Customers!F57</f>
        <v>2214.3529411764707</v>
      </c>
      <c r="G57" s="11">
        <f>Volumes!G57/Customers!G57</f>
        <v>5685.5999999999995</v>
      </c>
      <c r="H57" s="11">
        <f>Volumes!H57/Customers!H57</f>
        <v>33660.5</v>
      </c>
      <c r="I57" s="11">
        <f>Volumes!I57/Customers!I57</f>
        <v>34863.5</v>
      </c>
      <c r="J57" s="11">
        <f>Volumes!J57/Customers!J57</f>
        <v>1014.5961538461538</v>
      </c>
      <c r="K57" s="11">
        <f>Volumes!K57/Customers!K57</f>
        <v>3209.5357142857142</v>
      </c>
      <c r="L57" s="11">
        <f>Volumes!L57/Customers!L57</f>
        <v>11393.316666666668</v>
      </c>
      <c r="M57" s="11">
        <f>Volumes!M57/Customers!M57</f>
        <v>10751.5</v>
      </c>
      <c r="N57" s="11">
        <f>Volumes!N57/Customers!N57</f>
        <v>24055.5</v>
      </c>
      <c r="O57" s="11">
        <f>Volumes!O57/Customers!O57</f>
        <v>99910.5</v>
      </c>
      <c r="P57" s="11">
        <f>Volumes!P57/Customers!P57</f>
        <v>11.621889952153111</v>
      </c>
      <c r="Q57" s="11">
        <f>Volumes!Q57/Customers!Q57</f>
        <v>26.185708794376861</v>
      </c>
      <c r="R57" s="11">
        <f>Volumes!R57/Customers!R57</f>
        <v>174.27499999999998</v>
      </c>
      <c r="S57" s="12">
        <f>Volumes!S57/Customers!S57</f>
        <v>22.450071942446048</v>
      </c>
    </row>
    <row r="58" spans="2:19" x14ac:dyDescent="0.3">
      <c r="B58" s="9">
        <v>201707</v>
      </c>
      <c r="C58" s="11">
        <f>Volumes!C58/Customers!C58</f>
        <v>47.80263157894737</v>
      </c>
      <c r="D58" s="11">
        <f>Volumes!D58/Customers!D58</f>
        <v>102.15295740644937</v>
      </c>
      <c r="E58" s="11">
        <f>Volumes!E58/Customers!E58</f>
        <v>1782.5226190476194</v>
      </c>
      <c r="F58" s="11">
        <f>Volumes!F58/Customers!F58</f>
        <v>1794.5294117647059</v>
      </c>
      <c r="G58" s="11">
        <f>Volumes!G58/Customers!G58</f>
        <v>3889.9500000000003</v>
      </c>
      <c r="H58" s="11">
        <f>Volumes!H58/Customers!H58</f>
        <v>32368.5</v>
      </c>
      <c r="I58" s="11">
        <f>Volumes!I58/Customers!I58</f>
        <v>36752.75</v>
      </c>
      <c r="J58" s="11">
        <f>Volumes!J58/Customers!J58</f>
        <v>881.47307692307709</v>
      </c>
      <c r="K58" s="11">
        <f>Volumes!K58/Customers!K58</f>
        <v>2783.7</v>
      </c>
      <c r="L58" s="11">
        <f>Volumes!L58/Customers!L58</f>
        <v>10244.433333333332</v>
      </c>
      <c r="M58" s="11">
        <f>Volumes!M58/Customers!M58</f>
        <v>9471</v>
      </c>
      <c r="N58" s="11">
        <f>Volumes!N58/Customers!N58</f>
        <v>42286.5</v>
      </c>
      <c r="O58" s="11">
        <f>Volumes!O58/Customers!O58</f>
        <v>99356.875</v>
      </c>
      <c r="P58" s="11">
        <f>Volumes!P58/Customers!P58</f>
        <v>8.4712230215827375</v>
      </c>
      <c r="Q58" s="11">
        <f>Volumes!Q58/Customers!Q58</f>
        <v>18.56619822485208</v>
      </c>
      <c r="R58" s="11">
        <f>Volumes!R58/Customers!R58</f>
        <v>166.98750000000004</v>
      </c>
      <c r="S58" s="12">
        <f>Volumes!S58/Customers!S58</f>
        <v>6.8744257274119462</v>
      </c>
    </row>
    <row r="59" spans="2:19" x14ac:dyDescent="0.3">
      <c r="B59" s="9">
        <v>201708</v>
      </c>
      <c r="C59" s="11">
        <f>Volumes!C59/Customers!C59</f>
        <v>41.836842105263159</v>
      </c>
      <c r="D59" s="11">
        <f>Volumes!D59/Customers!D59</f>
        <v>82.83439917483237</v>
      </c>
      <c r="E59" s="11">
        <f>Volumes!E59/Customers!E59</f>
        <v>1560.9726190476188</v>
      </c>
      <c r="F59" s="11">
        <f>Volumes!F59/Customers!F59</f>
        <v>1685.2941176470588</v>
      </c>
      <c r="G59" s="11">
        <f>Volumes!G59/Customers!G59</f>
        <v>5930.0857142857149</v>
      </c>
      <c r="H59" s="11">
        <f>Volumes!H59/Customers!H59</f>
        <v>29545.5</v>
      </c>
      <c r="I59" s="11">
        <f>Volumes!I59/Customers!I59</f>
        <v>37874.25</v>
      </c>
      <c r="J59" s="11">
        <f>Volumes!J59/Customers!J59</f>
        <v>734.2962962962963</v>
      </c>
      <c r="K59" s="11">
        <f>Volumes!K59/Customers!K59</f>
        <v>2277.0428571428574</v>
      </c>
      <c r="L59" s="11">
        <f>Volumes!L59/Customers!L59</f>
        <v>9842.2749999999996</v>
      </c>
      <c r="M59" s="11">
        <f>Volumes!M59/Customers!M59</f>
        <v>9911.5</v>
      </c>
      <c r="N59" s="11">
        <f>Volumes!N59/Customers!N59</f>
        <v>29382.125</v>
      </c>
      <c r="O59" s="11">
        <f>Volumes!O59/Customers!O59</f>
        <v>111636.625</v>
      </c>
      <c r="P59" s="11">
        <f>Volumes!P59/Customers!P59</f>
        <v>6.6185628742514959</v>
      </c>
      <c r="Q59" s="11">
        <f>Volumes!Q59/Customers!Q59</f>
        <v>15.212285452481575</v>
      </c>
      <c r="R59" s="11">
        <f>Volumes!R59/Customers!R59</f>
        <v>141.68297872340429</v>
      </c>
      <c r="S59" s="12">
        <f>Volumes!S59/Customers!S59</f>
        <v>2.3483453237410066</v>
      </c>
    </row>
    <row r="60" spans="2:19" x14ac:dyDescent="0.3">
      <c r="B60" s="9">
        <v>201709</v>
      </c>
      <c r="C60" s="11">
        <f>Volumes!C60/Customers!C60</f>
        <v>49.951351351351349</v>
      </c>
      <c r="D60" s="11">
        <f>Volumes!D60/Customers!D60</f>
        <v>86.848776732249803</v>
      </c>
      <c r="E60" s="11">
        <f>Volumes!E60/Customers!E60</f>
        <v>1649.9457831325301</v>
      </c>
      <c r="F60" s="11">
        <f>Volumes!F60/Customers!F60</f>
        <v>2310</v>
      </c>
      <c r="G60" s="11">
        <f>Volumes!G60/Customers!G60</f>
        <v>5718.9000000000005</v>
      </c>
      <c r="H60" s="11">
        <f>Volumes!H60/Customers!H60</f>
        <v>31881.5</v>
      </c>
      <c r="I60" s="11">
        <f>Volumes!I60/Customers!I60</f>
        <v>37295.25</v>
      </c>
      <c r="J60" s="11">
        <f>Volumes!J60/Customers!J60</f>
        <v>790.45925925925917</v>
      </c>
      <c r="K60" s="11">
        <f>Volumes!K60/Customers!K60</f>
        <v>2358.3285714285712</v>
      </c>
      <c r="L60" s="11">
        <f>Volumes!L60/Customers!L60</f>
        <v>9196.1</v>
      </c>
      <c r="M60" s="11">
        <f>Volumes!M60/Customers!M60</f>
        <v>8278.5</v>
      </c>
      <c r="N60" s="11">
        <f>Volumes!N60/Customers!N60</f>
        <v>30275.625</v>
      </c>
      <c r="O60" s="11">
        <f>Volumes!O60/Customers!O60</f>
        <v>130151.71428571429</v>
      </c>
      <c r="P60" s="11">
        <f>Volumes!P60/Customers!P60</f>
        <v>7.0763505402160858</v>
      </c>
      <c r="Q60" s="11">
        <f>Volumes!Q60/Customers!Q60</f>
        <v>16.544347386954552</v>
      </c>
      <c r="R60" s="11">
        <f>Volumes!R60/Customers!R60</f>
        <v>140.125</v>
      </c>
      <c r="S60" s="12">
        <f>Volumes!S60/Customers!S60</f>
        <v>2.7005772005772006</v>
      </c>
    </row>
    <row r="61" spans="2:19" x14ac:dyDescent="0.3">
      <c r="B61" s="9">
        <v>201710</v>
      </c>
      <c r="C61" s="11">
        <f>Volumes!C61/Customers!C61</f>
        <v>43.565789473684212</v>
      </c>
      <c r="D61" s="11">
        <f>Volumes!D61/Customers!D61</f>
        <v>119.89861063464842</v>
      </c>
      <c r="E61" s="11">
        <f>Volumes!E61/Customers!E61</f>
        <v>2257.0282352941176</v>
      </c>
      <c r="F61" s="11">
        <f>Volumes!F61/Customers!F61</f>
        <v>4508.2941176470586</v>
      </c>
      <c r="G61" s="11">
        <f>Volumes!G61/Customers!G61</f>
        <v>10280.716666666667</v>
      </c>
      <c r="H61" s="11">
        <f>Volumes!H61/Customers!H61</f>
        <v>41870.5</v>
      </c>
      <c r="I61" s="11">
        <f>Volumes!I61/Customers!I61</f>
        <v>42418.75</v>
      </c>
      <c r="J61" s="11">
        <f>Volumes!J61/Customers!J61</f>
        <v>1051.1259259259259</v>
      </c>
      <c r="K61" s="11">
        <f>Volumes!K61/Customers!K61</f>
        <v>2802.6214285714282</v>
      </c>
      <c r="L61" s="11">
        <f>Volumes!L61/Customers!L61</f>
        <v>11791.241666666667</v>
      </c>
      <c r="M61" s="11">
        <f>Volumes!M61/Customers!M61</f>
        <v>10539</v>
      </c>
      <c r="N61" s="11">
        <f>Volumes!N61/Customers!N61</f>
        <v>44113.571428571428</v>
      </c>
      <c r="O61" s="11">
        <f>Volumes!O61/Customers!O61</f>
        <v>171638.14285714287</v>
      </c>
      <c r="P61" s="11">
        <f>Volumes!P61/Customers!P61</f>
        <v>11.325983313468415</v>
      </c>
      <c r="Q61" s="11">
        <f>Volumes!Q61/Customers!Q61</f>
        <v>29.663721284910878</v>
      </c>
      <c r="R61" s="11">
        <f>Volumes!R61/Customers!R61</f>
        <v>147.55600000000001</v>
      </c>
      <c r="S61" s="12">
        <f>Volumes!S61/Customers!S61</f>
        <v>22.661216730038031</v>
      </c>
    </row>
    <row r="62" spans="2:19" x14ac:dyDescent="0.3">
      <c r="B62" s="9">
        <v>201711</v>
      </c>
      <c r="C62" s="11">
        <f>Volumes!C62/Customers!C62</f>
        <v>78.127027027027026</v>
      </c>
      <c r="D62" s="11">
        <f>Volumes!D62/Customers!D62</f>
        <v>210.72127514490299</v>
      </c>
      <c r="E62" s="11">
        <f>Volumes!E62/Customers!E62</f>
        <v>3262.0842696629215</v>
      </c>
      <c r="F62" s="11">
        <f>Volumes!F62/Customers!F62</f>
        <v>6183</v>
      </c>
      <c r="G62" s="11">
        <f>Volumes!G62/Customers!G62</f>
        <v>14859.066666666666</v>
      </c>
      <c r="H62" s="11">
        <f>Volumes!H62/Customers!H62</f>
        <v>48314</v>
      </c>
      <c r="I62" s="11">
        <f>Volumes!I62/Customers!I62</f>
        <v>47118.75</v>
      </c>
      <c r="J62" s="11">
        <f>Volumes!J62/Customers!J62</f>
        <v>1453.8555555555556</v>
      </c>
      <c r="K62" s="11">
        <f>Volumes!K62/Customers!K62</f>
        <v>3435.3799999999992</v>
      </c>
      <c r="L62" s="11">
        <f>Volumes!L62/Customers!L62</f>
        <v>13564.933333333334</v>
      </c>
      <c r="M62" s="11">
        <f>Volumes!M62/Customers!M62</f>
        <v>14820.5</v>
      </c>
      <c r="N62" s="11">
        <f>Volumes!N62/Customers!N62</f>
        <v>46503.625</v>
      </c>
      <c r="O62" s="11">
        <f>Volumes!O62/Customers!O62</f>
        <v>111279.75</v>
      </c>
      <c r="P62" s="11">
        <f>Volumes!P62/Customers!P62</f>
        <v>19.699169632265718</v>
      </c>
      <c r="Q62" s="11">
        <f>Volumes!Q62/Customers!Q62</f>
        <v>57.786902033121294</v>
      </c>
      <c r="R62" s="11">
        <f>Volumes!R62/Customers!R62</f>
        <v>279.26</v>
      </c>
      <c r="S62" s="12">
        <f>Volumes!S62/Customers!S62</f>
        <v>61.050187265917565</v>
      </c>
    </row>
    <row r="63" spans="2:19" x14ac:dyDescent="0.3">
      <c r="B63" s="9">
        <v>201712</v>
      </c>
      <c r="C63" s="11">
        <f>Volumes!C63/Customers!C63</f>
        <v>127.60540540540539</v>
      </c>
      <c r="D63" s="11">
        <f>Volumes!D63/Customers!D63</f>
        <v>357.36980047345264</v>
      </c>
      <c r="E63" s="11">
        <f>Volumes!E63/Customers!E63</f>
        <v>4916.9252747252758</v>
      </c>
      <c r="F63" s="11">
        <f>Volumes!F63/Customers!F63</f>
        <v>8747.6875</v>
      </c>
      <c r="G63" s="11">
        <f>Volumes!G63/Customers!G63</f>
        <v>22482.533333333336</v>
      </c>
      <c r="H63" s="11">
        <f>Volumes!H63/Customers!H63</f>
        <v>58371.5</v>
      </c>
      <c r="I63" s="11">
        <f>Volumes!I63/Customers!I63</f>
        <v>51096.5</v>
      </c>
      <c r="J63" s="11">
        <f>Volumes!J63/Customers!J63</f>
        <v>1991.114814814815</v>
      </c>
      <c r="K63" s="11">
        <f>Volumes!K63/Customers!K63</f>
        <v>4944.8599999999997</v>
      </c>
      <c r="L63" s="11">
        <f>Volumes!L63/Customers!L63</f>
        <v>16561.966666666667</v>
      </c>
      <c r="M63" s="11">
        <f>Volumes!M63/Customers!M63</f>
        <v>15394</v>
      </c>
      <c r="N63" s="11">
        <f>Volumes!N63/Customers!N63</f>
        <v>60806.285714285717</v>
      </c>
      <c r="O63" s="11">
        <f>Volumes!O63/Customers!O63</f>
        <v>119849.25</v>
      </c>
      <c r="P63" s="11">
        <f>Volumes!P63/Customers!P63</f>
        <v>31.028841607565017</v>
      </c>
      <c r="Q63" s="11">
        <f>Volumes!Q63/Customers!Q63</f>
        <v>96.176035079184885</v>
      </c>
      <c r="R63" s="11">
        <f>Volumes!R63/Customers!R63</f>
        <v>515.28199999999993</v>
      </c>
      <c r="S63" s="12">
        <f>Volumes!S63/Customers!S63</f>
        <v>100.73521303258146</v>
      </c>
    </row>
    <row r="64" spans="2:19" x14ac:dyDescent="0.3">
      <c r="B64" s="9">
        <v>201801</v>
      </c>
      <c r="C64" s="11">
        <f>Volumes!C64/Customers!C64</f>
        <v>164.55945945945948</v>
      </c>
      <c r="D64" s="11">
        <f>Volumes!D64/Customers!D64</f>
        <v>492.72938420348038</v>
      </c>
      <c r="E64" s="11">
        <f>Volumes!E64/Customers!E64</f>
        <v>6223.3611111111113</v>
      </c>
      <c r="F64" s="11">
        <f>Volumes!F64/Customers!F64</f>
        <v>7618.5</v>
      </c>
      <c r="G64" s="11">
        <f>Volumes!G64/Customers!G64</f>
        <v>25020.583333333332</v>
      </c>
      <c r="H64" s="11">
        <f>Volumes!H64/Customers!H64</f>
        <v>48331</v>
      </c>
      <c r="I64" s="11">
        <f>Volumes!I64/Customers!I64</f>
        <v>45920</v>
      </c>
      <c r="J64" s="11">
        <f>Volumes!J64/Customers!J64</f>
        <v>2641.9518518518516</v>
      </c>
      <c r="K64" s="11">
        <f>Volumes!K64/Customers!K64</f>
        <v>5775.0533333333333</v>
      </c>
      <c r="L64" s="11">
        <f>Volumes!L64/Customers!L64</f>
        <v>20809.981818181815</v>
      </c>
      <c r="M64" s="11">
        <f>Volumes!M64/Customers!M64</f>
        <v>17260.5</v>
      </c>
      <c r="N64" s="11">
        <f>Volumes!N64/Customers!N64</f>
        <v>50472.25</v>
      </c>
      <c r="O64" s="11">
        <f>Volumes!O64/Customers!O64</f>
        <v>113580.75</v>
      </c>
      <c r="P64" s="11">
        <f>Volumes!P64/Customers!P64</f>
        <v>40.041617819460718</v>
      </c>
      <c r="Q64" s="11">
        <f>Volumes!Q64/Customers!Q64</f>
        <v>123.20164148555106</v>
      </c>
      <c r="R64" s="11">
        <f>Volumes!R64/Customers!R64</f>
        <v>534.072</v>
      </c>
      <c r="S64" s="12">
        <f>Volumes!S64/Customers!S64</f>
        <v>115.52981132075469</v>
      </c>
    </row>
    <row r="65" spans="2:19" x14ac:dyDescent="0.3">
      <c r="B65" s="9">
        <v>201802</v>
      </c>
      <c r="C65" s="11">
        <f>Volumes!C65/Customers!C65</f>
        <v>119.52</v>
      </c>
      <c r="D65" s="11">
        <f>Volumes!D65/Customers!D65</f>
        <v>339.81667501251871</v>
      </c>
      <c r="E65" s="11">
        <f>Volumes!E65/Customers!E65</f>
        <v>4654.9879120879123</v>
      </c>
      <c r="F65" s="11">
        <f>Volumes!F65/Customers!F65</f>
        <v>7465.7647058823532</v>
      </c>
      <c r="G65" s="11">
        <f>Volumes!G65/Customers!G65</f>
        <v>21694.95</v>
      </c>
      <c r="H65" s="11">
        <f>Volumes!H65/Customers!H65</f>
        <v>48197</v>
      </c>
      <c r="I65" s="11">
        <f>Volumes!I65/Customers!I65</f>
        <v>43104.25</v>
      </c>
      <c r="J65" s="11">
        <f>Volumes!J65/Customers!J65</f>
        <v>2113.7407407407409</v>
      </c>
      <c r="K65" s="11">
        <f>Volumes!K65/Customers!K65</f>
        <v>5202.5199999999995</v>
      </c>
      <c r="L65" s="11">
        <f>Volumes!L65/Customers!L65</f>
        <v>17198.508333333335</v>
      </c>
      <c r="M65" s="11">
        <f>Volumes!M65/Customers!M65</f>
        <v>16857.5</v>
      </c>
      <c r="N65" s="11">
        <f>Volumes!N65/Customers!N65</f>
        <v>48203.25</v>
      </c>
      <c r="O65" s="11">
        <f>Volumes!O65/Customers!O65</f>
        <v>93559.25</v>
      </c>
      <c r="P65" s="11">
        <f>Volumes!P65/Customers!P65</f>
        <v>28.563114754098361</v>
      </c>
      <c r="Q65" s="11">
        <f>Volumes!Q65/Customers!Q65</f>
        <v>87.99108565135046</v>
      </c>
      <c r="R65" s="11">
        <f>Volumes!R65/Customers!R65</f>
        <v>318.39999999999998</v>
      </c>
      <c r="S65" s="12">
        <f>Volumes!S65/Customers!S65</f>
        <v>90.009090909090901</v>
      </c>
    </row>
    <row r="66" spans="2:19" x14ac:dyDescent="0.3">
      <c r="B66" s="9">
        <v>201803</v>
      </c>
      <c r="C66" s="11">
        <f>Volumes!C66/Customers!C66</f>
        <v>125.43333333333334</v>
      </c>
      <c r="D66" s="11">
        <f>Volumes!D66/Customers!D66</f>
        <v>385.51748624770795</v>
      </c>
      <c r="E66" s="11">
        <f>Volumes!E66/Customers!E66</f>
        <v>5158.3288888888883</v>
      </c>
      <c r="F66" s="11">
        <f>Volumes!F66/Customers!F66</f>
        <v>6711</v>
      </c>
      <c r="G66" s="11">
        <f>Volumes!G66/Customers!G66</f>
        <v>22298.066666666666</v>
      </c>
      <c r="H66" s="11">
        <f>Volumes!H66/Customers!H66</f>
        <v>46842</v>
      </c>
      <c r="I66" s="11">
        <f>Volumes!I66/Customers!I66</f>
        <v>44544</v>
      </c>
      <c r="J66" s="11">
        <f>Volumes!J66/Customers!J66</f>
        <v>2098.3740740740741</v>
      </c>
      <c r="K66" s="11">
        <f>Volumes!K66/Customers!K66</f>
        <v>5467.0733333333337</v>
      </c>
      <c r="L66" s="11">
        <f>Volumes!L66/Customers!L66</f>
        <v>16585.3</v>
      </c>
      <c r="M66" s="11">
        <f>Volumes!M66/Customers!M66</f>
        <v>13240.5</v>
      </c>
      <c r="N66" s="11">
        <f>Volumes!N66/Customers!N66</f>
        <v>49265</v>
      </c>
      <c r="O66" s="11">
        <f>Volumes!O66/Customers!O66</f>
        <v>112196.5</v>
      </c>
      <c r="P66" s="11">
        <f>Volumes!P66/Customers!P66</f>
        <v>31.566202090592338</v>
      </c>
      <c r="Q66" s="11">
        <f>Volumes!Q66/Customers!Q66</f>
        <v>96.876449945082953</v>
      </c>
      <c r="R66" s="11">
        <f>Volumes!R66/Customers!R66</f>
        <v>388.19799999999998</v>
      </c>
      <c r="S66" s="12">
        <f>Volumes!S66/Customers!S66</f>
        <v>95.584674329501865</v>
      </c>
    </row>
    <row r="67" spans="2:19" x14ac:dyDescent="0.3">
      <c r="B67" s="9">
        <v>201804</v>
      </c>
      <c r="C67" s="11">
        <f>Volumes!C67/Customers!C67</f>
        <v>87.232432432432432</v>
      </c>
      <c r="D67" s="11">
        <f>Volumes!D67/Customers!D67</f>
        <v>279.97758735440931</v>
      </c>
      <c r="E67" s="11">
        <f>Volumes!E67/Customers!E67</f>
        <v>4101.1685393258431</v>
      </c>
      <c r="F67" s="11">
        <f>Volumes!F67/Customers!F67</f>
        <v>4909.1176470588234</v>
      </c>
      <c r="G67" s="11">
        <f>Volumes!G67/Customers!G67</f>
        <v>17860.350000000002</v>
      </c>
      <c r="H67" s="11">
        <f>Volumes!H67/Customers!H67</f>
        <v>40407.5</v>
      </c>
      <c r="I67" s="11">
        <f>Volumes!I67/Customers!I67</f>
        <v>40760</v>
      </c>
      <c r="J67" s="11">
        <f>Volumes!J67/Customers!J67</f>
        <v>1686.4777777777779</v>
      </c>
      <c r="K67" s="11">
        <f>Volumes!K67/Customers!K67</f>
        <v>4666.6466666666665</v>
      </c>
      <c r="L67" s="11">
        <f>Volumes!L67/Customers!L67</f>
        <v>15026.666666666666</v>
      </c>
      <c r="M67" s="11">
        <f>Volumes!M67/Customers!M67</f>
        <v>13524</v>
      </c>
      <c r="N67" s="11">
        <f>Volumes!N67/Customers!N67</f>
        <v>43717</v>
      </c>
      <c r="O67" s="11">
        <f>Volumes!O67/Customers!O67</f>
        <v>107593.75</v>
      </c>
      <c r="P67" s="11">
        <f>Volumes!P67/Customers!P67</f>
        <v>23.109468822170903</v>
      </c>
      <c r="Q67" s="11">
        <f>Volumes!Q67/Customers!Q67</f>
        <v>69.470436839362335</v>
      </c>
      <c r="R67" s="11">
        <f>Volumes!R67/Customers!R67</f>
        <v>290.80999999999995</v>
      </c>
      <c r="S67" s="12">
        <f>Volumes!S67/Customers!S67</f>
        <v>71.765290322580668</v>
      </c>
    </row>
    <row r="68" spans="2:19" x14ac:dyDescent="0.3">
      <c r="B68" s="9">
        <v>201805</v>
      </c>
      <c r="C68" s="11">
        <f>Volumes!C68/Customers!C68</f>
        <v>48.659459459459462</v>
      </c>
      <c r="D68" s="11">
        <f>Volumes!D68/Customers!D68</f>
        <v>161.11429048414024</v>
      </c>
      <c r="E68" s="11">
        <f>Volumes!E68/Customers!E68</f>
        <v>2729.1898876404498</v>
      </c>
      <c r="F68" s="11">
        <f>Volumes!F68/Customers!F68</f>
        <v>2943.8235294117649</v>
      </c>
      <c r="G68" s="11">
        <f>Volumes!G68/Customers!G68</f>
        <v>13604.35</v>
      </c>
      <c r="H68" s="11">
        <f>Volumes!H68/Customers!H68</f>
        <v>36761</v>
      </c>
      <c r="I68" s="11">
        <f>Volumes!I68/Customers!I68</f>
        <v>39242.5</v>
      </c>
      <c r="J68" s="11">
        <f>Volumes!J68/Customers!J68</f>
        <v>1213.2703703703703</v>
      </c>
      <c r="K68" s="11">
        <f>Volumes!K68/Customers!K68</f>
        <v>3628.3199999999997</v>
      </c>
      <c r="L68" s="11">
        <f>Volumes!L68/Customers!L68</f>
        <v>11496.091666666667</v>
      </c>
      <c r="M68" s="11">
        <f>Volumes!M68/Customers!M68</f>
        <v>11467</v>
      </c>
      <c r="N68" s="11">
        <f>Volumes!N68/Customers!N68</f>
        <v>36321.875</v>
      </c>
      <c r="O68" s="11">
        <f>Volumes!O68/Customers!O68</f>
        <v>106120.375</v>
      </c>
      <c r="P68" s="11">
        <f>Volumes!P68/Customers!P68</f>
        <v>13.615880322209435</v>
      </c>
      <c r="Q68" s="11">
        <f>Volumes!Q68/Customers!Q68</f>
        <v>35.21414037707671</v>
      </c>
      <c r="R68" s="11">
        <f>Volumes!R68/Customers!R68</f>
        <v>207.17999999999992</v>
      </c>
      <c r="S68" s="12">
        <f>Volumes!S68/Customers!S68</f>
        <v>37.836399999999998</v>
      </c>
    </row>
    <row r="69" spans="2:19" x14ac:dyDescent="0.3">
      <c r="B69" s="9">
        <v>201806</v>
      </c>
      <c r="C69" s="11">
        <f>Volumes!C69/Customers!C69</f>
        <v>39.515789473684215</v>
      </c>
      <c r="D69" s="11">
        <f>Volumes!D69/Customers!D69</f>
        <v>112.59742776014697</v>
      </c>
      <c r="E69" s="11">
        <f>Volumes!E69/Customers!E69</f>
        <v>2141.2093023255811</v>
      </c>
      <c r="F69" s="11">
        <f>Volumes!F69/Customers!F69</f>
        <v>2554.5882352941176</v>
      </c>
      <c r="G69" s="11">
        <f>Volumes!G69/Customers!G69</f>
        <v>10637.949999999999</v>
      </c>
      <c r="H69" s="11">
        <f>Volumes!H69/Customers!H69</f>
        <v>34641</v>
      </c>
      <c r="I69" s="11">
        <f>Volumes!I69/Customers!I69</f>
        <v>36996.5</v>
      </c>
      <c r="J69" s="11">
        <f>Volumes!J69/Customers!J69</f>
        <v>942.66071428571445</v>
      </c>
      <c r="K69" s="11">
        <f>Volumes!K69/Customers!K69</f>
        <v>2659.4799999999991</v>
      </c>
      <c r="L69" s="11">
        <f>Volumes!L69/Customers!L69</f>
        <v>10153.108333333334</v>
      </c>
      <c r="M69" s="11">
        <f>Volumes!M69/Customers!M69</f>
        <v>12479.5</v>
      </c>
      <c r="N69" s="11">
        <f>Volumes!N69/Customers!N69</f>
        <v>35474.5</v>
      </c>
      <c r="O69" s="11">
        <f>Volumes!O69/Customers!O69</f>
        <v>101616.875</v>
      </c>
      <c r="P69" s="11">
        <f>Volumes!P69/Customers!P69</f>
        <v>9.983314285714286</v>
      </c>
      <c r="Q69" s="11">
        <f>Volumes!Q69/Customers!Q69</f>
        <v>22.978250402351595</v>
      </c>
      <c r="R69" s="11">
        <f>Volumes!R69/Customers!R69</f>
        <v>168.41960784313721</v>
      </c>
      <c r="S69" s="12">
        <f>Volumes!S69/Customers!S69</f>
        <v>15.308180535966144</v>
      </c>
    </row>
    <row r="70" spans="2:19" x14ac:dyDescent="0.3">
      <c r="B70" s="9">
        <v>201807</v>
      </c>
      <c r="C70" s="11">
        <f>Volumes!C70/Customers!C70</f>
        <v>41.386486486486476</v>
      </c>
      <c r="D70" s="11">
        <f>Volumes!D70/Customers!D70</f>
        <v>103.4677198261451</v>
      </c>
      <c r="E70" s="11">
        <f>Volumes!E70/Customers!E70</f>
        <v>1840.818604651163</v>
      </c>
      <c r="F70" s="11">
        <f>Volumes!F70/Customers!F70</f>
        <v>1727.5294117647059</v>
      </c>
      <c r="G70" s="11">
        <f>Volumes!G70/Customers!G70</f>
        <v>8918.6</v>
      </c>
      <c r="H70" s="11">
        <f>Volumes!H70/Customers!H70</f>
        <v>31993</v>
      </c>
      <c r="I70" s="11">
        <f>Volumes!I70/Customers!I70</f>
        <v>38250.25</v>
      </c>
      <c r="J70" s="11">
        <f>Volumes!J70/Customers!J70</f>
        <v>883.10714285714289</v>
      </c>
      <c r="K70" s="11">
        <f>Volumes!K70/Customers!K70</f>
        <v>2566.0333333333333</v>
      </c>
      <c r="L70" s="11">
        <f>Volumes!L70/Customers!L70</f>
        <v>7940.1454545454553</v>
      </c>
      <c r="M70" s="11">
        <f>Volumes!M70/Customers!M70</f>
        <v>8492.5</v>
      </c>
      <c r="N70" s="11">
        <f>Volumes!N70/Customers!N70</f>
        <v>34229.75</v>
      </c>
      <c r="O70" s="11">
        <f>Volumes!O70/Customers!O70</f>
        <v>104997.75</v>
      </c>
      <c r="P70" s="11">
        <f>Volumes!P70/Customers!P70</f>
        <v>8.3316571428571411</v>
      </c>
      <c r="Q70" s="11">
        <f>Volumes!Q70/Customers!Q70</f>
        <v>18.403883327580257</v>
      </c>
      <c r="R70" s="11">
        <f>Volumes!R70/Customers!R70</f>
        <v>175.81</v>
      </c>
      <c r="S70" s="12">
        <f>Volumes!S70/Customers!S70</f>
        <v>6.0345221112696148</v>
      </c>
    </row>
    <row r="71" spans="2:19" x14ac:dyDescent="0.3">
      <c r="B71" s="9">
        <v>201808</v>
      </c>
      <c r="C71" s="11">
        <f>Volumes!C71/Customers!C71</f>
        <v>36.06216216216216</v>
      </c>
      <c r="D71" s="11">
        <f>Volumes!D71/Customers!D71</f>
        <v>83.500217646073992</v>
      </c>
      <c r="E71" s="11">
        <f>Volumes!E71/Customers!E71</f>
        <v>1648.7779069767444</v>
      </c>
      <c r="F71" s="11">
        <f>Volumes!F71/Customers!F71</f>
        <v>1778.5882352941176</v>
      </c>
      <c r="G71" s="11">
        <f>Volumes!G71/Customers!G71</f>
        <v>8056.3250000000007</v>
      </c>
      <c r="H71" s="11">
        <f>Volumes!H71/Customers!H71</f>
        <v>33635.5</v>
      </c>
      <c r="I71" s="11">
        <f>Volumes!I71/Customers!I71</f>
        <v>42176.75</v>
      </c>
      <c r="J71" s="11">
        <f>Volumes!J71/Customers!J71</f>
        <v>782.30714285714282</v>
      </c>
      <c r="K71" s="11">
        <f>Volumes!K71/Customers!K71</f>
        <v>2267.0733333333333</v>
      </c>
      <c r="L71" s="11">
        <f>Volumes!L71/Customers!L71</f>
        <v>9170.2749999999996</v>
      </c>
      <c r="M71" s="11">
        <f>Volumes!M71/Customers!M71</f>
        <v>9724.5</v>
      </c>
      <c r="N71" s="11">
        <f>Volumes!N71/Customers!N71</f>
        <v>34095.5</v>
      </c>
      <c r="O71" s="11">
        <f>Volumes!O71/Customers!O71</f>
        <v>122118</v>
      </c>
      <c r="P71" s="11">
        <f>Volumes!P71/Customers!P71</f>
        <v>7.0010297482837531</v>
      </c>
      <c r="Q71" s="11">
        <f>Volumes!Q71/Customers!Q71</f>
        <v>15.20226351082721</v>
      </c>
      <c r="R71" s="11">
        <f>Volumes!R71/Customers!R71</f>
        <v>147.024</v>
      </c>
      <c r="S71" s="12">
        <f>Volumes!S71/Customers!S71</f>
        <v>1.3142857142857143</v>
      </c>
    </row>
    <row r="72" spans="2:19" x14ac:dyDescent="0.3">
      <c r="B72" s="9">
        <v>201809</v>
      </c>
      <c r="C72" s="11">
        <f>Volumes!C72/Customers!C72</f>
        <v>41.013513513513509</v>
      </c>
      <c r="D72" s="11">
        <f>Volumes!D72/Customers!D72</f>
        <v>93.835140562249038</v>
      </c>
      <c r="E72" s="11">
        <f>Volumes!E72/Customers!E72</f>
        <v>1872.6848837209302</v>
      </c>
      <c r="F72" s="11">
        <f>Volumes!F72/Customers!F72</f>
        <v>2487.4705882352941</v>
      </c>
      <c r="G72" s="11">
        <f>Volumes!G72/Customers!G72</f>
        <v>7523.3200000000015</v>
      </c>
      <c r="H72" s="11">
        <f>Volumes!H72/Customers!H72</f>
        <v>35729.5</v>
      </c>
      <c r="I72" s="11">
        <f>Volumes!I72/Customers!I72</f>
        <v>42864</v>
      </c>
      <c r="J72" s="11">
        <f>Volumes!J72/Customers!J72</f>
        <v>805.21428571428555</v>
      </c>
      <c r="K72" s="11">
        <f>Volumes!K72/Customers!K72</f>
        <v>2464.8866666666668</v>
      </c>
      <c r="L72" s="11">
        <f>Volumes!L72/Customers!L72</f>
        <v>9320.0833333333339</v>
      </c>
      <c r="M72" s="11">
        <f>Volumes!M72/Customers!M72</f>
        <v>10706</v>
      </c>
      <c r="N72" s="11">
        <f>Volumes!N72/Customers!N72</f>
        <v>35451.875</v>
      </c>
      <c r="O72" s="11">
        <f>Volumes!O72/Customers!O72</f>
        <v>120642.75</v>
      </c>
      <c r="P72" s="11">
        <f>Volumes!P72/Customers!P72</f>
        <v>7.69873417721519</v>
      </c>
      <c r="Q72" s="11">
        <f>Volumes!Q72/Customers!Q72</f>
        <v>17.118461497799682</v>
      </c>
      <c r="R72" s="11">
        <f>Volumes!R72/Customers!R72</f>
        <v>159.30208333333334</v>
      </c>
      <c r="S72" s="12">
        <f>Volumes!S72/Customers!S72</f>
        <v>4.3732119635890756</v>
      </c>
    </row>
    <row r="73" spans="2:19" x14ac:dyDescent="0.3">
      <c r="B73" s="9">
        <v>201810</v>
      </c>
      <c r="C73" s="11">
        <f>Volumes!C73/Customers!C73</f>
        <v>36.791891891891893</v>
      </c>
      <c r="D73" s="11">
        <f>Volumes!D73/Customers!D73</f>
        <v>117.98171523730223</v>
      </c>
      <c r="E73" s="11">
        <f>Volumes!E73/Customers!E73</f>
        <v>2282.6976744186045</v>
      </c>
      <c r="F73" s="11">
        <f>Volumes!F73/Customers!F73</f>
        <v>3973.7647058823532</v>
      </c>
      <c r="G73" s="11">
        <f>Volumes!G73/Customers!G73</f>
        <v>9905.4833333333336</v>
      </c>
      <c r="H73" s="11">
        <f>Volumes!H73/Customers!H73</f>
        <v>39466</v>
      </c>
      <c r="I73" s="11">
        <f>Volumes!I73/Customers!I73</f>
        <v>52918</v>
      </c>
      <c r="J73" s="11">
        <f>Volumes!J73/Customers!J73</f>
        <v>866.44074074074081</v>
      </c>
      <c r="K73" s="11">
        <f>Volumes!K73/Customers!K73</f>
        <v>2748.6294117647062</v>
      </c>
      <c r="L73" s="11">
        <f>Volumes!L73/Customers!L73</f>
        <v>11469.881818181819</v>
      </c>
      <c r="M73" s="11">
        <f>Volumes!M73/Customers!M73</f>
        <v>13049</v>
      </c>
      <c r="N73" s="11">
        <f>Volumes!N73/Customers!N73</f>
        <v>42893.75</v>
      </c>
      <c r="O73" s="11">
        <f>Volumes!O73/Customers!O73</f>
        <v>179451.16666666666</v>
      </c>
      <c r="P73" s="11">
        <f>Volumes!P73/Customers!P73</f>
        <v>10.60310344827586</v>
      </c>
      <c r="Q73" s="11">
        <f>Volumes!Q73/Customers!Q73</f>
        <v>26.294445541816462</v>
      </c>
      <c r="R73" s="11">
        <f>Volumes!R73/Customers!R73</f>
        <v>172.82083333333335</v>
      </c>
      <c r="S73" s="12">
        <f>Volumes!S73/Customers!S73</f>
        <v>20.291122071516654</v>
      </c>
    </row>
    <row r="74" spans="2:19" x14ac:dyDescent="0.3">
      <c r="B74" s="9">
        <v>201811</v>
      </c>
      <c r="C74" s="11">
        <f>Volumes!C74/Customers!C74</f>
        <v>63.105405405405421</v>
      </c>
      <c r="D74" s="11">
        <f>Volumes!D74/Customers!D74</f>
        <v>190.49017561298874</v>
      </c>
      <c r="E74" s="11">
        <f>Volumes!E74/Customers!E74</f>
        <v>3231.9839080459769</v>
      </c>
      <c r="F74" s="11">
        <f>Volumes!F74/Customers!F74</f>
        <v>5873.4375</v>
      </c>
      <c r="G74" s="11">
        <f>Volumes!G74/Customers!G74</f>
        <v>12629.516666666665</v>
      </c>
      <c r="H74" s="11">
        <f>Volumes!H74/Customers!H74</f>
        <v>45136.5</v>
      </c>
      <c r="I74" s="11">
        <f>Volumes!I74/Customers!I74</f>
        <v>53924.75</v>
      </c>
      <c r="J74" s="11">
        <f>Volumes!J74/Customers!J74</f>
        <v>1186.8703703703704</v>
      </c>
      <c r="K74" s="11">
        <f>Volumes!K74/Customers!K74</f>
        <v>4074.6352941176465</v>
      </c>
      <c r="L74" s="11">
        <f>Volumes!L74/Customers!L74</f>
        <v>13973.3</v>
      </c>
      <c r="M74" s="11">
        <f>Volumes!M74/Customers!M74</f>
        <v>14998.5</v>
      </c>
      <c r="N74" s="11">
        <f>Volumes!N74/Customers!N74</f>
        <v>26436.333333333332</v>
      </c>
      <c r="O74" s="11">
        <f>Volumes!O74/Customers!O74</f>
        <v>123631.25</v>
      </c>
      <c r="P74" s="11">
        <f>Volumes!P74/Customers!P74</f>
        <v>17.748808172531216</v>
      </c>
      <c r="Q74" s="11">
        <f>Volumes!Q74/Customers!Q74</f>
        <v>49.402910913958749</v>
      </c>
      <c r="R74" s="11">
        <f>Volumes!R74/Customers!R74</f>
        <v>230.50624999999999</v>
      </c>
      <c r="S74" s="12">
        <f>Volumes!S74/Customers!S74</f>
        <v>52.935621301775143</v>
      </c>
    </row>
    <row r="75" spans="2:19" x14ac:dyDescent="0.3">
      <c r="B75" s="15">
        <v>201812</v>
      </c>
      <c r="C75" s="19">
        <f>Volumes!C75/Customers!C75</f>
        <v>123.62162162162163</v>
      </c>
      <c r="D75" s="19">
        <f>Volumes!D75/Customers!D75</f>
        <v>368.4337224597171</v>
      </c>
      <c r="E75" s="19">
        <f>Volumes!E75/Customers!E75</f>
        <v>5026.6563218390811</v>
      </c>
      <c r="F75" s="19">
        <f>Volumes!F75/Customers!F75</f>
        <v>7593.1176470588234</v>
      </c>
      <c r="G75" s="19">
        <f>Volumes!G75/Customers!G75</f>
        <v>22144.783333333336</v>
      </c>
      <c r="H75" s="19">
        <f>Volumes!H75/Customers!H75</f>
        <v>52949</v>
      </c>
      <c r="I75" s="19">
        <f>Volumes!I75/Customers!I75</f>
        <v>57603.25</v>
      </c>
      <c r="J75" s="19">
        <f>Volumes!J75/Customers!J75</f>
        <v>1389.3576923076923</v>
      </c>
      <c r="K75" s="19">
        <f>Volumes!K75/Customers!K75</f>
        <v>6120.1705882352935</v>
      </c>
      <c r="L75" s="19">
        <f>Volumes!L75/Customers!L75</f>
        <v>16882.083333333332</v>
      </c>
      <c r="M75" s="19">
        <f>Volumes!M75/Customers!M75</f>
        <v>16049.5</v>
      </c>
      <c r="N75" s="19">
        <f>Volumes!N75/Customers!N75</f>
        <v>83123.375</v>
      </c>
      <c r="O75" s="19">
        <f>Volumes!O75/Customers!O75</f>
        <v>107824.125</v>
      </c>
      <c r="P75" s="19">
        <f>Volumes!P75/Customers!P75</f>
        <v>32.72726244343891</v>
      </c>
      <c r="Q75" s="19">
        <f>Volumes!Q75/Customers!Q75</f>
        <v>96.458420034506176</v>
      </c>
      <c r="R75" s="19">
        <f>Volumes!R75/Customers!R75</f>
        <v>362.97916666666657</v>
      </c>
      <c r="S75" s="20">
        <f>Volumes!S75/Customers!S75</f>
        <v>96.045494994438272</v>
      </c>
    </row>
  </sheetData>
  <pageMargins left="0.7" right="0.7" top="0.75" bottom="0.75" header="0.3" footer="0.3"/>
  <pageSetup orientation="portrait" r:id="rId1"/>
  <headerFooter>
    <oddHeader>&amp;RUG 181053 WUTC DR 38 Attachment 1
&amp;A Page &amp;P of &amp;N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75"/>
  <sheetViews>
    <sheetView tabSelected="1" workbookViewId="0">
      <pane xSplit="2" ySplit="3" topLeftCell="C4" activePane="bottomRight" state="frozen"/>
      <selection activeCell="I5" sqref="I5"/>
      <selection pane="topRight" activeCell="I5" sqref="I5"/>
      <selection pane="bottomLeft" activeCell="I5" sqref="I5"/>
      <selection pane="bottomRight" activeCell="I5" sqref="I5"/>
    </sheetView>
  </sheetViews>
  <sheetFormatPr defaultRowHeight="14.4" x14ac:dyDescent="0.3"/>
  <cols>
    <col min="2" max="2" width="18.21875" customWidth="1"/>
    <col min="3" max="20" width="15.44140625" customWidth="1"/>
    <col min="21" max="23" width="10.44140625" customWidth="1"/>
    <col min="24" max="25" width="11.44140625" customWidth="1"/>
    <col min="26" max="35" width="10.44140625" customWidth="1"/>
    <col min="36" max="38" width="11.44140625" customWidth="1"/>
    <col min="39" max="47" width="10.44140625" customWidth="1"/>
    <col min="48" max="51" width="11.44140625" customWidth="1"/>
    <col min="52" max="59" width="10.44140625" customWidth="1"/>
    <col min="60" max="63" width="11.44140625" customWidth="1"/>
    <col min="64" max="71" width="10.44140625" customWidth="1"/>
    <col min="72" max="72" width="11.44140625" customWidth="1"/>
    <col min="73" max="73" width="12.44140625" customWidth="1"/>
    <col min="74" max="74" width="11" bestFit="1" customWidth="1"/>
    <col min="75" max="83" width="10" bestFit="1" customWidth="1"/>
    <col min="84" max="84" width="11" bestFit="1" customWidth="1"/>
    <col min="85" max="85" width="12" bestFit="1" customWidth="1"/>
  </cols>
  <sheetData>
    <row r="3" spans="2:20" x14ac:dyDescent="0.3">
      <c r="B3" s="5" t="s">
        <v>7</v>
      </c>
      <c r="C3" s="6" t="s">
        <v>9</v>
      </c>
      <c r="D3" s="6" t="s">
        <v>10</v>
      </c>
      <c r="E3" s="6" t="s">
        <v>11</v>
      </c>
      <c r="F3" s="6" t="s">
        <v>18</v>
      </c>
      <c r="G3" s="6" t="s">
        <v>12</v>
      </c>
      <c r="H3" s="6" t="s">
        <v>19</v>
      </c>
      <c r="I3" s="6" t="s">
        <v>20</v>
      </c>
      <c r="J3" s="6" t="s">
        <v>21</v>
      </c>
      <c r="K3" s="6" t="s">
        <v>22</v>
      </c>
      <c r="L3" s="6" t="s">
        <v>23</v>
      </c>
      <c r="M3" s="6" t="s">
        <v>24</v>
      </c>
      <c r="N3" s="6" t="s">
        <v>25</v>
      </c>
      <c r="O3" s="6" t="s">
        <v>26</v>
      </c>
      <c r="P3" s="7" t="s">
        <v>13</v>
      </c>
      <c r="Q3" s="6" t="s">
        <v>14</v>
      </c>
      <c r="R3" s="6" t="s">
        <v>85</v>
      </c>
      <c r="S3" s="6" t="s">
        <v>15</v>
      </c>
      <c r="T3" s="8" t="s">
        <v>86</v>
      </c>
    </row>
    <row r="4" spans="2:20" x14ac:dyDescent="0.3">
      <c r="B4" s="9">
        <v>201301</v>
      </c>
      <c r="C4" s="11">
        <v>28</v>
      </c>
      <c r="D4" s="11">
        <v>5415</v>
      </c>
      <c r="E4" s="11">
        <v>83</v>
      </c>
      <c r="F4" s="11">
        <v>2</v>
      </c>
      <c r="G4" s="11">
        <v>7</v>
      </c>
      <c r="H4" s="11">
        <v>2</v>
      </c>
      <c r="I4" s="11">
        <v>2</v>
      </c>
      <c r="J4" s="11">
        <v>17</v>
      </c>
      <c r="K4" s="11">
        <v>9</v>
      </c>
      <c r="L4" s="11">
        <v>12</v>
      </c>
      <c r="M4" s="11">
        <v>3</v>
      </c>
      <c r="N4" s="11">
        <v>7</v>
      </c>
      <c r="O4" s="11">
        <v>8</v>
      </c>
      <c r="P4" s="92">
        <v>744</v>
      </c>
      <c r="Q4" s="11">
        <v>64917</v>
      </c>
      <c r="R4" s="11">
        <v>47</v>
      </c>
      <c r="S4" s="11">
        <v>260</v>
      </c>
      <c r="T4" s="12">
        <v>71563</v>
      </c>
    </row>
    <row r="5" spans="2:20" x14ac:dyDescent="0.3">
      <c r="B5" s="9">
        <v>201302</v>
      </c>
      <c r="C5" s="11">
        <v>29</v>
      </c>
      <c r="D5" s="11">
        <v>5428</v>
      </c>
      <c r="E5" s="11">
        <v>83</v>
      </c>
      <c r="F5" s="11">
        <v>2</v>
      </c>
      <c r="G5" s="11">
        <v>7</v>
      </c>
      <c r="H5" s="11">
        <v>2</v>
      </c>
      <c r="I5" s="11">
        <v>2</v>
      </c>
      <c r="J5" s="11">
        <v>17</v>
      </c>
      <c r="K5" s="11">
        <v>9</v>
      </c>
      <c r="L5" s="11">
        <v>12</v>
      </c>
      <c r="M5" s="11">
        <v>3</v>
      </c>
      <c r="N5" s="11">
        <v>7</v>
      </c>
      <c r="O5" s="11">
        <v>8</v>
      </c>
      <c r="P5" s="92">
        <v>750</v>
      </c>
      <c r="Q5" s="11">
        <v>65023</v>
      </c>
      <c r="R5" s="11">
        <v>47</v>
      </c>
      <c r="S5" s="11">
        <v>293</v>
      </c>
      <c r="T5" s="12">
        <v>71722</v>
      </c>
    </row>
    <row r="6" spans="2:20" x14ac:dyDescent="0.3">
      <c r="B6" s="9">
        <v>201303</v>
      </c>
      <c r="C6" s="11">
        <v>29</v>
      </c>
      <c r="D6" s="11">
        <v>5435</v>
      </c>
      <c r="E6" s="11">
        <v>85</v>
      </c>
      <c r="F6" s="11">
        <v>2</v>
      </c>
      <c r="G6" s="11">
        <v>7</v>
      </c>
      <c r="H6" s="11">
        <v>2</v>
      </c>
      <c r="I6" s="11">
        <v>2</v>
      </c>
      <c r="J6" s="11">
        <v>17</v>
      </c>
      <c r="K6" s="11">
        <v>9</v>
      </c>
      <c r="L6" s="11">
        <v>11</v>
      </c>
      <c r="M6" s="11">
        <v>3</v>
      </c>
      <c r="N6" s="11">
        <v>7</v>
      </c>
      <c r="O6" s="11">
        <v>8</v>
      </c>
      <c r="P6" s="92">
        <v>759</v>
      </c>
      <c r="Q6" s="11">
        <v>65084</v>
      </c>
      <c r="R6" s="11">
        <v>43</v>
      </c>
      <c r="S6" s="11">
        <v>308</v>
      </c>
      <c r="T6" s="12">
        <v>71811</v>
      </c>
    </row>
    <row r="7" spans="2:20" x14ac:dyDescent="0.3">
      <c r="B7" s="9">
        <v>201304</v>
      </c>
      <c r="C7" s="11">
        <v>29</v>
      </c>
      <c r="D7" s="11">
        <v>5421</v>
      </c>
      <c r="E7" s="11">
        <v>85</v>
      </c>
      <c r="F7" s="11">
        <v>2</v>
      </c>
      <c r="G7" s="11">
        <v>7</v>
      </c>
      <c r="H7" s="11">
        <v>2</v>
      </c>
      <c r="I7" s="11">
        <v>2</v>
      </c>
      <c r="J7" s="11">
        <v>17</v>
      </c>
      <c r="K7" s="11">
        <v>9</v>
      </c>
      <c r="L7" s="11">
        <v>12</v>
      </c>
      <c r="M7" s="11">
        <v>3</v>
      </c>
      <c r="N7" s="11">
        <v>6</v>
      </c>
      <c r="O7" s="11">
        <v>8</v>
      </c>
      <c r="P7" s="92">
        <v>759</v>
      </c>
      <c r="Q7" s="11">
        <v>65164</v>
      </c>
      <c r="R7" s="11">
        <v>43</v>
      </c>
      <c r="S7" s="11">
        <v>297</v>
      </c>
      <c r="T7" s="12">
        <v>71866</v>
      </c>
    </row>
    <row r="8" spans="2:20" x14ac:dyDescent="0.3">
      <c r="B8" s="9">
        <v>201305</v>
      </c>
      <c r="C8" s="11">
        <v>29</v>
      </c>
      <c r="D8" s="11">
        <v>5423</v>
      </c>
      <c r="E8" s="11">
        <v>87</v>
      </c>
      <c r="F8" s="11">
        <v>2</v>
      </c>
      <c r="G8" s="11">
        <v>6</v>
      </c>
      <c r="H8" s="11">
        <v>2</v>
      </c>
      <c r="I8" s="11">
        <v>2</v>
      </c>
      <c r="J8" s="11">
        <v>17</v>
      </c>
      <c r="K8" s="11">
        <v>9</v>
      </c>
      <c r="L8" s="11">
        <v>10</v>
      </c>
      <c r="M8" s="11">
        <v>3</v>
      </c>
      <c r="N8" s="11">
        <v>7</v>
      </c>
      <c r="O8" s="11">
        <v>7</v>
      </c>
      <c r="P8" s="92">
        <v>766</v>
      </c>
      <c r="Q8" s="11">
        <v>65221</v>
      </c>
      <c r="R8" s="11">
        <v>44</v>
      </c>
      <c r="S8" s="11">
        <v>305</v>
      </c>
      <c r="T8" s="12">
        <v>71940</v>
      </c>
    </row>
    <row r="9" spans="2:20" x14ac:dyDescent="0.3">
      <c r="B9" s="9">
        <v>201306</v>
      </c>
      <c r="C9" s="11">
        <v>30</v>
      </c>
      <c r="D9" s="11">
        <v>5418</v>
      </c>
      <c r="E9" s="11">
        <v>89</v>
      </c>
      <c r="F9" s="11">
        <v>1</v>
      </c>
      <c r="G9" s="11">
        <v>7</v>
      </c>
      <c r="H9" s="11">
        <v>2</v>
      </c>
      <c r="I9" s="11">
        <v>2</v>
      </c>
      <c r="J9" s="11">
        <v>17</v>
      </c>
      <c r="K9" s="11">
        <v>9</v>
      </c>
      <c r="L9" s="11">
        <v>12</v>
      </c>
      <c r="M9" s="11">
        <v>3</v>
      </c>
      <c r="N9" s="11">
        <v>7</v>
      </c>
      <c r="O9" s="11">
        <v>8</v>
      </c>
      <c r="P9" s="92">
        <v>762</v>
      </c>
      <c r="Q9" s="11">
        <v>65288</v>
      </c>
      <c r="R9" s="11">
        <v>44</v>
      </c>
      <c r="S9" s="11">
        <v>329</v>
      </c>
      <c r="T9" s="12">
        <v>72028</v>
      </c>
    </row>
    <row r="10" spans="2:20" x14ac:dyDescent="0.3">
      <c r="B10" s="9">
        <v>201307</v>
      </c>
      <c r="C10" s="11">
        <v>30</v>
      </c>
      <c r="D10" s="11">
        <v>5397</v>
      </c>
      <c r="E10" s="11">
        <v>89</v>
      </c>
      <c r="F10" s="11">
        <v>2</v>
      </c>
      <c r="G10" s="11">
        <v>5</v>
      </c>
      <c r="H10" s="11">
        <v>2</v>
      </c>
      <c r="I10" s="11">
        <v>2</v>
      </c>
      <c r="J10" s="11">
        <v>16</v>
      </c>
      <c r="K10" s="11">
        <v>9</v>
      </c>
      <c r="L10" s="11">
        <v>12</v>
      </c>
      <c r="M10" s="11">
        <v>3</v>
      </c>
      <c r="N10" s="11">
        <v>7</v>
      </c>
      <c r="O10" s="11">
        <v>8</v>
      </c>
      <c r="P10" s="92">
        <v>762</v>
      </c>
      <c r="Q10" s="11">
        <v>65329</v>
      </c>
      <c r="R10" s="11">
        <v>44</v>
      </c>
      <c r="S10" s="11">
        <v>369</v>
      </c>
      <c r="T10" s="12">
        <v>72086</v>
      </c>
    </row>
    <row r="11" spans="2:20" x14ac:dyDescent="0.3">
      <c r="B11" s="9">
        <v>201308</v>
      </c>
      <c r="C11" s="11">
        <v>30</v>
      </c>
      <c r="D11" s="11">
        <v>5382</v>
      </c>
      <c r="E11" s="11">
        <v>89</v>
      </c>
      <c r="F11" s="11">
        <v>2</v>
      </c>
      <c r="G11" s="11">
        <v>7</v>
      </c>
      <c r="H11" s="11">
        <v>2</v>
      </c>
      <c r="I11" s="11">
        <v>2</v>
      </c>
      <c r="J11" s="11">
        <v>16</v>
      </c>
      <c r="K11" s="11">
        <v>9</v>
      </c>
      <c r="L11" s="11">
        <v>12</v>
      </c>
      <c r="M11" s="11">
        <v>3</v>
      </c>
      <c r="N11" s="11">
        <v>7</v>
      </c>
      <c r="O11" s="11">
        <v>8</v>
      </c>
      <c r="P11" s="92">
        <v>768</v>
      </c>
      <c r="Q11" s="11">
        <v>65418</v>
      </c>
      <c r="R11" s="11">
        <v>44</v>
      </c>
      <c r="S11" s="11">
        <v>395</v>
      </c>
      <c r="T11" s="12">
        <v>72194</v>
      </c>
    </row>
    <row r="12" spans="2:20" x14ac:dyDescent="0.3">
      <c r="B12" s="9">
        <v>201309</v>
      </c>
      <c r="C12" s="11">
        <v>30</v>
      </c>
      <c r="D12" s="11">
        <v>5387</v>
      </c>
      <c r="E12" s="11">
        <v>89</v>
      </c>
      <c r="F12" s="11">
        <v>1</v>
      </c>
      <c r="G12" s="11">
        <v>7</v>
      </c>
      <c r="H12" s="11">
        <v>2</v>
      </c>
      <c r="I12" s="11">
        <v>2</v>
      </c>
      <c r="J12" s="11">
        <v>16</v>
      </c>
      <c r="K12" s="11">
        <v>9</v>
      </c>
      <c r="L12" s="11">
        <v>10</v>
      </c>
      <c r="M12" s="11">
        <v>3</v>
      </c>
      <c r="N12" s="11">
        <v>6</v>
      </c>
      <c r="O12" s="11">
        <v>8</v>
      </c>
      <c r="P12" s="92">
        <v>775</v>
      </c>
      <c r="Q12" s="11">
        <v>65520</v>
      </c>
      <c r="R12" s="11">
        <v>45</v>
      </c>
      <c r="S12" s="11">
        <v>432</v>
      </c>
      <c r="T12" s="12">
        <v>72342</v>
      </c>
    </row>
    <row r="13" spans="2:20" x14ac:dyDescent="0.3">
      <c r="B13" s="9">
        <v>201310</v>
      </c>
      <c r="C13" s="11">
        <v>31</v>
      </c>
      <c r="D13" s="11">
        <v>5403</v>
      </c>
      <c r="E13" s="11">
        <v>92</v>
      </c>
      <c r="F13" s="11">
        <v>2</v>
      </c>
      <c r="G13" s="11">
        <v>7</v>
      </c>
      <c r="H13" s="11">
        <v>2</v>
      </c>
      <c r="I13" s="11">
        <v>2</v>
      </c>
      <c r="J13" s="11">
        <v>16</v>
      </c>
      <c r="K13" s="11">
        <v>9</v>
      </c>
      <c r="L13" s="11">
        <v>12</v>
      </c>
      <c r="M13" s="11">
        <v>3</v>
      </c>
      <c r="N13" s="11">
        <v>7</v>
      </c>
      <c r="O13" s="11">
        <v>8</v>
      </c>
      <c r="P13" s="92">
        <v>780</v>
      </c>
      <c r="Q13" s="11">
        <v>65750</v>
      </c>
      <c r="R13" s="11">
        <v>45</v>
      </c>
      <c r="S13" s="11">
        <v>434</v>
      </c>
      <c r="T13" s="12">
        <v>72603</v>
      </c>
    </row>
    <row r="14" spans="2:20" x14ac:dyDescent="0.3">
      <c r="B14" s="9">
        <v>201311</v>
      </c>
      <c r="C14" s="11">
        <v>31</v>
      </c>
      <c r="D14" s="11">
        <v>5428</v>
      </c>
      <c r="E14" s="11">
        <v>92</v>
      </c>
      <c r="F14" s="11">
        <v>2</v>
      </c>
      <c r="G14" s="11">
        <v>6</v>
      </c>
      <c r="H14" s="92">
        <v>2</v>
      </c>
      <c r="I14" s="11">
        <v>3</v>
      </c>
      <c r="J14" s="11">
        <v>16</v>
      </c>
      <c r="K14" s="11">
        <v>9</v>
      </c>
      <c r="L14" s="11">
        <v>9</v>
      </c>
      <c r="M14" s="11">
        <v>2</v>
      </c>
      <c r="N14" s="11">
        <v>7</v>
      </c>
      <c r="O14" s="11">
        <v>8</v>
      </c>
      <c r="P14" s="92">
        <v>795</v>
      </c>
      <c r="Q14" s="11">
        <v>65993</v>
      </c>
      <c r="R14" s="11">
        <v>45</v>
      </c>
      <c r="S14" s="11">
        <v>461</v>
      </c>
      <c r="T14" s="12">
        <v>72909</v>
      </c>
    </row>
    <row r="15" spans="2:20" x14ac:dyDescent="0.3">
      <c r="B15" s="9">
        <v>201312</v>
      </c>
      <c r="C15" s="11">
        <v>32</v>
      </c>
      <c r="D15" s="11">
        <v>5475</v>
      </c>
      <c r="E15" s="11">
        <v>86</v>
      </c>
      <c r="F15" s="11">
        <v>2</v>
      </c>
      <c r="G15" s="11">
        <v>6</v>
      </c>
      <c r="H15" s="11">
        <v>2</v>
      </c>
      <c r="I15" s="11">
        <v>3</v>
      </c>
      <c r="J15" s="11">
        <v>16</v>
      </c>
      <c r="K15" s="11">
        <v>9</v>
      </c>
      <c r="L15" s="11">
        <v>12</v>
      </c>
      <c r="M15" s="11">
        <v>3</v>
      </c>
      <c r="N15" s="11">
        <v>7</v>
      </c>
      <c r="O15" s="11">
        <v>8</v>
      </c>
      <c r="P15" s="92">
        <v>806</v>
      </c>
      <c r="Q15" s="11">
        <v>66243</v>
      </c>
      <c r="R15" s="11">
        <v>45</v>
      </c>
      <c r="S15" s="11">
        <v>493</v>
      </c>
      <c r="T15" s="12">
        <v>73248</v>
      </c>
    </row>
    <row r="16" spans="2:20" x14ac:dyDescent="0.3">
      <c r="B16" s="9">
        <v>201401</v>
      </c>
      <c r="C16" s="11">
        <v>33</v>
      </c>
      <c r="D16" s="11">
        <v>5537</v>
      </c>
      <c r="E16" s="11">
        <v>93</v>
      </c>
      <c r="F16" s="11">
        <v>2</v>
      </c>
      <c r="G16" s="11">
        <v>6</v>
      </c>
      <c r="H16" s="11">
        <v>2</v>
      </c>
      <c r="I16" s="11">
        <v>3</v>
      </c>
      <c r="J16" s="11">
        <v>17</v>
      </c>
      <c r="K16" s="11">
        <v>9</v>
      </c>
      <c r="L16" s="11">
        <v>12</v>
      </c>
      <c r="M16" s="11">
        <v>3</v>
      </c>
      <c r="N16" s="11">
        <v>7</v>
      </c>
      <c r="O16" s="11">
        <v>8</v>
      </c>
      <c r="P16" s="92">
        <v>814</v>
      </c>
      <c r="Q16" s="11">
        <v>66495</v>
      </c>
      <c r="R16" s="11">
        <v>44</v>
      </c>
      <c r="S16" s="11">
        <v>465</v>
      </c>
      <c r="T16" s="12">
        <v>73550</v>
      </c>
    </row>
    <row r="17" spans="2:20" x14ac:dyDescent="0.3">
      <c r="B17" s="9">
        <v>201402</v>
      </c>
      <c r="C17" s="11">
        <v>33</v>
      </c>
      <c r="D17" s="11">
        <v>5532</v>
      </c>
      <c r="E17" s="11">
        <v>95</v>
      </c>
      <c r="F17" s="11">
        <v>2</v>
      </c>
      <c r="G17" s="11">
        <v>6</v>
      </c>
      <c r="H17" s="11">
        <v>2</v>
      </c>
      <c r="I17" s="11">
        <v>3</v>
      </c>
      <c r="J17" s="11">
        <v>17</v>
      </c>
      <c r="K17" s="11">
        <v>9</v>
      </c>
      <c r="L17" s="11">
        <v>12</v>
      </c>
      <c r="M17" s="11">
        <v>3</v>
      </c>
      <c r="N17" s="11">
        <v>7</v>
      </c>
      <c r="O17" s="11">
        <v>8</v>
      </c>
      <c r="P17" s="92">
        <v>809</v>
      </c>
      <c r="Q17" s="11">
        <v>66633</v>
      </c>
      <c r="R17" s="11">
        <v>44</v>
      </c>
      <c r="S17" s="11">
        <v>444</v>
      </c>
      <c r="T17" s="12">
        <v>73659</v>
      </c>
    </row>
    <row r="18" spans="2:20" x14ac:dyDescent="0.3">
      <c r="B18" s="9">
        <v>201403</v>
      </c>
      <c r="C18" s="11">
        <v>34</v>
      </c>
      <c r="D18" s="11">
        <v>5535</v>
      </c>
      <c r="E18" s="11">
        <v>95</v>
      </c>
      <c r="F18" s="11">
        <v>2</v>
      </c>
      <c r="G18" s="11">
        <v>6</v>
      </c>
      <c r="H18" s="11">
        <v>2</v>
      </c>
      <c r="I18" s="11">
        <v>3</v>
      </c>
      <c r="J18" s="11">
        <v>17</v>
      </c>
      <c r="K18" s="11">
        <v>9</v>
      </c>
      <c r="L18" s="11">
        <v>12</v>
      </c>
      <c r="M18" s="11">
        <v>2</v>
      </c>
      <c r="N18" s="11">
        <v>7</v>
      </c>
      <c r="O18" s="11">
        <v>8</v>
      </c>
      <c r="P18" s="92">
        <v>810</v>
      </c>
      <c r="Q18" s="11">
        <v>66735</v>
      </c>
      <c r="R18" s="11">
        <v>44</v>
      </c>
      <c r="S18" s="11">
        <v>457</v>
      </c>
      <c r="T18" s="12">
        <v>73778</v>
      </c>
    </row>
    <row r="19" spans="2:20" x14ac:dyDescent="0.3">
      <c r="B19" s="9">
        <v>201404</v>
      </c>
      <c r="C19" s="11">
        <v>34</v>
      </c>
      <c r="D19" s="11">
        <v>5531</v>
      </c>
      <c r="E19" s="11">
        <v>95</v>
      </c>
      <c r="F19" s="11">
        <v>2</v>
      </c>
      <c r="G19" s="11">
        <v>6</v>
      </c>
      <c r="H19" s="11">
        <v>2</v>
      </c>
      <c r="I19" s="11">
        <v>3</v>
      </c>
      <c r="J19" s="11">
        <v>17</v>
      </c>
      <c r="K19" s="11">
        <v>9</v>
      </c>
      <c r="L19" s="11">
        <v>12</v>
      </c>
      <c r="M19" s="11">
        <v>2</v>
      </c>
      <c r="N19" s="11">
        <v>6</v>
      </c>
      <c r="O19" s="11">
        <v>8</v>
      </c>
      <c r="P19" s="92">
        <v>811</v>
      </c>
      <c r="Q19" s="11">
        <v>66813</v>
      </c>
      <c r="R19" s="11">
        <v>44</v>
      </c>
      <c r="S19" s="11">
        <v>459</v>
      </c>
      <c r="T19" s="12">
        <v>73854</v>
      </c>
    </row>
    <row r="20" spans="2:20" x14ac:dyDescent="0.3">
      <c r="B20" s="9">
        <v>201405</v>
      </c>
      <c r="C20" s="11">
        <v>34</v>
      </c>
      <c r="D20" s="11">
        <v>5528</v>
      </c>
      <c r="E20" s="11">
        <v>95</v>
      </c>
      <c r="F20" s="11">
        <v>2</v>
      </c>
      <c r="G20" s="11">
        <v>6</v>
      </c>
      <c r="H20" s="11">
        <v>2</v>
      </c>
      <c r="I20" s="11">
        <v>3</v>
      </c>
      <c r="J20" s="11">
        <v>17</v>
      </c>
      <c r="K20" s="11">
        <v>9</v>
      </c>
      <c r="L20" s="11">
        <v>13</v>
      </c>
      <c r="M20" s="11">
        <v>2</v>
      </c>
      <c r="N20" s="11">
        <v>7</v>
      </c>
      <c r="O20" s="11">
        <v>8</v>
      </c>
      <c r="P20" s="92">
        <v>808</v>
      </c>
      <c r="Q20" s="11">
        <v>66877</v>
      </c>
      <c r="R20" s="11">
        <v>46</v>
      </c>
      <c r="S20" s="11">
        <v>455</v>
      </c>
      <c r="T20" s="12">
        <v>73912</v>
      </c>
    </row>
    <row r="21" spans="2:20" x14ac:dyDescent="0.3">
      <c r="B21" s="9">
        <v>201406</v>
      </c>
      <c r="C21" s="11">
        <v>34</v>
      </c>
      <c r="D21" s="11">
        <v>5503</v>
      </c>
      <c r="E21" s="11">
        <v>95</v>
      </c>
      <c r="F21" s="11">
        <v>2</v>
      </c>
      <c r="G21" s="11">
        <v>6</v>
      </c>
      <c r="H21" s="11">
        <v>2</v>
      </c>
      <c r="I21" s="11">
        <v>3</v>
      </c>
      <c r="J21" s="11">
        <v>18</v>
      </c>
      <c r="K21" s="11">
        <v>9</v>
      </c>
      <c r="L21" s="11">
        <v>12</v>
      </c>
      <c r="M21" s="11">
        <v>2</v>
      </c>
      <c r="N21" s="11">
        <v>8</v>
      </c>
      <c r="O21" s="11">
        <v>8</v>
      </c>
      <c r="P21" s="92">
        <v>808</v>
      </c>
      <c r="Q21" s="11">
        <v>66943</v>
      </c>
      <c r="R21" s="11">
        <v>46</v>
      </c>
      <c r="S21" s="11">
        <v>449</v>
      </c>
      <c r="T21" s="12">
        <v>73948</v>
      </c>
    </row>
    <row r="22" spans="2:20" x14ac:dyDescent="0.3">
      <c r="B22" s="9">
        <v>201407</v>
      </c>
      <c r="C22" s="11">
        <v>33</v>
      </c>
      <c r="D22" s="11">
        <v>5498</v>
      </c>
      <c r="E22" s="11">
        <v>95</v>
      </c>
      <c r="F22" s="11">
        <v>2</v>
      </c>
      <c r="G22" s="11">
        <v>6</v>
      </c>
      <c r="H22" s="11">
        <v>2</v>
      </c>
      <c r="I22" s="11">
        <v>3</v>
      </c>
      <c r="J22" s="11">
        <v>18</v>
      </c>
      <c r="K22" s="11">
        <v>9</v>
      </c>
      <c r="L22" s="11">
        <v>12</v>
      </c>
      <c r="M22" s="11">
        <v>2</v>
      </c>
      <c r="N22" s="11">
        <v>8</v>
      </c>
      <c r="O22" s="11">
        <v>8</v>
      </c>
      <c r="P22" s="92">
        <v>802</v>
      </c>
      <c r="Q22" s="11">
        <v>66983</v>
      </c>
      <c r="R22" s="11">
        <v>46</v>
      </c>
      <c r="S22" s="11">
        <v>439</v>
      </c>
      <c r="T22" s="12">
        <v>73966</v>
      </c>
    </row>
    <row r="23" spans="2:20" x14ac:dyDescent="0.3">
      <c r="B23" s="9">
        <v>201408</v>
      </c>
      <c r="C23" s="11">
        <v>35</v>
      </c>
      <c r="D23" s="11">
        <v>5492</v>
      </c>
      <c r="E23" s="11">
        <v>95</v>
      </c>
      <c r="F23" s="11">
        <v>2</v>
      </c>
      <c r="G23" s="11">
        <v>6</v>
      </c>
      <c r="H23" s="11">
        <v>2</v>
      </c>
      <c r="I23" s="11">
        <v>3</v>
      </c>
      <c r="J23" s="11">
        <v>18</v>
      </c>
      <c r="K23" s="11">
        <v>9</v>
      </c>
      <c r="L23" s="11">
        <v>12</v>
      </c>
      <c r="M23" s="11">
        <v>2</v>
      </c>
      <c r="N23" s="11">
        <v>8</v>
      </c>
      <c r="O23" s="11">
        <v>7</v>
      </c>
      <c r="P23" s="92">
        <v>800</v>
      </c>
      <c r="Q23" s="11">
        <v>67045</v>
      </c>
      <c r="R23" s="11">
        <v>46</v>
      </c>
      <c r="S23" s="11">
        <v>444</v>
      </c>
      <c r="T23" s="12">
        <v>74026</v>
      </c>
    </row>
    <row r="24" spans="2:20" x14ac:dyDescent="0.3">
      <c r="B24" s="9">
        <v>201409</v>
      </c>
      <c r="C24" s="11">
        <v>35</v>
      </c>
      <c r="D24" s="11">
        <v>5504</v>
      </c>
      <c r="E24" s="11">
        <v>95</v>
      </c>
      <c r="F24" s="11">
        <v>2</v>
      </c>
      <c r="G24" s="11">
        <v>6</v>
      </c>
      <c r="H24" s="11">
        <v>2</v>
      </c>
      <c r="I24" s="11">
        <v>3</v>
      </c>
      <c r="J24" s="11">
        <v>18</v>
      </c>
      <c r="K24" s="11">
        <v>9</v>
      </c>
      <c r="L24" s="11">
        <v>12</v>
      </c>
      <c r="M24" s="11">
        <v>2</v>
      </c>
      <c r="N24" s="11">
        <v>8</v>
      </c>
      <c r="O24" s="11">
        <v>8</v>
      </c>
      <c r="P24" s="92">
        <v>796</v>
      </c>
      <c r="Q24" s="11">
        <v>67127</v>
      </c>
      <c r="R24" s="11">
        <v>46</v>
      </c>
      <c r="S24" s="11">
        <v>443</v>
      </c>
      <c r="T24" s="12">
        <v>74116</v>
      </c>
    </row>
    <row r="25" spans="2:20" x14ac:dyDescent="0.3">
      <c r="B25" s="9">
        <v>201410</v>
      </c>
      <c r="C25" s="11">
        <v>35</v>
      </c>
      <c r="D25" s="11">
        <v>5500</v>
      </c>
      <c r="E25" s="11">
        <v>98</v>
      </c>
      <c r="F25" s="11">
        <v>2</v>
      </c>
      <c r="G25" s="11">
        <v>6</v>
      </c>
      <c r="H25" s="11">
        <v>2</v>
      </c>
      <c r="I25" s="11">
        <v>3</v>
      </c>
      <c r="J25" s="11">
        <v>18</v>
      </c>
      <c r="K25" s="11">
        <v>9</v>
      </c>
      <c r="L25" s="11">
        <v>11</v>
      </c>
      <c r="M25" s="11">
        <v>2</v>
      </c>
      <c r="N25" s="11">
        <v>8</v>
      </c>
      <c r="O25" s="11">
        <v>8</v>
      </c>
      <c r="P25" s="92">
        <v>792</v>
      </c>
      <c r="Q25" s="11">
        <v>67316</v>
      </c>
      <c r="R25" s="11">
        <v>44</v>
      </c>
      <c r="S25" s="11">
        <v>442</v>
      </c>
      <c r="T25" s="12">
        <v>74296</v>
      </c>
    </row>
    <row r="26" spans="2:20" x14ac:dyDescent="0.3">
      <c r="B26" s="9">
        <v>201411</v>
      </c>
      <c r="C26" s="11">
        <v>35</v>
      </c>
      <c r="D26" s="11">
        <v>5519</v>
      </c>
      <c r="E26" s="11">
        <v>91</v>
      </c>
      <c r="F26" s="11">
        <v>8</v>
      </c>
      <c r="G26" s="11">
        <v>5</v>
      </c>
      <c r="H26" s="11">
        <v>2</v>
      </c>
      <c r="I26" s="11">
        <v>3</v>
      </c>
      <c r="J26" s="11">
        <v>18</v>
      </c>
      <c r="K26" s="11">
        <v>9</v>
      </c>
      <c r="L26" s="11">
        <v>12</v>
      </c>
      <c r="M26" s="11">
        <v>2</v>
      </c>
      <c r="N26" s="11">
        <v>8</v>
      </c>
      <c r="O26" s="11">
        <v>8</v>
      </c>
      <c r="P26" s="92">
        <v>800</v>
      </c>
      <c r="Q26" s="11">
        <v>67584</v>
      </c>
      <c r="R26" s="11">
        <v>42</v>
      </c>
      <c r="S26" s="11">
        <v>454</v>
      </c>
      <c r="T26" s="12">
        <v>74600</v>
      </c>
    </row>
    <row r="27" spans="2:20" x14ac:dyDescent="0.3">
      <c r="B27" s="9">
        <v>201412</v>
      </c>
      <c r="C27" s="11">
        <v>37</v>
      </c>
      <c r="D27" s="11">
        <v>5588</v>
      </c>
      <c r="E27" s="11">
        <v>79</v>
      </c>
      <c r="F27" s="11">
        <v>9</v>
      </c>
      <c r="G27" s="11">
        <v>6</v>
      </c>
      <c r="H27" s="11">
        <v>2</v>
      </c>
      <c r="I27" s="11">
        <v>3</v>
      </c>
      <c r="J27" s="11">
        <v>18</v>
      </c>
      <c r="K27" s="11">
        <v>9</v>
      </c>
      <c r="L27" s="11">
        <v>12</v>
      </c>
      <c r="M27" s="11">
        <v>2</v>
      </c>
      <c r="N27" s="11">
        <v>8</v>
      </c>
      <c r="O27" s="11">
        <v>8</v>
      </c>
      <c r="P27" s="92">
        <v>812</v>
      </c>
      <c r="Q27" s="11">
        <v>67892</v>
      </c>
      <c r="R27" s="11">
        <v>42</v>
      </c>
      <c r="S27" s="11">
        <v>466</v>
      </c>
      <c r="T27" s="12">
        <v>74993</v>
      </c>
    </row>
    <row r="28" spans="2:20" x14ac:dyDescent="0.3">
      <c r="B28" s="9">
        <v>201501</v>
      </c>
      <c r="C28" s="11">
        <v>38</v>
      </c>
      <c r="D28" s="11">
        <v>5604</v>
      </c>
      <c r="E28" s="11">
        <v>91</v>
      </c>
      <c r="F28" s="11">
        <v>9</v>
      </c>
      <c r="G28" s="11">
        <v>6</v>
      </c>
      <c r="H28" s="11">
        <v>2</v>
      </c>
      <c r="I28" s="11">
        <v>3</v>
      </c>
      <c r="J28" s="11">
        <v>18</v>
      </c>
      <c r="K28" s="11">
        <v>9</v>
      </c>
      <c r="L28" s="11">
        <v>12</v>
      </c>
      <c r="M28" s="11">
        <v>2</v>
      </c>
      <c r="N28" s="11">
        <v>8</v>
      </c>
      <c r="O28" s="11">
        <v>8</v>
      </c>
      <c r="P28" s="92">
        <v>813</v>
      </c>
      <c r="Q28" s="11">
        <v>68106</v>
      </c>
      <c r="R28" s="11">
        <v>42</v>
      </c>
      <c r="S28" s="11">
        <v>438</v>
      </c>
      <c r="T28" s="12">
        <v>75209</v>
      </c>
    </row>
    <row r="29" spans="2:20" x14ac:dyDescent="0.3">
      <c r="B29" s="9">
        <v>201502</v>
      </c>
      <c r="C29" s="11">
        <v>38</v>
      </c>
      <c r="D29" s="11">
        <v>5602</v>
      </c>
      <c r="E29" s="11">
        <v>92</v>
      </c>
      <c r="F29" s="11">
        <v>9</v>
      </c>
      <c r="G29" s="11">
        <v>6</v>
      </c>
      <c r="H29" s="11">
        <v>2</v>
      </c>
      <c r="I29" s="11">
        <v>3</v>
      </c>
      <c r="J29" s="11">
        <v>18</v>
      </c>
      <c r="K29" s="11">
        <v>9</v>
      </c>
      <c r="L29" s="11">
        <v>12</v>
      </c>
      <c r="M29" s="11">
        <v>2</v>
      </c>
      <c r="N29" s="11">
        <v>8</v>
      </c>
      <c r="O29" s="11">
        <v>8</v>
      </c>
      <c r="P29" s="92">
        <v>815</v>
      </c>
      <c r="Q29" s="11">
        <v>68219</v>
      </c>
      <c r="R29" s="11">
        <v>42</v>
      </c>
      <c r="S29" s="11">
        <v>415</v>
      </c>
      <c r="T29" s="12">
        <v>75300</v>
      </c>
    </row>
    <row r="30" spans="2:20" x14ac:dyDescent="0.3">
      <c r="B30" s="9">
        <v>201503</v>
      </c>
      <c r="C30" s="11">
        <v>38</v>
      </c>
      <c r="D30" s="11">
        <v>5600</v>
      </c>
      <c r="E30" s="11">
        <v>93</v>
      </c>
      <c r="F30" s="11">
        <v>9</v>
      </c>
      <c r="G30" s="11">
        <v>5</v>
      </c>
      <c r="H30" s="11">
        <v>2</v>
      </c>
      <c r="I30" s="11">
        <v>3</v>
      </c>
      <c r="J30" s="11">
        <v>18</v>
      </c>
      <c r="K30" s="11">
        <v>9</v>
      </c>
      <c r="L30" s="11">
        <v>12</v>
      </c>
      <c r="M30" s="11">
        <v>2</v>
      </c>
      <c r="N30" s="11">
        <v>8</v>
      </c>
      <c r="O30" s="11">
        <v>8</v>
      </c>
      <c r="P30" s="92">
        <v>817</v>
      </c>
      <c r="Q30" s="11">
        <v>68322</v>
      </c>
      <c r="R30" s="11">
        <v>42</v>
      </c>
      <c r="S30" s="11">
        <v>424</v>
      </c>
      <c r="T30" s="12">
        <v>75412</v>
      </c>
    </row>
    <row r="31" spans="2:20" x14ac:dyDescent="0.3">
      <c r="B31" s="9">
        <v>201504</v>
      </c>
      <c r="C31" s="92">
        <v>38</v>
      </c>
      <c r="D31" s="11">
        <v>5602</v>
      </c>
      <c r="E31" s="11">
        <v>94</v>
      </c>
      <c r="F31" s="11">
        <v>9</v>
      </c>
      <c r="G31" s="11">
        <v>6</v>
      </c>
      <c r="H31" s="11">
        <v>2</v>
      </c>
      <c r="I31" s="11">
        <v>3</v>
      </c>
      <c r="J31" s="11">
        <v>18</v>
      </c>
      <c r="K31" s="11">
        <v>9</v>
      </c>
      <c r="L31" s="11">
        <v>12</v>
      </c>
      <c r="M31" s="11">
        <v>2</v>
      </c>
      <c r="N31" s="11">
        <v>8</v>
      </c>
      <c r="O31" s="11">
        <v>8</v>
      </c>
      <c r="P31" s="92">
        <v>811</v>
      </c>
      <c r="Q31" s="11">
        <v>68419</v>
      </c>
      <c r="R31" s="11">
        <v>42</v>
      </c>
      <c r="S31" s="11">
        <v>433</v>
      </c>
      <c r="T31" s="12">
        <v>75516</v>
      </c>
    </row>
    <row r="32" spans="2:20" x14ac:dyDescent="0.3">
      <c r="B32" s="9">
        <v>201505</v>
      </c>
      <c r="C32" s="11">
        <v>38</v>
      </c>
      <c r="D32" s="11">
        <v>5588</v>
      </c>
      <c r="E32" s="11">
        <v>93</v>
      </c>
      <c r="F32" s="11">
        <v>9</v>
      </c>
      <c r="G32" s="11">
        <v>6</v>
      </c>
      <c r="H32" s="11">
        <v>2</v>
      </c>
      <c r="I32" s="11">
        <v>3</v>
      </c>
      <c r="J32" s="11">
        <v>18</v>
      </c>
      <c r="K32" s="11">
        <v>9</v>
      </c>
      <c r="L32" s="11">
        <v>12</v>
      </c>
      <c r="M32" s="11">
        <v>2</v>
      </c>
      <c r="N32" s="11">
        <v>8</v>
      </c>
      <c r="O32" s="11">
        <v>8</v>
      </c>
      <c r="P32" s="92">
        <v>813</v>
      </c>
      <c r="Q32" s="11">
        <v>68509</v>
      </c>
      <c r="R32" s="11">
        <v>44</v>
      </c>
      <c r="S32" s="11">
        <v>455</v>
      </c>
      <c r="T32" s="12">
        <v>75617</v>
      </c>
    </row>
    <row r="33" spans="2:20" x14ac:dyDescent="0.3">
      <c r="B33" s="9">
        <v>201506</v>
      </c>
      <c r="C33" s="11">
        <v>37</v>
      </c>
      <c r="D33" s="11">
        <v>5582</v>
      </c>
      <c r="E33" s="11">
        <v>91</v>
      </c>
      <c r="F33" s="11">
        <v>9</v>
      </c>
      <c r="G33" s="11">
        <v>6</v>
      </c>
      <c r="H33" s="11">
        <v>2</v>
      </c>
      <c r="I33" s="11">
        <v>3</v>
      </c>
      <c r="J33" s="11">
        <v>19</v>
      </c>
      <c r="K33" s="11">
        <v>10</v>
      </c>
      <c r="L33" s="11">
        <v>11</v>
      </c>
      <c r="M33" s="11">
        <v>2</v>
      </c>
      <c r="N33" s="11">
        <v>8</v>
      </c>
      <c r="O33" s="11">
        <v>8</v>
      </c>
      <c r="P33" s="92">
        <v>812</v>
      </c>
      <c r="Q33" s="11">
        <v>68588</v>
      </c>
      <c r="R33" s="11">
        <v>47</v>
      </c>
      <c r="S33" s="11">
        <v>455</v>
      </c>
      <c r="T33" s="12">
        <v>75690</v>
      </c>
    </row>
    <row r="34" spans="2:20" x14ac:dyDescent="0.3">
      <c r="B34" s="9">
        <v>201507</v>
      </c>
      <c r="C34" s="11">
        <v>38</v>
      </c>
      <c r="D34" s="11">
        <v>5570</v>
      </c>
      <c r="E34" s="11">
        <v>90</v>
      </c>
      <c r="F34" s="11">
        <v>9</v>
      </c>
      <c r="G34" s="11">
        <v>6</v>
      </c>
      <c r="H34" s="11">
        <v>2</v>
      </c>
      <c r="I34" s="11">
        <v>3</v>
      </c>
      <c r="J34" s="11">
        <v>19</v>
      </c>
      <c r="K34" s="11">
        <v>10</v>
      </c>
      <c r="L34" s="11">
        <v>12</v>
      </c>
      <c r="M34" s="11">
        <v>2</v>
      </c>
      <c r="N34" s="11">
        <v>8</v>
      </c>
      <c r="O34" s="11">
        <v>7</v>
      </c>
      <c r="P34" s="92">
        <v>817</v>
      </c>
      <c r="Q34" s="11">
        <v>68703</v>
      </c>
      <c r="R34" s="11">
        <v>48</v>
      </c>
      <c r="S34" s="11">
        <v>453</v>
      </c>
      <c r="T34" s="12">
        <v>75797</v>
      </c>
    </row>
    <row r="35" spans="2:20" x14ac:dyDescent="0.3">
      <c r="B35" s="9">
        <v>201508</v>
      </c>
      <c r="C35" s="11">
        <v>38</v>
      </c>
      <c r="D35" s="11">
        <v>5552</v>
      </c>
      <c r="E35" s="11">
        <v>90</v>
      </c>
      <c r="F35" s="11">
        <v>9</v>
      </c>
      <c r="G35" s="11">
        <v>5</v>
      </c>
      <c r="H35" s="11">
        <v>2</v>
      </c>
      <c r="I35" s="11">
        <v>3</v>
      </c>
      <c r="J35" s="11">
        <v>19</v>
      </c>
      <c r="K35" s="11">
        <v>10</v>
      </c>
      <c r="L35" s="11">
        <v>12</v>
      </c>
      <c r="M35" s="11">
        <v>2</v>
      </c>
      <c r="N35" s="11">
        <v>8</v>
      </c>
      <c r="O35" s="11">
        <v>8</v>
      </c>
      <c r="P35" s="92">
        <v>809</v>
      </c>
      <c r="Q35" s="11">
        <v>68789</v>
      </c>
      <c r="R35" s="11">
        <v>48</v>
      </c>
      <c r="S35" s="11">
        <v>436</v>
      </c>
      <c r="T35" s="12">
        <v>75840</v>
      </c>
    </row>
    <row r="36" spans="2:20" x14ac:dyDescent="0.3">
      <c r="B36" s="9">
        <v>201509</v>
      </c>
      <c r="C36" s="11">
        <v>38</v>
      </c>
      <c r="D36" s="11">
        <v>5549</v>
      </c>
      <c r="E36" s="11">
        <v>90</v>
      </c>
      <c r="F36" s="11">
        <v>9</v>
      </c>
      <c r="G36" s="11">
        <v>6</v>
      </c>
      <c r="H36" s="11">
        <v>2</v>
      </c>
      <c r="I36" s="11">
        <v>3</v>
      </c>
      <c r="J36" s="11">
        <v>20</v>
      </c>
      <c r="K36" s="11">
        <v>10</v>
      </c>
      <c r="L36" s="11">
        <v>12</v>
      </c>
      <c r="M36" s="11">
        <v>2</v>
      </c>
      <c r="N36" s="11">
        <v>8</v>
      </c>
      <c r="O36" s="11">
        <v>8</v>
      </c>
      <c r="P36" s="92">
        <v>813</v>
      </c>
      <c r="Q36" s="11">
        <v>69030</v>
      </c>
      <c r="R36" s="11">
        <v>48</v>
      </c>
      <c r="S36" s="11">
        <v>435</v>
      </c>
      <c r="T36" s="12">
        <v>76083</v>
      </c>
    </row>
    <row r="37" spans="2:20" x14ac:dyDescent="0.3">
      <c r="B37" s="9">
        <v>201510</v>
      </c>
      <c r="C37" s="11">
        <v>38</v>
      </c>
      <c r="D37" s="11">
        <v>5555</v>
      </c>
      <c r="E37" s="11">
        <v>91</v>
      </c>
      <c r="F37" s="11">
        <v>9</v>
      </c>
      <c r="G37" s="11">
        <v>6</v>
      </c>
      <c r="H37" s="11">
        <v>2</v>
      </c>
      <c r="I37" s="11">
        <v>3</v>
      </c>
      <c r="J37" s="11">
        <v>27</v>
      </c>
      <c r="K37" s="11">
        <v>10</v>
      </c>
      <c r="L37" s="11">
        <v>12</v>
      </c>
      <c r="M37" s="11">
        <v>2</v>
      </c>
      <c r="N37" s="11">
        <v>8</v>
      </c>
      <c r="O37" s="11">
        <v>8</v>
      </c>
      <c r="P37" s="92">
        <v>819</v>
      </c>
      <c r="Q37" s="11">
        <v>69216</v>
      </c>
      <c r="R37" s="11">
        <v>48</v>
      </c>
      <c r="S37" s="11">
        <v>477</v>
      </c>
      <c r="T37" s="12">
        <v>76331</v>
      </c>
    </row>
    <row r="38" spans="2:20" x14ac:dyDescent="0.3">
      <c r="B38" s="9">
        <v>201511</v>
      </c>
      <c r="C38" s="11">
        <v>39</v>
      </c>
      <c r="D38" s="11">
        <v>5582</v>
      </c>
      <c r="E38" s="11">
        <v>83</v>
      </c>
      <c r="F38" s="11">
        <v>16</v>
      </c>
      <c r="G38" s="11">
        <v>6</v>
      </c>
      <c r="H38" s="11">
        <v>2</v>
      </c>
      <c r="I38" s="11">
        <v>3</v>
      </c>
      <c r="J38" s="11">
        <v>26</v>
      </c>
      <c r="K38" s="11">
        <v>11</v>
      </c>
      <c r="L38" s="11">
        <v>11</v>
      </c>
      <c r="M38" s="11">
        <v>2</v>
      </c>
      <c r="N38" s="11">
        <v>7</v>
      </c>
      <c r="O38" s="11">
        <v>8</v>
      </c>
      <c r="P38" s="92">
        <v>825</v>
      </c>
      <c r="Q38" s="11">
        <v>69448</v>
      </c>
      <c r="R38" s="11">
        <v>48</v>
      </c>
      <c r="S38" s="11">
        <v>520</v>
      </c>
      <c r="T38" s="12">
        <v>76637</v>
      </c>
    </row>
    <row r="39" spans="2:20" x14ac:dyDescent="0.3">
      <c r="B39" s="9">
        <v>201512</v>
      </c>
      <c r="C39" s="11">
        <v>39</v>
      </c>
      <c r="D39" s="11">
        <v>5623</v>
      </c>
      <c r="E39" s="11">
        <v>83</v>
      </c>
      <c r="F39" s="11">
        <v>17</v>
      </c>
      <c r="G39" s="11">
        <v>6</v>
      </c>
      <c r="H39" s="11">
        <v>2</v>
      </c>
      <c r="I39" s="11">
        <v>3</v>
      </c>
      <c r="J39" s="11">
        <v>26</v>
      </c>
      <c r="K39" s="11">
        <v>11</v>
      </c>
      <c r="L39" s="11">
        <v>12</v>
      </c>
      <c r="M39" s="11">
        <v>1</v>
      </c>
      <c r="N39" s="11">
        <v>8</v>
      </c>
      <c r="O39" s="11">
        <v>7</v>
      </c>
      <c r="P39" s="92">
        <v>829</v>
      </c>
      <c r="Q39" s="11">
        <v>69807</v>
      </c>
      <c r="R39" s="11">
        <v>48</v>
      </c>
      <c r="S39" s="11">
        <v>501</v>
      </c>
      <c r="T39" s="12">
        <v>77023</v>
      </c>
    </row>
    <row r="40" spans="2:20" x14ac:dyDescent="0.3">
      <c r="B40" s="9">
        <v>201601</v>
      </c>
      <c r="C40" s="11">
        <v>39</v>
      </c>
      <c r="D40" s="11">
        <v>5656</v>
      </c>
      <c r="E40" s="11">
        <v>81</v>
      </c>
      <c r="F40" s="11">
        <v>16</v>
      </c>
      <c r="G40" s="11">
        <v>6</v>
      </c>
      <c r="H40" s="11">
        <v>2</v>
      </c>
      <c r="I40" s="11">
        <v>3</v>
      </c>
      <c r="J40" s="11">
        <v>26</v>
      </c>
      <c r="K40" s="11">
        <v>11</v>
      </c>
      <c r="L40" s="11">
        <v>12</v>
      </c>
      <c r="M40" s="11">
        <v>2</v>
      </c>
      <c r="N40" s="11">
        <v>8</v>
      </c>
      <c r="O40" s="11">
        <v>8</v>
      </c>
      <c r="P40" s="92">
        <v>831</v>
      </c>
      <c r="Q40" s="11">
        <v>70010</v>
      </c>
      <c r="R40" s="11">
        <v>48</v>
      </c>
      <c r="S40" s="11">
        <v>481</v>
      </c>
      <c r="T40" s="12">
        <v>77240</v>
      </c>
    </row>
    <row r="41" spans="2:20" x14ac:dyDescent="0.3">
      <c r="B41" s="9">
        <v>201602</v>
      </c>
      <c r="C41" s="11">
        <v>39</v>
      </c>
      <c r="D41" s="11">
        <v>5657</v>
      </c>
      <c r="E41" s="11">
        <v>82</v>
      </c>
      <c r="F41" s="11">
        <v>17</v>
      </c>
      <c r="G41" s="11">
        <v>6</v>
      </c>
      <c r="H41" s="11">
        <v>2</v>
      </c>
      <c r="I41" s="11">
        <v>3</v>
      </c>
      <c r="J41" s="11">
        <v>26</v>
      </c>
      <c r="K41" s="11">
        <v>11</v>
      </c>
      <c r="L41" s="11">
        <v>11</v>
      </c>
      <c r="M41" s="11">
        <v>2</v>
      </c>
      <c r="N41" s="11">
        <v>7</v>
      </c>
      <c r="O41" s="11">
        <v>8</v>
      </c>
      <c r="P41" s="92">
        <v>832</v>
      </c>
      <c r="Q41" s="11">
        <v>70187</v>
      </c>
      <c r="R41" s="11">
        <v>48</v>
      </c>
      <c r="S41" s="11">
        <v>468</v>
      </c>
      <c r="T41" s="12">
        <v>77406</v>
      </c>
    </row>
    <row r="42" spans="2:20" x14ac:dyDescent="0.3">
      <c r="B42" s="9">
        <v>201603</v>
      </c>
      <c r="C42" s="11">
        <v>39</v>
      </c>
      <c r="D42" s="11">
        <v>5667</v>
      </c>
      <c r="E42" s="11">
        <v>82</v>
      </c>
      <c r="F42" s="11">
        <v>17</v>
      </c>
      <c r="G42" s="11">
        <v>5</v>
      </c>
      <c r="H42" s="11">
        <v>2</v>
      </c>
      <c r="I42" s="11">
        <v>3</v>
      </c>
      <c r="J42" s="11">
        <v>26</v>
      </c>
      <c r="K42" s="11">
        <v>11</v>
      </c>
      <c r="L42" s="11">
        <v>11</v>
      </c>
      <c r="M42" s="11">
        <v>2</v>
      </c>
      <c r="N42" s="11">
        <v>8</v>
      </c>
      <c r="O42" s="11">
        <v>8</v>
      </c>
      <c r="P42" s="92">
        <v>832</v>
      </c>
      <c r="Q42" s="11">
        <v>70295</v>
      </c>
      <c r="R42" s="11">
        <v>48</v>
      </c>
      <c r="S42" s="11">
        <v>499</v>
      </c>
      <c r="T42" s="12">
        <v>77555</v>
      </c>
    </row>
    <row r="43" spans="2:20" x14ac:dyDescent="0.3">
      <c r="B43" s="9">
        <v>201604</v>
      </c>
      <c r="C43" s="11">
        <v>39</v>
      </c>
      <c r="D43" s="11">
        <v>5672</v>
      </c>
      <c r="E43" s="11">
        <v>82</v>
      </c>
      <c r="F43" s="11">
        <v>17</v>
      </c>
      <c r="G43" s="11">
        <v>6</v>
      </c>
      <c r="H43" s="11">
        <v>2</v>
      </c>
      <c r="I43" s="11">
        <v>3</v>
      </c>
      <c r="J43" s="11">
        <v>27</v>
      </c>
      <c r="K43" s="11">
        <v>11</v>
      </c>
      <c r="L43" s="11">
        <v>11</v>
      </c>
      <c r="M43" s="11">
        <v>1</v>
      </c>
      <c r="N43" s="11">
        <v>8</v>
      </c>
      <c r="O43" s="11">
        <v>8</v>
      </c>
      <c r="P43" s="92">
        <v>833</v>
      </c>
      <c r="Q43" s="11">
        <v>70435</v>
      </c>
      <c r="R43" s="11">
        <v>48</v>
      </c>
      <c r="S43" s="11">
        <v>531</v>
      </c>
      <c r="T43" s="12">
        <v>77734</v>
      </c>
    </row>
    <row r="44" spans="2:20" x14ac:dyDescent="0.3">
      <c r="B44" s="9">
        <v>201605</v>
      </c>
      <c r="C44" s="11">
        <v>39</v>
      </c>
      <c r="D44" s="11">
        <v>5669</v>
      </c>
      <c r="E44" s="11">
        <v>82</v>
      </c>
      <c r="F44" s="11">
        <v>17</v>
      </c>
      <c r="G44" s="11">
        <v>6</v>
      </c>
      <c r="H44" s="11">
        <v>2</v>
      </c>
      <c r="I44" s="11">
        <v>4</v>
      </c>
      <c r="J44" s="11">
        <v>28</v>
      </c>
      <c r="K44" s="11">
        <v>11</v>
      </c>
      <c r="L44" s="11">
        <v>11</v>
      </c>
      <c r="M44" s="11">
        <v>2</v>
      </c>
      <c r="N44" s="11">
        <v>8</v>
      </c>
      <c r="O44" s="11">
        <v>8</v>
      </c>
      <c r="P44" s="92">
        <v>829</v>
      </c>
      <c r="Q44" s="11">
        <v>70527</v>
      </c>
      <c r="R44" s="11">
        <v>48</v>
      </c>
      <c r="S44" s="11">
        <v>571</v>
      </c>
      <c r="T44" s="12">
        <v>77862</v>
      </c>
    </row>
    <row r="45" spans="2:20" x14ac:dyDescent="0.3">
      <c r="B45" s="9">
        <v>201606</v>
      </c>
      <c r="C45" s="11">
        <v>38</v>
      </c>
      <c r="D45" s="11">
        <v>5664</v>
      </c>
      <c r="E45" s="11">
        <v>81</v>
      </c>
      <c r="F45" s="11">
        <v>17</v>
      </c>
      <c r="G45" s="11">
        <v>6</v>
      </c>
      <c r="H45" s="11">
        <v>2</v>
      </c>
      <c r="I45" s="11">
        <v>4</v>
      </c>
      <c r="J45" s="11">
        <v>26</v>
      </c>
      <c r="K45" s="11">
        <v>11</v>
      </c>
      <c r="L45" s="11">
        <v>11</v>
      </c>
      <c r="M45" s="11">
        <v>2</v>
      </c>
      <c r="N45" s="11">
        <v>8</v>
      </c>
      <c r="O45" s="11">
        <v>8</v>
      </c>
      <c r="P45" s="92">
        <v>849</v>
      </c>
      <c r="Q45" s="11">
        <v>70647</v>
      </c>
      <c r="R45" s="11">
        <v>48</v>
      </c>
      <c r="S45" s="11">
        <v>580</v>
      </c>
      <c r="T45" s="12">
        <v>78002</v>
      </c>
    </row>
    <row r="46" spans="2:20" x14ac:dyDescent="0.3">
      <c r="B46" s="9">
        <v>201607</v>
      </c>
      <c r="C46" s="11">
        <v>38</v>
      </c>
      <c r="D46" s="11">
        <v>5672</v>
      </c>
      <c r="E46" s="11">
        <v>82</v>
      </c>
      <c r="F46" s="11">
        <v>17</v>
      </c>
      <c r="G46" s="11">
        <v>4</v>
      </c>
      <c r="H46" s="11">
        <v>2</v>
      </c>
      <c r="I46" s="11">
        <v>4</v>
      </c>
      <c r="J46" s="11">
        <v>28</v>
      </c>
      <c r="K46" s="11">
        <v>11</v>
      </c>
      <c r="L46" s="11">
        <v>8</v>
      </c>
      <c r="M46" s="11">
        <v>1</v>
      </c>
      <c r="N46" s="11">
        <v>8</v>
      </c>
      <c r="O46" s="11">
        <v>8</v>
      </c>
      <c r="P46" s="92">
        <v>833</v>
      </c>
      <c r="Q46" s="11">
        <v>70757</v>
      </c>
      <c r="R46" s="11">
        <v>48</v>
      </c>
      <c r="S46" s="11">
        <v>565</v>
      </c>
      <c r="T46" s="12">
        <v>78086</v>
      </c>
    </row>
    <row r="47" spans="2:20" x14ac:dyDescent="0.3">
      <c r="B47" s="9">
        <v>201608</v>
      </c>
      <c r="C47" s="11">
        <v>38</v>
      </c>
      <c r="D47" s="11">
        <v>5669</v>
      </c>
      <c r="E47" s="11">
        <v>79</v>
      </c>
      <c r="F47" s="11">
        <v>16</v>
      </c>
      <c r="G47" s="11">
        <v>6</v>
      </c>
      <c r="H47" s="11">
        <v>2</v>
      </c>
      <c r="I47" s="11">
        <v>4</v>
      </c>
      <c r="J47" s="11">
        <v>28</v>
      </c>
      <c r="K47" s="11">
        <v>11</v>
      </c>
      <c r="L47" s="11">
        <v>11</v>
      </c>
      <c r="M47" s="11">
        <v>2</v>
      </c>
      <c r="N47" s="11">
        <v>8</v>
      </c>
      <c r="O47" s="11">
        <v>7</v>
      </c>
      <c r="P47" s="92">
        <v>828</v>
      </c>
      <c r="Q47" s="11">
        <v>70911</v>
      </c>
      <c r="R47" s="11">
        <v>48</v>
      </c>
      <c r="S47" s="11">
        <v>533</v>
      </c>
      <c r="T47" s="12">
        <v>78201</v>
      </c>
    </row>
    <row r="48" spans="2:20" x14ac:dyDescent="0.3">
      <c r="B48" s="9">
        <v>201609</v>
      </c>
      <c r="C48" s="11">
        <v>38</v>
      </c>
      <c r="D48" s="11">
        <v>5677</v>
      </c>
      <c r="E48" s="11">
        <v>80</v>
      </c>
      <c r="F48" s="11">
        <v>17</v>
      </c>
      <c r="G48" s="11">
        <v>6</v>
      </c>
      <c r="H48" s="11">
        <v>2</v>
      </c>
      <c r="I48" s="11">
        <v>3</v>
      </c>
      <c r="J48" s="11">
        <v>28</v>
      </c>
      <c r="K48" s="11">
        <v>11</v>
      </c>
      <c r="L48" s="11">
        <v>10</v>
      </c>
      <c r="M48" s="11">
        <v>2</v>
      </c>
      <c r="N48" s="11">
        <v>8</v>
      </c>
      <c r="O48" s="11">
        <v>8</v>
      </c>
      <c r="P48" s="92">
        <v>825</v>
      </c>
      <c r="Q48" s="11">
        <v>71090</v>
      </c>
      <c r="R48" s="11">
        <v>48</v>
      </c>
      <c r="S48" s="11">
        <v>494</v>
      </c>
      <c r="T48" s="12">
        <v>78347</v>
      </c>
    </row>
    <row r="49" spans="2:20" x14ac:dyDescent="0.3">
      <c r="B49" s="9">
        <v>201610</v>
      </c>
      <c r="C49" s="11">
        <v>38</v>
      </c>
      <c r="D49" s="11">
        <v>5675</v>
      </c>
      <c r="E49" s="11">
        <v>80</v>
      </c>
      <c r="F49" s="11">
        <v>17</v>
      </c>
      <c r="G49" s="11">
        <v>6</v>
      </c>
      <c r="H49" s="11">
        <v>2</v>
      </c>
      <c r="I49" s="11">
        <v>4</v>
      </c>
      <c r="J49" s="11">
        <v>28</v>
      </c>
      <c r="K49" s="11">
        <v>11</v>
      </c>
      <c r="L49" s="11">
        <v>12</v>
      </c>
      <c r="M49" s="11">
        <v>2</v>
      </c>
      <c r="N49" s="11">
        <v>8</v>
      </c>
      <c r="O49" s="11">
        <v>8</v>
      </c>
      <c r="P49" s="92">
        <v>823</v>
      </c>
      <c r="Q49" s="11">
        <v>71241</v>
      </c>
      <c r="R49" s="11">
        <v>48</v>
      </c>
      <c r="S49" s="11">
        <v>536</v>
      </c>
      <c r="T49" s="12">
        <v>78539</v>
      </c>
    </row>
    <row r="50" spans="2:20" x14ac:dyDescent="0.3">
      <c r="B50" s="9">
        <v>201611</v>
      </c>
      <c r="C50" s="11">
        <v>38</v>
      </c>
      <c r="D50" s="11">
        <v>5704</v>
      </c>
      <c r="E50" s="11">
        <v>82</v>
      </c>
      <c r="F50" s="11">
        <v>17</v>
      </c>
      <c r="G50" s="11">
        <v>5</v>
      </c>
      <c r="H50" s="11">
        <v>2</v>
      </c>
      <c r="I50" s="11">
        <v>3</v>
      </c>
      <c r="J50" s="11">
        <v>27</v>
      </c>
      <c r="K50" s="11">
        <v>12</v>
      </c>
      <c r="L50" s="11">
        <v>12</v>
      </c>
      <c r="M50" s="11">
        <v>2</v>
      </c>
      <c r="N50" s="11">
        <v>8</v>
      </c>
      <c r="O50" s="11">
        <v>7</v>
      </c>
      <c r="P50" s="92">
        <v>828</v>
      </c>
      <c r="Q50" s="11">
        <v>71498</v>
      </c>
      <c r="R50" s="11">
        <v>48</v>
      </c>
      <c r="S50" s="11">
        <v>624</v>
      </c>
      <c r="T50" s="12">
        <v>78917</v>
      </c>
    </row>
    <row r="51" spans="2:20" x14ac:dyDescent="0.3">
      <c r="B51" s="9">
        <v>201612</v>
      </c>
      <c r="C51" s="11">
        <v>38</v>
      </c>
      <c r="D51" s="11">
        <v>5741</v>
      </c>
      <c r="E51" s="11">
        <v>83</v>
      </c>
      <c r="F51" s="11">
        <v>16</v>
      </c>
      <c r="G51" s="11">
        <v>6</v>
      </c>
      <c r="H51" s="11">
        <v>1</v>
      </c>
      <c r="I51" s="11">
        <v>4</v>
      </c>
      <c r="J51" s="11">
        <v>27</v>
      </c>
      <c r="K51" s="11">
        <v>12</v>
      </c>
      <c r="L51" s="11">
        <v>11</v>
      </c>
      <c r="M51" s="11">
        <v>2</v>
      </c>
      <c r="N51" s="11">
        <v>8</v>
      </c>
      <c r="O51" s="11">
        <v>8</v>
      </c>
      <c r="P51" s="92">
        <v>828</v>
      </c>
      <c r="Q51" s="11">
        <v>71763</v>
      </c>
      <c r="R51" s="11">
        <v>48</v>
      </c>
      <c r="S51" s="11">
        <v>661</v>
      </c>
      <c r="T51" s="12">
        <v>79257</v>
      </c>
    </row>
    <row r="52" spans="2:20" x14ac:dyDescent="0.3">
      <c r="B52" s="9">
        <v>201701</v>
      </c>
      <c r="C52" s="11">
        <v>38</v>
      </c>
      <c r="D52" s="11">
        <v>5825</v>
      </c>
      <c r="E52" s="11">
        <v>84</v>
      </c>
      <c r="F52" s="11">
        <v>17</v>
      </c>
      <c r="G52" s="11">
        <v>6</v>
      </c>
      <c r="H52" s="11">
        <v>2</v>
      </c>
      <c r="I52" s="11">
        <v>4</v>
      </c>
      <c r="J52" s="11">
        <v>27</v>
      </c>
      <c r="K52" s="11">
        <v>12</v>
      </c>
      <c r="L52" s="11">
        <v>12</v>
      </c>
      <c r="M52" s="11">
        <v>2</v>
      </c>
      <c r="N52" s="11">
        <v>8</v>
      </c>
      <c r="O52" s="11">
        <v>8</v>
      </c>
      <c r="P52" s="92">
        <v>831</v>
      </c>
      <c r="Q52" s="11">
        <v>72013</v>
      </c>
      <c r="R52" s="11">
        <v>48</v>
      </c>
      <c r="S52" s="11">
        <v>617</v>
      </c>
      <c r="T52" s="12">
        <v>79554</v>
      </c>
    </row>
    <row r="53" spans="2:20" x14ac:dyDescent="0.3">
      <c r="B53" s="9">
        <v>201702</v>
      </c>
      <c r="C53" s="11">
        <v>38</v>
      </c>
      <c r="D53" s="11">
        <v>5842</v>
      </c>
      <c r="E53" s="11">
        <v>84</v>
      </c>
      <c r="F53" s="11">
        <v>17</v>
      </c>
      <c r="G53" s="11">
        <v>5</v>
      </c>
      <c r="H53" s="11">
        <v>2</v>
      </c>
      <c r="I53" s="11">
        <v>4</v>
      </c>
      <c r="J53" s="11">
        <v>28</v>
      </c>
      <c r="K53" s="11">
        <v>12</v>
      </c>
      <c r="L53" s="11">
        <v>12</v>
      </c>
      <c r="M53" s="11">
        <v>1</v>
      </c>
      <c r="N53" s="11">
        <v>8</v>
      </c>
      <c r="O53" s="11">
        <v>8</v>
      </c>
      <c r="P53" s="92">
        <v>833</v>
      </c>
      <c r="Q53" s="11">
        <v>72209</v>
      </c>
      <c r="R53" s="11">
        <v>48</v>
      </c>
      <c r="S53" s="11">
        <v>604</v>
      </c>
      <c r="T53" s="12">
        <v>79755</v>
      </c>
    </row>
    <row r="54" spans="2:20" x14ac:dyDescent="0.3">
      <c r="B54" s="9">
        <v>201703</v>
      </c>
      <c r="C54" s="11">
        <v>38</v>
      </c>
      <c r="D54" s="11">
        <v>5848</v>
      </c>
      <c r="E54" s="11">
        <v>84</v>
      </c>
      <c r="F54" s="11">
        <v>17</v>
      </c>
      <c r="G54" s="11">
        <v>6</v>
      </c>
      <c r="H54" s="11">
        <v>2</v>
      </c>
      <c r="I54" s="11">
        <v>4</v>
      </c>
      <c r="J54" s="11">
        <v>27</v>
      </c>
      <c r="K54" s="11">
        <v>13</v>
      </c>
      <c r="L54" s="11">
        <v>12</v>
      </c>
      <c r="M54" s="11">
        <v>2</v>
      </c>
      <c r="N54" s="11">
        <v>8</v>
      </c>
      <c r="O54" s="11">
        <v>8</v>
      </c>
      <c r="P54" s="92">
        <v>838</v>
      </c>
      <c r="Q54" s="11">
        <v>72395</v>
      </c>
      <c r="R54" s="11">
        <v>48</v>
      </c>
      <c r="S54" s="11">
        <v>635</v>
      </c>
      <c r="T54" s="12">
        <v>79985</v>
      </c>
    </row>
    <row r="55" spans="2:20" x14ac:dyDescent="0.3">
      <c r="B55" s="9">
        <v>201704</v>
      </c>
      <c r="C55" s="11">
        <v>37</v>
      </c>
      <c r="D55" s="11">
        <v>5845</v>
      </c>
      <c r="E55" s="11">
        <v>84</v>
      </c>
      <c r="F55" s="11">
        <v>17</v>
      </c>
      <c r="G55" s="11">
        <v>6</v>
      </c>
      <c r="H55" s="11">
        <v>2</v>
      </c>
      <c r="I55" s="11">
        <v>4</v>
      </c>
      <c r="J55" s="11">
        <v>26</v>
      </c>
      <c r="K55" s="11">
        <v>13</v>
      </c>
      <c r="L55" s="11">
        <v>12</v>
      </c>
      <c r="M55" s="11">
        <v>2</v>
      </c>
      <c r="N55" s="11">
        <v>8</v>
      </c>
      <c r="O55" s="11">
        <v>8</v>
      </c>
      <c r="P55" s="92">
        <v>835</v>
      </c>
      <c r="Q55" s="11">
        <v>72579</v>
      </c>
      <c r="R55" s="11">
        <v>48</v>
      </c>
      <c r="S55" s="11">
        <v>613</v>
      </c>
      <c r="T55" s="12">
        <v>80139</v>
      </c>
    </row>
    <row r="56" spans="2:20" x14ac:dyDescent="0.3">
      <c r="B56" s="9">
        <v>201705</v>
      </c>
      <c r="C56" s="11">
        <v>38</v>
      </c>
      <c r="D56" s="11">
        <v>5826</v>
      </c>
      <c r="E56" s="11">
        <v>84</v>
      </c>
      <c r="F56" s="11">
        <v>17</v>
      </c>
      <c r="G56" s="11">
        <v>6</v>
      </c>
      <c r="H56" s="11">
        <v>2</v>
      </c>
      <c r="I56" s="11">
        <v>4</v>
      </c>
      <c r="J56" s="11">
        <v>26</v>
      </c>
      <c r="K56" s="11">
        <v>14</v>
      </c>
      <c r="L56" s="11">
        <v>12</v>
      </c>
      <c r="M56" s="11">
        <v>2</v>
      </c>
      <c r="N56" s="11">
        <v>8</v>
      </c>
      <c r="O56" s="11">
        <v>8</v>
      </c>
      <c r="P56" s="92">
        <v>835</v>
      </c>
      <c r="Q56" s="11">
        <v>72688</v>
      </c>
      <c r="R56" s="11">
        <v>47</v>
      </c>
      <c r="S56" s="11">
        <v>689</v>
      </c>
      <c r="T56" s="12">
        <v>80306</v>
      </c>
    </row>
    <row r="57" spans="2:20" x14ac:dyDescent="0.3">
      <c r="B57" s="9">
        <v>201706</v>
      </c>
      <c r="C57" s="11">
        <v>38</v>
      </c>
      <c r="D57" s="11">
        <v>5809</v>
      </c>
      <c r="E57" s="11">
        <v>84</v>
      </c>
      <c r="F57" s="11">
        <v>17</v>
      </c>
      <c r="G57" s="11">
        <v>6</v>
      </c>
      <c r="H57" s="11">
        <v>2</v>
      </c>
      <c r="I57" s="11">
        <v>4</v>
      </c>
      <c r="J57" s="11">
        <v>26</v>
      </c>
      <c r="K57" s="11">
        <v>14</v>
      </c>
      <c r="L57" s="11">
        <v>12</v>
      </c>
      <c r="M57" s="11">
        <v>2</v>
      </c>
      <c r="N57" s="11">
        <v>6</v>
      </c>
      <c r="O57" s="11">
        <v>8</v>
      </c>
      <c r="P57" s="92">
        <v>836</v>
      </c>
      <c r="Q57" s="11">
        <v>72842</v>
      </c>
      <c r="R57" s="11">
        <v>48</v>
      </c>
      <c r="S57" s="11">
        <v>695</v>
      </c>
      <c r="T57" s="12">
        <v>80449</v>
      </c>
    </row>
    <row r="58" spans="2:20" x14ac:dyDescent="0.3">
      <c r="B58" s="9">
        <v>201707</v>
      </c>
      <c r="C58" s="11">
        <v>38</v>
      </c>
      <c r="D58" s="11">
        <v>5799</v>
      </c>
      <c r="E58" s="11">
        <v>84</v>
      </c>
      <c r="F58" s="11">
        <v>17</v>
      </c>
      <c r="G58" s="11">
        <v>6</v>
      </c>
      <c r="H58" s="11">
        <v>2</v>
      </c>
      <c r="I58" s="11">
        <v>4</v>
      </c>
      <c r="J58" s="11">
        <v>26</v>
      </c>
      <c r="K58" s="11">
        <v>14</v>
      </c>
      <c r="L58" s="11">
        <v>12</v>
      </c>
      <c r="M58" s="11">
        <v>2</v>
      </c>
      <c r="N58" s="11">
        <v>8</v>
      </c>
      <c r="O58" s="11">
        <v>8</v>
      </c>
      <c r="P58" s="92">
        <v>834</v>
      </c>
      <c r="Q58" s="11">
        <v>73008</v>
      </c>
      <c r="R58" s="11">
        <v>48</v>
      </c>
      <c r="S58" s="11">
        <v>653</v>
      </c>
      <c r="T58" s="12">
        <v>80563</v>
      </c>
    </row>
    <row r="59" spans="2:20" x14ac:dyDescent="0.3">
      <c r="B59" s="9">
        <v>201708</v>
      </c>
      <c r="C59" s="11">
        <v>38</v>
      </c>
      <c r="D59" s="11">
        <v>5817</v>
      </c>
      <c r="E59" s="11">
        <v>84</v>
      </c>
      <c r="F59" s="11">
        <v>17</v>
      </c>
      <c r="G59" s="11">
        <v>7</v>
      </c>
      <c r="H59" s="11">
        <v>2</v>
      </c>
      <c r="I59" s="11">
        <v>4</v>
      </c>
      <c r="J59" s="11">
        <v>27</v>
      </c>
      <c r="K59" s="11">
        <v>14</v>
      </c>
      <c r="L59" s="11">
        <v>12</v>
      </c>
      <c r="M59" s="11">
        <v>2</v>
      </c>
      <c r="N59" s="11">
        <v>8</v>
      </c>
      <c r="O59" s="11">
        <v>8</v>
      </c>
      <c r="P59" s="92">
        <v>835</v>
      </c>
      <c r="Q59" s="11">
        <v>73119</v>
      </c>
      <c r="R59" s="11">
        <v>47</v>
      </c>
      <c r="S59" s="11">
        <v>695</v>
      </c>
      <c r="T59" s="12">
        <v>80736</v>
      </c>
    </row>
    <row r="60" spans="2:20" x14ac:dyDescent="0.3">
      <c r="B60" s="9">
        <v>201709</v>
      </c>
      <c r="C60" s="11">
        <v>37</v>
      </c>
      <c r="D60" s="11">
        <v>5845</v>
      </c>
      <c r="E60" s="11">
        <v>83</v>
      </c>
      <c r="F60" s="11">
        <v>17</v>
      </c>
      <c r="G60" s="11">
        <v>7</v>
      </c>
      <c r="H60" s="11">
        <v>2</v>
      </c>
      <c r="I60" s="11">
        <v>4</v>
      </c>
      <c r="J60" s="11">
        <v>27</v>
      </c>
      <c r="K60" s="11">
        <v>14</v>
      </c>
      <c r="L60" s="11">
        <v>12</v>
      </c>
      <c r="M60" s="11">
        <v>2</v>
      </c>
      <c r="N60" s="11">
        <v>8</v>
      </c>
      <c r="O60" s="11">
        <v>7</v>
      </c>
      <c r="P60" s="92">
        <v>833</v>
      </c>
      <c r="Q60" s="11">
        <v>73267</v>
      </c>
      <c r="R60" s="11">
        <v>48</v>
      </c>
      <c r="S60" s="11">
        <v>693</v>
      </c>
      <c r="T60" s="12">
        <v>80906</v>
      </c>
    </row>
    <row r="61" spans="2:20" x14ac:dyDescent="0.3">
      <c r="B61" s="9">
        <v>201710</v>
      </c>
      <c r="C61" s="11">
        <v>38</v>
      </c>
      <c r="D61" s="11">
        <v>5830</v>
      </c>
      <c r="E61" s="11">
        <v>85</v>
      </c>
      <c r="F61" s="11">
        <v>17</v>
      </c>
      <c r="G61" s="11">
        <v>6</v>
      </c>
      <c r="H61" s="11">
        <v>2</v>
      </c>
      <c r="I61" s="11">
        <v>4</v>
      </c>
      <c r="J61" s="11">
        <v>27</v>
      </c>
      <c r="K61" s="11">
        <v>14</v>
      </c>
      <c r="L61" s="11">
        <v>12</v>
      </c>
      <c r="M61" s="11">
        <v>2</v>
      </c>
      <c r="N61" s="11">
        <v>7</v>
      </c>
      <c r="O61" s="11">
        <v>7</v>
      </c>
      <c r="P61" s="92">
        <v>839</v>
      </c>
      <c r="Q61" s="11">
        <v>73437</v>
      </c>
      <c r="R61" s="11">
        <v>50</v>
      </c>
      <c r="S61" s="11">
        <v>789</v>
      </c>
      <c r="T61" s="12">
        <v>81166</v>
      </c>
    </row>
    <row r="62" spans="2:20" x14ac:dyDescent="0.3">
      <c r="B62" s="9">
        <v>201711</v>
      </c>
      <c r="C62" s="11">
        <v>37</v>
      </c>
      <c r="D62" s="11">
        <v>5866</v>
      </c>
      <c r="E62" s="11">
        <v>89</v>
      </c>
      <c r="F62" s="11">
        <v>17</v>
      </c>
      <c r="G62" s="11">
        <v>6</v>
      </c>
      <c r="H62" s="11">
        <v>2</v>
      </c>
      <c r="I62" s="11">
        <v>4</v>
      </c>
      <c r="J62" s="11">
        <v>27</v>
      </c>
      <c r="K62" s="11">
        <v>15</v>
      </c>
      <c r="L62" s="11">
        <v>12</v>
      </c>
      <c r="M62" s="11">
        <v>2</v>
      </c>
      <c r="N62" s="11">
        <v>8</v>
      </c>
      <c r="O62" s="11">
        <v>8</v>
      </c>
      <c r="P62" s="92">
        <v>843</v>
      </c>
      <c r="Q62" s="11">
        <v>73729</v>
      </c>
      <c r="R62" s="11">
        <v>50</v>
      </c>
      <c r="S62" s="11">
        <v>801</v>
      </c>
      <c r="T62" s="12">
        <v>81516</v>
      </c>
    </row>
    <row r="63" spans="2:20" x14ac:dyDescent="0.3">
      <c r="B63" s="9">
        <v>201712</v>
      </c>
      <c r="C63" s="11">
        <v>37</v>
      </c>
      <c r="D63" s="11">
        <v>5914</v>
      </c>
      <c r="E63" s="11">
        <v>91</v>
      </c>
      <c r="F63" s="11">
        <v>16</v>
      </c>
      <c r="G63" s="11">
        <v>6</v>
      </c>
      <c r="H63" s="11">
        <v>2</v>
      </c>
      <c r="I63" s="11">
        <v>4</v>
      </c>
      <c r="J63" s="11">
        <v>27</v>
      </c>
      <c r="K63" s="11">
        <v>15</v>
      </c>
      <c r="L63" s="11">
        <v>12</v>
      </c>
      <c r="M63" s="11">
        <v>2</v>
      </c>
      <c r="N63" s="11">
        <v>7</v>
      </c>
      <c r="O63" s="11">
        <v>8</v>
      </c>
      <c r="P63" s="92">
        <v>846</v>
      </c>
      <c r="Q63" s="11">
        <v>74004</v>
      </c>
      <c r="R63" s="11">
        <v>50</v>
      </c>
      <c r="S63" s="11">
        <v>798</v>
      </c>
      <c r="T63" s="12">
        <v>81839</v>
      </c>
    </row>
    <row r="64" spans="2:20" x14ac:dyDescent="0.3">
      <c r="B64" s="9">
        <v>201801</v>
      </c>
      <c r="C64" s="11">
        <v>37</v>
      </c>
      <c r="D64" s="11">
        <v>5976</v>
      </c>
      <c r="E64" s="11">
        <v>90</v>
      </c>
      <c r="F64" s="11">
        <v>16</v>
      </c>
      <c r="G64" s="11">
        <v>6</v>
      </c>
      <c r="H64" s="11">
        <v>2</v>
      </c>
      <c r="I64" s="11">
        <v>4</v>
      </c>
      <c r="J64" s="11">
        <v>27</v>
      </c>
      <c r="K64" s="11">
        <v>15</v>
      </c>
      <c r="L64" s="11">
        <v>11</v>
      </c>
      <c r="M64" s="11">
        <v>2</v>
      </c>
      <c r="N64" s="11">
        <v>8</v>
      </c>
      <c r="O64" s="11">
        <v>8</v>
      </c>
      <c r="P64" s="92">
        <v>853</v>
      </c>
      <c r="Q64" s="11">
        <v>74262</v>
      </c>
      <c r="R64" s="11">
        <v>50</v>
      </c>
      <c r="S64" s="11">
        <v>795</v>
      </c>
      <c r="T64" s="12">
        <v>82162</v>
      </c>
    </row>
    <row r="65" spans="2:20" x14ac:dyDescent="0.3">
      <c r="B65" s="9">
        <v>201802</v>
      </c>
      <c r="C65" s="11">
        <v>35</v>
      </c>
      <c r="D65" s="11">
        <v>5991</v>
      </c>
      <c r="E65" s="11">
        <v>91</v>
      </c>
      <c r="F65" s="11">
        <v>17</v>
      </c>
      <c r="G65" s="11">
        <v>6</v>
      </c>
      <c r="H65" s="11">
        <v>2</v>
      </c>
      <c r="I65" s="11">
        <v>4</v>
      </c>
      <c r="J65" s="11">
        <v>27</v>
      </c>
      <c r="K65" s="11">
        <v>15</v>
      </c>
      <c r="L65" s="11">
        <v>12</v>
      </c>
      <c r="M65" s="11">
        <v>2</v>
      </c>
      <c r="N65" s="11">
        <v>8</v>
      </c>
      <c r="O65" s="11">
        <v>8</v>
      </c>
      <c r="P65" s="92">
        <v>854</v>
      </c>
      <c r="Q65" s="11">
        <v>74453</v>
      </c>
      <c r="R65" s="11">
        <v>50</v>
      </c>
      <c r="S65" s="11">
        <v>792</v>
      </c>
      <c r="T65" s="12">
        <v>82367</v>
      </c>
    </row>
    <row r="66" spans="2:20" x14ac:dyDescent="0.3">
      <c r="B66" s="9">
        <v>201803</v>
      </c>
      <c r="C66" s="11">
        <v>36</v>
      </c>
      <c r="D66" s="11">
        <v>5999</v>
      </c>
      <c r="E66" s="11">
        <v>90</v>
      </c>
      <c r="F66" s="11">
        <v>17</v>
      </c>
      <c r="G66" s="11">
        <v>6</v>
      </c>
      <c r="H66" s="11">
        <v>2</v>
      </c>
      <c r="I66" s="11">
        <v>4</v>
      </c>
      <c r="J66" s="11">
        <v>27</v>
      </c>
      <c r="K66" s="11">
        <v>15</v>
      </c>
      <c r="L66" s="11">
        <v>12</v>
      </c>
      <c r="M66" s="11">
        <v>2</v>
      </c>
      <c r="N66" s="11">
        <v>8</v>
      </c>
      <c r="O66" s="11">
        <v>8</v>
      </c>
      <c r="P66" s="92">
        <v>861</v>
      </c>
      <c r="Q66" s="11">
        <v>74658</v>
      </c>
      <c r="R66" s="11">
        <v>50</v>
      </c>
      <c r="S66" s="11">
        <v>783</v>
      </c>
      <c r="T66" s="12">
        <v>82578</v>
      </c>
    </row>
    <row r="67" spans="2:20" x14ac:dyDescent="0.3">
      <c r="B67" s="9">
        <v>201804</v>
      </c>
      <c r="C67" s="11">
        <v>37</v>
      </c>
      <c r="D67" s="11">
        <v>6010</v>
      </c>
      <c r="E67" s="11">
        <v>89</v>
      </c>
      <c r="F67" s="11">
        <v>17</v>
      </c>
      <c r="G67" s="11">
        <v>6</v>
      </c>
      <c r="H67" s="11">
        <v>2</v>
      </c>
      <c r="I67" s="11">
        <v>4</v>
      </c>
      <c r="J67" s="11">
        <v>27</v>
      </c>
      <c r="K67" s="11">
        <v>15</v>
      </c>
      <c r="L67" s="11">
        <v>12</v>
      </c>
      <c r="M67" s="11">
        <v>2</v>
      </c>
      <c r="N67" s="11">
        <v>8</v>
      </c>
      <c r="O67" s="11">
        <v>8</v>
      </c>
      <c r="P67" s="92">
        <v>866</v>
      </c>
      <c r="Q67" s="11">
        <v>74833</v>
      </c>
      <c r="R67" s="11">
        <v>50</v>
      </c>
      <c r="S67" s="11">
        <v>775</v>
      </c>
      <c r="T67" s="12">
        <v>82761</v>
      </c>
    </row>
    <row r="68" spans="2:20" x14ac:dyDescent="0.3">
      <c r="B68" s="9">
        <v>201805</v>
      </c>
      <c r="C68" s="11">
        <v>37</v>
      </c>
      <c r="D68" s="11">
        <v>5990</v>
      </c>
      <c r="E68" s="11">
        <v>89</v>
      </c>
      <c r="F68" s="11">
        <v>17</v>
      </c>
      <c r="G68" s="11">
        <v>6</v>
      </c>
      <c r="H68" s="11">
        <v>2</v>
      </c>
      <c r="I68" s="11">
        <v>4</v>
      </c>
      <c r="J68" s="11">
        <v>27</v>
      </c>
      <c r="K68" s="11">
        <v>15</v>
      </c>
      <c r="L68" s="11">
        <v>12</v>
      </c>
      <c r="M68" s="11">
        <v>2</v>
      </c>
      <c r="N68" s="11">
        <v>8</v>
      </c>
      <c r="O68" s="11">
        <v>8</v>
      </c>
      <c r="P68" s="92">
        <v>869</v>
      </c>
      <c r="Q68" s="11">
        <v>74998</v>
      </c>
      <c r="R68" s="11">
        <v>50</v>
      </c>
      <c r="S68" s="11">
        <v>750</v>
      </c>
      <c r="T68" s="12">
        <v>82884</v>
      </c>
    </row>
    <row r="69" spans="2:20" x14ac:dyDescent="0.3">
      <c r="B69" s="9">
        <v>201806</v>
      </c>
      <c r="C69" s="11">
        <v>38</v>
      </c>
      <c r="D69" s="11">
        <v>5987</v>
      </c>
      <c r="E69" s="11">
        <v>86</v>
      </c>
      <c r="F69" s="11">
        <v>17</v>
      </c>
      <c r="G69" s="11">
        <v>6</v>
      </c>
      <c r="H69" s="11">
        <v>2</v>
      </c>
      <c r="I69" s="11">
        <v>4</v>
      </c>
      <c r="J69" s="11">
        <v>28</v>
      </c>
      <c r="K69" s="11">
        <v>15</v>
      </c>
      <c r="L69" s="11">
        <v>12</v>
      </c>
      <c r="M69" s="11">
        <v>2</v>
      </c>
      <c r="N69" s="11">
        <v>8</v>
      </c>
      <c r="O69" s="11">
        <v>8</v>
      </c>
      <c r="P69" s="92">
        <v>875</v>
      </c>
      <c r="Q69" s="11">
        <v>75183</v>
      </c>
      <c r="R69" s="11">
        <v>51</v>
      </c>
      <c r="S69" s="11">
        <v>709</v>
      </c>
      <c r="T69" s="12">
        <v>83031</v>
      </c>
    </row>
    <row r="70" spans="2:20" x14ac:dyDescent="0.3">
      <c r="B70" s="9">
        <v>201807</v>
      </c>
      <c r="C70" s="11">
        <v>37</v>
      </c>
      <c r="D70" s="11">
        <v>5982</v>
      </c>
      <c r="E70" s="11">
        <v>86</v>
      </c>
      <c r="F70" s="11">
        <v>17</v>
      </c>
      <c r="G70" s="11">
        <v>6</v>
      </c>
      <c r="H70" s="11">
        <v>2</v>
      </c>
      <c r="I70" s="11">
        <v>4</v>
      </c>
      <c r="J70" s="11">
        <v>28</v>
      </c>
      <c r="K70" s="11">
        <v>15</v>
      </c>
      <c r="L70" s="11">
        <v>11</v>
      </c>
      <c r="M70" s="11">
        <v>2</v>
      </c>
      <c r="N70" s="11">
        <v>8</v>
      </c>
      <c r="O70" s="11">
        <v>8</v>
      </c>
      <c r="P70" s="92">
        <v>875</v>
      </c>
      <c r="Q70" s="11">
        <v>75322</v>
      </c>
      <c r="R70" s="11">
        <v>50</v>
      </c>
      <c r="S70" s="11">
        <v>701</v>
      </c>
      <c r="T70" s="12">
        <v>83154</v>
      </c>
    </row>
    <row r="71" spans="2:20" x14ac:dyDescent="0.3">
      <c r="B71" s="9">
        <v>201808</v>
      </c>
      <c r="C71" s="11">
        <v>37</v>
      </c>
      <c r="D71" s="11">
        <v>5973</v>
      </c>
      <c r="E71" s="11">
        <v>86</v>
      </c>
      <c r="F71" s="11">
        <v>17</v>
      </c>
      <c r="G71" s="11">
        <v>4</v>
      </c>
      <c r="H71" s="11">
        <v>2</v>
      </c>
      <c r="I71" s="11">
        <v>4</v>
      </c>
      <c r="J71" s="11">
        <v>28</v>
      </c>
      <c r="K71" s="11">
        <v>15</v>
      </c>
      <c r="L71" s="11">
        <v>12</v>
      </c>
      <c r="M71" s="11">
        <v>2</v>
      </c>
      <c r="N71" s="11">
        <v>8</v>
      </c>
      <c r="O71" s="11">
        <v>8</v>
      </c>
      <c r="P71" s="92">
        <v>874</v>
      </c>
      <c r="Q71" s="11">
        <v>75458</v>
      </c>
      <c r="R71" s="11">
        <v>50</v>
      </c>
      <c r="S71" s="11">
        <v>721</v>
      </c>
      <c r="T71" s="12">
        <v>83299</v>
      </c>
    </row>
    <row r="72" spans="2:20" x14ac:dyDescent="0.3">
      <c r="B72" s="9">
        <v>201809</v>
      </c>
      <c r="C72" s="11">
        <v>37</v>
      </c>
      <c r="D72" s="11">
        <v>5976</v>
      </c>
      <c r="E72" s="11">
        <v>86</v>
      </c>
      <c r="F72" s="11">
        <v>17</v>
      </c>
      <c r="G72" s="11">
        <v>5</v>
      </c>
      <c r="H72" s="11">
        <v>2</v>
      </c>
      <c r="I72" s="11">
        <v>4</v>
      </c>
      <c r="J72" s="11">
        <v>28</v>
      </c>
      <c r="K72" s="11">
        <v>15</v>
      </c>
      <c r="L72" s="11">
        <v>12</v>
      </c>
      <c r="M72" s="11">
        <v>2</v>
      </c>
      <c r="N72" s="11">
        <v>8</v>
      </c>
      <c r="O72" s="11">
        <v>8</v>
      </c>
      <c r="P72" s="92">
        <v>869</v>
      </c>
      <c r="Q72" s="11">
        <v>75671</v>
      </c>
      <c r="R72" s="11">
        <v>48</v>
      </c>
      <c r="S72" s="11">
        <v>769</v>
      </c>
      <c r="T72" s="12">
        <v>83557</v>
      </c>
    </row>
    <row r="73" spans="2:20" x14ac:dyDescent="0.3">
      <c r="B73" s="9">
        <v>201810</v>
      </c>
      <c r="C73" s="11">
        <v>37</v>
      </c>
      <c r="D73" s="11">
        <v>6005</v>
      </c>
      <c r="E73" s="11">
        <v>86</v>
      </c>
      <c r="F73" s="11">
        <v>17</v>
      </c>
      <c r="G73" s="11">
        <v>6</v>
      </c>
      <c r="H73" s="11">
        <v>2</v>
      </c>
      <c r="I73" s="11">
        <v>4</v>
      </c>
      <c r="J73" s="11">
        <v>27</v>
      </c>
      <c r="K73" s="11">
        <v>17</v>
      </c>
      <c r="L73" s="11">
        <v>11</v>
      </c>
      <c r="M73" s="11">
        <v>2</v>
      </c>
      <c r="N73" s="11">
        <v>8</v>
      </c>
      <c r="O73" s="11">
        <v>6</v>
      </c>
      <c r="P73" s="92">
        <v>870</v>
      </c>
      <c r="Q73" s="11">
        <v>75939</v>
      </c>
      <c r="R73" s="11">
        <v>48</v>
      </c>
      <c r="S73" s="11">
        <v>811</v>
      </c>
      <c r="T73" s="12">
        <v>83896</v>
      </c>
    </row>
    <row r="74" spans="2:20" x14ac:dyDescent="0.3">
      <c r="B74" s="9">
        <v>201811</v>
      </c>
      <c r="C74" s="11">
        <v>37</v>
      </c>
      <c r="D74" s="11">
        <v>6036</v>
      </c>
      <c r="E74" s="11">
        <v>87</v>
      </c>
      <c r="F74" s="11">
        <v>16</v>
      </c>
      <c r="G74" s="11">
        <v>6</v>
      </c>
      <c r="H74" s="11">
        <v>2</v>
      </c>
      <c r="I74" s="11">
        <v>4</v>
      </c>
      <c r="J74" s="11">
        <v>27</v>
      </c>
      <c r="K74" s="11">
        <v>17</v>
      </c>
      <c r="L74" s="11">
        <v>11</v>
      </c>
      <c r="M74" s="11">
        <v>2</v>
      </c>
      <c r="N74" s="11">
        <v>6</v>
      </c>
      <c r="O74" s="11">
        <v>8</v>
      </c>
      <c r="P74" s="92">
        <v>881</v>
      </c>
      <c r="Q74" s="11">
        <v>76196</v>
      </c>
      <c r="R74" s="11">
        <v>48</v>
      </c>
      <c r="S74" s="11">
        <v>845</v>
      </c>
      <c r="T74" s="12">
        <v>84229</v>
      </c>
    </row>
    <row r="75" spans="2:20" x14ac:dyDescent="0.3">
      <c r="B75" s="15">
        <v>201812</v>
      </c>
      <c r="C75" s="19">
        <v>37</v>
      </c>
      <c r="D75" s="19">
        <v>6082</v>
      </c>
      <c r="E75" s="19">
        <v>87</v>
      </c>
      <c r="F75" s="19">
        <v>17</v>
      </c>
      <c r="G75" s="19">
        <v>6</v>
      </c>
      <c r="H75" s="19">
        <v>2</v>
      </c>
      <c r="I75" s="19">
        <v>4</v>
      </c>
      <c r="J75" s="19">
        <v>26</v>
      </c>
      <c r="K75" s="19">
        <v>17</v>
      </c>
      <c r="L75" s="19">
        <v>12</v>
      </c>
      <c r="M75" s="19">
        <v>2</v>
      </c>
      <c r="N75" s="19">
        <v>8</v>
      </c>
      <c r="O75" s="19">
        <v>8</v>
      </c>
      <c r="P75" s="93">
        <v>884</v>
      </c>
      <c r="Q75" s="19">
        <v>76508</v>
      </c>
      <c r="R75" s="19">
        <v>48</v>
      </c>
      <c r="S75" s="19">
        <v>899</v>
      </c>
      <c r="T75" s="20">
        <v>84647</v>
      </c>
    </row>
  </sheetData>
  <pageMargins left="0.7" right="0.7" top="0.75" bottom="0.75" header="0.3" footer="0.3"/>
  <pageSetup orientation="portrait" r:id="rId1"/>
  <headerFooter>
    <oddHeader>&amp;RUG 181053 WUTC DR 38 Attachment 1
&amp;A 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75"/>
  <sheetViews>
    <sheetView workbookViewId="0">
      <pane xSplit="2" ySplit="3" topLeftCell="C4" activePane="bottomRight" state="frozen"/>
      <selection activeCell="I5" sqref="I5"/>
      <selection pane="topRight" activeCell="I5" sqref="I5"/>
      <selection pane="bottomLeft" activeCell="I5" sqref="I5"/>
      <selection pane="bottomRight" activeCell="I5" sqref="I5"/>
    </sheetView>
  </sheetViews>
  <sheetFormatPr defaultRowHeight="14.4" x14ac:dyDescent="0.3"/>
  <cols>
    <col min="2" max="2" width="18.21875" style="27" bestFit="1" customWidth="1"/>
    <col min="3" max="20" width="15.44140625" customWidth="1"/>
    <col min="21" max="25" width="10.44140625" customWidth="1"/>
    <col min="26" max="27" width="11.44140625" customWidth="1"/>
    <col min="28" max="37" width="10.44140625" customWidth="1"/>
    <col min="38" max="40" width="11.44140625" customWidth="1"/>
    <col min="41" max="49" width="10.44140625" customWidth="1"/>
    <col min="50" max="53" width="11.44140625" customWidth="1"/>
    <col min="54" max="61" width="10.44140625" customWidth="1"/>
    <col min="62" max="65" width="11.44140625" customWidth="1"/>
    <col min="66" max="73" width="10.44140625" customWidth="1"/>
    <col min="74" max="74" width="11.44140625" customWidth="1"/>
    <col min="75" max="75" width="12.44140625" customWidth="1"/>
    <col min="76" max="76" width="11" bestFit="1" customWidth="1"/>
    <col min="77" max="85" width="10" bestFit="1" customWidth="1"/>
    <col min="86" max="86" width="11" bestFit="1" customWidth="1"/>
    <col min="87" max="87" width="12" bestFit="1" customWidth="1"/>
  </cols>
  <sheetData>
    <row r="1" spans="2:20" x14ac:dyDescent="0.3">
      <c r="I1" s="96"/>
    </row>
    <row r="3" spans="2:20" x14ac:dyDescent="0.3">
      <c r="B3" s="5" t="s">
        <v>7</v>
      </c>
      <c r="C3" s="6" t="s">
        <v>9</v>
      </c>
      <c r="D3" s="6" t="s">
        <v>10</v>
      </c>
      <c r="E3" s="6" t="s">
        <v>11</v>
      </c>
      <c r="F3" s="6" t="s">
        <v>18</v>
      </c>
      <c r="G3" s="6" t="s">
        <v>12</v>
      </c>
      <c r="H3" s="6" t="s">
        <v>19</v>
      </c>
      <c r="I3" s="6" t="s">
        <v>20</v>
      </c>
      <c r="J3" s="6" t="s">
        <v>21</v>
      </c>
      <c r="K3" s="6" t="s">
        <v>22</v>
      </c>
      <c r="L3" s="6" t="s">
        <v>23</v>
      </c>
      <c r="M3" s="6" t="s">
        <v>24</v>
      </c>
      <c r="N3" s="6" t="s">
        <v>25</v>
      </c>
      <c r="O3" s="6" t="s">
        <v>26</v>
      </c>
      <c r="P3" s="6" t="s">
        <v>13</v>
      </c>
      <c r="Q3" s="6" t="s">
        <v>14</v>
      </c>
      <c r="R3" s="6" t="s">
        <v>85</v>
      </c>
      <c r="S3" s="6" t="s">
        <v>15</v>
      </c>
      <c r="T3" s="5" t="s">
        <v>86</v>
      </c>
    </row>
    <row r="4" spans="2:20" x14ac:dyDescent="0.3">
      <c r="B4" s="9">
        <v>201301</v>
      </c>
      <c r="C4" s="11">
        <v>8979.9</v>
      </c>
      <c r="D4" s="11">
        <v>2803780.100000001</v>
      </c>
      <c r="E4" s="11">
        <v>557883.69999999995</v>
      </c>
      <c r="F4" s="11">
        <v>24050</v>
      </c>
      <c r="G4" s="11">
        <v>142587</v>
      </c>
      <c r="H4" s="11">
        <v>114642</v>
      </c>
      <c r="I4" s="11">
        <v>110212</v>
      </c>
      <c r="J4" s="11">
        <v>61999.6</v>
      </c>
      <c r="K4" s="11">
        <v>52717.200000000004</v>
      </c>
      <c r="L4" s="11">
        <v>281360</v>
      </c>
      <c r="M4" s="11">
        <v>46582</v>
      </c>
      <c r="N4" s="11">
        <v>452305</v>
      </c>
      <c r="O4" s="11">
        <v>787376</v>
      </c>
      <c r="P4" s="11">
        <v>27462.899999999991</v>
      </c>
      <c r="Q4" s="11">
        <v>8722937.9000000041</v>
      </c>
      <c r="R4" s="11">
        <v>23261.899999999998</v>
      </c>
      <c r="S4" s="11">
        <v>30540.100000000002</v>
      </c>
      <c r="T4" s="94">
        <v>14248677.300000006</v>
      </c>
    </row>
    <row r="5" spans="2:20" x14ac:dyDescent="0.3">
      <c r="B5" s="9">
        <v>201302</v>
      </c>
      <c r="C5" s="11">
        <v>8295.9999999999982</v>
      </c>
      <c r="D5" s="11">
        <v>2353045.8000000003</v>
      </c>
      <c r="E5" s="11">
        <v>466640.89999999997</v>
      </c>
      <c r="F5" s="11">
        <v>16795</v>
      </c>
      <c r="G5" s="11">
        <v>95445</v>
      </c>
      <c r="H5" s="11">
        <v>83413</v>
      </c>
      <c r="I5" s="11">
        <v>88214</v>
      </c>
      <c r="J5" s="11">
        <v>62552.900000000009</v>
      </c>
      <c r="K5" s="11">
        <v>51372.6</v>
      </c>
      <c r="L5" s="11">
        <v>225022</v>
      </c>
      <c r="M5" s="11">
        <v>41872</v>
      </c>
      <c r="N5" s="11">
        <v>374687</v>
      </c>
      <c r="O5" s="11">
        <v>663828</v>
      </c>
      <c r="P5" s="11">
        <v>22925.9</v>
      </c>
      <c r="Q5" s="11">
        <v>6957413.3000000026</v>
      </c>
      <c r="R5" s="11">
        <v>19805.900000000005</v>
      </c>
      <c r="S5" s="11">
        <v>25318.200000000004</v>
      </c>
      <c r="T5" s="94">
        <v>11556647.500000002</v>
      </c>
    </row>
    <row r="6" spans="2:20" x14ac:dyDescent="0.3">
      <c r="B6" s="9">
        <v>201303</v>
      </c>
      <c r="C6" s="11">
        <v>6247.8000000000011</v>
      </c>
      <c r="D6" s="11">
        <v>1805341.9000000001</v>
      </c>
      <c r="E6" s="11">
        <v>392839.50000000006</v>
      </c>
      <c r="F6" s="11">
        <v>13569</v>
      </c>
      <c r="G6" s="11">
        <v>83524</v>
      </c>
      <c r="H6" s="11">
        <v>84034</v>
      </c>
      <c r="I6" s="11">
        <v>91093</v>
      </c>
      <c r="J6" s="11">
        <v>53229.7</v>
      </c>
      <c r="K6" s="11">
        <v>46218.8</v>
      </c>
      <c r="L6" s="11">
        <v>192721</v>
      </c>
      <c r="M6" s="11">
        <v>48993</v>
      </c>
      <c r="N6" s="11">
        <v>395070</v>
      </c>
      <c r="O6" s="11">
        <v>741684</v>
      </c>
      <c r="P6" s="11">
        <v>18720.000000000004</v>
      </c>
      <c r="Q6" s="11">
        <v>5430430.299999998</v>
      </c>
      <c r="R6" s="11">
        <v>15257.400000000001</v>
      </c>
      <c r="S6" s="11">
        <v>23882.000000000004</v>
      </c>
      <c r="T6" s="94">
        <v>9442855.3999999985</v>
      </c>
    </row>
    <row r="7" spans="2:20" x14ac:dyDescent="0.3">
      <c r="B7" s="9">
        <v>201304</v>
      </c>
      <c r="C7" s="11">
        <v>4753.9000000000005</v>
      </c>
      <c r="D7" s="11">
        <v>1263242.5</v>
      </c>
      <c r="E7" s="11">
        <v>322931.50000000006</v>
      </c>
      <c r="F7" s="11">
        <v>10374</v>
      </c>
      <c r="G7" s="11">
        <v>68165</v>
      </c>
      <c r="H7" s="11">
        <v>76290</v>
      </c>
      <c r="I7" s="11">
        <v>79397</v>
      </c>
      <c r="J7" s="11">
        <v>44090.000000000007</v>
      </c>
      <c r="K7" s="11">
        <v>39646.199999999997</v>
      </c>
      <c r="L7" s="11">
        <v>191447</v>
      </c>
      <c r="M7" s="11">
        <v>39314</v>
      </c>
      <c r="N7" s="11">
        <v>295445</v>
      </c>
      <c r="O7" s="11">
        <v>608528</v>
      </c>
      <c r="P7" s="11">
        <v>13846.199999999999</v>
      </c>
      <c r="Q7" s="11">
        <v>3827007.1999999997</v>
      </c>
      <c r="R7" s="11">
        <v>10754.300000000001</v>
      </c>
      <c r="S7" s="11">
        <v>18561.899999999998</v>
      </c>
      <c r="T7" s="94">
        <v>6913793.7000000002</v>
      </c>
    </row>
    <row r="8" spans="2:20" x14ac:dyDescent="0.3">
      <c r="B8" s="9">
        <v>201305</v>
      </c>
      <c r="C8" s="11">
        <v>3180</v>
      </c>
      <c r="D8" s="11">
        <v>900715.39999999991</v>
      </c>
      <c r="E8" s="11">
        <v>238755</v>
      </c>
      <c r="F8" s="11">
        <v>8304</v>
      </c>
      <c r="G8" s="11">
        <v>43646</v>
      </c>
      <c r="H8" s="11">
        <v>117358</v>
      </c>
      <c r="I8" s="11">
        <v>74675</v>
      </c>
      <c r="J8" s="11">
        <v>35387.799999999996</v>
      </c>
      <c r="K8" s="11">
        <v>30834.1</v>
      </c>
      <c r="L8" s="11">
        <v>159258</v>
      </c>
      <c r="M8" s="11">
        <v>36487</v>
      </c>
      <c r="N8" s="11">
        <v>351555</v>
      </c>
      <c r="O8" s="11">
        <v>859750</v>
      </c>
      <c r="P8" s="11">
        <v>10139.800000000003</v>
      </c>
      <c r="Q8" s="11">
        <v>2433953.1000000006</v>
      </c>
      <c r="R8" s="11">
        <v>9057</v>
      </c>
      <c r="S8" s="11">
        <v>12982</v>
      </c>
      <c r="T8" s="94">
        <v>5326037.2</v>
      </c>
    </row>
    <row r="9" spans="2:20" x14ac:dyDescent="0.3">
      <c r="B9" s="9">
        <v>201306</v>
      </c>
      <c r="C9" s="11">
        <v>2667.8</v>
      </c>
      <c r="D9" s="11">
        <v>730876.99999999988</v>
      </c>
      <c r="E9" s="11">
        <v>203067.90000000002</v>
      </c>
      <c r="F9" s="11">
        <v>4152</v>
      </c>
      <c r="G9" s="11">
        <v>36543</v>
      </c>
      <c r="H9" s="11">
        <v>108696</v>
      </c>
      <c r="I9" s="11">
        <v>70883</v>
      </c>
      <c r="J9" s="11">
        <v>32273.299999999996</v>
      </c>
      <c r="K9" s="11">
        <v>26198.3</v>
      </c>
      <c r="L9" s="11">
        <v>137043</v>
      </c>
      <c r="M9" s="11">
        <v>22563</v>
      </c>
      <c r="N9" s="11">
        <v>265603</v>
      </c>
      <c r="O9" s="11">
        <v>707590</v>
      </c>
      <c r="P9" s="11">
        <v>8161.7999999999993</v>
      </c>
      <c r="Q9" s="11">
        <v>1865439.9999999998</v>
      </c>
      <c r="R9" s="11">
        <v>8052.2000000000007</v>
      </c>
      <c r="S9" s="11">
        <v>7694.5000000000018</v>
      </c>
      <c r="T9" s="94">
        <v>4237505.8</v>
      </c>
    </row>
    <row r="10" spans="2:20" x14ac:dyDescent="0.3">
      <c r="B10" s="9">
        <v>201307</v>
      </c>
      <c r="C10" s="11">
        <v>2114.3999999999996</v>
      </c>
      <c r="D10" s="11">
        <v>553870.89999999967</v>
      </c>
      <c r="E10" s="11">
        <v>170314.60000000003</v>
      </c>
      <c r="F10" s="11">
        <v>8199</v>
      </c>
      <c r="G10" s="11">
        <v>9295</v>
      </c>
      <c r="H10" s="11">
        <v>74731</v>
      </c>
      <c r="I10" s="11">
        <v>77596</v>
      </c>
      <c r="J10" s="11">
        <v>29936.400000000001</v>
      </c>
      <c r="K10" s="11">
        <v>22481.200000000001</v>
      </c>
      <c r="L10" s="11">
        <v>147699</v>
      </c>
      <c r="M10" s="11">
        <v>22916</v>
      </c>
      <c r="N10" s="11">
        <v>263337</v>
      </c>
      <c r="O10" s="11">
        <v>814962</v>
      </c>
      <c r="P10" s="11">
        <v>6270.4</v>
      </c>
      <c r="Q10" s="11">
        <v>1272072.8</v>
      </c>
      <c r="R10" s="11">
        <v>7939.0000000000009</v>
      </c>
      <c r="S10" s="11">
        <v>3505.4999999999991</v>
      </c>
      <c r="T10" s="94">
        <v>3487240.1999999993</v>
      </c>
    </row>
    <row r="11" spans="2:20" x14ac:dyDescent="0.3">
      <c r="B11" s="9">
        <v>201308</v>
      </c>
      <c r="C11" s="11">
        <v>1970.1999999999998</v>
      </c>
      <c r="D11" s="11">
        <v>485815.70000000019</v>
      </c>
      <c r="E11" s="11">
        <v>145614.50000000003</v>
      </c>
      <c r="F11" s="11">
        <v>5640</v>
      </c>
      <c r="G11" s="11">
        <v>46361</v>
      </c>
      <c r="H11" s="11">
        <v>67861</v>
      </c>
      <c r="I11" s="11">
        <v>88111</v>
      </c>
      <c r="J11" s="11">
        <v>23862.5</v>
      </c>
      <c r="K11" s="11">
        <v>22117.800000000003</v>
      </c>
      <c r="L11" s="11">
        <v>157539</v>
      </c>
      <c r="M11" s="11">
        <v>22732</v>
      </c>
      <c r="N11" s="11">
        <v>262518</v>
      </c>
      <c r="O11" s="11">
        <v>930009</v>
      </c>
      <c r="P11" s="11">
        <v>5818.3</v>
      </c>
      <c r="Q11" s="11">
        <v>1090368.3000000005</v>
      </c>
      <c r="R11" s="11">
        <v>7262.2000000000007</v>
      </c>
      <c r="S11" s="11">
        <v>2059.9</v>
      </c>
      <c r="T11" s="94">
        <v>3365660.4000000008</v>
      </c>
    </row>
    <row r="12" spans="2:20" x14ac:dyDescent="0.3">
      <c r="B12" s="9">
        <v>201309</v>
      </c>
      <c r="C12" s="11">
        <v>2238.1000000000004</v>
      </c>
      <c r="D12" s="11">
        <v>480864.6999999999</v>
      </c>
      <c r="E12" s="11">
        <v>157899.29999999999</v>
      </c>
      <c r="F12" s="11">
        <v>4099</v>
      </c>
      <c r="G12" s="11">
        <v>35433</v>
      </c>
      <c r="H12" s="11">
        <v>89148</v>
      </c>
      <c r="I12" s="11">
        <v>92349</v>
      </c>
      <c r="J12" s="11">
        <v>24235</v>
      </c>
      <c r="K12" s="11">
        <v>21359.199999999997</v>
      </c>
      <c r="L12" s="11">
        <v>136337</v>
      </c>
      <c r="M12" s="11">
        <v>23144</v>
      </c>
      <c r="N12" s="11">
        <v>107566</v>
      </c>
      <c r="O12" s="11">
        <v>1096427</v>
      </c>
      <c r="P12" s="11">
        <v>5571.2000000000016</v>
      </c>
      <c r="Q12" s="11">
        <v>1104342.6999999988</v>
      </c>
      <c r="R12" s="11">
        <v>6636.1</v>
      </c>
      <c r="S12" s="11">
        <v>2246.9999999999991</v>
      </c>
      <c r="T12" s="94">
        <v>3389896.2999999989</v>
      </c>
    </row>
    <row r="13" spans="2:20" x14ac:dyDescent="0.3">
      <c r="B13" s="9">
        <v>201310</v>
      </c>
      <c r="C13" s="11">
        <v>3336.1000000000004</v>
      </c>
      <c r="D13" s="11">
        <v>757909.99999999977</v>
      </c>
      <c r="E13" s="11">
        <v>258065.80000000005</v>
      </c>
      <c r="F13" s="11">
        <v>14503</v>
      </c>
      <c r="G13" s="11">
        <v>70042</v>
      </c>
      <c r="H13" s="11">
        <v>127696</v>
      </c>
      <c r="I13" s="11">
        <v>97835</v>
      </c>
      <c r="J13" s="11">
        <v>28587.399999999998</v>
      </c>
      <c r="K13" s="11">
        <v>25020.2</v>
      </c>
      <c r="L13" s="11">
        <v>233984</v>
      </c>
      <c r="M13" s="11">
        <v>39194</v>
      </c>
      <c r="N13" s="11">
        <v>476297</v>
      </c>
      <c r="O13" s="11">
        <v>1235301</v>
      </c>
      <c r="P13" s="11">
        <v>9559.1</v>
      </c>
      <c r="Q13" s="11">
        <v>2267927.6999999993</v>
      </c>
      <c r="R13" s="11">
        <v>8067.8999999999987</v>
      </c>
      <c r="S13" s="11">
        <v>9886.6</v>
      </c>
      <c r="T13" s="94">
        <v>5663212.7999999989</v>
      </c>
    </row>
    <row r="14" spans="2:20" x14ac:dyDescent="0.3">
      <c r="B14" s="9">
        <v>201311</v>
      </c>
      <c r="C14" s="11">
        <v>4112.2000000000007</v>
      </c>
      <c r="D14" s="11">
        <v>1128959.5000000009</v>
      </c>
      <c r="E14" s="11">
        <v>324773.19999999995</v>
      </c>
      <c r="F14" s="11">
        <v>16244</v>
      </c>
      <c r="G14" s="11">
        <v>67426</v>
      </c>
      <c r="H14" s="92">
        <v>-128146</v>
      </c>
      <c r="I14" s="11">
        <v>132517</v>
      </c>
      <c r="J14" s="11">
        <v>34631.899999999994</v>
      </c>
      <c r="K14" s="11">
        <v>36703.699999999997</v>
      </c>
      <c r="L14" s="11">
        <v>183166</v>
      </c>
      <c r="M14" s="11">
        <v>30704</v>
      </c>
      <c r="N14" s="11">
        <v>338664</v>
      </c>
      <c r="O14" s="11">
        <v>849097</v>
      </c>
      <c r="P14" s="11">
        <v>14310.799999999997</v>
      </c>
      <c r="Q14" s="11">
        <v>3575777.0000000014</v>
      </c>
      <c r="R14" s="11">
        <v>9887.2999999999993</v>
      </c>
      <c r="S14" s="11">
        <v>21487.500000000007</v>
      </c>
      <c r="T14" s="94">
        <v>6640315.1000000024</v>
      </c>
    </row>
    <row r="15" spans="2:20" x14ac:dyDescent="0.3">
      <c r="B15" s="9">
        <v>201312</v>
      </c>
      <c r="C15" s="11">
        <v>7913.7</v>
      </c>
      <c r="D15" s="11">
        <v>2423193.2000000002</v>
      </c>
      <c r="E15" s="11">
        <v>494003.7</v>
      </c>
      <c r="F15" s="11">
        <v>25745</v>
      </c>
      <c r="G15" s="11">
        <v>114314</v>
      </c>
      <c r="H15" s="11">
        <v>74591</v>
      </c>
      <c r="I15" s="11">
        <v>160987</v>
      </c>
      <c r="J15" s="11">
        <v>54897.899999999994</v>
      </c>
      <c r="K15" s="11">
        <v>47409.1</v>
      </c>
      <c r="L15" s="11">
        <v>334668</v>
      </c>
      <c r="M15" s="11">
        <v>43059</v>
      </c>
      <c r="N15" s="11">
        <v>421535</v>
      </c>
      <c r="O15" s="11">
        <v>782084</v>
      </c>
      <c r="P15" s="11">
        <v>29516.300000000003</v>
      </c>
      <c r="Q15" s="11">
        <v>7961186</v>
      </c>
      <c r="R15" s="11">
        <v>16764.600000000002</v>
      </c>
      <c r="S15" s="11">
        <v>52860.500000000007</v>
      </c>
      <c r="T15" s="94">
        <v>13044728</v>
      </c>
    </row>
    <row r="16" spans="2:20" x14ac:dyDescent="0.3">
      <c r="B16" s="9">
        <v>201401</v>
      </c>
      <c r="C16" s="11">
        <v>9118</v>
      </c>
      <c r="D16" s="11">
        <v>2900460.7000000007</v>
      </c>
      <c r="E16" s="11">
        <v>649727.79999999993</v>
      </c>
      <c r="F16" s="11">
        <v>22101</v>
      </c>
      <c r="G16" s="11">
        <v>96390</v>
      </c>
      <c r="H16" s="11">
        <v>188492</v>
      </c>
      <c r="I16" s="11">
        <v>146214</v>
      </c>
      <c r="J16" s="11">
        <v>65658.899999999994</v>
      </c>
      <c r="K16" s="11">
        <v>52323.4</v>
      </c>
      <c r="L16" s="11">
        <v>285232</v>
      </c>
      <c r="M16" s="11">
        <v>60171</v>
      </c>
      <c r="N16" s="11">
        <v>382554</v>
      </c>
      <c r="O16" s="11">
        <v>862564</v>
      </c>
      <c r="P16" s="11">
        <v>32603.399999999994</v>
      </c>
      <c r="Q16" s="11">
        <v>8471489.6999999918</v>
      </c>
      <c r="R16" s="11">
        <v>23758.500000000004</v>
      </c>
      <c r="S16" s="11">
        <v>57578.099999999984</v>
      </c>
      <c r="T16" s="94">
        <v>14306436.499999993</v>
      </c>
    </row>
    <row r="17" spans="2:20" x14ac:dyDescent="0.3">
      <c r="B17" s="9">
        <v>201402</v>
      </c>
      <c r="C17" s="11">
        <v>8765.4</v>
      </c>
      <c r="D17" s="11">
        <v>2603002.4000000004</v>
      </c>
      <c r="E17" s="11">
        <v>583075.4</v>
      </c>
      <c r="F17" s="11">
        <v>19541</v>
      </c>
      <c r="G17" s="11">
        <v>91988</v>
      </c>
      <c r="H17" s="11">
        <v>96604</v>
      </c>
      <c r="I17" s="11">
        <v>129651</v>
      </c>
      <c r="J17" s="11">
        <v>64731.299999999996</v>
      </c>
      <c r="K17" s="11">
        <v>48318.200000000004</v>
      </c>
      <c r="L17" s="11">
        <v>261186</v>
      </c>
      <c r="M17" s="11">
        <v>46199</v>
      </c>
      <c r="N17" s="11">
        <v>340322</v>
      </c>
      <c r="O17" s="11">
        <v>683553</v>
      </c>
      <c r="P17" s="11">
        <v>29992.400000000009</v>
      </c>
      <c r="Q17" s="11">
        <v>7857637.3000000045</v>
      </c>
      <c r="R17" s="11">
        <v>21017</v>
      </c>
      <c r="S17" s="11">
        <v>48626.299999999988</v>
      </c>
      <c r="T17" s="94">
        <v>12934209.700000007</v>
      </c>
    </row>
    <row r="18" spans="2:20" x14ac:dyDescent="0.3">
      <c r="B18" s="9">
        <v>201403</v>
      </c>
      <c r="C18" s="11">
        <v>6480.6</v>
      </c>
      <c r="D18" s="11">
        <v>1900230.5000000002</v>
      </c>
      <c r="E18" s="11">
        <v>432704.79999999993</v>
      </c>
      <c r="F18" s="11">
        <v>14926</v>
      </c>
      <c r="G18" s="11">
        <v>64161</v>
      </c>
      <c r="H18" s="11">
        <v>87448</v>
      </c>
      <c r="I18" s="11">
        <v>114848</v>
      </c>
      <c r="J18" s="11">
        <v>57156.4</v>
      </c>
      <c r="K18" s="11">
        <v>43862.299999999996</v>
      </c>
      <c r="L18" s="11">
        <v>221238</v>
      </c>
      <c r="M18" s="11">
        <v>27379</v>
      </c>
      <c r="N18" s="11">
        <v>313277</v>
      </c>
      <c r="O18" s="11">
        <v>735354</v>
      </c>
      <c r="P18" s="11">
        <v>22075.7</v>
      </c>
      <c r="Q18" s="11">
        <v>5555583.6000000043</v>
      </c>
      <c r="R18" s="11">
        <v>14088.9</v>
      </c>
      <c r="S18" s="11">
        <v>37492.500000000007</v>
      </c>
      <c r="T18" s="94">
        <v>9648306.3000000045</v>
      </c>
    </row>
    <row r="19" spans="2:20" x14ac:dyDescent="0.3">
      <c r="B19" s="9">
        <v>201404</v>
      </c>
      <c r="C19" s="11">
        <v>5194.8000000000011</v>
      </c>
      <c r="D19" s="11">
        <v>1338324.1000000003</v>
      </c>
      <c r="E19" s="11">
        <v>341178.1</v>
      </c>
      <c r="F19" s="11">
        <v>10905</v>
      </c>
      <c r="G19" s="11">
        <v>49709</v>
      </c>
      <c r="H19" s="11">
        <v>77212</v>
      </c>
      <c r="I19" s="11">
        <v>100906</v>
      </c>
      <c r="J19" s="11">
        <v>52216.800000000003</v>
      </c>
      <c r="K19" s="11">
        <v>35719.500000000007</v>
      </c>
      <c r="L19" s="11">
        <v>186449</v>
      </c>
      <c r="M19" s="11">
        <v>21999</v>
      </c>
      <c r="N19" s="11">
        <v>261457</v>
      </c>
      <c r="O19" s="11">
        <v>792231</v>
      </c>
      <c r="P19" s="11">
        <v>15370.6</v>
      </c>
      <c r="Q19" s="11">
        <v>3801090.9000000008</v>
      </c>
      <c r="R19" s="11">
        <v>11498.199999999999</v>
      </c>
      <c r="S19" s="11">
        <v>24059.700000000004</v>
      </c>
      <c r="T19" s="94">
        <v>7125520.700000002</v>
      </c>
    </row>
    <row r="20" spans="2:20" x14ac:dyDescent="0.3">
      <c r="B20" s="9">
        <v>201405</v>
      </c>
      <c r="C20" s="11">
        <v>3171.9000000000005</v>
      </c>
      <c r="D20" s="11">
        <v>877226.09999999916</v>
      </c>
      <c r="E20" s="11">
        <v>251144.60000000003</v>
      </c>
      <c r="F20" s="11">
        <v>7425</v>
      </c>
      <c r="G20" s="11">
        <v>32361</v>
      </c>
      <c r="H20" s="11">
        <v>70390</v>
      </c>
      <c r="I20" s="11">
        <v>97011</v>
      </c>
      <c r="J20" s="11">
        <v>45134.900000000009</v>
      </c>
      <c r="K20" s="11">
        <v>28886.1</v>
      </c>
      <c r="L20" s="11">
        <v>176965</v>
      </c>
      <c r="M20" s="11">
        <v>19451</v>
      </c>
      <c r="N20" s="11">
        <v>261861</v>
      </c>
      <c r="O20" s="11">
        <v>683193</v>
      </c>
      <c r="P20" s="11">
        <v>10722.699999999997</v>
      </c>
      <c r="Q20" s="11">
        <v>2477214.7999999993</v>
      </c>
      <c r="R20" s="11">
        <v>9446.9</v>
      </c>
      <c r="S20" s="11">
        <v>14121.300000000001</v>
      </c>
      <c r="T20" s="94">
        <v>5065726.2999999989</v>
      </c>
    </row>
    <row r="21" spans="2:20" x14ac:dyDescent="0.3">
      <c r="B21" s="9">
        <v>201406</v>
      </c>
      <c r="C21" s="11">
        <v>2288.1</v>
      </c>
      <c r="D21" s="11">
        <v>656493.1</v>
      </c>
      <c r="E21" s="11">
        <v>203291.49999999997</v>
      </c>
      <c r="F21" s="11">
        <v>6466</v>
      </c>
      <c r="G21" s="11">
        <v>27163</v>
      </c>
      <c r="H21" s="11">
        <v>65853</v>
      </c>
      <c r="I21" s="11">
        <v>83202</v>
      </c>
      <c r="J21" s="11">
        <v>37476.900000000009</v>
      </c>
      <c r="K21" s="11">
        <v>25880.1</v>
      </c>
      <c r="L21" s="11">
        <v>105584</v>
      </c>
      <c r="M21" s="11">
        <v>19710</v>
      </c>
      <c r="N21" s="11">
        <v>283457</v>
      </c>
      <c r="O21" s="11">
        <v>724135</v>
      </c>
      <c r="P21" s="11">
        <v>7393.2000000000016</v>
      </c>
      <c r="Q21" s="11">
        <v>1559594.1999999997</v>
      </c>
      <c r="R21" s="11">
        <v>8511.8000000000011</v>
      </c>
      <c r="S21" s="11">
        <v>6620</v>
      </c>
      <c r="T21" s="94">
        <v>3823118.9</v>
      </c>
    </row>
    <row r="22" spans="2:20" x14ac:dyDescent="0.3">
      <c r="B22" s="9">
        <v>201407</v>
      </c>
      <c r="C22" s="11">
        <v>2197.6</v>
      </c>
      <c r="D22" s="11">
        <v>572838.6</v>
      </c>
      <c r="E22" s="11">
        <v>179569.80000000002</v>
      </c>
      <c r="F22" s="11">
        <v>5439</v>
      </c>
      <c r="G22" s="11">
        <v>15840</v>
      </c>
      <c r="H22" s="11">
        <v>62072</v>
      </c>
      <c r="I22" s="11">
        <v>78161</v>
      </c>
      <c r="J22" s="11">
        <v>34826.400000000009</v>
      </c>
      <c r="K22" s="11">
        <v>24353.4</v>
      </c>
      <c r="L22" s="11">
        <v>102646</v>
      </c>
      <c r="M22" s="11">
        <v>13998</v>
      </c>
      <c r="N22" s="11">
        <v>270945</v>
      </c>
      <c r="O22" s="11">
        <v>718841</v>
      </c>
      <c r="P22" s="11">
        <v>7224.2</v>
      </c>
      <c r="Q22" s="11">
        <v>1362146.6000000008</v>
      </c>
      <c r="R22" s="11">
        <v>8392.1</v>
      </c>
      <c r="S22" s="11">
        <v>4125.7999999999993</v>
      </c>
      <c r="T22" s="94">
        <v>3463616.5000000005</v>
      </c>
    </row>
    <row r="23" spans="2:20" x14ac:dyDescent="0.3">
      <c r="B23" s="9">
        <v>201408</v>
      </c>
      <c r="C23" s="11">
        <v>1812.2</v>
      </c>
      <c r="D23" s="11">
        <v>478347.09999999992</v>
      </c>
      <c r="E23" s="11">
        <v>153428.29999999999</v>
      </c>
      <c r="F23" s="11">
        <v>5040</v>
      </c>
      <c r="G23" s="11">
        <v>13997</v>
      </c>
      <c r="H23" s="11">
        <v>63726</v>
      </c>
      <c r="I23" s="11">
        <v>76732</v>
      </c>
      <c r="J23" s="11">
        <v>27993.800000000003</v>
      </c>
      <c r="K23" s="11">
        <v>20969.899999999998</v>
      </c>
      <c r="L23" s="11">
        <v>95828</v>
      </c>
      <c r="M23" s="11">
        <v>13607</v>
      </c>
      <c r="N23" s="11">
        <v>270826</v>
      </c>
      <c r="O23" s="11">
        <v>808283</v>
      </c>
      <c r="P23" s="11">
        <v>5640.0999999999995</v>
      </c>
      <c r="Q23" s="11">
        <v>1072804.7000000002</v>
      </c>
      <c r="R23" s="11">
        <v>6934.9000000000015</v>
      </c>
      <c r="S23" s="11">
        <v>1957.9999999999993</v>
      </c>
      <c r="T23" s="94">
        <v>3117928</v>
      </c>
    </row>
    <row r="24" spans="2:20" x14ac:dyDescent="0.3">
      <c r="B24" s="9">
        <v>201409</v>
      </c>
      <c r="C24" s="11">
        <v>2311.7999999999997</v>
      </c>
      <c r="D24" s="11">
        <v>503898.6999999999</v>
      </c>
      <c r="E24" s="11">
        <v>166932.9</v>
      </c>
      <c r="F24" s="11">
        <v>5281</v>
      </c>
      <c r="G24" s="11">
        <v>22751</v>
      </c>
      <c r="H24" s="11">
        <v>65466</v>
      </c>
      <c r="I24" s="11">
        <v>76677</v>
      </c>
      <c r="J24" s="11">
        <v>23034.2</v>
      </c>
      <c r="K24" s="11">
        <v>22513.7</v>
      </c>
      <c r="L24" s="11">
        <v>104872</v>
      </c>
      <c r="M24" s="11">
        <v>14976</v>
      </c>
      <c r="N24" s="11">
        <v>278663</v>
      </c>
      <c r="O24" s="11">
        <v>1101887</v>
      </c>
      <c r="P24" s="11">
        <v>5557.4999999999991</v>
      </c>
      <c r="Q24" s="11">
        <v>1107330.8999999999</v>
      </c>
      <c r="R24" s="11">
        <v>7292.1</v>
      </c>
      <c r="S24" s="11">
        <v>1596.7</v>
      </c>
      <c r="T24" s="94">
        <v>3511041.5</v>
      </c>
    </row>
    <row r="25" spans="2:20" x14ac:dyDescent="0.3">
      <c r="B25" s="9">
        <v>201410</v>
      </c>
      <c r="C25" s="11">
        <v>2067.9</v>
      </c>
      <c r="D25" s="11">
        <v>557861</v>
      </c>
      <c r="E25" s="11">
        <v>215239.4</v>
      </c>
      <c r="F25" s="11">
        <v>7625</v>
      </c>
      <c r="G25" s="11">
        <v>36363</v>
      </c>
      <c r="H25" s="11">
        <v>70523</v>
      </c>
      <c r="I25" s="11">
        <v>89408</v>
      </c>
      <c r="J25" s="11">
        <v>25272.1</v>
      </c>
      <c r="K25" s="11">
        <v>22502.7</v>
      </c>
      <c r="L25" s="11">
        <v>121655</v>
      </c>
      <c r="M25" s="11">
        <v>17156</v>
      </c>
      <c r="N25" s="11">
        <v>308277</v>
      </c>
      <c r="O25" s="11">
        <v>1097262</v>
      </c>
      <c r="P25" s="11">
        <v>6047.5999999999985</v>
      </c>
      <c r="Q25" s="11">
        <v>1310340.2999999998</v>
      </c>
      <c r="R25" s="11">
        <v>7109.7</v>
      </c>
      <c r="S25" s="11">
        <v>4321.9999999999991</v>
      </c>
      <c r="T25" s="94">
        <v>3899031.7</v>
      </c>
    </row>
    <row r="26" spans="2:20" x14ac:dyDescent="0.3">
      <c r="B26" s="9">
        <v>201411</v>
      </c>
      <c r="C26" s="11">
        <v>3837.3</v>
      </c>
      <c r="D26" s="11">
        <v>1002501.1999999997</v>
      </c>
      <c r="E26" s="11">
        <v>291163.10000000009</v>
      </c>
      <c r="F26" s="11">
        <v>51996</v>
      </c>
      <c r="G26" s="11">
        <v>70379</v>
      </c>
      <c r="H26" s="11">
        <v>91103</v>
      </c>
      <c r="I26" s="11">
        <v>119983</v>
      </c>
      <c r="J26" s="11">
        <v>33595.800000000003</v>
      </c>
      <c r="K26" s="11">
        <v>26791.300000000003</v>
      </c>
      <c r="L26" s="11">
        <v>194707</v>
      </c>
      <c r="M26" s="11">
        <v>26161</v>
      </c>
      <c r="N26" s="11">
        <v>378667</v>
      </c>
      <c r="O26" s="11">
        <v>831897</v>
      </c>
      <c r="P26" s="11">
        <v>12237.700000000004</v>
      </c>
      <c r="Q26" s="11">
        <v>3273666.9000000013</v>
      </c>
      <c r="R26" s="11">
        <v>8545.6</v>
      </c>
      <c r="S26" s="11">
        <v>21565.1</v>
      </c>
      <c r="T26" s="94">
        <v>6438797.0000000009</v>
      </c>
    </row>
    <row r="27" spans="2:20" x14ac:dyDescent="0.3">
      <c r="B27" s="9">
        <v>201412</v>
      </c>
      <c r="C27" s="11">
        <v>9227.2999999999993</v>
      </c>
      <c r="D27" s="11">
        <v>2185285.9000000013</v>
      </c>
      <c r="E27" s="11">
        <v>380011.5</v>
      </c>
      <c r="F27" s="11">
        <v>64589</v>
      </c>
      <c r="G27" s="11">
        <v>93562</v>
      </c>
      <c r="H27" s="11">
        <v>95727</v>
      </c>
      <c r="I27" s="11">
        <v>130480</v>
      </c>
      <c r="J27" s="11">
        <v>57598.399999999987</v>
      </c>
      <c r="K27" s="11">
        <v>48385.100000000006</v>
      </c>
      <c r="L27" s="11">
        <v>226101.2</v>
      </c>
      <c r="M27" s="11">
        <v>22741</v>
      </c>
      <c r="N27" s="11">
        <v>413504</v>
      </c>
      <c r="O27" s="11">
        <v>887988</v>
      </c>
      <c r="P27" s="11">
        <v>25368.7</v>
      </c>
      <c r="Q27" s="11">
        <v>6700537.1000000052</v>
      </c>
      <c r="R27" s="11">
        <v>17556.3</v>
      </c>
      <c r="S27" s="11">
        <v>46912.700000000019</v>
      </c>
      <c r="T27" s="94">
        <v>11405575.200000007</v>
      </c>
    </row>
    <row r="28" spans="2:20" x14ac:dyDescent="0.3">
      <c r="B28" s="9">
        <v>201501</v>
      </c>
      <c r="C28" s="11">
        <v>9984.2000000000007</v>
      </c>
      <c r="D28" s="11">
        <v>2386042.399999999</v>
      </c>
      <c r="E28" s="11">
        <v>573050.40000000014</v>
      </c>
      <c r="F28" s="11">
        <v>59906</v>
      </c>
      <c r="G28" s="11">
        <v>87463</v>
      </c>
      <c r="H28" s="11">
        <v>98095</v>
      </c>
      <c r="I28" s="11">
        <v>125293</v>
      </c>
      <c r="J28" s="11">
        <v>57916.5</v>
      </c>
      <c r="K28" s="11">
        <v>50251.000000000007</v>
      </c>
      <c r="L28" s="11">
        <v>220738.4</v>
      </c>
      <c r="M28" s="11">
        <v>25645</v>
      </c>
      <c r="N28" s="11">
        <v>427273</v>
      </c>
      <c r="O28" s="11">
        <v>897593</v>
      </c>
      <c r="P28" s="11">
        <v>28323.000000000004</v>
      </c>
      <c r="Q28" s="11">
        <v>7375362.1000000015</v>
      </c>
      <c r="R28" s="11">
        <v>17169.600000000002</v>
      </c>
      <c r="S28" s="11">
        <v>51710.30000000001</v>
      </c>
      <c r="T28" s="94">
        <v>12491815.9</v>
      </c>
    </row>
    <row r="29" spans="2:20" x14ac:dyDescent="0.3">
      <c r="B29" s="9">
        <v>201502</v>
      </c>
      <c r="C29" s="11">
        <v>7752.9</v>
      </c>
      <c r="D29" s="11">
        <v>1831472.399999999</v>
      </c>
      <c r="E29" s="11">
        <v>395226.80000000005</v>
      </c>
      <c r="F29" s="11">
        <v>38860</v>
      </c>
      <c r="G29" s="11">
        <v>58837</v>
      </c>
      <c r="H29" s="11">
        <v>80506</v>
      </c>
      <c r="I29" s="11">
        <v>100962</v>
      </c>
      <c r="J29" s="11">
        <v>59109.200000000004</v>
      </c>
      <c r="K29" s="11">
        <v>43927.399999999994</v>
      </c>
      <c r="L29" s="11">
        <v>169973.1</v>
      </c>
      <c r="M29" s="11">
        <v>26254</v>
      </c>
      <c r="N29" s="11">
        <v>352667</v>
      </c>
      <c r="O29" s="11">
        <v>760275</v>
      </c>
      <c r="P29" s="11">
        <v>21131.599999999999</v>
      </c>
      <c r="Q29" s="11">
        <v>5358202.3000000035</v>
      </c>
      <c r="R29" s="11">
        <v>15627.000000000004</v>
      </c>
      <c r="S29" s="11">
        <v>35167.600000000006</v>
      </c>
      <c r="T29" s="94">
        <v>9355951.3000000026</v>
      </c>
    </row>
    <row r="30" spans="2:20" x14ac:dyDescent="0.3">
      <c r="B30" s="9">
        <v>201503</v>
      </c>
      <c r="C30" s="11">
        <v>4894.2000000000007</v>
      </c>
      <c r="D30" s="11">
        <v>1393083.2000000007</v>
      </c>
      <c r="E30" s="11">
        <v>343689.2</v>
      </c>
      <c r="F30" s="11">
        <v>32920</v>
      </c>
      <c r="G30" s="11">
        <v>47937</v>
      </c>
      <c r="H30" s="11">
        <v>83815</v>
      </c>
      <c r="I30" s="11">
        <v>102598</v>
      </c>
      <c r="J30" s="11">
        <v>48719.299999999996</v>
      </c>
      <c r="K30" s="11">
        <v>32990.799999999996</v>
      </c>
      <c r="L30" s="11">
        <v>159689.79999999999</v>
      </c>
      <c r="M30" s="11">
        <v>25716</v>
      </c>
      <c r="N30" s="11">
        <v>371401</v>
      </c>
      <c r="O30" s="11">
        <v>733859</v>
      </c>
      <c r="P30" s="11">
        <v>16352.299999999996</v>
      </c>
      <c r="Q30" s="11">
        <v>4231608.9000000013</v>
      </c>
      <c r="R30" s="11">
        <v>11327.399999999998</v>
      </c>
      <c r="S30" s="11">
        <v>27680.80000000001</v>
      </c>
      <c r="T30" s="94">
        <v>7668281.9000000013</v>
      </c>
    </row>
    <row r="31" spans="2:20" x14ac:dyDescent="0.3">
      <c r="B31" s="9">
        <v>201504</v>
      </c>
      <c r="C31" s="92">
        <v>1571</v>
      </c>
      <c r="D31" s="11">
        <v>1162798.3999999997</v>
      </c>
      <c r="E31" s="11">
        <v>306220.5</v>
      </c>
      <c r="F31" s="11">
        <v>28553</v>
      </c>
      <c r="G31" s="11">
        <v>94131</v>
      </c>
      <c r="H31" s="11">
        <v>84327</v>
      </c>
      <c r="I31" s="11">
        <v>98991</v>
      </c>
      <c r="J31" s="11">
        <v>44599.700000000004</v>
      </c>
      <c r="K31" s="11">
        <v>28984.7</v>
      </c>
      <c r="L31" s="11">
        <v>146343.20000000001</v>
      </c>
      <c r="M31" s="11">
        <v>25155</v>
      </c>
      <c r="N31" s="11">
        <v>339445</v>
      </c>
      <c r="O31" s="11">
        <v>734503</v>
      </c>
      <c r="P31" s="11">
        <v>14300.400000000001</v>
      </c>
      <c r="Q31" s="11">
        <v>3403014.5000000014</v>
      </c>
      <c r="R31" s="11">
        <v>9956.4</v>
      </c>
      <c r="S31" s="11">
        <v>24366.399999999998</v>
      </c>
      <c r="T31" s="94">
        <v>6527328.8000000017</v>
      </c>
    </row>
    <row r="32" spans="2:20" x14ac:dyDescent="0.3">
      <c r="B32" s="9">
        <v>201505</v>
      </c>
      <c r="C32" s="11">
        <v>1286.0999999999997</v>
      </c>
      <c r="D32" s="11">
        <v>886764.60000000021</v>
      </c>
      <c r="E32" s="11">
        <v>247894.80000000008</v>
      </c>
      <c r="F32" s="11">
        <v>17210</v>
      </c>
      <c r="G32" s="11">
        <v>35043</v>
      </c>
      <c r="H32" s="11">
        <v>71588</v>
      </c>
      <c r="I32" s="11">
        <v>94062</v>
      </c>
      <c r="J32" s="11">
        <v>41618.5</v>
      </c>
      <c r="K32" s="11">
        <v>25804.3</v>
      </c>
      <c r="L32" s="11">
        <v>117981.5</v>
      </c>
      <c r="M32" s="11">
        <v>23589</v>
      </c>
      <c r="N32" s="11">
        <v>300014</v>
      </c>
      <c r="O32" s="11">
        <v>716213</v>
      </c>
      <c r="P32" s="11">
        <v>11428.099999999999</v>
      </c>
      <c r="Q32" s="11">
        <v>2483191.0000000023</v>
      </c>
      <c r="R32" s="11">
        <v>8747.6999999999989</v>
      </c>
      <c r="S32" s="11">
        <v>16167.500000000002</v>
      </c>
      <c r="T32" s="94">
        <v>5098603.1000000024</v>
      </c>
    </row>
    <row r="33" spans="2:20" x14ac:dyDescent="0.3">
      <c r="B33" s="9">
        <v>201506</v>
      </c>
      <c r="C33" s="11">
        <v>665.40000000000009</v>
      </c>
      <c r="D33" s="11">
        <v>659656.9</v>
      </c>
      <c r="E33" s="11">
        <v>182304.4</v>
      </c>
      <c r="F33" s="11">
        <v>11010</v>
      </c>
      <c r="G33" s="11">
        <v>24594</v>
      </c>
      <c r="H33" s="11">
        <v>61007</v>
      </c>
      <c r="I33" s="11">
        <v>80193</v>
      </c>
      <c r="J33" s="11">
        <v>41195.700000000004</v>
      </c>
      <c r="K33" s="11">
        <v>27384.6</v>
      </c>
      <c r="L33" s="11">
        <v>107852.7</v>
      </c>
      <c r="M33" s="11">
        <v>20245</v>
      </c>
      <c r="N33" s="11">
        <v>259728</v>
      </c>
      <c r="O33" s="11">
        <v>754650</v>
      </c>
      <c r="P33" s="11">
        <v>8095.1</v>
      </c>
      <c r="Q33" s="11">
        <v>1571984.4000000006</v>
      </c>
      <c r="R33" s="11">
        <v>8663.1999999999989</v>
      </c>
      <c r="S33" s="11">
        <v>7166.9</v>
      </c>
      <c r="T33" s="94">
        <v>3826396.3000000012</v>
      </c>
    </row>
    <row r="34" spans="2:20" x14ac:dyDescent="0.3">
      <c r="B34" s="9">
        <v>201507</v>
      </c>
      <c r="C34" s="11">
        <v>976</v>
      </c>
      <c r="D34" s="11">
        <v>504698.6</v>
      </c>
      <c r="E34" s="11">
        <v>149501.69999999998</v>
      </c>
      <c r="F34" s="11">
        <v>9035</v>
      </c>
      <c r="G34" s="11">
        <v>22094</v>
      </c>
      <c r="H34" s="11">
        <v>57771</v>
      </c>
      <c r="I34" s="11">
        <v>82911</v>
      </c>
      <c r="J34" s="11">
        <v>34719.4</v>
      </c>
      <c r="K34" s="11">
        <v>28072.2</v>
      </c>
      <c r="L34" s="11">
        <v>110718.2</v>
      </c>
      <c r="M34" s="11">
        <v>13076</v>
      </c>
      <c r="N34" s="11">
        <v>260124</v>
      </c>
      <c r="O34" s="11">
        <v>817137</v>
      </c>
      <c r="P34" s="11">
        <v>6159.5000000000009</v>
      </c>
      <c r="Q34" s="11">
        <v>1133499.1000000008</v>
      </c>
      <c r="R34" s="11">
        <v>7770.6000000000013</v>
      </c>
      <c r="S34" s="11">
        <v>1619.9000000000005</v>
      </c>
      <c r="T34" s="94">
        <v>3239883.2000000007</v>
      </c>
    </row>
    <row r="35" spans="2:20" x14ac:dyDescent="0.3">
      <c r="B35" s="9">
        <v>201508</v>
      </c>
      <c r="C35" s="11">
        <v>650.5</v>
      </c>
      <c r="D35" s="11">
        <v>481899.30000000005</v>
      </c>
      <c r="E35" s="11">
        <v>145624.40000000002</v>
      </c>
      <c r="F35" s="11">
        <v>9759</v>
      </c>
      <c r="G35" s="11">
        <v>24829</v>
      </c>
      <c r="H35" s="11">
        <v>60176</v>
      </c>
      <c r="I35" s="11">
        <v>82995</v>
      </c>
      <c r="J35" s="11">
        <v>32720.5</v>
      </c>
      <c r="K35" s="11">
        <v>25465.600000000002</v>
      </c>
      <c r="L35" s="11">
        <v>104618.4</v>
      </c>
      <c r="M35" s="11">
        <v>11897</v>
      </c>
      <c r="N35" s="11">
        <v>260827</v>
      </c>
      <c r="O35" s="11">
        <v>892220</v>
      </c>
      <c r="P35" s="11">
        <v>5475.1000000000022</v>
      </c>
      <c r="Q35" s="11">
        <v>1050854.2999999989</v>
      </c>
      <c r="R35" s="11">
        <v>6581.4999999999991</v>
      </c>
      <c r="S35" s="11">
        <v>1033.6000000000001</v>
      </c>
      <c r="T35" s="94">
        <v>3197626.1999999993</v>
      </c>
    </row>
    <row r="36" spans="2:20" x14ac:dyDescent="0.3">
      <c r="B36" s="9">
        <v>201509</v>
      </c>
      <c r="C36" s="11">
        <v>844</v>
      </c>
      <c r="D36" s="11">
        <v>542743.80000000005</v>
      </c>
      <c r="E36" s="11">
        <v>181959.19999999995</v>
      </c>
      <c r="F36" s="11">
        <v>13723</v>
      </c>
      <c r="G36" s="11">
        <v>31873</v>
      </c>
      <c r="H36" s="11">
        <v>68622</v>
      </c>
      <c r="I36" s="11">
        <v>83666</v>
      </c>
      <c r="J36" s="11">
        <v>24277.8</v>
      </c>
      <c r="K36" s="11">
        <v>27165</v>
      </c>
      <c r="L36" s="11">
        <v>113113.2</v>
      </c>
      <c r="M36" s="11">
        <v>15818</v>
      </c>
      <c r="N36" s="11">
        <v>274529</v>
      </c>
      <c r="O36" s="11">
        <v>1112464</v>
      </c>
      <c r="P36" s="11">
        <v>6289.9999999999991</v>
      </c>
      <c r="Q36" s="11">
        <v>1226037.0000000007</v>
      </c>
      <c r="R36" s="11">
        <v>7732.2999999999993</v>
      </c>
      <c r="S36" s="11">
        <v>2169.1000000000004</v>
      </c>
      <c r="T36" s="94">
        <v>3733026.4000000008</v>
      </c>
    </row>
    <row r="37" spans="2:20" x14ac:dyDescent="0.3">
      <c r="B37" s="9">
        <v>201510</v>
      </c>
      <c r="C37" s="11">
        <v>1215.0999999999999</v>
      </c>
      <c r="D37" s="11">
        <v>613369.40000000014</v>
      </c>
      <c r="E37" s="11">
        <v>208268.4</v>
      </c>
      <c r="F37" s="11">
        <v>18096</v>
      </c>
      <c r="G37" s="11">
        <v>40772</v>
      </c>
      <c r="H37" s="11">
        <v>74995</v>
      </c>
      <c r="I37" s="11">
        <v>90838</v>
      </c>
      <c r="J37" s="11">
        <v>32677.199999999997</v>
      </c>
      <c r="K37" s="11">
        <v>29166.800000000003</v>
      </c>
      <c r="L37" s="11">
        <v>115343.4</v>
      </c>
      <c r="M37" s="11">
        <v>20696</v>
      </c>
      <c r="N37" s="11">
        <v>282949</v>
      </c>
      <c r="O37" s="11">
        <v>1066493</v>
      </c>
      <c r="P37" s="11">
        <v>7232.2999999999975</v>
      </c>
      <c r="Q37" s="11">
        <v>1511900.6000000008</v>
      </c>
      <c r="R37" s="11">
        <v>7480.5000000000009</v>
      </c>
      <c r="S37" s="11">
        <v>8592.4999999999982</v>
      </c>
      <c r="T37" s="94">
        <v>4130085.2</v>
      </c>
    </row>
    <row r="38" spans="2:20" x14ac:dyDescent="0.3">
      <c r="B38" s="9">
        <v>201511</v>
      </c>
      <c r="C38" s="11">
        <v>892.9</v>
      </c>
      <c r="D38" s="11">
        <v>913805.69999999972</v>
      </c>
      <c r="E38" s="11">
        <v>236047.9</v>
      </c>
      <c r="F38" s="11">
        <v>99452</v>
      </c>
      <c r="G38" s="11">
        <v>89052</v>
      </c>
      <c r="H38" s="11">
        <v>102277</v>
      </c>
      <c r="I38" s="11">
        <v>109519</v>
      </c>
      <c r="J38" s="11">
        <v>37725.4</v>
      </c>
      <c r="K38" s="11">
        <v>35961.5</v>
      </c>
      <c r="L38" s="11">
        <v>177453.7</v>
      </c>
      <c r="M38" s="11">
        <v>26018</v>
      </c>
      <c r="N38" s="11">
        <v>347544</v>
      </c>
      <c r="O38" s="11">
        <v>778280</v>
      </c>
      <c r="P38" s="11">
        <v>12345.100000000004</v>
      </c>
      <c r="Q38" s="11">
        <v>2987417.9000000013</v>
      </c>
      <c r="R38" s="11">
        <v>8459.0000000000018</v>
      </c>
      <c r="S38" s="11">
        <v>26114.3</v>
      </c>
      <c r="T38" s="94">
        <v>5988365.4000000013</v>
      </c>
    </row>
    <row r="39" spans="2:20" x14ac:dyDescent="0.3">
      <c r="B39" s="9">
        <v>201512</v>
      </c>
      <c r="C39" s="11">
        <v>3717.6</v>
      </c>
      <c r="D39" s="11">
        <v>2297713.7000000002</v>
      </c>
      <c r="E39" s="11">
        <v>424709.3000000001</v>
      </c>
      <c r="F39" s="11">
        <v>132770</v>
      </c>
      <c r="G39" s="11">
        <v>99476</v>
      </c>
      <c r="H39" s="11">
        <v>108011</v>
      </c>
      <c r="I39" s="11">
        <v>122183</v>
      </c>
      <c r="J39" s="11">
        <v>61911.5</v>
      </c>
      <c r="K39" s="11">
        <v>56887.199999999997</v>
      </c>
      <c r="L39" s="11">
        <v>201718.2</v>
      </c>
      <c r="M39" s="11">
        <v>25100</v>
      </c>
      <c r="N39" s="11">
        <v>426704</v>
      </c>
      <c r="O39" s="11">
        <v>822281</v>
      </c>
      <c r="P39" s="11">
        <v>28300.800000000003</v>
      </c>
      <c r="Q39" s="11">
        <v>7355864.3999999957</v>
      </c>
      <c r="R39" s="11">
        <v>18184.3</v>
      </c>
      <c r="S39" s="11">
        <v>60659.900000000009</v>
      </c>
      <c r="T39" s="94">
        <v>12246191.899999997</v>
      </c>
    </row>
    <row r="40" spans="2:20" x14ac:dyDescent="0.3">
      <c r="B40" s="9">
        <v>201601</v>
      </c>
      <c r="C40" s="11">
        <v>5441.3</v>
      </c>
      <c r="D40" s="11">
        <v>2872785.9000000008</v>
      </c>
      <c r="E40" s="11">
        <v>479931.30000000005</v>
      </c>
      <c r="F40" s="11">
        <v>122185</v>
      </c>
      <c r="G40" s="11">
        <v>98720</v>
      </c>
      <c r="H40" s="11">
        <v>114104</v>
      </c>
      <c r="I40" s="11">
        <v>131819</v>
      </c>
      <c r="J40" s="11">
        <v>64234.1</v>
      </c>
      <c r="K40" s="11">
        <v>65339.69999999999</v>
      </c>
      <c r="L40" s="11">
        <v>210605.8</v>
      </c>
      <c r="M40" s="11">
        <v>43422</v>
      </c>
      <c r="N40" s="11">
        <v>401533</v>
      </c>
      <c r="O40" s="11">
        <v>791746</v>
      </c>
      <c r="P40" s="11">
        <v>34549.000000000007</v>
      </c>
      <c r="Q40" s="11">
        <v>8845671.700000003</v>
      </c>
      <c r="R40" s="11">
        <v>22156.3</v>
      </c>
      <c r="S40" s="11">
        <v>60269.000000000015</v>
      </c>
      <c r="T40" s="94">
        <v>14364513.100000005</v>
      </c>
    </row>
    <row r="41" spans="2:20" x14ac:dyDescent="0.3">
      <c r="B41" s="9">
        <v>201602</v>
      </c>
      <c r="C41" s="11">
        <v>3432.2</v>
      </c>
      <c r="D41" s="11">
        <v>1924160.1000000006</v>
      </c>
      <c r="E41" s="11">
        <v>367828.60000000003</v>
      </c>
      <c r="F41" s="11">
        <v>100614</v>
      </c>
      <c r="G41" s="11">
        <v>65744</v>
      </c>
      <c r="H41" s="11">
        <v>93157</v>
      </c>
      <c r="I41" s="11">
        <v>106672</v>
      </c>
      <c r="J41" s="11">
        <v>57281.7</v>
      </c>
      <c r="K41" s="11">
        <v>49579</v>
      </c>
      <c r="L41" s="11">
        <v>176473.8</v>
      </c>
      <c r="M41" s="11">
        <v>28080</v>
      </c>
      <c r="N41" s="11">
        <v>164047</v>
      </c>
      <c r="O41" s="11">
        <v>782392</v>
      </c>
      <c r="P41" s="11">
        <v>22736.9</v>
      </c>
      <c r="Q41" s="11">
        <v>5766956.6000000052</v>
      </c>
      <c r="R41" s="11">
        <v>15791.6</v>
      </c>
      <c r="S41" s="11">
        <v>46306.799999999996</v>
      </c>
      <c r="T41" s="94">
        <v>9771253.3000000063</v>
      </c>
    </row>
    <row r="42" spans="2:20" x14ac:dyDescent="0.3">
      <c r="B42" s="9">
        <v>201603</v>
      </c>
      <c r="C42" s="11">
        <v>2438.5</v>
      </c>
      <c r="D42" s="11">
        <v>1582335.8</v>
      </c>
      <c r="E42" s="11">
        <v>310701.79999999993</v>
      </c>
      <c r="F42" s="11">
        <v>97181</v>
      </c>
      <c r="G42" s="11">
        <v>51798</v>
      </c>
      <c r="H42" s="11">
        <v>95321</v>
      </c>
      <c r="I42" s="11">
        <v>114011</v>
      </c>
      <c r="J42" s="11">
        <v>60393.1</v>
      </c>
      <c r="K42" s="11">
        <v>45016.2</v>
      </c>
      <c r="L42" s="11">
        <v>185480.6</v>
      </c>
      <c r="M42" s="11">
        <v>31967</v>
      </c>
      <c r="N42" s="11">
        <v>508004</v>
      </c>
      <c r="O42" s="11">
        <v>787313</v>
      </c>
      <c r="P42" s="11">
        <v>19625.699999999997</v>
      </c>
      <c r="Q42" s="11">
        <v>4900159.3999999985</v>
      </c>
      <c r="R42" s="11">
        <v>13276.500000000002</v>
      </c>
      <c r="S42" s="11">
        <v>42818.600000000006</v>
      </c>
      <c r="T42" s="94">
        <v>8847841.1999999993</v>
      </c>
    </row>
    <row r="43" spans="2:20" x14ac:dyDescent="0.3">
      <c r="B43" s="9">
        <v>201604</v>
      </c>
      <c r="C43" s="11">
        <v>1765.3999999999996</v>
      </c>
      <c r="D43" s="11">
        <v>1244213.6000000006</v>
      </c>
      <c r="E43" s="11">
        <v>256209.6</v>
      </c>
      <c r="F43" s="11">
        <v>61369</v>
      </c>
      <c r="G43" s="11">
        <v>63211</v>
      </c>
      <c r="H43" s="11">
        <v>79283</v>
      </c>
      <c r="I43" s="11">
        <v>97687</v>
      </c>
      <c r="J43" s="11">
        <v>49619</v>
      </c>
      <c r="K43" s="11">
        <v>51549.799999999996</v>
      </c>
      <c r="L43" s="11">
        <v>119042.4</v>
      </c>
      <c r="M43" s="11">
        <v>23110</v>
      </c>
      <c r="N43" s="11">
        <v>295028</v>
      </c>
      <c r="O43" s="11">
        <v>776401</v>
      </c>
      <c r="P43" s="11">
        <v>14400.3</v>
      </c>
      <c r="Q43" s="11">
        <v>3514861.2000000007</v>
      </c>
      <c r="R43" s="11">
        <v>12205.200000000003</v>
      </c>
      <c r="S43" s="11">
        <v>32038</v>
      </c>
      <c r="T43" s="94">
        <v>6691993.5000000009</v>
      </c>
    </row>
    <row r="44" spans="2:20" x14ac:dyDescent="0.3">
      <c r="B44" s="9">
        <v>201605</v>
      </c>
      <c r="C44" s="11">
        <v>814.4</v>
      </c>
      <c r="D44" s="11">
        <v>762741.39999999979</v>
      </c>
      <c r="E44" s="11">
        <v>189914.30000000002</v>
      </c>
      <c r="F44" s="11">
        <v>49261</v>
      </c>
      <c r="G44" s="11">
        <v>36809</v>
      </c>
      <c r="H44" s="11">
        <v>74795</v>
      </c>
      <c r="I44" s="11">
        <v>95176</v>
      </c>
      <c r="J44" s="11">
        <v>43101.8</v>
      </c>
      <c r="K44" s="11">
        <v>40894.300000000003</v>
      </c>
      <c r="L44" s="11">
        <v>111486.1</v>
      </c>
      <c r="M44" s="11">
        <v>27954</v>
      </c>
      <c r="N44" s="11">
        <v>272255</v>
      </c>
      <c r="O44" s="11">
        <v>844695</v>
      </c>
      <c r="P44" s="11">
        <v>9501.3000000000011</v>
      </c>
      <c r="Q44" s="11">
        <v>2074316.3000000005</v>
      </c>
      <c r="R44" s="11">
        <v>9294</v>
      </c>
      <c r="S44" s="11">
        <v>14310.499999999998</v>
      </c>
      <c r="T44" s="94">
        <v>4657319.4000000004</v>
      </c>
    </row>
    <row r="45" spans="2:20" x14ac:dyDescent="0.3">
      <c r="B45" s="9">
        <v>201606</v>
      </c>
      <c r="C45" s="11">
        <v>749.00000000000011</v>
      </c>
      <c r="D45" s="11">
        <v>707222.09999999986</v>
      </c>
      <c r="E45" s="11">
        <v>172516.4</v>
      </c>
      <c r="F45" s="11">
        <v>39566</v>
      </c>
      <c r="G45" s="11">
        <v>26719</v>
      </c>
      <c r="H45" s="11">
        <v>65081</v>
      </c>
      <c r="I45" s="11">
        <v>92026</v>
      </c>
      <c r="J45" s="11">
        <v>42765.7</v>
      </c>
      <c r="K45" s="11">
        <v>41368.500000000007</v>
      </c>
      <c r="L45" s="11">
        <v>108435.8</v>
      </c>
      <c r="M45" s="11">
        <v>21645</v>
      </c>
      <c r="N45" s="11">
        <v>253750</v>
      </c>
      <c r="O45" s="11">
        <v>829052</v>
      </c>
      <c r="P45" s="11">
        <v>9171.1999999999989</v>
      </c>
      <c r="Q45" s="11">
        <v>1738449.400000002</v>
      </c>
      <c r="R45" s="11">
        <v>9022.1999999999989</v>
      </c>
      <c r="S45" s="11">
        <v>9362.4</v>
      </c>
      <c r="T45" s="94">
        <v>4166901.7000000025</v>
      </c>
    </row>
    <row r="46" spans="2:20" x14ac:dyDescent="0.3">
      <c r="B46" s="9">
        <v>201607</v>
      </c>
      <c r="C46" s="11">
        <v>322.70000000000005</v>
      </c>
      <c r="D46" s="11">
        <v>592035</v>
      </c>
      <c r="E46" s="11">
        <v>147286.69999999998</v>
      </c>
      <c r="F46" s="11">
        <v>31147</v>
      </c>
      <c r="G46" s="11">
        <v>17876</v>
      </c>
      <c r="H46" s="11">
        <v>63717</v>
      </c>
      <c r="I46" s="11">
        <v>99898</v>
      </c>
      <c r="J46" s="11">
        <v>40658.899999999994</v>
      </c>
      <c r="K46" s="11">
        <v>34533.799999999996</v>
      </c>
      <c r="L46" s="11">
        <v>76437</v>
      </c>
      <c r="M46" s="11">
        <v>18791</v>
      </c>
      <c r="N46" s="11">
        <v>269769</v>
      </c>
      <c r="O46" s="11">
        <v>786535</v>
      </c>
      <c r="P46" s="11">
        <v>7626.4000000000005</v>
      </c>
      <c r="Q46" s="11">
        <v>1339525.8</v>
      </c>
      <c r="R46" s="11">
        <v>7517.2999999999993</v>
      </c>
      <c r="S46" s="11">
        <v>5113.4000000000005</v>
      </c>
      <c r="T46" s="94">
        <v>3538789.9999999995</v>
      </c>
    </row>
    <row r="47" spans="2:20" x14ac:dyDescent="0.3">
      <c r="B47" s="9">
        <v>201608</v>
      </c>
      <c r="C47" s="11">
        <v>394.79999999999995</v>
      </c>
      <c r="D47" s="11">
        <v>519348.30000000016</v>
      </c>
      <c r="E47" s="11">
        <v>128552.59999999999</v>
      </c>
      <c r="F47" s="11">
        <v>27665</v>
      </c>
      <c r="G47" s="11">
        <v>23122</v>
      </c>
      <c r="H47" s="11">
        <v>64133</v>
      </c>
      <c r="I47" s="11">
        <v>106591</v>
      </c>
      <c r="J47" s="11">
        <v>30613.1</v>
      </c>
      <c r="K47" s="11">
        <v>32089.800000000003</v>
      </c>
      <c r="L47" s="11">
        <v>110510.3</v>
      </c>
      <c r="M47" s="11">
        <v>16567</v>
      </c>
      <c r="N47" s="11">
        <v>253822</v>
      </c>
      <c r="O47" s="11">
        <v>920089</v>
      </c>
      <c r="P47" s="11">
        <v>6720.9000000000033</v>
      </c>
      <c r="Q47" s="11">
        <v>1148075.8999999999</v>
      </c>
      <c r="R47" s="11">
        <v>7141.2000000000025</v>
      </c>
      <c r="S47" s="11">
        <v>2332.3000000000006</v>
      </c>
      <c r="T47" s="94">
        <v>3397768.2</v>
      </c>
    </row>
    <row r="48" spans="2:20" x14ac:dyDescent="0.3">
      <c r="B48" s="9">
        <v>201609</v>
      </c>
      <c r="C48" s="11">
        <v>946.9</v>
      </c>
      <c r="D48" s="11">
        <v>552606.49999999977</v>
      </c>
      <c r="E48" s="11">
        <v>144376.4</v>
      </c>
      <c r="F48" s="11">
        <v>42771</v>
      </c>
      <c r="G48" s="11">
        <v>27952</v>
      </c>
      <c r="H48" s="11">
        <v>68355</v>
      </c>
      <c r="I48" s="11">
        <v>102639</v>
      </c>
      <c r="J48" s="11">
        <v>29542.799999999999</v>
      </c>
      <c r="K48" s="11">
        <v>30400.2</v>
      </c>
      <c r="L48" s="11">
        <v>107582</v>
      </c>
      <c r="M48" s="11">
        <v>17892</v>
      </c>
      <c r="N48" s="11">
        <v>248201</v>
      </c>
      <c r="O48" s="11">
        <v>1087402</v>
      </c>
      <c r="P48" s="11">
        <v>7108.7000000000007</v>
      </c>
      <c r="Q48" s="11">
        <v>1255616.0999999999</v>
      </c>
      <c r="R48" s="11">
        <v>6765.2999999999993</v>
      </c>
      <c r="S48" s="11">
        <v>3217.3999999999996</v>
      </c>
      <c r="T48" s="94">
        <v>3733374.2999999993</v>
      </c>
    </row>
    <row r="49" spans="2:20" x14ac:dyDescent="0.3">
      <c r="B49" s="9">
        <v>201610</v>
      </c>
      <c r="C49" s="11">
        <v>869</v>
      </c>
      <c r="D49" s="11">
        <v>701152.20000000007</v>
      </c>
      <c r="E49" s="11">
        <v>172368.2</v>
      </c>
      <c r="F49" s="11">
        <v>70935</v>
      </c>
      <c r="G49" s="11">
        <v>46731.9</v>
      </c>
      <c r="H49" s="11">
        <v>79317</v>
      </c>
      <c r="I49" s="11">
        <v>157139</v>
      </c>
      <c r="J49" s="11">
        <v>30566.299999999992</v>
      </c>
      <c r="K49" s="11">
        <v>35807.19999999999</v>
      </c>
      <c r="L49" s="11">
        <v>130483.50000000001</v>
      </c>
      <c r="M49" s="11">
        <v>16194</v>
      </c>
      <c r="N49" s="11">
        <v>279338</v>
      </c>
      <c r="O49" s="11">
        <v>1030109</v>
      </c>
      <c r="P49" s="11">
        <v>9022.4999999999982</v>
      </c>
      <c r="Q49" s="11">
        <v>1984301.1000000008</v>
      </c>
      <c r="R49" s="11">
        <v>7424.8999999999987</v>
      </c>
      <c r="S49" s="11">
        <v>15388.100000000002</v>
      </c>
      <c r="T49" s="94">
        <v>4767146.9000000013</v>
      </c>
    </row>
    <row r="50" spans="2:20" x14ac:dyDescent="0.3">
      <c r="B50" s="9">
        <v>201611</v>
      </c>
      <c r="C50" s="11">
        <v>1076.2999999999997</v>
      </c>
      <c r="D50" s="11">
        <v>981621.49999999977</v>
      </c>
      <c r="E50" s="11">
        <v>240319.3</v>
      </c>
      <c r="F50" s="11">
        <v>85884</v>
      </c>
      <c r="G50" s="11">
        <v>40258.199999999997</v>
      </c>
      <c r="H50" s="11">
        <v>85040</v>
      </c>
      <c r="I50" s="11">
        <v>72122</v>
      </c>
      <c r="J50" s="11">
        <v>32832.6</v>
      </c>
      <c r="K50" s="11">
        <v>44389.100000000006</v>
      </c>
      <c r="L50" s="11">
        <v>146688.4</v>
      </c>
      <c r="M50" s="11">
        <v>14850</v>
      </c>
      <c r="N50" s="11">
        <v>293037</v>
      </c>
      <c r="O50" s="11">
        <v>871858</v>
      </c>
      <c r="P50" s="11">
        <v>12957.699999999997</v>
      </c>
      <c r="Q50" s="11">
        <v>3134273.0000000005</v>
      </c>
      <c r="R50" s="11">
        <v>9376.2999999999993</v>
      </c>
      <c r="S50" s="11">
        <v>34664.899999999994</v>
      </c>
      <c r="T50" s="94">
        <v>6101248.3000000007</v>
      </c>
    </row>
    <row r="51" spans="2:20" x14ac:dyDescent="0.3">
      <c r="B51" s="9">
        <v>201612</v>
      </c>
      <c r="C51" s="11">
        <v>2986.9</v>
      </c>
      <c r="D51" s="11">
        <v>2005980.6999999995</v>
      </c>
      <c r="E51" s="11">
        <v>395100.50000000006</v>
      </c>
      <c r="F51" s="11">
        <v>135126</v>
      </c>
      <c r="G51" s="11">
        <v>106990.6</v>
      </c>
      <c r="H51" s="11">
        <v>42266</v>
      </c>
      <c r="I51" s="11">
        <v>255965</v>
      </c>
      <c r="J51" s="11">
        <v>42853.7</v>
      </c>
      <c r="K51" s="11">
        <v>53355.899999999994</v>
      </c>
      <c r="L51" s="11">
        <v>192713.99999999997</v>
      </c>
      <c r="M51" s="11">
        <v>24915</v>
      </c>
      <c r="N51" s="11">
        <v>432400</v>
      </c>
      <c r="O51" s="11">
        <v>928956</v>
      </c>
      <c r="P51" s="11">
        <v>25567.1</v>
      </c>
      <c r="Q51" s="11">
        <v>6812285.8999999976</v>
      </c>
      <c r="R51" s="11">
        <v>14082.699999999999</v>
      </c>
      <c r="S51" s="11">
        <v>70046.399999999994</v>
      </c>
      <c r="T51" s="94">
        <v>11541592.399999997</v>
      </c>
    </row>
    <row r="52" spans="2:20" x14ac:dyDescent="0.3">
      <c r="B52" s="9">
        <v>201701</v>
      </c>
      <c r="C52" s="11">
        <v>8385</v>
      </c>
      <c r="D52" s="11">
        <v>3739874.9999999981</v>
      </c>
      <c r="E52" s="11">
        <v>635065.39999999991</v>
      </c>
      <c r="F52" s="11">
        <v>183329</v>
      </c>
      <c r="G52" s="11">
        <v>143514</v>
      </c>
      <c r="H52" s="11">
        <v>213624</v>
      </c>
      <c r="I52" s="11">
        <v>204615</v>
      </c>
      <c r="J52" s="11">
        <v>67447.600000000006</v>
      </c>
      <c r="K52" s="11">
        <v>69300.600000000006</v>
      </c>
      <c r="L52" s="11">
        <v>295962.5</v>
      </c>
      <c r="M52" s="11">
        <v>68592</v>
      </c>
      <c r="N52" s="11">
        <v>468035</v>
      </c>
      <c r="O52" s="11">
        <v>916504</v>
      </c>
      <c r="P52" s="11">
        <v>43271.30000000001</v>
      </c>
      <c r="Q52" s="11">
        <v>11606921.799999999</v>
      </c>
      <c r="R52" s="11">
        <v>26904.7</v>
      </c>
      <c r="S52" s="11">
        <v>99530.7</v>
      </c>
      <c r="T52" s="94">
        <v>18790877.599999994</v>
      </c>
    </row>
    <row r="53" spans="2:20" x14ac:dyDescent="0.3">
      <c r="B53" s="9">
        <v>201702</v>
      </c>
      <c r="C53" s="11">
        <v>5454.699999999998</v>
      </c>
      <c r="D53" s="11">
        <v>2895220.0999999987</v>
      </c>
      <c r="E53" s="11">
        <v>473397.79999999981</v>
      </c>
      <c r="F53" s="11">
        <v>121250</v>
      </c>
      <c r="G53" s="11">
        <v>67026.7</v>
      </c>
      <c r="H53" s="11">
        <v>95875</v>
      </c>
      <c r="I53" s="11">
        <v>167317</v>
      </c>
      <c r="J53" s="11">
        <v>61983.4</v>
      </c>
      <c r="K53" s="11">
        <v>69443.200000000012</v>
      </c>
      <c r="L53" s="11">
        <v>232996.3</v>
      </c>
      <c r="M53" s="11">
        <v>36730</v>
      </c>
      <c r="N53" s="11">
        <v>352595</v>
      </c>
      <c r="O53" s="11">
        <v>736846</v>
      </c>
      <c r="P53" s="11">
        <v>32688.5</v>
      </c>
      <c r="Q53" s="11">
        <v>8629043.6999999993</v>
      </c>
      <c r="R53" s="11">
        <v>22920.1</v>
      </c>
      <c r="S53" s="11">
        <v>76766.399999999994</v>
      </c>
      <c r="T53" s="94">
        <v>14077553.899999999</v>
      </c>
    </row>
    <row r="54" spans="2:20" x14ac:dyDescent="0.3">
      <c r="B54" s="9">
        <v>201703</v>
      </c>
      <c r="C54" s="11">
        <v>3655.7999999999997</v>
      </c>
      <c r="D54" s="11">
        <v>2227465</v>
      </c>
      <c r="E54" s="11">
        <v>387781.3</v>
      </c>
      <c r="F54" s="11">
        <v>106190</v>
      </c>
      <c r="G54" s="11">
        <v>109018.79999999999</v>
      </c>
      <c r="H54" s="11">
        <v>95103</v>
      </c>
      <c r="I54" s="11">
        <v>161237</v>
      </c>
      <c r="J54" s="11">
        <v>50647.19999999999</v>
      </c>
      <c r="K54" s="11">
        <v>68546.899999999994</v>
      </c>
      <c r="L54" s="11">
        <v>216393</v>
      </c>
      <c r="M54" s="11">
        <v>39395</v>
      </c>
      <c r="N54" s="11">
        <v>367336</v>
      </c>
      <c r="O54" s="11">
        <v>904576</v>
      </c>
      <c r="P54" s="11">
        <v>24963.299999999992</v>
      </c>
      <c r="Q54" s="11">
        <v>6673758.0999999978</v>
      </c>
      <c r="R54" s="11">
        <v>17122.099999999999</v>
      </c>
      <c r="S54" s="11">
        <v>66465.89999999998</v>
      </c>
      <c r="T54" s="94">
        <v>11519654.399999999</v>
      </c>
    </row>
    <row r="55" spans="2:20" x14ac:dyDescent="0.3">
      <c r="B55" s="9">
        <v>201704</v>
      </c>
      <c r="C55" s="11">
        <v>2217.2999999999993</v>
      </c>
      <c r="D55" s="11">
        <v>1540612.5999999987</v>
      </c>
      <c r="E55" s="11">
        <v>312992.90000000008</v>
      </c>
      <c r="F55" s="11">
        <v>97735</v>
      </c>
      <c r="G55" s="11">
        <v>59595</v>
      </c>
      <c r="H55" s="11">
        <v>86469</v>
      </c>
      <c r="I55" s="11">
        <v>152506</v>
      </c>
      <c r="J55" s="11">
        <v>41430</v>
      </c>
      <c r="K55" s="11">
        <v>59614.899999999994</v>
      </c>
      <c r="L55" s="11">
        <v>187253.30000000002</v>
      </c>
      <c r="M55" s="11">
        <v>21745</v>
      </c>
      <c r="N55" s="11">
        <v>334203</v>
      </c>
      <c r="O55" s="11">
        <v>820637</v>
      </c>
      <c r="P55" s="11">
        <v>17742.800000000003</v>
      </c>
      <c r="Q55" s="11">
        <v>4754512.3000000017</v>
      </c>
      <c r="R55" s="11">
        <v>12026.399999999998</v>
      </c>
      <c r="S55" s="11">
        <v>52859.499999999993</v>
      </c>
      <c r="T55" s="94">
        <v>8554152</v>
      </c>
    </row>
    <row r="56" spans="2:20" x14ac:dyDescent="0.3">
      <c r="B56" s="9">
        <v>201705</v>
      </c>
      <c r="C56" s="11">
        <v>2269.3000000000002</v>
      </c>
      <c r="D56" s="11">
        <v>1157871.1000000003</v>
      </c>
      <c r="E56" s="11">
        <v>246240.40000000005</v>
      </c>
      <c r="F56" s="11">
        <v>35505</v>
      </c>
      <c r="G56" s="11">
        <v>49127.3</v>
      </c>
      <c r="H56" s="11">
        <v>72900</v>
      </c>
      <c r="I56" s="11">
        <v>153105</v>
      </c>
      <c r="J56" s="11">
        <v>34006.799999999996</v>
      </c>
      <c r="K56" s="11">
        <v>58650.700000000004</v>
      </c>
      <c r="L56" s="11">
        <v>143726.5</v>
      </c>
      <c r="M56" s="11">
        <v>25911</v>
      </c>
      <c r="N56" s="11">
        <v>292209</v>
      </c>
      <c r="O56" s="11">
        <v>890658</v>
      </c>
      <c r="P56" s="11">
        <v>13140.600000000004</v>
      </c>
      <c r="Q56" s="11">
        <v>3301429.1</v>
      </c>
      <c r="R56" s="11">
        <v>10442.299999999999</v>
      </c>
      <c r="S56" s="11">
        <v>36109</v>
      </c>
      <c r="T56" s="94">
        <v>6523301.1000000006</v>
      </c>
    </row>
    <row r="57" spans="2:20" x14ac:dyDescent="0.3">
      <c r="B57" s="9">
        <v>201706</v>
      </c>
      <c r="C57" s="11">
        <v>2010.5000000000002</v>
      </c>
      <c r="D57" s="11">
        <v>746065.99999999988</v>
      </c>
      <c r="E57" s="11">
        <v>181821.09999999998</v>
      </c>
      <c r="F57" s="11">
        <v>37644</v>
      </c>
      <c r="G57" s="11">
        <v>34113.599999999999</v>
      </c>
      <c r="H57" s="11">
        <v>67321</v>
      </c>
      <c r="I57" s="11">
        <v>139454</v>
      </c>
      <c r="J57" s="11">
        <v>26379.5</v>
      </c>
      <c r="K57" s="11">
        <v>44933.5</v>
      </c>
      <c r="L57" s="11">
        <v>136719.80000000002</v>
      </c>
      <c r="M57" s="11">
        <v>21503</v>
      </c>
      <c r="N57" s="11">
        <v>144333</v>
      </c>
      <c r="O57" s="11">
        <v>799284</v>
      </c>
      <c r="P57" s="11">
        <v>9715.9000000000015</v>
      </c>
      <c r="Q57" s="11">
        <v>1907419.3999999994</v>
      </c>
      <c r="R57" s="11">
        <v>8365.1999999999989</v>
      </c>
      <c r="S57" s="11">
        <v>15602.800000000003</v>
      </c>
      <c r="T57" s="94">
        <v>4322686.2999999989</v>
      </c>
    </row>
    <row r="58" spans="2:20" x14ac:dyDescent="0.3">
      <c r="B58" s="9">
        <v>201707</v>
      </c>
      <c r="C58" s="11">
        <v>1816.5</v>
      </c>
      <c r="D58" s="11">
        <v>592384.99999999988</v>
      </c>
      <c r="E58" s="11">
        <v>149731.90000000002</v>
      </c>
      <c r="F58" s="11">
        <v>30507</v>
      </c>
      <c r="G58" s="11">
        <v>23339.7</v>
      </c>
      <c r="H58" s="11">
        <v>64737</v>
      </c>
      <c r="I58" s="11">
        <v>147011</v>
      </c>
      <c r="J58" s="11">
        <v>22918.300000000003</v>
      </c>
      <c r="K58" s="11">
        <v>38971.799999999996</v>
      </c>
      <c r="L58" s="11">
        <v>122933.2</v>
      </c>
      <c r="M58" s="11">
        <v>18942</v>
      </c>
      <c r="N58" s="11">
        <v>338292</v>
      </c>
      <c r="O58" s="11">
        <v>794855</v>
      </c>
      <c r="P58" s="11">
        <v>7065.0000000000036</v>
      </c>
      <c r="Q58" s="11">
        <v>1355481.0000000007</v>
      </c>
      <c r="R58" s="11">
        <v>8015.4000000000015</v>
      </c>
      <c r="S58" s="11">
        <v>4489.0000000000009</v>
      </c>
      <c r="T58" s="94">
        <v>3721490.8000000003</v>
      </c>
    </row>
    <row r="59" spans="2:20" x14ac:dyDescent="0.3">
      <c r="B59" s="9">
        <v>201708</v>
      </c>
      <c r="C59" s="11">
        <v>1589.8</v>
      </c>
      <c r="D59" s="11">
        <v>481847.6999999999</v>
      </c>
      <c r="E59" s="11">
        <v>131121.69999999998</v>
      </c>
      <c r="F59" s="11">
        <v>28650</v>
      </c>
      <c r="G59" s="11">
        <v>41510.600000000006</v>
      </c>
      <c r="H59" s="11">
        <v>59091</v>
      </c>
      <c r="I59" s="11">
        <v>151497</v>
      </c>
      <c r="J59" s="11">
        <v>19826</v>
      </c>
      <c r="K59" s="11">
        <v>31878.600000000002</v>
      </c>
      <c r="L59" s="11">
        <v>118107.29999999999</v>
      </c>
      <c r="M59" s="11">
        <v>19823</v>
      </c>
      <c r="N59" s="11">
        <v>235057</v>
      </c>
      <c r="O59" s="11">
        <v>893093</v>
      </c>
      <c r="P59" s="11">
        <v>5526.4999999999991</v>
      </c>
      <c r="Q59" s="11">
        <v>1112307.1000000003</v>
      </c>
      <c r="R59" s="11">
        <v>6659.1000000000013</v>
      </c>
      <c r="S59" s="11">
        <v>1632.0999999999995</v>
      </c>
      <c r="T59" s="94">
        <v>3339217.5</v>
      </c>
    </row>
    <row r="60" spans="2:20" x14ac:dyDescent="0.3">
      <c r="B60" s="9">
        <v>201709</v>
      </c>
      <c r="C60" s="11">
        <v>1848.1999999999998</v>
      </c>
      <c r="D60" s="11">
        <v>507631.10000000009</v>
      </c>
      <c r="E60" s="11">
        <v>136945.5</v>
      </c>
      <c r="F60" s="11">
        <v>39270</v>
      </c>
      <c r="G60" s="11">
        <v>40032.300000000003</v>
      </c>
      <c r="H60" s="11">
        <v>63763</v>
      </c>
      <c r="I60" s="11">
        <v>149181</v>
      </c>
      <c r="J60" s="11">
        <v>21342.399999999998</v>
      </c>
      <c r="K60" s="11">
        <v>33016.6</v>
      </c>
      <c r="L60" s="11">
        <v>110353.2</v>
      </c>
      <c r="M60" s="11">
        <v>16557</v>
      </c>
      <c r="N60" s="11">
        <v>242205</v>
      </c>
      <c r="O60" s="11">
        <v>911062</v>
      </c>
      <c r="P60" s="11">
        <v>5894.5999999999995</v>
      </c>
      <c r="Q60" s="11">
        <v>1212154.6999999993</v>
      </c>
      <c r="R60" s="11">
        <v>6726</v>
      </c>
      <c r="S60" s="11">
        <v>1871.5</v>
      </c>
      <c r="T60" s="94">
        <v>3499854.0999999992</v>
      </c>
    </row>
    <row r="61" spans="2:20" x14ac:dyDescent="0.3">
      <c r="B61" s="9">
        <v>201710</v>
      </c>
      <c r="C61" s="11">
        <v>1655.5</v>
      </c>
      <c r="D61" s="11">
        <v>699008.90000000026</v>
      </c>
      <c r="E61" s="11">
        <v>191847.4</v>
      </c>
      <c r="F61" s="11">
        <v>76641</v>
      </c>
      <c r="G61" s="11">
        <v>61684.3</v>
      </c>
      <c r="H61" s="11">
        <v>83741</v>
      </c>
      <c r="I61" s="11">
        <v>169675</v>
      </c>
      <c r="J61" s="11">
        <v>28380.399999999998</v>
      </c>
      <c r="K61" s="11">
        <v>39236.699999999997</v>
      </c>
      <c r="L61" s="11">
        <v>141494.9</v>
      </c>
      <c r="M61" s="11">
        <v>21078</v>
      </c>
      <c r="N61" s="11">
        <v>308795</v>
      </c>
      <c r="O61" s="11">
        <v>1201467</v>
      </c>
      <c r="P61" s="11">
        <v>9502.5</v>
      </c>
      <c r="Q61" s="11">
        <v>2178414.7000000002</v>
      </c>
      <c r="R61" s="11">
        <v>7377.8000000000011</v>
      </c>
      <c r="S61" s="11">
        <v>17879.700000000008</v>
      </c>
      <c r="T61" s="94">
        <v>5237879.8000000007</v>
      </c>
    </row>
    <row r="62" spans="2:20" x14ac:dyDescent="0.3">
      <c r="B62" s="9">
        <v>201711</v>
      </c>
      <c r="C62" s="11">
        <v>2890.7</v>
      </c>
      <c r="D62" s="11">
        <v>1236091.0000000009</v>
      </c>
      <c r="E62" s="11">
        <v>290325.5</v>
      </c>
      <c r="F62" s="11">
        <v>105111</v>
      </c>
      <c r="G62" s="11">
        <v>89154.4</v>
      </c>
      <c r="H62" s="11">
        <v>96628</v>
      </c>
      <c r="I62" s="11">
        <v>188475</v>
      </c>
      <c r="J62" s="11">
        <v>39254.1</v>
      </c>
      <c r="K62" s="11">
        <v>51530.69999999999</v>
      </c>
      <c r="L62" s="11">
        <v>162779.20000000001</v>
      </c>
      <c r="M62" s="11">
        <v>29641</v>
      </c>
      <c r="N62" s="11">
        <v>372029</v>
      </c>
      <c r="O62" s="11">
        <v>890238</v>
      </c>
      <c r="P62" s="11">
        <v>16606.400000000001</v>
      </c>
      <c r="Q62" s="11">
        <v>4260570.5</v>
      </c>
      <c r="R62" s="11">
        <v>13963</v>
      </c>
      <c r="S62" s="11">
        <v>48901.199999999968</v>
      </c>
      <c r="T62" s="94">
        <v>7894188.7000000011</v>
      </c>
    </row>
    <row r="63" spans="2:20" x14ac:dyDescent="0.3">
      <c r="B63" s="9">
        <v>201712</v>
      </c>
      <c r="C63" s="11">
        <v>4721.3999999999996</v>
      </c>
      <c r="D63" s="11">
        <v>2113484.9999999991</v>
      </c>
      <c r="E63" s="11">
        <v>447440.20000000007</v>
      </c>
      <c r="F63" s="11">
        <v>139963</v>
      </c>
      <c r="G63" s="11">
        <v>134895.20000000001</v>
      </c>
      <c r="H63" s="11">
        <v>116743</v>
      </c>
      <c r="I63" s="11">
        <v>204386</v>
      </c>
      <c r="J63" s="11">
        <v>53760.100000000006</v>
      </c>
      <c r="K63" s="11">
        <v>74172.899999999994</v>
      </c>
      <c r="L63" s="11">
        <v>198743.6</v>
      </c>
      <c r="M63" s="11">
        <v>30788</v>
      </c>
      <c r="N63" s="11">
        <v>425644</v>
      </c>
      <c r="O63" s="11">
        <v>958794</v>
      </c>
      <c r="P63" s="11">
        <v>26250.400000000005</v>
      </c>
      <c r="Q63" s="11">
        <v>7117411.299999998</v>
      </c>
      <c r="R63" s="11">
        <v>25764.099999999995</v>
      </c>
      <c r="S63" s="11">
        <v>80386.7</v>
      </c>
      <c r="T63" s="94">
        <v>12153348.899999997</v>
      </c>
    </row>
    <row r="64" spans="2:20" x14ac:dyDescent="0.3">
      <c r="B64" s="9">
        <v>201801</v>
      </c>
      <c r="C64" s="11">
        <v>6088.7000000000007</v>
      </c>
      <c r="D64" s="11">
        <v>2944550.7999999989</v>
      </c>
      <c r="E64" s="11">
        <v>560102.5</v>
      </c>
      <c r="F64" s="11">
        <v>121896</v>
      </c>
      <c r="G64" s="11">
        <v>150123.5</v>
      </c>
      <c r="H64" s="11">
        <v>96662</v>
      </c>
      <c r="I64" s="11">
        <v>183680</v>
      </c>
      <c r="J64" s="11">
        <v>71332.7</v>
      </c>
      <c r="K64" s="11">
        <v>86625.8</v>
      </c>
      <c r="L64" s="11">
        <v>228909.8</v>
      </c>
      <c r="M64" s="11">
        <v>34521</v>
      </c>
      <c r="N64" s="11">
        <v>403778</v>
      </c>
      <c r="O64" s="11">
        <v>908646</v>
      </c>
      <c r="P64" s="11">
        <v>34155.499999999993</v>
      </c>
      <c r="Q64" s="11">
        <v>9149200.2999999933</v>
      </c>
      <c r="R64" s="11">
        <v>26703.600000000002</v>
      </c>
      <c r="S64" s="11">
        <v>91846.199999999983</v>
      </c>
      <c r="T64" s="94">
        <v>15098822.399999991</v>
      </c>
    </row>
    <row r="65" spans="2:20" x14ac:dyDescent="0.3">
      <c r="B65" s="9">
        <v>201802</v>
      </c>
      <c r="C65" s="11">
        <v>4183.2</v>
      </c>
      <c r="D65" s="11">
        <v>2035841.6999999997</v>
      </c>
      <c r="E65" s="11">
        <v>423603.9</v>
      </c>
      <c r="F65" s="11">
        <v>126918</v>
      </c>
      <c r="G65" s="11">
        <v>130169.7</v>
      </c>
      <c r="H65" s="11">
        <v>96394</v>
      </c>
      <c r="I65" s="11">
        <v>172417</v>
      </c>
      <c r="J65" s="11">
        <v>57071</v>
      </c>
      <c r="K65" s="11">
        <v>78037.799999999988</v>
      </c>
      <c r="L65" s="11">
        <v>206382.1</v>
      </c>
      <c r="M65" s="11">
        <v>33715</v>
      </c>
      <c r="N65" s="11">
        <v>385626</v>
      </c>
      <c r="O65" s="11">
        <v>748474</v>
      </c>
      <c r="P65" s="11">
        <v>24392.9</v>
      </c>
      <c r="Q65" s="11">
        <v>6551200.2999999961</v>
      </c>
      <c r="R65" s="11">
        <v>15920</v>
      </c>
      <c r="S65" s="11">
        <v>71287.199999999997</v>
      </c>
      <c r="T65" s="94">
        <v>11161633.799999997</v>
      </c>
    </row>
    <row r="66" spans="2:20" x14ac:dyDescent="0.3">
      <c r="B66" s="9">
        <v>201803</v>
      </c>
      <c r="C66" s="11">
        <v>4515.6000000000004</v>
      </c>
      <c r="D66" s="11">
        <v>2312719.4</v>
      </c>
      <c r="E66" s="11">
        <v>464249.59999999998</v>
      </c>
      <c r="F66" s="11">
        <v>114087</v>
      </c>
      <c r="G66" s="11">
        <v>133788.4</v>
      </c>
      <c r="H66" s="11">
        <v>93684</v>
      </c>
      <c r="I66" s="11">
        <v>178176</v>
      </c>
      <c r="J66" s="11">
        <v>56656.1</v>
      </c>
      <c r="K66" s="11">
        <v>82006.100000000006</v>
      </c>
      <c r="L66" s="11">
        <v>199023.6</v>
      </c>
      <c r="M66" s="11">
        <v>26481</v>
      </c>
      <c r="N66" s="11">
        <v>394120</v>
      </c>
      <c r="O66" s="11">
        <v>897572</v>
      </c>
      <c r="P66" s="11">
        <v>27178.500000000004</v>
      </c>
      <c r="Q66" s="11">
        <v>7232602.0000000028</v>
      </c>
      <c r="R66" s="11">
        <v>19409.899999999998</v>
      </c>
      <c r="S66" s="11">
        <v>74842.799999999959</v>
      </c>
      <c r="T66" s="94">
        <v>12311112.000000006</v>
      </c>
    </row>
    <row r="67" spans="2:20" x14ac:dyDescent="0.3">
      <c r="B67" s="9">
        <v>201804</v>
      </c>
      <c r="C67" s="11">
        <v>3227.6</v>
      </c>
      <c r="D67" s="11">
        <v>1682665.3</v>
      </c>
      <c r="E67" s="11">
        <v>365004.00000000006</v>
      </c>
      <c r="F67" s="11">
        <v>83455</v>
      </c>
      <c r="G67" s="11">
        <v>107162.1</v>
      </c>
      <c r="H67" s="11">
        <v>80815</v>
      </c>
      <c r="I67" s="11">
        <v>163040</v>
      </c>
      <c r="J67" s="11">
        <v>45534.9</v>
      </c>
      <c r="K67" s="11">
        <v>69999.7</v>
      </c>
      <c r="L67" s="11">
        <v>180320</v>
      </c>
      <c r="M67" s="11">
        <v>27048</v>
      </c>
      <c r="N67" s="11">
        <v>349736</v>
      </c>
      <c r="O67" s="11">
        <v>860750</v>
      </c>
      <c r="P67" s="11">
        <v>20012.800000000003</v>
      </c>
      <c r="Q67" s="11">
        <v>5198681.200000002</v>
      </c>
      <c r="R67" s="11">
        <v>14540.499999999998</v>
      </c>
      <c r="S67" s="11">
        <v>55618.10000000002</v>
      </c>
      <c r="T67" s="94">
        <v>9307610.2000000011</v>
      </c>
    </row>
    <row r="68" spans="2:20" x14ac:dyDescent="0.3">
      <c r="B68" s="9">
        <v>201805</v>
      </c>
      <c r="C68" s="11">
        <v>1800.4</v>
      </c>
      <c r="D68" s="11">
        <v>965074.6</v>
      </c>
      <c r="E68" s="11">
        <v>242897.90000000002</v>
      </c>
      <c r="F68" s="11">
        <v>50045</v>
      </c>
      <c r="G68" s="11">
        <v>81626.100000000006</v>
      </c>
      <c r="H68" s="11">
        <v>73522</v>
      </c>
      <c r="I68" s="11">
        <v>156970</v>
      </c>
      <c r="J68" s="11">
        <v>32758.3</v>
      </c>
      <c r="K68" s="11">
        <v>54424.799999999996</v>
      </c>
      <c r="L68" s="11">
        <v>137953.1</v>
      </c>
      <c r="M68" s="11">
        <v>22934</v>
      </c>
      <c r="N68" s="11">
        <v>290575</v>
      </c>
      <c r="O68" s="11">
        <v>848963</v>
      </c>
      <c r="P68" s="11">
        <v>11832.199999999999</v>
      </c>
      <c r="Q68" s="11">
        <v>2640990.0999999992</v>
      </c>
      <c r="R68" s="11">
        <v>10358.999999999996</v>
      </c>
      <c r="S68" s="11">
        <v>28377.299999999996</v>
      </c>
      <c r="T68" s="94">
        <v>5651102.7999999998</v>
      </c>
    </row>
    <row r="69" spans="2:20" x14ac:dyDescent="0.3">
      <c r="B69" s="9">
        <v>201806</v>
      </c>
      <c r="C69" s="11">
        <v>1501.6000000000001</v>
      </c>
      <c r="D69" s="11">
        <v>674120.79999999993</v>
      </c>
      <c r="E69" s="11">
        <v>184143.99999999997</v>
      </c>
      <c r="F69" s="11">
        <v>43428</v>
      </c>
      <c r="G69" s="11">
        <v>63827.7</v>
      </c>
      <c r="H69" s="11">
        <v>69282</v>
      </c>
      <c r="I69" s="11">
        <v>147986</v>
      </c>
      <c r="J69" s="11">
        <v>26394.500000000004</v>
      </c>
      <c r="K69" s="11">
        <v>39892.19999999999</v>
      </c>
      <c r="L69" s="11">
        <v>121837.3</v>
      </c>
      <c r="M69" s="11">
        <v>24959</v>
      </c>
      <c r="N69" s="11">
        <v>283796</v>
      </c>
      <c r="O69" s="11">
        <v>812935</v>
      </c>
      <c r="P69" s="11">
        <v>8735.4</v>
      </c>
      <c r="Q69" s="11">
        <v>1727573.8</v>
      </c>
      <c r="R69" s="11">
        <v>8589.3999999999978</v>
      </c>
      <c r="S69" s="11">
        <v>10853.499999999996</v>
      </c>
      <c r="T69" s="94">
        <v>4249856.2</v>
      </c>
    </row>
    <row r="70" spans="2:20" x14ac:dyDescent="0.3">
      <c r="B70" s="9">
        <v>201807</v>
      </c>
      <c r="C70" s="11">
        <v>1531.2999999999995</v>
      </c>
      <c r="D70" s="11">
        <v>618943.9</v>
      </c>
      <c r="E70" s="11">
        <v>158310.40000000002</v>
      </c>
      <c r="F70" s="11">
        <v>29368</v>
      </c>
      <c r="G70" s="11">
        <v>53511.6</v>
      </c>
      <c r="H70" s="11">
        <v>63986</v>
      </c>
      <c r="I70" s="11">
        <v>153001</v>
      </c>
      <c r="J70" s="11">
        <v>24727</v>
      </c>
      <c r="K70" s="11">
        <v>38490.5</v>
      </c>
      <c r="L70" s="11">
        <v>87341.6</v>
      </c>
      <c r="M70" s="11">
        <v>16985</v>
      </c>
      <c r="N70" s="11">
        <v>273838</v>
      </c>
      <c r="O70" s="11">
        <v>839982</v>
      </c>
      <c r="P70" s="11">
        <v>7290.1999999999989</v>
      </c>
      <c r="Q70" s="11">
        <v>1386217.3</v>
      </c>
      <c r="R70" s="11">
        <v>8790.5</v>
      </c>
      <c r="S70" s="11">
        <v>4230.2</v>
      </c>
      <c r="T70" s="94">
        <v>3766544.5000000009</v>
      </c>
    </row>
    <row r="71" spans="2:20" x14ac:dyDescent="0.3">
      <c r="B71" s="9">
        <v>201808</v>
      </c>
      <c r="C71" s="11">
        <v>1334.3</v>
      </c>
      <c r="D71" s="11">
        <v>498746.8</v>
      </c>
      <c r="E71" s="11">
        <v>141794.90000000002</v>
      </c>
      <c r="F71" s="11">
        <v>30236</v>
      </c>
      <c r="G71" s="11">
        <v>32225.300000000003</v>
      </c>
      <c r="H71" s="11">
        <v>67271</v>
      </c>
      <c r="I71" s="11">
        <v>168707</v>
      </c>
      <c r="J71" s="11">
        <v>21904.6</v>
      </c>
      <c r="K71" s="11">
        <v>34006.1</v>
      </c>
      <c r="L71" s="11">
        <v>110043.3</v>
      </c>
      <c r="M71" s="11">
        <v>19449</v>
      </c>
      <c r="N71" s="11">
        <v>272764</v>
      </c>
      <c r="O71" s="11">
        <v>976944</v>
      </c>
      <c r="P71" s="11">
        <v>6118.9000000000005</v>
      </c>
      <c r="Q71" s="11">
        <v>1147132.3999999997</v>
      </c>
      <c r="R71" s="11">
        <v>7351.2</v>
      </c>
      <c r="S71" s="11">
        <v>947.6</v>
      </c>
      <c r="T71" s="94">
        <v>3536976.4</v>
      </c>
    </row>
    <row r="72" spans="2:20" x14ac:dyDescent="0.3">
      <c r="B72" s="9">
        <v>201809</v>
      </c>
      <c r="C72" s="11">
        <v>1517.4999999999998</v>
      </c>
      <c r="D72" s="11">
        <v>560758.80000000028</v>
      </c>
      <c r="E72" s="11">
        <v>161050.9</v>
      </c>
      <c r="F72" s="11">
        <v>42287</v>
      </c>
      <c r="G72" s="11">
        <v>37616.600000000006</v>
      </c>
      <c r="H72" s="11">
        <v>71459</v>
      </c>
      <c r="I72" s="11">
        <v>171456</v>
      </c>
      <c r="J72" s="11">
        <v>22545.999999999996</v>
      </c>
      <c r="K72" s="11">
        <v>36973.300000000003</v>
      </c>
      <c r="L72" s="11">
        <v>111841</v>
      </c>
      <c r="M72" s="11">
        <v>21412</v>
      </c>
      <c r="N72" s="11">
        <v>283615</v>
      </c>
      <c r="O72" s="11">
        <v>965142</v>
      </c>
      <c r="P72" s="92">
        <v>6690.2</v>
      </c>
      <c r="Q72" s="11">
        <v>1295371.0999999999</v>
      </c>
      <c r="R72" s="11">
        <v>7646.5</v>
      </c>
      <c r="S72" s="11">
        <v>3362.9999999999991</v>
      </c>
      <c r="T72" s="94">
        <v>3785600.9000000004</v>
      </c>
    </row>
    <row r="73" spans="2:20" x14ac:dyDescent="0.3">
      <c r="B73" s="9">
        <v>201810</v>
      </c>
      <c r="C73" s="11">
        <v>1361.3000000000002</v>
      </c>
      <c r="D73" s="11">
        <v>708480.19999999984</v>
      </c>
      <c r="E73" s="11">
        <v>196311.99999999997</v>
      </c>
      <c r="F73" s="11">
        <v>67554</v>
      </c>
      <c r="G73" s="11">
        <v>59432.9</v>
      </c>
      <c r="H73" s="11">
        <v>78932</v>
      </c>
      <c r="I73" s="11">
        <v>211672</v>
      </c>
      <c r="J73" s="11">
        <v>23393.9</v>
      </c>
      <c r="K73" s="11">
        <v>46726.700000000004</v>
      </c>
      <c r="L73" s="11">
        <v>126168.70000000001</v>
      </c>
      <c r="M73" s="11">
        <v>26098</v>
      </c>
      <c r="N73" s="11">
        <v>343150</v>
      </c>
      <c r="O73" s="11">
        <v>1076707</v>
      </c>
      <c r="P73" s="11">
        <v>9224.6999999999989</v>
      </c>
      <c r="Q73" s="11">
        <v>1996773.9000000001</v>
      </c>
      <c r="R73" s="11">
        <v>8295.4000000000015</v>
      </c>
      <c r="S73" s="11">
        <v>16456.100000000006</v>
      </c>
      <c r="T73" s="94">
        <v>4996738.8</v>
      </c>
    </row>
    <row r="74" spans="2:20" x14ac:dyDescent="0.3">
      <c r="B74" s="9">
        <v>201811</v>
      </c>
      <c r="C74" s="11">
        <v>2334.9000000000005</v>
      </c>
      <c r="D74" s="11">
        <v>1149798.7</v>
      </c>
      <c r="E74" s="11">
        <v>281182.59999999998</v>
      </c>
      <c r="F74" s="11">
        <v>93975</v>
      </c>
      <c r="G74" s="11">
        <v>75777.099999999991</v>
      </c>
      <c r="H74" s="11">
        <v>90273</v>
      </c>
      <c r="I74" s="11">
        <v>215699</v>
      </c>
      <c r="J74" s="11">
        <v>32045.5</v>
      </c>
      <c r="K74" s="11">
        <v>69268.799999999988</v>
      </c>
      <c r="L74" s="11">
        <v>153706.29999999999</v>
      </c>
      <c r="M74" s="11">
        <v>29997</v>
      </c>
      <c r="N74" s="11">
        <v>158618</v>
      </c>
      <c r="O74" s="11">
        <v>989050</v>
      </c>
      <c r="P74" s="11">
        <v>15636.7</v>
      </c>
      <c r="Q74" s="11">
        <v>3764304.2000000007</v>
      </c>
      <c r="R74" s="11">
        <v>11064.3</v>
      </c>
      <c r="S74" s="11">
        <v>44730.6</v>
      </c>
      <c r="T74" s="94">
        <v>7177461.7000000002</v>
      </c>
    </row>
    <row r="75" spans="2:20" x14ac:dyDescent="0.3">
      <c r="B75" s="15">
        <v>201812</v>
      </c>
      <c r="C75" s="19">
        <v>4574</v>
      </c>
      <c r="D75" s="19">
        <v>2240813.8999999994</v>
      </c>
      <c r="E75" s="19">
        <v>437319.10000000003</v>
      </c>
      <c r="F75" s="19">
        <v>129083</v>
      </c>
      <c r="G75" s="19">
        <v>132868.70000000001</v>
      </c>
      <c r="H75" s="19">
        <v>105898</v>
      </c>
      <c r="I75" s="19">
        <v>230413</v>
      </c>
      <c r="J75" s="19">
        <v>36123.300000000003</v>
      </c>
      <c r="K75" s="19">
        <v>104042.9</v>
      </c>
      <c r="L75" s="19">
        <v>202585</v>
      </c>
      <c r="M75" s="19">
        <v>32099</v>
      </c>
      <c r="N75" s="19">
        <v>664987</v>
      </c>
      <c r="O75" s="19">
        <v>862593</v>
      </c>
      <c r="P75" s="19">
        <v>28930.899999999998</v>
      </c>
      <c r="Q75" s="19">
        <v>7379840.7999999989</v>
      </c>
      <c r="R75" s="19">
        <v>17422.999999999996</v>
      </c>
      <c r="S75" s="19">
        <v>86344.900000000009</v>
      </c>
      <c r="T75" s="95">
        <v>12695939.499999998</v>
      </c>
    </row>
  </sheetData>
  <pageMargins left="0.7" right="0.7" top="0.75" bottom="0.75" header="0.3" footer="0.3"/>
  <pageSetup orientation="portrait" r:id="rId1"/>
  <headerFooter>
    <oddHeader>&amp;RUG 181053 WUTC DR 38 Attachment 1
&amp;A Page &amp;P of &amp;N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local="true" id="8dee4386-3ae7-489e-8639-87c5c99f4953">
  <p:Name>NWN Standard Content Retention Policy</p:Name>
  <p:Description>NWN Content Retention Policy: Content will be moved to the recycle bin 5 years from the date last modified.</p:Description>
  <p:Statement/>
  <p:PolicyItems>
    <p:PolicyItem featureId="Microsoft.Office.RecordsManagement.PolicyFeatures.Expiration" UniqueId="b3fe7451-9de3-4375-a8c9-afcbf8541cf8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5</number>
                  <property>Modified</property>
                  <propertyId>28cf69c5-fa48-462a-b5cd-27b6f9d2bd5f</propertyId>
                  <period>years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  <p:PolicyItem featureId="Microsoft.Office.RecordsManagement.PolicyFeatures.PolicyAudit" UniqueId="597374ab-f52d-4607-bda7-7170db20f1e3">
      <p:Name>Auditing</p:Name>
      <p:Description>Audits user actions on documents and list items to the Audit Log.</p:Description>
      <p:CustomData>
        <Audit/>
      </p:CustomData>
    </p:PolicyItem>
  </p:PolicyItems>
</p:Policy>
</file>

<file path=customXml/item5.xml><?xml version="1.0" encoding="utf-8"?>
<?mso-contentType ?>
<SharedContentType xmlns="Microsoft.SharePoint.Taxonomy.ContentTypeSync" SourceId="2325b277-f75f-4fe5-be9c-96af4b44a052" ContentTypeId="0x010100DFED22610ED1124DA9823594D8F3943D" PreviousValue="false"/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Version=15.0.0.0, Culture=neutral, PublicKeyToken=71e9bce111e9429c</Assembly>
    <Class>Microsoft.Office.RecordsManagement.Internal.AuditHandler</Class>
    <Data/>
    <Filter/>
  </Receiver>
</spe:Receivers>
</file>

<file path=customXml/item7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8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Number xmlns="dc463f71-b30c-4ab2-9473-d307f9d35888">181053</DocketNumber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2019-07-03T07:00:00+00:00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F6BA7ED-712F-49F6-A52D-970B59728ACF}"/>
</file>

<file path=customXml/itemProps2.xml><?xml version="1.0" encoding="utf-8"?>
<ds:datastoreItem xmlns:ds="http://schemas.openxmlformats.org/officeDocument/2006/customXml" ds:itemID="{6692EBF3-CD1D-4101-BAA2-0D413F50CBC3}"/>
</file>

<file path=customXml/itemProps3.xml><?xml version="1.0" encoding="utf-8"?>
<ds:datastoreItem xmlns:ds="http://schemas.openxmlformats.org/officeDocument/2006/customXml" ds:itemID="{335F7CB8-23BF-4AB4-9851-4ED45F124DB8}"/>
</file>

<file path=customXml/itemProps4.xml><?xml version="1.0" encoding="utf-8"?>
<ds:datastoreItem xmlns:ds="http://schemas.openxmlformats.org/officeDocument/2006/customXml" ds:itemID="{53DF85FE-8CB6-4DDF-8F1F-2A6EBE992D86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0BBB03EB-C1E9-4B3D-9B9E-81A4776C16D8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9AB8520D-C581-43E6-8D27-9B468EDA611F}">
  <ds:schemaRefs>
    <ds:schemaRef ds:uri="http://schemas.microsoft.com/sharepoint/events"/>
  </ds:schemaRefs>
</ds:datastoreItem>
</file>

<file path=customXml/itemProps7.xml><?xml version="1.0" encoding="utf-8"?>
<ds:datastoreItem xmlns:ds="http://schemas.openxmlformats.org/officeDocument/2006/customXml" ds:itemID="{E0F1A49D-229F-4D51-BB20-4197100DA30F}">
  <ds:schemaRefs/>
</ds:datastoreItem>
</file>

<file path=customXml/itemProps8.xml><?xml version="1.0" encoding="utf-8"?>
<ds:datastoreItem xmlns:ds="http://schemas.openxmlformats.org/officeDocument/2006/customXml" ds:itemID="{4D5B2E47-EE68-43CC-8299-CD65B7622365}">
  <ds:schemaRefs>
    <ds:schemaRef ds:uri="a95189ed-a59d-41a1-91ce-b22fe42d8f40"/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f2d8768a-c55a-460b-a28a-fa050f805e66"/>
    <ds:schemaRef ds:uri="http://schemas.openxmlformats.org/package/2006/metadata/core-properties"/>
    <ds:schemaRef ds:uri="37c4900a-4cd5-429c-a9fe-dc4d86f347fa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Index</vt:lpstr>
      <vt:lpstr>Weather Normalized Usage</vt:lpstr>
      <vt:lpstr>Weather Normalized UPCs</vt:lpstr>
      <vt:lpstr>Actual UPC</vt:lpstr>
      <vt:lpstr>Customers</vt:lpstr>
      <vt:lpstr>Volumes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Wyman, Robert</dc:creator>
  <cp:lastModifiedBy>Puustinen, Anne-Marie</cp:lastModifiedBy>
  <cp:lastPrinted>2019-02-22T19:30:04Z</cp:lastPrinted>
  <dcterms:created xsi:type="dcterms:W3CDTF">2019-02-21T00:37:14Z</dcterms:created>
  <dcterms:modified xsi:type="dcterms:W3CDTF">2019-02-22T19:30:10Z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/>
  </property>
  <property fmtid="{D5CDD505-2E9C-101B-9397-08002B2CF9AE}" pid="3" name="ContentTypeId">
    <vt:lpwstr>0x0101006E56B4D1795A2E4DB2F0B01679ED314A007AC0F86E6201B749BFF193A83EBAB7E2</vt:lpwstr>
  </property>
  <property fmtid="{D5CDD505-2E9C-101B-9397-08002B2CF9AE}" pid="4" name="ItemRetentionFormula">
    <vt:lpwstr>&lt;formula id="Microsoft.Office.RecordsManagement.PolicyFeatures.Expiration.Formula.BuiltIn"&gt;&lt;number&gt;5&lt;/number&gt;&lt;property&gt;Modified&lt;/property&gt;&lt;propertyId&gt;28cf69c5-fa48-462a-b5cd-27b6f9d2bd5f&lt;/propertyId&gt;&lt;period&gt;years&lt;/period&gt;&lt;/formula&gt;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