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4.xml" ContentType="application/vnd.openxmlformats-officedocument.spreadsheetml.worksheet+xml"/>
  <Override PartName="/xl/drawings/drawing49.xml" ContentType="application/vnd.openxmlformats-officedocument.drawing+xml"/>
  <Override PartName="/xl/drawings/drawing48.xml" ContentType="application/vnd.openxmlformats-officedocument.drawing+xml"/>
  <Override PartName="/xl/drawings/drawing47.xml" ContentType="application/vnd.openxmlformats-officedocument.drawing+xml"/>
  <Override PartName="/xl/drawings/drawing46.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1.xml" ContentType="application/vnd.openxmlformats-officedocument.drawing+xml"/>
  <Override PartName="/xl/drawings/drawing40.xml" ContentType="application/vnd.openxmlformats-officedocument.drawing+xml"/>
  <Override PartName="/xl/drawings/drawing39.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0.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4.xml" ContentType="application/vnd.openxmlformats-officedocument.drawing+xml"/>
  <Override PartName="/xl/drawings/drawing33.xml" ContentType="application/vnd.openxmlformats-officedocument.drawing+xml"/>
  <Override PartName="/xl/drawings/drawing32.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13.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4.xml" ContentType="application/vnd.openxmlformats-officedocument.spreadsheetml.worksheet+xml"/>
  <Override PartName="/xl/drawings/drawing2.xml" ContentType="application/vnd.openxmlformats-officedocument.drawing+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drawings/drawing1.xml" ContentType="application/vnd.openxmlformats-officedocument.drawing+xml"/>
  <Override PartName="/xl/worksheets/sheet3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worksheets/sheet60.xml" ContentType="application/vnd.openxmlformats-officedocument.spreadsheetml.worksheet+xml"/>
  <Override PartName="/xl/worksheets/sheet59.xml" ContentType="application/vnd.openxmlformats-officedocument.spreadsheetml.worksheet+xml"/>
  <Override PartName="/xl/worksheets/sheet58.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drawings/drawing3.xml" ContentType="application/vnd.openxmlformats-officedocument.drawing+xml"/>
  <Override PartName="/xl/worksheets/sheet12.xml" ContentType="application/vnd.openxmlformats-officedocument.spreadsheetml.worksheet+xml"/>
  <Override PartName="/xl/worksheets/sheet13.xml" ContentType="application/vnd.openxmlformats-officedocument.spreadsheetml.worksheet+xml"/>
  <Override PartName="/xl/drawings/drawing9.xml" ContentType="application/vnd.openxmlformats-officedocument.drawing+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drawings/drawing8.xml" ContentType="application/vnd.openxmlformats-officedocument.drawing+xml"/>
  <Override PartName="/xl/worksheets/sheet11.xml" ContentType="application/vnd.openxmlformats-officedocument.spreadsheetml.worksheet+xml"/>
  <Override PartName="/xl/drawings/drawing10.xml" ContentType="application/vnd.openxmlformats-officedocument.drawing+xml"/>
  <Override PartName="/xl/worksheets/sheet10.xml" ContentType="application/vnd.openxmlformats-officedocument.spreadsheetml.worksheet+xml"/>
  <Override PartName="/xl/drawings/drawing12.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drawings/drawing11.xml" ContentType="application/vnd.openxmlformats-officedocument.drawing+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9.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drawings/drawing4.xml" ContentType="application/vnd.openxmlformats-officedocument.drawing+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18.xml" ContentType="application/vnd.openxmlformats-officedocument.spreadsheetml.worksheet+xml"/>
  <Override PartName="/xl/drawings/drawing5.xml" ContentType="application/vnd.openxmlformats-officedocument.drawing+xml"/>
  <Override PartName="/xl/worksheets/sheet24.xml" ContentType="application/vnd.openxmlformats-officedocument.spreadsheetml.worksheet+xml"/>
  <Override PartName="/xl/drawings/drawing7.xml" ContentType="application/vnd.openxmlformats-officedocument.drawing+xml"/>
  <Override PartName="/xl/worksheets/sheet20.xml" ContentType="application/vnd.openxmlformats-officedocument.spreadsheetml.worksheet+xml"/>
  <Override PartName="/xl/worksheets/sheet25.xml" ContentType="application/vnd.openxmlformats-officedocument.spreadsheetml.worksheet+xml"/>
  <Override PartName="/xl/worksheets/sheet21.xml" ContentType="application/vnd.openxmlformats-officedocument.spreadsheetml.worksheet+xml"/>
  <Override PartName="/xl/drawings/drawing6.xml" ContentType="application/vnd.openxmlformats-officedocument.drawing+xml"/>
  <Override PartName="/xl/worksheets/sheet23.xml" ContentType="application/vnd.openxmlformats-officedocument.spreadsheetml.worksheet+xml"/>
  <Override PartName="/xl/worksheets/sheet22.xml" ContentType="application/vnd.openxmlformats-officedocument.spreadsheetml.worksheet+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4.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690" yWindow="1125" windowWidth="12900" windowHeight="4425" tabRatio="732" firstSheet="60" activeTab="65"/>
  </bookViews>
  <sheets>
    <sheet name="RevReqSummary" sheetId="6" r:id="rId1"/>
    <sheet name="RevReqCalc" sheetId="10" r:id="rId2"/>
    <sheet name="Conversion factor" sheetId="8" r:id="rId3"/>
    <sheet name="cost of capital" sheetId="9" r:id="rId4"/>
    <sheet name="staff v company" sheetId="5" r:id="rId5"/>
    <sheet name="Table 1" sheetId="18" state="hidden" r:id="rId6"/>
    <sheet name="Table2" sheetId="17" state="hidden" r:id="rId7"/>
    <sheet name="Table3" sheetId="16" state="hidden" r:id="rId8"/>
    <sheet name="Table4" sheetId="15" state="hidden" r:id="rId9"/>
    <sheet name="Table5" sheetId="14" state="hidden" r:id="rId10"/>
    <sheet name="Table6" sheetId="13" state="hidden" r:id="rId11"/>
    <sheet name="Total Adjustments " sheetId="88" r:id="rId12"/>
    <sheet name="Adj Summary" sheetId="91" r:id="rId13"/>
    <sheet name="Adjustments - restating" sheetId="7" r:id="rId14"/>
    <sheet name="Adjustments - Pro Forma" sheetId="87" r:id="rId15"/>
    <sheet name="Adj 3.1 Temp Norm" sheetId="21" r:id="rId16"/>
    <sheet name="Adj 3.2 Rev Normalizing" sheetId="23" r:id="rId17"/>
    <sheet name="Adj 3.3 Effec. Price Change" sheetId="24" r:id="rId18"/>
    <sheet name="Adj 3.4 SO2 Emmissions" sheetId="25" r:id="rId19"/>
    <sheet name="Adj 3.5 Green Tag Rev" sheetId="26" r:id="rId20"/>
    <sheet name="Adj 3.6 Wheeling Rev" sheetId="27" r:id="rId21"/>
    <sheet name="Adj. 3.7 Comm Sales" sheetId="93" r:id="rId22"/>
    <sheet name="Adj 4.1 Misc Exp" sheetId="32" r:id="rId23"/>
    <sheet name="Adj 4.2 Gen Wage Inc-Annual" sheetId="33" r:id="rId24"/>
    <sheet name="Adj 4.3 PF Gen Wage Inc" sheetId="34" r:id="rId25"/>
    <sheet name="Adj 4.4 Pension Curtailment" sheetId="35" r:id="rId26"/>
    <sheet name="Adj 4.5 Affiliate Mang't Fee" sheetId="36" r:id="rId27"/>
    <sheet name="Adj 4.6 DSM Removal" sheetId="37" r:id="rId28"/>
    <sheet name="Adj 4.7 Remove Non-recurring " sheetId="38" r:id="rId29"/>
    <sheet name="Adj 4.8 Remove MEHC Severance" sheetId="40" r:id="rId30"/>
    <sheet name="Adj 5.1 Net Power Costs Restat" sheetId="49" r:id="rId31"/>
    <sheet name="Adj 5.2 Net Power Costs - PF" sheetId="50" r:id="rId32"/>
    <sheet name="Adj 5.3 Elec Lake Settlement" sheetId="51" r:id="rId33"/>
    <sheet name="Adj 5.4 BPA Res Exchange" sheetId="52" r:id="rId34"/>
    <sheet name="Adj 5.5 James River Royalty Of" sheetId="84" r:id="rId35"/>
    <sheet name="Adj 5.6 Removal of Colstrip #3" sheetId="85" r:id="rId36"/>
    <sheet name="Adj 6.1 Hydro Decomm." sheetId="53" r:id="rId37"/>
    <sheet name="Adj 7.1 Interest True-up" sheetId="55" r:id="rId38"/>
    <sheet name="Adj 7.2 Accum Def FIT Factor " sheetId="56" r:id="rId39"/>
    <sheet name="Adj 7.3 Renewable Tax Credit" sheetId="57" r:id="rId40"/>
    <sheet name="Adj 7.4 Malin Midpoint Adj" sheetId="58" r:id="rId41"/>
    <sheet name="Adj 7.5 FAS 109 Flow-Thru" sheetId="59" r:id="rId42"/>
    <sheet name="7.6 AFUDC - Equity" sheetId="60" r:id="rId43"/>
    <sheet name="Adj 7.7 Public Utility Tax Adj" sheetId="61" r:id="rId44"/>
    <sheet name="Adj 7.8 Remove Def State Tax E" sheetId="62" r:id="rId45"/>
    <sheet name="Adj 7.9 Current YrDef FIT Norm" sheetId="63" r:id="rId46"/>
    <sheet name="Adj 7.10 Medicare Def Tax Exp" sheetId="64" r:id="rId47"/>
    <sheet name="Adj 7.11 Avg Bal Accum Def FIT" sheetId="65" r:id="rId48"/>
    <sheet name="Adj 7.12 WA Low Inc Tax Credit" sheetId="66" r:id="rId49"/>
    <sheet name="Adj 8.1 Cash Working Capital" sheetId="68" r:id="rId50"/>
    <sheet name="Adj 8.2 Jim Bridger Mine RB" sheetId="69" r:id="rId51"/>
    <sheet name="Adj 8.3 Environ Remediation" sheetId="70" r:id="rId52"/>
    <sheet name="Adj 8.4 Cust Adv for Construct" sheetId="71" r:id="rId53"/>
    <sheet name="Adj 8.5 Misc. Rate base" sheetId="72" r:id="rId54"/>
    <sheet name="Adj. 8.5.1 Misc RB (cont.)" sheetId="86" r:id="rId55"/>
    <sheet name="Adj 8.6 Removal of Colstrip #4" sheetId="73" r:id="rId56"/>
    <sheet name="Adj 8.7 Powerdale" sheetId="74" r:id="rId57"/>
    <sheet name="Adj 8.8 Trojan Unrec Plant Adj" sheetId="75" r:id="rId58"/>
    <sheet name="Adj 8.9 Cust Svc Deposits" sheetId="77" r:id="rId59"/>
    <sheet name="Adj 8.10 Chehalis Reg Asset  " sheetId="76" r:id="rId60"/>
    <sheet name="Adj 8.11 Repairs Deduction" sheetId="90" r:id="rId61"/>
    <sheet name="Adj 8.12 Current Assets" sheetId="92" r:id="rId62"/>
    <sheet name="Adj 9.1 Prod Factor Adj" sheetId="81" r:id="rId63"/>
    <sheet name="Adj 9.1.1 Prod Factor Adj (cont" sheetId="82" r:id="rId64"/>
    <sheet name="WCA Allocation Factors" sheetId="83" r:id="rId65"/>
    <sheet name="appendix" sheetId="12" r:id="rId66"/>
  </sheets>
  <externalReferences>
    <externalReference r:id="rId67"/>
    <externalReference r:id="rId68"/>
    <externalReference r:id="rId69"/>
    <externalReference r:id="rId70"/>
  </externalReferences>
  <definedNames>
    <definedName name="_ftn1" localSheetId="60">'Adj 8.11 Repairs Deduction'!$B$73</definedName>
    <definedName name="_ftnref1" localSheetId="60">'Adj 8.11 Repairs Deduction'!$B$70</definedName>
    <definedName name="AcctTable">[1]Variables!$AK$42:$AK$402</definedName>
    <definedName name="AllocationMethod">[1]Variables!$AP$33</definedName>
    <definedName name="AvgFactors">[1]Factors!$B$3:$P$99</definedName>
    <definedName name="Debt">[1]Variables!$AQ$25</definedName>
    <definedName name="DebtCost">[1]Variables!$AT$25</definedName>
    <definedName name="FactorType">[1]Variables!$AK$2:$AL$12</definedName>
    <definedName name="Jurisdiction">[1]Variables!$AK$15</definedName>
    <definedName name="JurisNumber">[1]Variables!$AL$15</definedName>
    <definedName name="_xlnm.Print_Area" localSheetId="42">'7.6 AFUDC - Equity'!$A$1:$J$27</definedName>
    <definedName name="_xlnm.Print_Area" localSheetId="15">'Adj 3.1 Temp Norm'!$A$1:$J$24</definedName>
    <definedName name="_xlnm.Print_Area" localSheetId="16">'Adj 3.2 Rev Normalizing'!$A$1:$J$48</definedName>
    <definedName name="_xlnm.Print_Area" localSheetId="18">'Adj 3.4 SO2 Emmissions'!$A$1:$H$36</definedName>
    <definedName name="_xlnm.Print_Area" localSheetId="19">'Adj 3.5 Green Tag Rev'!$A$1:$J$38</definedName>
    <definedName name="_xlnm.Print_Area" localSheetId="20">'Adj 3.6 Wheeling Rev'!$A$1:$I$38</definedName>
    <definedName name="_xlnm.Print_Area" localSheetId="22">'Adj 4.1 Misc Exp'!$A$1:$J$31</definedName>
    <definedName name="_xlnm.Print_Area" localSheetId="23">'Adj 4.2 Gen Wage Inc-Annual'!$A$1:$I$59</definedName>
    <definedName name="_xlnm.Print_Area" localSheetId="24">'Adj 4.3 PF Gen Wage Inc'!$A$1:$J$58</definedName>
    <definedName name="_xlnm.Print_Area" localSheetId="25">'Adj 4.4 Pension Curtailment'!$A$1:$I$32</definedName>
    <definedName name="_xlnm.Print_Area" localSheetId="27">'Adj 4.6 DSM Removal'!$A$1:$I$36</definedName>
    <definedName name="_xlnm.Print_Area" localSheetId="28">'Adj 4.7 Remove Non-recurring '!$A$1:$I$32</definedName>
    <definedName name="_xlnm.Print_Area" localSheetId="29">'Adj 4.8 Remove MEHC Severance'!$A$1:$J$36</definedName>
    <definedName name="_xlnm.Print_Area" localSheetId="30">'Adj 5.1 Net Power Costs Restat'!$A$1:$I$45</definedName>
    <definedName name="_xlnm.Print_Area" localSheetId="31">'Adj 5.2 Net Power Costs - PF'!$A$1:$H$47</definedName>
    <definedName name="_xlnm.Print_Area" localSheetId="33">'Adj 5.4 BPA Res Exchange'!$A$1:$H$27</definedName>
    <definedName name="_xlnm.Print_Area" localSheetId="35">'Adj 5.6 Removal of Colstrip #3'!$A$1:$G$45</definedName>
    <definedName name="_xlnm.Print_Area" localSheetId="36">'Adj 6.1 Hydro Decomm.'!$A$1:$J$43</definedName>
    <definedName name="_xlnm.Print_Area" localSheetId="37">'Adj 7.1 Interest True-up'!$A$1:$H$48</definedName>
    <definedName name="_xlnm.Print_Area" localSheetId="46">'Adj 7.10 Medicare Def Tax Exp'!$A$1:$J$45</definedName>
    <definedName name="_xlnm.Print_Area" localSheetId="47">'Adj 7.11 Avg Bal Accum Def FIT'!$A$1:$I$37</definedName>
    <definedName name="_xlnm.Print_Area" localSheetId="48">'Adj 7.12 WA Low Inc Tax Credit'!$A$1:$J$22</definedName>
    <definedName name="_xlnm.Print_Area" localSheetId="38">'Adj 7.2 Accum Def FIT Factor '!$A$1:$J$40</definedName>
    <definedName name="_xlnm.Print_Area" localSheetId="39">'Adj 7.3 Renewable Tax Credit'!$A$1:$J$29</definedName>
    <definedName name="_xlnm.Print_Area" localSheetId="40">'Adj 7.4 Malin Midpoint Adj'!$A$1:$J$30</definedName>
    <definedName name="_xlnm.Print_Area" localSheetId="41">'Adj 7.5 FAS 109 Flow-Thru'!$A$1:$J$21</definedName>
    <definedName name="_xlnm.Print_Area" localSheetId="43">'Adj 7.7 Public Utility Tax Adj'!$A$1:$I$36</definedName>
    <definedName name="_xlnm.Print_Area" localSheetId="44">'Adj 7.8 Remove Def State Tax E'!$A$1:$J$27</definedName>
    <definedName name="_xlnm.Print_Area" localSheetId="45">'Adj 7.9 Current YrDef FIT Norm'!$A$1:$J$34</definedName>
    <definedName name="_xlnm.Print_Area" localSheetId="49">'Adj 8.1 Cash Working Capital'!$A$1:$J$67</definedName>
    <definedName name="_xlnm.Print_Area" localSheetId="59">'Adj 8.10 Chehalis Reg Asset  '!$A$1:$J$28</definedName>
    <definedName name="_xlnm.Print_Area" localSheetId="60">'Adj 8.11 Repairs Deduction'!$A$1:$F$46</definedName>
    <definedName name="_xlnm.Print_Area" localSheetId="61">'Adj 8.12 Current Assets'!$A$1:$J$33</definedName>
    <definedName name="_xlnm.Print_Area" localSheetId="50">'Adj 8.2 Jim Bridger Mine RB'!$A$1:$J$37</definedName>
    <definedName name="_xlnm.Print_Area" localSheetId="52">'Adj 8.4 Cust Adv for Construct'!$A$1:$J$31</definedName>
    <definedName name="_xlnm.Print_Area" localSheetId="53">'Adj 8.5 Misc. Rate base'!$A$1:$J$60</definedName>
    <definedName name="_xlnm.Print_Area" localSheetId="55">'Adj 8.6 Removal of Colstrip #4'!$A$1:$J$26</definedName>
    <definedName name="_xlnm.Print_Area" localSheetId="56">'Adj 8.7 Powerdale'!$A$1:$J$43</definedName>
    <definedName name="_xlnm.Print_Area" localSheetId="57">'Adj 8.8 Trojan Unrec Plant Adj'!$A$1:$J$40</definedName>
    <definedName name="_xlnm.Print_Area" localSheetId="62">'Adj 9.1 Prod Factor Adj'!$A$1:$J$55</definedName>
    <definedName name="_xlnm.Print_Area" localSheetId="63">'Adj 9.1.1 Prod Factor Adj (cont'!$A$1:$J$48</definedName>
    <definedName name="_xlnm.Print_Area" localSheetId="12">'Adj Summary'!$A$1:$AZ$81</definedName>
    <definedName name="_xlnm.Print_Area" localSheetId="21">'Adj. 3.7 Comm Sales'!$A$1:$J$37</definedName>
    <definedName name="_xlnm.Print_Area" localSheetId="13">'Adjustments - restating'!$A$1:$AZ$81</definedName>
    <definedName name="_xlnm.Print_Area" localSheetId="2">'Conversion factor'!$A$1:$F$28</definedName>
    <definedName name="_xlnm.Print_Area" localSheetId="3">'cost of capital'!$A$1:$F$26</definedName>
    <definedName name="_xlnm.Print_Area" localSheetId="1">RevReqCalc!$A$1:$D$22</definedName>
    <definedName name="_xlnm.Print_Area" localSheetId="0">RevReqSummary!$A$1:$G$85</definedName>
    <definedName name="_xlnm.Print_Area" localSheetId="4">'staff v company'!$D$8:$H$82</definedName>
    <definedName name="_xlnm.Print_Area" localSheetId="5">'Table 1'!$A$1:$D$57</definedName>
    <definedName name="_xlnm.Print_Area" localSheetId="6">Table2!$A$1:$D$66</definedName>
    <definedName name="_xlnm.Print_Area" localSheetId="7">Table3!$A$1:$F$17</definedName>
    <definedName name="_xlnm.Print_Area" localSheetId="8">Table4!$A$1:$E$18</definedName>
    <definedName name="_xlnm.Print_Area" localSheetId="9">Table5!$A$1:$D$24</definedName>
    <definedName name="_xlnm.Print_Area" localSheetId="10">Table6!$A$1:$D$22</definedName>
    <definedName name="_xlnm.Print_Area" localSheetId="64">'WCA Allocation Factors'!$A$1:$L$40</definedName>
    <definedName name="_xlnm.Print_Titles" localSheetId="12">'Adj Summary'!$B:$C,'Adj Summary'!$1:$7</definedName>
    <definedName name="_xlnm.Print_Titles" localSheetId="14">'Adjustments - Pro Forma'!$A:$C,'Adjustments - Pro Forma'!$1:$8</definedName>
    <definedName name="_xlnm.Print_Titles" localSheetId="13">'Adjustments - restating'!$A:$C,'Adjustments - restating'!$1:$7</definedName>
    <definedName name="_xlnm.Print_Titles" localSheetId="0">RevReqSummary!$A:$B,RevReqSummary!$1:$7</definedName>
    <definedName name="_xlnm.Print_Titles" localSheetId="4">'staff v company'!$A:$C,'staff v company'!$1:$7</definedName>
    <definedName name="_xlnm.Print_Titles" localSheetId="5">'Table 1'!$A:$C,'Table 1'!$1:$5</definedName>
    <definedName name="_xlnm.Print_Titles" localSheetId="6">Table2!$A:$C,Table2!$1:$6</definedName>
    <definedName name="_xlnm.Print_Titles" localSheetId="11">'Total Adjustments '!$1:$6</definedName>
    <definedName name="_xlnm.Print_Titles" localSheetId="64">'WCA Allocation Factors'!$A:$B,'WCA Allocation Factors'!$1:$5</definedName>
    <definedName name="situs">[1]Variables!$AL$29</definedName>
    <definedName name="ValidAccount">[2]Variables!$AK$43:$AK$367</definedName>
    <definedName name="ValidAccount1">[1]Variables!$AK$43:$AK$375</definedName>
    <definedName name="xcvs">[3]Variables!$AP$33</definedName>
    <definedName name="YEFactors">[1]Factors!$S$3:$AG$99</definedName>
  </definedNames>
  <calcPr calcId="125725"/>
</workbook>
</file>

<file path=xl/calcChain.xml><?xml version="1.0" encoding="utf-8"?>
<calcChain xmlns="http://schemas.openxmlformats.org/spreadsheetml/2006/main">
  <c r="D67" i="6"/>
  <c r="D66"/>
  <c r="AZ12" i="7"/>
  <c r="AY12"/>
  <c r="AX12"/>
  <c r="AV12"/>
  <c r="AU12"/>
  <c r="AT12"/>
  <c r="AS12"/>
  <c r="AR12"/>
  <c r="AQ12"/>
  <c r="AP12"/>
  <c r="AO12"/>
  <c r="AN12"/>
  <c r="AM12"/>
  <c r="AL12"/>
  <c r="AK12"/>
  <c r="AJ12"/>
  <c r="AI12"/>
  <c r="AH12"/>
  <c r="AG12"/>
  <c r="AF12"/>
  <c r="AE12"/>
  <c r="AD12"/>
  <c r="AC12"/>
  <c r="AB12"/>
  <c r="AA12"/>
  <c r="Z12"/>
  <c r="Y12"/>
  <c r="W12"/>
  <c r="V12"/>
  <c r="U12"/>
  <c r="T12"/>
  <c r="R12"/>
  <c r="Q12"/>
  <c r="P12"/>
  <c r="O12"/>
  <c r="N12"/>
  <c r="M12"/>
  <c r="L12"/>
  <c r="K12"/>
  <c r="G12"/>
  <c r="F12"/>
  <c r="W25"/>
  <c r="F25"/>
  <c r="M25"/>
  <c r="N25"/>
  <c r="R25"/>
  <c r="T25"/>
  <c r="AV25"/>
  <c r="AZ25"/>
  <c r="AY25"/>
  <c r="AX25"/>
  <c r="G15" i="50"/>
  <c r="E19" i="69" l="1"/>
  <c r="H18"/>
  <c r="AM54" i="7" s="1"/>
  <c r="H17" i="69"/>
  <c r="AM42" i="7" s="1"/>
  <c r="H16" i="69"/>
  <c r="H15"/>
  <c r="H14"/>
  <c r="AM40" i="7" s="1"/>
  <c r="I49" i="68"/>
  <c r="H19" i="69" l="1"/>
  <c r="I30" i="68"/>
  <c r="I39" s="1"/>
  <c r="I23"/>
  <c r="F29" i="82"/>
  <c r="I25"/>
  <c r="AZ48" i="87" s="1"/>
  <c r="I26" i="82"/>
  <c r="AZ47" i="87" s="1"/>
  <c r="I27" i="82"/>
  <c r="AZ43" i="87" s="1"/>
  <c r="I28" i="82"/>
  <c r="AZ55" i="87" s="1"/>
  <c r="I24" i="82"/>
  <c r="AZ41" i="87" s="1"/>
  <c r="C52" i="6"/>
  <c r="I29" i="82" l="1"/>
  <c r="I38" i="68"/>
  <c r="I51" s="1"/>
  <c r="I53" s="1"/>
  <c r="I32"/>
  <c r="I34" s="1"/>
  <c r="U77" i="87"/>
  <c r="D9"/>
  <c r="D13" s="1"/>
  <c r="E9"/>
  <c r="E13" s="1"/>
  <c r="C10"/>
  <c r="S11"/>
  <c r="H12"/>
  <c r="H13" s="1"/>
  <c r="J12"/>
  <c r="T12"/>
  <c r="X12"/>
  <c r="X13" s="1"/>
  <c r="G13"/>
  <c r="K13"/>
  <c r="L13"/>
  <c r="M13"/>
  <c r="N13"/>
  <c r="O13"/>
  <c r="P13"/>
  <c r="Q13"/>
  <c r="R13"/>
  <c r="S13"/>
  <c r="U13"/>
  <c r="V13"/>
  <c r="Y13"/>
  <c r="Z13"/>
  <c r="AA13"/>
  <c r="AB13"/>
  <c r="AC13"/>
  <c r="AD13"/>
  <c r="AE13"/>
  <c r="AF13"/>
  <c r="AG13"/>
  <c r="AH13"/>
  <c r="AI13"/>
  <c r="AJ13"/>
  <c r="AK13"/>
  <c r="AL13"/>
  <c r="AM13"/>
  <c r="AN13"/>
  <c r="AO13"/>
  <c r="AP13"/>
  <c r="AQ13"/>
  <c r="AR13"/>
  <c r="AS13"/>
  <c r="AT13"/>
  <c r="AU13"/>
  <c r="AW13"/>
  <c r="AX13"/>
  <c r="AY13"/>
  <c r="L16"/>
  <c r="Q16"/>
  <c r="C17"/>
  <c r="L18"/>
  <c r="AR18"/>
  <c r="K19"/>
  <c r="L19"/>
  <c r="O19"/>
  <c r="Q19"/>
  <c r="R19"/>
  <c r="U19"/>
  <c r="U26" s="1"/>
  <c r="X19"/>
  <c r="I20"/>
  <c r="J20"/>
  <c r="L20"/>
  <c r="Q20"/>
  <c r="R20"/>
  <c r="L21"/>
  <c r="N21"/>
  <c r="Q21"/>
  <c r="L22"/>
  <c r="Q22"/>
  <c r="AZ22"/>
  <c r="K23"/>
  <c r="L23"/>
  <c r="P23"/>
  <c r="C24"/>
  <c r="K25"/>
  <c r="L25"/>
  <c r="O25"/>
  <c r="O26" s="1"/>
  <c r="O72" s="1"/>
  <c r="O79" s="1"/>
  <c r="AN25"/>
  <c r="AN26" s="1"/>
  <c r="AN72" s="1"/>
  <c r="D26"/>
  <c r="E26"/>
  <c r="F26"/>
  <c r="G26"/>
  <c r="H26"/>
  <c r="I26"/>
  <c r="P26"/>
  <c r="V26"/>
  <c r="W26"/>
  <c r="X26"/>
  <c r="Y26"/>
  <c r="Z26"/>
  <c r="AA26"/>
  <c r="AB26"/>
  <c r="AC26"/>
  <c r="AD26"/>
  <c r="AE26"/>
  <c r="AF26"/>
  <c r="AG26"/>
  <c r="AH26"/>
  <c r="AI26"/>
  <c r="AJ26"/>
  <c r="AK26"/>
  <c r="AL26"/>
  <c r="AM26"/>
  <c r="AO26"/>
  <c r="AP26"/>
  <c r="AQ26"/>
  <c r="AR26"/>
  <c r="AR72" s="1"/>
  <c r="AR79" s="1"/>
  <c r="AR80" s="1"/>
  <c r="AS26"/>
  <c r="AT26"/>
  <c r="AU26"/>
  <c r="AV26"/>
  <c r="AW26"/>
  <c r="AX26"/>
  <c r="X28"/>
  <c r="Y28"/>
  <c r="AP28"/>
  <c r="AS28"/>
  <c r="AT28"/>
  <c r="AP29"/>
  <c r="AU29"/>
  <c r="AU72" s="1"/>
  <c r="AU79" s="1"/>
  <c r="AU80" s="1"/>
  <c r="AU32" s="1"/>
  <c r="AU36" s="1"/>
  <c r="AU38" s="1"/>
  <c r="U30"/>
  <c r="X30"/>
  <c r="AH30"/>
  <c r="AH72" s="1"/>
  <c r="AH79" s="1"/>
  <c r="AH80" s="1"/>
  <c r="AH32" s="1"/>
  <c r="AI30"/>
  <c r="AZ30"/>
  <c r="E33"/>
  <c r="P33"/>
  <c r="X33"/>
  <c r="AN33"/>
  <c r="AP33"/>
  <c r="C34"/>
  <c r="G35"/>
  <c r="G72" s="1"/>
  <c r="AV35"/>
  <c r="AG36"/>
  <c r="AG38" s="1"/>
  <c r="AW36"/>
  <c r="AX36"/>
  <c r="AX38" s="1"/>
  <c r="AW38"/>
  <c r="U41"/>
  <c r="X41"/>
  <c r="X52" s="1"/>
  <c r="AM41"/>
  <c r="AM52" s="1"/>
  <c r="AP41"/>
  <c r="AS41"/>
  <c r="AT41"/>
  <c r="AT52" s="1"/>
  <c r="C42"/>
  <c r="AN43"/>
  <c r="AN52" s="1"/>
  <c r="AP43"/>
  <c r="C44"/>
  <c r="C45"/>
  <c r="C46"/>
  <c r="C47"/>
  <c r="AP48"/>
  <c r="C48" s="1"/>
  <c r="C50"/>
  <c r="AS51"/>
  <c r="C51" s="1"/>
  <c r="E49" i="88" s="1"/>
  <c r="D52" i="87"/>
  <c r="E52"/>
  <c r="F52"/>
  <c r="G52"/>
  <c r="H52"/>
  <c r="I52"/>
  <c r="J52"/>
  <c r="K52"/>
  <c r="L52"/>
  <c r="M52"/>
  <c r="N52"/>
  <c r="O52"/>
  <c r="P52"/>
  <c r="Q52"/>
  <c r="S52"/>
  <c r="T52"/>
  <c r="U52"/>
  <c r="V52"/>
  <c r="W52"/>
  <c r="Y52"/>
  <c r="Z52"/>
  <c r="AA52"/>
  <c r="AB52"/>
  <c r="AC52"/>
  <c r="AD52"/>
  <c r="AE52"/>
  <c r="AF52"/>
  <c r="AG52"/>
  <c r="AH52"/>
  <c r="AI52"/>
  <c r="AJ52"/>
  <c r="AK52"/>
  <c r="AO52"/>
  <c r="AP52"/>
  <c r="AQ52"/>
  <c r="AR52"/>
  <c r="AU52"/>
  <c r="AW52"/>
  <c r="AX52"/>
  <c r="AZ52"/>
  <c r="U55"/>
  <c r="X55"/>
  <c r="AP55"/>
  <c r="AP56"/>
  <c r="C56" s="1"/>
  <c r="G57"/>
  <c r="P57"/>
  <c r="P63" s="1"/>
  <c r="P65" s="1"/>
  <c r="U57"/>
  <c r="X57"/>
  <c r="AN57"/>
  <c r="AN63" s="1"/>
  <c r="AP57"/>
  <c r="U58"/>
  <c r="X58"/>
  <c r="AJ58"/>
  <c r="AJ63" s="1"/>
  <c r="C59"/>
  <c r="AV60"/>
  <c r="C60" s="1"/>
  <c r="G61"/>
  <c r="AS61"/>
  <c r="D63"/>
  <c r="E63"/>
  <c r="F63"/>
  <c r="H63"/>
  <c r="I63"/>
  <c r="J63"/>
  <c r="K63"/>
  <c r="L63"/>
  <c r="M63"/>
  <c r="N63"/>
  <c r="O63"/>
  <c r="Q63"/>
  <c r="S63"/>
  <c r="T63"/>
  <c r="V63"/>
  <c r="W63"/>
  <c r="Z63"/>
  <c r="AA63"/>
  <c r="AB63"/>
  <c r="AC63"/>
  <c r="AD63"/>
  <c r="AE63"/>
  <c r="AF63"/>
  <c r="AG63"/>
  <c r="AH63"/>
  <c r="AI63"/>
  <c r="AK63"/>
  <c r="AL63"/>
  <c r="AM63"/>
  <c r="AQ63"/>
  <c r="AR63"/>
  <c r="AT63"/>
  <c r="AU63"/>
  <c r="AU65" s="1"/>
  <c r="AX63"/>
  <c r="D65"/>
  <c r="E65"/>
  <c r="F65"/>
  <c r="H65"/>
  <c r="I65"/>
  <c r="J65"/>
  <c r="K65"/>
  <c r="L65"/>
  <c r="M65"/>
  <c r="N65"/>
  <c r="O65"/>
  <c r="Q65"/>
  <c r="S65"/>
  <c r="T65"/>
  <c r="V65"/>
  <c r="W65"/>
  <c r="Z65"/>
  <c r="AA65"/>
  <c r="AB65"/>
  <c r="AC65"/>
  <c r="AD65"/>
  <c r="AE65"/>
  <c r="AF65"/>
  <c r="AG65"/>
  <c r="AH65"/>
  <c r="AI65"/>
  <c r="AK65"/>
  <c r="AQ65"/>
  <c r="AR65"/>
  <c r="AX65"/>
  <c r="P72"/>
  <c r="V72"/>
  <c r="Y72"/>
  <c r="Y79" s="1"/>
  <c r="Y80" s="1"/>
  <c r="Z72"/>
  <c r="AB72"/>
  <c r="AC72"/>
  <c r="AD72"/>
  <c r="AE72"/>
  <c r="AG72"/>
  <c r="AI72"/>
  <c r="AI79" s="1"/>
  <c r="AI80" s="1"/>
  <c r="AJ72"/>
  <c r="AL72"/>
  <c r="AM72"/>
  <c r="AO72"/>
  <c r="AQ72"/>
  <c r="AT72"/>
  <c r="AT79" s="1"/>
  <c r="AT80" s="1"/>
  <c r="AW72"/>
  <c r="AX72"/>
  <c r="AX79" s="1"/>
  <c r="C73"/>
  <c r="C74"/>
  <c r="G76"/>
  <c r="U76"/>
  <c r="X76"/>
  <c r="AN76"/>
  <c r="G77"/>
  <c r="P77"/>
  <c r="X77"/>
  <c r="AK77"/>
  <c r="AN77"/>
  <c r="U80"/>
  <c r="V79"/>
  <c r="AB79"/>
  <c r="AB80" s="1"/>
  <c r="AB32" s="1"/>
  <c r="AC79"/>
  <c r="AD79"/>
  <c r="AD80" s="1"/>
  <c r="AD32" s="1"/>
  <c r="AE79"/>
  <c r="AG79"/>
  <c r="AG80" s="1"/>
  <c r="AG81" s="1"/>
  <c r="AG83" s="1"/>
  <c r="AJ79"/>
  <c r="AL79"/>
  <c r="AL80" s="1"/>
  <c r="AL32" s="1"/>
  <c r="AM79"/>
  <c r="AO79"/>
  <c r="AO80" s="1"/>
  <c r="AO32" s="1"/>
  <c r="AQ79"/>
  <c r="AW79"/>
  <c r="V80"/>
  <c r="V32" s="1"/>
  <c r="AC80"/>
  <c r="AC32" s="1"/>
  <c r="AE80"/>
  <c r="AE32" s="1"/>
  <c r="AJ80"/>
  <c r="AJ32" s="1"/>
  <c r="AM80"/>
  <c r="AM32" s="1"/>
  <c r="AQ80"/>
  <c r="AQ32" s="1"/>
  <c r="AX80"/>
  <c r="V81"/>
  <c r="V83" s="1"/>
  <c r="V31" s="1"/>
  <c r="V36" s="1"/>
  <c r="V38" s="1"/>
  <c r="AW82"/>
  <c r="AX82"/>
  <c r="F28" i="93"/>
  <c r="H24"/>
  <c r="AX81" i="87" l="1"/>
  <c r="AA72"/>
  <c r="AA79" s="1"/>
  <c r="AX83"/>
  <c r="AM65"/>
  <c r="D72"/>
  <c r="D79" s="1"/>
  <c r="AJ65"/>
  <c r="AT65"/>
  <c r="H72"/>
  <c r="H79" s="1"/>
  <c r="H80" s="1"/>
  <c r="H32" s="1"/>
  <c r="E72"/>
  <c r="E79" s="1"/>
  <c r="E80" s="1"/>
  <c r="AM81"/>
  <c r="AM83" s="1"/>
  <c r="AM31" s="1"/>
  <c r="AM36" s="1"/>
  <c r="AM38" s="1"/>
  <c r="Q26"/>
  <c r="Q72" s="1"/>
  <c r="Q79" s="1"/>
  <c r="Q80" s="1"/>
  <c r="Q32" s="1"/>
  <c r="AP72"/>
  <c r="AP79" s="1"/>
  <c r="AP80" s="1"/>
  <c r="AP32" s="1"/>
  <c r="U72"/>
  <c r="K26"/>
  <c r="K72" s="1"/>
  <c r="K79" s="1"/>
  <c r="AE81"/>
  <c r="AE83" s="1"/>
  <c r="AE31" s="1"/>
  <c r="AE36" s="1"/>
  <c r="AE38" s="1"/>
  <c r="AP63"/>
  <c r="AP65" s="1"/>
  <c r="X72"/>
  <c r="X79" s="1"/>
  <c r="X80" s="1"/>
  <c r="X32" s="1"/>
  <c r="P79"/>
  <c r="P80" s="1"/>
  <c r="P32" s="1"/>
  <c r="X63"/>
  <c r="X65" s="1"/>
  <c r="AC81"/>
  <c r="AC83" s="1"/>
  <c r="AC31" s="1"/>
  <c r="AC36" s="1"/>
  <c r="AC38" s="1"/>
  <c r="AT32"/>
  <c r="AT81"/>
  <c r="AT83" s="1"/>
  <c r="AT31" s="1"/>
  <c r="AR32"/>
  <c r="AR81"/>
  <c r="AR83" s="1"/>
  <c r="AR31" s="1"/>
  <c r="AP81"/>
  <c r="AP83" s="1"/>
  <c r="AP31" s="1"/>
  <c r="AI32"/>
  <c r="AI81"/>
  <c r="AI83" s="1"/>
  <c r="AI31" s="1"/>
  <c r="Y32"/>
  <c r="Y81"/>
  <c r="Y83" s="1"/>
  <c r="Y31" s="1"/>
  <c r="U63"/>
  <c r="U65" s="1"/>
  <c r="AU81"/>
  <c r="AU83" s="1"/>
  <c r="AQ81"/>
  <c r="AQ83" s="1"/>
  <c r="AQ31" s="1"/>
  <c r="AQ36" s="1"/>
  <c r="AQ38" s="1"/>
  <c r="AO81"/>
  <c r="AO83" s="1"/>
  <c r="AO31" s="1"/>
  <c r="AO36" s="1"/>
  <c r="AO38" s="1"/>
  <c r="AL81"/>
  <c r="AL83" s="1"/>
  <c r="AL31" s="1"/>
  <c r="AL36" s="1"/>
  <c r="AL38" s="1"/>
  <c r="AJ81"/>
  <c r="AJ83" s="1"/>
  <c r="AJ31" s="1"/>
  <c r="AJ36" s="1"/>
  <c r="AJ38" s="1"/>
  <c r="AH81"/>
  <c r="AH83" s="1"/>
  <c r="AH31" s="1"/>
  <c r="AH36" s="1"/>
  <c r="AH38" s="1"/>
  <c r="AD81"/>
  <c r="AD83" s="1"/>
  <c r="AD31" s="1"/>
  <c r="AD36" s="1"/>
  <c r="AD38" s="1"/>
  <c r="AB81"/>
  <c r="O80"/>
  <c r="O32" s="1"/>
  <c r="L26"/>
  <c r="L72" s="1"/>
  <c r="L79" s="1"/>
  <c r="L80" s="1"/>
  <c r="L32" s="1"/>
  <c r="G79"/>
  <c r="G80" s="1"/>
  <c r="G32" s="1"/>
  <c r="G63"/>
  <c r="G65" s="1"/>
  <c r="AN65"/>
  <c r="AN79"/>
  <c r="AN80" s="1"/>
  <c r="AN32" s="1"/>
  <c r="H81"/>
  <c r="H83" s="1"/>
  <c r="H31" s="1"/>
  <c r="H36" s="1"/>
  <c r="H38" s="1"/>
  <c r="AO63"/>
  <c r="AO65" s="1"/>
  <c r="C58"/>
  <c r="AA80"/>
  <c r="AA32" s="1"/>
  <c r="U32"/>
  <c r="U81"/>
  <c r="U83" s="1"/>
  <c r="U31" s="1"/>
  <c r="P81"/>
  <c r="P83" s="1"/>
  <c r="P31" s="1"/>
  <c r="P36" s="1"/>
  <c r="P38" s="1"/>
  <c r="K80"/>
  <c r="K32" s="1"/>
  <c r="G81"/>
  <c r="G83" s="1"/>
  <c r="G31" s="1"/>
  <c r="G36" s="1"/>
  <c r="G38" s="1"/>
  <c r="E32"/>
  <c r="E81"/>
  <c r="E83" s="1"/>
  <c r="E31" s="1"/>
  <c r="D80"/>
  <c r="D32" s="1"/>
  <c r="H27" i="93"/>
  <c r="H26"/>
  <c r="R11"/>
  <c r="R13" s="1"/>
  <c r="R14" s="1"/>
  <c r="R16" s="1"/>
  <c r="G25"/>
  <c r="H25" s="1"/>
  <c r="J75" i="91"/>
  <c r="J74"/>
  <c r="J73"/>
  <c r="J72"/>
  <c r="J71"/>
  <c r="J60"/>
  <c r="J59"/>
  <c r="J58"/>
  <c r="J57"/>
  <c r="J56"/>
  <c r="J55"/>
  <c r="J54"/>
  <c r="J50"/>
  <c r="J49"/>
  <c r="J48"/>
  <c r="J47"/>
  <c r="J46"/>
  <c r="J45"/>
  <c r="J44"/>
  <c r="J43"/>
  <c r="J42"/>
  <c r="J41"/>
  <c r="J40"/>
  <c r="J34"/>
  <c r="J33"/>
  <c r="J32"/>
  <c r="J29"/>
  <c r="J28"/>
  <c r="J27"/>
  <c r="J23"/>
  <c r="J22"/>
  <c r="J21"/>
  <c r="J20"/>
  <c r="J17"/>
  <c r="J16"/>
  <c r="J15"/>
  <c r="J9"/>
  <c r="J62" i="7"/>
  <c r="J51"/>
  <c r="J19"/>
  <c r="J25" s="1"/>
  <c r="J11"/>
  <c r="J12" s="1"/>
  <c r="I16" i="93"/>
  <c r="I15"/>
  <c r="I14"/>
  <c r="I11"/>
  <c r="F17"/>
  <c r="F12"/>
  <c r="I10"/>
  <c r="Y36" i="87" l="1"/>
  <c r="Y38" s="1"/>
  <c r="AR36"/>
  <c r="AR38" s="1"/>
  <c r="I17" i="93"/>
  <c r="J19" i="87"/>
  <c r="J11"/>
  <c r="J10" i="91" s="1"/>
  <c r="J25" i="87"/>
  <c r="J24" i="91" s="1"/>
  <c r="J9" i="87"/>
  <c r="J13" s="1"/>
  <c r="AI36"/>
  <c r="AI38" s="1"/>
  <c r="AP36"/>
  <c r="AP38" s="1"/>
  <c r="Q81"/>
  <c r="Q83" s="1"/>
  <c r="Q31" s="1"/>
  <c r="Q36" s="1"/>
  <c r="Q38" s="1"/>
  <c r="AT36"/>
  <c r="AT38" s="1"/>
  <c r="E36"/>
  <c r="E38" s="1"/>
  <c r="U36"/>
  <c r="U38" s="1"/>
  <c r="X81"/>
  <c r="X83" s="1"/>
  <c r="X31" s="1"/>
  <c r="X36" s="1"/>
  <c r="X38" s="1"/>
  <c r="O81"/>
  <c r="O83" s="1"/>
  <c r="O31" s="1"/>
  <c r="O36" s="1"/>
  <c r="O38" s="1"/>
  <c r="J62" i="91"/>
  <c r="L81" i="87"/>
  <c r="L83" s="1"/>
  <c r="L31" s="1"/>
  <c r="L36" s="1"/>
  <c r="L38" s="1"/>
  <c r="AN81"/>
  <c r="AN83" s="1"/>
  <c r="AN31" s="1"/>
  <c r="AN36" s="1"/>
  <c r="AN38" s="1"/>
  <c r="AA81"/>
  <c r="AA83" s="1"/>
  <c r="AA31" s="1"/>
  <c r="AA36" s="1"/>
  <c r="AA38" s="1"/>
  <c r="K81"/>
  <c r="K83" s="1"/>
  <c r="K31" s="1"/>
  <c r="K36" s="1"/>
  <c r="K38" s="1"/>
  <c r="D81"/>
  <c r="D83" s="1"/>
  <c r="D31" s="1"/>
  <c r="D36" s="1"/>
  <c r="D38" s="1"/>
  <c r="J64" i="7"/>
  <c r="J11" i="91"/>
  <c r="J19"/>
  <c r="J51"/>
  <c r="J64" s="1"/>
  <c r="E17" i="5" s="1"/>
  <c r="J69" i="7"/>
  <c r="J76" s="1"/>
  <c r="E22" i="65"/>
  <c r="E21"/>
  <c r="E20"/>
  <c r="E19"/>
  <c r="E18"/>
  <c r="E17"/>
  <c r="E16"/>
  <c r="E15"/>
  <c r="E13"/>
  <c r="E12"/>
  <c r="E11"/>
  <c r="E10"/>
  <c r="J8" i="91" l="1"/>
  <c r="J12" s="1"/>
  <c r="J26" i="87"/>
  <c r="J18" i="91"/>
  <c r="J25" s="1"/>
  <c r="J72" i="87"/>
  <c r="J79" s="1"/>
  <c r="J80" s="1"/>
  <c r="J32" s="1"/>
  <c r="E24" i="65"/>
  <c r="J77" i="7"/>
  <c r="J31" s="1"/>
  <c r="D27" i="90"/>
  <c r="D26"/>
  <c r="E23"/>
  <c r="E27" s="1"/>
  <c r="E22"/>
  <c r="E21"/>
  <c r="AX80" i="91"/>
  <c r="AX73"/>
  <c r="AX77" s="1"/>
  <c r="AX78" s="1"/>
  <c r="AX60"/>
  <c r="AX59"/>
  <c r="AX58"/>
  <c r="AX57"/>
  <c r="AX55"/>
  <c r="AX54"/>
  <c r="AX50"/>
  <c r="AX49"/>
  <c r="AX48"/>
  <c r="AX45"/>
  <c r="AX44"/>
  <c r="AX43"/>
  <c r="AX42"/>
  <c r="AX41"/>
  <c r="AX40"/>
  <c r="AX34"/>
  <c r="AX33"/>
  <c r="AX32"/>
  <c r="AX31"/>
  <c r="AX30"/>
  <c r="AX29"/>
  <c r="AX28"/>
  <c r="AX27"/>
  <c r="AX24"/>
  <c r="AX23"/>
  <c r="AX22"/>
  <c r="AX21"/>
  <c r="AX20"/>
  <c r="AX19"/>
  <c r="AX18"/>
  <c r="AX17"/>
  <c r="AX16"/>
  <c r="AX15"/>
  <c r="AX11"/>
  <c r="AX10"/>
  <c r="AX9"/>
  <c r="AX8"/>
  <c r="G14" i="50"/>
  <c r="I11" i="26"/>
  <c r="H60" i="7" s="1"/>
  <c r="I8" i="68"/>
  <c r="I50" i="72"/>
  <c r="I10" i="21"/>
  <c r="J70" i="91" l="1"/>
  <c r="J77" s="1"/>
  <c r="J78" s="1"/>
  <c r="J79" s="1"/>
  <c r="J81" s="1"/>
  <c r="J81" i="87"/>
  <c r="J83" s="1"/>
  <c r="J31" s="1"/>
  <c r="J36" s="1"/>
  <c r="J38" s="1"/>
  <c r="J31" i="91"/>
  <c r="J78" i="7"/>
  <c r="J80" s="1"/>
  <c r="J30" s="1"/>
  <c r="J35" s="1"/>
  <c r="J37" s="1"/>
  <c r="AX12" i="91"/>
  <c r="AX25"/>
  <c r="AX35"/>
  <c r="E26" i="90"/>
  <c r="E30" s="1"/>
  <c r="AW57" i="87" s="1"/>
  <c r="AX79" i="91"/>
  <c r="AX81" s="1"/>
  <c r="AX79" i="7"/>
  <c r="AX77"/>
  <c r="AX69"/>
  <c r="AX76" s="1"/>
  <c r="AX78" s="1"/>
  <c r="AX80" s="1"/>
  <c r="AX56"/>
  <c r="AX56" i="91" s="1"/>
  <c r="AX62" s="1"/>
  <c r="AX35" i="7"/>
  <c r="AX37" s="1"/>
  <c r="I21" i="92"/>
  <c r="I20"/>
  <c r="I19"/>
  <c r="I18"/>
  <c r="I17"/>
  <c r="I13"/>
  <c r="I12"/>
  <c r="AZ73" i="91"/>
  <c r="AY73"/>
  <c r="AW73"/>
  <c r="AV73"/>
  <c r="AU73"/>
  <c r="AT73"/>
  <c r="AS73"/>
  <c r="AR73"/>
  <c r="AQ73"/>
  <c r="AP73"/>
  <c r="AO73"/>
  <c r="AN73"/>
  <c r="AM73"/>
  <c r="AL73"/>
  <c r="AK73"/>
  <c r="AJ73"/>
  <c r="AI73"/>
  <c r="AH73"/>
  <c r="AG73"/>
  <c r="AF73"/>
  <c r="AE73"/>
  <c r="AC73"/>
  <c r="AD73"/>
  <c r="AZ81"/>
  <c r="AY81"/>
  <c r="AV81"/>
  <c r="AV78"/>
  <c r="AY78"/>
  <c r="AW55"/>
  <c r="AW57"/>
  <c r="AW58"/>
  <c r="AW59"/>
  <c r="AW60"/>
  <c r="AW54"/>
  <c r="AW41"/>
  <c r="AW42"/>
  <c r="AW43"/>
  <c r="AW44"/>
  <c r="AW45"/>
  <c r="AW46"/>
  <c r="AW47"/>
  <c r="AW48"/>
  <c r="AW49"/>
  <c r="AW50"/>
  <c r="AW40"/>
  <c r="AW28"/>
  <c r="AW29"/>
  <c r="AW30"/>
  <c r="AW31"/>
  <c r="AW32"/>
  <c r="AW33"/>
  <c r="AW34"/>
  <c r="AW27"/>
  <c r="AW16"/>
  <c r="AW17"/>
  <c r="AW18"/>
  <c r="AW19"/>
  <c r="AW20"/>
  <c r="AW21"/>
  <c r="AW22"/>
  <c r="AW23"/>
  <c r="AW24"/>
  <c r="AW15"/>
  <c r="AW9"/>
  <c r="AW10"/>
  <c r="AW11"/>
  <c r="AW8"/>
  <c r="AW80"/>
  <c r="AW35"/>
  <c r="AW79" i="7"/>
  <c r="AW77"/>
  <c r="AW51"/>
  <c r="AW35"/>
  <c r="AW25"/>
  <c r="AW12"/>
  <c r="AW69" s="1"/>
  <c r="AW76" s="1"/>
  <c r="AW78" s="1"/>
  <c r="AW80" s="1"/>
  <c r="V55" i="91"/>
  <c r="V56"/>
  <c r="V57"/>
  <c r="V58"/>
  <c r="V59"/>
  <c r="V60"/>
  <c r="V61"/>
  <c r="V54"/>
  <c r="V41"/>
  <c r="V42"/>
  <c r="V43"/>
  <c r="V44"/>
  <c r="V45"/>
  <c r="V46"/>
  <c r="V47"/>
  <c r="V48"/>
  <c r="V49"/>
  <c r="V50"/>
  <c r="V40"/>
  <c r="V28"/>
  <c r="V29"/>
  <c r="V32"/>
  <c r="V33"/>
  <c r="V34"/>
  <c r="V27"/>
  <c r="V16"/>
  <c r="V17"/>
  <c r="V19"/>
  <c r="V20"/>
  <c r="V21"/>
  <c r="V22"/>
  <c r="V23"/>
  <c r="V24"/>
  <c r="V15"/>
  <c r="AB72"/>
  <c r="AB73"/>
  <c r="AB74"/>
  <c r="AB75"/>
  <c r="AA72"/>
  <c r="AA73"/>
  <c r="AA74"/>
  <c r="AA75"/>
  <c r="Z72"/>
  <c r="Z74"/>
  <c r="Z75"/>
  <c r="Y72"/>
  <c r="Y73"/>
  <c r="Y74"/>
  <c r="Y75"/>
  <c r="Y71"/>
  <c r="Z71"/>
  <c r="AA71"/>
  <c r="AB71"/>
  <c r="AC71"/>
  <c r="AD71"/>
  <c r="AE71"/>
  <c r="AF71"/>
  <c r="AG71"/>
  <c r="AH71"/>
  <c r="AI71"/>
  <c r="AJ71"/>
  <c r="AK71"/>
  <c r="AL71"/>
  <c r="AM71"/>
  <c r="AN71"/>
  <c r="AO71"/>
  <c r="AP71"/>
  <c r="AQ71"/>
  <c r="AR71"/>
  <c r="AS71"/>
  <c r="AT71"/>
  <c r="AU71"/>
  <c r="AV71"/>
  <c r="AY71"/>
  <c r="AZ71"/>
  <c r="X55"/>
  <c r="X58"/>
  <c r="X59"/>
  <c r="X60"/>
  <c r="X61"/>
  <c r="X41"/>
  <c r="X42"/>
  <c r="X43"/>
  <c r="X44"/>
  <c r="X45"/>
  <c r="X46"/>
  <c r="X47"/>
  <c r="X48"/>
  <c r="X49"/>
  <c r="X50"/>
  <c r="X28"/>
  <c r="X33"/>
  <c r="X34"/>
  <c r="X16"/>
  <c r="X17"/>
  <c r="X19"/>
  <c r="X20"/>
  <c r="X21"/>
  <c r="X22"/>
  <c r="X23"/>
  <c r="X24"/>
  <c r="X15"/>
  <c r="X9"/>
  <c r="X10"/>
  <c r="V9"/>
  <c r="V10"/>
  <c r="V11"/>
  <c r="V8"/>
  <c r="W8"/>
  <c r="X8"/>
  <c r="Y8"/>
  <c r="Z8"/>
  <c r="AA8"/>
  <c r="AB8"/>
  <c r="AC8"/>
  <c r="AD8"/>
  <c r="AE8"/>
  <c r="AF8"/>
  <c r="AG8"/>
  <c r="AH8"/>
  <c r="AI8"/>
  <c r="AJ8"/>
  <c r="AK8"/>
  <c r="AL8"/>
  <c r="AM8"/>
  <c r="AN8"/>
  <c r="AN12" s="1"/>
  <c r="AO8"/>
  <c r="AP8"/>
  <c r="AQ8"/>
  <c r="AR8"/>
  <c r="AS8"/>
  <c r="AT8"/>
  <c r="AU8"/>
  <c r="AV8"/>
  <c r="AY8"/>
  <c r="AZ8"/>
  <c r="F75"/>
  <c r="H75"/>
  <c r="I75"/>
  <c r="K75"/>
  <c r="L75"/>
  <c r="M75"/>
  <c r="O75"/>
  <c r="Q75"/>
  <c r="S75"/>
  <c r="T75"/>
  <c r="V75"/>
  <c r="W75"/>
  <c r="AC75"/>
  <c r="AD75"/>
  <c r="AE75"/>
  <c r="AF75"/>
  <c r="AG75"/>
  <c r="AH75"/>
  <c r="AI75"/>
  <c r="AJ75"/>
  <c r="AK75"/>
  <c r="AL75"/>
  <c r="AM75"/>
  <c r="AN75"/>
  <c r="AP75"/>
  <c r="AS75"/>
  <c r="AT75"/>
  <c r="AU75"/>
  <c r="AV75"/>
  <c r="AY75"/>
  <c r="AZ75"/>
  <c r="F74"/>
  <c r="H74"/>
  <c r="I74"/>
  <c r="K74"/>
  <c r="L74"/>
  <c r="M74"/>
  <c r="N74"/>
  <c r="O74"/>
  <c r="P74"/>
  <c r="Q74"/>
  <c r="S74"/>
  <c r="T74"/>
  <c r="V74"/>
  <c r="W74"/>
  <c r="AC74"/>
  <c r="AD74"/>
  <c r="AE74"/>
  <c r="AF74"/>
  <c r="AG74"/>
  <c r="AH74"/>
  <c r="AI74"/>
  <c r="AJ74"/>
  <c r="AK74"/>
  <c r="AL74"/>
  <c r="AM74"/>
  <c r="AO74"/>
  <c r="AP74"/>
  <c r="AS74"/>
  <c r="AU74"/>
  <c r="AZ74"/>
  <c r="E73"/>
  <c r="F73"/>
  <c r="G73"/>
  <c r="H73"/>
  <c r="I73"/>
  <c r="K73"/>
  <c r="L73"/>
  <c r="M73"/>
  <c r="N73"/>
  <c r="O73"/>
  <c r="P73"/>
  <c r="Q73"/>
  <c r="R73"/>
  <c r="S73"/>
  <c r="T73"/>
  <c r="U73"/>
  <c r="V73"/>
  <c r="W73"/>
  <c r="X73"/>
  <c r="E72"/>
  <c r="F72"/>
  <c r="G72"/>
  <c r="H72"/>
  <c r="I72"/>
  <c r="K72"/>
  <c r="L72"/>
  <c r="M72"/>
  <c r="N72"/>
  <c r="O72"/>
  <c r="P72"/>
  <c r="Q72"/>
  <c r="R72"/>
  <c r="S72"/>
  <c r="T72"/>
  <c r="U72"/>
  <c r="V72"/>
  <c r="W72"/>
  <c r="X72"/>
  <c r="AC72"/>
  <c r="AD72"/>
  <c r="AF72"/>
  <c r="AG72"/>
  <c r="AH72"/>
  <c r="AI72"/>
  <c r="AJ72"/>
  <c r="AK72"/>
  <c r="AL72"/>
  <c r="AM72"/>
  <c r="AN72"/>
  <c r="AO72"/>
  <c r="AP72"/>
  <c r="AQ72"/>
  <c r="AR72"/>
  <c r="AS72"/>
  <c r="AT72"/>
  <c r="AU72"/>
  <c r="AV72"/>
  <c r="AY72"/>
  <c r="AZ72"/>
  <c r="E71"/>
  <c r="F71"/>
  <c r="G71"/>
  <c r="H71"/>
  <c r="I71"/>
  <c r="K71"/>
  <c r="L71"/>
  <c r="M71"/>
  <c r="N71"/>
  <c r="O71"/>
  <c r="P71"/>
  <c r="Q71"/>
  <c r="R71"/>
  <c r="S71"/>
  <c r="T71"/>
  <c r="U71"/>
  <c r="V71"/>
  <c r="W71"/>
  <c r="X71"/>
  <c r="AZ16"/>
  <c r="AZ17"/>
  <c r="AZ20"/>
  <c r="AZ22"/>
  <c r="AZ23"/>
  <c r="AZ24"/>
  <c r="AZ9"/>
  <c r="AZ55"/>
  <c r="AZ56"/>
  <c r="AZ57"/>
  <c r="AZ58"/>
  <c r="AZ59"/>
  <c r="AZ61"/>
  <c r="AY55"/>
  <c r="AY56"/>
  <c r="AY57"/>
  <c r="AY58"/>
  <c r="AY59"/>
  <c r="AY60"/>
  <c r="AY61"/>
  <c r="AZ54"/>
  <c r="AZ41"/>
  <c r="AZ42"/>
  <c r="AZ43"/>
  <c r="AZ44"/>
  <c r="AZ45"/>
  <c r="AZ46"/>
  <c r="AZ47"/>
  <c r="AZ48"/>
  <c r="AZ49"/>
  <c r="AZ50"/>
  <c r="AY41"/>
  <c r="AY42"/>
  <c r="AY43"/>
  <c r="AY44"/>
  <c r="AY45"/>
  <c r="AY46"/>
  <c r="AY47"/>
  <c r="AY48"/>
  <c r="AY49"/>
  <c r="AY50"/>
  <c r="AZ28"/>
  <c r="AZ32"/>
  <c r="AZ33"/>
  <c r="AZ27"/>
  <c r="AY28"/>
  <c r="AY29"/>
  <c r="AY31"/>
  <c r="AY32"/>
  <c r="AY33"/>
  <c r="AY34"/>
  <c r="AY16"/>
  <c r="AY19"/>
  <c r="AY20"/>
  <c r="AY21"/>
  <c r="AY22"/>
  <c r="AY23"/>
  <c r="AY24"/>
  <c r="AY9"/>
  <c r="AY10"/>
  <c r="AY11"/>
  <c r="W55"/>
  <c r="W56"/>
  <c r="W57"/>
  <c r="W58"/>
  <c r="W59"/>
  <c r="W60"/>
  <c r="W61"/>
  <c r="W54"/>
  <c r="W41"/>
  <c r="W42"/>
  <c r="W43"/>
  <c r="W44"/>
  <c r="W45"/>
  <c r="W46"/>
  <c r="W47"/>
  <c r="W48"/>
  <c r="W49"/>
  <c r="W50"/>
  <c r="W40"/>
  <c r="W28"/>
  <c r="W29"/>
  <c r="W32"/>
  <c r="W33"/>
  <c r="W34"/>
  <c r="W27"/>
  <c r="W16"/>
  <c r="W17"/>
  <c r="W19"/>
  <c r="W20"/>
  <c r="W21"/>
  <c r="W22"/>
  <c r="W23"/>
  <c r="W24"/>
  <c r="W15"/>
  <c r="W9"/>
  <c r="W10"/>
  <c r="AV60"/>
  <c r="AU60"/>
  <c r="AR60"/>
  <c r="AQ60"/>
  <c r="AP60"/>
  <c r="AO60"/>
  <c r="AN60"/>
  <c r="AM60"/>
  <c r="AL60"/>
  <c r="AK60"/>
  <c r="AJ60"/>
  <c r="AI60"/>
  <c r="AH60"/>
  <c r="AG60"/>
  <c r="AF60"/>
  <c r="AE60"/>
  <c r="AD60"/>
  <c r="AC60"/>
  <c r="AB60"/>
  <c r="AA60"/>
  <c r="Z60"/>
  <c r="Y60"/>
  <c r="T60"/>
  <c r="S60"/>
  <c r="R60"/>
  <c r="Q60"/>
  <c r="P60"/>
  <c r="O60"/>
  <c r="N60"/>
  <c r="M60"/>
  <c r="L60"/>
  <c r="K60"/>
  <c r="I60"/>
  <c r="H60"/>
  <c r="F60"/>
  <c r="E60"/>
  <c r="D60"/>
  <c r="AT59"/>
  <c r="AS59"/>
  <c r="AR59"/>
  <c r="AQ59"/>
  <c r="AP59"/>
  <c r="AO59"/>
  <c r="AN59"/>
  <c r="AM59"/>
  <c r="AL59"/>
  <c r="AK59"/>
  <c r="AJ59"/>
  <c r="AI59"/>
  <c r="AH59"/>
  <c r="AG59"/>
  <c r="AF59"/>
  <c r="AE59"/>
  <c r="AD59"/>
  <c r="AC59"/>
  <c r="AB59"/>
  <c r="AA59"/>
  <c r="Z59"/>
  <c r="Y59"/>
  <c r="U59"/>
  <c r="T59"/>
  <c r="S59"/>
  <c r="R59"/>
  <c r="Q59"/>
  <c r="P59"/>
  <c r="O59"/>
  <c r="N59"/>
  <c r="M59"/>
  <c r="L59"/>
  <c r="K59"/>
  <c r="I59"/>
  <c r="H59"/>
  <c r="G59"/>
  <c r="F59"/>
  <c r="E59"/>
  <c r="D59"/>
  <c r="AV58"/>
  <c r="AU58"/>
  <c r="AT58"/>
  <c r="AS58"/>
  <c r="AR58"/>
  <c r="AQ58"/>
  <c r="AP58"/>
  <c r="AN58"/>
  <c r="AM58"/>
  <c r="AL58"/>
  <c r="AK58"/>
  <c r="AJ58"/>
  <c r="AI58"/>
  <c r="AH58"/>
  <c r="AG58"/>
  <c r="AF58"/>
  <c r="AE58"/>
  <c r="AD58"/>
  <c r="AC58"/>
  <c r="AB58"/>
  <c r="AA58"/>
  <c r="Z58"/>
  <c r="Y58"/>
  <c r="U58"/>
  <c r="T58"/>
  <c r="S58"/>
  <c r="R58"/>
  <c r="Q58"/>
  <c r="P58"/>
  <c r="O58"/>
  <c r="N58"/>
  <c r="M58"/>
  <c r="L58"/>
  <c r="K58"/>
  <c r="I58"/>
  <c r="H58"/>
  <c r="G58"/>
  <c r="F58"/>
  <c r="E58"/>
  <c r="D58"/>
  <c r="AV57"/>
  <c r="AU57"/>
  <c r="AT57"/>
  <c r="AS57"/>
  <c r="AR57"/>
  <c r="AQ57"/>
  <c r="AP57"/>
  <c r="AO57"/>
  <c r="AN57"/>
  <c r="AM57"/>
  <c r="AL57"/>
  <c r="AK57"/>
  <c r="AI57"/>
  <c r="AH57"/>
  <c r="AG57"/>
  <c r="AF57"/>
  <c r="AE57"/>
  <c r="AD57"/>
  <c r="AC57"/>
  <c r="AB57"/>
  <c r="AA57"/>
  <c r="Z57"/>
  <c r="Y57"/>
  <c r="T57"/>
  <c r="S57"/>
  <c r="R57"/>
  <c r="Q57"/>
  <c r="P57"/>
  <c r="O57"/>
  <c r="N57"/>
  <c r="M57"/>
  <c r="L57"/>
  <c r="K57"/>
  <c r="I57"/>
  <c r="H57"/>
  <c r="G57"/>
  <c r="F57"/>
  <c r="E57"/>
  <c r="D57"/>
  <c r="AU56"/>
  <c r="AR56"/>
  <c r="AO56"/>
  <c r="AM56"/>
  <c r="AL56"/>
  <c r="AK56"/>
  <c r="AI56"/>
  <c r="AF56"/>
  <c r="AE56"/>
  <c r="AD56"/>
  <c r="AB56"/>
  <c r="Z56"/>
  <c r="Y56"/>
  <c r="T56"/>
  <c r="S56"/>
  <c r="Q56"/>
  <c r="O56"/>
  <c r="N56"/>
  <c r="M56"/>
  <c r="L56"/>
  <c r="K56"/>
  <c r="I56"/>
  <c r="H56"/>
  <c r="F56"/>
  <c r="D56"/>
  <c r="AV55"/>
  <c r="AU55"/>
  <c r="AT55"/>
  <c r="AS55"/>
  <c r="AR55"/>
  <c r="AQ55"/>
  <c r="AO55"/>
  <c r="AN55"/>
  <c r="AM55"/>
  <c r="AL55"/>
  <c r="AK55"/>
  <c r="AJ55"/>
  <c r="AI55"/>
  <c r="AH55"/>
  <c r="AG55"/>
  <c r="AF55"/>
  <c r="AE55"/>
  <c r="AD55"/>
  <c r="AC55"/>
  <c r="AB55"/>
  <c r="AA55"/>
  <c r="Z55"/>
  <c r="Y55"/>
  <c r="U55"/>
  <c r="T55"/>
  <c r="S55"/>
  <c r="R55"/>
  <c r="Q55"/>
  <c r="P55"/>
  <c r="O55"/>
  <c r="N55"/>
  <c r="M55"/>
  <c r="L55"/>
  <c r="K55"/>
  <c r="I55"/>
  <c r="H55"/>
  <c r="G55"/>
  <c r="F55"/>
  <c r="E55"/>
  <c r="D55"/>
  <c r="E54"/>
  <c r="F54"/>
  <c r="F62" s="1"/>
  <c r="G54"/>
  <c r="H54"/>
  <c r="H62" s="1"/>
  <c r="I54"/>
  <c r="K54"/>
  <c r="L54"/>
  <c r="M54"/>
  <c r="N54"/>
  <c r="O54"/>
  <c r="P54"/>
  <c r="Q54"/>
  <c r="R54"/>
  <c r="S54"/>
  <c r="T54"/>
  <c r="Z54"/>
  <c r="AA54"/>
  <c r="AB54"/>
  <c r="AC54"/>
  <c r="AD54"/>
  <c r="AE54"/>
  <c r="AF54"/>
  <c r="AG54"/>
  <c r="AH54"/>
  <c r="AI54"/>
  <c r="AJ54"/>
  <c r="AK54"/>
  <c r="AL54"/>
  <c r="AM54"/>
  <c r="AN54"/>
  <c r="AO54"/>
  <c r="AQ54"/>
  <c r="AR54"/>
  <c r="AS54"/>
  <c r="AT54"/>
  <c r="AU54"/>
  <c r="AV54"/>
  <c r="AV50"/>
  <c r="AU50"/>
  <c r="AR50"/>
  <c r="AQ50"/>
  <c r="AO50"/>
  <c r="AN50"/>
  <c r="AM50"/>
  <c r="AL50"/>
  <c r="AK50"/>
  <c r="AJ50"/>
  <c r="AI50"/>
  <c r="AH50"/>
  <c r="AG50"/>
  <c r="AF50"/>
  <c r="AE50"/>
  <c r="AD50"/>
  <c r="AC50"/>
  <c r="AB50"/>
  <c r="AA50"/>
  <c r="Z50"/>
  <c r="Y50"/>
  <c r="U50"/>
  <c r="T50"/>
  <c r="S50"/>
  <c r="R50"/>
  <c r="Q50"/>
  <c r="P50"/>
  <c r="O50"/>
  <c r="N50"/>
  <c r="M50"/>
  <c r="L50"/>
  <c r="K50"/>
  <c r="I50"/>
  <c r="H50"/>
  <c r="G50"/>
  <c r="F50"/>
  <c r="E50"/>
  <c r="D50"/>
  <c r="AV49"/>
  <c r="AU49"/>
  <c r="AT49"/>
  <c r="AS49"/>
  <c r="AR49"/>
  <c r="AQ49"/>
  <c r="AP49"/>
  <c r="AO49"/>
  <c r="AN49"/>
  <c r="AM49"/>
  <c r="AL49"/>
  <c r="AK49"/>
  <c r="AJ49"/>
  <c r="AI49"/>
  <c r="AH49"/>
  <c r="AG49"/>
  <c r="AF49"/>
  <c r="AE49"/>
  <c r="AD49"/>
  <c r="AC49"/>
  <c r="AB49"/>
  <c r="AA49"/>
  <c r="Z49"/>
  <c r="Y49"/>
  <c r="U49"/>
  <c r="T49"/>
  <c r="S49"/>
  <c r="R49"/>
  <c r="Q49"/>
  <c r="P49"/>
  <c r="O49"/>
  <c r="N49"/>
  <c r="M49"/>
  <c r="L49"/>
  <c r="K49"/>
  <c r="I49"/>
  <c r="H49"/>
  <c r="G49"/>
  <c r="F49"/>
  <c r="E49"/>
  <c r="D49"/>
  <c r="C49" s="1"/>
  <c r="AV48"/>
  <c r="AU48"/>
  <c r="AT48"/>
  <c r="AS48"/>
  <c r="AR48"/>
  <c r="AQ48"/>
  <c r="AO48"/>
  <c r="AN48"/>
  <c r="AM48"/>
  <c r="AK48"/>
  <c r="AJ48"/>
  <c r="AI48"/>
  <c r="AH48"/>
  <c r="AG48"/>
  <c r="AF48"/>
  <c r="AE48"/>
  <c r="AD48"/>
  <c r="AC48"/>
  <c r="AB48"/>
  <c r="AA48"/>
  <c r="Z48"/>
  <c r="Y48"/>
  <c r="U48"/>
  <c r="T48"/>
  <c r="S48"/>
  <c r="R48"/>
  <c r="Q48"/>
  <c r="P48"/>
  <c r="O48"/>
  <c r="N48"/>
  <c r="M48"/>
  <c r="L48"/>
  <c r="K48"/>
  <c r="I48"/>
  <c r="H48"/>
  <c r="G48"/>
  <c r="F48"/>
  <c r="E48"/>
  <c r="D48"/>
  <c r="AV47"/>
  <c r="AU47"/>
  <c r="AT47"/>
  <c r="AS47"/>
  <c r="AR47"/>
  <c r="AQ47"/>
  <c r="AO47"/>
  <c r="AN47"/>
  <c r="AM47"/>
  <c r="AL47"/>
  <c r="AK47"/>
  <c r="AJ47"/>
  <c r="AI47"/>
  <c r="AH47"/>
  <c r="AG47"/>
  <c r="AF47"/>
  <c r="AE47"/>
  <c r="AD47"/>
  <c r="AC47"/>
  <c r="AB47"/>
  <c r="AA47"/>
  <c r="Z47"/>
  <c r="Y47"/>
  <c r="U47"/>
  <c r="T47"/>
  <c r="S47"/>
  <c r="R47"/>
  <c r="Q47"/>
  <c r="P47"/>
  <c r="O47"/>
  <c r="N47"/>
  <c r="M47"/>
  <c r="L47"/>
  <c r="K47"/>
  <c r="I47"/>
  <c r="H47"/>
  <c r="G47"/>
  <c r="F47"/>
  <c r="E47"/>
  <c r="D47"/>
  <c r="AV46"/>
  <c r="AU46"/>
  <c r="AT46"/>
  <c r="AS46"/>
  <c r="AR46"/>
  <c r="AQ46"/>
  <c r="AO46"/>
  <c r="AN46"/>
  <c r="AM46"/>
  <c r="AL46"/>
  <c r="AK46"/>
  <c r="AJ46"/>
  <c r="AI46"/>
  <c r="AH46"/>
  <c r="AG46"/>
  <c r="AF46"/>
  <c r="AE46"/>
  <c r="AD46"/>
  <c r="AC46"/>
  <c r="AB46"/>
  <c r="AA46"/>
  <c r="Z46"/>
  <c r="Y46"/>
  <c r="U46"/>
  <c r="T46"/>
  <c r="S46"/>
  <c r="R46"/>
  <c r="Q46"/>
  <c r="P46"/>
  <c r="O46"/>
  <c r="N46"/>
  <c r="M46"/>
  <c r="L46"/>
  <c r="K46"/>
  <c r="I46"/>
  <c r="H46"/>
  <c r="G46"/>
  <c r="F46"/>
  <c r="E46"/>
  <c r="D46"/>
  <c r="AV45"/>
  <c r="AU45"/>
  <c r="AT45"/>
  <c r="AS45"/>
  <c r="AR45"/>
  <c r="AQ45"/>
  <c r="AO45"/>
  <c r="AN45"/>
  <c r="AM45"/>
  <c r="AL45"/>
  <c r="AK45"/>
  <c r="AJ45"/>
  <c r="AI45"/>
  <c r="AH45"/>
  <c r="AG45"/>
  <c r="AF45"/>
  <c r="AE45"/>
  <c r="AD45"/>
  <c r="AC45"/>
  <c r="AB45"/>
  <c r="AA45"/>
  <c r="Z45"/>
  <c r="Y45"/>
  <c r="U45"/>
  <c r="T45"/>
  <c r="S45"/>
  <c r="R45"/>
  <c r="Q45"/>
  <c r="P45"/>
  <c r="O45"/>
  <c r="N45"/>
  <c r="M45"/>
  <c r="L45"/>
  <c r="K45"/>
  <c r="I45"/>
  <c r="H45"/>
  <c r="G45"/>
  <c r="F45"/>
  <c r="E45"/>
  <c r="D45"/>
  <c r="AV44"/>
  <c r="AU44"/>
  <c r="AT44"/>
  <c r="AS44"/>
  <c r="AR44"/>
  <c r="AQ44"/>
  <c r="AP44"/>
  <c r="AO44"/>
  <c r="AN44"/>
  <c r="AM44"/>
  <c r="AL44"/>
  <c r="AK44"/>
  <c r="AJ44"/>
  <c r="AI44"/>
  <c r="AH44"/>
  <c r="AG44"/>
  <c r="AF44"/>
  <c r="AE44"/>
  <c r="AD44"/>
  <c r="AC44"/>
  <c r="AB44"/>
  <c r="AA44"/>
  <c r="Z44"/>
  <c r="Y44"/>
  <c r="U44"/>
  <c r="T44"/>
  <c r="S44"/>
  <c r="R44"/>
  <c r="Q44"/>
  <c r="P44"/>
  <c r="O44"/>
  <c r="N44"/>
  <c r="M44"/>
  <c r="L44"/>
  <c r="K44"/>
  <c r="I44"/>
  <c r="H44"/>
  <c r="G44"/>
  <c r="F44"/>
  <c r="E44"/>
  <c r="D44"/>
  <c r="AV43"/>
  <c r="AU43"/>
  <c r="AT43"/>
  <c r="AS43"/>
  <c r="AR43"/>
  <c r="AQ43"/>
  <c r="AP43"/>
  <c r="AO43"/>
  <c r="AN43"/>
  <c r="AM43"/>
  <c r="AL43"/>
  <c r="AK43"/>
  <c r="AJ43"/>
  <c r="AI43"/>
  <c r="AH43"/>
  <c r="AG43"/>
  <c r="AF43"/>
  <c r="AE43"/>
  <c r="AD43"/>
  <c r="AC43"/>
  <c r="AB43"/>
  <c r="AA43"/>
  <c r="Z43"/>
  <c r="Y43"/>
  <c r="U43"/>
  <c r="T43"/>
  <c r="S43"/>
  <c r="R43"/>
  <c r="Q43"/>
  <c r="P43"/>
  <c r="O43"/>
  <c r="N43"/>
  <c r="M43"/>
  <c r="L43"/>
  <c r="K43"/>
  <c r="I43"/>
  <c r="H43"/>
  <c r="G43"/>
  <c r="F43"/>
  <c r="E43"/>
  <c r="C43" s="1"/>
  <c r="D43"/>
  <c r="AU42"/>
  <c r="AT42"/>
  <c r="AR42"/>
  <c r="AQ42"/>
  <c r="AO42"/>
  <c r="AM42"/>
  <c r="AL42"/>
  <c r="AK42"/>
  <c r="AJ42"/>
  <c r="AI42"/>
  <c r="AH42"/>
  <c r="AG42"/>
  <c r="AF42"/>
  <c r="AE42"/>
  <c r="AD42"/>
  <c r="AC42"/>
  <c r="AB42"/>
  <c r="AA42"/>
  <c r="Z42"/>
  <c r="Y42"/>
  <c r="U42"/>
  <c r="T42"/>
  <c r="S42"/>
  <c r="Q42"/>
  <c r="P42"/>
  <c r="O42"/>
  <c r="N42"/>
  <c r="M42"/>
  <c r="L42"/>
  <c r="K42"/>
  <c r="I42"/>
  <c r="H42"/>
  <c r="G42"/>
  <c r="F42"/>
  <c r="E42"/>
  <c r="D42"/>
  <c r="AV41"/>
  <c r="AU41"/>
  <c r="AT41"/>
  <c r="AS41"/>
  <c r="AR41"/>
  <c r="AQ41"/>
  <c r="AP41"/>
  <c r="AO41"/>
  <c r="AN41"/>
  <c r="AM41"/>
  <c r="AL41"/>
  <c r="AK41"/>
  <c r="AJ41"/>
  <c r="AI41"/>
  <c r="AH41"/>
  <c r="AG41"/>
  <c r="AF41"/>
  <c r="AE41"/>
  <c r="AD41"/>
  <c r="AC41"/>
  <c r="AB41"/>
  <c r="AA41"/>
  <c r="Z41"/>
  <c r="Y41"/>
  <c r="U41"/>
  <c r="T41"/>
  <c r="S41"/>
  <c r="R41"/>
  <c r="Q41"/>
  <c r="P41"/>
  <c r="O41"/>
  <c r="N41"/>
  <c r="M41"/>
  <c r="L41"/>
  <c r="K41"/>
  <c r="I41"/>
  <c r="H41"/>
  <c r="G41"/>
  <c r="F41"/>
  <c r="E41"/>
  <c r="D41"/>
  <c r="E40"/>
  <c r="F40"/>
  <c r="G40"/>
  <c r="H40"/>
  <c r="I40"/>
  <c r="K40"/>
  <c r="K51" s="1"/>
  <c r="L40"/>
  <c r="M40"/>
  <c r="M51" s="1"/>
  <c r="N40"/>
  <c r="O40"/>
  <c r="O51" s="1"/>
  <c r="P40"/>
  <c r="Q40"/>
  <c r="Q51" s="1"/>
  <c r="R40"/>
  <c r="S40"/>
  <c r="S51" s="1"/>
  <c r="T40"/>
  <c r="Y40"/>
  <c r="Y51" s="1"/>
  <c r="Z40"/>
  <c r="AA40"/>
  <c r="AA51" s="1"/>
  <c r="AB40"/>
  <c r="AC40"/>
  <c r="AC51" s="1"/>
  <c r="AD40"/>
  <c r="AE40"/>
  <c r="AE51" s="1"/>
  <c r="AF40"/>
  <c r="AG40"/>
  <c r="AG51" s="1"/>
  <c r="AH40"/>
  <c r="AI40"/>
  <c r="AI51" s="1"/>
  <c r="AJ40"/>
  <c r="AK40"/>
  <c r="AK51" s="1"/>
  <c r="AL40"/>
  <c r="AN40"/>
  <c r="AO40"/>
  <c r="AQ40"/>
  <c r="AQ51" s="1"/>
  <c r="AU40"/>
  <c r="AV40"/>
  <c r="AT34"/>
  <c r="AS34"/>
  <c r="AR34"/>
  <c r="AQ34"/>
  <c r="AP34"/>
  <c r="AO34"/>
  <c r="AN34"/>
  <c r="AM34"/>
  <c r="AL34"/>
  <c r="AK34"/>
  <c r="AJ34"/>
  <c r="AI34"/>
  <c r="AH34"/>
  <c r="AG34"/>
  <c r="AF34"/>
  <c r="AE34"/>
  <c r="AD34"/>
  <c r="AC34"/>
  <c r="AB34"/>
  <c r="AA34"/>
  <c r="Z34"/>
  <c r="Y34"/>
  <c r="U34"/>
  <c r="T34"/>
  <c r="S34"/>
  <c r="R34"/>
  <c r="Q34"/>
  <c r="P34"/>
  <c r="O34"/>
  <c r="N34"/>
  <c r="M34"/>
  <c r="L34"/>
  <c r="K34"/>
  <c r="I34"/>
  <c r="H34"/>
  <c r="F34"/>
  <c r="E34"/>
  <c r="D34"/>
  <c r="AV33"/>
  <c r="AU33"/>
  <c r="AT33"/>
  <c r="AS33"/>
  <c r="AR33"/>
  <c r="AQ33"/>
  <c r="AP33"/>
  <c r="AO33"/>
  <c r="AN33"/>
  <c r="AM33"/>
  <c r="AL33"/>
  <c r="AK33"/>
  <c r="AJ33"/>
  <c r="AI33"/>
  <c r="AH33"/>
  <c r="AG33"/>
  <c r="AF33"/>
  <c r="AE33"/>
  <c r="AD33"/>
  <c r="AC33"/>
  <c r="AB33"/>
  <c r="AA33"/>
  <c r="Z33"/>
  <c r="Y33"/>
  <c r="U33"/>
  <c r="T33"/>
  <c r="S33"/>
  <c r="R33"/>
  <c r="Q33"/>
  <c r="P33"/>
  <c r="O33"/>
  <c r="N33"/>
  <c r="M33"/>
  <c r="L33"/>
  <c r="K33"/>
  <c r="I33"/>
  <c r="H33"/>
  <c r="G33"/>
  <c r="F33"/>
  <c r="E33"/>
  <c r="C33" s="1"/>
  <c r="D33"/>
  <c r="AU32"/>
  <c r="AR32"/>
  <c r="AO32"/>
  <c r="AM32"/>
  <c r="AL32"/>
  <c r="AK32"/>
  <c r="AJ32"/>
  <c r="AF32"/>
  <c r="AE32"/>
  <c r="AB32"/>
  <c r="AA32"/>
  <c r="Z32"/>
  <c r="Y32"/>
  <c r="T32"/>
  <c r="S32"/>
  <c r="Q32"/>
  <c r="O32"/>
  <c r="M32"/>
  <c r="L32"/>
  <c r="K32"/>
  <c r="I32"/>
  <c r="H32"/>
  <c r="F32"/>
  <c r="D32"/>
  <c r="S31"/>
  <c r="AV29"/>
  <c r="AU29"/>
  <c r="AT29"/>
  <c r="AS29"/>
  <c r="AR29"/>
  <c r="AQ29"/>
  <c r="AP29"/>
  <c r="AO29"/>
  <c r="AN29"/>
  <c r="AM29"/>
  <c r="AL29"/>
  <c r="AJ29"/>
  <c r="AG29"/>
  <c r="AE29"/>
  <c r="AD29"/>
  <c r="AC29"/>
  <c r="AB29"/>
  <c r="AA29"/>
  <c r="Z29"/>
  <c r="Y29"/>
  <c r="T29"/>
  <c r="S29"/>
  <c r="R29"/>
  <c r="Q29"/>
  <c r="P29"/>
  <c r="O29"/>
  <c r="N29"/>
  <c r="M29"/>
  <c r="L29"/>
  <c r="K29"/>
  <c r="I29"/>
  <c r="H29"/>
  <c r="G29"/>
  <c r="F29"/>
  <c r="E29"/>
  <c r="D29"/>
  <c r="AV28"/>
  <c r="AR28"/>
  <c r="AQ28"/>
  <c r="AO28"/>
  <c r="AN28"/>
  <c r="AM28"/>
  <c r="AL28"/>
  <c r="AK28"/>
  <c r="AJ28"/>
  <c r="AI28"/>
  <c r="AH28"/>
  <c r="AG28"/>
  <c r="AF28"/>
  <c r="AE28"/>
  <c r="AD28"/>
  <c r="AC28"/>
  <c r="AB28"/>
  <c r="AA28"/>
  <c r="Z28"/>
  <c r="Y28"/>
  <c r="U28"/>
  <c r="T28"/>
  <c r="S28"/>
  <c r="R28"/>
  <c r="Q28"/>
  <c r="P28"/>
  <c r="O28"/>
  <c r="N28"/>
  <c r="M28"/>
  <c r="L28"/>
  <c r="K28"/>
  <c r="I28"/>
  <c r="H28"/>
  <c r="G28"/>
  <c r="F28"/>
  <c r="E28"/>
  <c r="D28"/>
  <c r="E27"/>
  <c r="F27"/>
  <c r="G27"/>
  <c r="H27"/>
  <c r="I27"/>
  <c r="K27"/>
  <c r="L27"/>
  <c r="M27"/>
  <c r="N27"/>
  <c r="O27"/>
  <c r="P27"/>
  <c r="Q27"/>
  <c r="R27"/>
  <c r="S27"/>
  <c r="T27"/>
  <c r="Z27"/>
  <c r="AA27"/>
  <c r="AB27"/>
  <c r="AC27"/>
  <c r="AD27"/>
  <c r="AE27"/>
  <c r="AF27"/>
  <c r="AG27"/>
  <c r="AH27"/>
  <c r="AI27"/>
  <c r="AJ27"/>
  <c r="AK27"/>
  <c r="AL27"/>
  <c r="AM27"/>
  <c r="AN27"/>
  <c r="AO27"/>
  <c r="AQ27"/>
  <c r="AU27"/>
  <c r="AV27"/>
  <c r="AT24"/>
  <c r="AS24"/>
  <c r="AR24"/>
  <c r="AQ24"/>
  <c r="AP24"/>
  <c r="AO24"/>
  <c r="AM24"/>
  <c r="AL24"/>
  <c r="AK24"/>
  <c r="AJ24"/>
  <c r="AI24"/>
  <c r="AH24"/>
  <c r="AG24"/>
  <c r="AF24"/>
  <c r="AE24"/>
  <c r="AD24"/>
  <c r="AC24"/>
  <c r="AB24"/>
  <c r="AA24"/>
  <c r="Z24"/>
  <c r="Y24"/>
  <c r="U24"/>
  <c r="T24"/>
  <c r="S24"/>
  <c r="Q24"/>
  <c r="P24"/>
  <c r="I24"/>
  <c r="H24"/>
  <c r="G24"/>
  <c r="F24"/>
  <c r="E24"/>
  <c r="D24"/>
  <c r="AT23"/>
  <c r="AS23"/>
  <c r="AR23"/>
  <c r="AQ23"/>
  <c r="AP23"/>
  <c r="AO23"/>
  <c r="AN23"/>
  <c r="AM23"/>
  <c r="AL23"/>
  <c r="AK23"/>
  <c r="AJ23"/>
  <c r="AI23"/>
  <c r="AH23"/>
  <c r="AG23"/>
  <c r="AF23"/>
  <c r="AE23"/>
  <c r="AD23"/>
  <c r="AC23"/>
  <c r="AB23"/>
  <c r="AA23"/>
  <c r="Z23"/>
  <c r="Y23"/>
  <c r="U23"/>
  <c r="T23"/>
  <c r="S23"/>
  <c r="R23"/>
  <c r="Q23"/>
  <c r="P23"/>
  <c r="O23"/>
  <c r="N23"/>
  <c r="M23"/>
  <c r="L23"/>
  <c r="K23"/>
  <c r="I23"/>
  <c r="H23"/>
  <c r="G23"/>
  <c r="F23"/>
  <c r="E23"/>
  <c r="D23"/>
  <c r="AT22"/>
  <c r="AS22"/>
  <c r="AR22"/>
  <c r="AQ22"/>
  <c r="AP22"/>
  <c r="AO22"/>
  <c r="AN22"/>
  <c r="AM22"/>
  <c r="AL22"/>
  <c r="AK22"/>
  <c r="AJ22"/>
  <c r="AI22"/>
  <c r="AH22"/>
  <c r="AG22"/>
  <c r="AF22"/>
  <c r="AE22"/>
  <c r="AD22"/>
  <c r="AC22"/>
  <c r="AB22"/>
  <c r="AA22"/>
  <c r="Z22"/>
  <c r="Y22"/>
  <c r="U22"/>
  <c r="T22"/>
  <c r="S22"/>
  <c r="R22"/>
  <c r="Q22"/>
  <c r="O22"/>
  <c r="N22"/>
  <c r="I22"/>
  <c r="H22"/>
  <c r="G22"/>
  <c r="F22"/>
  <c r="E22"/>
  <c r="D22"/>
  <c r="AT21"/>
  <c r="AS21"/>
  <c r="AR21"/>
  <c r="AQ21"/>
  <c r="AP21"/>
  <c r="AO21"/>
  <c r="AN21"/>
  <c r="AM21"/>
  <c r="AL21"/>
  <c r="AK21"/>
  <c r="AJ21"/>
  <c r="AI21"/>
  <c r="AH21"/>
  <c r="AG21"/>
  <c r="AF21"/>
  <c r="AE21"/>
  <c r="AD21"/>
  <c r="AC21"/>
  <c r="AB21"/>
  <c r="AA21"/>
  <c r="Z21"/>
  <c r="Y21"/>
  <c r="U21"/>
  <c r="T21"/>
  <c r="S21"/>
  <c r="R21"/>
  <c r="P21"/>
  <c r="O21"/>
  <c r="N21"/>
  <c r="K21"/>
  <c r="I21"/>
  <c r="H21"/>
  <c r="G21"/>
  <c r="F21"/>
  <c r="E21"/>
  <c r="D21"/>
  <c r="AT20"/>
  <c r="AS20"/>
  <c r="AR20"/>
  <c r="AQ20"/>
  <c r="AP20"/>
  <c r="AO20"/>
  <c r="AN20"/>
  <c r="AM20"/>
  <c r="AL20"/>
  <c r="AK20"/>
  <c r="AJ20"/>
  <c r="AI20"/>
  <c r="AH20"/>
  <c r="AG20"/>
  <c r="AF20"/>
  <c r="AE20"/>
  <c r="AD20"/>
  <c r="AC20"/>
  <c r="AB20"/>
  <c r="AA20"/>
  <c r="Z20"/>
  <c r="Y20"/>
  <c r="U20"/>
  <c r="T20"/>
  <c r="S20"/>
  <c r="R20"/>
  <c r="P20"/>
  <c r="O20"/>
  <c r="K20"/>
  <c r="I20"/>
  <c r="H20"/>
  <c r="G20"/>
  <c r="F20"/>
  <c r="E20"/>
  <c r="D20"/>
  <c r="AT19"/>
  <c r="AS19"/>
  <c r="AR19"/>
  <c r="AQ19"/>
  <c r="AP19"/>
  <c r="AO19"/>
  <c r="AN19"/>
  <c r="AM19"/>
  <c r="AL19"/>
  <c r="AK19"/>
  <c r="AJ19"/>
  <c r="AI19"/>
  <c r="AH19"/>
  <c r="AG19"/>
  <c r="AF19"/>
  <c r="AE19"/>
  <c r="AD19"/>
  <c r="AC19"/>
  <c r="AB19"/>
  <c r="AA19"/>
  <c r="Z19"/>
  <c r="Y19"/>
  <c r="U19"/>
  <c r="S19"/>
  <c r="P19"/>
  <c r="O19"/>
  <c r="N19"/>
  <c r="K19"/>
  <c r="H19"/>
  <c r="G19"/>
  <c r="F19"/>
  <c r="E19"/>
  <c r="D19"/>
  <c r="AT18"/>
  <c r="AS18"/>
  <c r="AR18"/>
  <c r="AQ18"/>
  <c r="AP18"/>
  <c r="AO18"/>
  <c r="AN18"/>
  <c r="AM18"/>
  <c r="AL18"/>
  <c r="AK18"/>
  <c r="AJ18"/>
  <c r="AI18"/>
  <c r="AH18"/>
  <c r="AG18"/>
  <c r="AF18"/>
  <c r="AE18"/>
  <c r="AD18"/>
  <c r="AC18"/>
  <c r="AB18"/>
  <c r="AA18"/>
  <c r="Z18"/>
  <c r="Y18"/>
  <c r="P18"/>
  <c r="N18"/>
  <c r="I18"/>
  <c r="H18"/>
  <c r="G18"/>
  <c r="F18"/>
  <c r="E18"/>
  <c r="D18"/>
  <c r="AT17"/>
  <c r="AQ17"/>
  <c r="AP17"/>
  <c r="AO17"/>
  <c r="AN17"/>
  <c r="AM17"/>
  <c r="AL17"/>
  <c r="AK17"/>
  <c r="AJ17"/>
  <c r="AI17"/>
  <c r="AH17"/>
  <c r="AG17"/>
  <c r="AF17"/>
  <c r="AE17"/>
  <c r="AD17"/>
  <c r="AC17"/>
  <c r="AB17"/>
  <c r="AA17"/>
  <c r="Z17"/>
  <c r="Y17"/>
  <c r="U17"/>
  <c r="T17"/>
  <c r="S17"/>
  <c r="R17"/>
  <c r="Q17"/>
  <c r="P17"/>
  <c r="O17"/>
  <c r="N17"/>
  <c r="K17"/>
  <c r="I17"/>
  <c r="H17"/>
  <c r="G17"/>
  <c r="F17"/>
  <c r="E17"/>
  <c r="D17"/>
  <c r="AT16"/>
  <c r="AS16"/>
  <c r="AR16"/>
  <c r="AQ16"/>
  <c r="AP16"/>
  <c r="AO16"/>
  <c r="AN16"/>
  <c r="AM16"/>
  <c r="AL16"/>
  <c r="AK16"/>
  <c r="AJ16"/>
  <c r="AI16"/>
  <c r="AH16"/>
  <c r="AG16"/>
  <c r="AF16"/>
  <c r="AE16"/>
  <c r="AD16"/>
  <c r="AC16"/>
  <c r="AB16"/>
  <c r="AA16"/>
  <c r="Z16"/>
  <c r="Y16"/>
  <c r="U16"/>
  <c r="T16"/>
  <c r="S16"/>
  <c r="R16"/>
  <c r="Q16"/>
  <c r="P16"/>
  <c r="O16"/>
  <c r="N16"/>
  <c r="M16"/>
  <c r="L16"/>
  <c r="K16"/>
  <c r="I16"/>
  <c r="H16"/>
  <c r="G16"/>
  <c r="F16"/>
  <c r="E16"/>
  <c r="D16"/>
  <c r="AU16"/>
  <c r="AU17"/>
  <c r="AU18"/>
  <c r="AU19"/>
  <c r="AU20"/>
  <c r="AU21"/>
  <c r="AU22"/>
  <c r="AU23"/>
  <c r="AU24"/>
  <c r="AV16"/>
  <c r="AV17"/>
  <c r="AV18"/>
  <c r="AV19"/>
  <c r="AV20"/>
  <c r="AV21"/>
  <c r="AV22"/>
  <c r="AV23"/>
  <c r="AV24"/>
  <c r="E15"/>
  <c r="F15"/>
  <c r="G15"/>
  <c r="G25" s="1"/>
  <c r="H15"/>
  <c r="I15"/>
  <c r="K15"/>
  <c r="N15"/>
  <c r="O15"/>
  <c r="P15"/>
  <c r="R15"/>
  <c r="U15"/>
  <c r="Y15"/>
  <c r="Z15"/>
  <c r="Z25" s="1"/>
  <c r="AA15"/>
  <c r="AB15"/>
  <c r="AB25" s="1"/>
  <c r="AC15"/>
  <c r="AD15"/>
  <c r="AE15"/>
  <c r="AF15"/>
  <c r="AF25" s="1"/>
  <c r="AG15"/>
  <c r="AH15"/>
  <c r="AH25" s="1"/>
  <c r="AI15"/>
  <c r="AJ15"/>
  <c r="AJ25" s="1"/>
  <c r="AK15"/>
  <c r="AL15"/>
  <c r="AL25" s="1"/>
  <c r="AM15"/>
  <c r="AN15"/>
  <c r="AO15"/>
  <c r="AP15"/>
  <c r="AP25" s="1"/>
  <c r="AQ15"/>
  <c r="AR15"/>
  <c r="AS15"/>
  <c r="AT15"/>
  <c r="AT25" s="1"/>
  <c r="AU15"/>
  <c r="AV15"/>
  <c r="AV25" s="1"/>
  <c r="AV9"/>
  <c r="AV10"/>
  <c r="AU9"/>
  <c r="AU10"/>
  <c r="AU11"/>
  <c r="AT9"/>
  <c r="AT10"/>
  <c r="AT11"/>
  <c r="AS9"/>
  <c r="AS10"/>
  <c r="AS11"/>
  <c r="AR9"/>
  <c r="AR10"/>
  <c r="AR11"/>
  <c r="AQ9"/>
  <c r="AQ10"/>
  <c r="AQ11"/>
  <c r="AP9"/>
  <c r="AP10"/>
  <c r="AP11"/>
  <c r="AO9"/>
  <c r="AO10"/>
  <c r="AO11"/>
  <c r="AM9"/>
  <c r="AM10"/>
  <c r="AM11"/>
  <c r="AL9"/>
  <c r="AL10"/>
  <c r="AL12" s="1"/>
  <c r="AL11"/>
  <c r="AK9"/>
  <c r="AK10"/>
  <c r="AK11"/>
  <c r="AJ9"/>
  <c r="AJ10"/>
  <c r="AJ12" s="1"/>
  <c r="AJ11"/>
  <c r="AI9"/>
  <c r="AI10"/>
  <c r="AI11"/>
  <c r="AH9"/>
  <c r="AH10"/>
  <c r="AH11"/>
  <c r="AG9"/>
  <c r="AG10"/>
  <c r="AG11"/>
  <c r="AF9"/>
  <c r="AF10"/>
  <c r="AF12" s="1"/>
  <c r="AF11"/>
  <c r="AE9"/>
  <c r="AE10"/>
  <c r="AE11"/>
  <c r="AD9"/>
  <c r="AD10"/>
  <c r="AD12" s="1"/>
  <c r="AD11"/>
  <c r="AC9"/>
  <c r="AC10"/>
  <c r="AC11"/>
  <c r="AB11"/>
  <c r="AB9"/>
  <c r="AB12" s="1"/>
  <c r="AB10"/>
  <c r="AA9"/>
  <c r="AA10"/>
  <c r="AA11"/>
  <c r="Z9"/>
  <c r="Z10"/>
  <c r="Z11"/>
  <c r="Y9"/>
  <c r="Y10"/>
  <c r="Y11"/>
  <c r="U9"/>
  <c r="U10"/>
  <c r="U11"/>
  <c r="T9"/>
  <c r="S9"/>
  <c r="S11"/>
  <c r="R9"/>
  <c r="R10"/>
  <c r="R11"/>
  <c r="Q9"/>
  <c r="Q10"/>
  <c r="Q11"/>
  <c r="P9"/>
  <c r="P10"/>
  <c r="P11"/>
  <c r="O9"/>
  <c r="O10"/>
  <c r="O11"/>
  <c r="N9"/>
  <c r="N10"/>
  <c r="N11"/>
  <c r="L9"/>
  <c r="L10"/>
  <c r="L11"/>
  <c r="K9"/>
  <c r="K10"/>
  <c r="K11"/>
  <c r="I9"/>
  <c r="I10"/>
  <c r="H9"/>
  <c r="H10"/>
  <c r="G9"/>
  <c r="G10"/>
  <c r="G11"/>
  <c r="F9"/>
  <c r="F10"/>
  <c r="F11"/>
  <c r="E9"/>
  <c r="E10"/>
  <c r="E11"/>
  <c r="G8"/>
  <c r="H8"/>
  <c r="I8"/>
  <c r="K8"/>
  <c r="L8"/>
  <c r="M8"/>
  <c r="N8"/>
  <c r="O8"/>
  <c r="P8"/>
  <c r="Q8"/>
  <c r="R8"/>
  <c r="S8"/>
  <c r="T8"/>
  <c r="U8"/>
  <c r="D75"/>
  <c r="D74"/>
  <c r="D73"/>
  <c r="D72"/>
  <c r="D71"/>
  <c r="D61"/>
  <c r="D54"/>
  <c r="D40"/>
  <c r="D51" s="1"/>
  <c r="D27"/>
  <c r="D15"/>
  <c r="D11"/>
  <c r="D10"/>
  <c r="D9"/>
  <c r="AA77"/>
  <c r="AA78" s="1"/>
  <c r="C76"/>
  <c r="E51"/>
  <c r="C44"/>
  <c r="C41"/>
  <c r="AD25"/>
  <c r="H25"/>
  <c r="C23"/>
  <c r="V12"/>
  <c r="E12" i="35"/>
  <c r="E81" i="5"/>
  <c r="E79"/>
  <c r="D81"/>
  <c r="D80"/>
  <c r="D79"/>
  <c r="D78"/>
  <c r="H18" i="49"/>
  <c r="E21"/>
  <c r="D21" i="50"/>
  <c r="F18" i="82"/>
  <c r="AP12" i="91" l="1"/>
  <c r="AT12"/>
  <c r="AH12"/>
  <c r="Z12"/>
  <c r="Z70" s="1"/>
  <c r="C71"/>
  <c r="F25"/>
  <c r="I51"/>
  <c r="G51"/>
  <c r="AR62"/>
  <c r="AM62"/>
  <c r="AK62"/>
  <c r="AI62"/>
  <c r="AE62"/>
  <c r="T62"/>
  <c r="N62"/>
  <c r="L62"/>
  <c r="V62"/>
  <c r="AW12"/>
  <c r="AW25"/>
  <c r="P12"/>
  <c r="AW51"/>
  <c r="AW63" i="87"/>
  <c r="AW65" s="1"/>
  <c r="Q12" i="91"/>
  <c r="K12"/>
  <c r="G12"/>
  <c r="O12"/>
  <c r="AR12"/>
  <c r="C16"/>
  <c r="AU25"/>
  <c r="AQ25"/>
  <c r="AO25"/>
  <c r="AM25"/>
  <c r="AK25"/>
  <c r="AI25"/>
  <c r="AG25"/>
  <c r="AE25"/>
  <c r="AC25"/>
  <c r="AA25"/>
  <c r="Y25"/>
  <c r="AU51"/>
  <c r="AO51"/>
  <c r="AJ51"/>
  <c r="AH51"/>
  <c r="AF51"/>
  <c r="AD51"/>
  <c r="AB51"/>
  <c r="Z51"/>
  <c r="T51"/>
  <c r="T64" s="1"/>
  <c r="E31" i="5" s="1"/>
  <c r="P51" i="91"/>
  <c r="N51"/>
  <c r="N64" s="1"/>
  <c r="E23" i="5" s="1"/>
  <c r="L51" i="91"/>
  <c r="H51"/>
  <c r="F51"/>
  <c r="F64" s="1"/>
  <c r="E13" i="5" s="1"/>
  <c r="AL62" i="91"/>
  <c r="AF62"/>
  <c r="AD62"/>
  <c r="AB62"/>
  <c r="Z62"/>
  <c r="S62"/>
  <c r="Q62"/>
  <c r="O62"/>
  <c r="M62"/>
  <c r="K62"/>
  <c r="I62"/>
  <c r="O64"/>
  <c r="M64"/>
  <c r="E22" i="5" s="1"/>
  <c r="W62" i="91"/>
  <c r="AX37"/>
  <c r="D67" i="5" s="1"/>
  <c r="J30" i="91"/>
  <c r="J35" s="1"/>
  <c r="J37" s="1"/>
  <c r="D17" i="5" s="1"/>
  <c r="V51" i="91"/>
  <c r="AX62" i="7"/>
  <c r="AY12" i="91"/>
  <c r="I22" i="92"/>
  <c r="AX47" i="7" s="1"/>
  <c r="AX47" i="91" s="1"/>
  <c r="I14" i="92"/>
  <c r="AX46" i="7" s="1"/>
  <c r="AX46" i="91" s="1"/>
  <c r="W51"/>
  <c r="W64" s="1"/>
  <c r="E34" i="5" s="1"/>
  <c r="AW77" i="91"/>
  <c r="AW37"/>
  <c r="D66" i="5" s="1"/>
  <c r="AW37" i="7"/>
  <c r="C9" i="91"/>
  <c r="L12"/>
  <c r="U12"/>
  <c r="Y12"/>
  <c r="AA12"/>
  <c r="AC12"/>
  <c r="AC70" s="1"/>
  <c r="AC77" s="1"/>
  <c r="AC78" s="1"/>
  <c r="AE12"/>
  <c r="AG12"/>
  <c r="AI12"/>
  <c r="AK12"/>
  <c r="AM12"/>
  <c r="AO12"/>
  <c r="AO70" s="1"/>
  <c r="AQ12"/>
  <c r="AQ70" s="1"/>
  <c r="AS12"/>
  <c r="AU12"/>
  <c r="E25"/>
  <c r="AE70"/>
  <c r="AG70"/>
  <c r="AG77" s="1"/>
  <c r="AG78" s="1"/>
  <c r="AM70"/>
  <c r="AM77" s="1"/>
  <c r="AM78" s="1"/>
  <c r="AB70"/>
  <c r="AB77" s="1"/>
  <c r="AD70"/>
  <c r="AJ70"/>
  <c r="AJ77" s="1"/>
  <c r="AL70"/>
  <c r="AL77" s="1"/>
  <c r="AA79"/>
  <c r="AA81" s="1"/>
  <c r="AX51" l="1"/>
  <c r="AX64" s="1"/>
  <c r="E67" i="5" s="1"/>
  <c r="AX51" i="7"/>
  <c r="AX64" s="1"/>
  <c r="AW78" i="91"/>
  <c r="AW79" s="1"/>
  <c r="AW81" s="1"/>
  <c r="AJ78"/>
  <c r="AB78"/>
  <c r="AL78"/>
  <c r="AM79"/>
  <c r="AM81" s="1"/>
  <c r="AG79"/>
  <c r="AG81" s="1"/>
  <c r="AC79"/>
  <c r="AC81" s="1"/>
  <c r="AL79" l="1"/>
  <c r="AL81" s="1"/>
  <c r="AB79"/>
  <c r="AJ79"/>
  <c r="AJ81" s="1"/>
  <c r="AK64" l="1"/>
  <c r="E52" i="5" s="1"/>
  <c r="AI64" i="91" l="1"/>
  <c r="E50" i="5" s="1"/>
  <c r="AW56" i="7" l="1"/>
  <c r="AW62" l="1"/>
  <c r="AW64" s="1"/>
  <c r="AW56" i="91"/>
  <c r="AF64"/>
  <c r="E47" i="5" s="1"/>
  <c r="AP46" i="7"/>
  <c r="AP46" i="91" s="1"/>
  <c r="C46" s="1"/>
  <c r="E80" i="5"/>
  <c r="E78"/>
  <c r="F11" i="68"/>
  <c r="I10"/>
  <c r="AL49" i="87" s="1"/>
  <c r="I37" i="82"/>
  <c r="I34"/>
  <c r="AZ61" i="87" s="1"/>
  <c r="I33" i="82"/>
  <c r="AZ35" i="87" s="1"/>
  <c r="C35" s="1"/>
  <c r="I21" i="82"/>
  <c r="AZ12" i="87" s="1"/>
  <c r="I14" i="82"/>
  <c r="I17"/>
  <c r="I16"/>
  <c r="AZ16" i="87" s="1"/>
  <c r="I15" i="82"/>
  <c r="AZ20" i="87" s="1"/>
  <c r="I13" i="82"/>
  <c r="I12"/>
  <c r="I11"/>
  <c r="AZ11" i="87" s="1"/>
  <c r="AZ13" s="1"/>
  <c r="F17" i="81"/>
  <c r="F23"/>
  <c r="F29"/>
  <c r="F45"/>
  <c r="I41"/>
  <c r="I44"/>
  <c r="I43"/>
  <c r="I42"/>
  <c r="I40"/>
  <c r="I39"/>
  <c r="I38"/>
  <c r="AY19" i="87" s="1"/>
  <c r="I37" i="81"/>
  <c r="AY18" i="87" s="1"/>
  <c r="I36" i="81"/>
  <c r="I35"/>
  <c r="I34"/>
  <c r="I33"/>
  <c r="I32"/>
  <c r="I31"/>
  <c r="I28"/>
  <c r="I27"/>
  <c r="I26"/>
  <c r="I25"/>
  <c r="I22"/>
  <c r="I21"/>
  <c r="I20"/>
  <c r="I19"/>
  <c r="I16"/>
  <c r="I15"/>
  <c r="I13"/>
  <c r="I12"/>
  <c r="I11"/>
  <c r="I17" s="1"/>
  <c r="AY41" i="87" s="1"/>
  <c r="I19" i="76"/>
  <c r="AV57" i="87" s="1"/>
  <c r="AV63" s="1"/>
  <c r="I18" i="76"/>
  <c r="AV33" i="87" s="1"/>
  <c r="I17" i="76"/>
  <c r="I14"/>
  <c r="I13"/>
  <c r="I9"/>
  <c r="AV12" i="87" s="1"/>
  <c r="AV13" s="1"/>
  <c r="AV72" s="1"/>
  <c r="I14" i="77"/>
  <c r="I9"/>
  <c r="I29" i="75"/>
  <c r="I28"/>
  <c r="I27"/>
  <c r="I26"/>
  <c r="I25"/>
  <c r="F21"/>
  <c r="I20"/>
  <c r="I19"/>
  <c r="I18"/>
  <c r="I17"/>
  <c r="I16"/>
  <c r="I15"/>
  <c r="I21" s="1"/>
  <c r="F11"/>
  <c r="I10"/>
  <c r="I9"/>
  <c r="I27" i="74"/>
  <c r="I26"/>
  <c r="I25"/>
  <c r="I22"/>
  <c r="AS57" i="87" s="1"/>
  <c r="AS63" s="1"/>
  <c r="I21" i="74"/>
  <c r="I20"/>
  <c r="AS76" i="87" s="1"/>
  <c r="I18" i="74"/>
  <c r="I17"/>
  <c r="I14"/>
  <c r="I10"/>
  <c r="I9"/>
  <c r="I17" i="73"/>
  <c r="I13"/>
  <c r="I9"/>
  <c r="I32" i="86"/>
  <c r="I31"/>
  <c r="I30"/>
  <c r="I28"/>
  <c r="I27"/>
  <c r="I26"/>
  <c r="I24"/>
  <c r="I23"/>
  <c r="I22"/>
  <c r="I20"/>
  <c r="I19"/>
  <c r="I18"/>
  <c r="I16"/>
  <c r="I15"/>
  <c r="I14"/>
  <c r="I12"/>
  <c r="I11"/>
  <c r="I10"/>
  <c r="F48" i="72"/>
  <c r="I48"/>
  <c r="F41"/>
  <c r="F34"/>
  <c r="F20"/>
  <c r="I40"/>
  <c r="I39"/>
  <c r="I38"/>
  <c r="I37"/>
  <c r="I36"/>
  <c r="I33"/>
  <c r="I32"/>
  <c r="I31"/>
  <c r="I30"/>
  <c r="I28"/>
  <c r="I27"/>
  <c r="I26"/>
  <c r="I25"/>
  <c r="I24"/>
  <c r="I23"/>
  <c r="I22"/>
  <c r="I19"/>
  <c r="I18"/>
  <c r="I17"/>
  <c r="I16"/>
  <c r="I15"/>
  <c r="I14"/>
  <c r="I13"/>
  <c r="I12"/>
  <c r="I11"/>
  <c r="I10"/>
  <c r="I9"/>
  <c r="F21" i="71"/>
  <c r="I19"/>
  <c r="I16"/>
  <c r="I13"/>
  <c r="F12" i="70"/>
  <c r="I32"/>
  <c r="I31"/>
  <c r="I30"/>
  <c r="I22"/>
  <c r="I21"/>
  <c r="I20"/>
  <c r="I17"/>
  <c r="I15"/>
  <c r="I11"/>
  <c r="I10"/>
  <c r="I9"/>
  <c r="E76" i="88"/>
  <c r="E11" i="69"/>
  <c r="H9"/>
  <c r="H11" s="1"/>
  <c r="I9" i="66"/>
  <c r="AK30" i="87" s="1"/>
  <c r="AK72" s="1"/>
  <c r="AK79" s="1"/>
  <c r="H13" i="65"/>
  <c r="H12"/>
  <c r="H24" s="1"/>
  <c r="H21"/>
  <c r="I10" i="64"/>
  <c r="I10" i="62"/>
  <c r="I12"/>
  <c r="F23" i="61"/>
  <c r="I23" s="1"/>
  <c r="I25" s="1"/>
  <c r="F9" s="1"/>
  <c r="I9" s="1"/>
  <c r="AF30" i="87" s="1"/>
  <c r="F15" i="60"/>
  <c r="F16" s="1"/>
  <c r="I9"/>
  <c r="I12" i="58"/>
  <c r="I9"/>
  <c r="I9" i="57"/>
  <c r="I26" i="56"/>
  <c r="I25"/>
  <c r="I22"/>
  <c r="I21"/>
  <c r="I18"/>
  <c r="I17"/>
  <c r="I14"/>
  <c r="I13"/>
  <c r="I10"/>
  <c r="I9"/>
  <c r="F22" i="53"/>
  <c r="F14"/>
  <c r="F13"/>
  <c r="I14"/>
  <c r="I13"/>
  <c r="I10"/>
  <c r="I9"/>
  <c r="D34" i="85"/>
  <c r="D22" s="1"/>
  <c r="G22" s="1"/>
  <c r="G27"/>
  <c r="G26"/>
  <c r="G28"/>
  <c r="G23"/>
  <c r="G21"/>
  <c r="G20"/>
  <c r="G19"/>
  <c r="G18"/>
  <c r="G15"/>
  <c r="G14"/>
  <c r="G13"/>
  <c r="G12"/>
  <c r="G11"/>
  <c r="G10"/>
  <c r="G9"/>
  <c r="F18" i="84"/>
  <c r="F9" s="1"/>
  <c r="I9" s="1"/>
  <c r="W12" i="87" s="1"/>
  <c r="W13" s="1"/>
  <c r="W72" s="1"/>
  <c r="W79" s="1"/>
  <c r="E12" i="52"/>
  <c r="H10"/>
  <c r="H12" s="1"/>
  <c r="I10" i="51"/>
  <c r="I8"/>
  <c r="D33" i="50"/>
  <c r="D27"/>
  <c r="G16"/>
  <c r="D11"/>
  <c r="G25"/>
  <c r="G24"/>
  <c r="G31"/>
  <c r="G30"/>
  <c r="T16" i="87" s="1"/>
  <c r="G18" i="50"/>
  <c r="G17"/>
  <c r="G9"/>
  <c r="G8"/>
  <c r="E33" i="49"/>
  <c r="E27"/>
  <c r="E12"/>
  <c r="H31"/>
  <c r="H33" s="1"/>
  <c r="H30"/>
  <c r="H24"/>
  <c r="H27" s="1"/>
  <c r="H19"/>
  <c r="H16"/>
  <c r="H15"/>
  <c r="H10"/>
  <c r="H12" s="1"/>
  <c r="H9"/>
  <c r="I25" i="40"/>
  <c r="I24"/>
  <c r="I23"/>
  <c r="R77" i="87" s="1"/>
  <c r="I21" i="40"/>
  <c r="I20"/>
  <c r="R33" i="87" s="1"/>
  <c r="I19" i="40"/>
  <c r="R76" i="87" s="1"/>
  <c r="I15" i="40"/>
  <c r="I10"/>
  <c r="H15" i="38"/>
  <c r="E18"/>
  <c r="E20" s="1"/>
  <c r="H17"/>
  <c r="H16"/>
  <c r="H13"/>
  <c r="H10"/>
  <c r="H21" i="37"/>
  <c r="H20"/>
  <c r="H19"/>
  <c r="E16"/>
  <c r="H13"/>
  <c r="H16" s="1"/>
  <c r="H9" i="36"/>
  <c r="H17" i="35"/>
  <c r="N33" i="87" s="1"/>
  <c r="H16" i="35"/>
  <c r="N77" i="87" s="1"/>
  <c r="C77" s="1"/>
  <c r="H10" i="35"/>
  <c r="H9"/>
  <c r="E51" i="33"/>
  <c r="F51" i="34"/>
  <c r="I49"/>
  <c r="M25" i="87" s="1"/>
  <c r="I46" i="34"/>
  <c r="I45"/>
  <c r="I43"/>
  <c r="M22" i="87" s="1"/>
  <c r="C22" s="1"/>
  <c r="I42" i="34"/>
  <c r="I40"/>
  <c r="I38"/>
  <c r="I37"/>
  <c r="I36"/>
  <c r="I35"/>
  <c r="I34"/>
  <c r="I33"/>
  <c r="I32"/>
  <c r="I31"/>
  <c r="I30"/>
  <c r="I29"/>
  <c r="I28"/>
  <c r="I27"/>
  <c r="I26"/>
  <c r="I25"/>
  <c r="I24"/>
  <c r="I23"/>
  <c r="I22"/>
  <c r="I21"/>
  <c r="I20"/>
  <c r="I19"/>
  <c r="I18"/>
  <c r="I17"/>
  <c r="I16"/>
  <c r="I15"/>
  <c r="I14"/>
  <c r="I13"/>
  <c r="I12"/>
  <c r="I11"/>
  <c r="I10"/>
  <c r="I9"/>
  <c r="I8"/>
  <c r="I7"/>
  <c r="H50" i="33"/>
  <c r="H47"/>
  <c r="H46"/>
  <c r="H44"/>
  <c r="H43"/>
  <c r="H41"/>
  <c r="H39"/>
  <c r="H38"/>
  <c r="H37"/>
  <c r="H36"/>
  <c r="H35"/>
  <c r="H34"/>
  <c r="H33"/>
  <c r="H32"/>
  <c r="H31"/>
  <c r="H30"/>
  <c r="H29"/>
  <c r="H28"/>
  <c r="H27"/>
  <c r="H26"/>
  <c r="H25"/>
  <c r="H24"/>
  <c r="H23"/>
  <c r="H22"/>
  <c r="H21"/>
  <c r="H20"/>
  <c r="H19"/>
  <c r="H18"/>
  <c r="H17"/>
  <c r="H16"/>
  <c r="H15"/>
  <c r="H14"/>
  <c r="H13"/>
  <c r="H12"/>
  <c r="H11"/>
  <c r="H10"/>
  <c r="H9"/>
  <c r="H8"/>
  <c r="I17" i="32"/>
  <c r="I12"/>
  <c r="I11"/>
  <c r="I10"/>
  <c r="I9"/>
  <c r="F25" i="27"/>
  <c r="I16"/>
  <c r="F13"/>
  <c r="I11"/>
  <c r="I9"/>
  <c r="I9" i="26"/>
  <c r="I30" i="23"/>
  <c r="R57" i="87" l="1"/>
  <c r="I19" i="32"/>
  <c r="M18" i="87"/>
  <c r="C18" s="1"/>
  <c r="M19"/>
  <c r="M23"/>
  <c r="C23" s="1"/>
  <c r="I21" i="71"/>
  <c r="I34" i="72"/>
  <c r="I11" i="75"/>
  <c r="AS29" i="87"/>
  <c r="C29" s="1"/>
  <c r="AZ19"/>
  <c r="R25"/>
  <c r="R26" s="1"/>
  <c r="R43"/>
  <c r="R63"/>
  <c r="C57"/>
  <c r="AF72"/>
  <c r="AF79" s="1"/>
  <c r="C30"/>
  <c r="AS72"/>
  <c r="AS79" s="1"/>
  <c r="H51" i="33"/>
  <c r="H21" i="49"/>
  <c r="S18" i="7" s="1"/>
  <c r="E35" i="49"/>
  <c r="G11" i="50"/>
  <c r="T11" i="87" s="1"/>
  <c r="G33" i="50"/>
  <c r="G27"/>
  <c r="T20" i="87" s="1"/>
  <c r="G21" i="50"/>
  <c r="T19" i="87" s="1"/>
  <c r="AS43"/>
  <c r="AS52" s="1"/>
  <c r="AS65" s="1"/>
  <c r="I18" i="82"/>
  <c r="W80" i="87"/>
  <c r="W32" s="1"/>
  <c r="AB82"/>
  <c r="AB80" i="91"/>
  <c r="AK80" i="87"/>
  <c r="AK32" s="1"/>
  <c r="AV76"/>
  <c r="C76" s="1"/>
  <c r="AV74" i="91"/>
  <c r="AZ63" i="87"/>
  <c r="AZ65" s="1"/>
  <c r="C61"/>
  <c r="I11" i="53"/>
  <c r="AS33" i="87"/>
  <c r="C33" s="1"/>
  <c r="AV43"/>
  <c r="AV52" s="1"/>
  <c r="AV65" s="1"/>
  <c r="AZ26"/>
  <c r="AZ72" s="1"/>
  <c r="AZ79" s="1"/>
  <c r="I11" i="68"/>
  <c r="I23" i="81"/>
  <c r="AY55" i="87" s="1"/>
  <c r="AY63" s="1"/>
  <c r="I29" i="81"/>
  <c r="AY28" i="87" s="1"/>
  <c r="C28" s="1"/>
  <c r="I45" i="81"/>
  <c r="AY52" i="87"/>
  <c r="C41"/>
  <c r="AY16"/>
  <c r="AY26" s="1"/>
  <c r="AY72" s="1"/>
  <c r="AY79" s="1"/>
  <c r="I41" i="72"/>
  <c r="I12" i="70"/>
  <c r="C49" i="87"/>
  <c r="AL52"/>
  <c r="AL65" s="1"/>
  <c r="I15" i="53"/>
  <c r="Y55" i="87" s="1"/>
  <c r="C55" s="1"/>
  <c r="C63" s="1"/>
  <c r="F15" i="53"/>
  <c r="Y63" i="87"/>
  <c r="Y65" s="1"/>
  <c r="D35" i="50"/>
  <c r="G35"/>
  <c r="T13" i="87"/>
  <c r="C11"/>
  <c r="H35" i="49"/>
  <c r="H12" i="35"/>
  <c r="N25" i="87" s="1"/>
  <c r="N26" s="1"/>
  <c r="N72" s="1"/>
  <c r="N79" s="1"/>
  <c r="M16"/>
  <c r="M20"/>
  <c r="C20" s="1"/>
  <c r="M21"/>
  <c r="C21" s="1"/>
  <c r="I51" i="34"/>
  <c r="I13" i="27"/>
  <c r="I12" i="87"/>
  <c r="AW62" i="91"/>
  <c r="AW64" s="1"/>
  <c r="E66" i="5" s="1"/>
  <c r="AE64" i="91"/>
  <c r="E46" i="5" s="1"/>
  <c r="I20" i="72"/>
  <c r="AP48" i="7" s="1"/>
  <c r="H18" i="38"/>
  <c r="H20" s="1"/>
  <c r="T26" i="87" l="1"/>
  <c r="C80" i="91"/>
  <c r="AB81"/>
  <c r="AS80" i="87"/>
  <c r="AS32" s="1"/>
  <c r="AF80"/>
  <c r="AF32" s="1"/>
  <c r="R72"/>
  <c r="R79" s="1"/>
  <c r="AK81"/>
  <c r="AK83" s="1"/>
  <c r="AK31" s="1"/>
  <c r="AK36" s="1"/>
  <c r="AK38" s="1"/>
  <c r="W81"/>
  <c r="W83" s="1"/>
  <c r="W31" s="1"/>
  <c r="W36" s="1"/>
  <c r="W38" s="1"/>
  <c r="AZ80"/>
  <c r="C82"/>
  <c r="AB83"/>
  <c r="AB31" s="1"/>
  <c r="AB36" s="1"/>
  <c r="AB38" s="1"/>
  <c r="R52"/>
  <c r="R65" s="1"/>
  <c r="C43"/>
  <c r="AV79"/>
  <c r="C52"/>
  <c r="C65" s="1"/>
  <c r="AY65"/>
  <c r="AY80"/>
  <c r="AY81" s="1"/>
  <c r="AY83" s="1"/>
  <c r="AY31" s="1"/>
  <c r="AY36" s="1"/>
  <c r="AY38" s="1"/>
  <c r="C25"/>
  <c r="N80"/>
  <c r="N32" s="1"/>
  <c r="M26"/>
  <c r="M72" s="1"/>
  <c r="M79" s="1"/>
  <c r="C16"/>
  <c r="I13"/>
  <c r="I72" s="1"/>
  <c r="I79" s="1"/>
  <c r="C12"/>
  <c r="AD64" i="91"/>
  <c r="E45" i="5" s="1"/>
  <c r="C27" i="8"/>
  <c r="C7" s="1"/>
  <c r="AV80" i="87" l="1"/>
  <c r="AV32" s="1"/>
  <c r="AZ32"/>
  <c r="AW80"/>
  <c r="AW81" s="1"/>
  <c r="AW83" s="1"/>
  <c r="R80"/>
  <c r="R32" s="1"/>
  <c r="AZ81"/>
  <c r="AZ83" s="1"/>
  <c r="AZ31" s="1"/>
  <c r="AZ36" s="1"/>
  <c r="AZ38" s="1"/>
  <c r="AF81"/>
  <c r="AF83" s="1"/>
  <c r="AF31" s="1"/>
  <c r="AF36" s="1"/>
  <c r="AF38" s="1"/>
  <c r="AS81"/>
  <c r="AS83" s="1"/>
  <c r="AS31" s="1"/>
  <c r="AS36" s="1"/>
  <c r="AS38" s="1"/>
  <c r="N81"/>
  <c r="N83" s="1"/>
  <c r="N31" s="1"/>
  <c r="N36" s="1"/>
  <c r="N38" s="1"/>
  <c r="T72"/>
  <c r="T79" s="1"/>
  <c r="T80" s="1"/>
  <c r="T32" s="1"/>
  <c r="M80"/>
  <c r="M32" s="1"/>
  <c r="I80"/>
  <c r="I32" s="1"/>
  <c r="D37" i="6"/>
  <c r="D62"/>
  <c r="D64"/>
  <c r="D68"/>
  <c r="C38" i="88"/>
  <c r="E80"/>
  <c r="C80" s="1"/>
  <c r="D82" i="6" s="1"/>
  <c r="AR75" i="91"/>
  <c r="AO75"/>
  <c r="AO77" s="1"/>
  <c r="R75"/>
  <c r="N75"/>
  <c r="AY74"/>
  <c r="R74"/>
  <c r="E72" i="88"/>
  <c r="E71"/>
  <c r="AS60" i="91"/>
  <c r="AV59"/>
  <c r="E54" i="88"/>
  <c r="AY54" i="91"/>
  <c r="E48" i="88"/>
  <c r="E46"/>
  <c r="E45"/>
  <c r="E44"/>
  <c r="E43"/>
  <c r="E42"/>
  <c r="AS42" i="91"/>
  <c r="E40" i="88"/>
  <c r="AY40" i="91"/>
  <c r="AY51" s="1"/>
  <c r="AS40"/>
  <c r="AZ34"/>
  <c r="AV34"/>
  <c r="E33" i="88"/>
  <c r="E32"/>
  <c r="AV32" i="91"/>
  <c r="AS32"/>
  <c r="R32"/>
  <c r="N32"/>
  <c r="AK29"/>
  <c r="AK70" s="1"/>
  <c r="AK77" s="1"/>
  <c r="AF29"/>
  <c r="AF70" s="1"/>
  <c r="AF77" s="1"/>
  <c r="AU28"/>
  <c r="AS28"/>
  <c r="AP28"/>
  <c r="AY27"/>
  <c r="AT27"/>
  <c r="AS27"/>
  <c r="AP27"/>
  <c r="AP70" s="1"/>
  <c r="AP77" s="1"/>
  <c r="R24"/>
  <c r="N24"/>
  <c r="M24"/>
  <c r="E22" i="88"/>
  <c r="M22" i="91"/>
  <c r="AZ21"/>
  <c r="M21"/>
  <c r="M20"/>
  <c r="AZ19"/>
  <c r="T19"/>
  <c r="R19"/>
  <c r="M19"/>
  <c r="AZ18"/>
  <c r="AY18"/>
  <c r="T18"/>
  <c r="R18"/>
  <c r="M18"/>
  <c r="AY17"/>
  <c r="M17"/>
  <c r="E15" i="88"/>
  <c r="AZ15" i="91"/>
  <c r="AY15"/>
  <c r="AY25" s="1"/>
  <c r="M15"/>
  <c r="AZ11"/>
  <c r="T11"/>
  <c r="AZ10"/>
  <c r="AZ12" s="1"/>
  <c r="T10"/>
  <c r="T12" s="1"/>
  <c r="E8" i="88"/>
  <c r="R81" i="87" l="1"/>
  <c r="R83" s="1"/>
  <c r="R31" s="1"/>
  <c r="R36" s="1"/>
  <c r="R38" s="1"/>
  <c r="AV81"/>
  <c r="AV83" s="1"/>
  <c r="AV31" s="1"/>
  <c r="AV36" s="1"/>
  <c r="AV38" s="1"/>
  <c r="M25" i="91"/>
  <c r="T81" i="87"/>
  <c r="T83" s="1"/>
  <c r="T31" s="1"/>
  <c r="T36" s="1"/>
  <c r="T38" s="1"/>
  <c r="M81"/>
  <c r="M83" s="1"/>
  <c r="M31" s="1"/>
  <c r="M36" s="1"/>
  <c r="M38" s="1"/>
  <c r="I81"/>
  <c r="I83" s="1"/>
  <c r="I31" s="1"/>
  <c r="I36" s="1"/>
  <c r="I38" s="1"/>
  <c r="R25" i="91"/>
  <c r="AZ25"/>
  <c r="E56" i="88"/>
  <c r="E57"/>
  <c r="E58"/>
  <c r="E59"/>
  <c r="AY62" i="91"/>
  <c r="AY64" s="1"/>
  <c r="E69" i="5" s="1"/>
  <c r="E75" i="88"/>
  <c r="AO78" i="91"/>
  <c r="AO79" s="1"/>
  <c r="AO81" s="1"/>
  <c r="W18"/>
  <c r="W25" s="1"/>
  <c r="W11"/>
  <c r="W12" s="1"/>
  <c r="AZ40"/>
  <c r="AZ51" s="1"/>
  <c r="AZ60"/>
  <c r="T15"/>
  <c r="T25" s="1"/>
  <c r="AR17"/>
  <c r="AR25" s="1"/>
  <c r="AF78"/>
  <c r="AF79" s="1"/>
  <c r="AF81" s="1"/>
  <c r="R56"/>
  <c r="R62" s="1"/>
  <c r="AV56"/>
  <c r="AV11"/>
  <c r="AV12" s="1"/>
  <c r="N20"/>
  <c r="N25" s="1"/>
  <c r="AP78"/>
  <c r="AP79" s="1"/>
  <c r="AP81" s="1"/>
  <c r="AK78"/>
  <c r="AK79" s="1"/>
  <c r="AK81" s="1"/>
  <c r="AT40"/>
  <c r="R42"/>
  <c r="AV42"/>
  <c r="AV51" s="1"/>
  <c r="AS50"/>
  <c r="AS51" s="1"/>
  <c r="AS56"/>
  <c r="AS62" s="1"/>
  <c r="AB64"/>
  <c r="E43" i="5" s="1"/>
  <c r="E16" i="88"/>
  <c r="E20"/>
  <c r="E74"/>
  <c r="E53"/>
  <c r="E55"/>
  <c r="E23"/>
  <c r="E19"/>
  <c r="E31"/>
  <c r="E9"/>
  <c r="E10"/>
  <c r="E21"/>
  <c r="E27"/>
  <c r="E39"/>
  <c r="E41"/>
  <c r="E47"/>
  <c r="E14"/>
  <c r="E18"/>
  <c r="E26"/>
  <c r="U60" i="7"/>
  <c r="U60" i="91" s="1"/>
  <c r="C75" i="7"/>
  <c r="D76" i="88" s="1"/>
  <c r="C76" s="1"/>
  <c r="C70" i="7"/>
  <c r="D71" i="88" s="1"/>
  <c r="C71" s="1"/>
  <c r="D73" i="6" s="1"/>
  <c r="C49" i="7"/>
  <c r="D48" i="88" s="1"/>
  <c r="C48" s="1"/>
  <c r="D50" i="6" s="1"/>
  <c r="C46" i="7"/>
  <c r="D45" i="88" s="1"/>
  <c r="C45" s="1"/>
  <c r="D47" i="6" s="1"/>
  <c r="C44" i="7"/>
  <c r="D43" i="88" s="1"/>
  <c r="C43" s="1"/>
  <c r="D45" i="6" s="1"/>
  <c r="C43" i="7"/>
  <c r="D42" i="88" s="1"/>
  <c r="C42" s="1"/>
  <c r="D44" i="6" s="1"/>
  <c r="C41" i="7"/>
  <c r="D40" i="88" s="1"/>
  <c r="C40" s="1"/>
  <c r="D42" i="6" s="1"/>
  <c r="C33" i="7"/>
  <c r="D32" i="88" s="1"/>
  <c r="C32" s="1"/>
  <c r="D34" i="6" s="1"/>
  <c r="C23" i="7"/>
  <c r="D22" i="88" s="1"/>
  <c r="C22" s="1"/>
  <c r="D24" i="6" s="1"/>
  <c r="C16" i="7"/>
  <c r="D15" i="88" s="1"/>
  <c r="C15" s="1"/>
  <c r="D17" i="6" s="1"/>
  <c r="C9" i="7"/>
  <c r="D8" i="88" s="1"/>
  <c r="C8" s="1"/>
  <c r="D10" i="6" s="1"/>
  <c r="R51" i="91" l="1"/>
  <c r="AV62"/>
  <c r="AV64" s="1"/>
  <c r="E65" i="5" s="1"/>
  <c r="AZ62" i="91"/>
  <c r="AZ64" s="1"/>
  <c r="E70" i="5" s="1"/>
  <c r="W70" i="91"/>
  <c r="W77" s="1"/>
  <c r="W79" s="1"/>
  <c r="W81" s="1"/>
  <c r="AS64"/>
  <c r="E62" i="5" s="1"/>
  <c r="E61" i="88"/>
  <c r="E50"/>
  <c r="AR31" i="91"/>
  <c r="R31"/>
  <c r="N31"/>
  <c r="AY30"/>
  <c r="AY35" s="1"/>
  <c r="AY37" s="1"/>
  <c r="D69" i="5" s="1"/>
  <c r="M31" i="91"/>
  <c r="AV31"/>
  <c r="T31"/>
  <c r="W31"/>
  <c r="E63" i="88" l="1"/>
  <c r="R64" i="91"/>
  <c r="E27" i="5" s="1"/>
  <c r="Z64" i="91"/>
  <c r="E41" i="5" s="1"/>
  <c r="F30" i="55"/>
  <c r="D52" i="5"/>
  <c r="D47"/>
  <c r="AT73" i="7"/>
  <c r="AT74" i="91" s="1"/>
  <c r="AT60" i="7"/>
  <c r="AT60" i="91" s="1"/>
  <c r="AT56" i="7"/>
  <c r="AT56" i="91" s="1"/>
  <c r="AT50" i="7"/>
  <c r="AT50" i="91" s="1"/>
  <c r="AT51" s="1"/>
  <c r="AT32" i="7"/>
  <c r="AT32" i="91" s="1"/>
  <c r="AT28" i="7"/>
  <c r="AT28" i="91" s="1"/>
  <c r="Y54" i="7"/>
  <c r="Y54" i="91" s="1"/>
  <c r="Y62" s="1"/>
  <c r="X74" i="7"/>
  <c r="X75" i="91" s="1"/>
  <c r="X73" i="7"/>
  <c r="X74" i="91" s="1"/>
  <c r="X57" i="7"/>
  <c r="X57" i="91" s="1"/>
  <c r="X56" i="7"/>
  <c r="X56" i="91" s="1"/>
  <c r="X54" i="7"/>
  <c r="X54" i="91" s="1"/>
  <c r="X40" i="7"/>
  <c r="X32"/>
  <c r="X32" i="91" s="1"/>
  <c r="X29" i="7"/>
  <c r="X29" i="91" s="1"/>
  <c r="X27" i="7"/>
  <c r="X27" i="91" s="1"/>
  <c r="AT62" l="1"/>
  <c r="X62"/>
  <c r="X40"/>
  <c r="X51" s="1"/>
  <c r="D34" i="5"/>
  <c r="W30" i="91"/>
  <c r="W35" s="1"/>
  <c r="W37" s="1"/>
  <c r="AR30"/>
  <c r="AV30"/>
  <c r="AV35" s="1"/>
  <c r="AV37" s="1"/>
  <c r="D65" i="5" s="1"/>
  <c r="T30" i="91"/>
  <c r="T35" s="1"/>
  <c r="T37" s="1"/>
  <c r="D43" i="5"/>
  <c r="AB30" i="91"/>
  <c r="AT64"/>
  <c r="E63" i="5" s="1"/>
  <c r="C28" i="91"/>
  <c r="AT70"/>
  <c r="AT77" s="1"/>
  <c r="R30"/>
  <c r="R35" s="1"/>
  <c r="R37" s="1"/>
  <c r="N30"/>
  <c r="N35" s="1"/>
  <c r="N37" s="1"/>
  <c r="AS30"/>
  <c r="M30"/>
  <c r="M35" s="1"/>
  <c r="M37" s="1"/>
  <c r="Y64"/>
  <c r="E38" i="5" s="1"/>
  <c r="D30" i="18"/>
  <c r="C28" i="7"/>
  <c r="D27" i="88" s="1"/>
  <c r="C27" s="1"/>
  <c r="D29" i="6" s="1"/>
  <c r="AU59" i="7"/>
  <c r="AU59" i="91" s="1"/>
  <c r="AU62" s="1"/>
  <c r="AU34" i="7"/>
  <c r="AU34" i="91" s="1"/>
  <c r="AU70" s="1"/>
  <c r="AU77" s="1"/>
  <c r="AR73" i="7"/>
  <c r="AR74" i="91" s="1"/>
  <c r="AR62" i="7"/>
  <c r="AR40"/>
  <c r="AR27"/>
  <c r="AR27" i="91" s="1"/>
  <c r="AR25" i="7"/>
  <c r="AQ74"/>
  <c r="AQ75" i="91" s="1"/>
  <c r="AQ73" i="7"/>
  <c r="AQ74" i="91" s="1"/>
  <c r="AQ56" i="7"/>
  <c r="AQ56" i="91" s="1"/>
  <c r="AQ32" i="7"/>
  <c r="AQ32" i="91" s="1"/>
  <c r="AP48"/>
  <c r="AP50"/>
  <c r="C50" s="1"/>
  <c r="AP47" i="7"/>
  <c r="AP47" i="91" s="1"/>
  <c r="C47" s="1"/>
  <c r="AP45" i="7"/>
  <c r="AP45" i="91" s="1"/>
  <c r="C45" s="1"/>
  <c r="AP42" i="7"/>
  <c r="AP42" i="91" s="1"/>
  <c r="AO58" i="7"/>
  <c r="AO58" i="91" s="1"/>
  <c r="AO62" s="1"/>
  <c r="AN73" i="7"/>
  <c r="AN74" i="91" s="1"/>
  <c r="AN56" i="7"/>
  <c r="AN56" i="91" s="1"/>
  <c r="AN62" s="1"/>
  <c r="AN42" i="7"/>
  <c r="AN42" i="91" s="1"/>
  <c r="AN32" i="7"/>
  <c r="AN32" i="91" s="1"/>
  <c r="AM40"/>
  <c r="AL48" i="7"/>
  <c r="AL48" i="91" s="1"/>
  <c r="AL51" s="1"/>
  <c r="AJ56" i="7"/>
  <c r="AJ56" i="91" s="1"/>
  <c r="AI32" i="7"/>
  <c r="AI32" i="91" s="1"/>
  <c r="AH56" i="7"/>
  <c r="AH56" i="91" s="1"/>
  <c r="AH32" i="7"/>
  <c r="AH32" i="91" s="1"/>
  <c r="AG56" i="7"/>
  <c r="AG56" i="91" s="1"/>
  <c r="AG32" i="7"/>
  <c r="AG32" i="91" s="1"/>
  <c r="AE71" i="7"/>
  <c r="AE72" i="91" s="1"/>
  <c r="AD32" i="7"/>
  <c r="AD32" i="91" s="1"/>
  <c r="AC32" i="7"/>
  <c r="AC32" i="91" s="1"/>
  <c r="AC56" i="7"/>
  <c r="AC56" i="91" s="1"/>
  <c r="AA56" i="7"/>
  <c r="AA56" i="91" s="1"/>
  <c r="I11" i="7"/>
  <c r="X62"/>
  <c r="X51"/>
  <c r="X18"/>
  <c r="X18" i="91" s="1"/>
  <c r="X11" i="7"/>
  <c r="V18"/>
  <c r="U18"/>
  <c r="U18" i="91" s="1"/>
  <c r="U25" s="1"/>
  <c r="X11" l="1"/>
  <c r="X12" i="7"/>
  <c r="I11" i="91"/>
  <c r="I12" s="1"/>
  <c r="I12" i="7"/>
  <c r="AQ77" i="91"/>
  <c r="AC62"/>
  <c r="AC64" s="1"/>
  <c r="E44" i="5" s="1"/>
  <c r="AA62" i="91"/>
  <c r="AA64" s="1"/>
  <c r="E42" i="5" s="1"/>
  <c r="AG62" i="91"/>
  <c r="AG64" s="1"/>
  <c r="E48" i="5" s="1"/>
  <c r="AH62" i="91"/>
  <c r="AH64" s="1"/>
  <c r="E49" i="5" s="1"/>
  <c r="AM51" i="91"/>
  <c r="AM64" s="1"/>
  <c r="E56" i="5" s="1"/>
  <c r="AN51" i="91"/>
  <c r="C42"/>
  <c r="AQ62"/>
  <c r="AQ64" s="1"/>
  <c r="E60" i="5" s="1"/>
  <c r="V18" i="91"/>
  <c r="V25" s="1"/>
  <c r="V70" s="1"/>
  <c r="V77" s="1"/>
  <c r="V78" s="1"/>
  <c r="V79" s="1"/>
  <c r="V81" s="1"/>
  <c r="C72"/>
  <c r="AE77"/>
  <c r="AQ78"/>
  <c r="AQ79" s="1"/>
  <c r="AQ81" s="1"/>
  <c r="X12"/>
  <c r="AL64"/>
  <c r="E55" i="5" s="1"/>
  <c r="C48" i="91"/>
  <c r="C58"/>
  <c r="AO64"/>
  <c r="E58" i="5" s="1"/>
  <c r="AR35" i="91"/>
  <c r="AR37" s="1"/>
  <c r="AR70"/>
  <c r="AU78"/>
  <c r="AU79" s="1"/>
  <c r="AU81" s="1"/>
  <c r="X25" i="7"/>
  <c r="X25" i="91"/>
  <c r="AN64"/>
  <c r="E57" i="5" s="1"/>
  <c r="AR51" i="7"/>
  <c r="AR40" i="91"/>
  <c r="C59"/>
  <c r="AU64"/>
  <c r="E64" i="5" s="1"/>
  <c r="AT78" i="91"/>
  <c r="AT79" s="1"/>
  <c r="AT81" s="1"/>
  <c r="X64"/>
  <c r="E35" i="5" s="1"/>
  <c r="C71" i="7"/>
  <c r="D72" i="88" s="1"/>
  <c r="C72" s="1"/>
  <c r="D74" i="6" s="1"/>
  <c r="C48" i="7"/>
  <c r="D47" i="88" s="1"/>
  <c r="C47" s="1"/>
  <c r="D49" i="6" s="1"/>
  <c r="C58" i="7"/>
  <c r="D57" i="88" s="1"/>
  <c r="C57" s="1"/>
  <c r="D59" i="6" s="1"/>
  <c r="C45" i="7"/>
  <c r="D44" i="88" s="1"/>
  <c r="C44" s="1"/>
  <c r="D46" i="6" s="1"/>
  <c r="C50" i="7"/>
  <c r="D49" i="88" s="1"/>
  <c r="C49" s="1"/>
  <c r="D51" i="6" s="1"/>
  <c r="C42" i="7"/>
  <c r="D41" i="88" s="1"/>
  <c r="C47" i="7"/>
  <c r="D46" i="88" s="1"/>
  <c r="C46" s="1"/>
  <c r="D48" i="6" s="1"/>
  <c r="C59" i="7"/>
  <c r="D58" i="88" s="1"/>
  <c r="C58" s="1"/>
  <c r="D60" i="6" s="1"/>
  <c r="AR69" i="7"/>
  <c r="AR64"/>
  <c r="AR35"/>
  <c r="AR37" s="1"/>
  <c r="D61" i="5" s="1"/>
  <c r="X64" i="7"/>
  <c r="X69"/>
  <c r="X76" s="1"/>
  <c r="X77" s="1"/>
  <c r="X31" s="1"/>
  <c r="X31" i="91" s="1"/>
  <c r="AR77" l="1"/>
  <c r="AR78" s="1"/>
  <c r="AR79" s="1"/>
  <c r="AR81" s="1"/>
  <c r="AR76" i="7"/>
  <c r="AR77" s="1"/>
  <c r="AR78" s="1"/>
  <c r="AR80" s="1"/>
  <c r="AR51" i="91"/>
  <c r="AR64" s="1"/>
  <c r="E61" i="5" s="1"/>
  <c r="AE78" i="91"/>
  <c r="AE79" s="1"/>
  <c r="AE81" s="1"/>
  <c r="X70"/>
  <c r="X77" s="1"/>
  <c r="V64"/>
  <c r="E33" i="5" s="1"/>
  <c r="C41" i="88"/>
  <c r="X78" i="7"/>
  <c r="X80" s="1"/>
  <c r="X30" s="1"/>
  <c r="X30" i="91" s="1"/>
  <c r="X78" l="1"/>
  <c r="X79" s="1"/>
  <c r="X81" s="1"/>
  <c r="X35" i="7"/>
  <c r="X37" s="1"/>
  <c r="D35" i="5" s="1"/>
  <c r="D31" i="18" s="1"/>
  <c r="D43" i="6"/>
  <c r="S15" i="7"/>
  <c r="S25" s="1"/>
  <c r="S10"/>
  <c r="L24" i="40"/>
  <c r="Q20" i="7"/>
  <c r="Q20" i="91" s="1"/>
  <c r="Q19" i="7"/>
  <c r="Q19" i="91" s="1"/>
  <c r="Q18" i="7"/>
  <c r="Q18" i="91" s="1"/>
  <c r="Q15" i="7"/>
  <c r="Q15" i="91" s="1"/>
  <c r="P74" i="7"/>
  <c r="P75" i="91" s="1"/>
  <c r="P56" i="7"/>
  <c r="P56" i="91" s="1"/>
  <c r="P62" s="1"/>
  <c r="P32" i="7"/>
  <c r="P32" i="91" s="1"/>
  <c r="P22" i="7"/>
  <c r="P22" i="91" s="1"/>
  <c r="P25" s="1"/>
  <c r="P70" s="1"/>
  <c r="P77" s="1"/>
  <c r="O24" i="7"/>
  <c r="O24" i="91" s="1"/>
  <c r="L24" i="7"/>
  <c r="L24" i="91" s="1"/>
  <c r="L22" i="7"/>
  <c r="L22" i="91" s="1"/>
  <c r="L21" i="7"/>
  <c r="L21" i="91" s="1"/>
  <c r="L20" i="7"/>
  <c r="L20" i="91" s="1"/>
  <c r="C20" s="1"/>
  <c r="L19" i="7"/>
  <c r="L19" i="91" s="1"/>
  <c r="L18" i="7"/>
  <c r="L18" i="91" s="1"/>
  <c r="L17" i="7"/>
  <c r="L17" i="91" s="1"/>
  <c r="L15" i="7"/>
  <c r="K24"/>
  <c r="K24" i="91" s="1"/>
  <c r="K22" i="7"/>
  <c r="K22" i="91" s="1"/>
  <c r="C22" s="1"/>
  <c r="I19" i="7"/>
  <c r="I19" i="91" s="1"/>
  <c r="H11" i="7"/>
  <c r="H11" i="91" l="1"/>
  <c r="H12" i="7"/>
  <c r="S10" i="91"/>
  <c r="S12" i="7"/>
  <c r="C19" i="91"/>
  <c r="I25"/>
  <c r="I70" s="1"/>
  <c r="I77" s="1"/>
  <c r="P78"/>
  <c r="P79" s="1"/>
  <c r="P81" s="1"/>
  <c r="S15"/>
  <c r="H12"/>
  <c r="H70" s="1"/>
  <c r="H77" s="1"/>
  <c r="C11"/>
  <c r="C15" i="7"/>
  <c r="D14" i="88" s="1"/>
  <c r="C14" s="1"/>
  <c r="D16" i="6" s="1"/>
  <c r="L15" i="91"/>
  <c r="C15" s="1"/>
  <c r="S12"/>
  <c r="C10"/>
  <c r="X35"/>
  <c r="X37" s="1"/>
  <c r="C20" i="7"/>
  <c r="D19" i="88" s="1"/>
  <c r="C19" s="1"/>
  <c r="D21" i="6" s="1"/>
  <c r="C19" i="7"/>
  <c r="D18" i="88" s="1"/>
  <c r="C18" s="1"/>
  <c r="D20" i="6" s="1"/>
  <c r="C11" i="7"/>
  <c r="D10" i="88" s="1"/>
  <c r="C10" s="1"/>
  <c r="D12" i="6" s="1"/>
  <c r="C22" i="7"/>
  <c r="D21" i="88" s="1"/>
  <c r="C21" s="1"/>
  <c r="D23" i="6" s="1"/>
  <c r="C10" i="7"/>
  <c r="D9" i="88" s="1"/>
  <c r="C9" s="1"/>
  <c r="D11" i="6" s="1"/>
  <c r="G22" i="25"/>
  <c r="G74" i="7" s="1"/>
  <c r="G75" i="91" s="1"/>
  <c r="G23" i="25"/>
  <c r="G24"/>
  <c r="G21"/>
  <c r="G73" i="7" s="1"/>
  <c r="G74" i="91" s="1"/>
  <c r="G16" i="25"/>
  <c r="G60" i="7" s="1"/>
  <c r="G60" i="91" s="1"/>
  <c r="C60" s="1"/>
  <c r="G15" i="25"/>
  <c r="G56" i="7" s="1"/>
  <c r="G56" i="91" s="1"/>
  <c r="F10" i="25"/>
  <c r="G10" s="1"/>
  <c r="G12" s="1"/>
  <c r="G34" i="7" s="1"/>
  <c r="G34" i="91" s="1"/>
  <c r="G11" i="25"/>
  <c r="D17"/>
  <c r="D12"/>
  <c r="G62" i="91" l="1"/>
  <c r="H78"/>
  <c r="H79" s="1"/>
  <c r="H81" s="1"/>
  <c r="C34"/>
  <c r="G70"/>
  <c r="G77" s="1"/>
  <c r="L25"/>
  <c r="L70" s="1"/>
  <c r="L77" s="1"/>
  <c r="I78"/>
  <c r="I79" s="1"/>
  <c r="I81" s="1"/>
  <c r="G32" i="7"/>
  <c r="G32" i="91" s="1"/>
  <c r="C60" i="7"/>
  <c r="D59" i="88" s="1"/>
  <c r="C59" s="1"/>
  <c r="D61" i="6" s="1"/>
  <c r="G17" i="25"/>
  <c r="C34" i="7"/>
  <c r="D33" i="88" s="1"/>
  <c r="C33" s="1"/>
  <c r="D35" i="6" s="1"/>
  <c r="H11" i="24"/>
  <c r="H12"/>
  <c r="H13"/>
  <c r="H10"/>
  <c r="H14" s="1"/>
  <c r="E14"/>
  <c r="I21" i="23"/>
  <c r="I22"/>
  <c r="I24"/>
  <c r="I26"/>
  <c r="E74" i="7" s="1"/>
  <c r="E75" i="91" s="1"/>
  <c r="I27" i="23"/>
  <c r="I28"/>
  <c r="I29"/>
  <c r="I20"/>
  <c r="E73" i="7" s="1"/>
  <c r="E74" i="91" s="1"/>
  <c r="I11" i="23"/>
  <c r="I12"/>
  <c r="I13"/>
  <c r="I10"/>
  <c r="F15"/>
  <c r="F12" i="21"/>
  <c r="I15" i="23" l="1"/>
  <c r="E8" i="7" s="1"/>
  <c r="E56"/>
  <c r="E56" i="91" s="1"/>
  <c r="E8"/>
  <c r="E12" s="1"/>
  <c r="E70" s="1"/>
  <c r="E77" s="1"/>
  <c r="E78" s="1"/>
  <c r="E79" s="1"/>
  <c r="E81" s="1"/>
  <c r="E12" i="7"/>
  <c r="F9" i="87"/>
  <c r="F8" i="91" s="1"/>
  <c r="F12" s="1"/>
  <c r="E32" i="7"/>
  <c r="E32" i="91" s="1"/>
  <c r="L78"/>
  <c r="L79" s="1"/>
  <c r="L81" s="1"/>
  <c r="G78"/>
  <c r="G79" s="1"/>
  <c r="G81" s="1"/>
  <c r="I9" i="21"/>
  <c r="I12" s="1"/>
  <c r="AS17" i="7"/>
  <c r="AS17" i="91" s="1"/>
  <c r="AS25" s="1"/>
  <c r="F13" i="87" l="1"/>
  <c r="F72" s="1"/>
  <c r="C9"/>
  <c r="C13" s="1"/>
  <c r="C17" i="91"/>
  <c r="E7" i="88"/>
  <c r="C17" i="7"/>
  <c r="D16" i="88" s="1"/>
  <c r="C16" s="1"/>
  <c r="D18" i="6" s="1"/>
  <c r="AP56" i="7"/>
  <c r="AP56" i="91" s="1"/>
  <c r="AP55" i="7"/>
  <c r="AP55" i="91" s="1"/>
  <c r="C55" s="1"/>
  <c r="AP54" i="7"/>
  <c r="AP54" i="91" s="1"/>
  <c r="AP32" i="7"/>
  <c r="AP32" i="91" s="1"/>
  <c r="AN24" i="7"/>
  <c r="AN24" i="91" s="1"/>
  <c r="AJ57" i="7"/>
  <c r="AJ57" i="91" s="1"/>
  <c r="AI29" i="7"/>
  <c r="AI29" i="91" s="1"/>
  <c r="AI70" s="1"/>
  <c r="AI77" s="1"/>
  <c r="AH29" i="7"/>
  <c r="AH29" i="91" s="1"/>
  <c r="AH70" s="1"/>
  <c r="AH77" s="1"/>
  <c r="Y27" i="7"/>
  <c r="Y27" i="91" s="1"/>
  <c r="Y70" s="1"/>
  <c r="Y77" s="1"/>
  <c r="U75"/>
  <c r="C75" s="1"/>
  <c r="U57" i="7"/>
  <c r="U57" i="91" s="1"/>
  <c r="U56" i="7"/>
  <c r="U56" i="91" s="1"/>
  <c r="U54" i="7"/>
  <c r="U54" i="91" s="1"/>
  <c r="U40" i="7"/>
  <c r="U40" i="91" s="1"/>
  <c r="U51" s="1"/>
  <c r="U32"/>
  <c r="C32" s="1"/>
  <c r="U29" i="7"/>
  <c r="U29" i="91" s="1"/>
  <c r="U27"/>
  <c r="E11" i="88" l="1"/>
  <c r="F79" i="87"/>
  <c r="C57" i="91"/>
  <c r="C54"/>
  <c r="U62"/>
  <c r="AJ62"/>
  <c r="AJ64" s="1"/>
  <c r="E51" i="5" s="1"/>
  <c r="AP62" i="91"/>
  <c r="Y78"/>
  <c r="Y79" s="1"/>
  <c r="Y81" s="1"/>
  <c r="AI78"/>
  <c r="AI79" s="1"/>
  <c r="AI81" s="1"/>
  <c r="AS70"/>
  <c r="AS77" s="1"/>
  <c r="C27"/>
  <c r="U70"/>
  <c r="U64"/>
  <c r="AH78"/>
  <c r="AH79" s="1"/>
  <c r="AH81" s="1"/>
  <c r="AN25"/>
  <c r="AN70" s="1"/>
  <c r="AN77" s="1"/>
  <c r="C24"/>
  <c r="C56"/>
  <c r="S64"/>
  <c r="C29" i="7"/>
  <c r="C56"/>
  <c r="D55" i="88" s="1"/>
  <c r="C74" i="7"/>
  <c r="D75" i="88" s="1"/>
  <c r="C75" s="1"/>
  <c r="D77" i="6" s="1"/>
  <c r="C24" i="7"/>
  <c r="D23" i="88" s="1"/>
  <c r="U73" i="7"/>
  <c r="U74" i="91" s="1"/>
  <c r="C74" s="1"/>
  <c r="C27" i="7"/>
  <c r="D26" i="88" s="1"/>
  <c r="C26" s="1"/>
  <c r="D28" i="6" s="1"/>
  <c r="C32" i="7"/>
  <c r="D31" i="88" s="1"/>
  <c r="C31" s="1"/>
  <c r="D33" i="6" s="1"/>
  <c r="C54" i="7"/>
  <c r="D53" i="88" s="1"/>
  <c r="C53" s="1"/>
  <c r="D55" i="6" s="1"/>
  <c r="C57" i="7"/>
  <c r="D56" i="88" s="1"/>
  <c r="C56" s="1"/>
  <c r="D58" i="6" s="1"/>
  <c r="C55" i="7"/>
  <c r="D54" i="88" s="1"/>
  <c r="C54" s="1"/>
  <c r="D56" i="6" s="1"/>
  <c r="Q21" i="7"/>
  <c r="Q21" i="91" s="1"/>
  <c r="F80" i="87" l="1"/>
  <c r="F32" s="1"/>
  <c r="F31" i="91" s="1"/>
  <c r="C62"/>
  <c r="U77"/>
  <c r="U78" s="1"/>
  <c r="U79" s="1"/>
  <c r="U81" s="1"/>
  <c r="E30" i="5"/>
  <c r="Q25" i="91"/>
  <c r="Q70" s="1"/>
  <c r="Q77" s="1"/>
  <c r="C21"/>
  <c r="AN78"/>
  <c r="AN79" s="1"/>
  <c r="AN81" s="1"/>
  <c r="AS78"/>
  <c r="AS79" s="1"/>
  <c r="AS81" s="1"/>
  <c r="E32" i="5"/>
  <c r="Q64" i="91"/>
  <c r="E26" i="5" s="1"/>
  <c r="D28" i="88"/>
  <c r="C55"/>
  <c r="D57" i="6" s="1"/>
  <c r="D63" s="1"/>
  <c r="D61" i="88"/>
  <c r="C23"/>
  <c r="D25" i="6" s="1"/>
  <c r="C73" i="7"/>
  <c r="D74" i="88" s="1"/>
  <c r="C74" s="1"/>
  <c r="D76" i="6" s="1"/>
  <c r="C21" i="7"/>
  <c r="D20" i="88" s="1"/>
  <c r="C20" s="1"/>
  <c r="D22" i="6" s="1"/>
  <c r="C62" i="7"/>
  <c r="O18"/>
  <c r="O18" i="91" s="1"/>
  <c r="O25" s="1"/>
  <c r="O70" s="1"/>
  <c r="O77" s="1"/>
  <c r="K18" i="7"/>
  <c r="K18" i="91" s="1"/>
  <c r="F81" i="87" l="1"/>
  <c r="F83" s="1"/>
  <c r="F31" s="1"/>
  <c r="F36" s="1"/>
  <c r="F38" s="1"/>
  <c r="O78" i="91"/>
  <c r="O79" s="1"/>
  <c r="O81" s="1"/>
  <c r="F30"/>
  <c r="F35" s="1"/>
  <c r="F37" s="1"/>
  <c r="K25"/>
  <c r="K70" s="1"/>
  <c r="K77" s="1"/>
  <c r="Q78"/>
  <c r="Q79" s="1"/>
  <c r="Q81" s="1"/>
  <c r="P64"/>
  <c r="E25" i="5" s="1"/>
  <c r="C61" i="88"/>
  <c r="K78" i="91" l="1"/>
  <c r="K79" s="1"/>
  <c r="K81" s="1"/>
  <c r="E24" i="5"/>
  <c r="D8" i="7"/>
  <c r="D8" i="91" l="1"/>
  <c r="C8" s="1"/>
  <c r="C12" s="1"/>
  <c r="D12" i="7"/>
  <c r="D12" i="91"/>
  <c r="L64"/>
  <c r="E21" i="5" s="1"/>
  <c r="C8" i="7"/>
  <c r="AP40"/>
  <c r="AP40" i="91" s="1"/>
  <c r="AP51" s="1"/>
  <c r="C52" s="1"/>
  <c r="AP64" l="1"/>
  <c r="E59" i="5" s="1"/>
  <c r="C40" i="91"/>
  <c r="C51" s="1"/>
  <c r="K64"/>
  <c r="E20" i="5" s="1"/>
  <c r="C12" i="7"/>
  <c r="D7" i="88"/>
  <c r="C40" i="7"/>
  <c r="C7" i="88" l="1"/>
  <c r="D9" i="6" s="1"/>
  <c r="D13" s="1"/>
  <c r="D11" i="88"/>
  <c r="C11" s="1"/>
  <c r="C51" i="7"/>
  <c r="C64" s="1"/>
  <c r="F16" i="55" s="1"/>
  <c r="D39" i="88"/>
  <c r="D15" i="16"/>
  <c r="D14"/>
  <c r="D13"/>
  <c r="C15"/>
  <c r="C14"/>
  <c r="E14" s="1"/>
  <c r="C13"/>
  <c r="D12"/>
  <c r="C12"/>
  <c r="C82" i="17"/>
  <c r="B82"/>
  <c r="C81"/>
  <c r="B81"/>
  <c r="C80"/>
  <c r="B80"/>
  <c r="D79"/>
  <c r="C79"/>
  <c r="B79"/>
  <c r="D78"/>
  <c r="C78"/>
  <c r="B78"/>
  <c r="C77"/>
  <c r="B77"/>
  <c r="C76"/>
  <c r="B76"/>
  <c r="C75"/>
  <c r="B75"/>
  <c r="C74"/>
  <c r="B74"/>
  <c r="C73"/>
  <c r="B73"/>
  <c r="C72"/>
  <c r="B72"/>
  <c r="C71"/>
  <c r="B71"/>
  <c r="C70"/>
  <c r="B70"/>
  <c r="C69"/>
  <c r="B69"/>
  <c r="C68"/>
  <c r="B68"/>
  <c r="C67"/>
  <c r="B67"/>
  <c r="C66"/>
  <c r="B66"/>
  <c r="C65"/>
  <c r="B65"/>
  <c r="D64"/>
  <c r="C64"/>
  <c r="B64"/>
  <c r="D63"/>
  <c r="C63"/>
  <c r="B63"/>
  <c r="C62"/>
  <c r="B62"/>
  <c r="C61"/>
  <c r="B61"/>
  <c r="C60"/>
  <c r="B60"/>
  <c r="C59"/>
  <c r="B59"/>
  <c r="C58"/>
  <c r="B58"/>
  <c r="C57"/>
  <c r="B57"/>
  <c r="C56"/>
  <c r="B56"/>
  <c r="C55"/>
  <c r="B55"/>
  <c r="C54"/>
  <c r="B54"/>
  <c r="C53"/>
  <c r="B53"/>
  <c r="C52"/>
  <c r="B52"/>
  <c r="C51"/>
  <c r="B51"/>
  <c r="C50"/>
  <c r="B50"/>
  <c r="D49"/>
  <c r="C49"/>
  <c r="B49"/>
  <c r="D48"/>
  <c r="C48"/>
  <c r="B48"/>
  <c r="C47"/>
  <c r="B47"/>
  <c r="C46"/>
  <c r="B46"/>
  <c r="D45"/>
  <c r="C45"/>
  <c r="B45"/>
  <c r="D44"/>
  <c r="C44"/>
  <c r="B44"/>
  <c r="C43"/>
  <c r="B43"/>
  <c r="C42"/>
  <c r="B42"/>
  <c r="C41"/>
  <c r="B41"/>
  <c r="C40"/>
  <c r="B40"/>
  <c r="D39"/>
  <c r="C39"/>
  <c r="B39"/>
  <c r="D38"/>
  <c r="C38"/>
  <c r="B38"/>
  <c r="C37"/>
  <c r="B37"/>
  <c r="C36"/>
  <c r="B36"/>
  <c r="C35"/>
  <c r="B35"/>
  <c r="C34"/>
  <c r="B34"/>
  <c r="C33"/>
  <c r="B33"/>
  <c r="C32"/>
  <c r="B32"/>
  <c r="C31"/>
  <c r="B31"/>
  <c r="C30"/>
  <c r="B30"/>
  <c r="C29"/>
  <c r="B29"/>
  <c r="C28"/>
  <c r="B28"/>
  <c r="C27"/>
  <c r="B27"/>
  <c r="C26"/>
  <c r="B26"/>
  <c r="C25"/>
  <c r="B25"/>
  <c r="C24"/>
  <c r="B24"/>
  <c r="C23"/>
  <c r="B23"/>
  <c r="C22"/>
  <c r="B22"/>
  <c r="C21"/>
  <c r="B21"/>
  <c r="D20"/>
  <c r="C20"/>
  <c r="B20"/>
  <c r="D19"/>
  <c r="C19"/>
  <c r="B19"/>
  <c r="C18"/>
  <c r="B18"/>
  <c r="C17"/>
  <c r="B17"/>
  <c r="C16"/>
  <c r="B16"/>
  <c r="C15"/>
  <c r="B15"/>
  <c r="C14"/>
  <c r="B14"/>
  <c r="C13"/>
  <c r="B13"/>
  <c r="C12"/>
  <c r="B12"/>
  <c r="C11"/>
  <c r="B11"/>
  <c r="C10"/>
  <c r="B10"/>
  <c r="B66" i="18"/>
  <c r="C65"/>
  <c r="B65"/>
  <c r="C64"/>
  <c r="B64"/>
  <c r="B63"/>
  <c r="C61"/>
  <c r="B61"/>
  <c r="C60"/>
  <c r="B60"/>
  <c r="C59"/>
  <c r="B59"/>
  <c r="C58"/>
  <c r="B58"/>
  <c r="C57"/>
  <c r="B57"/>
  <c r="C56"/>
  <c r="B56"/>
  <c r="C55"/>
  <c r="B55"/>
  <c r="C54"/>
  <c r="B54"/>
  <c r="C53"/>
  <c r="B53"/>
  <c r="C52"/>
  <c r="B52"/>
  <c r="C51"/>
  <c r="B51"/>
  <c r="B50"/>
  <c r="C48"/>
  <c r="B48"/>
  <c r="C47"/>
  <c r="B47"/>
  <c r="C46"/>
  <c r="B46"/>
  <c r="C45"/>
  <c r="B45"/>
  <c r="C44"/>
  <c r="B44"/>
  <c r="C43"/>
  <c r="B43"/>
  <c r="C42"/>
  <c r="B42"/>
  <c r="C41"/>
  <c r="B41"/>
  <c r="C40"/>
  <c r="B40"/>
  <c r="C39"/>
  <c r="B39"/>
  <c r="C38"/>
  <c r="B38"/>
  <c r="C37"/>
  <c r="B37"/>
  <c r="B36"/>
  <c r="B34"/>
  <c r="B33"/>
  <c r="C29"/>
  <c r="B29"/>
  <c r="C28"/>
  <c r="B28"/>
  <c r="C27"/>
  <c r="B27"/>
  <c r="C26"/>
  <c r="B26"/>
  <c r="B25"/>
  <c r="B23"/>
  <c r="B22"/>
  <c r="B21"/>
  <c r="B20"/>
  <c r="B19"/>
  <c r="B18"/>
  <c r="B17"/>
  <c r="B16"/>
  <c r="B14"/>
  <c r="B13"/>
  <c r="B11"/>
  <c r="B10"/>
  <c r="B9"/>
  <c r="A9" i="5"/>
  <c r="A10" s="1"/>
  <c r="A11" s="1"/>
  <c r="A12" s="1"/>
  <c r="A13" s="1"/>
  <c r="A14" s="1"/>
  <c r="E43" i="6"/>
  <c r="G43" s="1"/>
  <c r="V62" i="7"/>
  <c r="V51"/>
  <c r="V25"/>
  <c r="V69" s="1"/>
  <c r="V76" s="1"/>
  <c r="A51" i="8"/>
  <c r="A52" s="1"/>
  <c r="A53" s="1"/>
  <c r="A54" s="1"/>
  <c r="A55" s="1"/>
  <c r="A56" s="1"/>
  <c r="A57" s="1"/>
  <c r="E25" i="7"/>
  <c r="D25"/>
  <c r="D25" i="91" s="1"/>
  <c r="E77" i="6"/>
  <c r="G77" s="1"/>
  <c r="E76"/>
  <c r="G76" s="1"/>
  <c r="E42"/>
  <c r="G42" s="1"/>
  <c r="E35"/>
  <c r="G35" s="1"/>
  <c r="E33"/>
  <c r="G33" s="1"/>
  <c r="E29"/>
  <c r="G29" s="1"/>
  <c r="E24"/>
  <c r="G24" s="1"/>
  <c r="E23"/>
  <c r="G23" s="1"/>
  <c r="E20"/>
  <c r="G20" s="1"/>
  <c r="E18"/>
  <c r="G18" s="1"/>
  <c r="E17"/>
  <c r="G17" s="1"/>
  <c r="E9"/>
  <c r="D13" i="13" s="1"/>
  <c r="G82" i="5"/>
  <c r="E82" i="6"/>
  <c r="G82" s="1"/>
  <c r="AU62" i="7"/>
  <c r="AT62"/>
  <c r="AS62"/>
  <c r="AQ62"/>
  <c r="AP62"/>
  <c r="AO62"/>
  <c r="AN62"/>
  <c r="AM62"/>
  <c r="AL62"/>
  <c r="AK62"/>
  <c r="AJ62"/>
  <c r="AI62"/>
  <c r="AH62"/>
  <c r="AG62"/>
  <c r="AF62"/>
  <c r="AE62"/>
  <c r="AD62"/>
  <c r="AC62"/>
  <c r="AB62"/>
  <c r="AA62"/>
  <c r="Z62"/>
  <c r="Y62"/>
  <c r="U62"/>
  <c r="S62"/>
  <c r="Q62"/>
  <c r="P62"/>
  <c r="O62"/>
  <c r="L62"/>
  <c r="K62"/>
  <c r="I62"/>
  <c r="H62"/>
  <c r="G62"/>
  <c r="E62"/>
  <c r="D62"/>
  <c r="D77" i="17"/>
  <c r="D8" i="14" s="1"/>
  <c r="AU51" i="7"/>
  <c r="AT51"/>
  <c r="AS51"/>
  <c r="AS64" s="1"/>
  <c r="D71" i="17" s="1"/>
  <c r="AQ51" i="7"/>
  <c r="AP51"/>
  <c r="AO51"/>
  <c r="AN51"/>
  <c r="AM51"/>
  <c r="AL51"/>
  <c r="AL64" s="1"/>
  <c r="D62" i="17"/>
  <c r="AK51" i="7"/>
  <c r="AK64" s="1"/>
  <c r="D61" i="17" s="1"/>
  <c r="AJ51" i="7"/>
  <c r="AI51"/>
  <c r="AI64" s="1"/>
  <c r="D59" i="17" s="1"/>
  <c r="AH51" i="7"/>
  <c r="AG51"/>
  <c r="AF51"/>
  <c r="AF64" s="1"/>
  <c r="D56" i="17" s="1"/>
  <c r="AE51" i="7"/>
  <c r="AE64" s="1"/>
  <c r="D55" i="17" s="1"/>
  <c r="AD51" i="7"/>
  <c r="AC51"/>
  <c r="AB51"/>
  <c r="AB64" s="1"/>
  <c r="D52" i="17" s="1"/>
  <c r="AA51" i="7"/>
  <c r="Z51"/>
  <c r="Z64" s="1"/>
  <c r="D50" i="17" s="1"/>
  <c r="D47"/>
  <c r="Y51" i="7"/>
  <c r="U51"/>
  <c r="D41" i="17"/>
  <c r="S51" i="7"/>
  <c r="D36" i="17"/>
  <c r="D35"/>
  <c r="D34"/>
  <c r="D33"/>
  <c r="D32"/>
  <c r="D31"/>
  <c r="D30"/>
  <c r="D29"/>
  <c r="D28"/>
  <c r="Q51" i="7"/>
  <c r="P51"/>
  <c r="O51"/>
  <c r="D24" i="17"/>
  <c r="D23"/>
  <c r="L51" i="7"/>
  <c r="K51"/>
  <c r="D18" i="17"/>
  <c r="D17"/>
  <c r="D16"/>
  <c r="I51" i="7"/>
  <c r="H51"/>
  <c r="H64" s="1"/>
  <c r="G51"/>
  <c r="D11" i="17"/>
  <c r="E51" i="7"/>
  <c r="D51"/>
  <c r="AU25"/>
  <c r="AU69" s="1"/>
  <c r="AU76" s="1"/>
  <c r="AT25"/>
  <c r="AS25"/>
  <c r="AQ25"/>
  <c r="AP25"/>
  <c r="AO25"/>
  <c r="AN25"/>
  <c r="AM25"/>
  <c r="AL25"/>
  <c r="AK25"/>
  <c r="AJ25"/>
  <c r="AJ69" s="1"/>
  <c r="AJ76" s="1"/>
  <c r="AJ77" s="1"/>
  <c r="AJ31" s="1"/>
  <c r="AJ31" i="91" s="1"/>
  <c r="AI25" i="7"/>
  <c r="AH25"/>
  <c r="AG25"/>
  <c r="AF25"/>
  <c r="AF69" s="1"/>
  <c r="AF76" s="1"/>
  <c r="AE25"/>
  <c r="AD25"/>
  <c r="AD69" s="1"/>
  <c r="AD76" s="1"/>
  <c r="AC25"/>
  <c r="AB25"/>
  <c r="AA25"/>
  <c r="Z25"/>
  <c r="Y25"/>
  <c r="U25"/>
  <c r="Q25"/>
  <c r="P25"/>
  <c r="O25"/>
  <c r="L25"/>
  <c r="K25"/>
  <c r="I25"/>
  <c r="H25"/>
  <c r="G25"/>
  <c r="AT69"/>
  <c r="AT76" s="1"/>
  <c r="AQ69"/>
  <c r="AQ76" s="1"/>
  <c r="AQ77" s="1"/>
  <c r="AQ31" s="1"/>
  <c r="AQ31" i="91" s="1"/>
  <c r="AM69" i="7"/>
  <c r="AM76" s="1"/>
  <c r="AM77" s="1"/>
  <c r="AM31" s="1"/>
  <c r="AM31" i="91" s="1"/>
  <c r="AH69" i="7"/>
  <c r="AH76" s="1"/>
  <c r="AH77" s="1"/>
  <c r="AH31" s="1"/>
  <c r="AH31" i="91" s="1"/>
  <c r="AE69" i="7"/>
  <c r="AE76" s="1"/>
  <c r="AE77" s="1"/>
  <c r="AE31" s="1"/>
  <c r="AE31" i="91" s="1"/>
  <c r="AB69" i="7"/>
  <c r="AB76" s="1"/>
  <c r="Y69"/>
  <c r="Y76" s="1"/>
  <c r="U69"/>
  <c r="U76" s="1"/>
  <c r="U77" s="1"/>
  <c r="U31" s="1"/>
  <c r="U31" i="91" s="1"/>
  <c r="C63" i="6"/>
  <c r="C26"/>
  <c r="C36" s="1"/>
  <c r="C13"/>
  <c r="C9" i="15"/>
  <c r="C10"/>
  <c r="C11"/>
  <c r="C12"/>
  <c r="C9" i="17"/>
  <c r="B9"/>
  <c r="B8" i="18"/>
  <c r="E44" i="6"/>
  <c r="E45"/>
  <c r="G45" s="1"/>
  <c r="E46"/>
  <c r="G46" s="1"/>
  <c r="E47"/>
  <c r="G47" s="1"/>
  <c r="E49"/>
  <c r="G49" s="1"/>
  <c r="E50"/>
  <c r="G50" s="1"/>
  <c r="E51"/>
  <c r="G51" s="1"/>
  <c r="E55"/>
  <c r="G55" s="1"/>
  <c r="E56"/>
  <c r="G56" s="1"/>
  <c r="E57"/>
  <c r="E58"/>
  <c r="G58" s="1"/>
  <c r="E59"/>
  <c r="G59" s="1"/>
  <c r="E60"/>
  <c r="G60" s="1"/>
  <c r="E61"/>
  <c r="G61" s="1"/>
  <c r="C11" i="8"/>
  <c r="C12" s="1"/>
  <c r="C14" i="15" s="1"/>
  <c r="C21" i="8"/>
  <c r="E25" i="6"/>
  <c r="G25" s="1"/>
  <c r="E21"/>
  <c r="G21" s="1"/>
  <c r="E28"/>
  <c r="G28" s="1"/>
  <c r="E34"/>
  <c r="G34" s="1"/>
  <c r="E11"/>
  <c r="G11" s="1"/>
  <c r="E12"/>
  <c r="G12" s="1"/>
  <c r="E10"/>
  <c r="E74"/>
  <c r="G74" s="1"/>
  <c r="G71" i="5"/>
  <c r="C20" i="8"/>
  <c r="E21" s="1"/>
  <c r="E22" s="1"/>
  <c r="F52" i="6"/>
  <c r="F63"/>
  <c r="F65" s="1"/>
  <c r="AA76" i="7"/>
  <c r="AA77" s="1"/>
  <c r="AA78" s="1"/>
  <c r="AA80" s="1"/>
  <c r="AA30" s="1"/>
  <c r="AA30" i="91" s="1"/>
  <c r="AC69" i="7"/>
  <c r="AC76" s="1"/>
  <c r="AC77" s="1"/>
  <c r="AC31" s="1"/>
  <c r="AC31" i="91" s="1"/>
  <c r="AG69" i="7"/>
  <c r="AG76" s="1"/>
  <c r="AG77" s="1"/>
  <c r="AG31" s="1"/>
  <c r="AG31" i="91" s="1"/>
  <c r="AI69" i="7"/>
  <c r="AI76" s="1"/>
  <c r="AI77" s="1"/>
  <c r="AI31" s="1"/>
  <c r="AI31" i="91" s="1"/>
  <c r="AK69" i="7"/>
  <c r="AK76" s="1"/>
  <c r="AK77" s="1"/>
  <c r="AL69"/>
  <c r="AL76" s="1"/>
  <c r="AN69"/>
  <c r="AN76" s="1"/>
  <c r="AN77" s="1"/>
  <c r="AN31" s="1"/>
  <c r="AN31" i="91" s="1"/>
  <c r="AP69" i="7"/>
  <c r="AP76" s="1"/>
  <c r="AP77" s="1"/>
  <c r="AP31" s="1"/>
  <c r="AP31" i="91" s="1"/>
  <c r="AS69" i="7"/>
  <c r="AS76" s="1"/>
  <c r="AS77" s="1"/>
  <c r="AS31" s="1"/>
  <c r="AS31" i="91" s="1"/>
  <c r="AS35" s="1"/>
  <c r="AS37" s="1"/>
  <c r="D62" i="5" s="1"/>
  <c r="Z69" i="7"/>
  <c r="AO69"/>
  <c r="AO76" s="1"/>
  <c r="E16" i="6"/>
  <c r="G16" s="1"/>
  <c r="E21" i="9"/>
  <c r="E19"/>
  <c r="E20"/>
  <c r="C23"/>
  <c r="E22"/>
  <c r="E15" i="16"/>
  <c r="D64" i="7" l="1"/>
  <c r="L64"/>
  <c r="D22" i="17" s="1"/>
  <c r="AM64" i="7"/>
  <c r="D66" i="17" s="1"/>
  <c r="E12" i="9"/>
  <c r="A15" i="5"/>
  <c r="A16" s="1"/>
  <c r="D13" i="17"/>
  <c r="I64" i="91"/>
  <c r="E16" i="5" s="1"/>
  <c r="F20" i="9"/>
  <c r="E23"/>
  <c r="C39" i="88"/>
  <c r="D50"/>
  <c r="D63" s="1"/>
  <c r="C63" s="1"/>
  <c r="AH64" i="7"/>
  <c r="D58" i="17" s="1"/>
  <c r="AA64" i="7"/>
  <c r="D51" i="17" s="1"/>
  <c r="D65"/>
  <c r="E13" i="16"/>
  <c r="P64" i="7"/>
  <c r="D26" i="17" s="1"/>
  <c r="AQ64" i="7"/>
  <c r="D70" i="17" s="1"/>
  <c r="D82" i="5"/>
  <c r="AZ29" i="91"/>
  <c r="O69" i="7"/>
  <c r="O76" s="1"/>
  <c r="O77" s="1"/>
  <c r="O31" s="1"/>
  <c r="O31" i="91" s="1"/>
  <c r="AT64" i="7"/>
  <c r="K69"/>
  <c r="K76" s="1"/>
  <c r="K77" s="1"/>
  <c r="K78" s="1"/>
  <c r="K80" s="1"/>
  <c r="K30" s="1"/>
  <c r="K30" i="91" s="1"/>
  <c r="L69" i="7"/>
  <c r="L76" s="1"/>
  <c r="L77" s="1"/>
  <c r="L31" s="1"/>
  <c r="L31" i="91" s="1"/>
  <c r="Y64" i="7"/>
  <c r="E64"/>
  <c r="G64"/>
  <c r="I64"/>
  <c r="K64"/>
  <c r="D21" i="17" s="1"/>
  <c r="O64" i="7"/>
  <c r="D25" i="17" s="1"/>
  <c r="Q64" i="7"/>
  <c r="D27" i="17" s="1"/>
  <c r="S64" i="7"/>
  <c r="D40" i="17" s="1"/>
  <c r="AN64" i="7"/>
  <c r="D67" i="17" s="1"/>
  <c r="AG64" i="7"/>
  <c r="D57" i="17" s="1"/>
  <c r="AC64" i="7"/>
  <c r="D53" i="17" s="1"/>
  <c r="P69" i="7"/>
  <c r="P76" s="1"/>
  <c r="P77" s="1"/>
  <c r="P31" s="1"/>
  <c r="P31" i="91" s="1"/>
  <c r="Q69" i="7"/>
  <c r="Q76" s="1"/>
  <c r="Q77" s="1"/>
  <c r="D81" i="17"/>
  <c r="Y77" i="7"/>
  <c r="Y31" s="1"/>
  <c r="Y31" i="91" s="1"/>
  <c r="E69" i="7"/>
  <c r="E76" s="1"/>
  <c r="E77" s="1"/>
  <c r="E78" s="1"/>
  <c r="E80" s="1"/>
  <c r="E30" s="1"/>
  <c r="E30" i="91" s="1"/>
  <c r="I69" i="7"/>
  <c r="I76" s="1"/>
  <c r="I77" s="1"/>
  <c r="I31" s="1"/>
  <c r="I31" i="91" s="1"/>
  <c r="AO77" i="7"/>
  <c r="AO31" s="1"/>
  <c r="AO31" i="91" s="1"/>
  <c r="AH78" i="7"/>
  <c r="AH80" s="1"/>
  <c r="AH30" s="1"/>
  <c r="AH30" i="91" s="1"/>
  <c r="AH35" s="1"/>
  <c r="AH37" s="1"/>
  <c r="G69" i="7"/>
  <c r="G76" s="1"/>
  <c r="G77" s="1"/>
  <c r="G31" s="1"/>
  <c r="G31" i="91" s="1"/>
  <c r="AQ78" i="7"/>
  <c r="AM78"/>
  <c r="AM80" s="1"/>
  <c r="AM30" s="1"/>
  <c r="AJ78"/>
  <c r="AJ80" s="1"/>
  <c r="AJ30" s="1"/>
  <c r="AJ30" i="91" s="1"/>
  <c r="AJ35" s="1"/>
  <c r="AJ37" s="1"/>
  <c r="H69" i="7"/>
  <c r="H76" s="1"/>
  <c r="H77" s="1"/>
  <c r="H31" s="1"/>
  <c r="H31" i="91" s="1"/>
  <c r="V64" i="7"/>
  <c r="D43" i="17" s="1"/>
  <c r="AF77" i="7"/>
  <c r="AF31" s="1"/>
  <c r="AF31" i="91" s="1"/>
  <c r="AB77" i="7"/>
  <c r="AB31" s="1"/>
  <c r="AB31" i="91" s="1"/>
  <c r="AB35" s="1"/>
  <c r="AB37" s="1"/>
  <c r="D14" i="17"/>
  <c r="AD77" i="7"/>
  <c r="AD31" s="1"/>
  <c r="AD31" i="91" s="1"/>
  <c r="D14" i="14"/>
  <c r="AJ35" i="7"/>
  <c r="AJ37" s="1"/>
  <c r="D51" i="5" s="1"/>
  <c r="D47" i="18" s="1"/>
  <c r="AC78" i="7"/>
  <c r="AC80" s="1"/>
  <c r="AC30" s="1"/>
  <c r="AE78"/>
  <c r="AE80" s="1"/>
  <c r="AE30" s="1"/>
  <c r="D76" i="17"/>
  <c r="D75"/>
  <c r="D37"/>
  <c r="AO64" i="7"/>
  <c r="D68" i="17" s="1"/>
  <c r="AU64" i="7"/>
  <c r="D74" i="17" s="1"/>
  <c r="O78" i="7"/>
  <c r="O80" s="1"/>
  <c r="O30" s="1"/>
  <c r="C65" i="6"/>
  <c r="AH35" i="7"/>
  <c r="AH37" s="1"/>
  <c r="D49" i="5" s="1"/>
  <c r="D45" i="18" s="1"/>
  <c r="AI78" i="7"/>
  <c r="AI80" s="1"/>
  <c r="AI30" s="1"/>
  <c r="AD64"/>
  <c r="D54" i="17" s="1"/>
  <c r="AJ64" i="7"/>
  <c r="D60" i="17" s="1"/>
  <c r="AU77" i="7"/>
  <c r="AU31" s="1"/>
  <c r="AU31" i="91" s="1"/>
  <c r="AT77" i="7"/>
  <c r="AT31" s="1"/>
  <c r="AT31" i="91" s="1"/>
  <c r="AP64" i="7"/>
  <c r="D69" i="17" s="1"/>
  <c r="AP78" i="7"/>
  <c r="AP80" s="1"/>
  <c r="AP30" s="1"/>
  <c r="AN78"/>
  <c r="AN80" s="1"/>
  <c r="AN30" s="1"/>
  <c r="AK31"/>
  <c r="AK31" i="91" s="1"/>
  <c r="AK78" i="7"/>
  <c r="AK80" s="1"/>
  <c r="AK30" s="1"/>
  <c r="AK30" i="91" s="1"/>
  <c r="AG78" i="7"/>
  <c r="AG80" s="1"/>
  <c r="AG30" s="1"/>
  <c r="AA31"/>
  <c r="U64"/>
  <c r="D42" i="17" s="1"/>
  <c r="U78" i="7"/>
  <c r="U80" s="1"/>
  <c r="U30" s="1"/>
  <c r="D31" i="5"/>
  <c r="D27" i="18" s="1"/>
  <c r="Q31" i="7"/>
  <c r="Q31" i="91" s="1"/>
  <c r="I78" i="7"/>
  <c r="I80" s="1"/>
  <c r="I30" s="1"/>
  <c r="K31"/>
  <c r="C16" i="16"/>
  <c r="D80" i="17"/>
  <c r="V77" i="7"/>
  <c r="V31" s="1"/>
  <c r="V31" i="91" s="1"/>
  <c r="AS78" i="7"/>
  <c r="AS80" s="1"/>
  <c r="AS35" s="1"/>
  <c r="AS37" s="1"/>
  <c r="G78"/>
  <c r="G80" s="1"/>
  <c r="G30" s="1"/>
  <c r="AL77"/>
  <c r="AL31" s="1"/>
  <c r="AL31" i="91" s="1"/>
  <c r="C72" i="6"/>
  <c r="C79" s="1"/>
  <c r="C81" s="1"/>
  <c r="C83" s="1"/>
  <c r="C38"/>
  <c r="C67" s="1"/>
  <c r="C13" i="8"/>
  <c r="C13" i="15"/>
  <c r="C15" s="1"/>
  <c r="C16" s="1"/>
  <c r="C17" s="1"/>
  <c r="E10" i="9"/>
  <c r="G10" i="6"/>
  <c r="E13"/>
  <c r="G44"/>
  <c r="G57"/>
  <c r="G63" s="1"/>
  <c r="E63"/>
  <c r="E12" i="16"/>
  <c r="A17" i="5" l="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P78" i="7"/>
  <c r="P80" s="1"/>
  <c r="P30" s="1"/>
  <c r="P30" i="91" s="1"/>
  <c r="P35" s="1"/>
  <c r="P37" s="1"/>
  <c r="E8" i="5"/>
  <c r="D7" i="17" s="1"/>
  <c r="E16" i="55"/>
  <c r="H16" s="1"/>
  <c r="E30" s="1"/>
  <c r="H30" s="1"/>
  <c r="D11" i="10"/>
  <c r="E82" i="5"/>
  <c r="E11" i="9"/>
  <c r="Q78" i="7"/>
  <c r="Q80" s="1"/>
  <c r="Q30" s="1"/>
  <c r="Q30" i="91" s="1"/>
  <c r="AK35"/>
  <c r="AK37" s="1"/>
  <c r="C29"/>
  <c r="P35" i="7"/>
  <c r="P37" s="1"/>
  <c r="D25" i="5" s="1"/>
  <c r="D21" i="18" s="1"/>
  <c r="K35" i="7"/>
  <c r="K37" s="1"/>
  <c r="D20" i="5" s="1"/>
  <c r="D16" i="18" s="1"/>
  <c r="K31" i="91"/>
  <c r="AG35" i="7"/>
  <c r="AG37" s="1"/>
  <c r="D48" i="5" s="1"/>
  <c r="D44" i="18" s="1"/>
  <c r="AG30" i="91"/>
  <c r="AG35" s="1"/>
  <c r="AG37" s="1"/>
  <c r="AP35" i="7"/>
  <c r="AP37" s="1"/>
  <c r="D59" i="5" s="1"/>
  <c r="D55" i="18" s="1"/>
  <c r="AP30" i="91"/>
  <c r="AP35" s="1"/>
  <c r="AP37" s="1"/>
  <c r="AI35" i="7"/>
  <c r="AI37" s="1"/>
  <c r="D50" i="5" s="1"/>
  <c r="D46" i="18" s="1"/>
  <c r="AI30" i="91"/>
  <c r="AI35" s="1"/>
  <c r="AI37" s="1"/>
  <c r="AC35" i="7"/>
  <c r="AC37" s="1"/>
  <c r="D44" i="5" s="1"/>
  <c r="D40" i="18" s="1"/>
  <c r="AC30" i="91"/>
  <c r="AC35" s="1"/>
  <c r="AC37" s="1"/>
  <c r="AM35" i="7"/>
  <c r="AM37" s="1"/>
  <c r="D56" i="5" s="1"/>
  <c r="D52" i="18" s="1"/>
  <c r="AM30" i="91"/>
  <c r="AM35" s="1"/>
  <c r="AM37" s="1"/>
  <c r="Q35"/>
  <c r="Q37" s="1"/>
  <c r="K35"/>
  <c r="K37" s="1"/>
  <c r="G35" i="7"/>
  <c r="G37" s="1"/>
  <c r="D14" i="5" s="1"/>
  <c r="D11" i="18" s="1"/>
  <c r="G30" i="91"/>
  <c r="G35" s="1"/>
  <c r="G37" s="1"/>
  <c r="I35" i="7"/>
  <c r="I37" s="1"/>
  <c r="D16" i="5" s="1"/>
  <c r="D13" i="18" s="1"/>
  <c r="I30" i="91"/>
  <c r="I35" s="1"/>
  <c r="I37" s="1"/>
  <c r="U35" i="7"/>
  <c r="U37" s="1"/>
  <c r="D32" i="5" s="1"/>
  <c r="D28" i="18" s="1"/>
  <c r="U30" i="91"/>
  <c r="U35" s="1"/>
  <c r="U37" s="1"/>
  <c r="AA35" i="7"/>
  <c r="AA37" s="1"/>
  <c r="D42" i="5" s="1"/>
  <c r="D38" i="18" s="1"/>
  <c r="AA31" i="91"/>
  <c r="AA35" s="1"/>
  <c r="AA37" s="1"/>
  <c r="AN35" i="7"/>
  <c r="AN37" s="1"/>
  <c r="D57" i="5" s="1"/>
  <c r="D53" i="18" s="1"/>
  <c r="AN30" i="91"/>
  <c r="AN35" s="1"/>
  <c r="AN37" s="1"/>
  <c r="O35" i="7"/>
  <c r="O37" s="1"/>
  <c r="D24" i="5" s="1"/>
  <c r="D20" i="18" s="1"/>
  <c r="O30" i="91"/>
  <c r="O35" s="1"/>
  <c r="O37" s="1"/>
  <c r="AE35" i="7"/>
  <c r="AE37" s="1"/>
  <c r="D46" i="5" s="1"/>
  <c r="D42" i="18" s="1"/>
  <c r="AE30" i="91"/>
  <c r="AE35" s="1"/>
  <c r="AE37" s="1"/>
  <c r="H64"/>
  <c r="E15" i="5" s="1"/>
  <c r="D15" i="17" s="1"/>
  <c r="D46"/>
  <c r="D41" i="6"/>
  <c r="D52" s="1"/>
  <c r="D65" s="1"/>
  <c r="C50" i="88"/>
  <c r="L78" i="7"/>
  <c r="L80" s="1"/>
  <c r="L30" s="1"/>
  <c r="D72" i="17"/>
  <c r="D57" i="18"/>
  <c r="D22" i="5"/>
  <c r="D18" i="18" s="1"/>
  <c r="AQ80" i="7"/>
  <c r="AQ30" s="1"/>
  <c r="H78"/>
  <c r="H80" s="1"/>
  <c r="H30" s="1"/>
  <c r="Y78"/>
  <c r="Y80" s="1"/>
  <c r="Y30" s="1"/>
  <c r="AO78"/>
  <c r="AO80" s="1"/>
  <c r="AO30" s="1"/>
  <c r="AD78"/>
  <c r="AD80" s="1"/>
  <c r="AD30" s="1"/>
  <c r="AB78"/>
  <c r="AB80" s="1"/>
  <c r="AB35" s="1"/>
  <c r="AB37" s="1"/>
  <c r="D39" i="18" s="1"/>
  <c r="AF78" i="7"/>
  <c r="AF80" s="1"/>
  <c r="AF30" s="1"/>
  <c r="Q35"/>
  <c r="Q37" s="1"/>
  <c r="D26" i="5" s="1"/>
  <c r="D22" i="18" s="1"/>
  <c r="AK35" i="7"/>
  <c r="AK37" s="1"/>
  <c r="D48" i="18" s="1"/>
  <c r="D27" i="5"/>
  <c r="D23" i="18" s="1"/>
  <c r="D23" i="5"/>
  <c r="D19" i="18" s="1"/>
  <c r="AU78" i="7"/>
  <c r="AU80" s="1"/>
  <c r="AU30" s="1"/>
  <c r="AT78"/>
  <c r="AT80" s="1"/>
  <c r="AT30" s="1"/>
  <c r="E22" i="6"/>
  <c r="D69" i="7"/>
  <c r="D8" i="5"/>
  <c r="AL78" i="7"/>
  <c r="AL80" s="1"/>
  <c r="AL30" s="1"/>
  <c r="V78"/>
  <c r="V80" s="1"/>
  <c r="V30" s="1"/>
  <c r="V30" i="91" s="1"/>
  <c r="E9" i="9"/>
  <c r="C13"/>
  <c r="C14" i="8"/>
  <c r="C15" s="1"/>
  <c r="E48" i="6"/>
  <c r="C18" i="15"/>
  <c r="D9" i="13"/>
  <c r="F13" i="16"/>
  <c r="E16"/>
  <c r="D10" i="14" s="1"/>
  <c r="D12" s="1"/>
  <c r="D16" s="1"/>
  <c r="D7" i="13" s="1"/>
  <c r="D11" s="1"/>
  <c r="D15" s="1"/>
  <c r="E31" i="7"/>
  <c r="E31" i="91" s="1"/>
  <c r="E35" s="1"/>
  <c r="E37" s="1"/>
  <c r="A66" i="5" l="1"/>
  <c r="A67" s="1"/>
  <c r="A68" s="1"/>
  <c r="A69" s="1"/>
  <c r="A70" s="1"/>
  <c r="A71" s="1"/>
  <c r="A72" s="1"/>
  <c r="A73" s="1"/>
  <c r="A74" s="1"/>
  <c r="A75" s="1"/>
  <c r="A76" s="1"/>
  <c r="A77" s="1"/>
  <c r="A78" s="1"/>
  <c r="A79" s="1"/>
  <c r="A80" s="1"/>
  <c r="A81" s="1"/>
  <c r="A82" s="1"/>
  <c r="A83" s="1"/>
  <c r="A84" s="1"/>
  <c r="A85" s="1"/>
  <c r="A86" s="1"/>
  <c r="E13" i="9"/>
  <c r="D70" i="91"/>
  <c r="AF35" i="7"/>
  <c r="AF37" s="1"/>
  <c r="D43" i="18" s="1"/>
  <c r="AF30" i="91"/>
  <c r="AF35" s="1"/>
  <c r="AF37" s="1"/>
  <c r="H35" i="7"/>
  <c r="H37" s="1"/>
  <c r="D15" i="5" s="1"/>
  <c r="D12" i="18" s="1"/>
  <c r="H30" i="91"/>
  <c r="H35" s="1"/>
  <c r="H37" s="1"/>
  <c r="V35" i="7"/>
  <c r="V37" s="1"/>
  <c r="D33" i="5" s="1"/>
  <c r="V35" i="91"/>
  <c r="V37" s="1"/>
  <c r="AT35" i="7"/>
  <c r="AT37" s="1"/>
  <c r="AT30" i="91"/>
  <c r="AT35" s="1"/>
  <c r="AT37" s="1"/>
  <c r="D63" i="5" s="1"/>
  <c r="D59" i="18" s="1"/>
  <c r="AD35" i="7"/>
  <c r="AD37" s="1"/>
  <c r="D45" i="5" s="1"/>
  <c r="D41" i="18" s="1"/>
  <c r="AD30" i="91"/>
  <c r="AD35" s="1"/>
  <c r="AD37" s="1"/>
  <c r="L35" i="7"/>
  <c r="L37" s="1"/>
  <c r="D21" i="5" s="1"/>
  <c r="D17" i="18" s="1"/>
  <c r="L30" i="91"/>
  <c r="L35" s="1"/>
  <c r="L37" s="1"/>
  <c r="AL35" i="7"/>
  <c r="AL37" s="1"/>
  <c r="D55" i="5" s="1"/>
  <c r="D51" i="18" s="1"/>
  <c r="AL30" i="91"/>
  <c r="AL35" s="1"/>
  <c r="AL37" s="1"/>
  <c r="AU35" i="7"/>
  <c r="AU37" s="1"/>
  <c r="AU30" i="91"/>
  <c r="AU35" s="1"/>
  <c r="AU37" s="1"/>
  <c r="D64" i="5" s="1"/>
  <c r="AO35" i="7"/>
  <c r="AO37" s="1"/>
  <c r="D58" i="5" s="1"/>
  <c r="D54" i="18" s="1"/>
  <c r="AO30" i="91"/>
  <c r="AO35" s="1"/>
  <c r="AO37" s="1"/>
  <c r="Y35" i="7"/>
  <c r="Y37" s="1"/>
  <c r="D38" i="5" s="1"/>
  <c r="D34" i="18" s="1"/>
  <c r="Y30" i="91"/>
  <c r="Y35" s="1"/>
  <c r="Y37" s="1"/>
  <c r="AQ35" i="7"/>
  <c r="AQ37" s="1"/>
  <c r="D60" i="5" s="1"/>
  <c r="D56" i="18" s="1"/>
  <c r="AQ30" i="91"/>
  <c r="AQ35" s="1"/>
  <c r="AQ37" s="1"/>
  <c r="G64"/>
  <c r="E14" i="5" s="1"/>
  <c r="D12" i="17" s="1"/>
  <c r="F72" i="5"/>
  <c r="F17" s="1"/>
  <c r="H17" s="1"/>
  <c r="E28" i="88"/>
  <c r="C28" s="1"/>
  <c r="D30" i="6" s="1"/>
  <c r="E30" s="1"/>
  <c r="E41"/>
  <c r="G41" s="1"/>
  <c r="AD77" i="91"/>
  <c r="D73" i="17"/>
  <c r="D58" i="18"/>
  <c r="D76" i="7"/>
  <c r="D77" s="1"/>
  <c r="D19" i="10"/>
  <c r="C16" i="8"/>
  <c r="D29" i="18"/>
  <c r="F25" i="5"/>
  <c r="F42"/>
  <c r="F63"/>
  <c r="G48" i="6"/>
  <c r="D61" i="18"/>
  <c r="D6"/>
  <c r="F10" i="9"/>
  <c r="H17" i="55" s="1"/>
  <c r="E35" i="7"/>
  <c r="E37" s="1"/>
  <c r="D12" i="5" s="1"/>
  <c r="F67" l="1"/>
  <c r="H67" s="1"/>
  <c r="F66"/>
  <c r="H66" s="1"/>
  <c r="F15"/>
  <c r="H15" s="1"/>
  <c r="F46"/>
  <c r="F56"/>
  <c r="F23"/>
  <c r="H23" s="1"/>
  <c r="E52" i="6"/>
  <c r="E65" s="1"/>
  <c r="D9" i="10" s="1"/>
  <c r="D13" s="1"/>
  <c r="F8" i="5"/>
  <c r="H8" s="1"/>
  <c r="F50"/>
  <c r="F20"/>
  <c r="H20" s="1"/>
  <c r="F61"/>
  <c r="F62"/>
  <c r="F32"/>
  <c r="H32" s="1"/>
  <c r="F52"/>
  <c r="H52" s="1"/>
  <c r="F59"/>
  <c r="H59" s="1"/>
  <c r="H31" i="55"/>
  <c r="H32" s="1"/>
  <c r="H18"/>
  <c r="F14" i="5"/>
  <c r="D60" i="18"/>
  <c r="F55" i="5"/>
  <c r="F45"/>
  <c r="F44"/>
  <c r="F33"/>
  <c r="H33" s="1"/>
  <c r="AD78" i="91"/>
  <c r="AD79" s="1"/>
  <c r="AD81" s="1"/>
  <c r="D77"/>
  <c r="D78" s="1"/>
  <c r="E62"/>
  <c r="E64" s="1"/>
  <c r="F65" i="5"/>
  <c r="G52" i="6"/>
  <c r="G65" s="1"/>
  <c r="F51" i="5"/>
  <c r="H51" s="1"/>
  <c r="F60"/>
  <c r="H60" s="1"/>
  <c r="F22"/>
  <c r="H22" s="1"/>
  <c r="F43"/>
  <c r="H43" s="1"/>
  <c r="F21"/>
  <c r="H21" s="1"/>
  <c r="F49"/>
  <c r="H49" s="1"/>
  <c r="F16"/>
  <c r="H16" s="1"/>
  <c r="F31"/>
  <c r="H31" s="1"/>
  <c r="F47"/>
  <c r="H47" s="1"/>
  <c r="F64"/>
  <c r="H64" s="1"/>
  <c r="F58"/>
  <c r="H58" s="1"/>
  <c r="F26"/>
  <c r="H26" s="1"/>
  <c r="F48"/>
  <c r="H48" s="1"/>
  <c r="F24"/>
  <c r="H24" s="1"/>
  <c r="F27"/>
  <c r="H27" s="1"/>
  <c r="F57"/>
  <c r="H57" s="1"/>
  <c r="F38"/>
  <c r="H38" s="1"/>
  <c r="F34"/>
  <c r="H34" s="1"/>
  <c r="F35"/>
  <c r="H35" s="1"/>
  <c r="D31" i="7"/>
  <c r="D31" i="91" s="1"/>
  <c r="D13" i="5"/>
  <c r="F13" s="1"/>
  <c r="D78" i="7"/>
  <c r="D80" s="1"/>
  <c r="H65" i="5"/>
  <c r="H63"/>
  <c r="H46"/>
  <c r="H42"/>
  <c r="H55"/>
  <c r="H50"/>
  <c r="H14"/>
  <c r="H61"/>
  <c r="H62"/>
  <c r="H56"/>
  <c r="H25"/>
  <c r="H44"/>
  <c r="H45"/>
  <c r="D9" i="18"/>
  <c r="H34" i="55" l="1"/>
  <c r="H35" s="1"/>
  <c r="E11" s="1"/>
  <c r="H11" s="1"/>
  <c r="H21"/>
  <c r="E9" s="1"/>
  <c r="H9" s="1"/>
  <c r="Z72" i="7" s="1"/>
  <c r="E12" i="5"/>
  <c r="D79" i="91"/>
  <c r="D81" s="1"/>
  <c r="C64"/>
  <c r="D62"/>
  <c r="D10" i="18"/>
  <c r="AZ30" i="91"/>
  <c r="AZ31"/>
  <c r="D30" i="7"/>
  <c r="D64" i="18"/>
  <c r="F69" i="5"/>
  <c r="H13"/>
  <c r="Z75" i="87" l="1"/>
  <c r="Z73" i="91" s="1"/>
  <c r="H12" i="55"/>
  <c r="C72" i="7"/>
  <c r="Z76"/>
  <c r="Z77" s="1"/>
  <c r="Z31" s="1"/>
  <c r="D64" i="91"/>
  <c r="C63"/>
  <c r="D10" i="17"/>
  <c r="F12" i="5"/>
  <c r="H12" s="1"/>
  <c r="AZ35" i="91"/>
  <c r="AZ37" s="1"/>
  <c r="D70" i="5" s="1"/>
  <c r="D35" i="7"/>
  <c r="D37" s="1"/>
  <c r="D11" i="5" s="1"/>
  <c r="D30" i="91"/>
  <c r="D35" s="1"/>
  <c r="D37" s="1"/>
  <c r="H69" i="5"/>
  <c r="Z78" i="7" l="1"/>
  <c r="Z80" s="1"/>
  <c r="Z30" s="1"/>
  <c r="C73" i="91"/>
  <c r="Z77"/>
  <c r="C75" i="87"/>
  <c r="Z79"/>
  <c r="Z80" s="1"/>
  <c r="D73" i="88"/>
  <c r="E11" i="5"/>
  <c r="C65" i="91"/>
  <c r="F11" i="5"/>
  <c r="H11" s="1"/>
  <c r="D8" i="18"/>
  <c r="D65"/>
  <c r="F70" i="5"/>
  <c r="C31" i="7"/>
  <c r="D30" i="88" s="1"/>
  <c r="E73" l="1"/>
  <c r="Z81" i="87"/>
  <c r="Z83" s="1"/>
  <c r="Z32"/>
  <c r="Z78" i="91"/>
  <c r="E73" i="5"/>
  <c r="E71"/>
  <c r="D82" i="17" s="1"/>
  <c r="D9"/>
  <c r="Z35" i="7"/>
  <c r="Z37" s="1"/>
  <c r="H70" i="5"/>
  <c r="C73" i="88" l="1"/>
  <c r="D75" i="6" s="1"/>
  <c r="E75" s="1"/>
  <c r="G75" s="1"/>
  <c r="Z79" i="91"/>
  <c r="Z81" s="1"/>
  <c r="C32" i="87"/>
  <c r="E30" i="88" s="1"/>
  <c r="C30" s="1"/>
  <c r="D32" i="6" s="1"/>
  <c r="Z31" i="91"/>
  <c r="C31" s="1"/>
  <c r="Z31" i="87"/>
  <c r="Z36" l="1"/>
  <c r="Z38" s="1"/>
  <c r="D41" i="5" s="1"/>
  <c r="F41" s="1"/>
  <c r="H41" s="1"/>
  <c r="Z30" i="91"/>
  <c r="Z35" s="1"/>
  <c r="Z37" s="1"/>
  <c r="D37" i="18" l="1"/>
  <c r="E32" i="6" l="1"/>
  <c r="S69" i="7"/>
  <c r="C68" s="1"/>
  <c r="C18"/>
  <c r="D17" i="88" s="1"/>
  <c r="S76" i="7" l="1"/>
  <c r="S77" s="1"/>
  <c r="C77" s="1"/>
  <c r="D78" i="88" s="1"/>
  <c r="D24"/>
  <c r="C25" i="7"/>
  <c r="S78" l="1"/>
  <c r="S80" s="1"/>
  <c r="S30" s="1"/>
  <c r="S35" s="1"/>
  <c r="S37" s="1"/>
  <c r="D30" i="5" s="1"/>
  <c r="C69" i="7"/>
  <c r="D71" i="5" l="1"/>
  <c r="D66" i="18" s="1"/>
  <c r="D26"/>
  <c r="F30" i="5"/>
  <c r="D70" i="88"/>
  <c r="C76" i="7"/>
  <c r="C78" l="1"/>
  <c r="C80" s="1"/>
  <c r="C30" s="1"/>
  <c r="D77" i="88"/>
  <c r="H30" i="5"/>
  <c r="H71" s="1"/>
  <c r="F71"/>
  <c r="D29" i="88" l="1"/>
  <c r="D34" s="1"/>
  <c r="C35" i="7"/>
  <c r="C37" s="1"/>
  <c r="I71" i="5"/>
  <c r="F73"/>
  <c r="D79" i="88"/>
  <c r="D36" l="1"/>
  <c r="D81"/>
  <c r="S18" i="91"/>
  <c r="C18" s="1"/>
  <c r="C25" s="1"/>
  <c r="S26" i="87"/>
  <c r="S72" s="1"/>
  <c r="C19"/>
  <c r="C26" s="1"/>
  <c r="S25" i="91" l="1"/>
  <c r="E17" i="88"/>
  <c r="E24" s="1"/>
  <c r="C72" i="87"/>
  <c r="C70" i="91"/>
  <c r="C77" s="1"/>
  <c r="C24" i="88"/>
  <c r="C71" i="87"/>
  <c r="S79"/>
  <c r="C17" i="88"/>
  <c r="D19" i="6" s="1"/>
  <c r="S70" i="91"/>
  <c r="C69" l="1"/>
  <c r="S77"/>
  <c r="D26" i="6"/>
  <c r="E19"/>
  <c r="S80" i="87"/>
  <c r="C80" s="1"/>
  <c r="E78" i="88" s="1"/>
  <c r="C79" i="87"/>
  <c r="E70" i="88"/>
  <c r="C70" s="1"/>
  <c r="S81" i="87" l="1"/>
  <c r="S83" s="1"/>
  <c r="S31" s="1"/>
  <c r="E77" i="88"/>
  <c r="C77" s="1"/>
  <c r="C81" i="87"/>
  <c r="C83" s="1"/>
  <c r="C31" s="1"/>
  <c r="BD81" i="7"/>
  <c r="C78" i="88"/>
  <c r="D80" i="6" s="1"/>
  <c r="E80" s="1"/>
  <c r="E26"/>
  <c r="G19"/>
  <c r="S78" i="91"/>
  <c r="C78" s="1"/>
  <c r="C79" s="1"/>
  <c r="C81" s="1"/>
  <c r="C30" s="1"/>
  <c r="C35" s="1"/>
  <c r="C37" s="1"/>
  <c r="E79" i="88" l="1"/>
  <c r="C79" s="1"/>
  <c r="C81" s="1"/>
  <c r="C29" s="1"/>
  <c r="D31" i="6" s="1"/>
  <c r="S79" i="91"/>
  <c r="S81" s="1"/>
  <c r="E81" i="88"/>
  <c r="C83" s="1"/>
  <c r="S30" i="91"/>
  <c r="S35" s="1"/>
  <c r="S37" s="1"/>
  <c r="S36" i="87"/>
  <c r="S38" s="1"/>
  <c r="E72" i="6"/>
  <c r="E79" s="1"/>
  <c r="E81" s="1"/>
  <c r="E29" i="88"/>
  <c r="E34" s="1"/>
  <c r="C36" i="87"/>
  <c r="C38" s="1"/>
  <c r="E36" i="88" l="1"/>
  <c r="C36" s="1"/>
  <c r="C34"/>
  <c r="E31" i="6"/>
  <c r="E36" s="1"/>
  <c r="E38" s="1"/>
  <c r="E67" s="1"/>
  <c r="D36"/>
  <c r="D15" i="10" l="1"/>
  <c r="D17" s="1"/>
  <c r="D21" s="1"/>
  <c r="F9" i="6" s="1"/>
  <c r="D72"/>
  <c r="D79" s="1"/>
  <c r="D81" s="1"/>
  <c r="D83" s="1"/>
  <c r="E83" s="1"/>
  <c r="D38"/>
  <c r="I9" l="1"/>
  <c r="F8"/>
  <c r="G9"/>
  <c r="G13" s="1"/>
  <c r="F13"/>
  <c r="F22"/>
  <c r="F30"/>
  <c r="G30" s="1"/>
  <c r="F26" l="1"/>
  <c r="G22"/>
  <c r="G26" s="1"/>
  <c r="G72" s="1"/>
  <c r="G79" s="1"/>
  <c r="F72" l="1"/>
  <c r="F79" s="1"/>
  <c r="F80" l="1"/>
  <c r="F81" s="1"/>
  <c r="F83" s="1"/>
  <c r="F31" l="1"/>
  <c r="G83"/>
  <c r="F32"/>
  <c r="G32" s="1"/>
  <c r="G80"/>
  <c r="G81" s="1"/>
  <c r="G31" l="1"/>
  <c r="G36" s="1"/>
  <c r="G38" s="1"/>
  <c r="G67" s="1"/>
  <c r="F36"/>
  <c r="F38" s="1"/>
</calcChain>
</file>

<file path=xl/comments1.xml><?xml version="1.0" encoding="utf-8"?>
<comments xmlns="http://schemas.openxmlformats.org/spreadsheetml/2006/main">
  <authors>
    <author>Thomas Schooley</author>
  </authors>
  <commentList>
    <comment ref="B7" authorId="0">
      <text>
        <r>
          <rPr>
            <b/>
            <sz val="10"/>
            <color indexed="81"/>
            <rFont val="Tahoma"/>
            <family val="2"/>
          </rPr>
          <t>Thomas Schooley:</t>
        </r>
        <r>
          <rPr>
            <sz val="10"/>
            <color indexed="81"/>
            <rFont val="Tahoma"/>
            <family val="2"/>
          </rPr>
          <t xml:space="preserve">
</t>
        </r>
      </text>
    </comment>
  </commentList>
</comments>
</file>

<file path=xl/sharedStrings.xml><?xml version="1.0" encoding="utf-8"?>
<sst xmlns="http://schemas.openxmlformats.org/spreadsheetml/2006/main" count="3276" uniqueCount="1002">
  <si>
    <t>Return on Rate Base</t>
  </si>
  <si>
    <t>Difference</t>
  </si>
  <si>
    <t>State of Washington</t>
  </si>
  <si>
    <t>Electric Utility Results of Operations</t>
  </si>
  <si>
    <t>Per Company</t>
  </si>
  <si>
    <t>Total</t>
  </si>
  <si>
    <t>Ratemaking</t>
  </si>
  <si>
    <t>Revenue</t>
  </si>
  <si>
    <t>Interest</t>
  </si>
  <si>
    <t>JimBridger Mine</t>
  </si>
  <si>
    <t>Adjustments</t>
  </si>
  <si>
    <t>Normalization</t>
  </si>
  <si>
    <t>Price Change</t>
  </si>
  <si>
    <t>Normalizing</t>
  </si>
  <si>
    <t>Allowances</t>
  </si>
  <si>
    <t>True-up</t>
  </si>
  <si>
    <t>Rate Base</t>
  </si>
  <si>
    <t>AFUDC</t>
  </si>
  <si>
    <t>Amortization</t>
  </si>
  <si>
    <t>Working Capital</t>
  </si>
  <si>
    <t>Operating Revenues:</t>
  </si>
  <si>
    <t>General Business Revenues</t>
  </si>
  <si>
    <t>Interdepartmental</t>
  </si>
  <si>
    <t>Special Sales</t>
  </si>
  <si>
    <t>Other operating revenues</t>
  </si>
  <si>
    <t>Total Operating Revenues</t>
  </si>
  <si>
    <t>Operating Expenses:</t>
  </si>
  <si>
    <t>Steam Production</t>
  </si>
  <si>
    <t>Nuclear Production</t>
  </si>
  <si>
    <t>Hydro Production</t>
  </si>
  <si>
    <t>Other Power Supply</t>
  </si>
  <si>
    <t>Transmission</t>
  </si>
  <si>
    <t>Distribution</t>
  </si>
  <si>
    <t>Customer Accounting</t>
  </si>
  <si>
    <t>Customer Service &amp; Info</t>
  </si>
  <si>
    <t>Sales</t>
  </si>
  <si>
    <t>Administrative &amp; General</t>
  </si>
  <si>
    <t>Total O&amp;M Expense</t>
  </si>
  <si>
    <t>Depreciation</t>
  </si>
  <si>
    <t>Taxes Other than Income</t>
  </si>
  <si>
    <t>Income Taxes:  Federal</t>
  </si>
  <si>
    <t xml:space="preserve">                       :  State</t>
  </si>
  <si>
    <t>Deferred Income Taxes</t>
  </si>
  <si>
    <t>Investment Tax Credit Adj.</t>
  </si>
  <si>
    <t>Misc. Revenue &amp; Expense</t>
  </si>
  <si>
    <t>Total Operating Expenses:</t>
  </si>
  <si>
    <t>Operating Revenue for Return:</t>
  </si>
  <si>
    <t>Rate Base:</t>
  </si>
  <si>
    <t>Electric Plant in Service</t>
  </si>
  <si>
    <t>Plant Held for Future Use</t>
  </si>
  <si>
    <t>Misc. Deferred Debits</t>
  </si>
  <si>
    <t>Electric Plant Acq Adj</t>
  </si>
  <si>
    <t>Nuclear Fuel</t>
  </si>
  <si>
    <t>Prepayments</t>
  </si>
  <si>
    <t>Fuel Stock</t>
  </si>
  <si>
    <t>Material &amp; Supplies</t>
  </si>
  <si>
    <t>Weatherization Loans</t>
  </si>
  <si>
    <t>Misc. Rate Base</t>
  </si>
  <si>
    <t>Total Electric Plant:</t>
  </si>
  <si>
    <t>Deductions:</t>
  </si>
  <si>
    <t>Accum. Prov. for Depreciation</t>
  </si>
  <si>
    <t>Accum. Prov. for Amortization</t>
  </si>
  <si>
    <t>Accum. Deferred Income Tax</t>
  </si>
  <si>
    <t>Unamortized ITC</t>
  </si>
  <si>
    <t>Customer Advances for Const.</t>
  </si>
  <si>
    <t>Customer Service Deposits</t>
  </si>
  <si>
    <t>Miscellaneous Deductions</t>
  </si>
  <si>
    <t>Total Deductions:</t>
  </si>
  <si>
    <t>Total Rate Base:</t>
  </si>
  <si>
    <t>TAX CALCULATION</t>
  </si>
  <si>
    <t>State Income Tax Rate</t>
  </si>
  <si>
    <t>Federal Income Tax Rate</t>
  </si>
  <si>
    <t>Operating Revenue</t>
  </si>
  <si>
    <t>Other Deductions</t>
  </si>
  <si>
    <t>Interest (AFUDC)</t>
  </si>
  <si>
    <t>Schedule "M" additions</t>
  </si>
  <si>
    <t>Schedule "M" deductions</t>
  </si>
  <si>
    <t>Income Before Tax</t>
  </si>
  <si>
    <t>State Income Tax</t>
  </si>
  <si>
    <t>Taxable Income</t>
  </si>
  <si>
    <t>Adjustments to FIT</t>
  </si>
  <si>
    <t>Federal Income Tax</t>
  </si>
  <si>
    <t>Jurisdiction Specific Adjusted Rate Base</t>
  </si>
  <si>
    <t>PacifiCorp Results of Operations For Ratemaking Purposes</t>
  </si>
  <si>
    <t>(1)</t>
  </si>
  <si>
    <t>(2)</t>
  </si>
  <si>
    <t>(3)</t>
  </si>
  <si>
    <t>(4)</t>
  </si>
  <si>
    <t>(5)</t>
  </si>
  <si>
    <t>Unadjusted</t>
  </si>
  <si>
    <t>Total Adjusted</t>
  </si>
  <si>
    <t>Results With</t>
  </si>
  <si>
    <t>Results</t>
  </si>
  <si>
    <t xml:space="preserve">at Present Rates </t>
  </si>
  <si>
    <t>Total Rate Base Deductions:</t>
  </si>
  <si>
    <t>Federal Income Tax-Current</t>
  </si>
  <si>
    <t>Cap.Structure</t>
  </si>
  <si>
    <t>Weighted Cost</t>
  </si>
  <si>
    <t>Long-term Debt</t>
  </si>
  <si>
    <t>Short term Debt</t>
  </si>
  <si>
    <t>Conversion Factor</t>
  </si>
  <si>
    <t>Operating Revenue Deductions:</t>
  </si>
  <si>
    <t>Uncollectible Accounts</t>
  </si>
  <si>
    <t>Franchise Tax</t>
  </si>
  <si>
    <t>WA Revenue Tax</t>
  </si>
  <si>
    <t>WUTC Fee</t>
  </si>
  <si>
    <t>Sub-Total</t>
  </si>
  <si>
    <t>Federal Income Tax @ 35%</t>
  </si>
  <si>
    <t>a) Net Rate Base - Washington Jurisdiction</t>
  </si>
  <si>
    <t>b) Proposed Rate of Return</t>
  </si>
  <si>
    <t>c) Net Operating Income Requirement</t>
  </si>
  <si>
    <t>d) Proforma Net Operating Income</t>
  </si>
  <si>
    <t>Weighted Average Cost of Capital</t>
  </si>
  <si>
    <t>customer accounting</t>
  </si>
  <si>
    <t>other taxes</t>
  </si>
  <si>
    <t>Revenue Sensitive Tax Rates</t>
  </si>
  <si>
    <t>Net Operating Income Conversion Factor</t>
  </si>
  <si>
    <t>f) NOI &gt; Revenue Conversion Factor</t>
  </si>
  <si>
    <t>Debt Rate</t>
  </si>
  <si>
    <t>Type of Capital</t>
  </si>
  <si>
    <t>Preferred Stock</t>
  </si>
  <si>
    <t>Common Stock</t>
  </si>
  <si>
    <t>Adj.</t>
  </si>
  <si>
    <t>FIT above = sum of adjustments</t>
  </si>
  <si>
    <t>NOI</t>
  </si>
  <si>
    <t>Net Rate Base</t>
  </si>
  <si>
    <t>Requirement</t>
  </si>
  <si>
    <t>No.</t>
  </si>
  <si>
    <t>Impact</t>
  </si>
  <si>
    <t>Per Books</t>
  </si>
  <si>
    <t>Cash Working Capital</t>
  </si>
  <si>
    <t>Net Operating Income:</t>
  </si>
  <si>
    <t>Tax Rate</t>
  </si>
  <si>
    <t>Nominal</t>
  </si>
  <si>
    <t>PacifiCorp</t>
  </si>
  <si>
    <t>PacifiCorp General Rate Case</t>
  </si>
  <si>
    <t>Mechanics of the Exhibit</t>
  </si>
  <si>
    <t>Company uses inverse known as "Net to Gross Bump-up".</t>
  </si>
  <si>
    <t>Calculation of Revenue Requirement Deficiency or (Excess):</t>
  </si>
  <si>
    <t>Table 1</t>
  </si>
  <si>
    <t>Table 2</t>
  </si>
  <si>
    <t>Net Rate Base Impacts</t>
  </si>
  <si>
    <t>Net Operating Income Impacts</t>
  </si>
  <si>
    <t>Table 3</t>
  </si>
  <si>
    <t>Rate of Return</t>
  </si>
  <si>
    <t>Table 4</t>
  </si>
  <si>
    <t>Table 5</t>
  </si>
  <si>
    <t>Table 6</t>
  </si>
  <si>
    <t>Net Operating Income "Unadjusted"</t>
  </si>
  <si>
    <t>Net Rate Base "Unadjusted"</t>
  </si>
  <si>
    <t>Net Operating Income Requirement</t>
  </si>
  <si>
    <t>Proforma Net Operating Income</t>
  </si>
  <si>
    <t>Recommended Increase (Decrease) in Net Operating Income</t>
  </si>
  <si>
    <t>NOI &gt; Revenue Conversion Factor</t>
  </si>
  <si>
    <t>Capital</t>
  </si>
  <si>
    <t>Structure</t>
  </si>
  <si>
    <t>Rate</t>
  </si>
  <si>
    <r>
      <t xml:space="preserve">Revenue Requirement Calculation </t>
    </r>
    <r>
      <rPr>
        <b/>
        <sz val="12"/>
        <rFont val="Times New Roman"/>
        <family val="1"/>
      </rPr>
      <t/>
    </r>
  </si>
  <si>
    <t xml:space="preserve">Revenue Requirement Increase (Decrease) </t>
  </si>
  <si>
    <t xml:space="preserve">Staff Recommended </t>
  </si>
  <si>
    <t>Staff Recommended</t>
  </si>
  <si>
    <t>Adjustment</t>
  </si>
  <si>
    <t xml:space="preserve">Weighted </t>
  </si>
  <si>
    <t>1*</t>
  </si>
  <si>
    <t>2*</t>
  </si>
  <si>
    <t>3*</t>
  </si>
  <si>
    <t>4*</t>
  </si>
  <si>
    <t>5*</t>
  </si>
  <si>
    <t>Sources:</t>
  </si>
  <si>
    <t>1*  From Table 5, line 5</t>
  </si>
  <si>
    <t>2*  From Table 4, line 11</t>
  </si>
  <si>
    <t>3*  Line 1 divided by line 3</t>
  </si>
  <si>
    <t>Adjusted Revenues at Present Rates</t>
  </si>
  <si>
    <t>5*  Line 5 divided by line 7.</t>
  </si>
  <si>
    <t>Notes</t>
  </si>
  <si>
    <t xml:space="preserve">Net Rate Base - Washington Jurisdiction  </t>
  </si>
  <si>
    <t xml:space="preserve">Proposed Rate of Return  </t>
  </si>
  <si>
    <t>Line 1:  From Table 2, line 77</t>
  </si>
  <si>
    <t>Line 2:  From Table 3, lines 6 or 19</t>
  </si>
  <si>
    <t>Line 3:  Line 1 times line 2</t>
  </si>
  <si>
    <t>Line 4:  From Table 1, line 74</t>
  </si>
  <si>
    <t>Line 5:  Line 3 less line 4</t>
  </si>
  <si>
    <t>Temperature</t>
  </si>
  <si>
    <t>Interest True Up</t>
  </si>
  <si>
    <t>Per</t>
  </si>
  <si>
    <t>Staff</t>
  </si>
  <si>
    <t>Per Pacificorp</t>
  </si>
  <si>
    <t>filing</t>
  </si>
  <si>
    <t>difference</t>
  </si>
  <si>
    <t>Customer</t>
  </si>
  <si>
    <t>Production</t>
  </si>
  <si>
    <t>cross-footing check</t>
  </si>
  <si>
    <t>Capital Structure</t>
  </si>
  <si>
    <t>Long-term Debt / Cost</t>
  </si>
  <si>
    <t>Short term Debt / Cost</t>
  </si>
  <si>
    <t>Preferred Stock / Cost</t>
  </si>
  <si>
    <t>Common Stock / Cost</t>
  </si>
  <si>
    <t>Company</t>
  </si>
  <si>
    <t>Percentage Increase in Revenues</t>
  </si>
  <si>
    <t>Summary of Adjustments</t>
  </si>
  <si>
    <t>O &amp; M</t>
  </si>
  <si>
    <t>TAX ADJUSTMENTS</t>
  </si>
  <si>
    <t>RATE BASE</t>
  </si>
  <si>
    <t>REVENUE</t>
  </si>
  <si>
    <t>footnote</t>
  </si>
  <si>
    <t>PacifiCorp's</t>
  </si>
  <si>
    <t>Impact per Filing</t>
  </si>
  <si>
    <t>A</t>
  </si>
  <si>
    <t>B</t>
  </si>
  <si>
    <t>C</t>
  </si>
  <si>
    <t>D</t>
  </si>
  <si>
    <t>E</t>
  </si>
  <si>
    <t>F</t>
  </si>
  <si>
    <t>G</t>
  </si>
  <si>
    <t>H</t>
  </si>
  <si>
    <t>Staff's</t>
  </si>
  <si>
    <t>NOI Impact</t>
  </si>
  <si>
    <t>4*  Exhibit ___(TES-2) at 1, line 1, column 3</t>
  </si>
  <si>
    <t>Increase to Revenue Requirements</t>
  </si>
  <si>
    <t>g) Revenue Requirement Deficiency (line e/line f)</t>
  </si>
  <si>
    <t>Rate Base Impact</t>
  </si>
  <si>
    <t>Increase in Net Operating Income</t>
  </si>
  <si>
    <t>e) Net Operating Income Deficiency</t>
  </si>
  <si>
    <t>REVENUES</t>
  </si>
  <si>
    <t>POWER COSTS</t>
  </si>
  <si>
    <t>STAFF PROPOSED</t>
  </si>
  <si>
    <r>
      <t xml:space="preserve">Net Operating Income </t>
    </r>
    <r>
      <rPr>
        <b/>
        <sz val="12"/>
        <rFont val="Times New Roman"/>
        <family val="1"/>
      </rPr>
      <t>Insufficiency</t>
    </r>
  </si>
  <si>
    <r>
      <t xml:space="preserve">Percentage </t>
    </r>
    <r>
      <rPr>
        <b/>
        <sz val="12"/>
        <rFont val="Times New Roman"/>
        <family val="1"/>
      </rPr>
      <t>Increase</t>
    </r>
  </si>
  <si>
    <t>Effective</t>
  </si>
  <si>
    <t>SO2</t>
  </si>
  <si>
    <t>Wheeling</t>
  </si>
  <si>
    <t>Misc. General</t>
  </si>
  <si>
    <t>Hydro</t>
  </si>
  <si>
    <t>Renewable</t>
  </si>
  <si>
    <t>Malin Line</t>
  </si>
  <si>
    <t>Cash Working</t>
  </si>
  <si>
    <t>Customer Advances</t>
  </si>
  <si>
    <t>Powerdale</t>
  </si>
  <si>
    <t>Decommissioning</t>
  </si>
  <si>
    <t>Energy credit</t>
  </si>
  <si>
    <t>Amort.</t>
  </si>
  <si>
    <t>for Construction</t>
  </si>
  <si>
    <t>Hydro Removal</t>
  </si>
  <si>
    <t>Service Deposits</t>
  </si>
  <si>
    <t>Factor</t>
  </si>
  <si>
    <t>DEPRECIATION/AMORTIZATION</t>
  </si>
  <si>
    <t>Miscellaneous Rate Base Adj.</t>
  </si>
  <si>
    <t>Powerdale Hydro Removal</t>
  </si>
  <si>
    <t>Trojan Unrecovered Plant</t>
  </si>
  <si>
    <t>PRODUCTION FACTOR</t>
  </si>
  <si>
    <t>Production Factor Adjustment</t>
  </si>
  <si>
    <t>Renewable Energy Tax Credit</t>
  </si>
  <si>
    <t>Public Utility Tax Adj.</t>
  </si>
  <si>
    <t>Hydro Decommissioning</t>
  </si>
  <si>
    <t>Removal of Colstrip #3</t>
  </si>
  <si>
    <t>Miscellaneous General Expense</t>
  </si>
  <si>
    <t>Remove Non-Recurring Entries</t>
  </si>
  <si>
    <t>Temperature Normalization</t>
  </si>
  <si>
    <t>Revenue Normalizing</t>
  </si>
  <si>
    <t>SO2 Emission Allowances</t>
  </si>
  <si>
    <t>Wheeling Revenue</t>
  </si>
  <si>
    <t>Green Tag Revenue</t>
  </si>
  <si>
    <t>SO</t>
  </si>
  <si>
    <t>Company Proposed</t>
  </si>
  <si>
    <t>PER COMPANY</t>
  </si>
  <si>
    <t>Staff Recommended Weighted Average Cost of Capital</t>
  </si>
  <si>
    <t>auto-update</t>
  </si>
  <si>
    <t>Electric Plant In Service</t>
  </si>
  <si>
    <t>TOTAL</t>
  </si>
  <si>
    <t>SITUS</t>
  </si>
  <si>
    <t>ACCOUNT</t>
  </si>
  <si>
    <t>Type</t>
  </si>
  <si>
    <t>COMPANY</t>
  </si>
  <si>
    <t>FACTOR</t>
  </si>
  <si>
    <t>FACTOR %</t>
  </si>
  <si>
    <t>ALLOCATED</t>
  </si>
  <si>
    <t>REF#</t>
  </si>
  <si>
    <t>Adjustment to Income:</t>
  </si>
  <si>
    <t>Residential</t>
  </si>
  <si>
    <t>RES</t>
  </si>
  <si>
    <t>WA</t>
  </si>
  <si>
    <t>Situs</t>
  </si>
  <si>
    <t>3.1.1</t>
  </si>
  <si>
    <t>Commercial</t>
  </si>
  <si>
    <t>Public Street &amp; Highway</t>
  </si>
  <si>
    <t>Description of Adjustment:</t>
  </si>
  <si>
    <t>SG</t>
  </si>
  <si>
    <t>SC</t>
  </si>
  <si>
    <t>SE</t>
  </si>
  <si>
    <t>GPS</t>
  </si>
  <si>
    <t>SNP</t>
  </si>
  <si>
    <t>SNPD</t>
  </si>
  <si>
    <t>CN</t>
  </si>
  <si>
    <t>CIAC</t>
  </si>
  <si>
    <t>TAXDEPR</t>
  </si>
  <si>
    <t>BADDEBT</t>
  </si>
  <si>
    <t>DITEXP</t>
  </si>
  <si>
    <t>DITBAL</t>
  </si>
  <si>
    <t>ITC84</t>
  </si>
  <si>
    <t>ITC85</t>
  </si>
  <si>
    <t>ITC86</t>
  </si>
  <si>
    <t>ITC88</t>
  </si>
  <si>
    <t>ITC89</t>
  </si>
  <si>
    <t>ITC90</t>
  </si>
  <si>
    <t>OTHER</t>
  </si>
  <si>
    <t>NUTIL</t>
  </si>
  <si>
    <t>SNPPS</t>
  </si>
  <si>
    <t>SNPT</t>
  </si>
  <si>
    <t>TROJP</t>
  </si>
  <si>
    <t>TROJD</t>
  </si>
  <si>
    <t>SCHMDEXP</t>
  </si>
  <si>
    <t>CA</t>
  </si>
  <si>
    <t>OR</t>
  </si>
  <si>
    <t>WYE</t>
  </si>
  <si>
    <t>UT</t>
  </si>
  <si>
    <t>ID</t>
  </si>
  <si>
    <t>108D</t>
  </si>
  <si>
    <t>108D00</t>
  </si>
  <si>
    <t>108DS</t>
  </si>
  <si>
    <t>108EP</t>
  </si>
  <si>
    <t>108GP</t>
  </si>
  <si>
    <t>108HP</t>
  </si>
  <si>
    <t>108MP</t>
  </si>
  <si>
    <t>108NP</t>
  </si>
  <si>
    <t>108OP</t>
  </si>
  <si>
    <t>108SP</t>
  </si>
  <si>
    <t>108TP</t>
  </si>
  <si>
    <t>111CLG</t>
  </si>
  <si>
    <t>111CLH</t>
  </si>
  <si>
    <t>111CLS</t>
  </si>
  <si>
    <t>111IP</t>
  </si>
  <si>
    <t>182M</t>
  </si>
  <si>
    <t>186M</t>
  </si>
  <si>
    <t>390L</t>
  </si>
  <si>
    <t>392L</t>
  </si>
  <si>
    <t>399G</t>
  </si>
  <si>
    <t>399L</t>
  </si>
  <si>
    <t>403EP</t>
  </si>
  <si>
    <t>403GP</t>
  </si>
  <si>
    <t>403GV0</t>
  </si>
  <si>
    <t>403HP</t>
  </si>
  <si>
    <t>403MP</t>
  </si>
  <si>
    <t>403NP</t>
  </si>
  <si>
    <t>403OP</t>
  </si>
  <si>
    <t>403SP</t>
  </si>
  <si>
    <t>403TP</t>
  </si>
  <si>
    <t>404CLG</t>
  </si>
  <si>
    <t>404CLS</t>
  </si>
  <si>
    <t>404IP</t>
  </si>
  <si>
    <t>404M</t>
  </si>
  <si>
    <t>CWC</t>
  </si>
  <si>
    <t>D00</t>
  </si>
  <si>
    <t>DS0</t>
  </si>
  <si>
    <t>FITOTH</t>
  </si>
  <si>
    <t>FITPMI</t>
  </si>
  <si>
    <t>G00</t>
  </si>
  <si>
    <t>H00</t>
  </si>
  <si>
    <t>I00</t>
  </si>
  <si>
    <t>N00</t>
  </si>
  <si>
    <t>O00</t>
  </si>
  <si>
    <t>OWC131</t>
  </si>
  <si>
    <t>OWC135</t>
  </si>
  <si>
    <t>OWC143</t>
  </si>
  <si>
    <t>OWC232</t>
  </si>
  <si>
    <t>OWC25330</t>
  </si>
  <si>
    <t>DFA</t>
  </si>
  <si>
    <t>S00</t>
  </si>
  <si>
    <t>SCHMAF</t>
  </si>
  <si>
    <t>SCHMAP</t>
  </si>
  <si>
    <t>SCHMAT</t>
  </si>
  <si>
    <t>SCHMDF</t>
  </si>
  <si>
    <t>SCHMDP</t>
  </si>
  <si>
    <t>SCHMDT</t>
  </si>
  <si>
    <t>T00</t>
  </si>
  <si>
    <t>TS0</t>
  </si>
  <si>
    <t>182W</t>
  </si>
  <si>
    <t>OWC230</t>
  </si>
  <si>
    <t>Washington</t>
  </si>
  <si>
    <t>Adjustment to Revenues:</t>
  </si>
  <si>
    <t>Other Electric Revenues</t>
  </si>
  <si>
    <t>Adjustment to Expense:</t>
  </si>
  <si>
    <t>Distribution Maintenance</t>
  </si>
  <si>
    <t xml:space="preserve"> </t>
  </si>
  <si>
    <t>Other Electric Revenue</t>
  </si>
  <si>
    <t>Wyoming</t>
  </si>
  <si>
    <t>Idaho</t>
  </si>
  <si>
    <t>CAGW</t>
  </si>
  <si>
    <t>4.6.1</t>
  </si>
  <si>
    <t>Customer Assistance</t>
  </si>
  <si>
    <t>Below</t>
  </si>
  <si>
    <t>Adjustment Detail:</t>
  </si>
  <si>
    <t>Above</t>
  </si>
  <si>
    <t>Sales for Resale  (Account 447)</t>
  </si>
  <si>
    <t>Purchased Power (Account 555)</t>
  </si>
  <si>
    <t>CAEW</t>
  </si>
  <si>
    <t>WA Qualifying Facilities</t>
  </si>
  <si>
    <t>Wheeling (Account 565)</t>
  </si>
  <si>
    <t>Fuel Expense (Accounts 501 and 547)</t>
  </si>
  <si>
    <t>Fuel Consumed - Coal</t>
  </si>
  <si>
    <t>Fuel Consumed - Natural Gas</t>
  </si>
  <si>
    <t>Description of Adjustment</t>
  </si>
  <si>
    <t>Depreciation Reserve</t>
  </si>
  <si>
    <t>6.1.3</t>
  </si>
  <si>
    <t>CAGE</t>
  </si>
  <si>
    <t>Adjustment to Expense</t>
  </si>
  <si>
    <t>Depreciation Expense</t>
  </si>
  <si>
    <t>6.1.1</t>
  </si>
  <si>
    <t>Adjustment to Rate Base</t>
  </si>
  <si>
    <t>Adjustment to Rate Base Detail:</t>
  </si>
  <si>
    <t>Taxes - Other</t>
  </si>
  <si>
    <t>Calculation:</t>
  </si>
  <si>
    <t>Base period WA Public Utility Tax</t>
  </si>
  <si>
    <t xml:space="preserve">Adjustment to Expense: </t>
  </si>
  <si>
    <t>8.3.1</t>
  </si>
  <si>
    <t xml:space="preserve">Adjustment to Rate Base: </t>
  </si>
  <si>
    <t>Schedule M Addition</t>
  </si>
  <si>
    <t>Other Production</t>
  </si>
  <si>
    <t>Miscellaneous Rate Base</t>
  </si>
  <si>
    <t>Adjustment to Rate Base:</t>
  </si>
  <si>
    <t>Current Assets:</t>
  </si>
  <si>
    <t>Working Funds</t>
  </si>
  <si>
    <t>Notes Receivable</t>
  </si>
  <si>
    <t>Other A/R</t>
  </si>
  <si>
    <t>Accounts Payable</t>
  </si>
  <si>
    <t>Prepayments:</t>
  </si>
  <si>
    <t>Prepaid Insurance</t>
  </si>
  <si>
    <t>Prepaid Taxes</t>
  </si>
  <si>
    <t>Prepayments - Hardware and Software</t>
  </si>
  <si>
    <t>Prepayments - Other</t>
  </si>
  <si>
    <t>Miscellaneous Deferred Debits</t>
  </si>
  <si>
    <t>JBG</t>
  </si>
  <si>
    <t>JBE</t>
  </si>
  <si>
    <t>Provo Working Capital</t>
  </si>
  <si>
    <t>FERC</t>
  </si>
  <si>
    <t>Adjustment to Tax:</t>
  </si>
  <si>
    <t>Schedule M Adjustment</t>
  </si>
  <si>
    <t>Remove Unamortized AMA Balance</t>
  </si>
  <si>
    <t>WASHINGTON</t>
  </si>
  <si>
    <t>9.1.2</t>
  </si>
  <si>
    <t>Deferred Tax Expense</t>
  </si>
  <si>
    <t>Deferred Income Tax - Federal</t>
  </si>
  <si>
    <t>Accumulated DIT</t>
  </si>
  <si>
    <t>FED Renewable Energy Tax Credit</t>
  </si>
  <si>
    <t>7.3.1</t>
  </si>
  <si>
    <t>Adjustment to Revenue:</t>
  </si>
  <si>
    <t>Effective Price Change</t>
  </si>
  <si>
    <t>WRG</t>
  </si>
  <si>
    <t>WRE</t>
  </si>
  <si>
    <t xml:space="preserve">Total Adjustments </t>
  </si>
  <si>
    <t>Regulatory Deferred Sales</t>
  </si>
  <si>
    <t>Other Expenses</t>
  </si>
  <si>
    <t>-</t>
  </si>
  <si>
    <t>Office Supplies &amp; Exp</t>
  </si>
  <si>
    <t>Total Miscellaneous General Expense Removal</t>
  </si>
  <si>
    <t>4.4.1</t>
  </si>
  <si>
    <t>4.4.2</t>
  </si>
  <si>
    <t>Affiliate Management Fee</t>
  </si>
  <si>
    <t>Operation &amp; Maintenance expense</t>
  </si>
  <si>
    <t>Adjustment Required</t>
  </si>
  <si>
    <t>S</t>
  </si>
  <si>
    <t>12 Months Ended</t>
  </si>
  <si>
    <t>James River Offset</t>
  </si>
  <si>
    <t xml:space="preserve">Capital Recovery </t>
  </si>
  <si>
    <t>5.2.1</t>
  </si>
  <si>
    <t>Major Maintenance Allowance</t>
  </si>
  <si>
    <t>Total Offset</t>
  </si>
  <si>
    <t>Pre-merger Depreciation Expense</t>
  </si>
  <si>
    <t>5.3.2</t>
  </si>
  <si>
    <t>Post-merger Depreciation Expense</t>
  </si>
  <si>
    <t>Taxes Other</t>
  </si>
  <si>
    <t>5.3.1</t>
  </si>
  <si>
    <t>Tax Depreciation Expense - Sch M</t>
  </si>
  <si>
    <t>Pre-merger Book Depr Exp - Sch M</t>
  </si>
  <si>
    <t>Post-merger Book Depr Exp - Sch M</t>
  </si>
  <si>
    <t>Deferred Income Tax Expense</t>
  </si>
  <si>
    <t>Pre-merger Plant</t>
  </si>
  <si>
    <t>Post-merger Plant</t>
  </si>
  <si>
    <t>Pre-merger Depreciation Reserve</t>
  </si>
  <si>
    <t>Post-merger Depreciation Reserve</t>
  </si>
  <si>
    <t>Deferred Income Tax Balance</t>
  </si>
  <si>
    <t>Deferred ITC</t>
  </si>
  <si>
    <t>Beginning Balance</t>
  </si>
  <si>
    <t>Ending Balance</t>
  </si>
  <si>
    <t>Average Balance</t>
  </si>
  <si>
    <t>CAEE</t>
  </si>
  <si>
    <t>Other Interest Expense - Restating</t>
  </si>
  <si>
    <t>Other Interest Expense - Type 2</t>
  </si>
  <si>
    <t>Restating:</t>
  </si>
  <si>
    <t>Weighted Cost of Debt:</t>
  </si>
  <si>
    <t>Total Interest True-up Adjustment</t>
  </si>
  <si>
    <t>Restated Interest Expense</t>
  </si>
  <si>
    <t>Type 2</t>
  </si>
  <si>
    <t>7.4.2</t>
  </si>
  <si>
    <t>Tax Depreciation</t>
  </si>
  <si>
    <t>Schedule M Additions</t>
  </si>
  <si>
    <t>7.8.1</t>
  </si>
  <si>
    <t>Schedule M Deduction</t>
  </si>
  <si>
    <t>7.9.1</t>
  </si>
  <si>
    <t>7.11.1</t>
  </si>
  <si>
    <t>7.12.1</t>
  </si>
  <si>
    <t>Unadjusted CWC</t>
  </si>
  <si>
    <t>Restated CWC</t>
  </si>
  <si>
    <t>Other Tangible Property</t>
  </si>
  <si>
    <t>Customer Advances for Construction</t>
  </si>
  <si>
    <t/>
  </si>
  <si>
    <t>WY-All</t>
  </si>
  <si>
    <t>8.4.1</t>
  </si>
  <si>
    <t>Trojan Amort of Unrecovered Plant</t>
  </si>
  <si>
    <t>Total Adjustment to Expense</t>
  </si>
  <si>
    <t>Accum Prov for Decommissioning</t>
  </si>
  <si>
    <t>Asset Retirement Obligations</t>
  </si>
  <si>
    <t>FAS 143 ARO Regulatory Liability</t>
  </si>
  <si>
    <t>Total Adjustment to Rate Base</t>
  </si>
  <si>
    <t>WA Customer Service Deposit Interest</t>
  </si>
  <si>
    <t>8.10.1</t>
  </si>
  <si>
    <t>WA Customer Service Deposits</t>
  </si>
  <si>
    <t>Results of Operations - December 2009</t>
  </si>
  <si>
    <t>Results of Operations - Dec 2009</t>
  </si>
  <si>
    <t>Total Type 1</t>
  </si>
  <si>
    <t>Schedule M Addition-WA Hydro Def NPC</t>
  </si>
  <si>
    <t>3.2.1</t>
  </si>
  <si>
    <t>Deferred Tax Expense-WA Hydro Def NPC</t>
  </si>
  <si>
    <t>Accum Def Inc Tax Bal-WA Hydro Def NPC</t>
  </si>
  <si>
    <t>Accum Def Inc Tax Bal-BPA NW Pwr WA</t>
  </si>
  <si>
    <t>Schedule M - WA Low Energy Program</t>
  </si>
  <si>
    <t>Def Tax Exp-WA Low Energy Program</t>
  </si>
  <si>
    <t>Accum Def Inc Tax Bal - WA Low Energy Program</t>
  </si>
  <si>
    <t>Public St. &amp; Hwy</t>
  </si>
  <si>
    <t>Total Type III Adjustment to Income</t>
  </si>
  <si>
    <t>WA General Rate Case - December 2009</t>
  </si>
  <si>
    <t>Adjustment to Operating Income:</t>
  </si>
  <si>
    <t>Remove CY 2009 Allowance Sales</t>
  </si>
  <si>
    <t>3.4.3</t>
  </si>
  <si>
    <t>Add CY 2010 Amortization</t>
  </si>
  <si>
    <t>Accum Deferred Income Taxes</t>
  </si>
  <si>
    <t>DIT Expense</t>
  </si>
  <si>
    <t>WA General Rate Case December 2009</t>
  </si>
  <si>
    <t>AVERAGE OF MONTHLY AVERAGE FACTORS</t>
  </si>
  <si>
    <t>West Control Area</t>
  </si>
  <si>
    <t>DESCRIPTION</t>
  </si>
  <si>
    <t xml:space="preserve">   California</t>
  </si>
  <si>
    <t xml:space="preserve">      Oregon</t>
  </si>
  <si>
    <t xml:space="preserve">     Utah</t>
  </si>
  <si>
    <t>FERC-UPL</t>
  </si>
  <si>
    <t>NON-UTILITY</t>
  </si>
  <si>
    <t>Ref #</t>
  </si>
  <si>
    <t>System Generation</t>
  </si>
  <si>
    <t>System Capacity</t>
  </si>
  <si>
    <t>System Energy</t>
  </si>
  <si>
    <t>Control Area Energy - West</t>
  </si>
  <si>
    <t>Control Area Energy - East</t>
  </si>
  <si>
    <t>System Overhead</t>
  </si>
  <si>
    <t>Gross Plant-System</t>
  </si>
  <si>
    <t>System Net Plant</t>
  </si>
  <si>
    <t>Division Net Plant Distribution</t>
  </si>
  <si>
    <t>Control Area Generation - West</t>
  </si>
  <si>
    <t>Control Area Generation - East</t>
  </si>
  <si>
    <t>Jim Bridger Generation</t>
  </si>
  <si>
    <t>Jim Bridger Energy</t>
  </si>
  <si>
    <t>Wheeling Revenue - Generation</t>
  </si>
  <si>
    <t>Wheeling Revenue - Energy</t>
  </si>
  <si>
    <t>Customer - System</t>
  </si>
  <si>
    <t>Bad Debt Expense</t>
  </si>
  <si>
    <t>Accumulated Investment Tax Credit 1984</t>
  </si>
  <si>
    <t>Fixed</t>
  </si>
  <si>
    <t>Accumulated Investment Tax Credit 1985</t>
  </si>
  <si>
    <t>Accumulated Investment Tax Credit 1986</t>
  </si>
  <si>
    <t>Accumulated Investment Tax Credit 1988</t>
  </si>
  <si>
    <t>Accumulated Investment Tax Credit 1989</t>
  </si>
  <si>
    <t>Accumulated Investment Tax Credit 1990</t>
  </si>
  <si>
    <t>Other Electric</t>
  </si>
  <si>
    <t>Non-Utility</t>
  </si>
  <si>
    <t>System Net Transmission Plant</t>
  </si>
  <si>
    <t>Trojan Plant Allocator</t>
  </si>
  <si>
    <t>Trojan Decommissioning Allocator</t>
  </si>
  <si>
    <t>DIT Balance</t>
  </si>
  <si>
    <t>SCHMAT Depreciation Expense</t>
  </si>
  <si>
    <t>3.5</t>
  </si>
  <si>
    <t>Washington General Rate Case December 2009</t>
  </si>
  <si>
    <t>Reverse Booked Green Tag Rev - CY 2009</t>
  </si>
  <si>
    <t>Refer to Confidential REC Revenue Workpaper</t>
  </si>
  <si>
    <t>Total Wheeling Revenue Adjustment</t>
  </si>
  <si>
    <t>Wheeling Imbalance Expense</t>
  </si>
  <si>
    <t>Actual Wheeling Revenues 12 ME Dec 2009</t>
  </si>
  <si>
    <t>Normalized Wheeling Revenues</t>
  </si>
  <si>
    <t>4.1</t>
  </si>
  <si>
    <t>Non-utility Flights</t>
  </si>
  <si>
    <t>Advertising Expense</t>
  </si>
  <si>
    <t>4.1.1</t>
  </si>
  <si>
    <t>4.2</t>
  </si>
  <si>
    <t>Steam Operations</t>
  </si>
  <si>
    <t>Fuel Related - Non-NPC</t>
  </si>
  <si>
    <t>Steam Maintenance</t>
  </si>
  <si>
    <t>Hydro Operations</t>
  </si>
  <si>
    <t>Hydro Maintenance</t>
  </si>
  <si>
    <t>Other Operations</t>
  </si>
  <si>
    <t>Other Maintenance</t>
  </si>
  <si>
    <t>Transmission Operations</t>
  </si>
  <si>
    <t>Transmission Maintenance</t>
  </si>
  <si>
    <t>Distribution Operations</t>
  </si>
  <si>
    <t>Customer Accounts</t>
  </si>
  <si>
    <t>Customer Services</t>
  </si>
  <si>
    <t>4.3.2</t>
  </si>
  <si>
    <t>4.3</t>
  </si>
  <si>
    <t>4.4</t>
  </si>
  <si>
    <t>Pension Curtailment</t>
  </si>
  <si>
    <t>Remove amortization in unadjusted results</t>
  </si>
  <si>
    <t>Proforma amortization</t>
  </si>
  <si>
    <t>MEHC Management Fee Limit per Commitment WA 4</t>
  </si>
  <si>
    <t>MEHC Mangement Fee Booked 12 ME December 2009</t>
  </si>
  <si>
    <t>4.6</t>
  </si>
  <si>
    <t>DSM Removal Adjustment</t>
  </si>
  <si>
    <t>Def Inc Tax Expense</t>
  </si>
  <si>
    <t>Accum Def Inc Tax Balance</t>
  </si>
  <si>
    <t>4.7</t>
  </si>
  <si>
    <t>1) Transmission Reclass</t>
  </si>
  <si>
    <t>4.7.1</t>
  </si>
  <si>
    <t>2) Settlement Fees:</t>
  </si>
  <si>
    <t>Total Settlement Fees</t>
  </si>
  <si>
    <t>Total Non-Recurring Entries</t>
  </si>
  <si>
    <t>4.8</t>
  </si>
  <si>
    <t>Remove MEHC Severance</t>
  </si>
  <si>
    <t>Remove CY 2009 amortizaton</t>
  </si>
  <si>
    <t>4.8.1</t>
  </si>
  <si>
    <t>Remove CY 2009 average rate base</t>
  </si>
  <si>
    <t>Adjustments to Tax:</t>
  </si>
  <si>
    <t>Schedule M Addition- Mar 06 Transition Plan</t>
  </si>
  <si>
    <t>4.8.2</t>
  </si>
  <si>
    <t>Deferred Inc Tax Expense</t>
  </si>
  <si>
    <t>Accumulated Def Inc Tax Bal</t>
  </si>
  <si>
    <t>Sched M Deduction-Accrued CIC Severance</t>
  </si>
  <si>
    <t>Existing Firm Sales - Pacific</t>
  </si>
  <si>
    <t>447NPC</t>
  </si>
  <si>
    <t>Post-Merger Firm Sales</t>
  </si>
  <si>
    <t>Total Sales for Resale</t>
  </si>
  <si>
    <t>Existing Firm Demand - Pacific</t>
  </si>
  <si>
    <t>555NPC</t>
  </si>
  <si>
    <t>Existing Firm Energy</t>
  </si>
  <si>
    <t>Post-Merger Firm Energy</t>
  </si>
  <si>
    <t>Other Generation Expenses</t>
  </si>
  <si>
    <t>Total Purchased Power</t>
  </si>
  <si>
    <t>Existing Firm - Pacific</t>
  </si>
  <si>
    <t>565NPC</t>
  </si>
  <si>
    <t>Post Merger Firm</t>
  </si>
  <si>
    <t>Total Wheeling Expense</t>
  </si>
  <si>
    <t>501NPC</t>
  </si>
  <si>
    <t>547NPC</t>
  </si>
  <si>
    <t>Total Fuel and Other Expense</t>
  </si>
  <si>
    <t>Total Net Power Cost Adjustment - Restating</t>
  </si>
  <si>
    <t>Total Net Power Cost Adjustment - Pro Forma</t>
  </si>
  <si>
    <t>Settlement of Costs</t>
  </si>
  <si>
    <t>Amortization O&amp;M Portion</t>
  </si>
  <si>
    <t>Regulatory Liability</t>
  </si>
  <si>
    <t>Tax Adjustments</t>
  </si>
  <si>
    <t>Fuel Amortization</t>
  </si>
  <si>
    <t>Sch M</t>
  </si>
  <si>
    <t>DIT Exp.</t>
  </si>
  <si>
    <t>Accum Def Inc Tax Bal</t>
  </si>
  <si>
    <t>Coal Supply Adjustment</t>
  </si>
  <si>
    <t>BPA Residential Exchange</t>
  </si>
  <si>
    <t>Purchased Power Expense</t>
  </si>
  <si>
    <t>James River Royalty Offset</t>
  </si>
  <si>
    <t>Remove Base Data:</t>
  </si>
  <si>
    <t>Calculation of Deferred Income Tax Balance :</t>
  </si>
  <si>
    <t>6.1</t>
  </si>
  <si>
    <t>Allocation Correction to Booked Reserve</t>
  </si>
  <si>
    <t xml:space="preserve">Adjustment to Reserve </t>
  </si>
  <si>
    <t>Adjustment to Reserve for Forecast Spend / Accrual Detail:</t>
  </si>
  <si>
    <t>Dec 2009 AMA Reserve Balance</t>
  </si>
  <si>
    <t>Dec 2010 AMA Reserve Balance</t>
  </si>
  <si>
    <t>Adjustment to Reserve</t>
  </si>
  <si>
    <t>December 2010 AMA Balance - West Control Area</t>
  </si>
  <si>
    <t>December 2009 AMA Balance - West Control Area</t>
  </si>
  <si>
    <t>Total West Control Area Adjustment to Rate Base</t>
  </si>
  <si>
    <t>December 2010 AMA Balance - East Control Area</t>
  </si>
  <si>
    <t>December 2009 AMA Balance - East Control Area</t>
  </si>
  <si>
    <t>Total East Control Area Adjustment to Rate Base</t>
  </si>
  <si>
    <t>Other Interest Expense - Proforma</t>
  </si>
  <si>
    <t>Proforma:</t>
  </si>
  <si>
    <t>Total Proforma Interest True-up Adjustment</t>
  </si>
  <si>
    <t>Malin Midpoint Adjustment</t>
  </si>
  <si>
    <t>WA - FAS 109 Flow-Through</t>
  </si>
  <si>
    <t>AFUDC - Equity</t>
  </si>
  <si>
    <t>Base :</t>
  </si>
  <si>
    <t>Normalized :</t>
  </si>
  <si>
    <t>Normalized Revenues</t>
  </si>
  <si>
    <t>WA Public Utility Tax Rate</t>
  </si>
  <si>
    <t>Normalized WA Public Utility Tax</t>
  </si>
  <si>
    <t>Normalized Adjustment to bring WA Public Utility Tax in line with Normalized Revenues</t>
  </si>
  <si>
    <t>ADIT</t>
  </si>
  <si>
    <t>Remove Deferred State Tax Expense</t>
  </si>
  <si>
    <t>Accum Def Income Tax Balance</t>
  </si>
  <si>
    <t>7.10</t>
  </si>
  <si>
    <t>Medicare Deferred Tax Expense</t>
  </si>
  <si>
    <t>7.10.1</t>
  </si>
  <si>
    <t>Avg Balance for Accum Def Inc Tax - Property</t>
  </si>
  <si>
    <t>ADIT Balance</t>
  </si>
  <si>
    <t>WA Low Income Tax Credit</t>
  </si>
  <si>
    <t>Cash Working Capital Adj - Restating</t>
  </si>
  <si>
    <t>Cash Working Capital Adj- Proforma</t>
  </si>
  <si>
    <t>Proforma CWC:</t>
  </si>
  <si>
    <t>Total Proforma O&amp;M Expenses</t>
  </si>
  <si>
    <t>Proforma CWC</t>
  </si>
  <si>
    <t>Remove Environ. Cost Amort. as Booked</t>
  </si>
  <si>
    <t>Add back Third West Amortization</t>
  </si>
  <si>
    <t>Add back Minor Remed. Projects Cost</t>
  </si>
  <si>
    <t>Remove Environ. Reg. Asset as Booked</t>
  </si>
  <si>
    <t>Add back Third West Regulatory Asset</t>
  </si>
  <si>
    <t>8.3.4</t>
  </si>
  <si>
    <t>WYW</t>
  </si>
  <si>
    <t xml:space="preserve">Other Msc. Df. Crd. </t>
  </si>
  <si>
    <t>Asset Retir. Oblig.</t>
  </si>
  <si>
    <t>ARO Reg Liability</t>
  </si>
  <si>
    <t>OWC254105</t>
  </si>
  <si>
    <t>8.5.2</t>
  </si>
  <si>
    <t>8.5.1</t>
  </si>
  <si>
    <t>Schedule M Add - Joseph Settlement</t>
  </si>
  <si>
    <t>8.5.3</t>
  </si>
  <si>
    <t>Def Tax Exp</t>
  </si>
  <si>
    <t>AMA ADIT Balance</t>
  </si>
  <si>
    <t>Schedule M Add - Hermiston</t>
  </si>
  <si>
    <t>Schedule M Deduct - Prepaid Property taxes</t>
  </si>
  <si>
    <t>Schedule M Deduct - Other Prepaids</t>
  </si>
  <si>
    <t>Schedule M Deduct - Self Insured Benefits</t>
  </si>
  <si>
    <t>Schedule M Add - Lakeview</t>
  </si>
  <si>
    <t>Removal of Colstrip #4 AFUDC</t>
  </si>
  <si>
    <t>8.6.2</t>
  </si>
  <si>
    <t>Remove Booked Amortization</t>
  </si>
  <si>
    <t>8.7.1</t>
  </si>
  <si>
    <t>Unrecovered Plant Amortization</t>
  </si>
  <si>
    <t>8.7.2</t>
  </si>
  <si>
    <t>Unrecoverd Plant Regulatory Asset:</t>
  </si>
  <si>
    <t>Adjust Reg Asset to AMA Dec 2010</t>
  </si>
  <si>
    <t>8.7.3</t>
  </si>
  <si>
    <t>Decommissioning Reg Asset:</t>
  </si>
  <si>
    <t>Powerdale Decommissioning Reg Asset</t>
  </si>
  <si>
    <t>8.7.4</t>
  </si>
  <si>
    <t>Regulatory Offset</t>
  </si>
  <si>
    <t>8.7.6</t>
  </si>
  <si>
    <t>AMA ADIT Def Inc Tax Balance</t>
  </si>
  <si>
    <t>Trojan Unrecovered Plant Adjustment</t>
  </si>
  <si>
    <t>8.8.1</t>
  </si>
  <si>
    <t>8.9.1</t>
  </si>
  <si>
    <t>8.10</t>
  </si>
  <si>
    <t>Chehalis Reg Asset - WA</t>
  </si>
  <si>
    <t>CY 2010 Amortization</t>
  </si>
  <si>
    <t>Remove Unadjusted Reg Asset Balance</t>
  </si>
  <si>
    <t>Add CY 2010 AMA Balance</t>
  </si>
  <si>
    <t>Operating Expenses (excluding Net Power Costs)</t>
  </si>
  <si>
    <t>Steam Production - Fuel</t>
  </si>
  <si>
    <t>Steam Production - Other</t>
  </si>
  <si>
    <t>Other Production - Other</t>
  </si>
  <si>
    <t>System Control &amp; Load Dispatch</t>
  </si>
  <si>
    <t>9.1.1</t>
  </si>
  <si>
    <t>Net Power Costs</t>
  </si>
  <si>
    <t>Sales for Resale</t>
  </si>
  <si>
    <t>Purchased Power</t>
  </si>
  <si>
    <t>Wheeling Expenses</t>
  </si>
  <si>
    <t>Fuel Expenses</t>
  </si>
  <si>
    <t>Jim Bridger Mine Rate Base</t>
  </si>
  <si>
    <t>SO2 Emission Allowance Sales</t>
  </si>
  <si>
    <t>Gain fr Emission Allow. Sales</t>
  </si>
  <si>
    <t>Renewable Energy Credit Sales</t>
  </si>
  <si>
    <t>STAFF ADJUSTMENT</t>
  </si>
  <si>
    <t xml:space="preserve">Green Tag </t>
  </si>
  <si>
    <t>Revenues</t>
  </si>
  <si>
    <t>Gen Wage Increase Annual.</t>
  </si>
  <si>
    <t>PF Gen Wage Increase</t>
  </si>
  <si>
    <t>Remove MEHC Severence</t>
  </si>
  <si>
    <t>Net Power Costs-Restating</t>
  </si>
  <si>
    <t>Net Power Costs - Pro Forma</t>
  </si>
  <si>
    <t>Electric Lake Settlement</t>
  </si>
  <si>
    <t>RESTATING ----&gt;</t>
  </si>
  <si>
    <t>PRO FORMA -----&gt;</t>
  </si>
  <si>
    <t xml:space="preserve">Net Power Costs </t>
  </si>
  <si>
    <t>Accum Def Income Tax Factor Correction</t>
  </si>
  <si>
    <t>Accumulated Deferred Income Tax</t>
  </si>
  <si>
    <t>7.2.1</t>
  </si>
  <si>
    <t>Public Utility Tax Adj</t>
  </si>
  <si>
    <t>Remove Deferred State Tax Exp</t>
  </si>
  <si>
    <t>Current Yr Def Inc Tax Exp Norm</t>
  </si>
  <si>
    <t>Medicare Def Tax Exp</t>
  </si>
  <si>
    <t>Environmental Remediation</t>
  </si>
  <si>
    <t>Sale (cont.)</t>
  </si>
  <si>
    <t>Trojan Unrecovered Plant Adj</t>
  </si>
  <si>
    <t>Factor (cont)</t>
  </si>
  <si>
    <t>SO2 Emissions</t>
  </si>
  <si>
    <t>Gen Wage Increase</t>
  </si>
  <si>
    <t>Miscellaneous General Expense Adj.</t>
  </si>
  <si>
    <t>Trojan Unrecovered Plant Adj.</t>
  </si>
  <si>
    <t>Production Factor Adj (cont.)</t>
  </si>
  <si>
    <t>Malin Midpoint</t>
  </si>
  <si>
    <t>Equity</t>
  </si>
  <si>
    <t>Remove Def State Tax Exp</t>
  </si>
  <si>
    <t>Current Yr. Def Inc Tax Norm.</t>
  </si>
  <si>
    <t>Medicare Def Tax Exp.</t>
  </si>
  <si>
    <t>Avg. Bal. for Accum. Def Inc Tax - Prop.</t>
  </si>
  <si>
    <t>Miscellaneous Rate Base (cont)</t>
  </si>
  <si>
    <t>Removal of Colstrip #4</t>
  </si>
  <si>
    <t>Restating</t>
  </si>
  <si>
    <t>Pro Forma</t>
  </si>
  <si>
    <t>(1) Uncollectible Accounts:</t>
  </si>
  <si>
    <t>a.  Uncollectible Accounts (FERC Account 904)</t>
  </si>
  <si>
    <t>b.  General Business Revenues</t>
  </si>
  <si>
    <t>Ref 2.2, line 2</t>
  </si>
  <si>
    <t>Uncollectible Accounts %</t>
  </si>
  <si>
    <t>a/b</t>
  </si>
  <si>
    <t>General Wage Increase Annualization</t>
  </si>
  <si>
    <t>General Wage Increase - Pro Forma</t>
  </si>
  <si>
    <t>Net Power Costs Restating</t>
  </si>
  <si>
    <t>Net Power Costs Pro Forma</t>
  </si>
  <si>
    <t>Accum DIT Factor Correction</t>
  </si>
  <si>
    <t>Current Year DIT Normalization</t>
  </si>
  <si>
    <t>Avg Balance for Accum DIT - Property</t>
  </si>
  <si>
    <t>Bridger Mine Rate Base Adjustment</t>
  </si>
  <si>
    <t>Miscellaneous Rate Base Adj. (cont.)</t>
  </si>
  <si>
    <t>Chehalis Regulatory Asset - WA</t>
  </si>
  <si>
    <t>9.1</t>
  </si>
  <si>
    <t>Production Factor Adjustment (cont.)</t>
  </si>
  <si>
    <t>3.3</t>
  </si>
  <si>
    <t>3.4</t>
  </si>
  <si>
    <t>3.6</t>
  </si>
  <si>
    <t>4.5</t>
  </si>
  <si>
    <t>WA Situs =</t>
  </si>
  <si>
    <t>not applicable</t>
  </si>
  <si>
    <t>Per books</t>
  </si>
  <si>
    <t>Restated RB</t>
  </si>
  <si>
    <t>Pro Forma RB</t>
  </si>
  <si>
    <t>Total Trued-up Interest Expense</t>
  </si>
  <si>
    <t>Less Restated Interest Expense</t>
  </si>
  <si>
    <t>Unadjusted (per books) Interest Expense</t>
  </si>
  <si>
    <t>Interest Adjustment for Restated Rate Base</t>
  </si>
  <si>
    <t>cross check</t>
  </si>
  <si>
    <t>cross check FIT calc</t>
  </si>
  <si>
    <t>Ref 2.14, line 890</t>
  </si>
  <si>
    <t xml:space="preserve">Misc. Deferred Debits </t>
  </si>
  <si>
    <t xml:space="preserve">Accum. Deferred Income Tax </t>
  </si>
  <si>
    <t xml:space="preserve">Schedule "M" additions </t>
  </si>
  <si>
    <t xml:space="preserve">Schedule "M" deductions </t>
  </si>
  <si>
    <t>Gen Wage Increase Annualized</t>
  </si>
  <si>
    <t>Docket UE-100749</t>
  </si>
  <si>
    <r>
      <t>Industrial</t>
    </r>
    <r>
      <rPr>
        <vertAlign val="superscript"/>
        <sz val="10"/>
        <color indexed="8"/>
        <rFont val="Times New Roman"/>
        <family val="1"/>
      </rPr>
      <t>1</t>
    </r>
  </si>
  <si>
    <r>
      <t xml:space="preserve">1 </t>
    </r>
    <r>
      <rPr>
        <sz val="10"/>
        <rFont val="Times New Roman"/>
        <family val="1"/>
      </rPr>
      <t>Includes Irrigation</t>
    </r>
  </si>
  <si>
    <t>STAFF:</t>
  </si>
  <si>
    <t>UE-100749</t>
  </si>
  <si>
    <t>Date</t>
  </si>
  <si>
    <t>Monthly</t>
  </si>
  <si>
    <t>AMA</t>
  </si>
  <si>
    <t>(a)</t>
  </si>
  <si>
    <t>(b)</t>
  </si>
  <si>
    <t xml:space="preserve">(c) </t>
  </si>
  <si>
    <t xml:space="preserve">(d) </t>
  </si>
  <si>
    <t>Pro Forma Adjustment</t>
  </si>
  <si>
    <t>Repairs Deduction</t>
  </si>
  <si>
    <t>* estimate to be corrected upon receipt of new power cost model run</t>
  </si>
  <si>
    <t>8.11</t>
  </si>
  <si>
    <t xml:space="preserve"> Repairs Deduction</t>
  </si>
  <si>
    <t>Pro Forma Adjustment No. 8.12  Remove Current Assets</t>
  </si>
  <si>
    <t>Materials &amp; Supplies</t>
  </si>
  <si>
    <t>Revised to reflect removal of current assets from Jim Bridger Mine</t>
  </si>
  <si>
    <t>Current Assets</t>
  </si>
  <si>
    <t>8.12</t>
  </si>
  <si>
    <t>Remove Current Assets</t>
  </si>
  <si>
    <t>Remove</t>
  </si>
  <si>
    <t>Reparis Deduction</t>
  </si>
  <si>
    <t xml:space="preserve">Exhibit No. ___ (RF-5) </t>
  </si>
  <si>
    <t>Average of the Monthly Averages(2)</t>
  </si>
  <si>
    <t>This adjustment reflects the repairs deduction as if it was in service for the entire year.</t>
  </si>
  <si>
    <t>(1)  This is supported by Company Exhibit No. ___ (RF-5).</t>
  </si>
  <si>
    <t>(2) This assumes the balance for the entire year.</t>
  </si>
  <si>
    <t>Total Adjustments</t>
  </si>
  <si>
    <t>WYP</t>
  </si>
  <si>
    <t>Pro Forma Adjustment No.  8.11  Repairs Deduction</t>
  </si>
  <si>
    <t>Cummulative Effect to Accumulated Deferred Income Tax</t>
  </si>
  <si>
    <t>Commercial Sales</t>
  </si>
  <si>
    <t>Revised Power Cost</t>
  </si>
  <si>
    <t>Revised Allocations</t>
  </si>
  <si>
    <t>Revised Production Factor</t>
  </si>
  <si>
    <t>A&amp;G</t>
  </si>
  <si>
    <t>Sales increase</t>
  </si>
  <si>
    <t>Expense increase/( decrease)</t>
  </si>
  <si>
    <t>Remove Commercial Sales Temperature Adj.</t>
  </si>
  <si>
    <t>3.07</t>
  </si>
  <si>
    <t>**</t>
  </si>
  <si>
    <t>The normalized commercial revenue change is reversed in Adjustment 3.7.</t>
  </si>
  <si>
    <t>From PacifiCorp Response to Staff Data Request 151</t>
  </si>
  <si>
    <t>Net Power Cost</t>
  </si>
  <si>
    <t>Allocation Factor Impact</t>
  </si>
  <si>
    <t>Production Factor Impact</t>
  </si>
  <si>
    <t xml:space="preserve"> Sensitive</t>
  </si>
  <si>
    <t>Expense</t>
  </si>
  <si>
    <t>level to</t>
  </si>
  <si>
    <t>above</t>
  </si>
  <si>
    <t>Comm. Sales</t>
  </si>
  <si>
    <r>
      <t>Industrial</t>
    </r>
    <r>
      <rPr>
        <vertAlign val="superscript"/>
        <sz val="12"/>
        <rFont val="Times New Roman"/>
        <family val="1"/>
      </rPr>
      <t>1</t>
    </r>
  </si>
  <si>
    <r>
      <t>1</t>
    </r>
    <r>
      <rPr>
        <sz val="12"/>
        <rFont val="Times New Roman"/>
        <family val="1"/>
      </rPr>
      <t>Includes Irrigation</t>
    </r>
  </si>
  <si>
    <t>ALLOC</t>
  </si>
  <si>
    <t>ACCT</t>
  </si>
  <si>
    <t>ALLOC.</t>
  </si>
  <si>
    <t>for the twelve months ended December 2009</t>
  </si>
  <si>
    <t>For The Twelve Months Ended December 2009 - Washington</t>
  </si>
  <si>
    <t>below</t>
  </si>
  <si>
    <t>Appendix to Exhibit No. ___ (MDF-2)</t>
  </si>
  <si>
    <t>Company:</t>
  </si>
  <si>
    <t>Adj. 3.1 Temperature Normalization</t>
  </si>
  <si>
    <t>Adj 3.2 Revenue Normalization</t>
  </si>
  <si>
    <t>Adj 3.3 Effective Price Change</t>
  </si>
  <si>
    <t>Adj 3.4 SO2 Emission Allowances</t>
  </si>
  <si>
    <t>Adj 3.5 Green Tag Revenues</t>
  </si>
  <si>
    <t>Adj. 3.6 Wheeling Revenue Adjustment</t>
  </si>
  <si>
    <t>Adj. 3.7 Remove Commercial Sales Normalization</t>
  </si>
  <si>
    <t>Adj. 4.1 Miscellaneous General Expense Adjustment</t>
  </si>
  <si>
    <t>Adj. 4.2 General Wage Increase  - Annualization</t>
  </si>
  <si>
    <t xml:space="preserve">Adj. 4.3 Proforma General Wage Increase </t>
  </si>
  <si>
    <t>Adj. 4.4 Pension Curtailment</t>
  </si>
  <si>
    <t>Adj. 4.5 Affiliate Management Fee</t>
  </si>
  <si>
    <t>Adj. 4.6 DSM Removal Adjustment</t>
  </si>
  <si>
    <t>Adj. 4.7 Remove Non-Recurring Entries</t>
  </si>
  <si>
    <t>Adj. 4.8 Remove MEHC Severance</t>
  </si>
  <si>
    <t>Adj. 5.1 Net Power Costs - Restating</t>
  </si>
  <si>
    <t>Adj. 5.2 Net Power Costs - Proforma</t>
  </si>
  <si>
    <t>Adj. 5.3 Electric Lake Settlement</t>
  </si>
  <si>
    <t>Adj. 5.4 BPA Residential Exchange</t>
  </si>
  <si>
    <t>Adj. 5.5 James River Royalty Offset</t>
  </si>
  <si>
    <t>Adj. 5.6 Removal of Colstrip #3</t>
  </si>
  <si>
    <t>Adj. 6.1 Hydro Decommissioning</t>
  </si>
  <si>
    <t>Adj. 7.1 Interest True Up</t>
  </si>
  <si>
    <t>Adj. 7.2 Accumulated Deferred Income Tax Factor Correction</t>
  </si>
  <si>
    <t>Adj. 7.3 Renewable Energy Tax Credit</t>
  </si>
  <si>
    <t>Adj. 7.4 Malin Midpoint Adjustment</t>
  </si>
  <si>
    <t>Adj. 7.5 WA - FAS 109 Flow-Through</t>
  </si>
  <si>
    <t>Adj. 7.6 AFUDC - Equity</t>
  </si>
  <si>
    <t>Adj. 7.7 Public Utility Tax Adjustment</t>
  </si>
  <si>
    <t>Adj. 7.8 Remove Deferred State Tax Expense</t>
  </si>
  <si>
    <t>Adj. 7.9 Current Year Def Inc Tax Normalization</t>
  </si>
  <si>
    <t>Adj. 7.10 Medicare Deferred Tax Expense</t>
  </si>
  <si>
    <t>Adj. 7.11 Avg Balance for Accum Def Inc Tax - Property</t>
  </si>
  <si>
    <t>Adj. 7.12 WA Low Income Tax Credit</t>
  </si>
  <si>
    <t>Adj. 8.1 Cash Working Capital</t>
  </si>
  <si>
    <t>Adj. 8.2 Jim Bridger Mine Rate Base Adjustment</t>
  </si>
  <si>
    <t xml:space="preserve">Adj. 8.3 Environmental Remediation </t>
  </si>
  <si>
    <t>Adj. 8.4 Customer Advances for Construction</t>
  </si>
  <si>
    <t>Adj. 8.5 Miscellaneous Rate Base</t>
  </si>
  <si>
    <t xml:space="preserve">Adj. 8.5.1 (Cont) Miscellaneous Rate Base </t>
  </si>
  <si>
    <t>Adj. 8.6 Removal of Colstrip #4 AFUDC</t>
  </si>
  <si>
    <t>Adj. 8.7 Powerdale Hydro Removal</t>
  </si>
  <si>
    <t>Adj. 8.8 Trojan Unrecovered Plant Adjustment</t>
  </si>
  <si>
    <t>Adj. 8.9 Customer Service Deposits</t>
  </si>
  <si>
    <t>Adj. 8.10 Chehalis Reg Asset - WA</t>
  </si>
  <si>
    <t>Adj. 9.1 Production Factor Adjustment</t>
  </si>
  <si>
    <t>Adj. 9.1.1 (Cont) Production Factor Adjustment</t>
  </si>
  <si>
    <t>Revenue Requirements Summary</t>
  </si>
  <si>
    <t>Adjustment Summary</t>
  </si>
  <si>
    <t>Jim Bridger Mine</t>
  </si>
  <si>
    <t>Revised 10/7/10</t>
  </si>
  <si>
    <t xml:space="preserve"> (increases Accumulated Deferred Income Tax, decreases rate base)</t>
  </si>
  <si>
    <t>Coal Mine</t>
  </si>
  <si>
    <t>Pro</t>
  </si>
  <si>
    <t>Materials and Supplies</t>
  </si>
  <si>
    <t>Misc Deferred Debits</t>
  </si>
  <si>
    <t>Mining Plant Accum Depr.</t>
  </si>
  <si>
    <t>Restated  CWC:</t>
  </si>
  <si>
    <t>Total Restated O&amp;M Expense</t>
  </si>
  <si>
    <t xml:space="preserve">   Less Unadjusted Fuel and Purchased Power:</t>
  </si>
  <si>
    <t>Less Unadjusted Fuel 501 - Non NPC</t>
  </si>
  <si>
    <t>Less Unadjusted Fuel 501 - NPC</t>
  </si>
  <si>
    <t>Less Unadjusted Fuel 547 - NPC</t>
  </si>
  <si>
    <t>Less Unadjusted Purchased Power 555 - Non NPC</t>
  </si>
  <si>
    <t>Less Unadjusted Purchased Power 555 - NPC</t>
  </si>
  <si>
    <t xml:space="preserve">   Less Restating Adjustments to Fuel and Purchased Power:</t>
  </si>
  <si>
    <t>Less Fuel 501 - NPC Adjustment 5.1</t>
  </si>
  <si>
    <t>Less Fuel 547 - NPC Adjustment 5.1</t>
  </si>
  <si>
    <t>Less Purchased Power 555 Adjustment 5.1</t>
  </si>
  <si>
    <t>Less Purchased Power 555 Adjustment 5.4</t>
  </si>
  <si>
    <t>Less Fuel 501 Adjuastment 4.2</t>
  </si>
  <si>
    <t>Subtotal Restating Adjustments to Fuel and Purchased Power</t>
  </si>
  <si>
    <t>Subtotal Restated O&amp;M Expense Less Fuel and Purchased Power</t>
  </si>
  <si>
    <t>Less Unadjusted Fuel and Purchased Power</t>
  </si>
  <si>
    <t>Less Restating Adjustments to Fuel and Purchased Power</t>
  </si>
  <si>
    <t xml:space="preserve">    Less Proforma Adjustments to Fuel and Purchased Power:</t>
  </si>
  <si>
    <t>Less Fuel 501 NPC Adjustment 5.2</t>
  </si>
  <si>
    <t>Less Fuel 547 NPC Adjustment 5.2</t>
  </si>
  <si>
    <t>Less Purchased Power 555 NPC Adjustment 5.2</t>
  </si>
  <si>
    <t>Less Fuel 501 Adjustment 9.1.1</t>
  </si>
  <si>
    <t>Less Fuel 547 NPC Adjustment 9.1.1</t>
  </si>
  <si>
    <t>Less Purchased Power 555 NPC Adjustment 9.1.1</t>
  </si>
  <si>
    <t>Less Fuel 501 Adjustment 4.3</t>
  </si>
  <si>
    <t>Subtotal Proforma Adjustments to Fuel and Purchased Power</t>
  </si>
  <si>
    <t>Subtotal Proforma O&amp;M Expense Less Fuel and Purchased Power</t>
  </si>
  <si>
    <t>Revised 12/06/10</t>
  </si>
  <si>
    <t>Mining Plant Accum. Depr.</t>
  </si>
  <si>
    <t xml:space="preserve">Prior Adjustment </t>
  </si>
  <si>
    <t>Staff removes materials &amp; supplies and pit inventory as working capital related.</t>
  </si>
  <si>
    <t>Revised 12/06/10 to reflect components of the Jim Bridger Mine adjustment.</t>
  </si>
  <si>
    <t>Revised 12/6/10</t>
  </si>
  <si>
    <t>Staff Power Cost Adjustment</t>
  </si>
  <si>
    <t>REVISED 12/6/2010</t>
  </si>
  <si>
    <t>Staff removes this adjustment in its entirety.</t>
  </si>
  <si>
    <t>Removed</t>
  </si>
  <si>
    <t>Contested</t>
  </si>
  <si>
    <t>Staff Sponsored</t>
  </si>
  <si>
    <t>Noncontested</t>
  </si>
</sst>
</file>

<file path=xl/styles.xml><?xml version="1.0" encoding="utf-8"?>
<styleSheet xmlns="http://schemas.openxmlformats.org/spreadsheetml/2006/main">
  <numFmts count="21">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_(&quot;$&quot;* #,##0_);_(&quot;$&quot;* \(#,##0\);_(&quot;$&quot;* &quot;-&quot;??_);_(@_)"/>
    <numFmt numFmtId="168" formatCode="0.0000%"/>
    <numFmt numFmtId="169" formatCode="0.00000%"/>
    <numFmt numFmtId="170" formatCode="dd\-mmm\-yy_)"/>
    <numFmt numFmtId="171" formatCode="0.0"/>
    <numFmt numFmtId="172" formatCode="0.000000"/>
    <numFmt numFmtId="173" formatCode="_*\ 0;_*\ 0;_(* &quot;-&quot;??_);_(@_)"/>
    <numFmt numFmtId="174" formatCode=";;;"/>
    <numFmt numFmtId="175" formatCode="_(* #,##0.0_);_(* \(#,##0.0\);_(* &quot;-&quot;??_);_(@_)"/>
    <numFmt numFmtId="176" formatCode="mm/dd/yy"/>
    <numFmt numFmtId="177" formatCode="[$-409]mmmm\ d\,\ yyyy;@"/>
    <numFmt numFmtId="178" formatCode="#\ ?/8"/>
  </numFmts>
  <fonts count="66">
    <font>
      <sz val="10"/>
      <name val="Arial"/>
    </font>
    <font>
      <sz val="11"/>
      <color theme="1"/>
      <name val="Calibri"/>
      <family val="2"/>
      <scheme val="minor"/>
    </font>
    <font>
      <sz val="10"/>
      <name val="Arial"/>
      <family val="2"/>
    </font>
    <font>
      <sz val="8"/>
      <name val="Arial"/>
      <family val="2"/>
    </font>
    <font>
      <sz val="10"/>
      <color indexed="81"/>
      <name val="Tahoma"/>
      <family val="2"/>
    </font>
    <font>
      <b/>
      <sz val="10"/>
      <color indexed="81"/>
      <name val="Tahoma"/>
      <family val="2"/>
    </font>
    <font>
      <sz val="12"/>
      <name val="Times New Roman"/>
      <family val="1"/>
    </font>
    <font>
      <b/>
      <sz val="12"/>
      <name val="Times New Roman"/>
      <family val="1"/>
    </font>
    <font>
      <sz val="10"/>
      <name val="Times New Roman"/>
      <family val="1"/>
    </font>
    <font>
      <sz val="12"/>
      <color indexed="8"/>
      <name val="Times New Roman"/>
      <family val="1"/>
    </font>
    <font>
      <b/>
      <sz val="12"/>
      <color indexed="8"/>
      <name val="Times New Roman"/>
      <family val="1"/>
    </font>
    <font>
      <u val="singleAccounting"/>
      <sz val="12"/>
      <name val="Times New Roman"/>
      <family val="1"/>
    </font>
    <font>
      <b/>
      <sz val="14"/>
      <name val="Times New Roman"/>
      <family val="1"/>
    </font>
    <font>
      <b/>
      <sz val="12"/>
      <color rgb="FFC00000"/>
      <name val="Times New Roman"/>
      <family val="1"/>
    </font>
    <font>
      <sz val="10"/>
      <name val="Arial"/>
      <family val="2"/>
    </font>
    <font>
      <sz val="10"/>
      <color theme="1"/>
      <name val="Times New Roman"/>
      <family val="1"/>
    </font>
    <font>
      <sz val="12"/>
      <name val="Times New Roman"/>
      <family val="1"/>
    </font>
    <font>
      <b/>
      <sz val="10"/>
      <color theme="1"/>
      <name val="Times New Roman"/>
      <family val="1"/>
    </font>
    <font>
      <sz val="10"/>
      <name val="MS Sans Serif"/>
      <family val="2"/>
    </font>
    <font>
      <sz val="10"/>
      <color indexed="8"/>
      <name val="Arial"/>
      <family val="2"/>
    </font>
    <font>
      <b/>
      <sz val="11"/>
      <name val="Times New Roman"/>
      <family val="1"/>
    </font>
    <font>
      <b/>
      <u/>
      <sz val="12"/>
      <name val="Times New Roman"/>
      <family val="1"/>
    </font>
    <font>
      <b/>
      <sz val="10"/>
      <name val="Times New Roman"/>
      <family val="1"/>
    </font>
    <font>
      <i/>
      <sz val="10"/>
      <name val="Times New Roman"/>
      <family val="1"/>
    </font>
    <font>
      <sz val="10"/>
      <color indexed="8"/>
      <name val="Times New Roman"/>
      <family val="1"/>
    </font>
    <font>
      <b/>
      <i/>
      <sz val="10"/>
      <name val="Times New Roman"/>
      <family val="1"/>
    </font>
    <font>
      <b/>
      <sz val="10"/>
      <color indexed="8"/>
      <name val="Times New Roman"/>
      <family val="1"/>
    </font>
    <font>
      <u/>
      <sz val="10"/>
      <name val="Times New Roman"/>
      <family val="1"/>
    </font>
    <font>
      <b/>
      <u/>
      <sz val="10"/>
      <name val="Times New Roman"/>
      <family val="1"/>
    </font>
    <font>
      <sz val="10"/>
      <color rgb="FFFF0000"/>
      <name val="Times New Roman"/>
      <family val="1"/>
    </font>
    <font>
      <vertAlign val="superscript"/>
      <sz val="10"/>
      <color indexed="8"/>
      <name val="Times New Roman"/>
      <family val="1"/>
    </font>
    <font>
      <vertAlign val="superscript"/>
      <sz val="10"/>
      <name val="Times New Roman"/>
      <family val="1"/>
    </font>
    <font>
      <b/>
      <sz val="10"/>
      <color indexed="9"/>
      <name val="Times New Roman"/>
      <family val="1"/>
    </font>
    <font>
      <sz val="10"/>
      <color indexed="12"/>
      <name val="Times New Roman"/>
      <family val="1"/>
    </font>
    <font>
      <sz val="10"/>
      <color indexed="10"/>
      <name val="Times New Roman"/>
      <family val="1"/>
    </font>
    <font>
      <sz val="10"/>
      <color indexed="9"/>
      <name val="Times New Roman"/>
      <family val="1"/>
    </font>
    <font>
      <sz val="10"/>
      <color rgb="FF000000"/>
      <name val="Times New Roman"/>
      <family val="1"/>
    </font>
    <font>
      <b/>
      <sz val="10"/>
      <color indexed="12"/>
      <name val="Times New Roman"/>
      <family val="1"/>
    </font>
    <font>
      <b/>
      <sz val="10"/>
      <name val="Cambria"/>
      <family val="1"/>
      <scheme val="major"/>
    </font>
    <font>
      <sz val="10"/>
      <name val="Cambria"/>
      <family val="1"/>
      <scheme val="major"/>
    </font>
    <font>
      <sz val="9"/>
      <name val="Arial"/>
      <family val="2"/>
    </font>
    <font>
      <u/>
      <sz val="9"/>
      <name val="Arial"/>
      <family val="2"/>
    </font>
    <font>
      <u/>
      <sz val="10"/>
      <color theme="10"/>
      <name val="Arial"/>
      <family val="2"/>
    </font>
    <font>
      <u/>
      <sz val="12"/>
      <name val="Times New Roman"/>
      <family val="1"/>
    </font>
    <font>
      <sz val="12"/>
      <name val="Cambria"/>
      <family val="1"/>
      <scheme val="major"/>
    </font>
    <font>
      <i/>
      <sz val="12"/>
      <name val="Times New Roman"/>
      <family val="1"/>
    </font>
    <font>
      <sz val="12"/>
      <name val="Arial"/>
      <family val="2"/>
    </font>
    <font>
      <b/>
      <i/>
      <sz val="12"/>
      <name val="Times New Roman"/>
      <family val="1"/>
    </font>
    <font>
      <sz val="13"/>
      <name val="Times New Roman"/>
      <family val="1"/>
    </font>
    <font>
      <b/>
      <sz val="13"/>
      <name val="Times New Roman"/>
      <family val="1"/>
    </font>
    <font>
      <sz val="13"/>
      <name val="Arial"/>
      <family val="2"/>
    </font>
    <font>
      <sz val="13"/>
      <color rgb="FFFF0000"/>
      <name val="Times New Roman"/>
      <family val="1"/>
    </font>
    <font>
      <sz val="13"/>
      <color indexed="8"/>
      <name val="Times New Roman"/>
      <family val="1"/>
    </font>
    <font>
      <vertAlign val="superscript"/>
      <sz val="12"/>
      <name val="Times New Roman"/>
      <family val="1"/>
    </font>
    <font>
      <sz val="12"/>
      <color theme="1"/>
      <name val="Times New Roman"/>
      <family val="1"/>
    </font>
    <font>
      <b/>
      <sz val="12"/>
      <color rgb="FFFF0000"/>
      <name val="Times New Roman"/>
      <family val="1"/>
    </font>
    <font>
      <sz val="9"/>
      <name val="Times New Roman"/>
      <family val="1"/>
    </font>
    <font>
      <b/>
      <i/>
      <sz val="10"/>
      <color indexed="8"/>
      <name val="Times New Roman"/>
      <family val="1"/>
    </font>
    <font>
      <b/>
      <i/>
      <sz val="12"/>
      <color indexed="8"/>
      <name val="Times New Roman"/>
      <family val="1"/>
    </font>
    <font>
      <b/>
      <i/>
      <sz val="13"/>
      <name val="Times New Roman"/>
      <family val="1"/>
    </font>
    <font>
      <b/>
      <i/>
      <sz val="13"/>
      <color indexed="8"/>
      <name val="Times New Roman"/>
      <family val="1"/>
    </font>
    <font>
      <b/>
      <i/>
      <sz val="13"/>
      <name val="Arial"/>
      <family val="2"/>
    </font>
    <font>
      <b/>
      <i/>
      <sz val="12"/>
      <name val="Cambria"/>
      <family val="1"/>
      <scheme val="major"/>
    </font>
    <font>
      <i/>
      <strike/>
      <sz val="10"/>
      <name val="Times New Roman"/>
      <family val="1"/>
    </font>
    <font>
      <b/>
      <i/>
      <sz val="12"/>
      <name val="Arial"/>
      <family val="2"/>
    </font>
    <font>
      <sz val="12"/>
      <color rgb="FFFF0000"/>
      <name val="Times New Roman"/>
      <family val="1"/>
    </font>
  </fonts>
  <fills count="6">
    <fill>
      <patternFill patternType="none"/>
    </fill>
    <fill>
      <patternFill patternType="gray125"/>
    </fill>
    <fill>
      <patternFill patternType="solid">
        <fgColor indexed="9"/>
        <bgColor indexed="9"/>
      </patternFill>
    </fill>
    <fill>
      <patternFill patternType="solid">
        <fgColor theme="2"/>
        <bgColor indexed="64"/>
      </patternFill>
    </fill>
    <fill>
      <patternFill patternType="solid">
        <fgColor theme="4" tint="0.79998168889431442"/>
        <bgColor indexed="64"/>
      </patternFill>
    </fill>
    <fill>
      <patternFill patternType="solid">
        <fgColor theme="0" tint="-0.14999847407452621"/>
        <bgColor indexed="64"/>
      </patternFill>
    </fill>
  </fills>
  <borders count="27">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right/>
      <top style="thin">
        <color indexed="8"/>
      </top>
      <bottom style="thin">
        <color indexed="8"/>
      </bottom>
      <diagonal/>
    </border>
    <border>
      <left/>
      <right/>
      <top style="thin">
        <color indexed="8"/>
      </top>
      <bottom/>
      <diagonal/>
    </border>
    <border>
      <left/>
      <right/>
      <top/>
      <bottom style="double">
        <color indexed="8"/>
      </bottom>
      <diagonal/>
    </border>
    <border>
      <left/>
      <right/>
      <top/>
      <bottom style="medium">
        <color indexed="8"/>
      </bottom>
      <diagonal/>
    </border>
    <border>
      <left style="medium">
        <color indexed="64"/>
      </left>
      <right style="medium">
        <color indexed="64"/>
      </right>
      <top style="thin">
        <color indexed="64"/>
      </top>
      <bottom style="double">
        <color indexed="64"/>
      </bottom>
      <diagonal/>
    </border>
    <border>
      <left/>
      <right/>
      <top/>
      <bottom style="double">
        <color indexed="64"/>
      </bottom>
      <diagonal/>
    </border>
    <border>
      <left/>
      <right/>
      <top/>
      <bottom style="thin">
        <color indexed="8"/>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26">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6"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6" fillId="0" borderId="0"/>
    <xf numFmtId="0" fontId="16" fillId="0" borderId="0"/>
    <xf numFmtId="0" fontId="2" fillId="0" borderId="0"/>
    <xf numFmtId="0" fontId="16" fillId="0" borderId="0"/>
    <xf numFmtId="0" fontId="18" fillId="0" borderId="0"/>
    <xf numFmtId="0" fontId="16" fillId="0" borderId="0"/>
    <xf numFmtId="43" fontId="14" fillId="0" borderId="0" applyFont="0" applyFill="0" applyBorder="0" applyAlignment="0" applyProtection="0"/>
    <xf numFmtId="4" fontId="19" fillId="0" borderId="22" applyNumberFormat="0" applyProtection="0">
      <alignment horizontal="left" vertical="center" indent="1"/>
    </xf>
    <xf numFmtId="0" fontId="16" fillId="0" borderId="0"/>
    <xf numFmtId="9" fontId="6" fillId="0" borderId="0" applyFont="0" applyFill="0" applyBorder="0" applyAlignment="0" applyProtection="0"/>
    <xf numFmtId="172" fontId="2" fillId="0" borderId="0">
      <alignment horizontal="left" wrapText="1"/>
    </xf>
    <xf numFmtId="164" fontId="2" fillId="0" borderId="0">
      <alignment horizontal="left" wrapText="1"/>
    </xf>
    <xf numFmtId="164" fontId="2" fillId="0" borderId="0">
      <alignment horizontal="left" wrapText="1"/>
    </xf>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0" fontId="42" fillId="0" borderId="0" applyNumberFormat="0" applyFill="0" applyBorder="0" applyAlignment="0" applyProtection="0">
      <alignment vertical="top"/>
      <protection locked="0"/>
    </xf>
  </cellStyleXfs>
  <cellXfs count="1706">
    <xf numFmtId="0" fontId="0" fillId="0" borderId="0" xfId="0"/>
    <xf numFmtId="0" fontId="6" fillId="0" borderId="0" xfId="0" applyFont="1"/>
    <xf numFmtId="0" fontId="6" fillId="0" borderId="0" xfId="0" applyFont="1" applyFill="1" applyBorder="1" applyAlignment="1">
      <alignment horizontal="center"/>
    </xf>
    <xf numFmtId="0" fontId="6" fillId="0" borderId="1" xfId="0" applyFont="1" applyBorder="1"/>
    <xf numFmtId="0" fontId="7" fillId="0" borderId="2" xfId="0" applyFont="1" applyBorder="1" applyAlignment="1">
      <alignment horizontal="center"/>
    </xf>
    <xf numFmtId="0" fontId="6" fillId="0" borderId="2" xfId="0" applyFont="1" applyBorder="1" applyAlignment="1">
      <alignment horizontal="center"/>
    </xf>
    <xf numFmtId="0" fontId="6" fillId="0" borderId="0" xfId="0" applyFont="1" applyBorder="1" applyAlignment="1">
      <alignment horizontal="left"/>
    </xf>
    <xf numFmtId="0" fontId="6" fillId="0" borderId="0" xfId="0" applyFont="1" applyBorder="1" applyAlignment="1">
      <alignment horizontal="center"/>
    </xf>
    <xf numFmtId="0" fontId="6" fillId="0" borderId="0" xfId="0" applyFont="1" applyFill="1" applyAlignment="1">
      <alignment horizontal="left"/>
    </xf>
    <xf numFmtId="0" fontId="6" fillId="0" borderId="0" xfId="0" applyFont="1" applyFill="1" applyAlignment="1">
      <alignment horizontal="center"/>
    </xf>
    <xf numFmtId="0" fontId="6" fillId="0" borderId="0" xfId="0" applyFont="1" applyAlignment="1"/>
    <xf numFmtId="164" fontId="6" fillId="0" borderId="0" xfId="1" applyNumberFormat="1" applyFont="1"/>
    <xf numFmtId="168" fontId="6" fillId="0" borderId="0" xfId="3" applyNumberFormat="1" applyFont="1"/>
    <xf numFmtId="164" fontId="6" fillId="0" borderId="0" xfId="1" applyNumberFormat="1" applyFont="1" applyAlignment="1">
      <alignment horizontal="center"/>
    </xf>
    <xf numFmtId="0" fontId="8" fillId="0" borderId="0" xfId="0" applyFont="1"/>
    <xf numFmtId="0" fontId="7" fillId="0" borderId="0" xfId="0" applyFont="1" applyBorder="1" applyAlignment="1">
      <alignment horizontal="center"/>
    </xf>
    <xf numFmtId="0" fontId="6" fillId="0" borderId="0" xfId="0" applyFont="1" applyFill="1" applyBorder="1" applyAlignment="1">
      <alignment horizontal="left"/>
    </xf>
    <xf numFmtId="0" fontId="7" fillId="0" borderId="0" xfId="0" applyFont="1"/>
    <xf numFmtId="164" fontId="7" fillId="0" borderId="0" xfId="0" applyNumberFormat="1" applyFont="1"/>
    <xf numFmtId="169" fontId="6" fillId="0" borderId="0" xfId="3" applyNumberFormat="1" applyFont="1"/>
    <xf numFmtId="167" fontId="6" fillId="0" borderId="0" xfId="2" applyNumberFormat="1" applyFont="1"/>
    <xf numFmtId="164" fontId="6" fillId="0" borderId="0" xfId="0" applyNumberFormat="1" applyFont="1"/>
    <xf numFmtId="9" fontId="6" fillId="0" borderId="0" xfId="3" applyFont="1"/>
    <xf numFmtId="166" fontId="6" fillId="0" borderId="0" xfId="3" applyNumberFormat="1" applyFont="1"/>
    <xf numFmtId="164" fontId="6" fillId="0" borderId="2" xfId="1" applyNumberFormat="1" applyFont="1" applyBorder="1"/>
    <xf numFmtId="0" fontId="6" fillId="0" borderId="0" xfId="0" applyFont="1" applyAlignment="1">
      <alignment horizontal="left"/>
    </xf>
    <xf numFmtId="10" fontId="9" fillId="0" borderId="0" xfId="3" applyNumberFormat="1" applyFont="1"/>
    <xf numFmtId="0" fontId="9" fillId="0" borderId="0" xfId="0" applyFont="1" applyAlignment="1" applyProtection="1">
      <alignment horizontal="right"/>
    </xf>
    <xf numFmtId="168" fontId="9" fillId="0" borderId="0" xfId="3" applyNumberFormat="1" applyFont="1" applyProtection="1"/>
    <xf numFmtId="0" fontId="9" fillId="0" borderId="0" xfId="0" applyFont="1" applyAlignment="1" applyProtection="1">
      <alignment horizontal="left"/>
    </xf>
    <xf numFmtId="166" fontId="9" fillId="0" borderId="0" xfId="3" applyNumberFormat="1" applyFont="1" applyProtection="1"/>
    <xf numFmtId="0" fontId="6" fillId="0" borderId="0" xfId="0" applyFont="1" applyAlignment="1">
      <alignment horizontal="right"/>
    </xf>
    <xf numFmtId="164" fontId="11" fillId="0" borderId="0" xfId="1" applyNumberFormat="1" applyFont="1"/>
    <xf numFmtId="164" fontId="11" fillId="0" borderId="0" xfId="0" applyNumberFormat="1" applyFont="1"/>
    <xf numFmtId="0" fontId="10" fillId="0" borderId="0" xfId="0" applyFont="1" applyAlignment="1" applyProtection="1">
      <alignment horizontal="left"/>
    </xf>
    <xf numFmtId="170" fontId="9" fillId="0" borderId="0" xfId="0" applyNumberFormat="1" applyFont="1" applyProtection="1"/>
    <xf numFmtId="0" fontId="9" fillId="0" borderId="0" xfId="0" applyFont="1" applyProtection="1"/>
    <xf numFmtId="168" fontId="9" fillId="0" borderId="0" xfId="3" applyNumberFormat="1" applyFont="1" applyAlignment="1" applyProtection="1">
      <alignment horizontal="right"/>
    </xf>
    <xf numFmtId="0" fontId="6" fillId="0" borderId="0" xfId="0" applyFont="1" applyProtection="1"/>
    <xf numFmtId="49" fontId="9" fillId="0" borderId="0" xfId="0" applyNumberFormat="1" applyFont="1" applyAlignment="1" applyProtection="1">
      <alignment horizontal="center"/>
    </xf>
    <xf numFmtId="0" fontId="9" fillId="0" borderId="0" xfId="0" applyFont="1" applyAlignment="1" applyProtection="1">
      <alignment horizontal="center"/>
    </xf>
    <xf numFmtId="168" fontId="9" fillId="0" borderId="0" xfId="3" applyNumberFormat="1" applyFont="1" applyAlignment="1" applyProtection="1">
      <alignment horizontal="center"/>
    </xf>
    <xf numFmtId="0" fontId="6" fillId="0" borderId="0" xfId="0" applyFont="1" applyAlignment="1" applyProtection="1">
      <alignment horizontal="right"/>
    </xf>
    <xf numFmtId="37" fontId="9" fillId="0" borderId="0" xfId="0" applyNumberFormat="1" applyFont="1" applyProtection="1"/>
    <xf numFmtId="168" fontId="9" fillId="0" borderId="0" xfId="3" applyNumberFormat="1" applyFont="1" applyBorder="1" applyAlignment="1" applyProtection="1">
      <alignment horizontal="right"/>
    </xf>
    <xf numFmtId="37" fontId="9" fillId="0" borderId="0" xfId="0" applyNumberFormat="1" applyFont="1" applyBorder="1" applyProtection="1"/>
    <xf numFmtId="168" fontId="9" fillId="0" borderId="2" xfId="3" applyNumberFormat="1" applyFont="1" applyBorder="1" applyAlignment="1" applyProtection="1">
      <alignment horizontal="right"/>
    </xf>
    <xf numFmtId="0" fontId="7" fillId="0" borderId="0" xfId="0" applyFont="1" applyProtection="1"/>
    <xf numFmtId="0" fontId="6" fillId="0" borderId="0" xfId="0" applyFont="1" applyAlignment="1">
      <alignment wrapText="1"/>
    </xf>
    <xf numFmtId="165" fontId="6" fillId="0" borderId="0" xfId="3" applyNumberFormat="1" applyFont="1"/>
    <xf numFmtId="166" fontId="9" fillId="0" borderId="0" xfId="3" applyNumberFormat="1" applyFont="1"/>
    <xf numFmtId="0" fontId="8" fillId="0" borderId="0" xfId="0" applyFont="1" applyAlignment="1">
      <alignment wrapText="1"/>
    </xf>
    <xf numFmtId="0" fontId="9" fillId="0" borderId="0" xfId="0" applyFont="1" applyAlignment="1">
      <alignment horizontal="left"/>
    </xf>
    <xf numFmtId="10" fontId="9" fillId="0" borderId="4" xfId="3" applyNumberFormat="1" applyFont="1" applyBorder="1" applyProtection="1"/>
    <xf numFmtId="0" fontId="7" fillId="0" borderId="0" xfId="0" applyFont="1" applyAlignment="1">
      <alignment horizontal="right"/>
    </xf>
    <xf numFmtId="164" fontId="6" fillId="0" borderId="2" xfId="1" applyNumberFormat="1" applyFont="1" applyBorder="1" applyAlignment="1">
      <alignment horizontal="center"/>
    </xf>
    <xf numFmtId="168" fontId="10" fillId="0" borderId="3" xfId="3" applyNumberFormat="1" applyFont="1" applyBorder="1" applyAlignment="1" applyProtection="1">
      <alignment horizontal="right"/>
    </xf>
    <xf numFmtId="167" fontId="6" fillId="0" borderId="0" xfId="2" applyNumberFormat="1" applyFont="1" applyBorder="1" applyAlignment="1">
      <alignment horizontal="center"/>
    </xf>
    <xf numFmtId="167" fontId="6" fillId="0" borderId="0" xfId="2" applyNumberFormat="1" applyFont="1" applyBorder="1" applyAlignment="1">
      <alignment horizontal="left"/>
    </xf>
    <xf numFmtId="167" fontId="6" fillId="0" borderId="0" xfId="2" applyNumberFormat="1" applyFont="1" applyBorder="1" applyAlignment="1">
      <alignment horizontal="right"/>
    </xf>
    <xf numFmtId="167" fontId="6" fillId="0" borderId="0" xfId="2" applyNumberFormat="1" applyFont="1" applyFill="1" applyBorder="1" applyAlignment="1">
      <alignment horizontal="left"/>
    </xf>
    <xf numFmtId="0" fontId="7" fillId="0" borderId="0" xfId="0" applyFont="1" applyAlignment="1"/>
    <xf numFmtId="0" fontId="12" fillId="0" borderId="0" xfId="0" applyFont="1" applyAlignment="1"/>
    <xf numFmtId="167" fontId="7" fillId="0" borderId="0" xfId="2" applyNumberFormat="1" applyFont="1"/>
    <xf numFmtId="167" fontId="7" fillId="0" borderId="2" xfId="2" applyNumberFormat="1" applyFont="1" applyBorder="1"/>
    <xf numFmtId="0" fontId="13" fillId="0" borderId="0" xfId="0" applyFont="1"/>
    <xf numFmtId="10" fontId="9" fillId="0" borderId="3" xfId="3" applyNumberFormat="1" applyFont="1" applyBorder="1" applyProtection="1"/>
    <xf numFmtId="166" fontId="6" fillId="0" borderId="0" xfId="0" applyNumberFormat="1" applyFont="1"/>
    <xf numFmtId="0" fontId="8" fillId="0" borderId="0" xfId="0" applyFont="1" applyFill="1"/>
    <xf numFmtId="167" fontId="8" fillId="0" borderId="0" xfId="2" applyNumberFormat="1" applyFont="1" applyFill="1"/>
    <xf numFmtId="5" fontId="8" fillId="0" borderId="0" xfId="0" applyNumberFormat="1" applyFont="1" applyFill="1"/>
    <xf numFmtId="164" fontId="8" fillId="0" borderId="0" xfId="1" applyNumberFormat="1" applyFont="1" applyFill="1"/>
    <xf numFmtId="0" fontId="7" fillId="0" borderId="0" xfId="0" applyFont="1" applyAlignment="1">
      <alignment horizontal="center"/>
    </xf>
    <xf numFmtId="0" fontId="12" fillId="0" borderId="0" xfId="0" applyFont="1" applyAlignment="1">
      <alignment horizontal="center"/>
    </xf>
    <xf numFmtId="0" fontId="6" fillId="0" borderId="0" xfId="0" applyFont="1" applyAlignment="1">
      <alignment horizontal="center"/>
    </xf>
    <xf numFmtId="43" fontId="8" fillId="0" borderId="0" xfId="1" applyFont="1" applyFill="1"/>
    <xf numFmtId="164" fontId="8" fillId="0" borderId="0" xfId="1" applyNumberFormat="1" applyFont="1"/>
    <xf numFmtId="0" fontId="8" fillId="0" borderId="0" xfId="0" applyFont="1" applyFill="1" applyAlignment="1">
      <alignment horizontal="center"/>
    </xf>
    <xf numFmtId="0" fontId="15" fillId="0" borderId="0" xfId="0" applyFont="1" applyBorder="1"/>
    <xf numFmtId="37" fontId="15" fillId="0" borderId="0" xfId="0" applyNumberFormat="1" applyFont="1" applyBorder="1"/>
    <xf numFmtId="0" fontId="15" fillId="0" borderId="0" xfId="0" applyFont="1" applyBorder="1" applyAlignment="1">
      <alignment horizontal="center"/>
    </xf>
    <xf numFmtId="164" fontId="15" fillId="0" borderId="0" xfId="1" applyNumberFormat="1" applyFont="1" applyBorder="1"/>
    <xf numFmtId="0" fontId="17" fillId="0" borderId="0" xfId="0" applyFont="1" applyBorder="1"/>
    <xf numFmtId="39" fontId="15" fillId="0" borderId="0" xfId="0" applyNumberFormat="1" applyFont="1" applyBorder="1"/>
    <xf numFmtId="164" fontId="15" fillId="0" borderId="0" xfId="0" applyNumberFormat="1" applyFont="1" applyBorder="1" applyAlignment="1">
      <alignment horizontal="center"/>
    </xf>
    <xf numFmtId="164" fontId="15" fillId="0" borderId="0" xfId="0" applyNumberFormat="1" applyFont="1" applyBorder="1"/>
    <xf numFmtId="49" fontId="15" fillId="0" borderId="0" xfId="0" applyNumberFormat="1" applyFont="1" applyBorder="1"/>
    <xf numFmtId="166" fontId="15" fillId="0" borderId="0" xfId="0" applyNumberFormat="1" applyFont="1" applyBorder="1"/>
    <xf numFmtId="41" fontId="15" fillId="0" borderId="0" xfId="0" applyNumberFormat="1" applyFont="1" applyBorder="1"/>
    <xf numFmtId="0" fontId="15" fillId="0" borderId="0" xfId="1" applyNumberFormat="1" applyFont="1" applyBorder="1"/>
    <xf numFmtId="41" fontId="15" fillId="0" borderId="0" xfId="1" applyNumberFormat="1" applyFont="1" applyBorder="1"/>
    <xf numFmtId="166" fontId="15" fillId="0" borderId="0" xfId="0" applyNumberFormat="1" applyFont="1" applyBorder="1" applyAlignment="1">
      <alignment horizontal="center"/>
    </xf>
    <xf numFmtId="41" fontId="15" fillId="0" borderId="0" xfId="0" applyNumberFormat="1" applyFont="1" applyBorder="1" applyAlignment="1">
      <alignment horizontal="center"/>
    </xf>
    <xf numFmtId="0" fontId="15" fillId="0" borderId="0" xfId="3" applyNumberFormat="1" applyFont="1" applyBorder="1"/>
    <xf numFmtId="0" fontId="15" fillId="0" borderId="0" xfId="1" applyNumberFormat="1" applyFont="1" applyBorder="1" applyAlignment="1">
      <alignment horizontal="center"/>
    </xf>
    <xf numFmtId="164" fontId="8" fillId="0" borderId="0" xfId="0" applyNumberFormat="1" applyFont="1" applyFill="1"/>
    <xf numFmtId="49" fontId="6" fillId="0" borderId="0" xfId="0" applyNumberFormat="1" applyFont="1" applyFill="1" applyAlignment="1">
      <alignment horizontal="center"/>
    </xf>
    <xf numFmtId="49" fontId="6" fillId="0" borderId="0" xfId="0" applyNumberFormat="1" applyFont="1" applyFill="1" applyBorder="1" applyAlignment="1">
      <alignment horizontal="center"/>
    </xf>
    <xf numFmtId="49" fontId="8" fillId="0" borderId="0" xfId="0" applyNumberFormat="1" applyFont="1" applyFill="1"/>
    <xf numFmtId="0" fontId="6" fillId="0" borderId="0" xfId="0" applyFont="1" applyAlignment="1">
      <alignment horizontal="center"/>
    </xf>
    <xf numFmtId="0" fontId="8" fillId="0" borderId="0" xfId="0" applyFont="1" applyFill="1" applyBorder="1"/>
    <xf numFmtId="49" fontId="6" fillId="0" borderId="0" xfId="0" applyNumberFormat="1" applyFont="1" applyAlignment="1">
      <alignment horizontal="center"/>
    </xf>
    <xf numFmtId="49" fontId="6" fillId="0" borderId="0" xfId="0" applyNumberFormat="1" applyFont="1" applyBorder="1" applyAlignment="1">
      <alignment horizontal="center"/>
    </xf>
    <xf numFmtId="49" fontId="6" fillId="0" borderId="2" xfId="0" applyNumberFormat="1" applyFont="1" applyBorder="1" applyAlignment="1">
      <alignment horizontal="center"/>
    </xf>
    <xf numFmtId="49" fontId="6" fillId="0" borderId="0" xfId="1" applyNumberFormat="1" applyFont="1" applyFill="1" applyBorder="1" applyAlignment="1">
      <alignment horizontal="center"/>
    </xf>
    <xf numFmtId="49" fontId="8" fillId="0" borderId="0" xfId="0" applyNumberFormat="1" applyFont="1" applyAlignment="1">
      <alignment horizontal="center"/>
    </xf>
    <xf numFmtId="0" fontId="8" fillId="0" borderId="0" xfId="1" applyNumberFormat="1" applyFont="1" applyBorder="1" applyAlignment="1">
      <alignment horizontal="center"/>
    </xf>
    <xf numFmtId="0" fontId="15" fillId="0" borderId="0" xfId="3" applyNumberFormat="1" applyFont="1" applyBorder="1" applyAlignment="1">
      <alignment horizontal="center"/>
    </xf>
    <xf numFmtId="0" fontId="8" fillId="0" borderId="0" xfId="0" applyFont="1" applyFill="1" applyAlignment="1" applyProtection="1">
      <alignment horizontal="right"/>
    </xf>
    <xf numFmtId="0" fontId="8" fillId="0" borderId="0" xfId="0" applyFont="1" applyBorder="1" applyAlignment="1">
      <alignment horizontal="left"/>
    </xf>
    <xf numFmtId="0" fontId="8" fillId="0" borderId="0" xfId="0" applyFont="1" applyBorder="1"/>
    <xf numFmtId="0" fontId="22" fillId="0" borderId="0" xfId="0" applyFont="1" applyFill="1" applyAlignment="1" applyProtection="1">
      <alignment horizontal="left"/>
    </xf>
    <xf numFmtId="0" fontId="8" fillId="0" borderId="0" xfId="0" applyFont="1" applyFill="1" applyProtection="1"/>
    <xf numFmtId="49" fontId="8" fillId="0" borderId="0" xfId="0" applyNumberFormat="1" applyFont="1" applyFill="1" applyAlignment="1" applyProtection="1">
      <alignment horizontal="center"/>
    </xf>
    <xf numFmtId="0" fontId="8" fillId="0" borderId="0" xfId="0" applyFont="1" applyFill="1" applyAlignment="1" applyProtection="1">
      <alignment horizontal="center"/>
    </xf>
    <xf numFmtId="0" fontId="23" fillId="0" borderId="0" xfId="0" applyFont="1" applyFill="1" applyAlignment="1" applyProtection="1">
      <alignment horizontal="center"/>
    </xf>
    <xf numFmtId="0" fontId="24" fillId="0" borderId="0" xfId="0" applyFont="1" applyFill="1" applyProtection="1"/>
    <xf numFmtId="167" fontId="24" fillId="0" borderId="0" xfId="2" applyNumberFormat="1" applyFont="1" applyFill="1" applyProtection="1"/>
    <xf numFmtId="167" fontId="8" fillId="0" borderId="0" xfId="2" applyNumberFormat="1" applyFont="1" applyFill="1" applyProtection="1"/>
    <xf numFmtId="167" fontId="24" fillId="0" borderId="5" xfId="2" applyNumberFormat="1" applyFont="1" applyFill="1" applyBorder="1" applyProtection="1"/>
    <xf numFmtId="167" fontId="8" fillId="0" borderId="2" xfId="2" applyNumberFormat="1" applyFont="1" applyFill="1" applyBorder="1" applyProtection="1"/>
    <xf numFmtId="167" fontId="8" fillId="0" borderId="5" xfId="2" applyNumberFormat="1" applyFont="1" applyFill="1" applyBorder="1" applyProtection="1"/>
    <xf numFmtId="37" fontId="8" fillId="0" borderId="0" xfId="0" applyNumberFormat="1" applyFont="1" applyFill="1" applyProtection="1"/>
    <xf numFmtId="167" fontId="8" fillId="0" borderId="1" xfId="2" applyNumberFormat="1" applyFont="1" applyFill="1" applyBorder="1" applyProtection="1"/>
    <xf numFmtId="167" fontId="24" fillId="0" borderId="6" xfId="2" applyNumberFormat="1" applyFont="1" applyFill="1" applyBorder="1" applyProtection="1"/>
    <xf numFmtId="167" fontId="8" fillId="0" borderId="6" xfId="2" applyNumberFormat="1" applyFont="1" applyFill="1" applyBorder="1" applyProtection="1"/>
    <xf numFmtId="37" fontId="8" fillId="0" borderId="0" xfId="0" applyNumberFormat="1" applyFont="1" applyFill="1" applyBorder="1" applyAlignment="1" applyProtection="1">
      <alignment horizontal="right"/>
    </xf>
    <xf numFmtId="167" fontId="24" fillId="0" borderId="0" xfId="2" applyNumberFormat="1" applyFont="1" applyFill="1" applyBorder="1" applyProtection="1"/>
    <xf numFmtId="167" fontId="8" fillId="0" borderId="0" xfId="2" applyNumberFormat="1" applyFont="1" applyFill="1" applyBorder="1" applyProtection="1"/>
    <xf numFmtId="37" fontId="8" fillId="0" borderId="5" xfId="0" applyNumberFormat="1" applyFont="1" applyFill="1" applyBorder="1" applyAlignment="1" applyProtection="1">
      <alignment horizontal="right"/>
    </xf>
    <xf numFmtId="0" fontId="22" fillId="0" borderId="7" xfId="0" applyFont="1" applyFill="1" applyBorder="1" applyAlignment="1" applyProtection="1">
      <alignment horizontal="right"/>
    </xf>
    <xf numFmtId="167" fontId="24" fillId="0" borderId="7" xfId="2" applyNumberFormat="1" applyFont="1" applyFill="1" applyBorder="1" applyProtection="1"/>
    <xf numFmtId="167" fontId="22" fillId="0" borderId="7" xfId="2" applyNumberFormat="1" applyFont="1" applyFill="1" applyBorder="1" applyProtection="1"/>
    <xf numFmtId="167" fontId="24" fillId="0" borderId="10" xfId="2" applyNumberFormat="1" applyFont="1" applyFill="1" applyBorder="1" applyProtection="1"/>
    <xf numFmtId="37" fontId="24" fillId="0" borderId="0" xfId="0" applyNumberFormat="1" applyFont="1" applyFill="1" applyProtection="1"/>
    <xf numFmtId="0" fontId="25" fillId="0" borderId="8" xfId="0" applyFont="1" applyFill="1" applyBorder="1" applyProtection="1"/>
    <xf numFmtId="166" fontId="26" fillId="0" borderId="8" xfId="0" applyNumberFormat="1" applyFont="1" applyFill="1" applyBorder="1" applyProtection="1"/>
    <xf numFmtId="167" fontId="8" fillId="0" borderId="13" xfId="2" applyNumberFormat="1" applyFont="1" applyFill="1" applyBorder="1" applyProtection="1"/>
    <xf numFmtId="166" fontId="22" fillId="0" borderId="8" xfId="0" applyNumberFormat="1" applyFont="1" applyFill="1" applyBorder="1" applyProtection="1"/>
    <xf numFmtId="168" fontId="8" fillId="0" borderId="8" xfId="0" applyNumberFormat="1" applyFont="1" applyFill="1" applyBorder="1" applyProtection="1"/>
    <xf numFmtId="0" fontId="24" fillId="0" borderId="13" xfId="0" applyFont="1" applyFill="1" applyBorder="1" applyProtection="1"/>
    <xf numFmtId="10" fontId="8" fillId="0" borderId="0" xfId="0" applyNumberFormat="1" applyFont="1" applyFill="1" applyProtection="1"/>
    <xf numFmtId="167" fontId="24" fillId="0" borderId="11" xfId="2" applyNumberFormat="1" applyFont="1" applyFill="1" applyBorder="1" applyProtection="1"/>
    <xf numFmtId="167" fontId="8" fillId="0" borderId="11" xfId="2" applyNumberFormat="1" applyFont="1" applyFill="1" applyBorder="1" applyProtection="1"/>
    <xf numFmtId="0" fontId="8" fillId="0" borderId="0" xfId="0" applyFont="1" applyFill="1" applyAlignment="1" applyProtection="1"/>
    <xf numFmtId="171" fontId="8" fillId="0" borderId="0" xfId="1" applyNumberFormat="1" applyFont="1" applyFill="1" applyAlignment="1" applyProtection="1">
      <alignment horizontal="center"/>
    </xf>
    <xf numFmtId="171" fontId="8" fillId="0" borderId="0" xfId="1" applyNumberFormat="1" applyFont="1" applyFill="1" applyAlignment="1">
      <alignment horizontal="center"/>
    </xf>
    <xf numFmtId="2" fontId="8" fillId="0" borderId="0" xfId="1" applyNumberFormat="1" applyFont="1" applyFill="1" applyAlignment="1">
      <alignment horizontal="center"/>
    </xf>
    <xf numFmtId="164" fontId="8" fillId="0" borderId="0" xfId="1" applyNumberFormat="1" applyFont="1" applyFill="1" applyProtection="1"/>
    <xf numFmtId="0" fontId="26" fillId="0" borderId="0" xfId="0" applyFont="1" applyAlignment="1" applyProtection="1"/>
    <xf numFmtId="37" fontId="24" fillId="0" borderId="0" xfId="0" applyNumberFormat="1" applyFont="1" applyAlignment="1" applyProtection="1">
      <alignment horizontal="center"/>
    </xf>
    <xf numFmtId="37" fontId="24" fillId="0" borderId="0" xfId="0" applyNumberFormat="1" applyFont="1" applyProtection="1"/>
    <xf numFmtId="0" fontId="26" fillId="0" borderId="0" xfId="0" applyFont="1" applyProtection="1"/>
    <xf numFmtId="0" fontId="24" fillId="0" borderId="0" xfId="0" applyFont="1" applyProtection="1"/>
    <xf numFmtId="168" fontId="24" fillId="0" borderId="0" xfId="3" applyNumberFormat="1" applyFont="1" applyProtection="1"/>
    <xf numFmtId="166" fontId="24" fillId="0" borderId="0" xfId="3" applyNumberFormat="1" applyFont="1" applyProtection="1"/>
    <xf numFmtId="37" fontId="26" fillId="0" borderId="0" xfId="0" applyNumberFormat="1" applyFont="1" applyFill="1" applyProtection="1"/>
    <xf numFmtId="168" fontId="24" fillId="0" borderId="0" xfId="3" applyNumberFormat="1" applyFont="1" applyFill="1" applyProtection="1"/>
    <xf numFmtId="0" fontId="8" fillId="0" borderId="0" xfId="0" applyFont="1" applyAlignment="1">
      <alignment horizontal="center"/>
    </xf>
    <xf numFmtId="0" fontId="24" fillId="0" borderId="0" xfId="0" applyFont="1" applyAlignment="1" applyProtection="1">
      <alignment horizontal="left"/>
    </xf>
    <xf numFmtId="0" fontId="8" fillId="0" borderId="0" xfId="0" applyFont="1" applyProtection="1"/>
    <xf numFmtId="0" fontId="24" fillId="0" borderId="0" xfId="0" applyFont="1" applyAlignment="1" applyProtection="1">
      <alignment horizontal="right"/>
    </xf>
    <xf numFmtId="0" fontId="8" fillId="0" borderId="0" xfId="0" applyFont="1" applyAlignment="1" applyProtection="1">
      <alignment horizontal="right"/>
    </xf>
    <xf numFmtId="37" fontId="8" fillId="0" borderId="0" xfId="0" applyNumberFormat="1" applyFont="1"/>
    <xf numFmtId="0" fontId="22" fillId="0" borderId="0" xfId="0" applyFont="1" applyProtection="1"/>
    <xf numFmtId="0" fontId="8" fillId="0" borderId="0" xfId="0" applyFont="1" applyAlignment="1">
      <alignment horizontal="right"/>
    </xf>
    <xf numFmtId="168" fontId="8" fillId="0" borderId="0" xfId="0" applyNumberFormat="1" applyFont="1"/>
    <xf numFmtId="0" fontId="8" fillId="0" borderId="0" xfId="0" applyFont="1" applyFill="1" applyBorder="1" applyAlignment="1">
      <alignment horizontal="center"/>
    </xf>
    <xf numFmtId="0" fontId="24" fillId="0" borderId="0" xfId="0" applyFont="1" applyFill="1" applyBorder="1" applyAlignment="1" applyProtection="1">
      <alignment horizontal="left"/>
    </xf>
    <xf numFmtId="0" fontId="8" fillId="0" borderId="0" xfId="0" applyFont="1" applyFill="1" applyBorder="1" applyProtection="1"/>
    <xf numFmtId="0" fontId="8" fillId="0" borderId="0" xfId="0" applyFont="1" applyFill="1" applyBorder="1" applyAlignment="1" applyProtection="1">
      <alignment horizontal="right"/>
    </xf>
    <xf numFmtId="168" fontId="8" fillId="0" borderId="0" xfId="3" applyNumberFormat="1" applyFont="1" applyFill="1" applyBorder="1" applyAlignment="1" applyProtection="1">
      <alignment horizontal="center"/>
    </xf>
    <xf numFmtId="0" fontId="22" fillId="0" borderId="0" xfId="0" applyFont="1" applyFill="1" applyBorder="1" applyProtection="1"/>
    <xf numFmtId="0" fontId="8" fillId="0" borderId="0" xfId="0" applyFont="1" applyFill="1" applyBorder="1" applyAlignment="1">
      <alignment horizontal="right"/>
    </xf>
    <xf numFmtId="167" fontId="8" fillId="0" borderId="0" xfId="2" applyNumberFormat="1" applyFont="1"/>
    <xf numFmtId="165" fontId="8" fillId="0" borderId="0" xfId="3" applyNumberFormat="1" applyFont="1"/>
    <xf numFmtId="0" fontId="22" fillId="0" borderId="0" xfId="0" applyFont="1"/>
    <xf numFmtId="0" fontId="8" fillId="0" borderId="0" xfId="0" applyFont="1" applyAlignment="1"/>
    <xf numFmtId="0" fontId="27" fillId="0" borderId="0" xfId="0" applyFont="1" applyAlignment="1">
      <alignment horizontal="center"/>
    </xf>
    <xf numFmtId="0" fontId="27" fillId="0" borderId="0" xfId="0" applyFont="1" applyAlignment="1"/>
    <xf numFmtId="0" fontId="24" fillId="0" borderId="0" xfId="0" applyFont="1" applyAlignment="1">
      <alignment horizontal="left"/>
    </xf>
    <xf numFmtId="166" fontId="24" fillId="0" borderId="0" xfId="3" applyNumberFormat="1" applyFont="1"/>
    <xf numFmtId="168" fontId="24" fillId="0" borderId="0" xfId="3" applyNumberFormat="1" applyFont="1"/>
    <xf numFmtId="0" fontId="8" fillId="0" borderId="0" xfId="0" applyFont="1" applyAlignment="1">
      <alignment horizontal="left"/>
    </xf>
    <xf numFmtId="169" fontId="8" fillId="0" borderId="0" xfId="0" applyNumberFormat="1" applyFont="1"/>
    <xf numFmtId="10" fontId="24" fillId="0" borderId="0" xfId="3" applyNumberFormat="1" applyFont="1" applyProtection="1"/>
    <xf numFmtId="10" fontId="24" fillId="0" borderId="3" xfId="3" applyNumberFormat="1" applyFont="1" applyBorder="1" applyProtection="1"/>
    <xf numFmtId="0" fontId="22" fillId="0" borderId="0" xfId="0" applyFont="1" applyAlignment="1">
      <alignment horizontal="right"/>
    </xf>
    <xf numFmtId="44" fontId="8" fillId="0" borderId="0" xfId="0" applyNumberFormat="1" applyFont="1"/>
    <xf numFmtId="0" fontId="8" fillId="0" borderId="1" xfId="0" applyFont="1" applyFill="1" applyBorder="1" applyAlignment="1">
      <alignment horizontal="center"/>
    </xf>
    <xf numFmtId="49" fontId="8" fillId="0" borderId="0" xfId="0" applyNumberFormat="1" applyFont="1" applyFill="1" applyBorder="1" applyAlignment="1">
      <alignment horizontal="center"/>
    </xf>
    <xf numFmtId="0" fontId="8" fillId="0" borderId="0" xfId="0" applyFont="1" applyFill="1" applyBorder="1" applyAlignment="1">
      <alignment horizontal="left"/>
    </xf>
    <xf numFmtId="164" fontId="8" fillId="0" borderId="0" xfId="1" applyNumberFormat="1" applyFont="1" applyFill="1" applyBorder="1" applyAlignment="1"/>
    <xf numFmtId="164" fontId="8" fillId="0" borderId="0" xfId="1" applyNumberFormat="1" applyFont="1" applyFill="1" applyBorder="1"/>
    <xf numFmtId="164" fontId="8" fillId="0" borderId="0" xfId="0" applyNumberFormat="1" applyFont="1" applyFill="1" applyBorder="1"/>
    <xf numFmtId="0" fontId="8" fillId="0" borderId="0" xfId="0" applyFont="1" applyFill="1" applyBorder="1" applyAlignment="1"/>
    <xf numFmtId="49" fontId="8" fillId="0" borderId="0" xfId="0" applyNumberFormat="1" applyFont="1" applyFill="1" applyBorder="1" applyAlignment="1"/>
    <xf numFmtId="0" fontId="2" fillId="0" borderId="0" xfId="0" applyFont="1"/>
    <xf numFmtId="164" fontId="8" fillId="0" borderId="0" xfId="0" applyNumberFormat="1" applyFont="1"/>
    <xf numFmtId="164" fontId="24" fillId="0" borderId="0" xfId="1" applyNumberFormat="1" applyFont="1" applyFill="1" applyBorder="1" applyProtection="1"/>
    <xf numFmtId="0" fontId="8" fillId="0" borderId="12" xfId="0" applyFont="1" applyFill="1" applyBorder="1"/>
    <xf numFmtId="0" fontId="8" fillId="0" borderId="0" xfId="0" applyNumberFormat="1" applyFont="1" applyAlignment="1">
      <alignment horizontal="center"/>
    </xf>
    <xf numFmtId="0" fontId="27" fillId="0" borderId="0" xfId="0" applyNumberFormat="1" applyFont="1" applyAlignment="1">
      <alignment horizontal="center"/>
    </xf>
    <xf numFmtId="0" fontId="22" fillId="0" borderId="0" xfId="0" applyFont="1" applyBorder="1" applyAlignment="1">
      <alignment horizontal="left"/>
    </xf>
    <xf numFmtId="0" fontId="8" fillId="0" borderId="0" xfId="0" applyFont="1" applyBorder="1" applyAlignment="1">
      <alignment horizontal="center"/>
    </xf>
    <xf numFmtId="164" fontId="8" fillId="0" borderId="0" xfId="1" applyNumberFormat="1" applyFont="1" applyBorder="1" applyAlignment="1">
      <alignment horizontal="center"/>
    </xf>
    <xf numFmtId="168" fontId="8" fillId="0" borderId="0" xfId="3" applyNumberFormat="1" applyFont="1" applyAlignment="1">
      <alignment horizontal="center"/>
    </xf>
    <xf numFmtId="41" fontId="8" fillId="0" borderId="0" xfId="1" applyNumberFormat="1" applyFont="1" applyAlignment="1">
      <alignment horizontal="center"/>
    </xf>
    <xf numFmtId="41" fontId="8" fillId="0" borderId="0" xfId="1" applyNumberFormat="1" applyFont="1" applyBorder="1" applyAlignment="1">
      <alignment horizontal="center"/>
    </xf>
    <xf numFmtId="41" fontId="8" fillId="0" borderId="3" xfId="1" applyNumberFormat="1" applyFont="1" applyBorder="1" applyAlignment="1">
      <alignment horizontal="center"/>
    </xf>
    <xf numFmtId="0" fontId="22" fillId="0" borderId="0" xfId="0" applyFont="1" applyBorder="1"/>
    <xf numFmtId="164" fontId="8" fillId="0" borderId="0" xfId="1" applyNumberFormat="1" applyFont="1" applyBorder="1" applyProtection="1">
      <protection locked="0"/>
    </xf>
    <xf numFmtId="0" fontId="8" fillId="0" borderId="0" xfId="0" quotePrefix="1" applyFont="1" applyBorder="1" applyAlignment="1">
      <alignment horizontal="left"/>
    </xf>
    <xf numFmtId="3" fontId="8" fillId="0" borderId="0" xfId="0" applyNumberFormat="1" applyFont="1" applyBorder="1" applyAlignment="1">
      <alignment horizontal="center"/>
    </xf>
    <xf numFmtId="0" fontId="27" fillId="0" borderId="0" xfId="0" applyFont="1" applyBorder="1" applyAlignment="1">
      <alignment horizontal="center"/>
    </xf>
    <xf numFmtId="0" fontId="8" fillId="0" borderId="1" xfId="0" applyFont="1" applyBorder="1" applyAlignment="1">
      <alignment horizontal="center" wrapText="1"/>
    </xf>
    <xf numFmtId="164" fontId="8" fillId="0" borderId="0" xfId="6" applyNumberFormat="1" applyFont="1" applyBorder="1" applyAlignment="1">
      <alignment horizontal="center"/>
    </xf>
    <xf numFmtId="168" fontId="8" fillId="0" borderId="0" xfId="17" applyNumberFormat="1" applyFont="1" applyAlignment="1">
      <alignment horizontal="center"/>
    </xf>
    <xf numFmtId="41" fontId="8" fillId="0" borderId="0" xfId="6" applyNumberFormat="1" applyFont="1" applyAlignment="1">
      <alignment horizontal="center"/>
    </xf>
    <xf numFmtId="43" fontId="8" fillId="0" borderId="0" xfId="1" applyFont="1"/>
    <xf numFmtId="41" fontId="8" fillId="0" borderId="3" xfId="6" applyNumberFormat="1" applyFont="1" applyBorder="1" applyAlignment="1">
      <alignment horizontal="center"/>
    </xf>
    <xf numFmtId="41" fontId="8" fillId="0" borderId="0" xfId="6" applyNumberFormat="1" applyFont="1" applyBorder="1" applyAlignment="1">
      <alignment horizontal="center"/>
    </xf>
    <xf numFmtId="164" fontId="8" fillId="0" borderId="0" xfId="6" applyNumberFormat="1" applyFont="1"/>
    <xf numFmtId="0" fontId="31" fillId="0" borderId="0" xfId="0" applyFont="1" applyBorder="1" applyAlignment="1">
      <alignment horizontal="left"/>
    </xf>
    <xf numFmtId="164" fontId="8" fillId="0" borderId="0" xfId="1" applyNumberFormat="1" applyFont="1" applyAlignment="1">
      <alignment horizontal="center"/>
    </xf>
    <xf numFmtId="0" fontId="8" fillId="0" borderId="0" xfId="0" applyFont="1" applyAlignment="1" applyProtection="1">
      <alignment horizontal="center"/>
      <protection locked="0"/>
    </xf>
    <xf numFmtId="0" fontId="8" fillId="0" borderId="0" xfId="10" applyFont="1" applyFill="1" applyBorder="1"/>
    <xf numFmtId="0" fontId="8" fillId="0" borderId="0" xfId="8" applyFont="1" applyBorder="1" applyAlignment="1">
      <alignment horizontal="center"/>
    </xf>
    <xf numFmtId="0" fontId="8" fillId="0" borderId="0" xfId="0" applyFont="1" applyBorder="1" applyAlignment="1" applyProtection="1">
      <alignment horizontal="center"/>
      <protection locked="0"/>
    </xf>
    <xf numFmtId="164" fontId="8" fillId="0" borderId="0" xfId="0" applyNumberFormat="1" applyFont="1" applyFill="1" applyBorder="1" applyProtection="1">
      <protection locked="0"/>
    </xf>
    <xf numFmtId="0" fontId="8" fillId="0" borderId="0" xfId="0" applyFont="1" applyFill="1" applyBorder="1" applyProtection="1">
      <protection locked="0"/>
    </xf>
    <xf numFmtId="0" fontId="8" fillId="0" borderId="0" xfId="10" applyFont="1" applyFill="1" applyBorder="1" applyAlignment="1">
      <alignment horizontal="center"/>
    </xf>
    <xf numFmtId="0" fontId="8" fillId="0" borderId="0" xfId="0" applyFont="1" applyFill="1" applyBorder="1" applyAlignment="1" applyProtection="1">
      <alignment horizontal="center"/>
      <protection locked="0"/>
    </xf>
    <xf numFmtId="0" fontId="8" fillId="0" borderId="0" xfId="0" quotePrefix="1" applyFont="1" applyFill="1" applyBorder="1" applyAlignment="1" applyProtection="1">
      <alignment horizontal="left"/>
      <protection locked="0"/>
    </xf>
    <xf numFmtId="0" fontId="8" fillId="0" borderId="0" xfId="0" applyFont="1" applyProtection="1">
      <protection locked="0"/>
    </xf>
    <xf numFmtId="0" fontId="8" fillId="0" borderId="0" xfId="0" applyFont="1" applyBorder="1" applyProtection="1">
      <protection locked="0"/>
    </xf>
    <xf numFmtId="164" fontId="8" fillId="0" borderId="0" xfId="0" applyNumberFormat="1" applyFont="1" applyBorder="1" applyAlignment="1" applyProtection="1">
      <alignment horizontal="center"/>
      <protection locked="0"/>
    </xf>
    <xf numFmtId="164" fontId="8" fillId="0" borderId="0" xfId="1" applyNumberFormat="1" applyFont="1" applyBorder="1" applyAlignment="1" applyProtection="1">
      <alignment horizontal="center"/>
      <protection locked="0"/>
    </xf>
    <xf numFmtId="0" fontId="22" fillId="0" borderId="0" xfId="0" applyFont="1" applyBorder="1" applyProtection="1">
      <protection locked="0"/>
    </xf>
    <xf numFmtId="0" fontId="15" fillId="0" borderId="0" xfId="0" applyFont="1"/>
    <xf numFmtId="0" fontId="22" fillId="0" borderId="0" xfId="10" applyFont="1" applyBorder="1"/>
    <xf numFmtId="164" fontId="8" fillId="0" borderId="0" xfId="6" applyNumberFormat="1" applyFont="1" applyFill="1" applyBorder="1" applyAlignment="1">
      <alignment horizontal="center"/>
    </xf>
    <xf numFmtId="166" fontId="8" fillId="0" borderId="0" xfId="7" applyNumberFormat="1" applyFont="1" applyAlignment="1">
      <alignment horizontal="center"/>
    </xf>
    <xf numFmtId="0" fontId="8" fillId="0" borderId="0" xfId="0" applyFont="1" applyBorder="1" applyAlignment="1" applyProtection="1">
      <alignment horizontal="left"/>
    </xf>
    <xf numFmtId="164" fontId="8" fillId="0" borderId="0" xfId="1" applyNumberFormat="1" applyFont="1" applyBorder="1" applyProtection="1"/>
    <xf numFmtId="164" fontId="22" fillId="0" borderId="0" xfId="1" applyNumberFormat="1" applyFont="1" applyBorder="1" applyProtection="1"/>
    <xf numFmtId="0" fontId="15" fillId="0" borderId="0" xfId="0" applyFont="1" applyBorder="1" applyAlignment="1"/>
    <xf numFmtId="0" fontId="8" fillId="0" borderId="0" xfId="0" applyFont="1" applyBorder="1" applyProtection="1"/>
    <xf numFmtId="10" fontId="8" fillId="0" borderId="0" xfId="0" applyNumberFormat="1" applyFont="1" applyBorder="1" applyProtection="1"/>
    <xf numFmtId="164" fontId="8" fillId="0" borderId="0" xfId="1" applyNumberFormat="1" applyFont="1" applyBorder="1"/>
    <xf numFmtId="0" fontId="8" fillId="0" borderId="0" xfId="4" applyFont="1"/>
    <xf numFmtId="0" fontId="22" fillId="0" borderId="0" xfId="4" applyFont="1"/>
    <xf numFmtId="0" fontId="8" fillId="0" borderId="0" xfId="4" applyFont="1" applyAlignment="1">
      <alignment horizontal="center"/>
    </xf>
    <xf numFmtId="0" fontId="27" fillId="0" borderId="0" xfId="4" applyFont="1" applyAlignment="1">
      <alignment horizontal="center"/>
    </xf>
    <xf numFmtId="0" fontId="8" fillId="0" borderId="0" xfId="4" applyFont="1" applyBorder="1"/>
    <xf numFmtId="0" fontId="22" fillId="0" borderId="0" xfId="4" applyFont="1" applyBorder="1" applyAlignment="1">
      <alignment horizontal="left"/>
    </xf>
    <xf numFmtId="0" fontId="8" fillId="0" borderId="0" xfId="4" applyFont="1" applyBorder="1" applyAlignment="1">
      <alignment horizontal="center"/>
    </xf>
    <xf numFmtId="0" fontId="8" fillId="0" borderId="0" xfId="4" applyFont="1" applyFill="1" applyBorder="1" applyAlignment="1">
      <alignment horizontal="center"/>
    </xf>
    <xf numFmtId="41" fontId="8" fillId="0" borderId="0" xfId="1" applyNumberFormat="1" applyFont="1" applyFill="1" applyBorder="1" applyAlignment="1">
      <alignment horizontal="center"/>
    </xf>
    <xf numFmtId="166" fontId="8" fillId="0" borderId="0" xfId="3" applyNumberFormat="1" applyFont="1" applyBorder="1" applyAlignment="1">
      <alignment horizontal="center"/>
    </xf>
    <xf numFmtId="164" fontId="8" fillId="0" borderId="0" xfId="1" applyNumberFormat="1" applyFont="1" applyFill="1" applyBorder="1" applyAlignment="1">
      <alignment horizontal="center"/>
    </xf>
    <xf numFmtId="166" fontId="8" fillId="0" borderId="0" xfId="4" applyNumberFormat="1" applyFont="1" applyBorder="1" applyAlignment="1">
      <alignment horizontal="center"/>
    </xf>
    <xf numFmtId="0" fontId="8" fillId="0" borderId="0" xfId="4" quotePrefix="1" applyFont="1" applyBorder="1" applyAlignment="1">
      <alignment horizontal="left"/>
    </xf>
    <xf numFmtId="0" fontId="8" fillId="0" borderId="0" xfId="3" applyNumberFormat="1" applyFont="1" applyBorder="1" applyAlignment="1">
      <alignment horizontal="center"/>
    </xf>
    <xf numFmtId="0" fontId="8" fillId="0" borderId="0" xfId="3" applyNumberFormat="1" applyFont="1" applyAlignment="1">
      <alignment horizontal="center"/>
    </xf>
    <xf numFmtId="0" fontId="22" fillId="0" borderId="0" xfId="4" applyFont="1" applyBorder="1"/>
    <xf numFmtId="164" fontId="8" fillId="0" borderId="0" xfId="4" applyNumberFormat="1" applyFont="1" applyBorder="1" applyAlignment="1">
      <alignment horizontal="center"/>
    </xf>
    <xf numFmtId="0" fontId="22" fillId="0" borderId="0" xfId="0" quotePrefix="1" applyFont="1" applyAlignment="1">
      <alignment horizontal="left"/>
    </xf>
    <xf numFmtId="164" fontId="8" fillId="0" borderId="0" xfId="0" applyNumberFormat="1" applyFont="1" applyAlignment="1">
      <alignment horizontal="right"/>
    </xf>
    <xf numFmtId="164" fontId="8" fillId="0" borderId="0" xfId="0" applyNumberFormat="1" applyFont="1" applyBorder="1" applyAlignment="1">
      <alignment horizontal="center"/>
    </xf>
    <xf numFmtId="164" fontId="8" fillId="0" borderId="0" xfId="0" applyNumberFormat="1" applyFont="1" applyBorder="1"/>
    <xf numFmtId="3" fontId="8" fillId="0" borderId="0" xfId="0" applyNumberFormat="1" applyFont="1" applyBorder="1"/>
    <xf numFmtId="164" fontId="8" fillId="0" borderId="0" xfId="0" applyNumberFormat="1" applyFont="1" applyAlignment="1">
      <alignment horizontal="center"/>
    </xf>
    <xf numFmtId="166" fontId="8" fillId="0" borderId="0" xfId="3" applyNumberFormat="1" applyFont="1" applyAlignment="1">
      <alignment horizontal="center"/>
    </xf>
    <xf numFmtId="164" fontId="8" fillId="0" borderId="0" xfId="1" applyNumberFormat="1" applyFont="1" applyFill="1" applyBorder="1" applyAlignment="1" applyProtection="1">
      <alignment horizontal="center"/>
      <protection locked="0"/>
    </xf>
    <xf numFmtId="41" fontId="8" fillId="0" borderId="0" xfId="8" applyNumberFormat="1" applyFont="1" applyBorder="1" applyAlignment="1">
      <alignment horizontal="center"/>
    </xf>
    <xf numFmtId="0" fontId="8" fillId="0" borderId="0" xfId="1" applyNumberFormat="1" applyFont="1" applyFill="1" applyBorder="1" applyAlignment="1">
      <alignment horizontal="center"/>
    </xf>
    <xf numFmtId="0" fontId="8" fillId="0" borderId="0" xfId="8" applyFont="1" applyFill="1" applyBorder="1" applyAlignment="1" applyProtection="1">
      <alignment horizontal="center"/>
      <protection locked="0"/>
    </xf>
    <xf numFmtId="166" fontId="8" fillId="0" borderId="0" xfId="3" applyNumberFormat="1" applyFont="1" applyFill="1" applyBorder="1" applyAlignment="1" applyProtection="1">
      <alignment horizontal="center"/>
      <protection locked="0"/>
    </xf>
    <xf numFmtId="0" fontId="8" fillId="0" borderId="0" xfId="0" quotePrefix="1" applyFont="1" applyBorder="1" applyAlignment="1" applyProtection="1">
      <alignment horizontal="left"/>
      <protection locked="0"/>
    </xf>
    <xf numFmtId="0" fontId="8" fillId="0" borderId="0" xfId="0" applyNumberFormat="1" applyFont="1" applyAlignment="1">
      <alignment horizontal="right"/>
    </xf>
    <xf numFmtId="39" fontId="8" fillId="0" borderId="0" xfId="0" applyNumberFormat="1" applyFont="1"/>
    <xf numFmtId="39" fontId="8" fillId="0" borderId="0" xfId="0" applyNumberFormat="1" applyFont="1" applyAlignment="1">
      <alignment horizontal="center" wrapText="1"/>
    </xf>
    <xf numFmtId="0" fontId="8" fillId="0" borderId="1" xfId="0" applyFont="1" applyBorder="1" applyAlignment="1">
      <alignment horizontal="center"/>
    </xf>
    <xf numFmtId="1" fontId="8" fillId="0" borderId="0" xfId="0" applyNumberFormat="1" applyFont="1"/>
    <xf numFmtId="166" fontId="8" fillId="0" borderId="0" xfId="0" applyNumberFormat="1" applyFont="1" applyAlignment="1">
      <alignment horizontal="center"/>
    </xf>
    <xf numFmtId="10" fontId="8" fillId="0" borderId="0" xfId="0" applyNumberFormat="1" applyFont="1" applyAlignment="1"/>
    <xf numFmtId="37" fontId="8" fillId="0" borderId="0" xfId="0" applyNumberFormat="1" applyFont="1" applyAlignment="1">
      <alignment horizontal="right"/>
    </xf>
    <xf numFmtId="166" fontId="8" fillId="0" borderId="0" xfId="0" applyNumberFormat="1" applyFont="1" applyBorder="1" applyAlignment="1">
      <alignment horizontal="center"/>
    </xf>
    <xf numFmtId="8" fontId="8" fillId="0" borderId="0" xfId="0" applyNumberFormat="1" applyFont="1"/>
    <xf numFmtId="37" fontId="8" fillId="0" borderId="0" xfId="0" applyNumberFormat="1" applyFont="1" applyBorder="1" applyAlignment="1">
      <alignment horizontal="right"/>
    </xf>
    <xf numFmtId="0" fontId="22" fillId="0" borderId="0" xfId="0" applyFont="1" applyAlignment="1">
      <alignment horizontal="left"/>
    </xf>
    <xf numFmtId="41" fontId="8" fillId="0" borderId="0" xfId="1" applyNumberFormat="1" applyFont="1" applyBorder="1" applyProtection="1">
      <protection locked="0"/>
    </xf>
    <xf numFmtId="41" fontId="8" fillId="0" borderId="0" xfId="0" applyNumberFormat="1" applyFont="1" applyBorder="1" applyAlignment="1">
      <alignment horizontal="center"/>
    </xf>
    <xf numFmtId="164" fontId="8" fillId="0" borderId="0" xfId="0" applyNumberFormat="1" applyFont="1" applyBorder="1" applyAlignment="1"/>
    <xf numFmtId="41" fontId="8" fillId="0" borderId="0" xfId="0" applyNumberFormat="1" applyFont="1"/>
    <xf numFmtId="166" fontId="8" fillId="0" borderId="0" xfId="0" applyNumberFormat="1" applyFont="1"/>
    <xf numFmtId="39" fontId="8" fillId="0" borderId="0" xfId="0" applyNumberFormat="1" applyFont="1" applyAlignment="1">
      <alignment horizontal="center"/>
    </xf>
    <xf numFmtId="49" fontId="8" fillId="0" borderId="0" xfId="0" applyNumberFormat="1" applyFont="1"/>
    <xf numFmtId="1" fontId="8" fillId="0" borderId="0" xfId="0" applyNumberFormat="1" applyFont="1" applyAlignment="1">
      <alignment horizontal="center"/>
    </xf>
    <xf numFmtId="166" fontId="8" fillId="0" borderId="0" xfId="1" applyNumberFormat="1" applyFont="1"/>
    <xf numFmtId="41" fontId="8" fillId="0" borderId="3" xfId="0" applyNumberFormat="1" applyFont="1" applyBorder="1"/>
    <xf numFmtId="175" fontId="8" fillId="0" borderId="0" xfId="0" applyNumberFormat="1" applyFont="1"/>
    <xf numFmtId="0" fontId="22" fillId="0" borderId="0" xfId="12" applyFont="1"/>
    <xf numFmtId="0" fontId="8" fillId="0" borderId="0" xfId="12" applyFont="1"/>
    <xf numFmtId="41" fontId="8" fillId="0" borderId="0" xfId="12" applyNumberFormat="1" applyFont="1"/>
    <xf numFmtId="164" fontId="8" fillId="0" borderId="0" xfId="12" applyNumberFormat="1" applyFont="1"/>
    <xf numFmtId="49" fontId="8" fillId="0" borderId="0" xfId="12" applyNumberFormat="1" applyFont="1" applyAlignment="1">
      <alignment horizontal="right"/>
    </xf>
    <xf numFmtId="41" fontId="8" fillId="0" borderId="0" xfId="12" applyNumberFormat="1" applyFont="1" applyAlignment="1">
      <alignment horizontal="center"/>
    </xf>
    <xf numFmtId="164" fontId="8" fillId="0" borderId="0" xfId="12" applyNumberFormat="1" applyFont="1" applyAlignment="1">
      <alignment horizontal="center"/>
    </xf>
    <xf numFmtId="0" fontId="8" fillId="0" borderId="0" xfId="12" applyFont="1" applyAlignment="1">
      <alignment horizontal="center"/>
    </xf>
    <xf numFmtId="0" fontId="32" fillId="0" borderId="0" xfId="12" applyFont="1" applyBorder="1"/>
    <xf numFmtId="0" fontId="22" fillId="0" borderId="1" xfId="1" applyNumberFormat="1" applyFont="1" applyBorder="1" applyAlignment="1">
      <alignment horizontal="center" wrapText="1"/>
    </xf>
    <xf numFmtId="41" fontId="22" fillId="0" borderId="1" xfId="12" applyNumberFormat="1" applyFont="1" applyBorder="1" applyAlignment="1">
      <alignment horizontal="center" wrapText="1"/>
    </xf>
    <xf numFmtId="164" fontId="22" fillId="0" borderId="1" xfId="12" applyNumberFormat="1" applyFont="1" applyBorder="1" applyAlignment="1">
      <alignment horizontal="center" wrapText="1"/>
    </xf>
    <xf numFmtId="0" fontId="8" fillId="0" borderId="0" xfId="1" applyNumberFormat="1" applyFont="1"/>
    <xf numFmtId="0" fontId="8" fillId="0" borderId="0" xfId="3" applyNumberFormat="1" applyFont="1"/>
    <xf numFmtId="0" fontId="8" fillId="0" borderId="0" xfId="12" applyFont="1" applyBorder="1"/>
    <xf numFmtId="164" fontId="8" fillId="0" borderId="0" xfId="3" applyNumberFormat="1" applyFont="1"/>
    <xf numFmtId="0" fontId="8" fillId="0" borderId="16" xfId="1" applyNumberFormat="1" applyFont="1" applyBorder="1"/>
    <xf numFmtId="0" fontId="8" fillId="0" borderId="12" xfId="3" applyNumberFormat="1" applyFont="1" applyBorder="1"/>
    <xf numFmtId="0" fontId="8" fillId="0" borderId="12" xfId="12" applyFont="1" applyBorder="1"/>
    <xf numFmtId="0" fontId="8" fillId="0" borderId="12" xfId="1" applyNumberFormat="1" applyFont="1" applyBorder="1"/>
    <xf numFmtId="41" fontId="8" fillId="0" borderId="12" xfId="12" applyNumberFormat="1" applyFont="1" applyBorder="1"/>
    <xf numFmtId="164" fontId="8" fillId="0" borderId="12" xfId="12" applyNumberFormat="1" applyFont="1" applyBorder="1"/>
    <xf numFmtId="164" fontId="8" fillId="0" borderId="17" xfId="12" applyNumberFormat="1" applyFont="1" applyBorder="1"/>
    <xf numFmtId="0" fontId="8" fillId="0" borderId="18" xfId="1" applyNumberFormat="1" applyFont="1" applyBorder="1"/>
    <xf numFmtId="0" fontId="8" fillId="0" borderId="0" xfId="3" applyNumberFormat="1" applyFont="1" applyBorder="1"/>
    <xf numFmtId="0" fontId="8" fillId="0" borderId="0" xfId="1" applyNumberFormat="1" applyFont="1" applyBorder="1"/>
    <xf numFmtId="41" fontId="8" fillId="0" borderId="0" xfId="12" applyNumberFormat="1" applyFont="1" applyBorder="1"/>
    <xf numFmtId="164" fontId="8" fillId="0" borderId="0" xfId="12" applyNumberFormat="1" applyFont="1" applyBorder="1"/>
    <xf numFmtId="164" fontId="8" fillId="0" borderId="19" xfId="12" applyNumberFormat="1" applyFont="1" applyBorder="1"/>
    <xf numFmtId="0" fontId="8" fillId="0" borderId="1" xfId="12" applyFont="1" applyBorder="1"/>
    <xf numFmtId="0" fontId="8" fillId="0" borderId="1" xfId="1" applyNumberFormat="1" applyFont="1" applyBorder="1"/>
    <xf numFmtId="164" fontId="8" fillId="0" borderId="1" xfId="12" applyNumberFormat="1" applyFont="1" applyBorder="1"/>
    <xf numFmtId="10" fontId="8" fillId="0" borderId="0" xfId="3" applyNumberFormat="1" applyFont="1"/>
    <xf numFmtId="49" fontId="8" fillId="0" borderId="0" xfId="4" applyNumberFormat="1" applyFont="1" applyAlignment="1">
      <alignment horizontal="center"/>
    </xf>
    <xf numFmtId="41" fontId="8" fillId="0" borderId="0" xfId="4" applyNumberFormat="1" applyFont="1" applyBorder="1" applyAlignment="1">
      <alignment horizontal="center"/>
    </xf>
    <xf numFmtId="164" fontId="8" fillId="0" borderId="0" xfId="4" applyNumberFormat="1" applyFont="1" applyBorder="1"/>
    <xf numFmtId="164" fontId="8" fillId="0" borderId="2" xfId="1" applyNumberFormat="1" applyFont="1" applyBorder="1" applyAlignment="1">
      <alignment horizontal="center"/>
    </xf>
    <xf numFmtId="166" fontId="8" fillId="0" borderId="0" xfId="4" applyNumberFormat="1" applyFont="1" applyBorder="1"/>
    <xf numFmtId="0" fontId="8" fillId="0" borderId="0" xfId="4" applyFont="1" applyAlignment="1">
      <alignment horizontal="right"/>
    </xf>
    <xf numFmtId="0" fontId="8" fillId="0" borderId="0" xfId="4" applyNumberFormat="1" applyFont="1" applyBorder="1" applyAlignment="1">
      <alignment horizontal="center"/>
    </xf>
    <xf numFmtId="0" fontId="8" fillId="0" borderId="0" xfId="4" applyFont="1" applyBorder="1" applyAlignment="1">
      <alignment horizontal="left"/>
    </xf>
    <xf numFmtId="0" fontId="8" fillId="0" borderId="16" xfId="4" applyFont="1" applyBorder="1"/>
    <xf numFmtId="0" fontId="8" fillId="0" borderId="12" xfId="4" applyFont="1" applyBorder="1"/>
    <xf numFmtId="0" fontId="8" fillId="0" borderId="12" xfId="4" applyFont="1" applyBorder="1" applyAlignment="1">
      <alignment horizontal="center"/>
    </xf>
    <xf numFmtId="164" fontId="8" fillId="0" borderId="12" xfId="4" applyNumberFormat="1" applyFont="1" applyBorder="1" applyAlignment="1">
      <alignment horizontal="center"/>
    </xf>
    <xf numFmtId="0" fontId="8" fillId="0" borderId="17" xfId="4" applyFont="1" applyBorder="1" applyAlignment="1">
      <alignment horizontal="center"/>
    </xf>
    <xf numFmtId="0" fontId="8" fillId="0" borderId="18" xfId="4" quotePrefix="1" applyFont="1" applyBorder="1" applyAlignment="1">
      <alignment horizontal="left"/>
    </xf>
    <xf numFmtId="3" fontId="8" fillId="0" borderId="0" xfId="4" applyNumberFormat="1" applyFont="1" applyBorder="1" applyAlignment="1">
      <alignment horizontal="center"/>
    </xf>
    <xf numFmtId="0" fontId="8" fillId="0" borderId="19" xfId="4" applyFont="1" applyBorder="1" applyAlignment="1">
      <alignment horizontal="center"/>
    </xf>
    <xf numFmtId="0" fontId="8" fillId="0" borderId="1" xfId="4" applyFont="1" applyBorder="1"/>
    <xf numFmtId="0" fontId="8" fillId="0" borderId="1" xfId="4" applyFont="1" applyBorder="1" applyAlignment="1">
      <alignment horizontal="center"/>
    </xf>
    <xf numFmtId="49" fontId="8" fillId="0" borderId="0" xfId="0" applyNumberFormat="1" applyFont="1" applyAlignment="1">
      <alignment horizontal="right"/>
    </xf>
    <xf numFmtId="0" fontId="8" fillId="0" borderId="0" xfId="0" applyFont="1" applyBorder="1" applyAlignment="1">
      <alignment horizontal="right"/>
    </xf>
    <xf numFmtId="0" fontId="22" fillId="0" borderId="0" xfId="0" quotePrefix="1" applyFont="1" applyBorder="1" applyAlignment="1">
      <alignment horizontal="left"/>
    </xf>
    <xf numFmtId="17" fontId="8" fillId="0" borderId="0" xfId="0" applyNumberFormat="1" applyFont="1" applyBorder="1" applyAlignment="1">
      <alignment horizontal="center"/>
    </xf>
    <xf numFmtId="37" fontId="8" fillId="0" borderId="0" xfId="0" applyNumberFormat="1" applyFont="1" applyBorder="1" applyAlignment="1">
      <alignment horizontal="center"/>
    </xf>
    <xf numFmtId="176" fontId="8" fillId="0" borderId="0" xfId="0" applyNumberFormat="1" applyFont="1" applyBorder="1" applyAlignment="1">
      <alignment horizontal="center"/>
    </xf>
    <xf numFmtId="0" fontId="27" fillId="0" borderId="0" xfId="0" quotePrefix="1" applyFont="1" applyAlignment="1">
      <alignment horizontal="center"/>
    </xf>
    <xf numFmtId="166" fontId="8" fillId="0" borderId="0" xfId="0" applyNumberFormat="1" applyFont="1" applyBorder="1"/>
    <xf numFmtId="37" fontId="33" fillId="0" borderId="0" xfId="0" applyNumberFormat="1" applyFont="1" applyBorder="1" applyAlignment="1">
      <alignment horizontal="right"/>
    </xf>
    <xf numFmtId="37" fontId="33" fillId="0" borderId="0" xfId="0" applyNumberFormat="1" applyFont="1" applyBorder="1"/>
    <xf numFmtId="10" fontId="33" fillId="0" borderId="0" xfId="0" applyNumberFormat="1" applyFont="1" applyBorder="1"/>
    <xf numFmtId="10" fontId="8" fillId="0" borderId="0" xfId="0" applyNumberFormat="1" applyFont="1" applyBorder="1"/>
    <xf numFmtId="166" fontId="8" fillId="0" borderId="0" xfId="3" applyNumberFormat="1" applyFont="1" applyBorder="1" applyAlignment="1">
      <alignment horizontal="right"/>
    </xf>
    <xf numFmtId="0" fontId="8" fillId="0" borderId="0" xfId="0" quotePrefix="1" applyFont="1" applyBorder="1" applyAlignment="1">
      <alignment horizontal="center"/>
    </xf>
    <xf numFmtId="41" fontId="8" fillId="0" borderId="0" xfId="0" applyNumberFormat="1" applyFont="1" applyBorder="1"/>
    <xf numFmtId="0" fontId="8" fillId="0" borderId="0" xfId="1" applyNumberFormat="1" applyFont="1" applyBorder="1" applyProtection="1">
      <protection locked="0"/>
    </xf>
    <xf numFmtId="42" fontId="8" fillId="0" borderId="0" xfId="0" applyNumberFormat="1" applyFont="1"/>
    <xf numFmtId="0" fontId="8" fillId="0" borderId="0" xfId="0" applyNumberFormat="1" applyFont="1"/>
    <xf numFmtId="42" fontId="8" fillId="0" borderId="0" xfId="0" applyNumberFormat="1" applyFont="1" applyAlignment="1">
      <alignment horizontal="center"/>
    </xf>
    <xf numFmtId="42" fontId="27" fillId="0" borderId="0" xfId="0" applyNumberFormat="1" applyFont="1" applyAlignment="1">
      <alignment horizontal="center"/>
    </xf>
    <xf numFmtId="42" fontId="8" fillId="0" borderId="0" xfId="0" applyNumberFormat="1" applyFont="1" applyBorder="1"/>
    <xf numFmtId="164" fontId="33" fillId="0" borderId="0" xfId="1" applyNumberFormat="1" applyFont="1" applyBorder="1"/>
    <xf numFmtId="10" fontId="8" fillId="0" borderId="0" xfId="3" applyNumberFormat="1" applyFont="1" applyBorder="1"/>
    <xf numFmtId="42" fontId="33" fillId="0" borderId="0" xfId="1" applyNumberFormat="1" applyFont="1" applyBorder="1"/>
    <xf numFmtId="0" fontId="8" fillId="0" borderId="0" xfId="0" quotePrefix="1" applyNumberFormat="1" applyFont="1" applyAlignment="1">
      <alignment horizontal="center"/>
    </xf>
    <xf numFmtId="42" fontId="8" fillId="0" borderId="0" xfId="1" applyNumberFormat="1" applyFont="1" applyBorder="1"/>
    <xf numFmtId="0" fontId="8" fillId="0" borderId="0" xfId="0" applyNumberFormat="1" applyFont="1" applyBorder="1" applyAlignment="1">
      <alignment horizontal="center"/>
    </xf>
    <xf numFmtId="0" fontId="8" fillId="0" borderId="0" xfId="0" applyNumberFormat="1" applyFont="1" applyBorder="1"/>
    <xf numFmtId="0" fontId="8" fillId="0" borderId="0" xfId="0" quotePrefix="1" applyNumberFormat="1" applyFont="1" applyBorder="1" applyAlignment="1">
      <alignment horizontal="center"/>
    </xf>
    <xf numFmtId="0" fontId="8" fillId="0" borderId="0" xfId="11" applyFont="1"/>
    <xf numFmtId="0" fontId="22" fillId="0" borderId="0" xfId="11" applyFont="1"/>
    <xf numFmtId="0" fontId="8" fillId="0" borderId="0" xfId="11" applyFont="1" applyAlignment="1">
      <alignment horizontal="center"/>
    </xf>
    <xf numFmtId="41" fontId="8" fillId="0" borderId="0" xfId="11" applyNumberFormat="1" applyFont="1" applyAlignment="1">
      <alignment horizontal="center"/>
    </xf>
    <xf numFmtId="164" fontId="8" fillId="0" borderId="0" xfId="11" applyNumberFormat="1" applyFont="1" applyAlignment="1">
      <alignment horizontal="center"/>
    </xf>
    <xf numFmtId="49" fontId="8" fillId="0" borderId="0" xfId="11" applyNumberFormat="1" applyFont="1" applyFill="1" applyAlignment="1">
      <alignment horizontal="center"/>
    </xf>
    <xf numFmtId="0" fontId="22" fillId="0" borderId="0" xfId="11" applyFont="1" applyFill="1"/>
    <xf numFmtId="0" fontId="27" fillId="0" borderId="0" xfId="11" applyFont="1" applyAlignment="1">
      <alignment horizontal="center"/>
    </xf>
    <xf numFmtId="41" fontId="27" fillId="0" borderId="0" xfId="11" applyNumberFormat="1" applyFont="1" applyAlignment="1">
      <alignment horizontal="center"/>
    </xf>
    <xf numFmtId="164" fontId="27" fillId="0" borderId="0" xfId="11" applyNumberFormat="1" applyFont="1" applyAlignment="1">
      <alignment horizontal="center"/>
    </xf>
    <xf numFmtId="0" fontId="8" fillId="0" borderId="0" xfId="11" applyFont="1" applyBorder="1"/>
    <xf numFmtId="0" fontId="22" fillId="0" borderId="0" xfId="11" applyFont="1" applyBorder="1" applyAlignment="1">
      <alignment horizontal="left"/>
    </xf>
    <xf numFmtId="0" fontId="8" fillId="0" borderId="0" xfId="11" applyFont="1" applyBorder="1" applyAlignment="1">
      <alignment horizontal="center"/>
    </xf>
    <xf numFmtId="41" fontId="8" fillId="0" borderId="0" xfId="11" applyNumberFormat="1" applyFont="1"/>
    <xf numFmtId="166" fontId="8" fillId="0" borderId="0" xfId="11" applyNumberFormat="1" applyFont="1"/>
    <xf numFmtId="164" fontId="8" fillId="0" borderId="0" xfId="11" applyNumberFormat="1" applyFont="1"/>
    <xf numFmtId="0" fontId="8" fillId="0" borderId="0" xfId="11" applyFont="1" applyFill="1" applyBorder="1" applyAlignment="1">
      <alignment horizontal="center"/>
    </xf>
    <xf numFmtId="164" fontId="8" fillId="0" borderId="0" xfId="1" applyNumberFormat="1" applyFont="1" applyFill="1" applyAlignment="1">
      <alignment horizontal="center"/>
    </xf>
    <xf numFmtId="0" fontId="8" fillId="0" borderId="0" xfId="13" applyFont="1"/>
    <xf numFmtId="0" fontId="8" fillId="0" borderId="0" xfId="13" applyFont="1" applyBorder="1"/>
    <xf numFmtId="0" fontId="8" fillId="0" borderId="0" xfId="13" applyFont="1" applyBorder="1" applyAlignment="1">
      <alignment horizontal="center"/>
    </xf>
    <xf numFmtId="44" fontId="8" fillId="0" borderId="0" xfId="2" applyFont="1" applyAlignment="1">
      <alignment horizontal="right"/>
    </xf>
    <xf numFmtId="43" fontId="8" fillId="0" borderId="0" xfId="1" applyFont="1" applyAlignment="1">
      <alignment horizontal="right"/>
    </xf>
    <xf numFmtId="0" fontId="8" fillId="0" borderId="0" xfId="11" quotePrefix="1" applyFont="1"/>
    <xf numFmtId="8" fontId="8" fillId="0" borderId="0" xfId="11" applyNumberFormat="1" applyFont="1"/>
    <xf numFmtId="0" fontId="8" fillId="0" borderId="0" xfId="11" applyFont="1" applyBorder="1" applyAlignment="1">
      <alignment horizontal="left"/>
    </xf>
    <xf numFmtId="44" fontId="8" fillId="0" borderId="0" xfId="2" applyFont="1"/>
    <xf numFmtId="0" fontId="8" fillId="0" borderId="0" xfId="11" applyFont="1" applyAlignment="1">
      <alignment horizontal="left"/>
    </xf>
    <xf numFmtId="0" fontId="8" fillId="0" borderId="0" xfId="11" applyFont="1" applyBorder="1" applyAlignment="1">
      <alignment horizontal="left" indent="1"/>
    </xf>
    <xf numFmtId="0" fontId="8" fillId="0" borderId="0" xfId="11" applyNumberFormat="1" applyFont="1" applyAlignment="1">
      <alignment horizontal="center"/>
    </xf>
    <xf numFmtId="0" fontId="8" fillId="0" borderId="16" xfId="11" applyFont="1" applyBorder="1" applyAlignment="1"/>
    <xf numFmtId="0" fontId="8" fillId="0" borderId="12" xfId="11" applyFont="1" applyBorder="1"/>
    <xf numFmtId="0" fontId="8" fillId="0" borderId="12" xfId="11" applyFont="1" applyBorder="1" applyAlignment="1">
      <alignment horizontal="center"/>
    </xf>
    <xf numFmtId="41" fontId="8" fillId="0" borderId="12" xfId="1" applyNumberFormat="1" applyFont="1" applyBorder="1" applyAlignment="1">
      <alignment horizontal="center"/>
    </xf>
    <xf numFmtId="168" fontId="8" fillId="0" borderId="12" xfId="3" applyNumberFormat="1" applyFont="1" applyBorder="1" applyAlignment="1">
      <alignment horizontal="center"/>
    </xf>
    <xf numFmtId="41" fontId="8" fillId="0" borderId="12" xfId="1" applyNumberFormat="1" applyFont="1" applyFill="1" applyBorder="1" applyAlignment="1">
      <alignment horizontal="center"/>
    </xf>
    <xf numFmtId="0" fontId="8" fillId="0" borderId="17" xfId="11" applyNumberFormat="1" applyFont="1" applyBorder="1" applyAlignment="1">
      <alignment horizontal="center"/>
    </xf>
    <xf numFmtId="0" fontId="8" fillId="0" borderId="18" xfId="11" applyFont="1" applyBorder="1" applyAlignment="1">
      <alignment horizontal="left" indent="1"/>
    </xf>
    <xf numFmtId="168" fontId="8" fillId="0" borderId="0" xfId="3" applyNumberFormat="1" applyFont="1" applyBorder="1" applyAlignment="1">
      <alignment horizontal="center"/>
    </xf>
    <xf numFmtId="0" fontId="8" fillId="0" borderId="19" xfId="11" applyNumberFormat="1" applyFont="1" applyBorder="1" applyAlignment="1">
      <alignment horizontal="center"/>
    </xf>
    <xf numFmtId="0" fontId="22" fillId="0" borderId="18" xfId="11" applyFont="1" applyBorder="1" applyAlignment="1">
      <alignment horizontal="left"/>
    </xf>
    <xf numFmtId="41" fontId="22" fillId="0" borderId="0" xfId="1" applyNumberFormat="1" applyFont="1" applyBorder="1" applyAlignment="1">
      <alignment horizontal="center"/>
    </xf>
    <xf numFmtId="0" fontId="8" fillId="0" borderId="18" xfId="11" applyFont="1" applyBorder="1" applyAlignment="1">
      <alignment horizontal="left"/>
    </xf>
    <xf numFmtId="0" fontId="22" fillId="0" borderId="20" xfId="11" applyFont="1" applyBorder="1" applyAlignment="1">
      <alignment horizontal="left"/>
    </xf>
    <xf numFmtId="0" fontId="8" fillId="0" borderId="1" xfId="11" applyFont="1" applyBorder="1"/>
    <xf numFmtId="0" fontId="8" fillId="0" borderId="1" xfId="11" applyFont="1" applyBorder="1" applyAlignment="1">
      <alignment horizontal="center"/>
    </xf>
    <xf numFmtId="41" fontId="22" fillId="0" borderId="1" xfId="1" applyNumberFormat="1" applyFont="1" applyBorder="1" applyAlignment="1">
      <alignment horizontal="center"/>
    </xf>
    <xf numFmtId="168" fontId="8" fillId="0" borderId="1" xfId="3" applyNumberFormat="1" applyFont="1" applyBorder="1" applyAlignment="1">
      <alignment horizontal="center"/>
    </xf>
    <xf numFmtId="41" fontId="8" fillId="0" borderId="1" xfId="1" applyNumberFormat="1" applyFont="1" applyBorder="1" applyAlignment="1">
      <alignment horizontal="center"/>
    </xf>
    <xf numFmtId="0" fontId="8" fillId="0" borderId="21" xfId="11" applyNumberFormat="1" applyFont="1" applyBorder="1" applyAlignment="1">
      <alignment horizontal="center"/>
    </xf>
    <xf numFmtId="0" fontId="8" fillId="0" borderId="0" xfId="11" quotePrefix="1" applyFont="1" applyBorder="1" applyAlignment="1">
      <alignment horizontal="left"/>
    </xf>
    <xf numFmtId="0" fontId="8" fillId="0" borderId="0" xfId="11" applyNumberFormat="1" applyFont="1" applyBorder="1" applyAlignment="1">
      <alignment horizontal="center"/>
    </xf>
    <xf numFmtId="8" fontId="8" fillId="0" borderId="0" xfId="11" applyNumberFormat="1" applyFont="1" applyBorder="1"/>
    <xf numFmtId="0" fontId="22" fillId="0" borderId="0" xfId="11" applyFont="1" applyBorder="1"/>
    <xf numFmtId="0" fontId="27" fillId="0" borderId="0" xfId="11" applyFont="1" applyBorder="1" applyAlignment="1">
      <alignment horizontal="center"/>
    </xf>
    <xf numFmtId="0" fontId="8" fillId="0" borderId="0" xfId="11" applyFont="1" applyAlignment="1">
      <alignment horizontal="right"/>
    </xf>
    <xf numFmtId="0" fontId="8" fillId="0" borderId="0" xfId="1" applyNumberFormat="1" applyFont="1" applyAlignment="1">
      <alignment horizontal="center"/>
    </xf>
    <xf numFmtId="0" fontId="8" fillId="0" borderId="16" xfId="0" applyFont="1" applyBorder="1"/>
    <xf numFmtId="0" fontId="8" fillId="0" borderId="12" xfId="0" applyFont="1" applyBorder="1"/>
    <xf numFmtId="0" fontId="8" fillId="0" borderId="12" xfId="0" applyFont="1" applyBorder="1" applyAlignment="1">
      <alignment horizontal="center"/>
    </xf>
    <xf numFmtId="0" fontId="8" fillId="0" borderId="17" xfId="0" applyFont="1" applyBorder="1"/>
    <xf numFmtId="0" fontId="8" fillId="0" borderId="18" xfId="0" applyFont="1" applyBorder="1"/>
    <xf numFmtId="0" fontId="8" fillId="0" borderId="19" xfId="0" applyFont="1" applyBorder="1"/>
    <xf numFmtId="0" fontId="8" fillId="0" borderId="20" xfId="0" applyFont="1" applyBorder="1"/>
    <xf numFmtId="0" fontId="8" fillId="0" borderId="1" xfId="0" applyFont="1" applyBorder="1"/>
    <xf numFmtId="0" fontId="8" fillId="0" borderId="21" xfId="0" applyFont="1" applyBorder="1"/>
    <xf numFmtId="0" fontId="8" fillId="0" borderId="0" xfId="8" applyFont="1"/>
    <xf numFmtId="0" fontId="8" fillId="0" borderId="0" xfId="8" applyFont="1" applyAlignment="1">
      <alignment horizontal="center"/>
    </xf>
    <xf numFmtId="49" fontId="8" fillId="0" borderId="0" xfId="8" applyNumberFormat="1" applyFont="1" applyAlignment="1">
      <alignment horizontal="center"/>
    </xf>
    <xf numFmtId="0" fontId="22" fillId="0" borderId="0" xfId="8" applyFont="1"/>
    <xf numFmtId="0" fontId="27" fillId="0" borderId="0" xfId="8" applyFont="1" applyAlignment="1">
      <alignment horizontal="center"/>
    </xf>
    <xf numFmtId="0" fontId="8" fillId="0" borderId="0" xfId="8" applyFont="1" applyBorder="1"/>
    <xf numFmtId="0" fontId="8" fillId="0" borderId="0" xfId="8" applyFont="1" applyBorder="1" applyAlignment="1">
      <alignment horizontal="left"/>
    </xf>
    <xf numFmtId="164" fontId="8" fillId="0" borderId="0" xfId="0" applyNumberFormat="1" applyFont="1" applyFill="1" applyBorder="1" applyAlignment="1" applyProtection="1">
      <alignment horizontal="center"/>
      <protection locked="0"/>
    </xf>
    <xf numFmtId="0" fontId="8" fillId="0" borderId="12" xfId="3" applyNumberFormat="1" applyFont="1" applyBorder="1" applyAlignment="1">
      <alignment horizontal="center"/>
    </xf>
    <xf numFmtId="0" fontId="8" fillId="0" borderId="0" xfId="1" applyNumberFormat="1" applyFont="1" applyBorder="1" applyAlignment="1" applyProtection="1">
      <alignment horizontal="center"/>
      <protection locked="0"/>
    </xf>
    <xf numFmtId="166" fontId="8" fillId="0" borderId="0" xfId="0" applyNumberFormat="1" applyFont="1" applyBorder="1" applyAlignment="1" applyProtection="1">
      <alignment horizontal="center"/>
      <protection locked="0"/>
    </xf>
    <xf numFmtId="0" fontId="8" fillId="0" borderId="0" xfId="1" applyNumberFormat="1" applyFont="1" applyFill="1" applyBorder="1" applyAlignment="1" applyProtection="1">
      <alignment horizontal="center"/>
      <protection locked="0"/>
    </xf>
    <xf numFmtId="0" fontId="22" fillId="0" borderId="0" xfId="0" applyFont="1" applyBorder="1" applyAlignment="1" applyProtection="1">
      <alignment horizontal="left"/>
      <protection locked="0"/>
    </xf>
    <xf numFmtId="0" fontId="8" fillId="0" borderId="16" xfId="0" applyFont="1" applyBorder="1" applyProtection="1">
      <protection locked="0"/>
    </xf>
    <xf numFmtId="0" fontId="8" fillId="0" borderId="12" xfId="0" applyFont="1" applyBorder="1" applyProtection="1">
      <protection locked="0"/>
    </xf>
    <xf numFmtId="0" fontId="8" fillId="0" borderId="12" xfId="0" applyFont="1" applyBorder="1" applyAlignment="1" applyProtection="1">
      <alignment horizontal="center"/>
      <protection locked="0"/>
    </xf>
    <xf numFmtId="0" fontId="8" fillId="0" borderId="17" xfId="0" applyFont="1" applyBorder="1" applyAlignment="1" applyProtection="1">
      <alignment horizontal="center"/>
      <protection locked="0"/>
    </xf>
    <xf numFmtId="0" fontId="8" fillId="0" borderId="19" xfId="0" applyFont="1" applyBorder="1" applyAlignment="1" applyProtection="1">
      <alignment horizontal="center"/>
      <protection locked="0"/>
    </xf>
    <xf numFmtId="0" fontId="8" fillId="0" borderId="20" xfId="0" applyFont="1" applyBorder="1" applyProtection="1">
      <protection locked="0"/>
    </xf>
    <xf numFmtId="0" fontId="8" fillId="0" borderId="1" xfId="0" applyFont="1" applyBorder="1" applyProtection="1">
      <protection locked="0"/>
    </xf>
    <xf numFmtId="0" fontId="8" fillId="0" borderId="1" xfId="0" applyFont="1" applyBorder="1" applyAlignment="1" applyProtection="1">
      <alignment horizontal="center"/>
      <protection locked="0"/>
    </xf>
    <xf numFmtId="0" fontId="8" fillId="0" borderId="21" xfId="0" applyFont="1" applyBorder="1" applyAlignment="1" applyProtection="1">
      <alignment horizontal="center"/>
      <protection locked="0"/>
    </xf>
    <xf numFmtId="41" fontId="8" fillId="0" borderId="4" xfId="0" applyNumberFormat="1" applyFont="1" applyBorder="1"/>
    <xf numFmtId="41" fontId="8" fillId="0" borderId="12" xfId="0" applyNumberFormat="1" applyFont="1" applyBorder="1"/>
    <xf numFmtId="164" fontId="8" fillId="0" borderId="17" xfId="0" applyNumberFormat="1" applyFont="1" applyBorder="1"/>
    <xf numFmtId="164" fontId="8" fillId="0" borderId="19" xfId="0" applyNumberFormat="1" applyFont="1" applyBorder="1"/>
    <xf numFmtId="164" fontId="8" fillId="0" borderId="1" xfId="0" applyNumberFormat="1" applyFont="1" applyBorder="1"/>
    <xf numFmtId="164" fontId="8" fillId="0" borderId="21" xfId="0" applyNumberFormat="1" applyFont="1" applyBorder="1"/>
    <xf numFmtId="168" fontId="8" fillId="0" borderId="0" xfId="0" applyNumberFormat="1" applyFont="1" applyAlignment="1">
      <alignment horizontal="center"/>
    </xf>
    <xf numFmtId="3" fontId="8" fillId="0" borderId="0" xfId="0" applyNumberFormat="1" applyFont="1"/>
    <xf numFmtId="5" fontId="8" fillId="0" borderId="0" xfId="0" applyNumberFormat="1" applyFont="1"/>
    <xf numFmtId="14" fontId="8" fillId="0" borderId="1" xfId="0" applyNumberFormat="1" applyFont="1" applyBorder="1"/>
    <xf numFmtId="37" fontId="8" fillId="0" borderId="4" xfId="0" applyNumberFormat="1" applyFont="1" applyBorder="1"/>
    <xf numFmtId="0" fontId="8" fillId="0" borderId="0" xfId="4" applyFont="1" applyBorder="1" applyAlignment="1"/>
    <xf numFmtId="41" fontId="8" fillId="0" borderId="4" xfId="1" applyNumberFormat="1" applyFont="1" applyBorder="1" applyAlignment="1">
      <alignment horizontal="center"/>
    </xf>
    <xf numFmtId="0" fontId="22" fillId="0" borderId="0" xfId="4" applyFont="1" applyBorder="1" applyAlignment="1"/>
    <xf numFmtId="166" fontId="8" fillId="0" borderId="0" xfId="4" applyNumberFormat="1" applyFont="1" applyBorder="1" applyAlignment="1"/>
    <xf numFmtId="164" fontId="8" fillId="0" borderId="0" xfId="4" applyNumberFormat="1" applyFont="1" applyBorder="1" applyAlignment="1"/>
    <xf numFmtId="164" fontId="29" fillId="0" borderId="0" xfId="1" applyNumberFormat="1" applyFont="1" applyBorder="1" applyAlignment="1">
      <alignment horizontal="center"/>
    </xf>
    <xf numFmtId="164" fontId="8" fillId="0" borderId="0" xfId="4" applyNumberFormat="1" applyFont="1" applyFill="1" applyBorder="1" applyAlignment="1">
      <alignment horizontal="center"/>
    </xf>
    <xf numFmtId="0" fontId="8" fillId="0" borderId="0" xfId="4" applyFont="1" applyFill="1" applyBorder="1" applyAlignment="1"/>
    <xf numFmtId="41" fontId="8" fillId="0" borderId="0" xfId="1" applyNumberFormat="1" applyFont="1" applyFill="1" applyBorder="1" applyAlignment="1"/>
    <xf numFmtId="166" fontId="8" fillId="0" borderId="0" xfId="4" applyNumberFormat="1" applyFont="1" applyFill="1" applyBorder="1" applyAlignment="1"/>
    <xf numFmtId="41" fontId="8" fillId="0" borderId="0" xfId="4" applyNumberFormat="1" applyFont="1" applyFill="1" applyBorder="1" applyAlignment="1"/>
    <xf numFmtId="41" fontId="8" fillId="0" borderId="1" xfId="1" applyNumberFormat="1" applyFont="1" applyFill="1" applyBorder="1" applyAlignment="1"/>
    <xf numFmtId="166" fontId="8" fillId="0" borderId="0" xfId="3" applyNumberFormat="1" applyFont="1" applyFill="1" applyBorder="1" applyAlignment="1">
      <alignment horizontal="center"/>
    </xf>
    <xf numFmtId="0" fontId="8" fillId="0" borderId="0" xfId="4" applyFont="1" applyAlignment="1">
      <alignment horizontal="left"/>
    </xf>
    <xf numFmtId="164" fontId="8" fillId="0" borderId="0" xfId="4" applyNumberFormat="1" applyFont="1" applyFill="1" applyBorder="1" applyAlignment="1"/>
    <xf numFmtId="164" fontId="8" fillId="0" borderId="4" xfId="1" applyNumberFormat="1" applyFont="1" applyFill="1" applyBorder="1" applyAlignment="1">
      <alignment horizontal="center"/>
    </xf>
    <xf numFmtId="166" fontId="8" fillId="0" borderId="0" xfId="1" applyNumberFormat="1" applyFont="1" applyFill="1" applyBorder="1" applyAlignment="1">
      <alignment horizontal="center"/>
    </xf>
    <xf numFmtId="164" fontId="8" fillId="0" borderId="4" xfId="1" applyNumberFormat="1" applyFont="1" applyFill="1" applyBorder="1" applyAlignment="1"/>
    <xf numFmtId="0" fontId="22" fillId="0" borderId="16" xfId="4" applyFont="1" applyFill="1" applyBorder="1" applyAlignment="1"/>
    <xf numFmtId="0" fontId="8" fillId="0" borderId="12" xfId="4" applyFont="1" applyFill="1" applyBorder="1" applyAlignment="1"/>
    <xf numFmtId="0" fontId="8" fillId="0" borderId="12" xfId="4" applyFont="1" applyFill="1" applyBorder="1" applyAlignment="1">
      <alignment horizontal="center"/>
    </xf>
    <xf numFmtId="164" fontId="8" fillId="0" borderId="12" xfId="1" applyNumberFormat="1" applyFont="1" applyFill="1" applyBorder="1" applyAlignment="1">
      <alignment horizontal="center"/>
    </xf>
    <xf numFmtId="168" fontId="8" fillId="0" borderId="12" xfId="4" applyNumberFormat="1" applyFont="1" applyBorder="1"/>
    <xf numFmtId="164" fontId="8" fillId="0" borderId="12" xfId="4" applyNumberFormat="1" applyFont="1" applyBorder="1"/>
    <xf numFmtId="0" fontId="8" fillId="0" borderId="17" xfId="4" applyFont="1" applyFill="1" applyBorder="1" applyAlignment="1">
      <alignment horizontal="center"/>
    </xf>
    <xf numFmtId="0" fontId="8" fillId="0" borderId="18" xfId="4" applyFont="1" applyFill="1" applyBorder="1" applyAlignment="1"/>
    <xf numFmtId="168" fontId="8" fillId="0" borderId="0" xfId="4" applyNumberFormat="1" applyFont="1" applyBorder="1"/>
    <xf numFmtId="41" fontId="8" fillId="0" borderId="0" xfId="4" applyNumberFormat="1" applyFont="1" applyBorder="1"/>
    <xf numFmtId="0" fontId="8" fillId="0" borderId="19" xfId="4" applyFont="1" applyFill="1" applyBorder="1" applyAlignment="1">
      <alignment horizontal="center"/>
    </xf>
    <xf numFmtId="168" fontId="8" fillId="0" borderId="0" xfId="3" applyNumberFormat="1" applyFont="1" applyFill="1" applyBorder="1" applyAlignment="1">
      <alignment horizontal="center"/>
    </xf>
    <xf numFmtId="0" fontId="8" fillId="0" borderId="20" xfId="4" applyFont="1" applyFill="1" applyBorder="1" applyAlignment="1"/>
    <xf numFmtId="0" fontId="8" fillId="0" borderId="1" xfId="4" applyFont="1" applyFill="1" applyBorder="1" applyAlignment="1"/>
    <xf numFmtId="0" fontId="8" fillId="0" borderId="1" xfId="4" applyFont="1" applyFill="1" applyBorder="1" applyAlignment="1">
      <alignment horizontal="center"/>
    </xf>
    <xf numFmtId="164" fontId="8" fillId="0" borderId="1" xfId="1" applyNumberFormat="1" applyFont="1" applyFill="1" applyBorder="1" applyAlignment="1"/>
    <xf numFmtId="168" fontId="8" fillId="0" borderId="1" xfId="1" applyNumberFormat="1" applyFont="1" applyFill="1" applyBorder="1" applyAlignment="1">
      <alignment horizontal="center"/>
    </xf>
    <xf numFmtId="0" fontId="8" fillId="0" borderId="21" xfId="4" applyFont="1" applyFill="1" applyBorder="1" applyAlignment="1">
      <alignment horizontal="center"/>
    </xf>
    <xf numFmtId="0" fontId="22" fillId="0" borderId="0" xfId="4" applyFont="1" applyFill="1" applyBorder="1" applyAlignment="1"/>
    <xf numFmtId="0" fontId="8" fillId="0" borderId="0" xfId="3" applyNumberFormat="1" applyFont="1" applyFill="1" applyBorder="1" applyAlignment="1">
      <alignment horizontal="center"/>
    </xf>
    <xf numFmtId="3" fontId="8" fillId="0" borderId="0" xfId="1" applyNumberFormat="1" applyFont="1" applyFill="1" applyBorder="1" applyAlignment="1">
      <alignment horizontal="center"/>
    </xf>
    <xf numFmtId="0" fontId="27" fillId="0" borderId="0" xfId="4" applyFont="1" applyBorder="1" applyAlignment="1">
      <alignment horizontal="center"/>
    </xf>
    <xf numFmtId="0" fontId="8" fillId="0" borderId="0" xfId="0" applyFont="1" applyBorder="1" applyAlignment="1" applyProtection="1">
      <alignment horizontal="center"/>
    </xf>
    <xf numFmtId="0" fontId="8" fillId="0" borderId="0" xfId="3" applyNumberFormat="1" applyFont="1" applyBorder="1" applyAlignment="1" applyProtection="1">
      <alignment horizontal="center"/>
    </xf>
    <xf numFmtId="0" fontId="22" fillId="0" borderId="0" xfId="0" quotePrefix="1" applyFont="1" applyBorder="1" applyAlignment="1" applyProtection="1">
      <alignment horizontal="left"/>
    </xf>
    <xf numFmtId="0" fontId="8" fillId="0" borderId="0" xfId="0" applyFont="1" applyBorder="1" applyAlignment="1" applyProtection="1">
      <alignment horizontal="right"/>
    </xf>
    <xf numFmtId="49" fontId="8" fillId="0" borderId="0" xfId="0" applyNumberFormat="1" applyFont="1" applyBorder="1" applyAlignment="1">
      <alignment horizontal="center"/>
    </xf>
    <xf numFmtId="171" fontId="8" fillId="0" borderId="0" xfId="0" applyNumberFormat="1" applyFont="1" applyFill="1" applyBorder="1" applyAlignment="1" applyProtection="1">
      <alignment horizontal="right"/>
    </xf>
    <xf numFmtId="0" fontId="22" fillId="0" borderId="0" xfId="0" applyFont="1" applyBorder="1" applyProtection="1"/>
    <xf numFmtId="0" fontId="8" fillId="0" borderId="0" xfId="1" applyNumberFormat="1" applyFont="1" applyBorder="1" applyAlignment="1" applyProtection="1">
      <alignment horizontal="center"/>
    </xf>
    <xf numFmtId="164" fontId="8" fillId="0" borderId="0" xfId="0" applyNumberFormat="1" applyFont="1" applyBorder="1" applyAlignment="1" applyProtection="1">
      <alignment horizontal="center"/>
    </xf>
    <xf numFmtId="0" fontId="8" fillId="0" borderId="0" xfId="0" applyFont="1" applyFill="1" applyBorder="1" applyAlignment="1" applyProtection="1">
      <alignment horizontal="center"/>
    </xf>
    <xf numFmtId="0" fontId="8" fillId="0" borderId="0" xfId="0" quotePrefix="1" applyFont="1" applyFill="1" applyBorder="1" applyAlignment="1" applyProtection="1">
      <alignment horizontal="center"/>
    </xf>
    <xf numFmtId="168" fontId="8" fillId="0" borderId="0" xfId="0" applyNumberFormat="1" applyFont="1" applyBorder="1" applyAlignment="1" applyProtection="1"/>
    <xf numFmtId="0" fontId="27" fillId="0" borderId="0" xfId="0" applyFont="1" applyBorder="1" applyAlignment="1" applyProtection="1">
      <alignment horizontal="center"/>
    </xf>
    <xf numFmtId="164" fontId="8" fillId="0" borderId="0" xfId="0" applyNumberFormat="1" applyFont="1" applyBorder="1" applyProtection="1"/>
    <xf numFmtId="168" fontId="8" fillId="0" borderId="0" xfId="3" applyNumberFormat="1" applyFont="1" applyBorder="1" applyAlignment="1" applyProtection="1"/>
    <xf numFmtId="164" fontId="24" fillId="0" borderId="0" xfId="1" applyNumberFormat="1" applyFont="1" applyBorder="1" applyProtection="1"/>
    <xf numFmtId="164" fontId="34" fillId="0" borderId="0" xfId="1" applyNumberFormat="1" applyFont="1" applyBorder="1" applyProtection="1"/>
    <xf numFmtId="0" fontId="35" fillId="0" borderId="0" xfId="0" quotePrefix="1" applyFont="1" applyBorder="1" applyAlignment="1" applyProtection="1">
      <alignment horizontal="left"/>
    </xf>
    <xf numFmtId="0" fontId="35" fillId="0" borderId="0" xfId="0" applyFont="1" applyBorder="1" applyAlignment="1" applyProtection="1">
      <alignment horizontal="center"/>
    </xf>
    <xf numFmtId="164" fontId="35" fillId="0" borderId="0" xfId="1" applyNumberFormat="1" applyFont="1" applyBorder="1" applyProtection="1"/>
    <xf numFmtId="0" fontId="35" fillId="0" borderId="0" xfId="8" applyFont="1" applyBorder="1" applyAlignment="1">
      <alignment horizontal="center"/>
    </xf>
    <xf numFmtId="0" fontId="35" fillId="0" borderId="0" xfId="3" applyNumberFormat="1" applyFont="1" applyBorder="1" applyAlignment="1" applyProtection="1">
      <alignment horizontal="center"/>
    </xf>
    <xf numFmtId="0" fontId="8" fillId="0" borderId="0" xfId="0" quotePrefix="1" applyFont="1" applyBorder="1" applyAlignment="1" applyProtection="1">
      <alignment horizontal="left"/>
    </xf>
    <xf numFmtId="0" fontId="8" fillId="0" borderId="0" xfId="1" applyNumberFormat="1" applyFont="1" applyBorder="1" applyProtection="1"/>
    <xf numFmtId="0" fontId="8" fillId="0" borderId="0" xfId="0" applyFont="1" applyBorder="1" applyAlignment="1" applyProtection="1">
      <alignment vertical="center"/>
    </xf>
    <xf numFmtId="164" fontId="8" fillId="0" borderId="0" xfId="1" applyNumberFormat="1" applyFont="1" applyBorder="1" applyAlignment="1" applyProtection="1">
      <alignment vertical="center"/>
    </xf>
    <xf numFmtId="0" fontId="34" fillId="0" borderId="0" xfId="0" applyFont="1" applyBorder="1" applyProtection="1"/>
    <xf numFmtId="164" fontId="34" fillId="0" borderId="0" xfId="0" applyNumberFormat="1" applyFont="1" applyBorder="1" applyProtection="1"/>
    <xf numFmtId="168" fontId="8" fillId="0" borderId="0" xfId="1" applyNumberFormat="1" applyFont="1" applyBorder="1" applyProtection="1"/>
    <xf numFmtId="164" fontId="8" fillId="0" borderId="0" xfId="1" applyNumberFormat="1" applyFont="1" applyBorder="1" applyAlignment="1" applyProtection="1">
      <alignment horizontal="center"/>
    </xf>
    <xf numFmtId="164" fontId="8" fillId="0" borderId="0" xfId="3" applyNumberFormat="1" applyFont="1" applyBorder="1" applyProtection="1"/>
    <xf numFmtId="10" fontId="8" fillId="0" borderId="0" xfId="3" applyNumberFormat="1" applyFont="1" applyBorder="1" applyProtection="1"/>
    <xf numFmtId="168" fontId="8" fillId="0" borderId="0" xfId="3" applyNumberFormat="1" applyFont="1" applyFill="1" applyBorder="1" applyProtection="1"/>
    <xf numFmtId="164" fontId="8" fillId="0" borderId="0" xfId="1" applyNumberFormat="1" applyFont="1" applyFill="1" applyBorder="1" applyProtection="1"/>
    <xf numFmtId="164" fontId="33" fillId="0" borderId="0" xfId="1" applyNumberFormat="1" applyFont="1" applyBorder="1" applyProtection="1"/>
    <xf numFmtId="0" fontId="35" fillId="0" borderId="0" xfId="0" applyFont="1" applyBorder="1" applyProtection="1"/>
    <xf numFmtId="166" fontId="35" fillId="0" borderId="0" xfId="0" applyNumberFormat="1" applyFont="1" applyBorder="1" applyProtection="1"/>
    <xf numFmtId="0" fontId="8" fillId="0" borderId="0" xfId="0" quotePrefix="1" applyFont="1" applyBorder="1" applyAlignment="1" applyProtection="1">
      <alignment horizontal="center"/>
    </xf>
    <xf numFmtId="0" fontId="35" fillId="0" borderId="0" xfId="0" applyFont="1" applyBorder="1" applyAlignment="1" applyProtection="1">
      <alignment horizontal="left"/>
    </xf>
    <xf numFmtId="164" fontId="35" fillId="0" borderId="0" xfId="0" applyNumberFormat="1" applyFont="1" applyBorder="1" applyProtection="1"/>
    <xf numFmtId="10" fontId="8" fillId="0" borderId="0" xfId="3" applyNumberFormat="1" applyFont="1" applyFill="1" applyBorder="1" applyProtection="1"/>
    <xf numFmtId="166" fontId="8" fillId="0" borderId="0" xfId="0" applyNumberFormat="1" applyFont="1" applyBorder="1" applyProtection="1"/>
    <xf numFmtId="168" fontId="8" fillId="0" borderId="0" xfId="0" applyNumberFormat="1" applyFont="1" applyBorder="1" applyProtection="1"/>
    <xf numFmtId="10" fontId="8" fillId="0" borderId="0" xfId="0" applyNumberFormat="1" applyFont="1" applyFill="1" applyBorder="1" applyProtection="1"/>
    <xf numFmtId="0" fontId="8" fillId="0" borderId="16" xfId="0" quotePrefix="1" applyFont="1" applyBorder="1" applyAlignment="1" applyProtection="1">
      <alignment horizontal="left"/>
    </xf>
    <xf numFmtId="0" fontId="8" fillId="0" borderId="12" xfId="0" applyFont="1" applyBorder="1" applyAlignment="1" applyProtection="1">
      <alignment horizontal="center"/>
    </xf>
    <xf numFmtId="0" fontId="8" fillId="0" borderId="12" xfId="1" applyNumberFormat="1" applyFont="1" applyBorder="1" applyProtection="1"/>
    <xf numFmtId="3" fontId="8" fillId="0" borderId="0" xfId="0" applyNumberFormat="1" applyFont="1" applyFill="1" applyBorder="1" applyProtection="1"/>
    <xf numFmtId="0" fontId="8" fillId="0" borderId="18" xfId="0" applyFont="1" applyBorder="1" applyProtection="1"/>
    <xf numFmtId="164" fontId="8" fillId="0" borderId="18" xfId="0" applyNumberFormat="1" applyFont="1" applyBorder="1" applyProtection="1"/>
    <xf numFmtId="0" fontId="8" fillId="0" borderId="18" xfId="1" applyNumberFormat="1" applyFont="1" applyBorder="1" applyProtection="1"/>
    <xf numFmtId="0" fontId="8" fillId="0" borderId="20" xfId="0" applyFont="1" applyBorder="1" applyProtection="1"/>
    <xf numFmtId="0" fontId="8" fillId="0" borderId="1" xfId="0" applyFont="1" applyBorder="1" applyAlignment="1" applyProtection="1">
      <alignment horizontal="center"/>
    </xf>
    <xf numFmtId="0" fontId="8" fillId="0" borderId="1" xfId="0" applyFont="1" applyBorder="1" applyProtection="1"/>
    <xf numFmtId="0" fontId="22" fillId="0" borderId="0" xfId="0" quotePrefix="1" applyFont="1" applyAlignment="1" applyProtection="1">
      <alignment horizontal="left"/>
    </xf>
    <xf numFmtId="0" fontId="8" fillId="0" borderId="0" xfId="0" applyFont="1" applyAlignment="1" applyProtection="1">
      <alignment horizontal="center"/>
    </xf>
    <xf numFmtId="0" fontId="8" fillId="0" borderId="0" xfId="6" applyNumberFormat="1" applyFont="1" applyBorder="1" applyAlignment="1" applyProtection="1">
      <alignment horizontal="center"/>
    </xf>
    <xf numFmtId="0" fontId="27" fillId="0" borderId="0" xfId="0" applyFont="1" applyAlignment="1" applyProtection="1">
      <alignment horizontal="center"/>
    </xf>
    <xf numFmtId="0" fontId="8" fillId="0" borderId="0" xfId="6" applyNumberFormat="1" applyFont="1" applyAlignment="1" applyProtection="1">
      <alignment horizontal="center"/>
      <protection locked="0"/>
    </xf>
    <xf numFmtId="1" fontId="8" fillId="0" borderId="0" xfId="0" applyNumberFormat="1" applyFont="1" applyFill="1" applyBorder="1" applyAlignment="1">
      <alignment horizontal="center"/>
    </xf>
    <xf numFmtId="41" fontId="8" fillId="0" borderId="0" xfId="6" applyNumberFormat="1" applyFont="1" applyFill="1" applyBorder="1" applyAlignment="1">
      <alignment horizontal="center"/>
    </xf>
    <xf numFmtId="168" fontId="8" fillId="0" borderId="0" xfId="7" applyNumberFormat="1" applyFont="1" applyAlignment="1" applyProtection="1">
      <alignment horizontal="center"/>
    </xf>
    <xf numFmtId="164" fontId="8" fillId="0" borderId="0" xfId="0" applyNumberFormat="1" applyFont="1" applyProtection="1"/>
    <xf numFmtId="0" fontId="8" fillId="0" borderId="18" xfId="0" applyFont="1" applyBorder="1" applyProtection="1">
      <protection locked="0"/>
    </xf>
    <xf numFmtId="0" fontId="8" fillId="0" borderId="19" xfId="6" applyNumberFormat="1" applyFont="1" applyBorder="1" applyAlignment="1" applyProtection="1">
      <alignment horizontal="center"/>
      <protection locked="0"/>
    </xf>
    <xf numFmtId="0" fontId="8" fillId="0" borderId="0" xfId="0" applyFont="1" applyBorder="1" applyAlignment="1">
      <alignment horizontal="left" vertical="top" readingOrder="1"/>
    </xf>
    <xf numFmtId="0" fontId="36" fillId="0" borderId="0" xfId="0" applyFont="1" applyBorder="1" applyAlignment="1">
      <alignment horizontal="left" readingOrder="1"/>
    </xf>
    <xf numFmtId="3" fontId="8" fillId="0" borderId="0" xfId="0" applyNumberFormat="1" applyFont="1" applyBorder="1" applyProtection="1">
      <protection locked="0"/>
    </xf>
    <xf numFmtId="0" fontId="8" fillId="0" borderId="0" xfId="0" applyFont="1" applyBorder="1" applyAlignment="1">
      <alignment horizontal="left" readingOrder="1"/>
    </xf>
    <xf numFmtId="0" fontId="25" fillId="0" borderId="0" xfId="0" applyFont="1" applyBorder="1" applyAlignment="1">
      <alignment horizontal="center"/>
    </xf>
    <xf numFmtId="1" fontId="8" fillId="0" borderId="0" xfId="0" applyNumberFormat="1" applyFont="1" applyBorder="1" applyAlignment="1">
      <alignment horizontal="center"/>
    </xf>
    <xf numFmtId="0" fontId="8" fillId="0" borderId="17" xfId="0" applyFont="1" applyBorder="1" applyAlignment="1">
      <alignment horizontal="center"/>
    </xf>
    <xf numFmtId="0" fontId="8" fillId="0" borderId="18" xfId="0" quotePrefix="1" applyFont="1" applyBorder="1" applyAlignment="1">
      <alignment horizontal="left"/>
    </xf>
    <xf numFmtId="0" fontId="8" fillId="0" borderId="19" xfId="0" applyFont="1" applyBorder="1" applyAlignment="1">
      <alignment horizontal="center"/>
    </xf>
    <xf numFmtId="0" fontId="8" fillId="0" borderId="21" xfId="0" applyFont="1" applyBorder="1" applyAlignment="1">
      <alignment horizontal="center"/>
    </xf>
    <xf numFmtId="0" fontId="8" fillId="0" borderId="0" xfId="0" applyNumberFormat="1" applyFont="1" applyBorder="1" applyAlignment="1" applyProtection="1">
      <alignment horizontal="center"/>
    </xf>
    <xf numFmtId="0" fontId="27" fillId="0" borderId="0" xfId="0" applyNumberFormat="1" applyFont="1" applyBorder="1" applyAlignment="1" applyProtection="1">
      <alignment horizontal="center"/>
    </xf>
    <xf numFmtId="0" fontId="8" fillId="0" borderId="0" xfId="0" applyNumberFormat="1" applyFont="1" applyBorder="1" applyAlignment="1" applyProtection="1">
      <alignment horizontal="center"/>
      <protection locked="0"/>
    </xf>
    <xf numFmtId="168" fontId="8" fillId="0" borderId="0" xfId="3" applyNumberFormat="1" applyFont="1" applyBorder="1" applyAlignment="1" applyProtection="1">
      <alignment horizontal="center"/>
    </xf>
    <xf numFmtId="0" fontId="8" fillId="0" borderId="0" xfId="0" applyNumberFormat="1" applyFont="1" applyFill="1" applyBorder="1" applyAlignment="1">
      <alignment horizontal="center"/>
    </xf>
    <xf numFmtId="0" fontId="8" fillId="0" borderId="0" xfId="0" applyNumberFormat="1" applyFont="1" applyFill="1" applyBorder="1" applyAlignment="1" applyProtection="1">
      <alignment horizontal="center"/>
      <protection locked="0"/>
    </xf>
    <xf numFmtId="0" fontId="8" fillId="0" borderId="0" xfId="8" applyFont="1" applyFill="1" applyBorder="1" applyAlignment="1">
      <alignment horizontal="center"/>
    </xf>
    <xf numFmtId="0" fontId="8" fillId="0" borderId="0" xfId="0" quotePrefix="1" applyFont="1" applyFill="1" applyBorder="1" applyAlignment="1" applyProtection="1">
      <alignment horizontal="center"/>
      <protection locked="0"/>
    </xf>
    <xf numFmtId="0" fontId="22" fillId="0" borderId="0" xfId="0" quotePrefix="1" applyFont="1" applyFill="1" applyBorder="1" applyAlignment="1" applyProtection="1">
      <alignment horizontal="left"/>
    </xf>
    <xf numFmtId="0" fontId="8" fillId="0" borderId="0" xfId="0" applyNumberFormat="1" applyFont="1" applyFill="1" applyBorder="1" applyAlignment="1" applyProtection="1">
      <alignment horizontal="center"/>
    </xf>
    <xf numFmtId="0" fontId="8" fillId="0" borderId="0" xfId="1" applyNumberFormat="1" applyFont="1" applyFill="1" applyBorder="1" applyAlignment="1" applyProtection="1">
      <alignment horizontal="center"/>
    </xf>
    <xf numFmtId="0" fontId="27" fillId="0" borderId="0" xfId="0" applyFont="1" applyFill="1" applyBorder="1" applyAlignment="1" applyProtection="1">
      <alignment horizontal="center"/>
    </xf>
    <xf numFmtId="0" fontId="22" fillId="0" borderId="0" xfId="0" applyFont="1" applyFill="1" applyBorder="1" applyAlignment="1">
      <alignment horizontal="left"/>
    </xf>
    <xf numFmtId="41" fontId="8" fillId="0" borderId="0" xfId="0" applyNumberFormat="1" applyFont="1" applyFill="1" applyBorder="1" applyAlignment="1">
      <alignment horizontal="center"/>
    </xf>
    <xf numFmtId="0" fontId="8" fillId="0" borderId="0" xfId="1" applyNumberFormat="1" applyFont="1" applyFill="1" applyBorder="1" applyProtection="1">
      <protection locked="0"/>
    </xf>
    <xf numFmtId="164" fontId="8" fillId="0" borderId="0" xfId="0" applyNumberFormat="1" applyFont="1" applyFill="1" applyBorder="1" applyProtection="1"/>
    <xf numFmtId="164" fontId="8" fillId="0" borderId="0" xfId="0" applyNumberFormat="1" applyFont="1" applyFill="1" applyBorder="1" applyAlignment="1">
      <alignment horizontal="center"/>
    </xf>
    <xf numFmtId="168" fontId="8" fillId="0" borderId="0" xfId="0" applyNumberFormat="1" applyFont="1" applyFill="1" applyBorder="1" applyAlignment="1" applyProtection="1">
      <alignment horizontal="center"/>
      <protection locked="0"/>
    </xf>
    <xf numFmtId="0" fontId="8" fillId="0" borderId="16" xfId="0" applyFont="1" applyFill="1" applyBorder="1" applyProtection="1">
      <protection locked="0"/>
    </xf>
    <xf numFmtId="0" fontId="8" fillId="0" borderId="12" xfId="0" applyFont="1" applyFill="1" applyBorder="1" applyProtection="1">
      <protection locked="0"/>
    </xf>
    <xf numFmtId="0" fontId="8" fillId="0" borderId="12" xfId="0" applyFont="1" applyFill="1" applyBorder="1" applyAlignment="1" applyProtection="1">
      <alignment horizontal="center"/>
      <protection locked="0"/>
    </xf>
    <xf numFmtId="164" fontId="8" fillId="0" borderId="12" xfId="0" applyNumberFormat="1" applyFont="1" applyFill="1" applyBorder="1" applyProtection="1">
      <protection locked="0"/>
    </xf>
    <xf numFmtId="0" fontId="8" fillId="0" borderId="18" xfId="0" applyFont="1" applyFill="1" applyBorder="1" applyProtection="1">
      <protection locked="0"/>
    </xf>
    <xf numFmtId="0" fontId="8" fillId="0" borderId="20" xfId="0" applyFont="1" applyFill="1" applyBorder="1" applyProtection="1">
      <protection locked="0"/>
    </xf>
    <xf numFmtId="0" fontId="8" fillId="0" borderId="1" xfId="0" applyFont="1" applyFill="1" applyBorder="1" applyProtection="1">
      <protection locked="0"/>
    </xf>
    <xf numFmtId="0" fontId="8" fillId="0" borderId="1" xfId="0" applyFont="1" applyFill="1" applyBorder="1" applyAlignment="1" applyProtection="1">
      <alignment horizontal="center"/>
      <protection locked="0"/>
    </xf>
    <xf numFmtId="0" fontId="22" fillId="0" borderId="0" xfId="4" applyFont="1" applyFill="1" applyBorder="1"/>
    <xf numFmtId="0" fontId="8" fillId="0" borderId="0" xfId="4" applyFont="1" applyFill="1" applyBorder="1"/>
    <xf numFmtId="0" fontId="8" fillId="0" borderId="0" xfId="4" applyNumberFormat="1" applyFont="1" applyFill="1" applyBorder="1" applyAlignment="1">
      <alignment horizontal="center"/>
    </xf>
    <xf numFmtId="0" fontId="27" fillId="0" borderId="0" xfId="4" applyFont="1" applyFill="1" applyBorder="1" applyAlignment="1">
      <alignment horizontal="center"/>
    </xf>
    <xf numFmtId="0" fontId="27" fillId="0" borderId="0" xfId="4" applyNumberFormat="1" applyFont="1" applyFill="1" applyBorder="1" applyAlignment="1">
      <alignment horizontal="center"/>
    </xf>
    <xf numFmtId="0" fontId="22" fillId="0" borderId="0" xfId="4" applyFont="1" applyFill="1" applyBorder="1" applyAlignment="1">
      <alignment horizontal="left"/>
    </xf>
    <xf numFmtId="41" fontId="8" fillId="0" borderId="0" xfId="4" applyNumberFormat="1" applyFont="1" applyFill="1" applyBorder="1"/>
    <xf numFmtId="0" fontId="8" fillId="0" borderId="0" xfId="4" applyFont="1" applyFill="1" applyBorder="1" applyAlignment="1">
      <alignment horizontal="left"/>
    </xf>
    <xf numFmtId="0" fontId="8" fillId="0" borderId="0" xfId="1" applyNumberFormat="1" applyFont="1" applyFill="1" applyBorder="1" applyAlignment="1"/>
    <xf numFmtId="0" fontId="8" fillId="0" borderId="12" xfId="4" applyFont="1" applyFill="1" applyBorder="1"/>
    <xf numFmtId="0" fontId="8" fillId="0" borderId="18" xfId="4" quotePrefix="1" applyFont="1" applyFill="1" applyBorder="1" applyAlignment="1">
      <alignment horizontal="left"/>
    </xf>
    <xf numFmtId="0" fontId="8" fillId="0" borderId="20" xfId="4" quotePrefix="1" applyFont="1" applyFill="1" applyBorder="1" applyAlignment="1">
      <alignment horizontal="left"/>
    </xf>
    <xf numFmtId="0" fontId="8" fillId="0" borderId="1" xfId="4" applyFont="1" applyFill="1" applyBorder="1"/>
    <xf numFmtId="0" fontId="8" fillId="0" borderId="0" xfId="4" quotePrefix="1" applyFont="1" applyFill="1" applyBorder="1" applyAlignment="1">
      <alignment horizontal="left"/>
    </xf>
    <xf numFmtId="0" fontId="8" fillId="0" borderId="0" xfId="4" applyFont="1" applyFill="1" applyBorder="1" applyAlignment="1">
      <alignment horizontal="right"/>
    </xf>
    <xf numFmtId="168" fontId="8" fillId="0" borderId="0" xfId="7" applyNumberFormat="1" applyFont="1" applyFill="1" applyBorder="1" applyAlignment="1" applyProtection="1">
      <alignment horizontal="center"/>
    </xf>
    <xf numFmtId="0" fontId="8" fillId="0" borderId="16" xfId="0" applyFont="1" applyFill="1" applyBorder="1"/>
    <xf numFmtId="0" fontId="8" fillId="0" borderId="12" xfId="0" applyFont="1" applyFill="1" applyBorder="1" applyAlignment="1">
      <alignment horizontal="center"/>
    </xf>
    <xf numFmtId="41" fontId="8" fillId="0" borderId="12" xfId="6" applyNumberFormat="1" applyFont="1" applyFill="1" applyBorder="1" applyAlignment="1">
      <alignment horizontal="center"/>
    </xf>
    <xf numFmtId="0" fontId="8" fillId="0" borderId="17" xfId="6" applyNumberFormat="1" applyFont="1" applyFill="1" applyBorder="1" applyAlignment="1" applyProtection="1">
      <alignment horizontal="center"/>
      <protection locked="0"/>
    </xf>
    <xf numFmtId="0" fontId="22" fillId="0" borderId="18" xfId="0" applyFont="1" applyFill="1" applyBorder="1" applyAlignment="1">
      <alignment horizontal="left"/>
    </xf>
    <xf numFmtId="0" fontId="8" fillId="0" borderId="19" xfId="0" applyFont="1" applyFill="1" applyBorder="1" applyAlignment="1" applyProtection="1">
      <alignment horizontal="center"/>
      <protection locked="0"/>
    </xf>
    <xf numFmtId="0" fontId="22" fillId="0" borderId="18" xfId="0" applyFont="1" applyBorder="1" applyProtection="1">
      <protection locked="0"/>
    </xf>
    <xf numFmtId="0" fontId="22" fillId="0" borderId="0" xfId="0" applyFont="1" applyFill="1" applyBorder="1"/>
    <xf numFmtId="0" fontId="27" fillId="0" borderId="0" xfId="0" applyFont="1" applyFill="1" applyBorder="1" applyAlignment="1">
      <alignment horizontal="center"/>
    </xf>
    <xf numFmtId="43" fontId="8" fillId="0" borderId="0" xfId="0" applyNumberFormat="1" applyFont="1" applyFill="1" applyBorder="1" applyAlignment="1">
      <alignment horizontal="center"/>
    </xf>
    <xf numFmtId="166" fontId="8" fillId="0" borderId="0" xfId="0" applyNumberFormat="1" applyFont="1" applyFill="1" applyBorder="1" applyAlignment="1">
      <alignment horizontal="center"/>
    </xf>
    <xf numFmtId="164" fontId="8" fillId="0" borderId="0" xfId="3" applyNumberFormat="1" applyFont="1" applyFill="1" applyBorder="1" applyAlignment="1">
      <alignment horizontal="center"/>
    </xf>
    <xf numFmtId="168" fontId="8" fillId="0" borderId="0" xfId="0" applyNumberFormat="1" applyFont="1" applyFill="1" applyBorder="1" applyAlignment="1">
      <alignment horizontal="center"/>
    </xf>
    <xf numFmtId="0" fontId="8" fillId="0" borderId="0" xfId="0" quotePrefix="1" applyFont="1" applyFill="1" applyBorder="1" applyAlignment="1">
      <alignment horizontal="left"/>
    </xf>
    <xf numFmtId="0" fontId="8" fillId="0" borderId="17" xfId="0" applyFont="1" applyFill="1" applyBorder="1" applyAlignment="1">
      <alignment horizontal="center"/>
    </xf>
    <xf numFmtId="0" fontId="8" fillId="0" borderId="18" xfId="0" quotePrefix="1" applyFont="1" applyFill="1" applyBorder="1" applyAlignment="1">
      <alignment horizontal="left"/>
    </xf>
    <xf numFmtId="0" fontId="8" fillId="0" borderId="19" xfId="0" applyFont="1" applyFill="1" applyBorder="1" applyAlignment="1">
      <alignment horizontal="center"/>
    </xf>
    <xf numFmtId="0" fontId="8" fillId="0" borderId="18" xfId="0" applyFont="1" applyFill="1" applyBorder="1"/>
    <xf numFmtId="0" fontId="8" fillId="0" borderId="20" xfId="0" quotePrefix="1" applyFont="1" applyFill="1" applyBorder="1" applyAlignment="1">
      <alignment horizontal="left"/>
    </xf>
    <xf numFmtId="0" fontId="8" fillId="0" borderId="1" xfId="0" applyFont="1" applyFill="1" applyBorder="1"/>
    <xf numFmtId="0" fontId="8" fillId="0" borderId="21" xfId="0" applyFont="1" applyFill="1" applyBorder="1" applyAlignment="1">
      <alignment horizontal="center"/>
    </xf>
    <xf numFmtId="0" fontId="8" fillId="0" borderId="16" xfId="0" applyFont="1" applyBorder="1" applyAlignment="1">
      <alignment horizontal="left"/>
    </xf>
    <xf numFmtId="0" fontId="8" fillId="0" borderId="12" xfId="1" applyNumberFormat="1" applyFont="1" applyBorder="1" applyAlignment="1">
      <alignment horizontal="center"/>
    </xf>
    <xf numFmtId="0" fontId="8" fillId="0" borderId="18" xfId="0" applyFont="1" applyBorder="1" applyAlignment="1">
      <alignment horizontal="left"/>
    </xf>
    <xf numFmtId="41" fontId="22" fillId="0" borderId="0" xfId="2" applyNumberFormat="1" applyFont="1" applyBorder="1" applyAlignment="1">
      <alignment horizontal="center"/>
    </xf>
    <xf numFmtId="0" fontId="8" fillId="0" borderId="20" xfId="0" applyFont="1" applyBorder="1" applyAlignment="1">
      <alignment horizontal="left"/>
    </xf>
    <xf numFmtId="0" fontId="8" fillId="0" borderId="1" xfId="1" applyNumberFormat="1" applyFont="1" applyBorder="1" applyAlignment="1">
      <alignment horizontal="center"/>
    </xf>
    <xf numFmtId="0" fontId="8" fillId="0" borderId="1" xfId="3" applyNumberFormat="1" applyFont="1" applyBorder="1" applyAlignment="1">
      <alignment horizontal="center"/>
    </xf>
    <xf numFmtId="0" fontId="25" fillId="0" borderId="0" xfId="0" applyFont="1" applyAlignment="1">
      <alignment horizontal="center"/>
    </xf>
    <xf numFmtId="0" fontId="24" fillId="0" borderId="0" xfId="15" quotePrefix="1" applyNumberFormat="1" applyFont="1" applyBorder="1" applyProtection="1">
      <alignment horizontal="left" vertical="center" indent="1"/>
      <protection locked="0"/>
    </xf>
    <xf numFmtId="0" fontId="8" fillId="0" borderId="0" xfId="16" applyFont="1"/>
    <xf numFmtId="0" fontId="22" fillId="0" borderId="0" xfId="16" applyFont="1"/>
    <xf numFmtId="0" fontId="8" fillId="0" borderId="0" xfId="16" applyFont="1" applyAlignment="1">
      <alignment horizontal="center"/>
    </xf>
    <xf numFmtId="49" fontId="8" fillId="0" borderId="0" xfId="16" applyNumberFormat="1" applyFont="1" applyAlignment="1">
      <alignment horizontal="center"/>
    </xf>
    <xf numFmtId="0" fontId="27" fillId="0" borderId="0" xfId="16" applyFont="1" applyAlignment="1">
      <alignment horizontal="center"/>
    </xf>
    <xf numFmtId="0" fontId="8" fillId="0" borderId="0" xfId="16" applyFont="1" applyBorder="1"/>
    <xf numFmtId="0" fontId="22" fillId="0" borderId="0" xfId="16" applyFont="1" applyBorder="1" applyAlignment="1">
      <alignment horizontal="left"/>
    </xf>
    <xf numFmtId="0" fontId="8" fillId="0" borderId="0" xfId="16" applyFont="1" applyBorder="1" applyAlignment="1">
      <alignment horizontal="center"/>
    </xf>
    <xf numFmtId="0" fontId="8" fillId="0" borderId="0" xfId="16" applyFont="1" applyAlignment="1">
      <alignment horizontal="left"/>
    </xf>
    <xf numFmtId="0" fontId="8" fillId="0" borderId="0" xfId="16" quotePrefix="1" applyFont="1" applyBorder="1" applyAlignment="1">
      <alignment horizontal="left"/>
    </xf>
    <xf numFmtId="0" fontId="8" fillId="0" borderId="0" xfId="16" applyFont="1" applyBorder="1" applyAlignment="1">
      <alignment horizontal="left"/>
    </xf>
    <xf numFmtId="0" fontId="22" fillId="0" borderId="0" xfId="16" applyFont="1" applyBorder="1"/>
    <xf numFmtId="0" fontId="8" fillId="0" borderId="16" xfId="16" quotePrefix="1" applyFont="1" applyBorder="1" applyAlignment="1">
      <alignment horizontal="left"/>
    </xf>
    <xf numFmtId="0" fontId="8" fillId="0" borderId="12" xfId="16" applyFont="1" applyBorder="1"/>
    <xf numFmtId="0" fontId="8" fillId="0" borderId="12" xfId="16" applyFont="1" applyBorder="1" applyAlignment="1">
      <alignment horizontal="center"/>
    </xf>
    <xf numFmtId="0" fontId="8" fillId="0" borderId="17" xfId="16" applyFont="1" applyBorder="1" applyAlignment="1">
      <alignment horizontal="center"/>
    </xf>
    <xf numFmtId="0" fontId="8" fillId="0" borderId="18" xfId="16" quotePrefix="1" applyFont="1" applyBorder="1" applyAlignment="1">
      <alignment horizontal="left"/>
    </xf>
    <xf numFmtId="0" fontId="8" fillId="0" borderId="19" xfId="16" applyFont="1" applyBorder="1" applyAlignment="1">
      <alignment horizontal="center"/>
    </xf>
    <xf numFmtId="0" fontId="8" fillId="0" borderId="20" xfId="16" quotePrefix="1" applyFont="1" applyBorder="1" applyAlignment="1">
      <alignment horizontal="left"/>
    </xf>
    <xf numFmtId="0" fontId="8" fillId="0" borderId="1" xfId="16" applyFont="1" applyBorder="1"/>
    <xf numFmtId="0" fontId="8" fillId="0" borderId="1" xfId="16" applyFont="1" applyBorder="1" applyAlignment="1">
      <alignment horizontal="center"/>
    </xf>
    <xf numFmtId="3" fontId="8" fillId="0" borderId="1" xfId="16" applyNumberFormat="1" applyFont="1" applyBorder="1" applyAlignment="1">
      <alignment horizontal="center"/>
    </xf>
    <xf numFmtId="0" fontId="8" fillId="0" borderId="21" xfId="16" applyFont="1" applyBorder="1" applyAlignment="1">
      <alignment horizontal="center"/>
    </xf>
    <xf numFmtId="0" fontId="27" fillId="0" borderId="0" xfId="16" applyFont="1" applyBorder="1" applyAlignment="1">
      <alignment horizontal="center"/>
    </xf>
    <xf numFmtId="0" fontId="8" fillId="0" borderId="0" xfId="16" applyFont="1" applyAlignment="1">
      <alignment horizontal="right"/>
    </xf>
    <xf numFmtId="41" fontId="8" fillId="0" borderId="1" xfId="0" applyNumberFormat="1" applyFont="1" applyBorder="1"/>
    <xf numFmtId="171" fontId="8" fillId="0" borderId="0" xfId="0" applyNumberFormat="1" applyFont="1" applyAlignment="1">
      <alignment horizontal="center"/>
    </xf>
    <xf numFmtId="2" fontId="8" fillId="0" borderId="0" xfId="0" applyNumberFormat="1" applyFont="1" applyAlignment="1">
      <alignment horizontal="center"/>
    </xf>
    <xf numFmtId="12" fontId="8" fillId="0" borderId="0" xfId="0" applyNumberFormat="1" applyFont="1"/>
    <xf numFmtId="3" fontId="8" fillId="0" borderId="1" xfId="0" applyNumberFormat="1" applyFont="1" applyBorder="1"/>
    <xf numFmtId="0" fontId="8" fillId="0" borderId="0" xfId="0" quotePrefix="1" applyFont="1" applyAlignment="1">
      <alignment horizontal="left"/>
    </xf>
    <xf numFmtId="0" fontId="37" fillId="0" borderId="0" xfId="0" applyFont="1"/>
    <xf numFmtId="166" fontId="8" fillId="0" borderId="0" xfId="7" applyNumberFormat="1" applyFont="1" applyFill="1" applyBorder="1" applyAlignment="1">
      <alignment horizontal="center"/>
    </xf>
    <xf numFmtId="0" fontId="8" fillId="0" borderId="12" xfId="8" applyFont="1" applyFill="1" applyBorder="1" applyAlignment="1">
      <alignment horizontal="center"/>
    </xf>
    <xf numFmtId="166" fontId="8" fillId="0" borderId="12" xfId="7" applyNumberFormat="1" applyFont="1" applyFill="1" applyBorder="1" applyAlignment="1">
      <alignment horizontal="center"/>
    </xf>
    <xf numFmtId="164" fontId="8" fillId="0" borderId="12" xfId="6" applyNumberFormat="1" applyFont="1" applyFill="1" applyBorder="1" applyAlignment="1">
      <alignment horizontal="center"/>
    </xf>
    <xf numFmtId="0" fontId="8" fillId="0" borderId="17" xfId="0" applyFont="1" applyFill="1" applyBorder="1" applyAlignment="1" applyProtection="1">
      <alignment horizontal="center"/>
      <protection locked="0"/>
    </xf>
    <xf numFmtId="0" fontId="28" fillId="0" borderId="0" xfId="0" applyFont="1" applyFill="1" applyBorder="1"/>
    <xf numFmtId="43" fontId="8" fillId="0" borderId="0" xfId="6" applyFont="1" applyFill="1" applyBorder="1" applyAlignment="1">
      <alignment horizontal="center"/>
    </xf>
    <xf numFmtId="0" fontId="8" fillId="0" borderId="20" xfId="0" applyFont="1" applyFill="1" applyBorder="1"/>
    <xf numFmtId="41" fontId="8" fillId="0" borderId="1" xfId="6" applyNumberFormat="1" applyFont="1" applyFill="1" applyBorder="1" applyAlignment="1">
      <alignment horizontal="center"/>
    </xf>
    <xf numFmtId="0" fontId="8" fillId="0" borderId="0" xfId="0" quotePrefix="1" applyNumberFormat="1" applyFont="1" applyFill="1" applyBorder="1" applyAlignment="1" applyProtection="1">
      <alignment horizontal="center"/>
      <protection locked="0"/>
    </xf>
    <xf numFmtId="41" fontId="22" fillId="0" borderId="0" xfId="6" applyNumberFormat="1" applyFont="1" applyFill="1" applyBorder="1" applyAlignment="1">
      <alignment horizontal="center"/>
    </xf>
    <xf numFmtId="164" fontId="24" fillId="0" borderId="0" xfId="6" applyNumberFormat="1" applyFont="1" applyBorder="1" applyProtection="1">
      <protection locked="0"/>
    </xf>
    <xf numFmtId="0" fontId="8" fillId="0" borderId="0" xfId="0" quotePrefix="1" applyFont="1" applyBorder="1" applyAlignment="1" applyProtection="1">
      <alignment horizontal="center"/>
      <protection locked="0"/>
    </xf>
    <xf numFmtId="166" fontId="8" fillId="0" borderId="0" xfId="7" applyNumberFormat="1" applyFont="1" applyBorder="1" applyAlignment="1" applyProtection="1">
      <alignment horizontal="center"/>
      <protection locked="0"/>
    </xf>
    <xf numFmtId="164" fontId="8" fillId="0" borderId="0" xfId="6" applyNumberFormat="1" applyFont="1" applyBorder="1" applyAlignment="1" applyProtection="1">
      <alignment horizontal="center"/>
      <protection locked="0"/>
    </xf>
    <xf numFmtId="164" fontId="33" fillId="0" borderId="0" xfId="6" applyNumberFormat="1" applyFont="1" applyBorder="1" applyProtection="1">
      <protection locked="0"/>
    </xf>
    <xf numFmtId="0" fontId="35" fillId="0" borderId="0" xfId="0" applyFont="1"/>
    <xf numFmtId="0" fontId="35" fillId="0" borderId="0" xfId="0" applyFont="1" applyAlignment="1">
      <alignment horizontal="right"/>
    </xf>
    <xf numFmtId="0" fontId="35" fillId="0" borderId="0" xfId="0" applyFont="1" applyAlignment="1">
      <alignment horizontal="center"/>
    </xf>
    <xf numFmtId="164" fontId="8" fillId="0" borderId="2" xfId="0" applyNumberFormat="1" applyFont="1" applyBorder="1" applyAlignment="1">
      <alignment horizontal="center"/>
    </xf>
    <xf numFmtId="164" fontId="24" fillId="0" borderId="0" xfId="1" applyNumberFormat="1" applyFont="1" applyBorder="1"/>
    <xf numFmtId="166" fontId="8" fillId="0" borderId="0" xfId="3" applyNumberFormat="1" applyFont="1" applyFill="1" applyAlignment="1">
      <alignment horizontal="center"/>
    </xf>
    <xf numFmtId="41" fontId="27" fillId="0" borderId="0" xfId="8" applyNumberFormat="1" applyFont="1" applyAlignment="1">
      <alignment horizontal="center"/>
    </xf>
    <xf numFmtId="166" fontId="8" fillId="0" borderId="0" xfId="8" applyNumberFormat="1" applyFont="1" applyBorder="1" applyAlignment="1">
      <alignment horizontal="center"/>
    </xf>
    <xf numFmtId="166" fontId="8" fillId="0" borderId="12" xfId="0" applyNumberFormat="1" applyFont="1" applyBorder="1"/>
    <xf numFmtId="164" fontId="8" fillId="0" borderId="12" xfId="0" applyNumberFormat="1" applyFont="1" applyBorder="1"/>
    <xf numFmtId="166" fontId="8" fillId="0" borderId="1" xfId="0" applyNumberFormat="1" applyFont="1" applyBorder="1"/>
    <xf numFmtId="0" fontId="22" fillId="0" borderId="0" xfId="0" applyFont="1" applyAlignment="1" applyProtection="1">
      <alignment horizontal="left"/>
    </xf>
    <xf numFmtId="49" fontId="15" fillId="0" borderId="0" xfId="0" applyNumberFormat="1" applyFont="1" applyBorder="1" applyAlignment="1">
      <alignment horizontal="center"/>
    </xf>
    <xf numFmtId="0" fontId="22" fillId="0" borderId="0" xfId="0" applyFont="1" applyBorder="1" applyAlignment="1">
      <alignment horizontal="center"/>
    </xf>
    <xf numFmtId="0" fontId="8" fillId="0" borderId="0" xfId="1" applyNumberFormat="1" applyFont="1" applyBorder="1" applyAlignment="1" applyProtection="1">
      <alignment horizontal="right"/>
    </xf>
    <xf numFmtId="0" fontId="23" fillId="0" borderId="0" xfId="1" applyNumberFormat="1" applyFont="1" applyFill="1" applyBorder="1" applyProtection="1"/>
    <xf numFmtId="41" fontId="8" fillId="0" borderId="0" xfId="1" applyNumberFormat="1" applyFont="1" applyBorder="1" applyAlignment="1" applyProtection="1">
      <alignment horizontal="right"/>
    </xf>
    <xf numFmtId="41" fontId="8" fillId="0" borderId="0" xfId="3" applyNumberFormat="1" applyFont="1" applyBorder="1" applyAlignment="1" applyProtection="1">
      <alignment horizontal="right"/>
    </xf>
    <xf numFmtId="41" fontId="15" fillId="0" borderId="4" xfId="1" applyNumberFormat="1" applyFont="1" applyBorder="1"/>
    <xf numFmtId="166" fontId="15" fillId="0" borderId="0" xfId="1" applyNumberFormat="1" applyFont="1" applyBorder="1" applyAlignment="1">
      <alignment horizontal="center"/>
    </xf>
    <xf numFmtId="166" fontId="8" fillId="0" borderId="0" xfId="1" applyNumberFormat="1" applyFont="1" applyBorder="1" applyAlignment="1" applyProtection="1">
      <alignment horizontal="center"/>
    </xf>
    <xf numFmtId="41" fontId="8" fillId="0" borderId="0" xfId="1" applyNumberFormat="1" applyFont="1" applyBorder="1" applyProtection="1"/>
    <xf numFmtId="41" fontId="8" fillId="0" borderId="0" xfId="3" applyNumberFormat="1" applyFont="1" applyBorder="1" applyProtection="1"/>
    <xf numFmtId="0" fontId="22" fillId="0" borderId="0" xfId="1" applyNumberFormat="1" applyFont="1" applyBorder="1" applyProtection="1"/>
    <xf numFmtId="164" fontId="15" fillId="0" borderId="4" xfId="1" applyNumberFormat="1" applyFont="1" applyBorder="1"/>
    <xf numFmtId="0" fontId="8" fillId="0" borderId="0" xfId="3" applyNumberFormat="1" applyFont="1" applyBorder="1" applyProtection="1"/>
    <xf numFmtId="0" fontId="15" fillId="0" borderId="16" xfId="0" applyFont="1" applyBorder="1"/>
    <xf numFmtId="0" fontId="8" fillId="0" borderId="12" xfId="1" applyNumberFormat="1" applyFont="1" applyBorder="1" applyAlignment="1" applyProtection="1">
      <alignment horizontal="center"/>
    </xf>
    <xf numFmtId="3" fontId="8" fillId="0" borderId="12" xfId="3" applyNumberFormat="1" applyFont="1" applyBorder="1" applyProtection="1"/>
    <xf numFmtId="0" fontId="15" fillId="0" borderId="12" xfId="1" applyNumberFormat="1" applyFont="1" applyBorder="1"/>
    <xf numFmtId="0" fontId="15" fillId="0" borderId="12" xfId="0" applyFont="1" applyBorder="1"/>
    <xf numFmtId="0" fontId="15" fillId="0" borderId="17" xfId="1" applyNumberFormat="1" applyFont="1" applyBorder="1"/>
    <xf numFmtId="0" fontId="15" fillId="0" borderId="18" xfId="0" applyFont="1" applyBorder="1"/>
    <xf numFmtId="0" fontId="15" fillId="0" borderId="19" xfId="1" applyNumberFormat="1" applyFont="1" applyBorder="1"/>
    <xf numFmtId="0" fontId="15" fillId="0" borderId="19" xfId="0" applyFont="1" applyBorder="1"/>
    <xf numFmtId="0" fontId="8" fillId="0" borderId="0" xfId="0" applyFont="1" applyBorder="1" applyAlignment="1" applyProtection="1"/>
    <xf numFmtId="0" fontId="15" fillId="0" borderId="0" xfId="1" applyNumberFormat="1" applyFont="1" applyBorder="1" applyAlignment="1"/>
    <xf numFmtId="0" fontId="15" fillId="0" borderId="20" xfId="0" applyFont="1" applyBorder="1"/>
    <xf numFmtId="0" fontId="15" fillId="0" borderId="1" xfId="0" applyFont="1" applyBorder="1" applyAlignment="1"/>
    <xf numFmtId="0" fontId="15" fillId="0" borderId="1" xfId="1" applyNumberFormat="1" applyFont="1" applyBorder="1" applyAlignment="1"/>
    <xf numFmtId="0" fontId="8" fillId="0" borderId="1" xfId="1" applyNumberFormat="1" applyFont="1" applyBorder="1" applyAlignment="1" applyProtection="1">
      <alignment horizontal="center"/>
    </xf>
    <xf numFmtId="0" fontId="8" fillId="0" borderId="1" xfId="3" applyNumberFormat="1" applyFont="1" applyBorder="1" applyProtection="1"/>
    <xf numFmtId="0" fontId="15" fillId="0" borderId="1" xfId="1" applyNumberFormat="1" applyFont="1" applyBorder="1"/>
    <xf numFmtId="0" fontId="15" fillId="0" borderId="1" xfId="0" applyFont="1" applyBorder="1"/>
    <xf numFmtId="0" fontId="15" fillId="0" borderId="21" xfId="1" applyNumberFormat="1" applyFont="1" applyBorder="1"/>
    <xf numFmtId="164" fontId="15" fillId="0" borderId="0" xfId="1" applyNumberFormat="1" applyFont="1" applyBorder="1" applyAlignment="1"/>
    <xf numFmtId="168" fontId="8" fillId="0" borderId="0" xfId="3" applyNumberFormat="1" applyFont="1" applyBorder="1" applyProtection="1"/>
    <xf numFmtId="164" fontId="8" fillId="0" borderId="0" xfId="1" applyNumberFormat="1" applyFont="1" applyBorder="1" applyAlignment="1" applyProtection="1">
      <alignment horizontal="right"/>
    </xf>
    <xf numFmtId="0" fontId="29" fillId="0" borderId="0" xfId="0" applyFont="1" applyBorder="1"/>
    <xf numFmtId="0" fontId="29" fillId="0" borderId="0" xfId="0" applyFont="1" applyBorder="1" applyAlignment="1">
      <alignment horizontal="center"/>
    </xf>
    <xf numFmtId="166" fontId="8" fillId="0" borderId="17" xfId="0" applyNumberFormat="1" applyFont="1" applyBorder="1"/>
    <xf numFmtId="166" fontId="8" fillId="0" borderId="19" xfId="0" applyNumberFormat="1" applyFont="1" applyBorder="1"/>
    <xf numFmtId="166" fontId="8" fillId="0" borderId="21" xfId="0" applyNumberFormat="1" applyFont="1" applyBorder="1"/>
    <xf numFmtId="49" fontId="8" fillId="0" borderId="0" xfId="4" applyNumberFormat="1" applyFont="1" applyBorder="1" applyAlignment="1">
      <alignment horizontal="center"/>
    </xf>
    <xf numFmtId="0" fontId="8" fillId="0" borderId="0" xfId="4" applyFont="1" applyBorder="1" applyAlignment="1">
      <alignment horizontal="left" indent="1"/>
    </xf>
    <xf numFmtId="0" fontId="8" fillId="0" borderId="0" xfId="0" applyFont="1" applyBorder="1" applyAlignment="1">
      <alignment horizontal="left" indent="1"/>
    </xf>
    <xf numFmtId="164" fontId="22" fillId="0" borderId="0" xfId="1" applyNumberFormat="1" applyFont="1" applyBorder="1" applyAlignment="1">
      <alignment horizontal="center"/>
    </xf>
    <xf numFmtId="166" fontId="22" fillId="0" borderId="0" xfId="3" applyNumberFormat="1" applyFont="1" applyFill="1" applyBorder="1" applyProtection="1">
      <protection locked="0"/>
    </xf>
    <xf numFmtId="164" fontId="8" fillId="0" borderId="1" xfId="4" applyNumberFormat="1" applyFont="1" applyBorder="1" applyAlignment="1">
      <alignment horizontal="center"/>
    </xf>
    <xf numFmtId="0" fontId="8" fillId="0" borderId="21" xfId="4" applyFont="1" applyBorder="1" applyAlignment="1">
      <alignment horizontal="center"/>
    </xf>
    <xf numFmtId="0" fontId="8" fillId="0" borderId="0" xfId="4" applyFont="1" applyBorder="1" applyAlignment="1">
      <alignment horizontal="right"/>
    </xf>
    <xf numFmtId="0" fontId="8" fillId="0" borderId="20" xfId="4" quotePrefix="1" applyFont="1" applyBorder="1" applyAlignment="1">
      <alignment horizontal="left"/>
    </xf>
    <xf numFmtId="0" fontId="8" fillId="0" borderId="20" xfId="0" quotePrefix="1" applyFont="1" applyBorder="1" applyAlignment="1">
      <alignment horizontal="left"/>
    </xf>
    <xf numFmtId="171" fontId="8" fillId="0" borderId="0" xfId="0" applyNumberFormat="1" applyFont="1" applyBorder="1"/>
    <xf numFmtId="168" fontId="8" fillId="0" borderId="0" xfId="0" applyNumberFormat="1" applyFont="1" applyBorder="1"/>
    <xf numFmtId="0" fontId="20" fillId="0" borderId="0" xfId="0" applyFont="1" applyBorder="1"/>
    <xf numFmtId="0" fontId="22" fillId="0" borderId="0" xfId="8" applyFont="1" applyBorder="1" applyAlignment="1">
      <alignment horizontal="center"/>
    </xf>
    <xf numFmtId="0" fontId="22" fillId="0" borderId="0" xfId="1" applyNumberFormat="1" applyFont="1" applyBorder="1" applyProtection="1">
      <protection locked="0"/>
    </xf>
    <xf numFmtId="164" fontId="22" fillId="0" borderId="0" xfId="1" applyNumberFormat="1" applyFont="1" applyBorder="1" applyProtection="1">
      <protection locked="0"/>
    </xf>
    <xf numFmtId="0" fontId="8" fillId="0" borderId="0" xfId="0" applyNumberFormat="1" applyFont="1" applyBorder="1" applyProtection="1">
      <protection locked="0"/>
    </xf>
    <xf numFmtId="164" fontId="8" fillId="0" borderId="12" xfId="1" applyNumberFormat="1" applyFont="1" applyBorder="1" applyProtection="1">
      <protection locked="0"/>
    </xf>
    <xf numFmtId="0" fontId="8" fillId="0" borderId="19" xfId="0" applyFont="1" applyBorder="1" applyProtection="1">
      <protection locked="0"/>
    </xf>
    <xf numFmtId="164" fontId="8" fillId="0" borderId="1" xfId="1" applyNumberFormat="1" applyFont="1" applyBorder="1" applyProtection="1">
      <protection locked="0"/>
    </xf>
    <xf numFmtId="0" fontId="8" fillId="0" borderId="21" xfId="0" applyFont="1" applyBorder="1" applyProtection="1">
      <protection locked="0"/>
    </xf>
    <xf numFmtId="0" fontId="8" fillId="4" borderId="0" xfId="0" applyFont="1" applyFill="1"/>
    <xf numFmtId="168" fontId="8" fillId="4" borderId="0" xfId="0" applyNumberFormat="1" applyFont="1" applyFill="1"/>
    <xf numFmtId="2" fontId="8" fillId="0" borderId="0" xfId="0" applyNumberFormat="1" applyFont="1"/>
    <xf numFmtId="0" fontId="8" fillId="0" borderId="21" xfId="0" applyFont="1" applyFill="1" applyBorder="1" applyAlignment="1" applyProtection="1">
      <alignment horizontal="center"/>
      <protection locked="0"/>
    </xf>
    <xf numFmtId="0" fontId="8" fillId="0" borderId="19" xfId="0" applyNumberFormat="1" applyFont="1" applyBorder="1" applyAlignment="1">
      <alignment horizontal="center"/>
    </xf>
    <xf numFmtId="0" fontId="8" fillId="0" borderId="21" xfId="0" applyNumberFormat="1" applyFont="1" applyBorder="1" applyAlignment="1">
      <alignment horizontal="center"/>
    </xf>
    <xf numFmtId="3" fontId="8" fillId="0" borderId="1" xfId="0" applyNumberFormat="1" applyFont="1" applyBorder="1" applyAlignment="1">
      <alignment horizontal="center"/>
    </xf>
    <xf numFmtId="172" fontId="38" fillId="0" borderId="0" xfId="18" applyFont="1" applyFill="1" applyAlignment="1">
      <alignment horizontal="left"/>
    </xf>
    <xf numFmtId="172" fontId="39" fillId="0" borderId="0" xfId="0" applyNumberFormat="1" applyFont="1" applyAlignment="1">
      <alignment horizontal="left" wrapText="1"/>
    </xf>
    <xf numFmtId="10" fontId="8" fillId="0" borderId="0" xfId="2" applyNumberFormat="1" applyFont="1" applyFill="1" applyProtection="1"/>
    <xf numFmtId="0" fontId="15" fillId="0" borderId="0" xfId="1" applyNumberFormat="1" applyFont="1" applyFill="1" applyBorder="1" applyAlignment="1">
      <alignment horizontal="center"/>
    </xf>
    <xf numFmtId="166" fontId="15" fillId="0" borderId="0" xfId="0" applyNumberFormat="1" applyFont="1" applyFill="1" applyBorder="1" applyAlignment="1">
      <alignment horizontal="center"/>
    </xf>
    <xf numFmtId="41" fontId="15" fillId="0" borderId="0" xfId="0" applyNumberFormat="1" applyFont="1" applyFill="1" applyBorder="1"/>
    <xf numFmtId="0" fontId="15" fillId="0" borderId="0" xfId="0" applyFont="1" applyFill="1" applyBorder="1" applyAlignment="1">
      <alignment horizontal="center"/>
    </xf>
    <xf numFmtId="164" fontId="15" fillId="0" borderId="0" xfId="0" applyNumberFormat="1" applyFont="1" applyFill="1" applyBorder="1"/>
    <xf numFmtId="164" fontId="15" fillId="0" borderId="12" xfId="0" applyNumberFormat="1" applyFont="1" applyFill="1" applyBorder="1"/>
    <xf numFmtId="0" fontId="0" fillId="0" borderId="0" xfId="0" applyFill="1"/>
    <xf numFmtId="164" fontId="15" fillId="0" borderId="0" xfId="1" applyNumberFormat="1" applyFont="1" applyFill="1" applyBorder="1"/>
    <xf numFmtId="41" fontId="8" fillId="0" borderId="0" xfId="0" applyNumberFormat="1" applyFont="1" applyFill="1" applyBorder="1"/>
    <xf numFmtId="164" fontId="8" fillId="0" borderId="0" xfId="3" applyNumberFormat="1" applyFont="1" applyFill="1" applyBorder="1" applyAlignment="1" applyProtection="1">
      <alignment horizontal="right"/>
    </xf>
    <xf numFmtId="172" fontId="7" fillId="0" borderId="0" xfId="18" applyFont="1" applyFill="1" applyAlignment="1">
      <alignment horizontal="left"/>
    </xf>
    <xf numFmtId="172" fontId="6" fillId="0" borderId="0" xfId="0" applyNumberFormat="1" applyFont="1" applyAlignment="1">
      <alignment horizontal="left" wrapText="1"/>
    </xf>
    <xf numFmtId="0" fontId="6" fillId="0" borderId="0" xfId="24" applyFont="1" applyBorder="1" applyAlignment="1" applyProtection="1">
      <alignment horizontal="right"/>
    </xf>
    <xf numFmtId="0" fontId="7" fillId="0" borderId="15" xfId="19" applyNumberFormat="1" applyFont="1" applyBorder="1" applyAlignment="1">
      <alignment horizontal="center"/>
    </xf>
    <xf numFmtId="0" fontId="7" fillId="0" borderId="24" xfId="19" applyNumberFormat="1" applyFont="1" applyBorder="1" applyAlignment="1">
      <alignment horizontal="center"/>
    </xf>
    <xf numFmtId="172" fontId="6" fillId="0" borderId="24" xfId="0" applyNumberFormat="1" applyFont="1" applyBorder="1" applyAlignment="1">
      <alignment horizontal="center" wrapText="1"/>
    </xf>
    <xf numFmtId="0" fontId="6" fillId="0" borderId="14" xfId="19" applyNumberFormat="1" applyFont="1" applyBorder="1" applyAlignment="1"/>
    <xf numFmtId="0" fontId="6" fillId="0" borderId="25" xfId="19" applyNumberFormat="1" applyFont="1" applyBorder="1" applyAlignment="1"/>
    <xf numFmtId="172" fontId="6" fillId="0" borderId="25" xfId="0" applyNumberFormat="1" applyFont="1" applyBorder="1" applyAlignment="1">
      <alignment horizontal="center" wrapText="1"/>
    </xf>
    <xf numFmtId="172" fontId="6" fillId="0" borderId="0" xfId="0" applyNumberFormat="1" applyFont="1" applyAlignment="1">
      <alignment horizontal="right" wrapText="1"/>
    </xf>
    <xf numFmtId="172" fontId="6" fillId="0" borderId="0" xfId="0" quotePrefix="1" applyNumberFormat="1" applyFont="1" applyAlignment="1">
      <alignment horizontal="right" wrapText="1"/>
    </xf>
    <xf numFmtId="172" fontId="6" fillId="0" borderId="0" xfId="0" applyNumberFormat="1" applyFont="1" applyAlignment="1">
      <alignment horizontal="left"/>
    </xf>
    <xf numFmtId="172" fontId="6" fillId="0" borderId="0" xfId="0" quotePrefix="1" applyNumberFormat="1" applyFont="1" applyAlignment="1">
      <alignment horizontal="left"/>
    </xf>
    <xf numFmtId="164" fontId="6" fillId="0" borderId="0" xfId="1" applyNumberFormat="1" applyFont="1" applyAlignment="1">
      <alignment horizontal="right" wrapText="1"/>
    </xf>
    <xf numFmtId="42" fontId="39" fillId="0" borderId="0" xfId="19" applyNumberFormat="1" applyFont="1" applyFill="1" applyBorder="1" applyAlignment="1"/>
    <xf numFmtId="164" fontId="39" fillId="0" borderId="0" xfId="1" applyNumberFormat="1" applyFont="1" applyBorder="1" applyAlignment="1">
      <alignment horizontal="left" wrapText="1"/>
    </xf>
    <xf numFmtId="172" fontId="39" fillId="0" borderId="0" xfId="0" applyNumberFormat="1" applyFont="1" applyBorder="1" applyAlignment="1">
      <alignment horizontal="left" wrapText="1"/>
    </xf>
    <xf numFmtId="0" fontId="22" fillId="0" borderId="0" xfId="0" applyFont="1" applyBorder="1" applyAlignment="1">
      <alignment vertical="center"/>
    </xf>
    <xf numFmtId="41" fontId="8" fillId="0" borderId="0" xfId="0" applyNumberFormat="1" applyFont="1" applyBorder="1" applyAlignment="1">
      <alignment horizontal="right"/>
    </xf>
    <xf numFmtId="3" fontId="8" fillId="0" borderId="12" xfId="0" applyNumberFormat="1" applyFont="1" applyBorder="1"/>
    <xf numFmtId="168" fontId="8" fillId="0" borderId="12" xfId="0" applyNumberFormat="1" applyFont="1" applyBorder="1"/>
    <xf numFmtId="0" fontId="8" fillId="0" borderId="17" xfId="0" applyFont="1" applyBorder="1" applyProtection="1"/>
    <xf numFmtId="0" fontId="8" fillId="0" borderId="19" xfId="0" applyFont="1" applyBorder="1" applyProtection="1"/>
    <xf numFmtId="0" fontId="8" fillId="0" borderId="21" xfId="0" applyFont="1" applyBorder="1" applyProtection="1"/>
    <xf numFmtId="41" fontId="40" fillId="0" borderId="0" xfId="1" applyNumberFormat="1" applyFont="1" applyBorder="1" applyAlignment="1">
      <alignment horizontal="center"/>
    </xf>
    <xf numFmtId="0" fontId="41" fillId="0" borderId="0" xfId="0" applyFont="1" applyAlignment="1">
      <alignment horizontal="center"/>
    </xf>
    <xf numFmtId="0" fontId="40" fillId="0" borderId="0" xfId="0" applyFont="1" applyBorder="1" applyAlignment="1">
      <alignment horizontal="center"/>
    </xf>
    <xf numFmtId="164" fontId="15" fillId="0" borderId="12" xfId="1" applyNumberFormat="1" applyFont="1" applyBorder="1"/>
    <xf numFmtId="0" fontId="15" fillId="0" borderId="12" xfId="1" applyNumberFormat="1" applyFont="1" applyBorder="1" applyAlignment="1">
      <alignment horizontal="center"/>
    </xf>
    <xf numFmtId="166" fontId="15" fillId="0" borderId="12" xfId="0" applyNumberFormat="1" applyFont="1" applyBorder="1"/>
    <xf numFmtId="164" fontId="15" fillId="0" borderId="17" xfId="1" applyNumberFormat="1" applyFont="1" applyBorder="1"/>
    <xf numFmtId="164" fontId="15" fillId="0" borderId="19" xfId="0" applyNumberFormat="1" applyFont="1" applyBorder="1"/>
    <xf numFmtId="164" fontId="15" fillId="0" borderId="19" xfId="1" applyNumberFormat="1" applyFont="1" applyBorder="1"/>
    <xf numFmtId="0" fontId="17" fillId="0" borderId="18" xfId="0" applyFont="1" applyBorder="1" applyAlignment="1">
      <alignment horizontal="right"/>
    </xf>
    <xf numFmtId="41" fontId="15" fillId="0" borderId="19" xfId="0" applyNumberFormat="1" applyFont="1" applyBorder="1"/>
    <xf numFmtId="41" fontId="15" fillId="0" borderId="1" xfId="0" applyNumberFormat="1" applyFont="1" applyBorder="1"/>
    <xf numFmtId="0" fontId="15" fillId="0" borderId="21" xfId="0" applyFont="1" applyBorder="1"/>
    <xf numFmtId="166" fontId="8" fillId="0" borderId="12" xfId="3" applyNumberFormat="1" applyFont="1" applyBorder="1" applyAlignment="1">
      <alignment horizontal="center"/>
    </xf>
    <xf numFmtId="164" fontId="8" fillId="0" borderId="17" xfId="1" applyNumberFormat="1" applyFont="1" applyBorder="1" applyAlignment="1">
      <alignment horizontal="center"/>
    </xf>
    <xf numFmtId="164" fontId="8" fillId="0" borderId="19" xfId="1" applyNumberFormat="1" applyFont="1" applyBorder="1" applyAlignment="1">
      <alignment horizontal="center"/>
    </xf>
    <xf numFmtId="166" fontId="8" fillId="0" borderId="1" xfId="3" applyNumberFormat="1" applyFont="1" applyBorder="1" applyAlignment="1">
      <alignment horizontal="center"/>
    </xf>
    <xf numFmtId="164" fontId="8" fillId="0" borderId="21" xfId="1" applyNumberFormat="1" applyFont="1" applyBorder="1" applyAlignment="1">
      <alignment horizontal="center"/>
    </xf>
    <xf numFmtId="0" fontId="42" fillId="0" borderId="0" xfId="25" applyAlignment="1" applyProtection="1">
      <alignment horizontal="left" indent="4"/>
    </xf>
    <xf numFmtId="0" fontId="42" fillId="0" borderId="0" xfId="25" applyAlignment="1" applyProtection="1"/>
    <xf numFmtId="172" fontId="39" fillId="0" borderId="16" xfId="0" applyNumberFormat="1" applyFont="1" applyBorder="1" applyAlignment="1">
      <alignment horizontal="left" wrapText="1"/>
    </xf>
    <xf numFmtId="172" fontId="39" fillId="0" borderId="12" xfId="0" applyNumberFormat="1" applyFont="1" applyBorder="1" applyAlignment="1">
      <alignment horizontal="left" wrapText="1"/>
    </xf>
    <xf numFmtId="172" fontId="39" fillId="0" borderId="17" xfId="0" applyNumberFormat="1" applyFont="1" applyBorder="1" applyAlignment="1">
      <alignment horizontal="left" wrapText="1"/>
    </xf>
    <xf numFmtId="172" fontId="39" fillId="0" borderId="18" xfId="0" applyNumberFormat="1" applyFont="1" applyBorder="1" applyAlignment="1">
      <alignment horizontal="right" wrapText="1"/>
    </xf>
    <xf numFmtId="172" fontId="39" fillId="0" borderId="0" xfId="0" applyNumberFormat="1" applyFont="1" applyBorder="1" applyAlignment="1">
      <alignment horizontal="right" wrapText="1"/>
    </xf>
    <xf numFmtId="164" fontId="39" fillId="0" borderId="19" xfId="1" applyNumberFormat="1" applyFont="1" applyBorder="1" applyAlignment="1">
      <alignment horizontal="left" wrapText="1"/>
    </xf>
    <xf numFmtId="172" fontId="39" fillId="0" borderId="18" xfId="0" quotePrefix="1" applyNumberFormat="1" applyFont="1" applyBorder="1" applyAlignment="1">
      <alignment horizontal="right" wrapText="1"/>
    </xf>
    <xf numFmtId="172" fontId="39" fillId="0" borderId="0" xfId="0" quotePrefix="1" applyNumberFormat="1" applyFont="1" applyBorder="1" applyAlignment="1">
      <alignment horizontal="right" wrapText="1"/>
    </xf>
    <xf numFmtId="164" fontId="39" fillId="0" borderId="19" xfId="0" applyNumberFormat="1" applyFont="1" applyBorder="1" applyAlignment="1">
      <alignment horizontal="left" wrapText="1"/>
    </xf>
    <xf numFmtId="172" fontId="39" fillId="0" borderId="18" xfId="0" applyNumberFormat="1" applyFont="1" applyBorder="1" applyAlignment="1">
      <alignment horizontal="left" wrapText="1"/>
    </xf>
    <xf numFmtId="172" fontId="39" fillId="0" borderId="19" xfId="0" applyNumberFormat="1" applyFont="1" applyBorder="1" applyAlignment="1">
      <alignment horizontal="left" wrapText="1"/>
    </xf>
    <xf numFmtId="172" fontId="39" fillId="0" borderId="20" xfId="0" applyNumberFormat="1" applyFont="1" applyBorder="1" applyAlignment="1">
      <alignment horizontal="left" wrapText="1"/>
    </xf>
    <xf numFmtId="172" fontId="39" fillId="0" borderId="1" xfId="0" applyNumberFormat="1" applyFont="1" applyBorder="1" applyAlignment="1">
      <alignment horizontal="left" wrapText="1"/>
    </xf>
    <xf numFmtId="172" fontId="39" fillId="0" borderId="21" xfId="0" applyNumberFormat="1" applyFont="1" applyBorder="1" applyAlignment="1">
      <alignment horizontal="left" wrapText="1"/>
    </xf>
    <xf numFmtId="43" fontId="0" fillId="0" borderId="0" xfId="1" applyFont="1"/>
    <xf numFmtId="0" fontId="6" fillId="0" borderId="0" xfId="0" applyFont="1" applyAlignment="1">
      <alignment horizontal="center"/>
    </xf>
    <xf numFmtId="0" fontId="9" fillId="0" borderId="0" xfId="0" quotePrefix="1" applyFont="1" applyAlignment="1" applyProtection="1">
      <alignment horizontal="center"/>
    </xf>
    <xf numFmtId="168" fontId="6" fillId="0" borderId="1" xfId="3" applyNumberFormat="1" applyFont="1" applyBorder="1" applyAlignment="1" applyProtection="1">
      <alignment horizontal="right"/>
    </xf>
    <xf numFmtId="168" fontId="6" fillId="0" borderId="0" xfId="3" applyNumberFormat="1" applyFont="1" applyAlignment="1" applyProtection="1">
      <alignment horizontal="center"/>
    </xf>
    <xf numFmtId="37" fontId="6" fillId="0" borderId="0" xfId="0" applyNumberFormat="1" applyFont="1"/>
    <xf numFmtId="37" fontId="6" fillId="0" borderId="0" xfId="0" applyNumberFormat="1" applyFont="1" applyBorder="1"/>
    <xf numFmtId="168" fontId="9" fillId="0" borderId="0" xfId="0" applyNumberFormat="1" applyFont="1" applyProtection="1"/>
    <xf numFmtId="168" fontId="9" fillId="0" borderId="0" xfId="0" applyNumberFormat="1" applyFont="1" applyAlignment="1" applyProtection="1">
      <alignment horizontal="right"/>
    </xf>
    <xf numFmtId="168" fontId="6" fillId="0" borderId="0" xfId="0" applyNumberFormat="1" applyFont="1"/>
    <xf numFmtId="0" fontId="6" fillId="0" borderId="0" xfId="0" applyFont="1" applyBorder="1"/>
    <xf numFmtId="0" fontId="6" fillId="0" borderId="0" xfId="0" applyFont="1" applyFill="1" applyBorder="1"/>
    <xf numFmtId="0" fontId="10" fillId="0" borderId="0" xfId="0" applyFont="1" applyFill="1" applyBorder="1" applyAlignment="1" applyProtection="1">
      <alignment horizontal="left"/>
    </xf>
    <xf numFmtId="170" fontId="9" fillId="0" borderId="0" xfId="0" applyNumberFormat="1" applyFont="1" applyFill="1" applyBorder="1" applyProtection="1"/>
    <xf numFmtId="0" fontId="9" fillId="0" borderId="0" xfId="0" applyFont="1" applyFill="1" applyBorder="1" applyProtection="1"/>
    <xf numFmtId="0" fontId="9" fillId="0" borderId="0" xfId="0" applyFont="1" applyFill="1" applyBorder="1" applyAlignment="1" applyProtection="1">
      <alignment horizontal="left"/>
    </xf>
    <xf numFmtId="168" fontId="9" fillId="0" borderId="0" xfId="3" applyNumberFormat="1" applyFont="1" applyFill="1" applyBorder="1" applyAlignment="1" applyProtection="1">
      <alignment horizontal="right"/>
    </xf>
    <xf numFmtId="0" fontId="6" fillId="0" borderId="0" xfId="0" applyFont="1" applyFill="1" applyBorder="1" applyProtection="1"/>
    <xf numFmtId="49" fontId="9" fillId="0" borderId="0" xfId="0" applyNumberFormat="1" applyFont="1" applyFill="1" applyBorder="1" applyAlignment="1" applyProtection="1">
      <alignment horizontal="center"/>
    </xf>
    <xf numFmtId="0" fontId="9" fillId="0" borderId="0" xfId="0" applyFont="1" applyFill="1" applyBorder="1" applyAlignment="1" applyProtection="1">
      <alignment horizontal="right"/>
    </xf>
    <xf numFmtId="0" fontId="9" fillId="0" borderId="0" xfId="0" applyFont="1" applyFill="1" applyBorder="1" applyAlignment="1" applyProtection="1">
      <alignment horizontal="center"/>
    </xf>
    <xf numFmtId="9" fontId="6" fillId="0" borderId="0" xfId="3" applyFont="1" applyFill="1" applyBorder="1"/>
    <xf numFmtId="168" fontId="6" fillId="0" borderId="0" xfId="0" applyNumberFormat="1" applyFont="1" applyFill="1" applyBorder="1"/>
    <xf numFmtId="0" fontId="6" fillId="0" borderId="0" xfId="0" applyFont="1" applyFill="1" applyBorder="1" applyAlignment="1" applyProtection="1">
      <alignment horizontal="right"/>
    </xf>
    <xf numFmtId="168" fontId="6" fillId="0" borderId="0" xfId="3" applyNumberFormat="1" applyFont="1" applyFill="1" applyBorder="1" applyAlignment="1" applyProtection="1">
      <alignment horizontal="right"/>
    </xf>
    <xf numFmtId="168" fontId="6" fillId="0" borderId="0" xfId="3" applyNumberFormat="1" applyFont="1" applyFill="1" applyBorder="1" applyAlignment="1" applyProtection="1">
      <alignment horizontal="center"/>
    </xf>
    <xf numFmtId="168" fontId="9" fillId="0" borderId="0" xfId="3" applyNumberFormat="1" applyFont="1" applyFill="1" applyBorder="1" applyProtection="1"/>
    <xf numFmtId="37" fontId="9" fillId="0" borderId="0" xfId="0" applyNumberFormat="1" applyFont="1" applyFill="1" applyBorder="1" applyProtection="1"/>
    <xf numFmtId="166" fontId="6" fillId="0" borderId="0" xfId="3" applyNumberFormat="1" applyFont="1" applyFill="1" applyBorder="1"/>
    <xf numFmtId="0" fontId="7" fillId="0" borderId="0" xfId="0" applyFont="1" applyFill="1" applyBorder="1" applyProtection="1"/>
    <xf numFmtId="168" fontId="10" fillId="0" borderId="0" xfId="3" applyNumberFormat="1" applyFont="1" applyFill="1" applyBorder="1" applyAlignment="1" applyProtection="1">
      <alignment horizontal="right"/>
    </xf>
    <xf numFmtId="0" fontId="6" fillId="0" borderId="0" xfId="0" applyFont="1" applyFill="1" applyBorder="1" applyAlignment="1">
      <alignment horizontal="right"/>
    </xf>
    <xf numFmtId="169" fontId="6" fillId="0" borderId="0" xfId="3" applyNumberFormat="1" applyFont="1" applyFill="1" applyBorder="1"/>
    <xf numFmtId="168" fontId="9" fillId="0" borderId="0" xfId="0" applyNumberFormat="1" applyFont="1" applyFill="1" applyBorder="1" applyProtection="1"/>
    <xf numFmtId="168" fontId="9" fillId="0" borderId="0" xfId="0" applyNumberFormat="1" applyFont="1" applyFill="1" applyBorder="1" applyAlignment="1" applyProtection="1">
      <alignment horizontal="right"/>
    </xf>
    <xf numFmtId="0" fontId="6" fillId="0" borderId="0" xfId="0" applyFont="1" applyFill="1"/>
    <xf numFmtId="0" fontId="43" fillId="0" borderId="0" xfId="0" applyFont="1" applyFill="1" applyBorder="1" applyAlignment="1"/>
    <xf numFmtId="49" fontId="21" fillId="0" borderId="0" xfId="0" applyNumberFormat="1" applyFont="1" applyFill="1" applyBorder="1" applyAlignment="1"/>
    <xf numFmtId="0" fontId="21" fillId="0" borderId="0" xfId="0" applyFont="1" applyFill="1" applyBorder="1" applyAlignment="1"/>
    <xf numFmtId="49" fontId="6" fillId="0" borderId="0" xfId="0" applyNumberFormat="1" applyFont="1" applyFill="1"/>
    <xf numFmtId="49" fontId="43" fillId="0" borderId="0" xfId="0" applyNumberFormat="1" applyFont="1" applyFill="1" applyAlignment="1">
      <alignment horizontal="right"/>
    </xf>
    <xf numFmtId="0" fontId="43" fillId="0" borderId="0" xfId="0" applyFont="1" applyFill="1" applyAlignment="1">
      <alignment horizontal="center"/>
    </xf>
    <xf numFmtId="167" fontId="6" fillId="0" borderId="0" xfId="2" applyNumberFormat="1" applyFont="1" applyFill="1" applyAlignment="1">
      <alignment horizontal="center"/>
    </xf>
    <xf numFmtId="0" fontId="43" fillId="0" borderId="0" xfId="0" applyFont="1" applyFill="1" applyBorder="1" applyAlignment="1">
      <alignment horizontal="left"/>
    </xf>
    <xf numFmtId="0" fontId="6" fillId="0" borderId="1" xfId="0" applyFont="1" applyFill="1" applyBorder="1" applyAlignment="1">
      <alignment horizontal="left"/>
    </xf>
    <xf numFmtId="49" fontId="6" fillId="0" borderId="1" xfId="0" applyNumberFormat="1" applyFont="1" applyFill="1" applyBorder="1" applyAlignment="1">
      <alignment horizontal="center"/>
    </xf>
    <xf numFmtId="0" fontId="6" fillId="0" borderId="1" xfId="0" applyFont="1" applyFill="1" applyBorder="1" applyAlignment="1">
      <alignment horizontal="center"/>
    </xf>
    <xf numFmtId="167" fontId="6" fillId="0" borderId="1" xfId="2" applyNumberFormat="1" applyFont="1" applyFill="1" applyBorder="1" applyAlignment="1">
      <alignment horizontal="center"/>
    </xf>
    <xf numFmtId="167" fontId="6" fillId="0" borderId="0" xfId="2" applyNumberFormat="1" applyFont="1" applyFill="1" applyBorder="1" applyAlignment="1">
      <alignment horizontal="center"/>
    </xf>
    <xf numFmtId="167" fontId="6" fillId="0" borderId="0" xfId="2" applyNumberFormat="1" applyFont="1" applyFill="1" applyBorder="1" applyAlignment="1"/>
    <xf numFmtId="167" fontId="6" fillId="0" borderId="0" xfId="2" applyNumberFormat="1" applyFont="1" applyFill="1" applyAlignment="1"/>
    <xf numFmtId="167" fontId="6" fillId="0" borderId="0" xfId="2" applyNumberFormat="1" applyFont="1" applyFill="1" applyBorder="1"/>
    <xf numFmtId="167" fontId="6" fillId="0" borderId="0" xfId="2" applyNumberFormat="1" applyFont="1" applyFill="1"/>
    <xf numFmtId="0" fontId="7" fillId="0" borderId="0" xfId="0" applyFont="1" applyFill="1" applyBorder="1" applyAlignment="1">
      <alignment horizontal="center"/>
    </xf>
    <xf numFmtId="5" fontId="6" fillId="0" borderId="0" xfId="0" applyNumberFormat="1" applyFont="1" applyFill="1" applyBorder="1" applyAlignment="1"/>
    <xf numFmtId="164" fontId="6" fillId="0" borderId="0" xfId="1" applyNumberFormat="1" applyFont="1" applyFill="1" applyBorder="1" applyAlignment="1"/>
    <xf numFmtId="164" fontId="6" fillId="0" borderId="0" xfId="1" applyNumberFormat="1" applyFont="1" applyFill="1" applyBorder="1"/>
    <xf numFmtId="164" fontId="6" fillId="0" borderId="0" xfId="1" applyNumberFormat="1" applyFont="1" applyFill="1" applyAlignment="1"/>
    <xf numFmtId="164" fontId="6" fillId="0" borderId="0" xfId="1" applyNumberFormat="1" applyFont="1" applyFill="1" applyBorder="1" applyAlignment="1">
      <alignment wrapText="1"/>
    </xf>
    <xf numFmtId="49" fontId="6" fillId="0" borderId="0" xfId="0" quotePrefix="1" applyNumberFormat="1" applyFont="1" applyFill="1" applyBorder="1" applyAlignment="1">
      <alignment horizontal="center"/>
    </xf>
    <xf numFmtId="164" fontId="6" fillId="0" borderId="0" xfId="1" applyNumberFormat="1" applyFont="1" applyFill="1"/>
    <xf numFmtId="172" fontId="44" fillId="0" borderId="0" xfId="18" applyFont="1" applyFill="1" applyAlignment="1">
      <alignment horizontal="left"/>
    </xf>
    <xf numFmtId="0" fontId="6" fillId="0" borderId="0" xfId="0" applyFont="1" applyFill="1" applyAlignment="1">
      <alignment horizontal="right"/>
    </xf>
    <xf numFmtId="0" fontId="6" fillId="0" borderId="3" xfId="0" applyFont="1" applyFill="1" applyBorder="1" applyAlignment="1">
      <alignment horizontal="left"/>
    </xf>
    <xf numFmtId="49" fontId="6" fillId="0" borderId="3" xfId="0" applyNumberFormat="1" applyFont="1" applyFill="1" applyBorder="1"/>
    <xf numFmtId="164" fontId="6" fillId="0" borderId="3" xfId="1" applyNumberFormat="1" applyFont="1" applyFill="1" applyBorder="1" applyAlignment="1"/>
    <xf numFmtId="164" fontId="7" fillId="0" borderId="9" xfId="1" applyNumberFormat="1" applyFont="1" applyFill="1" applyBorder="1" applyAlignment="1"/>
    <xf numFmtId="164" fontId="6" fillId="0" borderId="0" xfId="0" applyNumberFormat="1" applyFont="1" applyFill="1"/>
    <xf numFmtId="172" fontId="6" fillId="0" borderId="0" xfId="1" applyNumberFormat="1" applyFont="1" applyFill="1" applyBorder="1" applyAlignment="1">
      <alignment horizontal="right"/>
    </xf>
    <xf numFmtId="172" fontId="6" fillId="0" borderId="0" xfId="0" applyNumberFormat="1" applyFont="1" applyFill="1" applyBorder="1"/>
    <xf numFmtId="10" fontId="6" fillId="0" borderId="0" xfId="3" applyNumberFormat="1" applyFont="1" applyFill="1" applyBorder="1" applyAlignment="1"/>
    <xf numFmtId="5" fontId="6" fillId="0" borderId="0" xfId="0" applyNumberFormat="1" applyFont="1" applyFill="1" applyBorder="1" applyAlignment="1">
      <alignment horizontal="right"/>
    </xf>
    <xf numFmtId="165" fontId="6" fillId="0" borderId="0" xfId="3" applyNumberFormat="1" applyFont="1" applyFill="1"/>
    <xf numFmtId="164" fontId="6" fillId="0" borderId="0" xfId="0" applyNumberFormat="1" applyFont="1" applyFill="1" applyBorder="1"/>
    <xf numFmtId="0" fontId="45" fillId="0" borderId="0" xfId="0" applyFont="1" applyFill="1" applyAlignment="1">
      <alignment horizontal="left"/>
    </xf>
    <xf numFmtId="164" fontId="6" fillId="0" borderId="0" xfId="0" applyNumberFormat="1" applyFont="1" applyFill="1" applyAlignment="1">
      <alignment horizontal="center"/>
    </xf>
    <xf numFmtId="43" fontId="6" fillId="0" borderId="0" xfId="1" applyFont="1" applyFill="1" applyAlignment="1">
      <alignment horizontal="center"/>
    </xf>
    <xf numFmtId="0" fontId="9" fillId="0" borderId="0" xfId="0" applyFont="1" applyFill="1" applyAlignment="1" applyProtection="1">
      <alignment horizontal="left"/>
    </xf>
    <xf numFmtId="168" fontId="6" fillId="0" borderId="0" xfId="3" applyNumberFormat="1" applyFont="1" applyFill="1" applyBorder="1" applyAlignment="1">
      <alignment horizontal="right"/>
    </xf>
    <xf numFmtId="0" fontId="6" fillId="0" borderId="0" xfId="0" applyFont="1" applyFill="1" applyProtection="1"/>
    <xf numFmtId="0" fontId="7" fillId="0" borderId="0" xfId="0" applyFont="1" applyFill="1" applyAlignment="1" applyProtection="1">
      <alignment horizontal="left"/>
    </xf>
    <xf numFmtId="0" fontId="46" fillId="0" borderId="0" xfId="0" applyFont="1"/>
    <xf numFmtId="0" fontId="6" fillId="0" borderId="0" xfId="0" applyFont="1" applyFill="1" applyAlignment="1" applyProtection="1"/>
    <xf numFmtId="0" fontId="6" fillId="0" borderId="0" xfId="0" applyFont="1" applyFill="1" applyAlignment="1" applyProtection="1">
      <alignment horizontal="right"/>
    </xf>
    <xf numFmtId="37" fontId="6" fillId="0" borderId="0" xfId="0" applyNumberFormat="1" applyFont="1" applyAlignment="1">
      <alignment horizontal="center"/>
    </xf>
    <xf numFmtId="164" fontId="7" fillId="0" borderId="2" xfId="0" applyNumberFormat="1" applyFont="1" applyBorder="1"/>
    <xf numFmtId="164" fontId="7" fillId="0" borderId="2" xfId="0" applyNumberFormat="1" applyFont="1" applyFill="1" applyBorder="1"/>
    <xf numFmtId="164" fontId="6" fillId="0" borderId="0" xfId="1" applyNumberFormat="1" applyFont="1" applyFill="1" applyProtection="1"/>
    <xf numFmtId="164" fontId="7" fillId="0" borderId="12" xfId="0" applyNumberFormat="1" applyFont="1" applyBorder="1"/>
    <xf numFmtId="164" fontId="7" fillId="0" borderId="6" xfId="1" applyNumberFormat="1" applyFont="1" applyFill="1" applyBorder="1" applyProtection="1"/>
    <xf numFmtId="0" fontId="47" fillId="0" borderId="8" xfId="0" applyFont="1" applyFill="1" applyBorder="1" applyProtection="1"/>
    <xf numFmtId="164" fontId="6" fillId="0" borderId="13" xfId="0" applyNumberFormat="1" applyFont="1" applyBorder="1"/>
    <xf numFmtId="10" fontId="7" fillId="0" borderId="8" xfId="0" applyNumberFormat="1" applyFont="1" applyFill="1" applyBorder="1" applyProtection="1"/>
    <xf numFmtId="0" fontId="6" fillId="0" borderId="13" xfId="0" applyFont="1" applyFill="1" applyBorder="1"/>
    <xf numFmtId="0" fontId="9" fillId="0" borderId="0" xfId="0" applyFont="1" applyFill="1" applyProtection="1"/>
    <xf numFmtId="37" fontId="6" fillId="0" borderId="0" xfId="0" applyNumberFormat="1" applyFont="1" applyFill="1" applyProtection="1"/>
    <xf numFmtId="164" fontId="6" fillId="0" borderId="1" xfId="1" applyNumberFormat="1" applyFont="1" applyFill="1" applyBorder="1"/>
    <xf numFmtId="41" fontId="6" fillId="0" borderId="0" xfId="0" applyNumberFormat="1" applyFont="1" applyFill="1"/>
    <xf numFmtId="0" fontId="48" fillId="0" borderId="0" xfId="0" applyFont="1" applyFill="1"/>
    <xf numFmtId="0" fontId="49" fillId="0" borderId="0" xfId="0" applyFont="1" applyFill="1" applyAlignment="1" applyProtection="1">
      <alignment horizontal="left"/>
    </xf>
    <xf numFmtId="0" fontId="48" fillId="0" borderId="0" xfId="0" applyFont="1" applyFill="1" applyProtection="1"/>
    <xf numFmtId="0" fontId="50" fillId="0" borderId="0" xfId="0" applyFont="1"/>
    <xf numFmtId="0" fontId="48" fillId="0" borderId="0" xfId="0" applyFont="1" applyFill="1" applyAlignment="1" applyProtection="1"/>
    <xf numFmtId="170" fontId="48" fillId="0" borderId="0" xfId="0" applyNumberFormat="1" applyFont="1" applyFill="1" applyProtection="1"/>
    <xf numFmtId="0" fontId="48" fillId="0" borderId="0" xfId="0" applyNumberFormat="1" applyFont="1" applyFill="1"/>
    <xf numFmtId="0" fontId="48" fillId="0" borderId="0" xfId="0" applyNumberFormat="1" applyFont="1" applyFill="1" applyAlignment="1" applyProtection="1">
      <alignment horizontal="right"/>
    </xf>
    <xf numFmtId="0" fontId="51" fillId="0" borderId="0" xfId="0" applyNumberFormat="1" applyFont="1" applyFill="1" applyAlignment="1">
      <alignment horizontal="center"/>
    </xf>
    <xf numFmtId="0" fontId="52" fillId="0" borderId="0" xfId="1" applyNumberFormat="1" applyFont="1" applyFill="1" applyAlignment="1" applyProtection="1">
      <alignment horizontal="center"/>
    </xf>
    <xf numFmtId="0" fontId="48" fillId="0" borderId="0" xfId="1" applyNumberFormat="1" applyFont="1" applyFill="1" applyAlignment="1">
      <alignment horizontal="center"/>
    </xf>
    <xf numFmtId="2" fontId="48" fillId="0" borderId="0" xfId="1" applyNumberFormat="1" applyFont="1" applyFill="1" applyAlignment="1">
      <alignment horizontal="center"/>
    </xf>
    <xf numFmtId="0" fontId="48" fillId="0" borderId="0" xfId="0" applyFont="1" applyFill="1" applyAlignment="1">
      <alignment horizontal="center"/>
    </xf>
    <xf numFmtId="0" fontId="52" fillId="0" borderId="0" xfId="0" applyFont="1" applyFill="1" applyAlignment="1" applyProtection="1">
      <alignment horizontal="center"/>
    </xf>
    <xf numFmtId="0" fontId="48" fillId="0" borderId="0" xfId="0" applyFont="1" applyFill="1" applyAlignment="1">
      <alignment horizontal="center" wrapText="1"/>
    </xf>
    <xf numFmtId="0" fontId="48" fillId="0" borderId="0" xfId="0" applyFont="1" applyFill="1" applyAlignment="1" applyProtection="1">
      <alignment horizontal="right"/>
    </xf>
    <xf numFmtId="0" fontId="48" fillId="0" borderId="0" xfId="0" applyFont="1" applyFill="1" applyAlignment="1" applyProtection="1">
      <alignment horizontal="center"/>
    </xf>
    <xf numFmtId="0" fontId="50" fillId="0" borderId="0" xfId="0" applyFont="1" applyAlignment="1">
      <alignment horizontal="center" wrapText="1"/>
    </xf>
    <xf numFmtId="164" fontId="48" fillId="0" borderId="0" xfId="1" applyNumberFormat="1" applyFont="1" applyFill="1" applyProtection="1"/>
    <xf numFmtId="164" fontId="52" fillId="0" borderId="0" xfId="1" applyNumberFormat="1" applyFont="1" applyFill="1" applyProtection="1"/>
    <xf numFmtId="164" fontId="48" fillId="0" borderId="0" xfId="1" applyNumberFormat="1" applyFont="1" applyFill="1"/>
    <xf numFmtId="43" fontId="48" fillId="0" borderId="0" xfId="1" applyFont="1" applyFill="1"/>
    <xf numFmtId="164" fontId="49" fillId="0" borderId="5" xfId="1" applyNumberFormat="1" applyFont="1" applyFill="1" applyBorder="1" applyProtection="1"/>
    <xf numFmtId="164" fontId="52" fillId="0" borderId="5" xfId="1" applyNumberFormat="1" applyFont="1" applyFill="1" applyBorder="1" applyProtection="1"/>
    <xf numFmtId="164" fontId="52" fillId="0" borderId="2" xfId="1" applyNumberFormat="1" applyFont="1" applyFill="1" applyBorder="1" applyProtection="1"/>
    <xf numFmtId="164" fontId="52" fillId="0" borderId="0" xfId="1" applyNumberFormat="1" applyFont="1" applyFill="1" applyBorder="1" applyProtection="1"/>
    <xf numFmtId="164" fontId="48" fillId="0" borderId="0" xfId="0" applyNumberFormat="1" applyFont="1" applyFill="1"/>
    <xf numFmtId="164" fontId="52" fillId="0" borderId="1" xfId="1" applyNumberFormat="1" applyFont="1" applyFill="1" applyBorder="1" applyProtection="1"/>
    <xf numFmtId="0" fontId="49" fillId="0" borderId="0" xfId="0" applyFont="1" applyFill="1" applyAlignment="1" applyProtection="1">
      <alignment horizontal="right"/>
    </xf>
    <xf numFmtId="164" fontId="49" fillId="0" borderId="6" xfId="1" applyNumberFormat="1" applyFont="1" applyFill="1" applyBorder="1" applyProtection="1"/>
    <xf numFmtId="164" fontId="52" fillId="0" borderId="6" xfId="1" applyNumberFormat="1" applyFont="1" applyFill="1" applyBorder="1" applyProtection="1"/>
    <xf numFmtId="164" fontId="52" fillId="0" borderId="12" xfId="1" applyNumberFormat="1" applyFont="1" applyFill="1" applyBorder="1" applyProtection="1"/>
    <xf numFmtId="164" fontId="48" fillId="0" borderId="5" xfId="1" applyNumberFormat="1" applyFont="1" applyFill="1" applyBorder="1" applyProtection="1"/>
    <xf numFmtId="164" fontId="52" fillId="0" borderId="7" xfId="1" applyNumberFormat="1" applyFont="1" applyFill="1" applyBorder="1" applyProtection="1"/>
    <xf numFmtId="164" fontId="52" fillId="0" borderId="10" xfId="1" applyNumberFormat="1" applyFont="1" applyFill="1" applyBorder="1" applyProtection="1"/>
    <xf numFmtId="41" fontId="48" fillId="0" borderId="0" xfId="0" applyNumberFormat="1" applyFont="1" applyFill="1"/>
    <xf numFmtId="164" fontId="49" fillId="0" borderId="0" xfId="1" applyNumberFormat="1" applyFont="1" applyFill="1" applyProtection="1"/>
    <xf numFmtId="0" fontId="52" fillId="0" borderId="0" xfId="0" applyFont="1" applyFill="1" applyProtection="1"/>
    <xf numFmtId="9" fontId="48" fillId="0" borderId="0" xfId="0" applyNumberFormat="1" applyFont="1" applyFill="1"/>
    <xf numFmtId="164" fontId="48" fillId="0" borderId="1" xfId="1" applyNumberFormat="1" applyFont="1" applyFill="1" applyBorder="1"/>
    <xf numFmtId="0" fontId="48" fillId="0" borderId="12" xfId="0" applyFont="1" applyFill="1" applyBorder="1"/>
    <xf numFmtId="0" fontId="48" fillId="0" borderId="0" xfId="0" applyFont="1" applyFill="1" applyBorder="1"/>
    <xf numFmtId="37" fontId="52" fillId="0" borderId="0" xfId="0" applyNumberFormat="1" applyFont="1" applyFill="1" applyProtection="1"/>
    <xf numFmtId="37" fontId="48" fillId="0" borderId="0" xfId="0" applyNumberFormat="1" applyFont="1" applyFill="1" applyProtection="1"/>
    <xf numFmtId="0" fontId="48" fillId="3" borderId="0" xfId="0" applyFont="1" applyFill="1"/>
    <xf numFmtId="0" fontId="49" fillId="0" borderId="0" xfId="0" applyFont="1" applyFill="1"/>
    <xf numFmtId="37" fontId="48" fillId="3" borderId="0" xfId="0" applyNumberFormat="1" applyFont="1" applyFill="1"/>
    <xf numFmtId="43" fontId="48" fillId="0" borderId="0" xfId="0" applyNumberFormat="1" applyFont="1" applyFill="1"/>
    <xf numFmtId="171" fontId="48" fillId="0" borderId="0" xfId="1" applyNumberFormat="1" applyFont="1" applyFill="1" applyAlignment="1" applyProtection="1">
      <alignment horizontal="center"/>
    </xf>
    <xf numFmtId="171" fontId="48" fillId="0" borderId="0" xfId="1" applyNumberFormat="1" applyFont="1" applyFill="1" applyAlignment="1">
      <alignment horizontal="center"/>
    </xf>
    <xf numFmtId="0" fontId="7" fillId="0" borderId="14" xfId="19" applyNumberFormat="1" applyFont="1" applyBorder="1" applyAlignment="1">
      <alignment horizontal="center"/>
    </xf>
    <xf numFmtId="172" fontId="6" fillId="0" borderId="25" xfId="0" quotePrefix="1" applyNumberFormat="1" applyFont="1" applyBorder="1" applyAlignment="1">
      <alignment horizontal="center" wrapText="1"/>
    </xf>
    <xf numFmtId="177" fontId="6" fillId="0" borderId="26" xfId="19" applyNumberFormat="1" applyFont="1" applyBorder="1" applyAlignment="1">
      <alignment horizontal="right"/>
    </xf>
    <xf numFmtId="0" fontId="7" fillId="0" borderId="26" xfId="19" applyNumberFormat="1" applyFont="1" applyBorder="1" applyAlignment="1">
      <alignment horizontal="center"/>
    </xf>
    <xf numFmtId="43" fontId="6" fillId="0" borderId="26" xfId="1" quotePrefix="1" applyFont="1" applyBorder="1" applyAlignment="1">
      <alignment horizontal="center" wrapText="1"/>
    </xf>
    <xf numFmtId="172" fontId="6" fillId="0" borderId="26" xfId="0" quotePrefix="1" applyNumberFormat="1" applyFont="1" applyBorder="1" applyAlignment="1">
      <alignment horizontal="center" wrapText="1"/>
    </xf>
    <xf numFmtId="172" fontId="6" fillId="0" borderId="26" xfId="0" applyNumberFormat="1" applyFont="1" applyBorder="1" applyAlignment="1">
      <alignment horizontal="left" wrapText="1"/>
    </xf>
    <xf numFmtId="43" fontId="6" fillId="0" borderId="26" xfId="1" applyFont="1" applyBorder="1" applyAlignment="1">
      <alignment horizontal="center" wrapText="1"/>
    </xf>
    <xf numFmtId="164" fontId="6" fillId="0" borderId="26" xfId="1" applyNumberFormat="1" applyFont="1" applyBorder="1" applyAlignment="1">
      <alignment wrapText="1"/>
    </xf>
    <xf numFmtId="164" fontId="6" fillId="0" borderId="26" xfId="1" applyNumberFormat="1" applyFont="1" applyBorder="1" applyAlignment="1">
      <alignment horizontal="left" wrapText="1"/>
    </xf>
    <xf numFmtId="177" fontId="6" fillId="0" borderId="26" xfId="20" applyNumberFormat="1" applyFont="1" applyBorder="1" applyAlignment="1">
      <alignment horizontal="right"/>
    </xf>
    <xf numFmtId="0" fontId="6" fillId="0" borderId="0" xfId="0" applyNumberFormat="1" applyFont="1" applyAlignment="1">
      <alignment horizontal="center"/>
    </xf>
    <xf numFmtId="0" fontId="43" fillId="0" borderId="0" xfId="0" applyFont="1" applyAlignment="1">
      <alignment horizontal="center"/>
    </xf>
    <xf numFmtId="0" fontId="43" fillId="0" borderId="0" xfId="0" applyNumberFormat="1" applyFont="1" applyAlignment="1">
      <alignment horizontal="center"/>
    </xf>
    <xf numFmtId="0" fontId="7" fillId="0" borderId="0" xfId="0" applyFont="1" applyBorder="1" applyAlignment="1">
      <alignment horizontal="left"/>
    </xf>
    <xf numFmtId="164" fontId="6" fillId="0" borderId="0" xfId="1" applyNumberFormat="1" applyFont="1" applyBorder="1" applyAlignment="1">
      <alignment horizontal="center"/>
    </xf>
    <xf numFmtId="168" fontId="6" fillId="0" borderId="0" xfId="3" applyNumberFormat="1" applyFont="1" applyAlignment="1">
      <alignment horizontal="center"/>
    </xf>
    <xf numFmtId="41" fontId="6" fillId="0" borderId="0" xfId="1" applyNumberFormat="1" applyFont="1" applyAlignment="1">
      <alignment horizontal="center"/>
    </xf>
    <xf numFmtId="41" fontId="6" fillId="0" borderId="0" xfId="1" applyNumberFormat="1" applyFont="1" applyBorder="1" applyAlignment="1">
      <alignment horizontal="center"/>
    </xf>
    <xf numFmtId="41" fontId="6" fillId="0" borderId="3" xfId="1" applyNumberFormat="1" applyFont="1" applyBorder="1" applyAlignment="1">
      <alignment horizontal="center"/>
    </xf>
    <xf numFmtId="0" fontId="7" fillId="0" borderId="0" xfId="0" applyFont="1" applyBorder="1" applyAlignment="1">
      <alignment vertical="center"/>
    </xf>
    <xf numFmtId="164" fontId="6" fillId="0" borderId="0" xfId="1" applyNumberFormat="1" applyFont="1" applyBorder="1" applyProtection="1">
      <protection locked="0"/>
    </xf>
    <xf numFmtId="0" fontId="6" fillId="0" borderId="16" xfId="0" applyFont="1" applyBorder="1"/>
    <xf numFmtId="0" fontId="6" fillId="0" borderId="12" xfId="0" applyFont="1" applyBorder="1"/>
    <xf numFmtId="0" fontId="6" fillId="0" borderId="12" xfId="0" applyFont="1" applyBorder="1" applyAlignment="1">
      <alignment horizontal="center"/>
    </xf>
    <xf numFmtId="0" fontId="6" fillId="0" borderId="17" xfId="0" applyFont="1" applyBorder="1" applyAlignment="1">
      <alignment horizontal="center"/>
    </xf>
    <xf numFmtId="0" fontId="6" fillId="0" borderId="18" xfId="0" quotePrefix="1" applyFont="1" applyBorder="1" applyAlignment="1">
      <alignment horizontal="left"/>
    </xf>
    <xf numFmtId="0" fontId="6" fillId="0" borderId="19" xfId="0" applyFont="1" applyBorder="1" applyAlignment="1">
      <alignment horizontal="center"/>
    </xf>
    <xf numFmtId="0" fontId="6" fillId="0" borderId="0" xfId="0" applyNumberFormat="1" applyFont="1" applyBorder="1" applyAlignment="1">
      <alignment horizontal="center"/>
    </xf>
    <xf numFmtId="0" fontId="6" fillId="0" borderId="20" xfId="0" quotePrefix="1" applyFont="1" applyBorder="1" applyAlignment="1">
      <alignment horizontal="left"/>
    </xf>
    <xf numFmtId="0" fontId="6" fillId="0" borderId="1" xfId="0" applyFont="1" applyBorder="1" applyAlignment="1">
      <alignment horizontal="center"/>
    </xf>
    <xf numFmtId="0" fontId="6" fillId="0" borderId="21" xfId="0" applyFont="1" applyBorder="1" applyAlignment="1">
      <alignment horizontal="center"/>
    </xf>
    <xf numFmtId="0" fontId="6" fillId="0" borderId="0" xfId="0" quotePrefix="1" applyFont="1" applyBorder="1" applyAlignment="1">
      <alignment horizontal="left"/>
    </xf>
    <xf numFmtId="0" fontId="43" fillId="0" borderId="0" xfId="0" applyFont="1" applyBorder="1" applyAlignment="1">
      <alignment horizontal="center"/>
    </xf>
    <xf numFmtId="173" fontId="6" fillId="0" borderId="0" xfId="0" applyNumberFormat="1" applyFont="1"/>
    <xf numFmtId="0" fontId="6" fillId="0" borderId="0" xfId="0" quotePrefix="1" applyFont="1" applyFill="1" applyAlignment="1">
      <alignment horizontal="center"/>
    </xf>
    <xf numFmtId="0" fontId="6" fillId="0" borderId="0" xfId="0" applyFont="1" applyAlignment="1" applyProtection="1">
      <alignment horizontal="center"/>
      <protection locked="0"/>
    </xf>
    <xf numFmtId="0" fontId="6" fillId="0" borderId="0" xfId="0" applyFont="1" applyFill="1" applyProtection="1">
      <protection locked="0"/>
    </xf>
    <xf numFmtId="164" fontId="6" fillId="0" borderId="0" xfId="1" applyNumberFormat="1" applyFont="1" applyBorder="1" applyAlignment="1"/>
    <xf numFmtId="166" fontId="6" fillId="0" borderId="0" xfId="10" applyNumberFormat="1" applyFont="1" applyFill="1" applyBorder="1" applyAlignment="1">
      <alignment horizontal="center"/>
    </xf>
    <xf numFmtId="0" fontId="6" fillId="0" borderId="0" xfId="8" applyNumberFormat="1" applyFont="1" applyBorder="1" applyAlignment="1" applyProtection="1">
      <alignment horizontal="center"/>
      <protection locked="0"/>
    </xf>
    <xf numFmtId="164" fontId="6" fillId="0" borderId="0" xfId="1" applyNumberFormat="1" applyFont="1" applyFill="1" applyBorder="1" applyProtection="1">
      <protection locked="0"/>
    </xf>
    <xf numFmtId="164" fontId="6" fillId="0" borderId="0" xfId="1" applyNumberFormat="1" applyFont="1" applyAlignment="1">
      <alignment horizontal="right"/>
    </xf>
    <xf numFmtId="0" fontId="6" fillId="0" borderId="0" xfId="10" applyFont="1" applyFill="1" applyBorder="1"/>
    <xf numFmtId="0" fontId="6" fillId="0" borderId="0" xfId="8" applyFont="1" applyBorder="1" applyAlignment="1">
      <alignment horizontal="center"/>
    </xf>
    <xf numFmtId="0" fontId="6" fillId="0" borderId="0" xfId="0" applyFont="1" applyBorder="1" applyAlignment="1" applyProtection="1">
      <alignment horizontal="center"/>
      <protection locked="0"/>
    </xf>
    <xf numFmtId="164" fontId="6" fillId="0" borderId="0" xfId="0" applyNumberFormat="1" applyFont="1" applyFill="1" applyBorder="1" applyProtection="1">
      <protection locked="0"/>
    </xf>
    <xf numFmtId="0" fontId="6" fillId="0" borderId="0" xfId="10" quotePrefix="1" applyFont="1" applyFill="1" applyBorder="1" applyAlignment="1">
      <alignment horizontal="center"/>
    </xf>
    <xf numFmtId="41" fontId="6" fillId="0" borderId="0" xfId="1" applyNumberFormat="1" applyFont="1" applyFill="1" applyBorder="1" applyProtection="1">
      <protection locked="0"/>
    </xf>
    <xf numFmtId="0" fontId="6" fillId="0" borderId="0" xfId="0" applyFont="1" applyFill="1" applyBorder="1" applyProtection="1">
      <protection locked="0"/>
    </xf>
    <xf numFmtId="0" fontId="6" fillId="0" borderId="0" xfId="10" applyFont="1" applyFill="1" applyBorder="1" applyAlignment="1">
      <alignment horizontal="center"/>
    </xf>
    <xf numFmtId="0" fontId="6" fillId="0" borderId="0" xfId="0" applyFont="1" applyFill="1" applyBorder="1" applyAlignment="1" applyProtection="1">
      <alignment horizontal="center"/>
      <protection locked="0"/>
    </xf>
    <xf numFmtId="0" fontId="53" fillId="0" borderId="0" xfId="0" applyFont="1" applyBorder="1" applyAlignment="1">
      <alignment horizontal="left"/>
    </xf>
    <xf numFmtId="0" fontId="7" fillId="0" borderId="0" xfId="0" applyFont="1" applyFill="1" applyBorder="1" applyProtection="1">
      <protection locked="0"/>
    </xf>
    <xf numFmtId="43" fontId="6" fillId="0" borderId="0" xfId="1" applyFont="1" applyFill="1" applyBorder="1" applyProtection="1">
      <protection locked="0"/>
    </xf>
    <xf numFmtId="174" fontId="6" fillId="0" borderId="0" xfId="0" applyNumberFormat="1" applyFont="1" applyFill="1" applyBorder="1" applyProtection="1">
      <protection locked="0"/>
    </xf>
    <xf numFmtId="175" fontId="6" fillId="0" borderId="0" xfId="1" applyNumberFormat="1" applyFont="1" applyFill="1" applyBorder="1" applyProtection="1">
      <protection locked="0"/>
    </xf>
    <xf numFmtId="1" fontId="6" fillId="0" borderId="0" xfId="0" applyNumberFormat="1" applyFont="1" applyFill="1" applyBorder="1" applyProtection="1">
      <protection locked="0"/>
    </xf>
    <xf numFmtId="1" fontId="6" fillId="0" borderId="0" xfId="0" applyNumberFormat="1" applyFont="1" applyFill="1" applyBorder="1" applyAlignment="1" applyProtection="1">
      <alignment horizontal="center"/>
      <protection locked="0"/>
    </xf>
    <xf numFmtId="164" fontId="6" fillId="0" borderId="0" xfId="1" applyNumberFormat="1" applyFont="1" applyFill="1" applyBorder="1" applyAlignment="1" applyProtection="1">
      <protection locked="0"/>
    </xf>
    <xf numFmtId="0" fontId="7" fillId="0" borderId="0" xfId="0" applyFont="1" applyBorder="1"/>
    <xf numFmtId="3" fontId="6" fillId="0" borderId="0" xfId="0" applyNumberFormat="1" applyFont="1" applyBorder="1" applyAlignment="1">
      <alignment horizontal="center"/>
    </xf>
    <xf numFmtId="0" fontId="6" fillId="0" borderId="0" xfId="0" applyFont="1" applyFill="1" applyBorder="1" applyAlignment="1" applyProtection="1">
      <alignment horizontal="right"/>
      <protection locked="0"/>
    </xf>
    <xf numFmtId="0" fontId="6" fillId="0" borderId="0" xfId="0" quotePrefix="1" applyFont="1" applyFill="1" applyBorder="1" applyAlignment="1" applyProtection="1">
      <alignment horizontal="left"/>
      <protection locked="0"/>
    </xf>
    <xf numFmtId="0" fontId="6" fillId="0" borderId="0" xfId="0" applyFont="1" applyFill="1" applyBorder="1" applyAlignment="1" applyProtection="1">
      <protection locked="0"/>
    </xf>
    <xf numFmtId="0" fontId="6" fillId="0" borderId="0" xfId="0" applyFont="1" applyFill="1" applyAlignment="1" applyProtection="1">
      <alignment horizontal="center"/>
      <protection locked="0"/>
    </xf>
    <xf numFmtId="0" fontId="6" fillId="0" borderId="0" xfId="0" applyFont="1" applyProtection="1">
      <protection locked="0"/>
    </xf>
    <xf numFmtId="0" fontId="45" fillId="0" borderId="0" xfId="0" applyFont="1" applyBorder="1" applyProtection="1">
      <protection locked="0"/>
    </xf>
    <xf numFmtId="0" fontId="6" fillId="0" borderId="0" xfId="0" applyFont="1" applyBorder="1" applyProtection="1">
      <protection locked="0"/>
    </xf>
    <xf numFmtId="164" fontId="6" fillId="0" borderId="0" xfId="1" applyNumberFormat="1" applyFont="1" applyBorder="1" applyAlignment="1" applyProtection="1">
      <protection locked="0"/>
    </xf>
    <xf numFmtId="164" fontId="6" fillId="0" borderId="0" xfId="0" applyNumberFormat="1" applyFont="1" applyBorder="1" applyAlignment="1" applyProtection="1">
      <alignment horizontal="center"/>
      <protection locked="0"/>
    </xf>
    <xf numFmtId="164" fontId="6" fillId="0" borderId="0" xfId="0" applyNumberFormat="1" applyFont="1" applyBorder="1" applyProtection="1">
      <protection locked="0"/>
    </xf>
    <xf numFmtId="164" fontId="6" fillId="0" borderId="0" xfId="1" applyNumberFormat="1" applyFont="1" applyBorder="1" applyAlignment="1" applyProtection="1">
      <alignment horizontal="center"/>
      <protection locked="0"/>
    </xf>
    <xf numFmtId="0" fontId="7" fillId="0" borderId="0" xfId="0" applyFont="1" applyBorder="1" applyProtection="1">
      <protection locked="0"/>
    </xf>
    <xf numFmtId="0" fontId="6" fillId="0" borderId="0" xfId="10" applyFont="1" applyBorder="1"/>
    <xf numFmtId="0" fontId="43" fillId="0" borderId="0" xfId="10" applyFont="1" applyBorder="1" applyAlignment="1">
      <alignment horizontal="center"/>
    </xf>
    <xf numFmtId="164" fontId="43" fillId="0" borderId="0" xfId="6" applyNumberFormat="1" applyFont="1" applyBorder="1" applyAlignment="1">
      <alignment horizontal="center"/>
    </xf>
    <xf numFmtId="0" fontId="54" fillId="0" borderId="0" xfId="0" applyFont="1" applyBorder="1"/>
    <xf numFmtId="0" fontId="54" fillId="0" borderId="0" xfId="0" applyFont="1"/>
    <xf numFmtId="0" fontId="7" fillId="0" borderId="0" xfId="10" quotePrefix="1" applyFont="1" applyAlignment="1">
      <alignment horizontal="left"/>
    </xf>
    <xf numFmtId="0" fontId="6" fillId="0" borderId="0" xfId="10" applyFont="1" applyBorder="1" applyAlignment="1">
      <alignment horizontal="center"/>
    </xf>
    <xf numFmtId="0" fontId="6" fillId="0" borderId="0" xfId="10" applyFont="1"/>
    <xf numFmtId="171" fontId="6" fillId="0" borderId="0" xfId="10" applyNumberFormat="1" applyFont="1" applyAlignment="1">
      <alignment horizontal="center"/>
    </xf>
    <xf numFmtId="17" fontId="7" fillId="0" borderId="0" xfId="10" applyNumberFormat="1" applyFont="1"/>
    <xf numFmtId="164" fontId="6" fillId="0" borderId="0" xfId="6" applyNumberFormat="1" applyFont="1" applyBorder="1" applyAlignment="1">
      <alignment horizontal="center"/>
    </xf>
    <xf numFmtId="0" fontId="7" fillId="0" borderId="0" xfId="10" applyFont="1" applyBorder="1"/>
    <xf numFmtId="3" fontId="6" fillId="0" borderId="0" xfId="10" applyNumberFormat="1" applyFont="1" applyBorder="1"/>
    <xf numFmtId="0" fontId="6" fillId="0" borderId="0" xfId="10" quotePrefix="1" applyFont="1" applyBorder="1" applyAlignment="1">
      <alignment horizontal="center"/>
    </xf>
    <xf numFmtId="164" fontId="6" fillId="0" borderId="0" xfId="6" quotePrefix="1" applyNumberFormat="1" applyFont="1" applyBorder="1" applyAlignment="1">
      <alignment horizontal="center"/>
    </xf>
    <xf numFmtId="0" fontId="6" fillId="0" borderId="0" xfId="10" applyFont="1" applyAlignment="1">
      <alignment horizontal="center"/>
    </xf>
    <xf numFmtId="17" fontId="6" fillId="0" borderId="0" xfId="10" applyNumberFormat="1" applyFont="1" applyAlignment="1">
      <alignment horizontal="center"/>
    </xf>
    <xf numFmtId="0" fontId="43" fillId="0" borderId="0" xfId="10" applyFont="1" applyAlignment="1">
      <alignment horizontal="center"/>
    </xf>
    <xf numFmtId="164" fontId="6" fillId="0" borderId="0" xfId="6" applyNumberFormat="1" applyFont="1" applyFill="1" applyBorder="1" applyAlignment="1">
      <alignment horizontal="center"/>
    </xf>
    <xf numFmtId="166" fontId="6" fillId="0" borderId="0" xfId="10" applyNumberFormat="1" applyFont="1" applyBorder="1" applyAlignment="1">
      <alignment horizontal="center"/>
    </xf>
    <xf numFmtId="166" fontId="6" fillId="0" borderId="0" xfId="7" applyNumberFormat="1" applyFont="1" applyAlignment="1">
      <alignment horizontal="center"/>
    </xf>
    <xf numFmtId="164" fontId="6" fillId="0" borderId="3" xfId="10" applyNumberFormat="1" applyFont="1" applyFill="1" applyBorder="1"/>
    <xf numFmtId="166" fontId="6" fillId="0" borderId="0" xfId="10" applyNumberFormat="1" applyFont="1"/>
    <xf numFmtId="166" fontId="6" fillId="0" borderId="0" xfId="10" applyNumberFormat="1" applyFont="1" applyBorder="1"/>
    <xf numFmtId="164" fontId="6" fillId="0" borderId="0" xfId="6" applyNumberFormat="1" applyFont="1" applyFill="1" applyBorder="1"/>
    <xf numFmtId="3" fontId="6" fillId="0" borderId="0" xfId="10" applyNumberFormat="1" applyFont="1" applyBorder="1" applyAlignment="1">
      <alignment horizontal="center"/>
    </xf>
    <xf numFmtId="164" fontId="6" fillId="0" borderId="3" xfId="6" applyNumberFormat="1" applyFont="1" applyBorder="1"/>
    <xf numFmtId="164" fontId="6" fillId="0" borderId="0" xfId="6" applyNumberFormat="1" applyFont="1" applyBorder="1"/>
    <xf numFmtId="168" fontId="6" fillId="0" borderId="0" xfId="7" applyNumberFormat="1" applyFont="1" applyAlignment="1">
      <alignment horizontal="center"/>
    </xf>
    <xf numFmtId="10" fontId="6" fillId="0" borderId="0" xfId="7" applyNumberFormat="1" applyFont="1" applyBorder="1"/>
    <xf numFmtId="164" fontId="6" fillId="0" borderId="0" xfId="10" applyNumberFormat="1" applyFont="1" applyBorder="1"/>
    <xf numFmtId="0" fontId="6" fillId="0" borderId="16" xfId="10" applyFont="1" applyBorder="1"/>
    <xf numFmtId="0" fontId="6" fillId="0" borderId="12" xfId="10" applyFont="1" applyBorder="1"/>
    <xf numFmtId="0" fontId="6" fillId="0" borderId="12" xfId="10" applyFont="1" applyBorder="1" applyAlignment="1">
      <alignment horizontal="center"/>
    </xf>
    <xf numFmtId="0" fontId="6" fillId="0" borderId="17" xfId="10" applyFont="1" applyBorder="1" applyAlignment="1">
      <alignment horizontal="center"/>
    </xf>
    <xf numFmtId="0" fontId="6" fillId="0" borderId="18" xfId="10" quotePrefix="1" applyFont="1" applyBorder="1" applyAlignment="1">
      <alignment horizontal="left"/>
    </xf>
    <xf numFmtId="0" fontId="6" fillId="0" borderId="19" xfId="10" applyFont="1" applyBorder="1" applyAlignment="1">
      <alignment horizontal="center"/>
    </xf>
    <xf numFmtId="0" fontId="6" fillId="0" borderId="18" xfId="10" applyFont="1" applyBorder="1"/>
    <xf numFmtId="0" fontId="6" fillId="0" borderId="19" xfId="10" applyFont="1" applyBorder="1"/>
    <xf numFmtId="0" fontId="6" fillId="0" borderId="20" xfId="10" applyFont="1" applyBorder="1"/>
    <xf numFmtId="0" fontId="6" fillId="0" borderId="1" xfId="10" applyFont="1" applyBorder="1"/>
    <xf numFmtId="0" fontId="6" fillId="0" borderId="1" xfId="10" applyFont="1" applyBorder="1" applyAlignment="1">
      <alignment horizontal="center"/>
    </xf>
    <xf numFmtId="3" fontId="6" fillId="0" borderId="1" xfId="10" applyNumberFormat="1" applyFont="1" applyBorder="1"/>
    <xf numFmtId="0" fontId="6" fillId="0" borderId="21" xfId="10" applyFont="1" applyBorder="1"/>
    <xf numFmtId="0" fontId="6" fillId="0" borderId="0" xfId="0" applyFont="1" applyBorder="1" applyAlignment="1" applyProtection="1">
      <alignment horizontal="left"/>
    </xf>
    <xf numFmtId="164" fontId="6" fillId="0" borderId="0" xfId="1" applyNumberFormat="1" applyFont="1" applyBorder="1" applyProtection="1"/>
    <xf numFmtId="0" fontId="7" fillId="0" borderId="0" xfId="0" applyFont="1" applyBorder="1" applyAlignment="1" applyProtection="1">
      <alignment horizontal="left"/>
    </xf>
    <xf numFmtId="164" fontId="7" fillId="0" borderId="0" xfId="1" applyNumberFormat="1" applyFont="1" applyBorder="1" applyProtection="1"/>
    <xf numFmtId="37" fontId="6" fillId="0" borderId="0" xfId="0" applyNumberFormat="1" applyFont="1" applyBorder="1" applyAlignment="1" applyProtection="1"/>
    <xf numFmtId="0" fontId="54" fillId="0" borderId="0" xfId="0" applyFont="1" applyBorder="1" applyAlignment="1"/>
    <xf numFmtId="0" fontId="54" fillId="0" borderId="0" xfId="0" applyFont="1" applyAlignment="1"/>
    <xf numFmtId="0" fontId="47" fillId="2" borderId="0" xfId="0" applyFont="1" applyFill="1" applyBorder="1" applyAlignment="1" applyProtection="1">
      <alignment horizontal="left"/>
    </xf>
    <xf numFmtId="0" fontId="6" fillId="0" borderId="0" xfId="0" applyFont="1" applyBorder="1" applyProtection="1"/>
    <xf numFmtId="10" fontId="6" fillId="0" borderId="0" xfId="0" applyNumberFormat="1" applyFont="1" applyBorder="1" applyProtection="1"/>
    <xf numFmtId="164" fontId="6" fillId="0" borderId="0" xfId="1" applyNumberFormat="1" applyFont="1" applyBorder="1"/>
    <xf numFmtId="0" fontId="54" fillId="0" borderId="0" xfId="0" applyFont="1" applyBorder="1" applyAlignment="1">
      <alignment horizontal="left"/>
    </xf>
    <xf numFmtId="0" fontId="54" fillId="0" borderId="0" xfId="0" applyFont="1" applyAlignment="1">
      <alignment horizontal="left"/>
    </xf>
    <xf numFmtId="0" fontId="6" fillId="0" borderId="0" xfId="0" applyFont="1" applyAlignment="1" applyProtection="1">
      <alignment horizontal="left"/>
    </xf>
    <xf numFmtId="164" fontId="6" fillId="0" borderId="0" xfId="1" applyNumberFormat="1" applyFont="1" applyProtection="1"/>
    <xf numFmtId="0" fontId="6" fillId="0" borderId="0" xfId="4" applyFont="1"/>
    <xf numFmtId="0" fontId="7" fillId="0" borderId="0" xfId="4" applyFont="1"/>
    <xf numFmtId="0" fontId="6" fillId="0" borderId="0" xfId="4" applyFont="1" applyAlignment="1">
      <alignment horizontal="center"/>
    </xf>
    <xf numFmtId="164" fontId="6" fillId="0" borderId="0" xfId="4" applyNumberFormat="1" applyFont="1" applyAlignment="1">
      <alignment horizontal="center"/>
    </xf>
    <xf numFmtId="49" fontId="6" fillId="0" borderId="0" xfId="4" applyNumberFormat="1" applyFont="1" applyAlignment="1">
      <alignment horizontal="right"/>
    </xf>
    <xf numFmtId="0" fontId="43" fillId="0" borderId="0" xfId="4" applyFont="1" applyAlignment="1">
      <alignment horizontal="center"/>
    </xf>
    <xf numFmtId="164" fontId="43" fillId="0" borderId="0" xfId="4" applyNumberFormat="1" applyFont="1" applyAlignment="1">
      <alignment horizontal="center"/>
    </xf>
    <xf numFmtId="0" fontId="6" fillId="0" borderId="0" xfId="4" applyFont="1" applyBorder="1"/>
    <xf numFmtId="0" fontId="7" fillId="0" borderId="0" xfId="4" applyFont="1" applyBorder="1" applyAlignment="1">
      <alignment horizontal="left"/>
    </xf>
    <xf numFmtId="0" fontId="6" fillId="0" borderId="0" xfId="4" applyFont="1" applyBorder="1" applyAlignment="1">
      <alignment horizontal="center"/>
    </xf>
    <xf numFmtId="0" fontId="6" fillId="0" borderId="0" xfId="4" applyFont="1" applyFill="1" applyBorder="1" applyAlignment="1">
      <alignment horizontal="center"/>
    </xf>
    <xf numFmtId="41" fontId="6" fillId="0" borderId="0" xfId="1" applyNumberFormat="1" applyFont="1" applyFill="1" applyBorder="1" applyAlignment="1">
      <alignment horizontal="center"/>
    </xf>
    <xf numFmtId="166" fontId="6" fillId="0" borderId="0" xfId="3" applyNumberFormat="1" applyFont="1" applyBorder="1" applyAlignment="1">
      <alignment horizontal="center"/>
    </xf>
    <xf numFmtId="164" fontId="6" fillId="0" borderId="0" xfId="1" applyNumberFormat="1" applyFont="1" applyFill="1" applyBorder="1" applyAlignment="1">
      <alignment horizontal="center"/>
    </xf>
    <xf numFmtId="166" fontId="6" fillId="0" borderId="0" xfId="4" applyNumberFormat="1" applyFont="1" applyBorder="1" applyAlignment="1">
      <alignment horizontal="center"/>
    </xf>
    <xf numFmtId="0" fontId="6" fillId="0" borderId="0" xfId="4" quotePrefix="1" applyFont="1" applyBorder="1" applyAlignment="1">
      <alignment horizontal="left"/>
    </xf>
    <xf numFmtId="0" fontId="6" fillId="0" borderId="0" xfId="3" applyNumberFormat="1" applyFont="1" applyBorder="1" applyAlignment="1">
      <alignment horizontal="center"/>
    </xf>
    <xf numFmtId="0" fontId="6" fillId="0" borderId="0" xfId="3" applyNumberFormat="1" applyFont="1" applyAlignment="1">
      <alignment horizontal="center"/>
    </xf>
    <xf numFmtId="0" fontId="6" fillId="0" borderId="16" xfId="4" applyFont="1" applyBorder="1"/>
    <xf numFmtId="0" fontId="6" fillId="0" borderId="12" xfId="4" applyFont="1" applyBorder="1"/>
    <xf numFmtId="0" fontId="6" fillId="0" borderId="12" xfId="4" applyFont="1" applyBorder="1" applyAlignment="1">
      <alignment horizontal="center"/>
    </xf>
    <xf numFmtId="164" fontId="6" fillId="0" borderId="12" xfId="1" applyNumberFormat="1" applyFont="1" applyBorder="1" applyAlignment="1">
      <alignment horizontal="center"/>
    </xf>
    <xf numFmtId="0" fontId="6" fillId="0" borderId="12" xfId="3" applyNumberFormat="1" applyFont="1" applyBorder="1" applyAlignment="1">
      <alignment horizontal="center"/>
    </xf>
    <xf numFmtId="164" fontId="6" fillId="0" borderId="17" xfId="4" applyNumberFormat="1" applyFont="1" applyBorder="1" applyAlignment="1">
      <alignment horizontal="center"/>
    </xf>
    <xf numFmtId="0" fontId="6" fillId="0" borderId="18" xfId="4" applyFont="1" applyBorder="1"/>
    <xf numFmtId="164" fontId="6" fillId="0" borderId="19" xfId="4" applyNumberFormat="1" applyFont="1" applyBorder="1" applyAlignment="1">
      <alignment horizontal="center"/>
    </xf>
    <xf numFmtId="0" fontId="7" fillId="0" borderId="18" xfId="4" applyFont="1" applyBorder="1"/>
    <xf numFmtId="164" fontId="6" fillId="0" borderId="0" xfId="4" applyNumberFormat="1" applyFont="1" applyBorder="1" applyAlignment="1">
      <alignment horizontal="center"/>
    </xf>
    <xf numFmtId="0" fontId="6" fillId="0" borderId="18" xfId="4" quotePrefix="1" applyFont="1" applyBorder="1" applyAlignment="1">
      <alignment horizontal="left"/>
    </xf>
    <xf numFmtId="0" fontId="6" fillId="0" borderId="20" xfId="4" quotePrefix="1" applyFont="1" applyBorder="1" applyAlignment="1">
      <alignment horizontal="left"/>
    </xf>
    <xf numFmtId="0" fontId="6" fillId="0" borderId="1" xfId="4" applyFont="1" applyBorder="1"/>
    <xf numFmtId="0" fontId="6" fillId="0" borderId="1" xfId="4" applyFont="1" applyBorder="1" applyAlignment="1">
      <alignment horizontal="center"/>
    </xf>
    <xf numFmtId="164" fontId="6" fillId="0" borderId="1" xfId="4" applyNumberFormat="1" applyFont="1" applyBorder="1" applyAlignment="1">
      <alignment horizontal="center"/>
    </xf>
    <xf numFmtId="164" fontId="6" fillId="0" borderId="21" xfId="4" applyNumberFormat="1" applyFont="1" applyBorder="1" applyAlignment="1">
      <alignment horizontal="center"/>
    </xf>
    <xf numFmtId="0" fontId="6" fillId="0" borderId="0" xfId="4" applyNumberFormat="1" applyFont="1" applyBorder="1" applyAlignment="1">
      <alignment horizontal="center"/>
    </xf>
    <xf numFmtId="0" fontId="6" fillId="0" borderId="16" xfId="4" quotePrefix="1" applyFont="1" applyBorder="1" applyAlignment="1">
      <alignment horizontal="left"/>
    </xf>
    <xf numFmtId="0" fontId="6" fillId="0" borderId="17" xfId="4" applyNumberFormat="1" applyFont="1" applyBorder="1" applyAlignment="1">
      <alignment horizontal="center"/>
    </xf>
    <xf numFmtId="0" fontId="6" fillId="0" borderId="19" xfId="4" applyFont="1" applyBorder="1" applyAlignment="1">
      <alignment horizontal="center"/>
    </xf>
    <xf numFmtId="0" fontId="6" fillId="0" borderId="19" xfId="4" applyFont="1" applyBorder="1"/>
    <xf numFmtId="0" fontId="6" fillId="0" borderId="20" xfId="4" applyFont="1" applyBorder="1"/>
    <xf numFmtId="0" fontId="6" fillId="0" borderId="21" xfId="4" applyFont="1" applyBorder="1"/>
    <xf numFmtId="0" fontId="7" fillId="0" borderId="0" xfId="0" quotePrefix="1" applyFont="1" applyAlignment="1">
      <alignment horizontal="left"/>
    </xf>
    <xf numFmtId="164" fontId="6" fillId="0" borderId="0" xfId="0" applyNumberFormat="1" applyFont="1" applyAlignment="1">
      <alignment horizontal="right"/>
    </xf>
    <xf numFmtId="10" fontId="6" fillId="0" borderId="0" xfId="0" applyNumberFormat="1" applyFont="1" applyFill="1" applyBorder="1"/>
    <xf numFmtId="0" fontId="6" fillId="0" borderId="0" xfId="0" quotePrefix="1" applyFont="1" applyFill="1" applyAlignment="1">
      <alignment horizontal="left"/>
    </xf>
    <xf numFmtId="164" fontId="6" fillId="0" borderId="0" xfId="0" applyNumberFormat="1" applyFont="1" applyBorder="1" applyAlignment="1">
      <alignment horizontal="center"/>
    </xf>
    <xf numFmtId="164" fontId="6" fillId="0" borderId="0" xfId="0" applyNumberFormat="1" applyFont="1" applyBorder="1"/>
    <xf numFmtId="3" fontId="6" fillId="0" borderId="0" xfId="0" applyNumberFormat="1" applyFont="1" applyFill="1" applyBorder="1"/>
    <xf numFmtId="3" fontId="6" fillId="0" borderId="0" xfId="0" applyNumberFormat="1" applyFont="1" applyBorder="1"/>
    <xf numFmtId="164" fontId="6" fillId="0" borderId="0" xfId="0" applyNumberFormat="1" applyFont="1" applyAlignment="1">
      <alignment horizontal="center"/>
    </xf>
    <xf numFmtId="164" fontId="43" fillId="0" borderId="0" xfId="1" applyNumberFormat="1" applyFont="1" applyAlignment="1">
      <alignment horizontal="center"/>
    </xf>
    <xf numFmtId="164" fontId="43" fillId="0" borderId="0" xfId="0" applyNumberFormat="1" applyFont="1" applyAlignment="1">
      <alignment horizontal="center"/>
    </xf>
    <xf numFmtId="0" fontId="6" fillId="0" borderId="0" xfId="0" quotePrefix="1" applyFont="1" applyAlignment="1">
      <alignment horizontal="right"/>
    </xf>
    <xf numFmtId="0" fontId="7" fillId="0" borderId="0" xfId="9" applyFont="1" applyBorder="1" applyAlignment="1">
      <alignment horizontal="left"/>
    </xf>
    <xf numFmtId="0" fontId="6" fillId="0" borderId="0" xfId="9" applyFont="1" applyBorder="1"/>
    <xf numFmtId="0" fontId="6" fillId="0" borderId="0" xfId="9" applyFont="1" applyBorder="1" applyAlignment="1">
      <alignment horizontal="center"/>
    </xf>
    <xf numFmtId="0" fontId="6" fillId="0" borderId="0" xfId="9" applyFont="1" applyFill="1" applyAlignment="1">
      <alignment horizontal="left"/>
    </xf>
    <xf numFmtId="0" fontId="6" fillId="0" borderId="0" xfId="9" applyFont="1" applyFill="1" applyBorder="1"/>
    <xf numFmtId="0" fontId="6" fillId="0" borderId="0" xfId="9" applyFont="1" applyFill="1" applyBorder="1" applyAlignment="1">
      <alignment horizontal="center"/>
    </xf>
    <xf numFmtId="166" fontId="6" fillId="0" borderId="0" xfId="3" applyNumberFormat="1" applyFont="1" applyAlignment="1">
      <alignment horizontal="center"/>
    </xf>
    <xf numFmtId="0" fontId="6" fillId="0" borderId="0" xfId="9" applyNumberFormat="1" applyFont="1" applyFill="1" applyAlignment="1">
      <alignment horizontal="center"/>
    </xf>
    <xf numFmtId="164" fontId="6" fillId="0" borderId="0" xfId="1" applyNumberFormat="1" applyFont="1" applyFill="1" applyBorder="1" applyAlignment="1" applyProtection="1">
      <alignment horizontal="center"/>
      <protection locked="0"/>
    </xf>
    <xf numFmtId="41" fontId="6" fillId="0" borderId="0" xfId="8" applyNumberFormat="1" applyFont="1" applyBorder="1" applyAlignment="1">
      <alignment horizontal="center"/>
    </xf>
    <xf numFmtId="9" fontId="6" fillId="0" borderId="0" xfId="3" applyFont="1" applyAlignment="1">
      <alignment horizontal="center"/>
    </xf>
    <xf numFmtId="0" fontId="6" fillId="0" borderId="0" xfId="11" applyFont="1" applyBorder="1" applyAlignment="1" applyProtection="1">
      <alignment horizontal="center"/>
      <protection locked="0"/>
    </xf>
    <xf numFmtId="0" fontId="6" fillId="0" borderId="0" xfId="9" applyFont="1" applyFill="1" applyBorder="1" applyAlignment="1">
      <alignment horizontal="left"/>
    </xf>
    <xf numFmtId="164" fontId="6" fillId="0" borderId="2" xfId="1" applyNumberFormat="1" applyFont="1" applyFill="1" applyBorder="1" applyAlignment="1">
      <alignment horizontal="center"/>
    </xf>
    <xf numFmtId="0" fontId="6" fillId="0" borderId="0" xfId="9" applyNumberFormat="1" applyFont="1" applyFill="1" applyBorder="1" applyAlignment="1">
      <alignment horizontal="center"/>
    </xf>
    <xf numFmtId="0" fontId="6" fillId="0" borderId="0" xfId="11" applyFont="1" applyFill="1" applyBorder="1" applyAlignment="1" applyProtection="1">
      <alignment horizontal="center"/>
      <protection locked="0"/>
    </xf>
    <xf numFmtId="0" fontId="6" fillId="0" borderId="0" xfId="8" applyNumberFormat="1" applyFont="1" applyFill="1" applyBorder="1" applyAlignment="1" applyProtection="1">
      <alignment horizontal="center"/>
      <protection locked="0"/>
    </xf>
    <xf numFmtId="0" fontId="6" fillId="0" borderId="0" xfId="1" applyNumberFormat="1" applyFont="1" applyFill="1" applyBorder="1" applyAlignment="1">
      <alignment horizontal="center"/>
    </xf>
    <xf numFmtId="0" fontId="6" fillId="0" borderId="12" xfId="1" applyNumberFormat="1" applyFont="1" applyFill="1" applyBorder="1" applyAlignment="1">
      <alignment horizontal="center"/>
    </xf>
    <xf numFmtId="0" fontId="6" fillId="0" borderId="0" xfId="8" applyFont="1" applyFill="1" applyBorder="1" applyAlignment="1" applyProtection="1">
      <alignment horizontal="center"/>
      <protection locked="0"/>
    </xf>
    <xf numFmtId="166" fontId="6" fillId="0" borderId="0" xfId="3" applyNumberFormat="1" applyFont="1" applyFill="1" applyBorder="1" applyAlignment="1" applyProtection="1">
      <alignment horizontal="center"/>
      <protection locked="0"/>
    </xf>
    <xf numFmtId="41" fontId="6" fillId="0" borderId="0" xfId="0" applyNumberFormat="1" applyFont="1" applyFill="1" applyBorder="1" applyAlignment="1" applyProtection="1">
      <alignment horizontal="center"/>
      <protection locked="0"/>
    </xf>
    <xf numFmtId="9" fontId="6" fillId="0" borderId="0" xfId="3" applyFont="1" applyFill="1" applyBorder="1" applyAlignment="1" applyProtection="1">
      <alignment horizontal="center"/>
      <protection locked="0"/>
    </xf>
    <xf numFmtId="41" fontId="6" fillId="0" borderId="0" xfId="1" applyNumberFormat="1" applyFont="1" applyFill="1" applyBorder="1" applyAlignment="1" applyProtection="1">
      <alignment horizontal="center"/>
      <protection locked="0"/>
    </xf>
    <xf numFmtId="0" fontId="7" fillId="0" borderId="0" xfId="9" applyFont="1" applyFill="1" applyBorder="1" applyAlignment="1">
      <alignment horizontal="left"/>
    </xf>
    <xf numFmtId="9" fontId="6" fillId="0" borderId="0" xfId="3" applyFont="1" applyFill="1" applyBorder="1" applyAlignment="1">
      <alignment horizontal="center"/>
    </xf>
    <xf numFmtId="0" fontId="6" fillId="0" borderId="0" xfId="9" applyFont="1" applyFill="1"/>
    <xf numFmtId="41" fontId="6" fillId="0" borderId="0" xfId="9" applyNumberFormat="1" applyFont="1" applyAlignment="1">
      <alignment horizontal="center"/>
    </xf>
    <xf numFmtId="0" fontId="6" fillId="0" borderId="0" xfId="9" applyFont="1" applyAlignment="1">
      <alignment horizontal="center"/>
    </xf>
    <xf numFmtId="0" fontId="43" fillId="0" borderId="0" xfId="9" applyFont="1" applyAlignment="1">
      <alignment horizontal="center"/>
    </xf>
    <xf numFmtId="41" fontId="43" fillId="0" borderId="0" xfId="9" applyNumberFormat="1" applyFont="1" applyAlignment="1">
      <alignment horizontal="center"/>
    </xf>
    <xf numFmtId="0" fontId="6" fillId="0" borderId="0" xfId="9" applyFont="1" applyFill="1" applyBorder="1" applyAlignment="1"/>
    <xf numFmtId="41" fontId="6" fillId="0" borderId="0" xfId="9" applyNumberFormat="1" applyFont="1" applyBorder="1" applyAlignment="1">
      <alignment horizontal="center"/>
    </xf>
    <xf numFmtId="164" fontId="6" fillId="0" borderId="0" xfId="1" applyNumberFormat="1" applyFont="1" applyFill="1" applyProtection="1">
      <protection locked="0"/>
    </xf>
    <xf numFmtId="164" fontId="6" fillId="0" borderId="1" xfId="1" applyNumberFormat="1" applyFont="1" applyFill="1" applyBorder="1" applyAlignment="1">
      <alignment horizontal="center"/>
    </xf>
    <xf numFmtId="3" fontId="6" fillId="0" borderId="0" xfId="0" applyNumberFormat="1" applyFont="1" applyFill="1" applyBorder="1" applyProtection="1">
      <protection locked="0"/>
    </xf>
    <xf numFmtId="0" fontId="6" fillId="0" borderId="0" xfId="9" applyFont="1" applyFill="1" applyBorder="1" applyAlignment="1">
      <alignment wrapText="1"/>
    </xf>
    <xf numFmtId="0" fontId="6" fillId="0" borderId="16" xfId="0" quotePrefix="1" applyFont="1" applyBorder="1" applyAlignment="1" applyProtection="1">
      <alignment horizontal="left"/>
      <protection locked="0"/>
    </xf>
    <xf numFmtId="0" fontId="6" fillId="0" borderId="12" xfId="0" applyFont="1" applyBorder="1" applyProtection="1">
      <protection locked="0"/>
    </xf>
    <xf numFmtId="0" fontId="6" fillId="0" borderId="12" xfId="0" applyFont="1" applyBorder="1" applyAlignment="1" applyProtection="1">
      <alignment horizontal="center"/>
      <protection locked="0"/>
    </xf>
    <xf numFmtId="164" fontId="6" fillId="0" borderId="12" xfId="1" applyNumberFormat="1" applyFont="1" applyBorder="1" applyProtection="1">
      <protection locked="0"/>
    </xf>
    <xf numFmtId="164" fontId="6" fillId="0" borderId="17" xfId="0" applyNumberFormat="1" applyFont="1" applyBorder="1" applyAlignment="1" applyProtection="1">
      <alignment horizontal="center"/>
      <protection locked="0"/>
    </xf>
    <xf numFmtId="0" fontId="6" fillId="0" borderId="18" xfId="0" quotePrefix="1" applyFont="1" applyBorder="1" applyAlignment="1" applyProtection="1">
      <alignment horizontal="left"/>
      <protection locked="0"/>
    </xf>
    <xf numFmtId="164" fontId="6" fillId="0" borderId="19" xfId="0" applyNumberFormat="1" applyFont="1" applyBorder="1" applyAlignment="1" applyProtection="1">
      <alignment horizontal="center"/>
      <protection locked="0"/>
    </xf>
    <xf numFmtId="164" fontId="6" fillId="0" borderId="19" xfId="0" applyNumberFormat="1" applyFont="1" applyBorder="1" applyProtection="1">
      <protection locked="0"/>
    </xf>
    <xf numFmtId="0" fontId="6" fillId="0" borderId="18" xfId="0" applyFont="1" applyBorder="1" applyProtection="1">
      <protection locked="0"/>
    </xf>
    <xf numFmtId="0" fontId="6" fillId="0" borderId="20" xfId="0" applyFont="1" applyBorder="1" applyProtection="1">
      <protection locked="0"/>
    </xf>
    <xf numFmtId="0" fontId="6" fillId="0" borderId="1" xfId="0" applyFont="1" applyBorder="1" applyProtection="1">
      <protection locked="0"/>
    </xf>
    <xf numFmtId="0" fontId="6" fillId="0" borderId="1" xfId="0" applyFont="1" applyBorder="1" applyAlignment="1" applyProtection="1">
      <alignment horizontal="center"/>
      <protection locked="0"/>
    </xf>
    <xf numFmtId="164" fontId="6" fillId="0" borderId="1" xfId="1" applyNumberFormat="1" applyFont="1" applyBorder="1" applyProtection="1">
      <protection locked="0"/>
    </xf>
    <xf numFmtId="164" fontId="6" fillId="0" borderId="21" xfId="0" applyNumberFormat="1" applyFont="1" applyBorder="1" applyProtection="1">
      <protection locked="0"/>
    </xf>
    <xf numFmtId="164" fontId="6" fillId="0" borderId="1" xfId="1" applyNumberFormat="1" applyFont="1" applyBorder="1"/>
    <xf numFmtId="0" fontId="6" fillId="0" borderId="16" xfId="0" quotePrefix="1" applyFont="1" applyBorder="1" applyAlignment="1">
      <alignment horizontal="left"/>
    </xf>
    <xf numFmtId="41" fontId="6" fillId="0" borderId="0" xfId="0" applyNumberFormat="1" applyFont="1" applyAlignment="1">
      <alignment horizontal="center"/>
    </xf>
    <xf numFmtId="41" fontId="43" fillId="0" borderId="0" xfId="0" applyNumberFormat="1" applyFont="1" applyAlignment="1">
      <alignment horizontal="center"/>
    </xf>
    <xf numFmtId="0" fontId="43" fillId="0" borderId="0" xfId="0" applyFont="1" applyAlignment="1"/>
    <xf numFmtId="166" fontId="6" fillId="0" borderId="0" xfId="0" applyNumberFormat="1" applyFont="1" applyBorder="1" applyAlignment="1"/>
    <xf numFmtId="164" fontId="6" fillId="0" borderId="0" xfId="1" applyNumberFormat="1" applyFont="1" applyBorder="1" applyAlignment="1">
      <alignment horizontal="right"/>
    </xf>
    <xf numFmtId="1" fontId="6" fillId="0" borderId="0" xfId="0" applyNumberFormat="1" applyFont="1"/>
    <xf numFmtId="166" fontId="6" fillId="0" borderId="0" xfId="0" applyNumberFormat="1" applyFont="1" applyAlignment="1">
      <alignment horizontal="center"/>
    </xf>
    <xf numFmtId="10" fontId="6" fillId="0" borderId="0" xfId="0" applyNumberFormat="1" applyFont="1" applyAlignment="1"/>
    <xf numFmtId="1" fontId="6" fillId="0" borderId="0" xfId="0" applyNumberFormat="1" applyFont="1" applyBorder="1"/>
    <xf numFmtId="166" fontId="6" fillId="0" borderId="0" xfId="0" applyNumberFormat="1" applyFont="1" applyBorder="1" applyAlignment="1">
      <alignment horizontal="center"/>
    </xf>
    <xf numFmtId="10" fontId="6" fillId="0" borderId="0" xfId="3" applyNumberFormat="1" applyFont="1" applyAlignment="1"/>
    <xf numFmtId="10" fontId="6" fillId="0" borderId="0" xfId="3" applyNumberFormat="1" applyFont="1" applyAlignment="1">
      <alignment horizontal="right"/>
    </xf>
    <xf numFmtId="10" fontId="6" fillId="0" borderId="0" xfId="0" applyNumberFormat="1" applyFont="1" applyAlignment="1">
      <alignment horizontal="right"/>
    </xf>
    <xf numFmtId="164" fontId="6" fillId="0" borderId="0" xfId="3" applyNumberFormat="1" applyFont="1" applyAlignment="1"/>
    <xf numFmtId="164" fontId="6" fillId="0" borderId="3" xfId="1" applyNumberFormat="1" applyFont="1" applyFill="1" applyBorder="1" applyAlignment="1">
      <alignment horizontal="center"/>
    </xf>
    <xf numFmtId="164" fontId="6" fillId="0" borderId="3" xfId="1" applyNumberFormat="1" applyFont="1" applyBorder="1" applyAlignment="1">
      <alignment horizontal="right"/>
    </xf>
    <xf numFmtId="166" fontId="6" fillId="0" borderId="0" xfId="3" applyNumberFormat="1" applyFont="1" applyAlignment="1"/>
    <xf numFmtId="41" fontId="6" fillId="0" borderId="0" xfId="0" applyNumberFormat="1" applyFont="1" applyAlignment="1">
      <alignment horizontal="left"/>
    </xf>
    <xf numFmtId="166" fontId="6" fillId="0" borderId="0" xfId="0" applyNumberFormat="1" applyFont="1" applyAlignment="1">
      <alignment horizontal="left"/>
    </xf>
    <xf numFmtId="41" fontId="6" fillId="0" borderId="0" xfId="1" applyNumberFormat="1" applyFont="1" applyBorder="1" applyProtection="1">
      <protection locked="0"/>
    </xf>
    <xf numFmtId="41" fontId="6" fillId="0" borderId="12" xfId="0" applyNumberFormat="1" applyFont="1" applyBorder="1" applyAlignment="1">
      <alignment horizontal="center"/>
    </xf>
    <xf numFmtId="166" fontId="6" fillId="0" borderId="12" xfId="0" applyNumberFormat="1" applyFont="1" applyBorder="1" applyAlignment="1">
      <alignment horizontal="center"/>
    </xf>
    <xf numFmtId="164" fontId="6" fillId="0" borderId="12" xfId="0" applyNumberFormat="1" applyFont="1" applyBorder="1" applyAlignment="1"/>
    <xf numFmtId="41" fontId="6" fillId="0" borderId="0" xfId="0" applyNumberFormat="1" applyFont="1" applyBorder="1" applyAlignment="1">
      <alignment horizontal="center"/>
    </xf>
    <xf numFmtId="164" fontId="6" fillId="0" borderId="0" xfId="0" applyNumberFormat="1" applyFont="1" applyBorder="1" applyAlignment="1"/>
    <xf numFmtId="164" fontId="6" fillId="0" borderId="19" xfId="0" applyNumberFormat="1" applyFont="1" applyBorder="1" applyAlignment="1">
      <alignment horizontal="center"/>
    </xf>
    <xf numFmtId="41" fontId="6" fillId="0" borderId="1" xfId="0" applyNumberFormat="1" applyFont="1" applyBorder="1" applyAlignment="1">
      <alignment horizontal="center"/>
    </xf>
    <xf numFmtId="166" fontId="6" fillId="0" borderId="1" xfId="0" applyNumberFormat="1" applyFont="1" applyBorder="1" applyAlignment="1">
      <alignment horizontal="center"/>
    </xf>
    <xf numFmtId="164" fontId="6" fillId="0" borderId="1" xfId="0" applyNumberFormat="1" applyFont="1" applyBorder="1" applyAlignment="1"/>
    <xf numFmtId="41" fontId="6" fillId="0" borderId="0" xfId="0" applyNumberFormat="1" applyFont="1"/>
    <xf numFmtId="41" fontId="6" fillId="0" borderId="12" xfId="0" applyNumberFormat="1" applyFont="1" applyBorder="1"/>
    <xf numFmtId="164" fontId="6" fillId="0" borderId="17" xfId="0" applyNumberFormat="1" applyFont="1" applyBorder="1"/>
    <xf numFmtId="0" fontId="6" fillId="0" borderId="18" xfId="0" applyFont="1" applyBorder="1"/>
    <xf numFmtId="41" fontId="6" fillId="0" borderId="0" xfId="0" applyNumberFormat="1" applyFont="1" applyBorder="1"/>
    <xf numFmtId="164" fontId="6" fillId="0" borderId="19" xfId="0" applyNumberFormat="1" applyFont="1" applyBorder="1"/>
    <xf numFmtId="0" fontId="6" fillId="0" borderId="20" xfId="0" applyFont="1" applyBorder="1"/>
    <xf numFmtId="164" fontId="6" fillId="0" borderId="21" xfId="0" applyNumberFormat="1" applyFont="1" applyBorder="1"/>
    <xf numFmtId="0" fontId="6" fillId="0" borderId="0" xfId="1" applyNumberFormat="1" applyFont="1"/>
    <xf numFmtId="0" fontId="6" fillId="0" borderId="0" xfId="3" applyNumberFormat="1" applyFont="1"/>
    <xf numFmtId="0" fontId="6" fillId="0" borderId="12" xfId="1" applyNumberFormat="1" applyFont="1" applyBorder="1"/>
    <xf numFmtId="0" fontId="6" fillId="0" borderId="0" xfId="1" applyNumberFormat="1" applyFont="1" applyBorder="1"/>
    <xf numFmtId="0" fontId="8" fillId="0" borderId="20" xfId="1" applyNumberFormat="1" applyFont="1" applyBorder="1"/>
    <xf numFmtId="0" fontId="8" fillId="0" borderId="1" xfId="3" applyNumberFormat="1" applyFont="1" applyBorder="1"/>
    <xf numFmtId="41" fontId="8" fillId="0" borderId="1" xfId="12" applyNumberFormat="1" applyFont="1" applyBorder="1"/>
    <xf numFmtId="164" fontId="8" fillId="0" borderId="21" xfId="12" applyNumberFormat="1" applyFont="1" applyBorder="1"/>
    <xf numFmtId="41" fontId="6" fillId="0" borderId="0" xfId="4" applyNumberFormat="1" applyFont="1" applyAlignment="1">
      <alignment horizontal="center"/>
    </xf>
    <xf numFmtId="49" fontId="6" fillId="0" borderId="0" xfId="4" applyNumberFormat="1" applyFont="1" applyAlignment="1">
      <alignment horizontal="center"/>
    </xf>
    <xf numFmtId="41" fontId="43" fillId="0" borderId="0" xfId="4" applyNumberFormat="1" applyFont="1" applyAlignment="1">
      <alignment horizontal="center"/>
    </xf>
    <xf numFmtId="41" fontId="6" fillId="0" borderId="0" xfId="4" applyNumberFormat="1" applyFont="1" applyBorder="1" applyAlignment="1">
      <alignment horizontal="center"/>
    </xf>
    <xf numFmtId="0" fontId="6" fillId="0" borderId="0" xfId="0" applyFont="1" applyAlignment="1">
      <alignment horizontal="left" indent="1"/>
    </xf>
    <xf numFmtId="0" fontId="6" fillId="0" borderId="0" xfId="1" applyNumberFormat="1" applyFont="1" applyBorder="1" applyAlignment="1">
      <alignment horizontal="center"/>
    </xf>
    <xf numFmtId="164" fontId="6" fillId="0" borderId="0" xfId="4" applyNumberFormat="1" applyFont="1" applyBorder="1"/>
    <xf numFmtId="164" fontId="6" fillId="0" borderId="1" xfId="1" applyNumberFormat="1" applyFont="1" applyBorder="1" applyAlignment="1">
      <alignment horizontal="center"/>
    </xf>
    <xf numFmtId="164" fontId="6" fillId="0" borderId="3" xfId="1" applyNumberFormat="1" applyFont="1" applyBorder="1" applyAlignment="1">
      <alignment horizontal="center"/>
    </xf>
    <xf numFmtId="164" fontId="7" fillId="0" borderId="0" xfId="1" applyNumberFormat="1" applyFont="1" applyBorder="1"/>
    <xf numFmtId="0" fontId="43" fillId="0" borderId="0" xfId="0" applyFont="1" applyBorder="1" applyAlignment="1">
      <alignment horizontal="left" indent="1"/>
    </xf>
    <xf numFmtId="0" fontId="6" fillId="0" borderId="0" xfId="0" applyFont="1" applyBorder="1" applyAlignment="1">
      <alignment horizontal="left" indent="3"/>
    </xf>
    <xf numFmtId="164" fontId="6" fillId="0" borderId="0" xfId="4" applyNumberFormat="1" applyFont="1"/>
    <xf numFmtId="166" fontId="6" fillId="0" borderId="0" xfId="4" applyNumberFormat="1" applyFont="1" applyBorder="1"/>
    <xf numFmtId="1" fontId="6" fillId="0" borderId="0" xfId="4" applyNumberFormat="1" applyFont="1" applyAlignment="1">
      <alignment horizontal="right"/>
    </xf>
    <xf numFmtId="41" fontId="6" fillId="0" borderId="0" xfId="4" applyNumberFormat="1" applyFont="1"/>
    <xf numFmtId="166" fontId="6" fillId="0" borderId="0" xfId="4" applyNumberFormat="1" applyFont="1"/>
    <xf numFmtId="0" fontId="6" fillId="0" borderId="12" xfId="4" applyFont="1" applyBorder="1" applyAlignment="1">
      <alignment horizontal="right"/>
    </xf>
    <xf numFmtId="41" fontId="6" fillId="0" borderId="12" xfId="4" applyNumberFormat="1" applyFont="1" applyBorder="1"/>
    <xf numFmtId="166" fontId="6" fillId="0" borderId="12" xfId="4" applyNumberFormat="1" applyFont="1" applyBorder="1"/>
    <xf numFmtId="164" fontId="6" fillId="0" borderId="17" xfId="4" applyNumberFormat="1" applyFont="1" applyBorder="1"/>
    <xf numFmtId="0" fontId="6" fillId="0" borderId="0" xfId="4" applyFont="1" applyBorder="1" applyAlignment="1">
      <alignment horizontal="right"/>
    </xf>
    <xf numFmtId="41" fontId="6" fillId="0" borderId="0" xfId="4" applyNumberFormat="1" applyFont="1" applyBorder="1"/>
    <xf numFmtId="164" fontId="6" fillId="0" borderId="19" xfId="4" applyNumberFormat="1" applyFont="1" applyBorder="1"/>
    <xf numFmtId="0" fontId="6" fillId="0" borderId="1" xfId="4" applyFont="1" applyBorder="1" applyAlignment="1">
      <alignment horizontal="right"/>
    </xf>
    <xf numFmtId="41" fontId="6" fillId="0" borderId="1" xfId="4" applyNumberFormat="1" applyFont="1" applyBorder="1"/>
    <xf numFmtId="164" fontId="6" fillId="0" borderId="21" xfId="4" applyNumberFormat="1" applyFont="1" applyBorder="1"/>
    <xf numFmtId="0" fontId="6" fillId="0" borderId="0" xfId="4" applyFont="1" applyAlignment="1">
      <alignment horizontal="right"/>
    </xf>
    <xf numFmtId="0" fontId="6" fillId="0" borderId="0" xfId="4" applyNumberFormat="1" applyFont="1" applyAlignment="1">
      <alignment horizontal="center"/>
    </xf>
    <xf numFmtId="0" fontId="43" fillId="0" borderId="0" xfId="4" applyNumberFormat="1" applyFont="1" applyAlignment="1">
      <alignment horizontal="center"/>
    </xf>
    <xf numFmtId="41" fontId="6" fillId="0" borderId="0" xfId="4" applyNumberFormat="1" applyFont="1" applyFill="1" applyBorder="1" applyAlignment="1">
      <alignment horizontal="center"/>
    </xf>
    <xf numFmtId="0" fontId="6" fillId="0" borderId="0" xfId="4" applyFont="1" applyBorder="1" applyAlignment="1">
      <alignment horizontal="left"/>
    </xf>
    <xf numFmtId="0" fontId="7" fillId="0" borderId="0" xfId="4" applyFont="1" applyBorder="1"/>
    <xf numFmtId="41" fontId="6" fillId="0" borderId="12" xfId="4" applyNumberFormat="1" applyFont="1" applyBorder="1" applyAlignment="1">
      <alignment horizontal="center"/>
    </xf>
    <xf numFmtId="0" fontId="6" fillId="0" borderId="17" xfId="4" applyFont="1" applyBorder="1" applyAlignment="1">
      <alignment horizontal="center"/>
    </xf>
    <xf numFmtId="3" fontId="6" fillId="0" borderId="0" xfId="4" applyNumberFormat="1" applyFont="1" applyBorder="1" applyAlignment="1">
      <alignment horizontal="center"/>
    </xf>
    <xf numFmtId="166" fontId="6" fillId="0" borderId="0" xfId="1" applyNumberFormat="1" applyFont="1" applyBorder="1" applyAlignment="1">
      <alignment horizontal="center"/>
    </xf>
    <xf numFmtId="164" fontId="6" fillId="0" borderId="17" xfId="0" applyNumberFormat="1" applyFont="1" applyBorder="1" applyAlignment="1">
      <alignment horizontal="center"/>
    </xf>
    <xf numFmtId="164" fontId="6" fillId="0" borderId="21" xfId="0" applyNumberFormat="1" applyFont="1" applyBorder="1" applyAlignment="1">
      <alignment horizontal="center"/>
    </xf>
    <xf numFmtId="164" fontId="43" fillId="0" borderId="0" xfId="0" applyNumberFormat="1" applyFont="1" applyAlignment="1">
      <alignment horizontal="center" vertical="center"/>
    </xf>
    <xf numFmtId="0" fontId="6" fillId="0" borderId="0" xfId="0" applyFont="1" applyAlignment="1">
      <alignment vertical="center"/>
    </xf>
    <xf numFmtId="0" fontId="43" fillId="0" borderId="0" xfId="0" applyFont="1" applyAlignment="1">
      <alignment horizontal="center" vertical="center"/>
    </xf>
    <xf numFmtId="41" fontId="43" fillId="0" borderId="0" xfId="0" applyNumberFormat="1" applyFont="1" applyAlignment="1">
      <alignment horizontal="center" vertical="center"/>
    </xf>
    <xf numFmtId="0" fontId="43" fillId="0" borderId="0" xfId="0" applyFont="1" applyAlignment="1">
      <alignment horizontal="center" vertical="center" wrapText="1"/>
    </xf>
    <xf numFmtId="0" fontId="8" fillId="0" borderId="0" xfId="0" applyFont="1" applyAlignment="1">
      <alignment vertical="center"/>
    </xf>
    <xf numFmtId="49" fontId="6" fillId="0" borderId="0" xfId="0" applyNumberFormat="1" applyFont="1" applyAlignment="1">
      <alignment horizontal="right"/>
    </xf>
    <xf numFmtId="0" fontId="43" fillId="0" borderId="0" xfId="0" quotePrefix="1" applyFont="1" applyAlignment="1">
      <alignment horizontal="center"/>
    </xf>
    <xf numFmtId="166" fontId="43" fillId="0" borderId="0" xfId="0" quotePrefix="1" applyNumberFormat="1" applyFont="1" applyAlignment="1">
      <alignment horizontal="center"/>
    </xf>
    <xf numFmtId="41" fontId="6" fillId="0" borderId="2" xfId="0" applyNumberFormat="1" applyFont="1" applyBorder="1"/>
    <xf numFmtId="166" fontId="6" fillId="0" borderId="0" xfId="0" applyNumberFormat="1" applyFont="1" applyBorder="1"/>
    <xf numFmtId="164" fontId="6" fillId="0" borderId="2" xfId="0" applyNumberFormat="1" applyFont="1" applyBorder="1"/>
    <xf numFmtId="41" fontId="6" fillId="0" borderId="0" xfId="1" applyNumberFormat="1" applyFont="1" applyBorder="1" applyAlignment="1">
      <alignment horizontal="right"/>
    </xf>
    <xf numFmtId="166" fontId="6" fillId="0" borderId="0" xfId="3" applyNumberFormat="1" applyFont="1" applyBorder="1" applyAlignment="1">
      <alignment horizontal="right"/>
    </xf>
    <xf numFmtId="0" fontId="6" fillId="0" borderId="0" xfId="0" quotePrefix="1" applyFont="1" applyBorder="1" applyAlignment="1">
      <alignment horizontal="center"/>
    </xf>
    <xf numFmtId="164" fontId="6" fillId="0" borderId="0" xfId="0" quotePrefix="1" applyNumberFormat="1" applyFont="1" applyBorder="1" applyAlignment="1">
      <alignment horizontal="center"/>
    </xf>
    <xf numFmtId="41" fontId="6" fillId="0" borderId="2" xfId="1" applyNumberFormat="1" applyFont="1" applyBorder="1" applyAlignment="1">
      <alignment horizontal="right"/>
    </xf>
    <xf numFmtId="10" fontId="6" fillId="0" borderId="0" xfId="0" applyNumberFormat="1" applyFont="1" applyBorder="1"/>
    <xf numFmtId="41" fontId="6" fillId="0" borderId="3" xfId="1" applyNumberFormat="1" applyFont="1" applyBorder="1" applyAlignment="1">
      <alignment horizontal="right"/>
    </xf>
    <xf numFmtId="0" fontId="6" fillId="0" borderId="0" xfId="1" applyNumberFormat="1" applyFont="1" applyBorder="1" applyProtection="1">
      <protection locked="0"/>
    </xf>
    <xf numFmtId="0" fontId="55" fillId="0" borderId="0" xfId="1" applyNumberFormat="1" applyFont="1"/>
    <xf numFmtId="0" fontId="6" fillId="0" borderId="0" xfId="1" applyNumberFormat="1" applyFont="1" applyAlignment="1">
      <alignment horizontal="center"/>
    </xf>
    <xf numFmtId="0" fontId="11" fillId="0" borderId="0" xfId="0" applyFont="1" applyAlignment="1">
      <alignment horizontal="center"/>
    </xf>
    <xf numFmtId="0" fontId="11" fillId="0" borderId="0" xfId="1" applyNumberFormat="1" applyFont="1" applyAlignment="1">
      <alignment horizontal="center"/>
    </xf>
    <xf numFmtId="0" fontId="6" fillId="0" borderId="0" xfId="0" quotePrefix="1" applyFont="1" applyAlignment="1">
      <alignment horizontal="center"/>
    </xf>
    <xf numFmtId="164" fontId="6" fillId="0" borderId="4" xfId="0" applyNumberFormat="1" applyFont="1" applyBorder="1"/>
    <xf numFmtId="164" fontId="6" fillId="0" borderId="4" xfId="1" applyNumberFormat="1" applyFont="1" applyFill="1" applyBorder="1"/>
    <xf numFmtId="166" fontId="6" fillId="0" borderId="0" xfId="3" applyNumberFormat="1" applyFont="1" applyFill="1"/>
    <xf numFmtId="166" fontId="6" fillId="0" borderId="0" xfId="0" applyNumberFormat="1" applyFont="1" applyFill="1" applyBorder="1"/>
    <xf numFmtId="166" fontId="6" fillId="0" borderId="0" xfId="0" applyNumberFormat="1" applyFont="1" applyFill="1"/>
    <xf numFmtId="166" fontId="6" fillId="0" borderId="0" xfId="0" applyNumberFormat="1" applyFont="1" applyFill="1" applyAlignment="1">
      <alignment horizontal="center"/>
    </xf>
    <xf numFmtId="164" fontId="6" fillId="0" borderId="4" xfId="1" applyNumberFormat="1" applyFont="1" applyBorder="1"/>
    <xf numFmtId="164" fontId="6" fillId="0" borderId="3" xfId="1" applyNumberFormat="1" applyFont="1" applyFill="1" applyBorder="1"/>
    <xf numFmtId="0" fontId="6" fillId="0" borderId="17" xfId="0" applyFont="1" applyBorder="1"/>
    <xf numFmtId="0" fontId="6" fillId="0" borderId="19" xfId="0" applyFont="1" applyBorder="1"/>
    <xf numFmtId="0" fontId="6" fillId="0" borderId="21" xfId="0" applyFont="1" applyBorder="1"/>
    <xf numFmtId="0" fontId="6" fillId="0" borderId="0" xfId="1" applyNumberFormat="1" applyFont="1" applyFill="1"/>
    <xf numFmtId="3" fontId="6" fillId="0" borderId="1" xfId="1" applyNumberFormat="1" applyFont="1" applyBorder="1"/>
    <xf numFmtId="0" fontId="7" fillId="0" borderId="0" xfId="8" applyFont="1"/>
    <xf numFmtId="0" fontId="6" fillId="0" borderId="0" xfId="8" applyFont="1" applyAlignment="1">
      <alignment horizontal="center"/>
    </xf>
    <xf numFmtId="49" fontId="6" fillId="0" borderId="0" xfId="8" applyNumberFormat="1" applyFont="1" applyAlignment="1">
      <alignment horizontal="center"/>
    </xf>
    <xf numFmtId="0" fontId="6" fillId="0" borderId="0" xfId="8" applyFont="1"/>
    <xf numFmtId="0" fontId="43" fillId="0" borderId="0" xfId="8" applyFont="1" applyAlignment="1">
      <alignment horizontal="center"/>
    </xf>
    <xf numFmtId="0" fontId="6" fillId="0" borderId="0" xfId="8" applyFont="1" applyBorder="1"/>
    <xf numFmtId="164" fontId="6" fillId="0" borderId="0" xfId="8" applyNumberFormat="1" applyFont="1" applyBorder="1" applyAlignment="1">
      <alignment horizontal="center"/>
    </xf>
    <xf numFmtId="0" fontId="6" fillId="0" borderId="0" xfId="14" applyNumberFormat="1" applyFont="1" applyBorder="1" applyAlignment="1">
      <alignment horizontal="center"/>
    </xf>
    <xf numFmtId="164" fontId="6" fillId="0" borderId="0" xfId="8" applyNumberFormat="1" applyFont="1" applyAlignment="1">
      <alignment horizontal="center"/>
    </xf>
    <xf numFmtId="166" fontId="6" fillId="0" borderId="0" xfId="14" applyNumberFormat="1" applyFont="1" applyBorder="1" applyAlignment="1">
      <alignment horizontal="center"/>
    </xf>
    <xf numFmtId="164" fontId="6" fillId="0" borderId="0" xfId="0" applyNumberFormat="1" applyFont="1" applyFill="1" applyBorder="1" applyAlignment="1" applyProtection="1">
      <alignment horizontal="center"/>
      <protection locked="0"/>
    </xf>
    <xf numFmtId="164" fontId="6" fillId="0" borderId="4" xfId="0" applyNumberFormat="1" applyFont="1" applyFill="1" applyBorder="1" applyAlignment="1" applyProtection="1">
      <alignment horizontal="center"/>
      <protection locked="0"/>
    </xf>
    <xf numFmtId="164" fontId="6" fillId="0" borderId="0" xfId="8" applyNumberFormat="1" applyFont="1" applyFill="1" applyAlignment="1">
      <alignment horizontal="center"/>
    </xf>
    <xf numFmtId="0" fontId="43" fillId="0" borderId="0" xfId="14" applyNumberFormat="1" applyFont="1" applyBorder="1" applyAlignment="1">
      <alignment horizontal="center"/>
    </xf>
    <xf numFmtId="166" fontId="6" fillId="0" borderId="0" xfId="14" applyNumberFormat="1" applyFont="1" applyAlignment="1">
      <alignment horizontal="center"/>
    </xf>
    <xf numFmtId="164" fontId="6" fillId="0" borderId="4" xfId="8" applyNumberFormat="1" applyFont="1" applyBorder="1"/>
    <xf numFmtId="164" fontId="6" fillId="0" borderId="0" xfId="3" applyNumberFormat="1" applyFont="1" applyAlignment="1">
      <alignment horizontal="center"/>
    </xf>
    <xf numFmtId="164" fontId="6" fillId="0" borderId="0" xfId="14" applyNumberFormat="1" applyFont="1" applyAlignment="1">
      <alignment horizontal="center"/>
    </xf>
    <xf numFmtId="164" fontId="6" fillId="0" borderId="0" xfId="8" applyNumberFormat="1" applyFont="1"/>
    <xf numFmtId="164" fontId="6" fillId="0" borderId="4" xfId="8" applyNumberFormat="1" applyFont="1" applyBorder="1" applyAlignment="1">
      <alignment horizontal="center"/>
    </xf>
    <xf numFmtId="164" fontId="6" fillId="0" borderId="0" xfId="14" applyNumberFormat="1" applyFont="1" applyBorder="1" applyAlignment="1">
      <alignment horizontal="center"/>
    </xf>
    <xf numFmtId="164" fontId="6" fillId="0" borderId="0" xfId="3" applyNumberFormat="1" applyFont="1" applyBorder="1" applyAlignment="1">
      <alignment horizontal="center"/>
    </xf>
    <xf numFmtId="0" fontId="43" fillId="0" borderId="0" xfId="8" applyFont="1" applyBorder="1" applyAlignment="1">
      <alignment horizontal="center"/>
    </xf>
    <xf numFmtId="0" fontId="6" fillId="0" borderId="0" xfId="14" applyNumberFormat="1" applyFont="1" applyAlignment="1">
      <alignment horizontal="center"/>
    </xf>
    <xf numFmtId="0" fontId="6" fillId="0" borderId="16" xfId="8" applyFont="1" applyBorder="1"/>
    <xf numFmtId="0" fontId="6" fillId="0" borderId="12" xfId="8" applyFont="1" applyBorder="1" applyAlignment="1">
      <alignment horizontal="center"/>
    </xf>
    <xf numFmtId="0" fontId="6" fillId="0" borderId="12" xfId="14" applyNumberFormat="1" applyFont="1" applyBorder="1" applyAlignment="1">
      <alignment horizontal="center"/>
    </xf>
    <xf numFmtId="0" fontId="6" fillId="0" borderId="17" xfId="8" applyFont="1" applyBorder="1" applyAlignment="1">
      <alignment horizontal="center"/>
    </xf>
    <xf numFmtId="0" fontId="6" fillId="0" borderId="18" xfId="8" applyFont="1" applyBorder="1"/>
    <xf numFmtId="0" fontId="6" fillId="0" borderId="19" xfId="8" applyFont="1" applyBorder="1" applyAlignment="1">
      <alignment horizontal="center"/>
    </xf>
    <xf numFmtId="0" fontId="6" fillId="0" borderId="0" xfId="1" applyNumberFormat="1" applyFont="1" applyBorder="1" applyAlignment="1" applyProtection="1">
      <alignment horizontal="center"/>
      <protection locked="0"/>
    </xf>
    <xf numFmtId="3" fontId="6" fillId="0" borderId="0" xfId="8" applyNumberFormat="1" applyFont="1" applyBorder="1" applyAlignment="1">
      <alignment horizontal="center"/>
    </xf>
    <xf numFmtId="0" fontId="6" fillId="0" borderId="20" xfId="8" applyFont="1" applyBorder="1"/>
    <xf numFmtId="0" fontId="6" fillId="0" borderId="1" xfId="8" applyFont="1" applyBorder="1" applyAlignment="1">
      <alignment horizontal="center"/>
    </xf>
    <xf numFmtId="0" fontId="6" fillId="0" borderId="21" xfId="8" applyNumberFormat="1" applyFont="1" applyBorder="1" applyAlignment="1">
      <alignment horizontal="center"/>
    </xf>
    <xf numFmtId="0" fontId="6" fillId="0" borderId="0" xfId="8" applyNumberFormat="1" applyFont="1" applyBorder="1" applyAlignment="1">
      <alignment horizontal="center"/>
    </xf>
    <xf numFmtId="42" fontId="6" fillId="0" borderId="0" xfId="0" applyNumberFormat="1" applyFont="1" applyAlignment="1" applyProtection="1">
      <alignment horizontal="center"/>
      <protection locked="0"/>
    </xf>
    <xf numFmtId="164" fontId="6" fillId="0" borderId="0" xfId="0" applyNumberFormat="1" applyFont="1" applyAlignment="1" applyProtection="1">
      <alignment horizontal="center"/>
      <protection locked="0"/>
    </xf>
    <xf numFmtId="0" fontId="43" fillId="0" borderId="0" xfId="0" applyFont="1" applyAlignment="1" applyProtection="1">
      <alignment horizontal="center"/>
      <protection locked="0"/>
    </xf>
    <xf numFmtId="42" fontId="43" fillId="0" borderId="0" xfId="0" applyNumberFormat="1" applyFont="1" applyAlignment="1" applyProtection="1">
      <alignment horizontal="center"/>
      <protection locked="0"/>
    </xf>
    <xf numFmtId="164" fontId="43" fillId="0" borderId="0" xfId="0" applyNumberFormat="1" applyFont="1" applyAlignment="1" applyProtection="1">
      <alignment horizontal="center"/>
      <protection locked="0"/>
    </xf>
    <xf numFmtId="0" fontId="6" fillId="0" borderId="0" xfId="0" applyFont="1" applyBorder="1" applyAlignment="1" applyProtection="1">
      <alignment horizontal="left"/>
      <protection locked="0"/>
    </xf>
    <xf numFmtId="166" fontId="6" fillId="0" borderId="0" xfId="0" applyNumberFormat="1" applyFont="1" applyBorder="1" applyAlignment="1" applyProtection="1">
      <alignment horizontal="center"/>
      <protection locked="0"/>
    </xf>
    <xf numFmtId="42" fontId="6" fillId="0" borderId="0" xfId="1" applyNumberFormat="1" applyFont="1" applyFill="1" applyBorder="1" applyAlignment="1" applyProtection="1">
      <alignment horizontal="center"/>
      <protection locked="0"/>
    </xf>
    <xf numFmtId="166" fontId="6" fillId="0" borderId="0" xfId="3" applyNumberFormat="1" applyFont="1" applyAlignment="1" applyProtection="1">
      <alignment horizontal="center"/>
      <protection locked="0"/>
    </xf>
    <xf numFmtId="164" fontId="6" fillId="0" borderId="0" xfId="1" applyNumberFormat="1" applyFont="1" applyAlignment="1" applyProtection="1">
      <alignment horizontal="center"/>
      <protection locked="0"/>
    </xf>
    <xf numFmtId="0" fontId="6" fillId="0" borderId="0" xfId="0" applyFont="1" applyAlignment="1" applyProtection="1">
      <alignment horizontal="left"/>
      <protection locked="0"/>
    </xf>
    <xf numFmtId="0" fontId="6" fillId="0" borderId="0" xfId="1" applyNumberFormat="1" applyFont="1" applyFill="1" applyBorder="1" applyAlignment="1" applyProtection="1">
      <alignment horizontal="center"/>
      <protection locked="0"/>
    </xf>
    <xf numFmtId="42" fontId="6" fillId="0" borderId="0" xfId="0" applyNumberFormat="1" applyFont="1" applyBorder="1" applyAlignment="1" applyProtection="1">
      <alignment horizontal="center"/>
      <protection locked="0"/>
    </xf>
    <xf numFmtId="0" fontId="6" fillId="0" borderId="0" xfId="3" applyNumberFormat="1" applyFont="1" applyAlignment="1" applyProtection="1">
      <alignment horizontal="center"/>
      <protection locked="0"/>
    </xf>
    <xf numFmtId="0" fontId="7" fillId="0" borderId="0" xfId="0" applyFont="1" applyBorder="1" applyAlignment="1" applyProtection="1">
      <alignment horizontal="left"/>
      <protection locked="0"/>
    </xf>
    <xf numFmtId="164" fontId="6" fillId="0" borderId="0" xfId="3" applyNumberFormat="1" applyFont="1" applyAlignment="1" applyProtection="1">
      <alignment horizontal="center"/>
      <protection locked="0"/>
    </xf>
    <xf numFmtId="41" fontId="6" fillId="0" borderId="0" xfId="0" applyNumberFormat="1" applyFont="1" applyFill="1" applyProtection="1">
      <protection locked="0"/>
    </xf>
    <xf numFmtId="42" fontId="6" fillId="0" borderId="0" xfId="0" applyNumberFormat="1" applyFont="1" applyFill="1" applyBorder="1" applyAlignment="1" applyProtection="1">
      <alignment horizontal="center"/>
      <protection locked="0"/>
    </xf>
    <xf numFmtId="42" fontId="6" fillId="0" borderId="0" xfId="0" applyNumberFormat="1" applyFont="1" applyBorder="1" applyProtection="1">
      <protection locked="0"/>
    </xf>
    <xf numFmtId="166" fontId="6" fillId="0" borderId="0" xfId="3" applyNumberFormat="1" applyFont="1" applyFill="1" applyAlignment="1" applyProtection="1">
      <alignment horizontal="center"/>
      <protection locked="0"/>
    </xf>
    <xf numFmtId="0" fontId="6" fillId="0" borderId="0" xfId="1" applyNumberFormat="1" applyFont="1" applyAlignment="1" applyProtection="1">
      <alignment horizontal="center"/>
      <protection locked="0"/>
    </xf>
    <xf numFmtId="3" fontId="6" fillId="0" borderId="0" xfId="0" applyNumberFormat="1" applyFont="1" applyBorder="1" applyAlignment="1" applyProtection="1">
      <alignment horizontal="center"/>
      <protection locked="0"/>
    </xf>
    <xf numFmtId="0" fontId="6" fillId="0" borderId="14" xfId="0" applyFont="1" applyBorder="1" applyProtection="1">
      <protection locked="0"/>
    </xf>
    <xf numFmtId="0" fontId="6" fillId="0" borderId="17" xfId="0" applyFont="1" applyBorder="1" applyAlignment="1" applyProtection="1">
      <alignment horizontal="center"/>
      <protection locked="0"/>
    </xf>
    <xf numFmtId="0" fontId="6" fillId="0" borderId="19" xfId="0" applyFont="1" applyBorder="1" applyAlignment="1" applyProtection="1">
      <alignment horizontal="center"/>
      <protection locked="0"/>
    </xf>
    <xf numFmtId="0" fontId="6" fillId="0" borderId="20" xfId="0" quotePrefix="1" applyFont="1" applyBorder="1" applyAlignment="1" applyProtection="1">
      <alignment horizontal="left"/>
      <protection locked="0"/>
    </xf>
    <xf numFmtId="0" fontId="6" fillId="0" borderId="21" xfId="0" applyNumberFormat="1" applyFont="1" applyBorder="1" applyAlignment="1" applyProtection="1">
      <alignment horizontal="center"/>
      <protection locked="0"/>
    </xf>
    <xf numFmtId="0" fontId="43" fillId="0" borderId="0" xfId="0" applyFont="1" applyBorder="1" applyAlignment="1" applyProtection="1">
      <alignment horizontal="center"/>
      <protection locked="0"/>
    </xf>
    <xf numFmtId="0" fontId="6" fillId="0" borderId="0" xfId="0" applyFont="1" applyAlignment="1" applyProtection="1">
      <alignment horizontal="right"/>
      <protection locked="0"/>
    </xf>
    <xf numFmtId="41" fontId="6" fillId="0" borderId="4" xfId="0" applyNumberFormat="1" applyFont="1" applyBorder="1"/>
    <xf numFmtId="168" fontId="6" fillId="0" borderId="0" xfId="0" applyNumberFormat="1" applyFont="1" applyBorder="1" applyAlignment="1">
      <alignment horizontal="center"/>
    </xf>
    <xf numFmtId="164" fontId="6" fillId="0" borderId="1" xfId="0" applyNumberFormat="1" applyFont="1" applyBorder="1"/>
    <xf numFmtId="168" fontId="6" fillId="0" borderId="1" xfId="0" applyNumberFormat="1" applyFont="1" applyBorder="1" applyAlignment="1">
      <alignment horizontal="center"/>
    </xf>
    <xf numFmtId="168" fontId="6" fillId="0" borderId="0" xfId="0" applyNumberFormat="1" applyFont="1" applyAlignment="1">
      <alignment horizontal="center"/>
    </xf>
    <xf numFmtId="5" fontId="6" fillId="0" borderId="0" xfId="0" applyNumberFormat="1" applyFont="1"/>
    <xf numFmtId="3" fontId="6" fillId="0" borderId="0" xfId="0" applyNumberFormat="1" applyFont="1"/>
    <xf numFmtId="0" fontId="6" fillId="0" borderId="2" xfId="0" applyFont="1" applyBorder="1"/>
    <xf numFmtId="3" fontId="8" fillId="0" borderId="1" xfId="0" applyNumberFormat="1" applyFont="1" applyFill="1" applyBorder="1" applyProtection="1">
      <protection locked="0"/>
    </xf>
    <xf numFmtId="0" fontId="8" fillId="0" borderId="16" xfId="4" applyFont="1" applyFill="1" applyBorder="1"/>
    <xf numFmtId="3" fontId="8" fillId="0" borderId="1" xfId="4" applyNumberFormat="1" applyFont="1" applyFill="1" applyBorder="1" applyAlignment="1">
      <alignment horizontal="center"/>
    </xf>
    <xf numFmtId="0" fontId="0" fillId="0" borderId="0" xfId="0" applyBorder="1"/>
    <xf numFmtId="0" fontId="0" fillId="0" borderId="20" xfId="0" applyBorder="1"/>
    <xf numFmtId="0" fontId="0" fillId="0" borderId="1" xfId="0" applyBorder="1"/>
    <xf numFmtId="0" fontId="0" fillId="0" borderId="21" xfId="0" applyBorder="1"/>
    <xf numFmtId="166" fontId="24" fillId="0" borderId="0" xfId="3" applyNumberFormat="1" applyFont="1" applyFill="1"/>
    <xf numFmtId="166" fontId="24" fillId="0" borderId="0" xfId="3" applyNumberFormat="1" applyFont="1" applyFill="1" applyProtection="1"/>
    <xf numFmtId="0" fontId="48" fillId="0" borderId="0" xfId="1" applyNumberFormat="1" applyFont="1" applyFill="1" applyBorder="1" applyAlignment="1">
      <alignment horizontal="center"/>
    </xf>
    <xf numFmtId="0" fontId="48" fillId="0" borderId="0" xfId="0" applyFont="1" applyFill="1" applyBorder="1" applyAlignment="1">
      <alignment horizontal="center" wrapText="1"/>
    </xf>
    <xf numFmtId="0" fontId="50" fillId="0" borderId="0" xfId="0" applyFont="1" applyBorder="1" applyAlignment="1">
      <alignment horizontal="center" wrapText="1"/>
    </xf>
    <xf numFmtId="37" fontId="52" fillId="0" borderId="0" xfId="0" applyNumberFormat="1" applyFont="1" applyFill="1" applyBorder="1" applyProtection="1"/>
    <xf numFmtId="0" fontId="9" fillId="0" borderId="0" xfId="0" applyFont="1" applyFill="1" applyAlignment="1">
      <alignment horizontal="left"/>
    </xf>
    <xf numFmtId="10" fontId="9" fillId="0" borderId="0" xfId="3" applyNumberFormat="1" applyFont="1" applyFill="1"/>
    <xf numFmtId="166" fontId="9" fillId="0" borderId="0" xfId="3" applyNumberFormat="1" applyFont="1" applyFill="1"/>
    <xf numFmtId="0" fontId="9" fillId="0" borderId="1" xfId="0" applyFont="1" applyFill="1" applyBorder="1" applyAlignment="1" applyProtection="1">
      <alignment horizontal="left"/>
    </xf>
    <xf numFmtId="10" fontId="9" fillId="0" borderId="1" xfId="3" applyNumberFormat="1" applyFont="1" applyFill="1" applyBorder="1"/>
    <xf numFmtId="166" fontId="9" fillId="0" borderId="1" xfId="3" applyNumberFormat="1" applyFont="1" applyFill="1" applyBorder="1"/>
    <xf numFmtId="10" fontId="9" fillId="0" borderId="1" xfId="3" applyNumberFormat="1" applyFont="1" applyFill="1" applyBorder="1" applyProtection="1"/>
    <xf numFmtId="166" fontId="9" fillId="0" borderId="1" xfId="3" applyNumberFormat="1" applyFont="1" applyFill="1" applyBorder="1" applyProtection="1"/>
    <xf numFmtId="10" fontId="6" fillId="0" borderId="0" xfId="0" applyNumberFormat="1" applyFont="1" applyFill="1"/>
    <xf numFmtId="166" fontId="6" fillId="0" borderId="0" xfId="3" applyNumberFormat="1" applyFont="1" applyFill="1" applyBorder="1" applyAlignment="1">
      <alignment horizontal="right"/>
    </xf>
    <xf numFmtId="0" fontId="56" fillId="0" borderId="0" xfId="0" applyFont="1" applyFill="1" applyAlignment="1">
      <alignment horizontal="right"/>
    </xf>
    <xf numFmtId="164" fontId="56" fillId="0" borderId="0" xfId="0" applyNumberFormat="1" applyFont="1" applyFill="1"/>
    <xf numFmtId="41" fontId="6" fillId="0" borderId="2" xfId="1" applyNumberFormat="1" applyFont="1" applyBorder="1" applyAlignment="1">
      <alignment horizontal="center"/>
    </xf>
    <xf numFmtId="41" fontId="8" fillId="0" borderId="0" xfId="0" applyNumberFormat="1" applyFont="1" applyFill="1"/>
    <xf numFmtId="3" fontId="8" fillId="0" borderId="12" xfId="0" applyNumberFormat="1" applyFont="1" applyFill="1" applyBorder="1" applyAlignment="1">
      <alignment horizontal="center"/>
    </xf>
    <xf numFmtId="0" fontId="8" fillId="0" borderId="19" xfId="0" applyFont="1" applyFill="1" applyBorder="1"/>
    <xf numFmtId="0" fontId="8" fillId="0" borderId="1" xfId="0" applyFont="1" applyFill="1" applyBorder="1" applyAlignment="1">
      <alignment horizontal="right"/>
    </xf>
    <xf numFmtId="0" fontId="8" fillId="0" borderId="21" xfId="0" applyFont="1" applyFill="1" applyBorder="1"/>
    <xf numFmtId="10" fontId="25" fillId="0" borderId="0" xfId="3" applyNumberFormat="1" applyFont="1" applyFill="1" applyProtection="1"/>
    <xf numFmtId="167" fontId="25" fillId="0" borderId="0" xfId="2" applyNumberFormat="1" applyFont="1" applyFill="1" applyProtection="1"/>
    <xf numFmtId="167" fontId="25" fillId="0" borderId="5" xfId="2" applyNumberFormat="1" applyFont="1" applyFill="1" applyBorder="1" applyProtection="1"/>
    <xf numFmtId="37" fontId="25" fillId="0" borderId="5" xfId="0" applyNumberFormat="1" applyFont="1" applyFill="1" applyBorder="1" applyAlignment="1" applyProtection="1">
      <alignment horizontal="right"/>
    </xf>
    <xf numFmtId="0" fontId="25" fillId="0" borderId="0" xfId="0" applyFont="1" applyFill="1" applyProtection="1"/>
    <xf numFmtId="37" fontId="25" fillId="0" borderId="6" xfId="0" applyNumberFormat="1" applyFont="1" applyFill="1" applyBorder="1" applyAlignment="1" applyProtection="1">
      <alignment horizontal="right"/>
    </xf>
    <xf numFmtId="167" fontId="25" fillId="0" borderId="6" xfId="2" applyNumberFormat="1" applyFont="1" applyFill="1" applyBorder="1" applyProtection="1"/>
    <xf numFmtId="167" fontId="25" fillId="0" borderId="7" xfId="2" applyNumberFormat="1" applyFont="1" applyFill="1" applyBorder="1" applyProtection="1"/>
    <xf numFmtId="37" fontId="25" fillId="0" borderId="5" xfId="0" applyNumberFormat="1" applyFont="1" applyFill="1" applyBorder="1" applyProtection="1"/>
    <xf numFmtId="37" fontId="25" fillId="0" borderId="7" xfId="0" applyNumberFormat="1" applyFont="1" applyFill="1" applyBorder="1" applyProtection="1"/>
    <xf numFmtId="0" fontId="57" fillId="0" borderId="0" xfId="0" applyFont="1" applyProtection="1"/>
    <xf numFmtId="37" fontId="57" fillId="0" borderId="0" xfId="0" applyNumberFormat="1" applyFont="1" applyProtection="1"/>
    <xf numFmtId="167" fontId="57" fillId="0" borderId="0" xfId="2" applyNumberFormat="1" applyFont="1" applyProtection="1"/>
    <xf numFmtId="37" fontId="57" fillId="0" borderId="0" xfId="0" applyNumberFormat="1" applyFont="1" applyFill="1" applyProtection="1"/>
    <xf numFmtId="167" fontId="57" fillId="0" borderId="3" xfId="2" applyNumberFormat="1" applyFont="1" applyFill="1" applyBorder="1" applyProtection="1"/>
    <xf numFmtId="0" fontId="47" fillId="0" borderId="0" xfId="0" applyFont="1" applyFill="1" applyAlignment="1">
      <alignment horizontal="left"/>
    </xf>
    <xf numFmtId="164" fontId="47" fillId="0" borderId="0" xfId="1" applyNumberFormat="1" applyFont="1" applyFill="1" applyAlignment="1"/>
    <xf numFmtId="164" fontId="47" fillId="0" borderId="0" xfId="1" applyNumberFormat="1" applyFont="1" applyFill="1" applyBorder="1" applyAlignment="1"/>
    <xf numFmtId="167" fontId="47" fillId="0" borderId="0" xfId="2" applyNumberFormat="1" applyFont="1" applyFill="1" applyAlignment="1"/>
    <xf numFmtId="164" fontId="47" fillId="0" borderId="0" xfId="1" applyNumberFormat="1" applyFont="1" applyFill="1" applyBorder="1"/>
    <xf numFmtId="167" fontId="47" fillId="0" borderId="0" xfId="2" applyNumberFormat="1" applyFont="1" applyFill="1"/>
    <xf numFmtId="0" fontId="47" fillId="0" borderId="0" xfId="0" applyFont="1" applyFill="1" applyProtection="1"/>
    <xf numFmtId="164" fontId="47" fillId="0" borderId="0" xfId="0" applyNumberFormat="1" applyFont="1"/>
    <xf numFmtId="164" fontId="47" fillId="0" borderId="0" xfId="1" applyNumberFormat="1" applyFont="1" applyFill="1"/>
    <xf numFmtId="164" fontId="47" fillId="0" borderId="0" xfId="0" applyNumberFormat="1" applyFont="1" applyFill="1"/>
    <xf numFmtId="0" fontId="47" fillId="0" borderId="0" xfId="0" applyFont="1" applyFill="1" applyAlignment="1" applyProtection="1">
      <alignment horizontal="right"/>
    </xf>
    <xf numFmtId="164" fontId="47" fillId="0" borderId="12" xfId="0" applyNumberFormat="1" applyFont="1" applyBorder="1"/>
    <xf numFmtId="164" fontId="47" fillId="0" borderId="12" xfId="1" applyNumberFormat="1" applyFont="1" applyFill="1" applyBorder="1" applyProtection="1"/>
    <xf numFmtId="0" fontId="47" fillId="0" borderId="7" xfId="0" applyFont="1" applyFill="1" applyBorder="1" applyAlignment="1" applyProtection="1">
      <alignment horizontal="right"/>
    </xf>
    <xf numFmtId="164" fontId="47" fillId="0" borderId="10" xfId="0" applyNumberFormat="1" applyFont="1" applyBorder="1"/>
    <xf numFmtId="164" fontId="58" fillId="0" borderId="7" xfId="1" applyNumberFormat="1" applyFont="1" applyFill="1" applyBorder="1" applyProtection="1"/>
    <xf numFmtId="164" fontId="47" fillId="0" borderId="2" xfId="0" applyNumberFormat="1" applyFont="1" applyBorder="1"/>
    <xf numFmtId="164" fontId="47" fillId="0" borderId="2" xfId="0" applyNumberFormat="1" applyFont="1" applyFill="1" applyBorder="1"/>
    <xf numFmtId="164" fontId="47" fillId="0" borderId="0" xfId="1" applyNumberFormat="1" applyFont="1" applyFill="1" applyProtection="1"/>
    <xf numFmtId="0" fontId="47" fillId="0" borderId="0" xfId="0" applyFont="1" applyFill="1" applyAlignment="1">
      <alignment horizontal="right"/>
    </xf>
    <xf numFmtId="0" fontId="59" fillId="0" borderId="0" xfId="1" applyNumberFormat="1" applyFont="1" applyFill="1" applyAlignment="1">
      <alignment horizontal="center"/>
    </xf>
    <xf numFmtId="0" fontId="59" fillId="0" borderId="0" xfId="0" applyFont="1" applyFill="1" applyAlignment="1">
      <alignment horizontal="center"/>
    </xf>
    <xf numFmtId="164" fontId="60" fillId="0" borderId="0" xfId="1" applyNumberFormat="1" applyFont="1" applyFill="1" applyProtection="1"/>
    <xf numFmtId="0" fontId="59" fillId="0" borderId="0" xfId="0" applyFont="1" applyFill="1" applyProtection="1"/>
    <xf numFmtId="164" fontId="60" fillId="0" borderId="5" xfId="1" applyNumberFormat="1" applyFont="1" applyFill="1" applyBorder="1" applyProtection="1"/>
    <xf numFmtId="164" fontId="60" fillId="0" borderId="7" xfId="1" applyNumberFormat="1" applyFont="1" applyFill="1" applyBorder="1" applyProtection="1"/>
    <xf numFmtId="0" fontId="59" fillId="0" borderId="0" xfId="0" applyFont="1" applyFill="1" applyAlignment="1" applyProtection="1">
      <alignment horizontal="right"/>
    </xf>
    <xf numFmtId="0" fontId="59" fillId="0" borderId="7" xfId="0" applyFont="1" applyFill="1" applyBorder="1" applyAlignment="1" applyProtection="1">
      <alignment horizontal="right"/>
    </xf>
    <xf numFmtId="37" fontId="60" fillId="0" borderId="0" xfId="0" applyNumberFormat="1" applyFont="1" applyFill="1" applyProtection="1"/>
    <xf numFmtId="166" fontId="25" fillId="0" borderId="8" xfId="0" applyNumberFormat="1" applyFont="1" applyFill="1" applyBorder="1" applyProtection="1"/>
    <xf numFmtId="0" fontId="22" fillId="0" borderId="8" xfId="0" applyFont="1" applyFill="1" applyBorder="1" applyProtection="1"/>
    <xf numFmtId="167" fontId="57" fillId="0" borderId="0" xfId="2" applyNumberFormat="1" applyFont="1" applyFill="1" applyProtection="1"/>
    <xf numFmtId="167" fontId="57" fillId="0" borderId="5" xfId="2" applyNumberFormat="1" applyFont="1" applyFill="1" applyBorder="1" applyProtection="1"/>
    <xf numFmtId="167" fontId="57" fillId="0" borderId="7" xfId="2" applyNumberFormat="1" applyFont="1" applyFill="1" applyBorder="1" applyProtection="1"/>
    <xf numFmtId="172" fontId="62" fillId="0" borderId="0" xfId="18" applyFont="1" applyFill="1" applyAlignment="1">
      <alignment horizontal="left"/>
    </xf>
    <xf numFmtId="164" fontId="25" fillId="0" borderId="0" xfId="0" applyNumberFormat="1" applyFont="1" applyBorder="1" applyAlignment="1" applyProtection="1">
      <alignment horizontal="center"/>
    </xf>
    <xf numFmtId="0" fontId="25" fillId="0" borderId="0" xfId="0" applyFont="1" applyBorder="1" applyProtection="1"/>
    <xf numFmtId="0" fontId="25" fillId="0" borderId="0" xfId="0" quotePrefix="1" applyFont="1" applyBorder="1" applyAlignment="1" applyProtection="1">
      <alignment horizontal="left"/>
    </xf>
    <xf numFmtId="164" fontId="25" fillId="0" borderId="0" xfId="1" applyNumberFormat="1" applyFont="1" applyBorder="1" applyProtection="1"/>
    <xf numFmtId="164" fontId="25" fillId="0" borderId="0" xfId="0" applyNumberFormat="1" applyFont="1" applyBorder="1" applyProtection="1"/>
    <xf numFmtId="0" fontId="25" fillId="0" borderId="0" xfId="0" applyFont="1" applyBorder="1" applyAlignment="1" applyProtection="1">
      <alignment horizontal="center"/>
    </xf>
    <xf numFmtId="0" fontId="25" fillId="0" borderId="0" xfId="0" applyFont="1" applyBorder="1" applyAlignment="1" applyProtection="1">
      <alignment horizontal="left"/>
    </xf>
    <xf numFmtId="167" fontId="57" fillId="0" borderId="10" xfId="2" applyNumberFormat="1" applyFont="1" applyFill="1" applyBorder="1" applyProtection="1"/>
    <xf numFmtId="164" fontId="47" fillId="0" borderId="3" xfId="1" applyNumberFormat="1" applyFont="1" applyFill="1" applyBorder="1" applyAlignment="1"/>
    <xf numFmtId="10" fontId="47" fillId="0" borderId="0" xfId="3" applyNumberFormat="1" applyFont="1" applyFill="1" applyBorder="1" applyAlignment="1"/>
    <xf numFmtId="164" fontId="47" fillId="0" borderId="0" xfId="0" applyNumberFormat="1" applyFont="1" applyFill="1" applyBorder="1" applyAlignment="1">
      <alignment horizontal="right"/>
    </xf>
    <xf numFmtId="164" fontId="59" fillId="0" borderId="23" xfId="1" applyNumberFormat="1" applyFont="1" applyFill="1" applyBorder="1" applyProtection="1"/>
    <xf numFmtId="164" fontId="59" fillId="0" borderId="7" xfId="1" applyNumberFormat="1" applyFont="1" applyFill="1" applyBorder="1" applyProtection="1"/>
    <xf numFmtId="164" fontId="59" fillId="0" borderId="0" xfId="1" applyNumberFormat="1" applyFont="1" applyFill="1"/>
    <xf numFmtId="164" fontId="59" fillId="0" borderId="5" xfId="1" applyNumberFormat="1" applyFont="1" applyFill="1" applyBorder="1" applyProtection="1"/>
    <xf numFmtId="164" fontId="59" fillId="0" borderId="0" xfId="1" applyNumberFormat="1" applyFont="1" applyFill="1" applyProtection="1"/>
    <xf numFmtId="5" fontId="6" fillId="0" borderId="0" xfId="0" applyNumberFormat="1" applyFont="1" applyFill="1" applyProtection="1"/>
    <xf numFmtId="0" fontId="6" fillId="0" borderId="0" xfId="0" applyFont="1" applyFill="1" applyBorder="1" applyAlignment="1"/>
    <xf numFmtId="172" fontId="47" fillId="0" borderId="0" xfId="0" applyNumberFormat="1" applyFont="1" applyAlignment="1"/>
    <xf numFmtId="164" fontId="47" fillId="0" borderId="26" xfId="1" applyNumberFormat="1" applyFont="1" applyBorder="1" applyAlignment="1">
      <alignment wrapText="1"/>
    </xf>
    <xf numFmtId="164" fontId="47" fillId="0" borderId="26" xfId="1" applyNumberFormat="1" applyFont="1" applyBorder="1" applyAlignment="1">
      <alignment horizontal="left" wrapText="1"/>
    </xf>
    <xf numFmtId="172" fontId="47" fillId="0" borderId="0" xfId="0" applyNumberFormat="1" applyFont="1" applyAlignment="1">
      <alignment horizontal="left" wrapText="1"/>
    </xf>
    <xf numFmtId="42" fontId="47" fillId="0" borderId="1" xfId="19" applyNumberFormat="1" applyFont="1" applyFill="1" applyBorder="1" applyAlignment="1"/>
    <xf numFmtId="164" fontId="47" fillId="0" borderId="1" xfId="0" applyNumberFormat="1" applyFont="1" applyBorder="1" applyAlignment="1">
      <alignment horizontal="left" wrapText="1"/>
    </xf>
    <xf numFmtId="164" fontId="47" fillId="0" borderId="0" xfId="1" applyNumberFormat="1" applyFont="1" applyBorder="1" applyAlignment="1">
      <alignment horizontal="left" wrapText="1"/>
    </xf>
    <xf numFmtId="164" fontId="47" fillId="0" borderId="10" xfId="1" applyNumberFormat="1" applyFont="1" applyBorder="1" applyAlignment="1">
      <alignment horizontal="left" wrapText="1"/>
    </xf>
    <xf numFmtId="167" fontId="24" fillId="3" borderId="0" xfId="2" applyNumberFormat="1" applyFont="1" applyFill="1" applyProtection="1"/>
    <xf numFmtId="164" fontId="8" fillId="0" borderId="2" xfId="0" applyNumberFormat="1" applyFont="1" applyBorder="1"/>
    <xf numFmtId="164" fontId="22" fillId="0" borderId="2" xfId="0" applyNumberFormat="1" applyFont="1" applyBorder="1"/>
    <xf numFmtId="41" fontId="8" fillId="0" borderId="0" xfId="0" applyNumberFormat="1" applyFont="1" applyAlignment="1">
      <alignment horizontal="left"/>
    </xf>
    <xf numFmtId="41" fontId="22" fillId="0" borderId="0" xfId="0" applyNumberFormat="1" applyFont="1"/>
    <xf numFmtId="178" fontId="8" fillId="0" borderId="0" xfId="0" applyNumberFormat="1" applyFont="1"/>
    <xf numFmtId="164" fontId="22" fillId="0" borderId="0" xfId="0" applyNumberFormat="1" applyFont="1"/>
    <xf numFmtId="0" fontId="23" fillId="0" borderId="0" xfId="0" applyFont="1" applyFill="1" applyBorder="1"/>
    <xf numFmtId="0" fontId="23" fillId="0" borderId="0" xfId="0" applyFont="1" applyFill="1" applyBorder="1" applyAlignment="1">
      <alignment horizontal="center"/>
    </xf>
    <xf numFmtId="0" fontId="23" fillId="0" borderId="0" xfId="0" applyFont="1" applyFill="1" applyBorder="1" applyAlignment="1">
      <alignment horizontal="left"/>
    </xf>
    <xf numFmtId="41" fontId="8" fillId="0" borderId="3" xfId="6" applyNumberFormat="1" applyFont="1" applyFill="1" applyBorder="1" applyAlignment="1">
      <alignment horizontal="center"/>
    </xf>
    <xf numFmtId="0" fontId="46" fillId="0" borderId="0" xfId="0" applyFont="1" applyAlignment="1">
      <alignment horizontal="right"/>
    </xf>
    <xf numFmtId="164" fontId="46" fillId="0" borderId="0" xfId="1" applyNumberFormat="1" applyFont="1"/>
    <xf numFmtId="0" fontId="7" fillId="0" borderId="0" xfId="8" applyFont="1" applyBorder="1"/>
    <xf numFmtId="164" fontId="7" fillId="0" borderId="0" xfId="8" applyNumberFormat="1" applyFont="1" applyAlignment="1">
      <alignment horizontal="center"/>
    </xf>
    <xf numFmtId="0" fontId="7" fillId="0" borderId="0" xfId="8" applyFont="1" applyBorder="1" applyAlignment="1">
      <alignment horizontal="center"/>
    </xf>
    <xf numFmtId="167" fontId="8" fillId="0" borderId="0" xfId="0" applyNumberFormat="1" applyFont="1" applyFill="1"/>
    <xf numFmtId="164" fontId="48" fillId="0" borderId="7" xfId="1" applyNumberFormat="1" applyFont="1" applyFill="1" applyBorder="1" applyProtection="1"/>
    <xf numFmtId="164" fontId="22" fillId="0" borderId="0" xfId="6" applyNumberFormat="1" applyFont="1" applyFill="1" applyBorder="1" applyAlignment="1">
      <alignment horizontal="center"/>
    </xf>
    <xf numFmtId="41" fontId="22" fillId="0" borderId="3" xfId="6" applyNumberFormat="1" applyFont="1" applyFill="1" applyBorder="1" applyAlignment="1">
      <alignment horizontal="center"/>
    </xf>
    <xf numFmtId="0" fontId="23" fillId="0" borderId="0" xfId="0" applyFont="1" applyAlignment="1">
      <alignment horizontal="right"/>
    </xf>
    <xf numFmtId="0" fontId="15" fillId="0" borderId="0" xfId="0" applyFont="1" applyFill="1" applyBorder="1"/>
    <xf numFmtId="0" fontId="8" fillId="0" borderId="0" xfId="1" applyNumberFormat="1" applyFont="1" applyFill="1" applyBorder="1" applyProtection="1"/>
    <xf numFmtId="168" fontId="8" fillId="0" borderId="0" xfId="0" applyNumberFormat="1" applyFont="1" applyFill="1"/>
    <xf numFmtId="41" fontId="63" fillId="0" borderId="0" xfId="6" applyNumberFormat="1" applyFont="1" applyFill="1" applyBorder="1" applyAlignment="1">
      <alignment horizontal="center"/>
    </xf>
    <xf numFmtId="0" fontId="63" fillId="0" borderId="0" xfId="8" applyFont="1" applyBorder="1" applyAlignment="1">
      <alignment horizontal="center"/>
    </xf>
    <xf numFmtId="166" fontId="63" fillId="0" borderId="0" xfId="7" applyNumberFormat="1" applyFont="1" applyAlignment="1">
      <alignment horizontal="center"/>
    </xf>
    <xf numFmtId="164" fontId="63" fillId="0" borderId="0" xfId="6" applyNumberFormat="1" applyFont="1" applyFill="1" applyBorder="1" applyAlignment="1">
      <alignment horizontal="center"/>
    </xf>
    <xf numFmtId="164" fontId="63" fillId="0" borderId="0" xfId="6" applyNumberFormat="1" applyFont="1" applyBorder="1" applyAlignment="1">
      <alignment horizontal="center"/>
    </xf>
    <xf numFmtId="41" fontId="63" fillId="0" borderId="4" xfId="6" applyNumberFormat="1" applyFont="1" applyFill="1" applyBorder="1" applyAlignment="1">
      <alignment horizontal="center"/>
    </xf>
    <xf numFmtId="0" fontId="63" fillId="0" borderId="0" xfId="8" applyFont="1" applyFill="1" applyBorder="1" applyAlignment="1">
      <alignment horizontal="center"/>
    </xf>
    <xf numFmtId="166" fontId="63" fillId="0" borderId="0" xfId="7" applyNumberFormat="1" applyFont="1" applyFill="1" applyBorder="1" applyAlignment="1">
      <alignment horizontal="center"/>
    </xf>
    <xf numFmtId="0" fontId="7" fillId="0" borderId="0" xfId="0" applyFont="1" applyFill="1" applyAlignment="1">
      <alignment horizontal="center"/>
    </xf>
    <xf numFmtId="0" fontId="22" fillId="0" borderId="0" xfId="0" applyFont="1" applyFill="1" applyAlignment="1" applyProtection="1">
      <alignment horizontal="center"/>
    </xf>
    <xf numFmtId="0" fontId="22" fillId="0" borderId="0" xfId="0" applyFont="1" applyFill="1" applyAlignment="1">
      <alignment horizontal="center"/>
    </xf>
    <xf numFmtId="0" fontId="21" fillId="0" borderId="0" xfId="0" applyFont="1" applyFill="1" applyBorder="1" applyAlignment="1">
      <alignment horizontal="center"/>
    </xf>
    <xf numFmtId="0" fontId="12" fillId="0" borderId="0" xfId="0" applyFont="1" applyAlignment="1">
      <alignment horizontal="center"/>
    </xf>
    <xf numFmtId="0" fontId="6" fillId="0" borderId="0" xfId="0" applyFont="1" applyAlignment="1">
      <alignment horizontal="left" wrapText="1"/>
    </xf>
    <xf numFmtId="0" fontId="6" fillId="0" borderId="0" xfId="0" applyFont="1" applyAlignment="1">
      <alignment horizontal="center"/>
    </xf>
    <xf numFmtId="0" fontId="7" fillId="0" borderId="0" xfId="0" applyFont="1" applyFill="1" applyAlignment="1">
      <alignment horizontal="center"/>
    </xf>
    <xf numFmtId="0" fontId="48" fillId="0" borderId="0" xfId="0" applyFont="1" applyFill="1" applyAlignment="1">
      <alignment horizontal="center" wrapText="1"/>
    </xf>
    <xf numFmtId="0" fontId="50" fillId="0" borderId="0" xfId="0" applyFont="1" applyAlignment="1">
      <alignment horizontal="center" wrapText="1"/>
    </xf>
    <xf numFmtId="0" fontId="59" fillId="0" borderId="0" xfId="0" applyFont="1" applyFill="1" applyAlignment="1">
      <alignment horizontal="center" wrapText="1"/>
    </xf>
    <xf numFmtId="0" fontId="61" fillId="0" borderId="0" xfId="0" applyFont="1" applyAlignment="1">
      <alignment horizontal="center" wrapText="1"/>
    </xf>
    <xf numFmtId="0" fontId="48" fillId="0" borderId="0" xfId="0" applyFont="1" applyFill="1" applyAlignment="1" applyProtection="1">
      <alignment horizontal="center"/>
    </xf>
    <xf numFmtId="0" fontId="52" fillId="0" borderId="0" xfId="0" applyFont="1" applyFill="1" applyAlignment="1" applyProtection="1">
      <alignment horizontal="center" wrapText="1"/>
    </xf>
    <xf numFmtId="0" fontId="8" fillId="0" borderId="0" xfId="11" applyFont="1" applyAlignment="1">
      <alignment horizontal="left"/>
    </xf>
    <xf numFmtId="0" fontId="15" fillId="0" borderId="0" xfId="0" applyFont="1" applyBorder="1" applyAlignment="1">
      <alignment wrapText="1"/>
    </xf>
    <xf numFmtId="0" fontId="6" fillId="3" borderId="0" xfId="0" applyFont="1" applyFill="1"/>
    <xf numFmtId="172" fontId="39" fillId="0" borderId="0" xfId="0" applyNumberFormat="1" applyFont="1" applyFill="1" applyAlignment="1">
      <alignment horizontal="left" wrapText="1"/>
    </xf>
    <xf numFmtId="0" fontId="8" fillId="0" borderId="0" xfId="0" applyFont="1" applyFill="1" applyAlignment="1">
      <alignment horizontal="right"/>
    </xf>
    <xf numFmtId="0" fontId="8" fillId="0" borderId="0" xfId="0" applyFont="1" applyFill="1" applyBorder="1" applyAlignment="1" applyProtection="1">
      <alignment horizontal="left"/>
    </xf>
    <xf numFmtId="164" fontId="8" fillId="0" borderId="0" xfId="1" applyNumberFormat="1" applyFont="1" applyFill="1" applyBorder="1" applyAlignment="1" applyProtection="1">
      <alignment horizontal="center"/>
    </xf>
    <xf numFmtId="37" fontId="15" fillId="0" borderId="0" xfId="0" applyNumberFormat="1" applyFont="1" applyFill="1" applyBorder="1"/>
    <xf numFmtId="0" fontId="15" fillId="0" borderId="0" xfId="0" applyFont="1" applyFill="1"/>
    <xf numFmtId="0" fontId="8" fillId="0" borderId="0" xfId="16" applyFont="1" applyFill="1" applyAlignment="1">
      <alignment horizontal="right"/>
    </xf>
    <xf numFmtId="0" fontId="8" fillId="0" borderId="0" xfId="16" applyFont="1" applyFill="1"/>
    <xf numFmtId="0" fontId="8" fillId="0" borderId="0" xfId="4" applyFont="1" applyFill="1"/>
    <xf numFmtId="0" fontId="6" fillId="0" borderId="0" xfId="0" applyFont="1" applyFill="1" applyAlignment="1" applyProtection="1">
      <alignment horizontal="right"/>
      <protection locked="0"/>
    </xf>
    <xf numFmtId="0" fontId="6" fillId="0" borderId="0" xfId="8" applyFont="1" applyFill="1" applyAlignment="1">
      <alignment horizontal="center"/>
    </xf>
    <xf numFmtId="0" fontId="6" fillId="0" borderId="0" xfId="8" applyFont="1" applyFill="1"/>
    <xf numFmtId="41" fontId="6" fillId="0" borderId="0" xfId="0" applyNumberFormat="1" applyFont="1" applyFill="1" applyAlignment="1">
      <alignment horizontal="center"/>
    </xf>
    <xf numFmtId="0" fontId="8" fillId="0" borderId="0" xfId="11" applyFont="1" applyFill="1" applyBorder="1"/>
    <xf numFmtId="42" fontId="8" fillId="0" borderId="0" xfId="1" applyNumberFormat="1" applyFont="1" applyFill="1" applyBorder="1"/>
    <xf numFmtId="0" fontId="8" fillId="0" borderId="0" xfId="0" applyNumberFormat="1" applyFont="1" applyFill="1" applyBorder="1"/>
    <xf numFmtId="0" fontId="8" fillId="0" borderId="0" xfId="4" applyFont="1" applyFill="1" applyAlignment="1">
      <alignment horizontal="center"/>
    </xf>
    <xf numFmtId="0" fontId="6" fillId="0" borderId="0" xfId="4" applyFont="1" applyFill="1" applyAlignment="1">
      <alignment horizontal="right"/>
    </xf>
    <xf numFmtId="0" fontId="6" fillId="0" borderId="0" xfId="4" applyFont="1" applyFill="1" applyAlignment="1">
      <alignment horizontal="center"/>
    </xf>
    <xf numFmtId="0" fontId="6" fillId="0" borderId="0" xfId="4" applyFont="1" applyFill="1"/>
    <xf numFmtId="0" fontId="2" fillId="0" borderId="0" xfId="0" applyFont="1" applyFill="1"/>
    <xf numFmtId="10" fontId="8" fillId="0" borderId="0" xfId="3" applyNumberFormat="1" applyFont="1" applyFill="1"/>
    <xf numFmtId="0" fontId="8" fillId="0" borderId="0" xfId="12" applyFont="1" applyFill="1"/>
    <xf numFmtId="164" fontId="8" fillId="0" borderId="0" xfId="12" applyNumberFormat="1" applyFont="1" applyFill="1"/>
    <xf numFmtId="39" fontId="8" fillId="0" borderId="0" xfId="0" applyNumberFormat="1" applyFont="1" applyFill="1"/>
    <xf numFmtId="0" fontId="6" fillId="0" borderId="0" xfId="0" applyFont="1" applyFill="1" applyBorder="1" applyAlignment="1" applyProtection="1">
      <alignment horizontal="left"/>
    </xf>
    <xf numFmtId="10" fontId="6" fillId="0" borderId="0" xfId="0" applyNumberFormat="1" applyFont="1" applyFill="1" applyBorder="1" applyProtection="1"/>
    <xf numFmtId="0" fontId="54" fillId="0" borderId="0" xfId="0" applyFont="1" applyFill="1" applyBorder="1"/>
    <xf numFmtId="0" fontId="54" fillId="0" borderId="0" xfId="0" applyFont="1" applyFill="1"/>
    <xf numFmtId="0" fontId="46" fillId="0" borderId="0" xfId="0" applyFont="1" applyFill="1"/>
    <xf numFmtId="164" fontId="46" fillId="0" borderId="0" xfId="1" applyNumberFormat="1" applyFont="1" applyFill="1"/>
    <xf numFmtId="0" fontId="6" fillId="0" borderId="0" xfId="0" applyFont="1" applyFill="1" applyAlignment="1" applyProtection="1">
      <alignment horizontal="center"/>
    </xf>
    <xf numFmtId="170" fontId="6" fillId="0" borderId="0" xfId="0" applyNumberFormat="1" applyFont="1" applyFill="1" applyProtection="1"/>
    <xf numFmtId="170" fontId="7" fillId="0" borderId="0" xfId="0" applyNumberFormat="1" applyFont="1" applyFill="1" applyAlignment="1" applyProtection="1">
      <alignment horizontal="center"/>
    </xf>
    <xf numFmtId="0" fontId="7" fillId="0" borderId="0" xfId="0" applyFont="1" applyFill="1" applyAlignment="1" applyProtection="1">
      <alignment horizontal="center"/>
    </xf>
    <xf numFmtId="0" fontId="6" fillId="0" borderId="0" xfId="0" applyNumberFormat="1" applyFont="1" applyFill="1"/>
    <xf numFmtId="0" fontId="6" fillId="0" borderId="0" xfId="0" applyNumberFormat="1" applyFont="1" applyFill="1" applyAlignment="1" applyProtection="1">
      <alignment horizontal="right"/>
    </xf>
    <xf numFmtId="0" fontId="6" fillId="0" borderId="0" xfId="0" applyNumberFormat="1" applyFont="1" applyFill="1" applyAlignment="1">
      <alignment horizontal="center"/>
    </xf>
    <xf numFmtId="0" fontId="9" fillId="0" borderId="0" xfId="1" applyNumberFormat="1" applyFont="1" applyFill="1" applyAlignment="1" applyProtection="1">
      <alignment horizontal="center"/>
    </xf>
    <xf numFmtId="0" fontId="6" fillId="0" borderId="0" xfId="1" applyNumberFormat="1" applyFont="1" applyFill="1" applyAlignment="1">
      <alignment horizontal="center"/>
    </xf>
    <xf numFmtId="0" fontId="47" fillId="0" borderId="0" xfId="1" applyNumberFormat="1" applyFont="1" applyFill="1" applyAlignment="1">
      <alignment horizontal="center"/>
    </xf>
    <xf numFmtId="2" fontId="6" fillId="0" borderId="0" xfId="1" applyNumberFormat="1" applyFont="1" applyFill="1" applyAlignment="1">
      <alignment horizontal="center"/>
    </xf>
    <xf numFmtId="2" fontId="47" fillId="0" borderId="0" xfId="1" applyNumberFormat="1" applyFont="1" applyFill="1" applyAlignment="1">
      <alignment horizontal="center"/>
    </xf>
    <xf numFmtId="0" fontId="9" fillId="0" borderId="0" xfId="0" applyFont="1" applyFill="1" applyAlignment="1" applyProtection="1">
      <alignment horizontal="center"/>
    </xf>
    <xf numFmtId="0" fontId="6" fillId="0" borderId="0" xfId="0" applyFont="1" applyFill="1" applyAlignment="1">
      <alignment horizontal="center" wrapText="1"/>
    </xf>
    <xf numFmtId="0" fontId="9" fillId="0" borderId="0" xfId="0" applyFont="1" applyFill="1" applyAlignment="1" applyProtection="1">
      <alignment horizontal="center" wrapText="1"/>
    </xf>
    <xf numFmtId="0" fontId="47" fillId="0" borderId="0" xfId="0" applyFont="1" applyFill="1" applyAlignment="1">
      <alignment horizontal="center"/>
    </xf>
    <xf numFmtId="0" fontId="47" fillId="0" borderId="0" xfId="0" applyFont="1" applyFill="1" applyAlignment="1">
      <alignment horizontal="center" wrapText="1"/>
    </xf>
    <xf numFmtId="0" fontId="47" fillId="0" borderId="0" xfId="0" applyFont="1" applyFill="1" applyAlignment="1">
      <alignment horizontal="center" wrapText="1"/>
    </xf>
    <xf numFmtId="0" fontId="6" fillId="0" borderId="0" xfId="0" applyFont="1" applyFill="1" applyAlignment="1">
      <alignment horizontal="center" wrapText="1"/>
    </xf>
    <xf numFmtId="0" fontId="6" fillId="0" borderId="0" xfId="0" applyFont="1" applyFill="1" applyAlignment="1" applyProtection="1">
      <alignment horizontal="center"/>
    </xf>
    <xf numFmtId="0" fontId="46" fillId="0" borderId="0" xfId="0" applyFont="1" applyAlignment="1">
      <alignment horizontal="center" wrapText="1"/>
    </xf>
    <xf numFmtId="0" fontId="64" fillId="0" borderId="0" xfId="0" applyFont="1" applyAlignment="1">
      <alignment horizontal="center" wrapText="1"/>
    </xf>
    <xf numFmtId="0" fontId="46" fillId="0" borderId="0" xfId="0" applyFont="1" applyAlignment="1">
      <alignment horizontal="center" wrapText="1"/>
    </xf>
    <xf numFmtId="164" fontId="9" fillId="0" borderId="0" xfId="1" applyNumberFormat="1" applyFont="1" applyFill="1" applyProtection="1"/>
    <xf numFmtId="43" fontId="6" fillId="0" borderId="0" xfId="1" applyFont="1" applyFill="1"/>
    <xf numFmtId="164" fontId="7" fillId="0" borderId="5" xfId="1" applyNumberFormat="1" applyFont="1" applyFill="1" applyBorder="1" applyProtection="1"/>
    <xf numFmtId="164" fontId="9" fillId="0" borderId="5" xfId="1" applyNumberFormat="1" applyFont="1" applyFill="1" applyBorder="1" applyProtection="1"/>
    <xf numFmtId="164" fontId="9" fillId="0" borderId="2" xfId="1" applyNumberFormat="1" applyFont="1" applyFill="1" applyBorder="1" applyProtection="1"/>
    <xf numFmtId="164" fontId="9" fillId="0" borderId="0" xfId="1" applyNumberFormat="1" applyFont="1" applyFill="1" applyBorder="1" applyProtection="1"/>
    <xf numFmtId="164" fontId="9" fillId="0" borderId="1" xfId="1" applyNumberFormat="1" applyFont="1" applyFill="1" applyBorder="1" applyProtection="1"/>
    <xf numFmtId="0" fontId="7" fillId="0" borderId="0" xfId="0" applyFont="1" applyFill="1" applyAlignment="1" applyProtection="1">
      <alignment horizontal="right"/>
    </xf>
    <xf numFmtId="164" fontId="9" fillId="0" borderId="6" xfId="1" applyNumberFormat="1" applyFont="1" applyFill="1" applyBorder="1" applyProtection="1"/>
    <xf numFmtId="164" fontId="58" fillId="5" borderId="0" xfId="1" applyNumberFormat="1" applyFont="1" applyFill="1" applyProtection="1"/>
    <xf numFmtId="164" fontId="58" fillId="0" borderId="0" xfId="1" applyNumberFormat="1" applyFont="1" applyFill="1" applyProtection="1"/>
    <xf numFmtId="164" fontId="47" fillId="0" borderId="23" xfId="1" applyNumberFormat="1" applyFont="1" applyFill="1" applyBorder="1" applyProtection="1"/>
    <xf numFmtId="164" fontId="10" fillId="0" borderId="5" xfId="1" applyNumberFormat="1" applyFont="1" applyFill="1" applyBorder="1" applyProtection="1"/>
    <xf numFmtId="164" fontId="6" fillId="0" borderId="5" xfId="1" applyNumberFormat="1" applyFont="1" applyFill="1" applyBorder="1" applyProtection="1"/>
    <xf numFmtId="164" fontId="47" fillId="0" borderId="7" xfId="1" applyNumberFormat="1" applyFont="1" applyFill="1" applyBorder="1" applyProtection="1"/>
    <xf numFmtId="164" fontId="9" fillId="0" borderId="7" xfId="1" applyNumberFormat="1" applyFont="1" applyFill="1" applyBorder="1" applyProtection="1"/>
    <xf numFmtId="164" fontId="7" fillId="0" borderId="7" xfId="1" applyNumberFormat="1" applyFont="1" applyFill="1" applyBorder="1" applyProtection="1"/>
    <xf numFmtId="164" fontId="47" fillId="0" borderId="5" xfId="1" applyNumberFormat="1" applyFont="1" applyFill="1" applyBorder="1" applyProtection="1"/>
    <xf numFmtId="164" fontId="58" fillId="0" borderId="5" xfId="1" applyNumberFormat="1" applyFont="1" applyFill="1" applyBorder="1" applyProtection="1"/>
    <xf numFmtId="164" fontId="10" fillId="0" borderId="0" xfId="1" applyNumberFormat="1" applyFont="1" applyFill="1" applyProtection="1"/>
    <xf numFmtId="164" fontId="7" fillId="0" borderId="0" xfId="1" applyNumberFormat="1" applyFont="1" applyFill="1" applyProtection="1"/>
    <xf numFmtId="37" fontId="9" fillId="0" borderId="0" xfId="0" applyNumberFormat="1" applyFont="1" applyFill="1" applyProtection="1"/>
    <xf numFmtId="168" fontId="9" fillId="0" borderId="8" xfId="0" applyNumberFormat="1" applyFont="1" applyFill="1" applyBorder="1" applyProtection="1"/>
    <xf numFmtId="164" fontId="9" fillId="0" borderId="13" xfId="1" applyNumberFormat="1" applyFont="1" applyFill="1" applyBorder="1" applyProtection="1"/>
    <xf numFmtId="9" fontId="6" fillId="0" borderId="0" xfId="0" applyNumberFormat="1" applyFont="1" applyFill="1"/>
    <xf numFmtId="164" fontId="47" fillId="5" borderId="0" xfId="1" applyNumberFormat="1" applyFont="1" applyFill="1" applyBorder="1"/>
    <xf numFmtId="164" fontId="6" fillId="5" borderId="0" xfId="1" applyNumberFormat="1" applyFont="1" applyFill="1" applyBorder="1"/>
    <xf numFmtId="164" fontId="9" fillId="0" borderId="12" xfId="1" applyNumberFormat="1" applyFont="1" applyFill="1" applyBorder="1" applyProtection="1"/>
    <xf numFmtId="0" fontId="6" fillId="0" borderId="12" xfId="0" applyFont="1" applyFill="1" applyBorder="1"/>
    <xf numFmtId="37" fontId="58" fillId="0" borderId="0" xfId="0" applyNumberFormat="1" applyFont="1" applyFill="1" applyProtection="1"/>
    <xf numFmtId="164" fontId="9" fillId="0" borderId="10" xfId="1" applyNumberFormat="1" applyFont="1" applyFill="1" applyBorder="1" applyProtection="1"/>
    <xf numFmtId="0" fontId="7" fillId="0" borderId="0" xfId="0" applyFont="1" applyFill="1"/>
    <xf numFmtId="37" fontId="6" fillId="3" borderId="0" xfId="0" applyNumberFormat="1" applyFont="1" applyFill="1"/>
    <xf numFmtId="43" fontId="6" fillId="0" borderId="0" xfId="0" applyNumberFormat="1" applyFont="1" applyFill="1"/>
    <xf numFmtId="171" fontId="6" fillId="0" borderId="0" xfId="1" applyNumberFormat="1" applyFont="1" applyFill="1" applyAlignment="1" applyProtection="1">
      <alignment horizontal="center"/>
    </xf>
    <xf numFmtId="171" fontId="6" fillId="0" borderId="0" xfId="1" applyNumberFormat="1" applyFont="1" applyFill="1" applyAlignment="1">
      <alignment horizontal="center"/>
    </xf>
    <xf numFmtId="0" fontId="65" fillId="0" borderId="0" xfId="0" applyFont="1" applyFill="1"/>
    <xf numFmtId="0" fontId="47" fillId="0" borderId="0" xfId="0" applyFont="1" applyAlignment="1">
      <alignment horizontal="center" wrapText="1"/>
    </xf>
    <xf numFmtId="0" fontId="6" fillId="0" borderId="0" xfId="0" applyFont="1" applyAlignment="1">
      <alignment horizontal="center" wrapText="1"/>
    </xf>
    <xf numFmtId="164" fontId="6" fillId="0" borderId="1" xfId="0" applyNumberFormat="1" applyFont="1" applyFill="1" applyBorder="1"/>
    <xf numFmtId="164" fontId="7" fillId="0" borderId="0" xfId="0" applyNumberFormat="1" applyFont="1" applyFill="1"/>
    <xf numFmtId="164" fontId="47" fillId="0" borderId="2" xfId="1" applyNumberFormat="1" applyFont="1" applyFill="1" applyBorder="1" applyProtection="1"/>
    <xf numFmtId="10" fontId="9" fillId="0" borderId="0" xfId="0" applyNumberFormat="1" applyFont="1" applyFill="1" applyProtection="1"/>
    <xf numFmtId="9" fontId="9" fillId="0" borderId="0" xfId="3" applyFont="1" applyFill="1" applyProtection="1"/>
    <xf numFmtId="5" fontId="6" fillId="0" borderId="0" xfId="0" applyNumberFormat="1" applyFont="1" applyFill="1"/>
  </cellXfs>
  <cellStyles count="26">
    <cellStyle name="Comma" xfId="1" builtinId="3"/>
    <cellStyle name="Comma 2" xfId="6"/>
    <cellStyle name="Comma 2 2" xfId="22"/>
    <cellStyle name="Comma_Sept 04_3.3 - CA Revenue Normalizing" xfId="14"/>
    <cellStyle name="Currency" xfId="2" builtinId="4"/>
    <cellStyle name="Hyperlink" xfId="25" builtinId="8"/>
    <cellStyle name="Normal" xfId="0" builtinId="0"/>
    <cellStyle name="Normal 16" xfId="24"/>
    <cellStyle name="Normal 2" xfId="5"/>
    <cellStyle name="Normal 2 2" xfId="21"/>
    <cellStyle name="Normal_4.2 Misc General Expenses" xfId="13"/>
    <cellStyle name="Normal_Adjustment Template" xfId="8"/>
    <cellStyle name="Normal_Book3 2" xfId="19"/>
    <cellStyle name="Normal_Book3 3" xfId="20"/>
    <cellStyle name="Normal_Copy of File50007" xfId="4"/>
    <cellStyle name="Normal_FERC Spread - June 2008 - WA GRC" xfId="12"/>
    <cellStyle name="Normal_Idaho ITC- June 2008" xfId="16"/>
    <cellStyle name="Normal_Remove Idaho Tax Payment Surcharge" xfId="11"/>
    <cellStyle name="Normal_SO2 adjustment" xfId="10"/>
    <cellStyle name="Normal_Trapper Mine Adj Dec 2006" xfId="9"/>
    <cellStyle name="Percent" xfId="3" builtinId="5"/>
    <cellStyle name="Percent 2" xfId="7"/>
    <cellStyle name="Percent 2 2" xfId="23"/>
    <cellStyle name="Percent 3" xfId="17"/>
    <cellStyle name="SAPBEXstdItem" xfId="15"/>
    <cellStyle name="Style 1" xfId="18"/>
  </cellStyles>
  <dxfs count="94">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2.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3.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4.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78"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66674</xdr:colOff>
      <xdr:row>17</xdr:row>
      <xdr:rowOff>95250</xdr:rowOff>
    </xdr:from>
    <xdr:to>
      <xdr:col>8</xdr:col>
      <xdr:colOff>885825</xdr:colOff>
      <xdr:row>22</xdr:row>
      <xdr:rowOff>104775</xdr:rowOff>
    </xdr:to>
    <xdr:sp macro="" textlink="">
      <xdr:nvSpPr>
        <xdr:cNvPr id="2" name="Text 12"/>
        <xdr:cNvSpPr txBox="1">
          <a:spLocks noChangeArrowheads="1"/>
        </xdr:cNvSpPr>
      </xdr:nvSpPr>
      <xdr:spPr bwMode="auto">
        <a:xfrm>
          <a:off x="238124" y="2686050"/>
          <a:ext cx="7486651" cy="77152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200" b="0" i="0" u="none" strike="noStrike" baseline="0">
              <a:solidFill>
                <a:srgbClr val="000000"/>
              </a:solidFill>
              <a:latin typeface="Times New Roman" pitchFamily="18" charset="0"/>
              <a:cs typeface="Times New Roman" pitchFamily="18" charset="0"/>
            </a:rPr>
            <a:t>This restating adjustment normalizes revenues in the test period by comparing actual sales to temperature normalized sales. Weather normalization reflects weather or temperature patterns which can be measurably different than normal, defined as the average weather over a 20-year rolling time period (currently 1990 to 2009). The time period was updated in early 2010, dropping off 1989 and adding 2009.</a:t>
          </a: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200025</xdr:colOff>
      <xdr:row>53</xdr:row>
      <xdr:rowOff>0</xdr:rowOff>
    </xdr:from>
    <xdr:ext cx="6734175" cy="447675"/>
    <xdr:sp macro="" textlink="">
      <xdr:nvSpPr>
        <xdr:cNvPr id="2" name="TextBox 1"/>
        <xdr:cNvSpPr txBox="1"/>
      </xdr:nvSpPr>
      <xdr:spPr>
        <a:xfrm>
          <a:off x="361950" y="8601075"/>
          <a:ext cx="6734175" cy="447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tx1"/>
              </a:solidFill>
              <a:latin typeface="Times New Roman" pitchFamily="18" charset="0"/>
              <a:ea typeface="+mn-ea"/>
              <a:cs typeface="Times New Roman" pitchFamily="18" charset="0"/>
            </a:rPr>
            <a:t>The Company has several labor </a:t>
          </a:r>
          <a:r>
            <a:rPr lang="en-US" sz="1100" b="0" i="0" baseline="0">
              <a:ln>
                <a:solidFill>
                  <a:schemeClr val="accent1">
                    <a:alpha val="96000"/>
                  </a:schemeClr>
                </a:solidFill>
              </a:ln>
              <a:solidFill>
                <a:schemeClr val="tx1"/>
              </a:solidFill>
              <a:latin typeface="Times New Roman" pitchFamily="18" charset="0"/>
              <a:ea typeface="+mn-ea"/>
              <a:cs typeface="Times New Roman" pitchFamily="18" charset="0"/>
            </a:rPr>
            <a:t>groups</a:t>
          </a:r>
          <a:r>
            <a:rPr lang="en-US" sz="1100" b="0" i="0" baseline="0">
              <a:solidFill>
                <a:schemeClr val="tx1"/>
              </a:solidFill>
              <a:latin typeface="Times New Roman" pitchFamily="18" charset="0"/>
              <a:ea typeface="+mn-ea"/>
              <a:cs typeface="Times New Roman" pitchFamily="18" charset="0"/>
            </a:rPr>
            <a:t> each with different effective contract renewal dates.  This adjustment recognizes increases that have occurred, or will occur through December 2010.  See page 4.3.1 for more information on how this adjustment was calculated</a:t>
          </a:r>
          <a:r>
            <a:rPr lang="en-US" sz="1100" b="0" i="0" baseline="0">
              <a:solidFill>
                <a:schemeClr val="tx1"/>
              </a:solidFill>
              <a:latin typeface="+mn-lt"/>
              <a:ea typeface="+mn-ea"/>
              <a:cs typeface="+mn-cs"/>
            </a:rPr>
            <a:t>.</a:t>
          </a:r>
          <a:endParaRPr lang="en-US"/>
        </a:p>
        <a:p>
          <a:endParaRPr lang="en-US" sz="1100"/>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123824</xdr:colOff>
      <xdr:row>25</xdr:row>
      <xdr:rowOff>47626</xdr:rowOff>
    </xdr:from>
    <xdr:to>
      <xdr:col>7</xdr:col>
      <xdr:colOff>1009650</xdr:colOff>
      <xdr:row>30</xdr:row>
      <xdr:rowOff>114301</xdr:rowOff>
    </xdr:to>
    <xdr:sp macro="" textlink="">
      <xdr:nvSpPr>
        <xdr:cNvPr id="3" name="TextBox 2"/>
        <xdr:cNvSpPr txBox="1"/>
      </xdr:nvSpPr>
      <xdr:spPr>
        <a:xfrm>
          <a:off x="295274" y="3905251"/>
          <a:ext cx="7372351" cy="87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Times New Roman" pitchFamily="18" charset="0"/>
              <a:ea typeface="+mn-ea"/>
              <a:cs typeface="Times New Roman" pitchFamily="18" charset="0"/>
            </a:rPr>
            <a:t>Order No. 09 of Docket UE-090205 permits deferral and amortization of the Pension Curtailment Gain resulting from employee participation in the 401(k) retirement plan option.  Amortization began on the Company’s books effective January 1, 2009, but the Commission order calls for the amortization to begin on January 1, 2010. This pro forma adjustment removes the actual amortization in the base period and replaces it with the amortization for the twelve-months ending December 2010. </a:t>
          </a:r>
          <a:endParaRPr lang="en-US" sz="1100">
            <a:latin typeface="Times New Roman" pitchFamily="18" charset="0"/>
            <a:cs typeface="Times New Roman" pitchFamily="18" charset="0"/>
          </a:endParaRPr>
        </a:p>
        <a:p>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66676</xdr:colOff>
      <xdr:row>23</xdr:row>
      <xdr:rowOff>47625</xdr:rowOff>
    </xdr:from>
    <xdr:to>
      <xdr:col>5</xdr:col>
      <xdr:colOff>428626</xdr:colOff>
      <xdr:row>32</xdr:row>
      <xdr:rowOff>66675</xdr:rowOff>
    </xdr:to>
    <xdr:sp macro="" textlink="">
      <xdr:nvSpPr>
        <xdr:cNvPr id="2" name="Text 12"/>
        <xdr:cNvSpPr txBox="1">
          <a:spLocks noChangeArrowheads="1"/>
        </xdr:cNvSpPr>
      </xdr:nvSpPr>
      <xdr:spPr bwMode="auto">
        <a:xfrm>
          <a:off x="238126" y="3552825"/>
          <a:ext cx="5867400" cy="1390650"/>
        </a:xfrm>
        <a:prstGeom prst="rect">
          <a:avLst/>
        </a:prstGeom>
        <a:solidFill>
          <a:srgbClr val="FFFFFF"/>
        </a:solidFill>
        <a:ln w="1">
          <a:noFill/>
          <a:miter lim="800000"/>
          <a:headEnd/>
          <a:tailEnd/>
        </a:ln>
      </xdr:spPr>
      <xdr:txBody>
        <a:bodyPr vertOverflow="clip" wrap="square" lIns="36576" tIns="27432" rIns="0" bIns="0" anchor="t" upright="1"/>
        <a:lstStyle/>
        <a:p>
          <a:r>
            <a:rPr lang="en-US" sz="1100">
              <a:latin typeface="Times New Roman" pitchFamily="18" charset="0"/>
              <a:ea typeface="+mn-ea"/>
              <a:cs typeface="Times New Roman" pitchFamily="18" charset="0"/>
            </a:rPr>
            <a:t>This restating adjustment complies with the Mid-American Energy Holdings Company (“MEHC”) acquisition commitment WA 4 which states:  “MEHC and PacifiCorp will hold customers harmless for increases in costs retained by PacifiCorp that were previously assigned to affiliates relating to management fees…This commitment is offsetable to the extent PacifiCorp demonstrates to the Commission’s satisfaction, in the context of a general rate case the following:  i) Corporate allocations from MEHC to PacifiCorp included in PacifiCorp’s rates are less than $7.3 million…”  (Order 07, Docket UE-051090). This adjustment limits the MEHC corporate charge to PacifiCorp to $7.3 million. This commitment expires in December 2010.</a:t>
          </a:r>
          <a:endParaRPr lang="en-US" sz="1100">
            <a:latin typeface="Times New Roman" pitchFamily="18" charset="0"/>
            <a:cs typeface="Times New Roman" pitchFamily="18" charset="0"/>
          </a:endParaRPr>
        </a:p>
        <a:p>
          <a:pPr algn="l" rtl="0">
            <a:defRPr sz="1000"/>
          </a:pPr>
          <a:endParaRPr lang="en-US" sz="900" b="0" i="0" strike="noStrike">
            <a:solidFill>
              <a:srgbClr val="000000"/>
            </a:solidFill>
            <a:latin typeface="Arial"/>
            <a:cs typeface="Aria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295274</xdr:colOff>
      <xdr:row>29</xdr:row>
      <xdr:rowOff>68580</xdr:rowOff>
    </xdr:from>
    <xdr:to>
      <xdr:col>7</xdr:col>
      <xdr:colOff>1133475</xdr:colOff>
      <xdr:row>34</xdr:row>
      <xdr:rowOff>28575</xdr:rowOff>
    </xdr:to>
    <xdr:sp macro="" textlink="">
      <xdr:nvSpPr>
        <xdr:cNvPr id="2" name="Text 12"/>
        <xdr:cNvSpPr txBox="1">
          <a:spLocks noChangeArrowheads="1"/>
        </xdr:cNvSpPr>
      </xdr:nvSpPr>
      <xdr:spPr bwMode="auto">
        <a:xfrm>
          <a:off x="495299" y="4783455"/>
          <a:ext cx="6886576" cy="769620"/>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a:latin typeface="Times New Roman" pitchFamily="18" charset="0"/>
              <a:ea typeface="+mn-ea"/>
              <a:cs typeface="Times New Roman" pitchFamily="18" charset="0"/>
            </a:rPr>
            <a:t>This restating adjustment removes Demand Side Management (“DSM”) expenses from regulated results since they are recovered through a separate tariff rider (Schedule 191).  Actual DSM revenues for Washington are included in retail revenues and are removed from the results in the Revenue Normalization adjustment, page 3.2. </a:t>
          </a:r>
          <a:endParaRPr lang="en-US" sz="1100">
            <a:latin typeface="Times New Roman" pitchFamily="18" charset="0"/>
            <a:cs typeface="Times New Roman" pitchFamily="18" charset="0"/>
          </a:endParaRPr>
        </a:p>
        <a:p>
          <a:pPr algn="l" rtl="0">
            <a:defRPr sz="1000"/>
          </a:pPr>
          <a:endParaRPr lang="en-US" sz="900" b="0" i="0" strike="noStrike">
            <a:solidFill>
              <a:srgbClr val="000000"/>
            </a:solidFill>
            <a:latin typeface="Arial"/>
            <a:cs typeface="Aria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25</xdr:row>
      <xdr:rowOff>57150</xdr:rowOff>
    </xdr:from>
    <xdr:to>
      <xdr:col>8</xdr:col>
      <xdr:colOff>409575</xdr:colOff>
      <xdr:row>31</xdr:row>
      <xdr:rowOff>9525</xdr:rowOff>
    </xdr:to>
    <xdr:sp macro="" textlink="">
      <xdr:nvSpPr>
        <xdr:cNvPr id="2" name="Text 3"/>
        <xdr:cNvSpPr txBox="1">
          <a:spLocks noChangeArrowheads="1"/>
        </xdr:cNvSpPr>
      </xdr:nvSpPr>
      <xdr:spPr bwMode="auto">
        <a:xfrm>
          <a:off x="171450" y="7019925"/>
          <a:ext cx="6619875" cy="923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a:latin typeface="Times New Roman" pitchFamily="18" charset="0"/>
              <a:ea typeface="+mn-ea"/>
              <a:cs typeface="Times New Roman" pitchFamily="18" charset="0"/>
            </a:rPr>
            <a:t>A variety of accounting entries were made during the twelve-months ended December 31, 2009 that are non-recurring in nature or relate to prior periods. This restating adjustment removes these items from the Test Period to reflect normalized results. Details on the specific items in the adjustment can be found on page 4.7.1.</a:t>
          </a:r>
          <a:endParaRPr lang="en-US" sz="1100">
            <a:latin typeface="Times New Roman" pitchFamily="18" charset="0"/>
            <a:cs typeface="Times New Roman" pitchFamily="18" charset="0"/>
          </a:endParaRPr>
        </a:p>
        <a:p>
          <a:pPr algn="l" rtl="0">
            <a:defRPr sz="1000"/>
          </a:pPr>
          <a:endParaRPr lang="en-US" sz="1000" b="0" i="0" strike="noStrike">
            <a:solidFill>
              <a:srgbClr val="000000"/>
            </a:solidFill>
            <a:latin typeface="Arial"/>
            <a:cs typeface="Aria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66675</xdr:colOff>
      <xdr:row>29</xdr:row>
      <xdr:rowOff>142875</xdr:rowOff>
    </xdr:from>
    <xdr:to>
      <xdr:col>9</xdr:col>
      <xdr:colOff>695325</xdr:colOff>
      <xdr:row>33</xdr:row>
      <xdr:rowOff>133350</xdr:rowOff>
    </xdr:to>
    <xdr:sp macro="" textlink="">
      <xdr:nvSpPr>
        <xdr:cNvPr id="2" name="Text 12"/>
        <xdr:cNvSpPr txBox="1">
          <a:spLocks noChangeArrowheads="1"/>
        </xdr:cNvSpPr>
      </xdr:nvSpPr>
      <xdr:spPr bwMode="auto">
        <a:xfrm>
          <a:off x="238125" y="4562475"/>
          <a:ext cx="6791325" cy="600075"/>
        </a:xfrm>
        <a:prstGeom prst="rect">
          <a:avLst/>
        </a:prstGeom>
        <a:solidFill>
          <a:srgbClr val="FFFFFF"/>
        </a:solidFill>
        <a:ln w="12700">
          <a:noFill/>
          <a:miter lim="800000"/>
          <a:headEnd/>
          <a:tailEnd/>
        </a:ln>
      </xdr:spPr>
      <xdr:txBody>
        <a:bodyPr vertOverflow="clip" wrap="square" lIns="27432" tIns="22860" rIns="0" bIns="0" anchor="t" upright="1"/>
        <a:lstStyle/>
        <a:p>
          <a:pPr algn="l" rtl="0">
            <a:defRPr sz="1000"/>
          </a:pPr>
          <a:r>
            <a:rPr lang="en-US" sz="1100" b="0" i="0" baseline="0">
              <a:latin typeface="Times New Roman" pitchFamily="18" charset="0"/>
              <a:ea typeface="+mn-ea"/>
              <a:cs typeface="Times New Roman" pitchFamily="18" charset="0"/>
            </a:rPr>
            <a:t>MEHC severance cost is being amortized to expense in unadjusted results in accordance with Docket UE-060546.  This amortization expires June 30, 2010.  This proforma adjustment removes the base period amortization expense and associated rate base balance</a:t>
          </a:r>
          <a:endParaRPr lang="en-US" sz="1100" b="0" i="0" u="none" strike="noStrike" baseline="0">
            <a:solidFill>
              <a:srgbClr val="000000"/>
            </a:solidFill>
            <a:latin typeface="Times New Roman" pitchFamily="18" charset="0"/>
            <a:cs typeface="Times New Roman" pitchFamily="18"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95250</xdr:colOff>
      <xdr:row>38</xdr:row>
      <xdr:rowOff>28576</xdr:rowOff>
    </xdr:from>
    <xdr:to>
      <xdr:col>7</xdr:col>
      <xdr:colOff>790565</xdr:colOff>
      <xdr:row>43</xdr:row>
      <xdr:rowOff>95251</xdr:rowOff>
    </xdr:to>
    <xdr:sp macro="" textlink="">
      <xdr:nvSpPr>
        <xdr:cNvPr id="2" name="Text 3"/>
        <xdr:cNvSpPr txBox="1">
          <a:spLocks noChangeArrowheads="1"/>
        </xdr:cNvSpPr>
      </xdr:nvSpPr>
      <xdr:spPr bwMode="auto">
        <a:xfrm>
          <a:off x="552450" y="7743826"/>
          <a:ext cx="6391265" cy="106680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100" b="0" i="0" baseline="0">
              <a:latin typeface="Times New Roman" pitchFamily="18" charset="0"/>
              <a:ea typeface="+mn-ea"/>
              <a:cs typeface="Times New Roman" pitchFamily="18" charset="0"/>
            </a:rPr>
            <a:t>The net power cost adjustment normalizes power costs by adjusting sales for resale, purchase power, wheeling and fuel in a manner consistent with the contractual terms of sales and purchase agreements, and normal hydro and weather conditions on a West Control Area (WCA) basis. This portion of the adjustment reflects normalized power costs for the twelve months ended December 2009.</a:t>
          </a:r>
          <a:endParaRPr lang="en-US" sz="1100" b="0" i="0" u="none" strike="noStrike" baseline="0">
            <a:solidFill>
              <a:srgbClr val="000000"/>
            </a:solidFill>
            <a:latin typeface="Times New Roman" pitchFamily="18" charset="0"/>
            <a:cs typeface="Times New Roman" pitchFamily="18"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123825</xdr:colOff>
      <xdr:row>40</xdr:row>
      <xdr:rowOff>38100</xdr:rowOff>
    </xdr:from>
    <xdr:to>
      <xdr:col>6</xdr:col>
      <xdr:colOff>762000</xdr:colOff>
      <xdr:row>46</xdr:row>
      <xdr:rowOff>28575</xdr:rowOff>
    </xdr:to>
    <xdr:sp macro="" textlink="">
      <xdr:nvSpPr>
        <xdr:cNvPr id="2" name="Text 12"/>
        <xdr:cNvSpPr txBox="1">
          <a:spLocks noChangeArrowheads="1"/>
        </xdr:cNvSpPr>
      </xdr:nvSpPr>
      <xdr:spPr bwMode="auto">
        <a:xfrm>
          <a:off x="600075" y="6619875"/>
          <a:ext cx="6162675" cy="1057275"/>
        </a:xfrm>
        <a:prstGeom prst="rect">
          <a:avLst/>
        </a:prstGeom>
        <a:solidFill>
          <a:srgbClr val="FFFFFF"/>
        </a:solidFill>
        <a:ln w="1">
          <a:noFill/>
          <a:miter lim="800000"/>
          <a:headEnd/>
          <a:tailEnd/>
        </a:ln>
      </xdr:spPr>
      <xdr:txBody>
        <a:bodyPr vertOverflow="clip" wrap="square" lIns="27432" tIns="18288" rIns="0" bIns="0" anchor="t" upright="1"/>
        <a:lstStyle/>
        <a:p>
          <a:pPr rtl="0" eaLnBrk="1" fontAlgn="auto" latinLnBrk="0" hangingPunct="1"/>
          <a:r>
            <a:rPr lang="en-US" sz="1100" b="0" i="0" baseline="0">
              <a:latin typeface="Times New Roman" pitchFamily="18" charset="0"/>
              <a:ea typeface="+mn-ea"/>
              <a:cs typeface="Times New Roman" pitchFamily="18" charset="0"/>
            </a:rPr>
            <a:t>The  proforma net power cost adjustment normalizes power costs by adjusting sales for resale, purchase power, wheeling and fuel in a manner consistent with the contractual terms of sales and purchase agreements, and normal hydro and weather conditions on a West Control Area (WCA) basis. This portion of the adjustment reflects proforma power costs for the twelve months ended March 2012. </a:t>
          </a:r>
          <a:endParaRPr lang="en-US" sz="1100">
            <a:latin typeface="Times New Roman" pitchFamily="18" charset="0"/>
            <a:cs typeface="Times New Roman" pitchFamily="18" charset="0"/>
          </a:endParaRPr>
        </a:p>
        <a:p>
          <a:pPr rtl="0"/>
          <a:r>
            <a:rPr lang="en-US" sz="1100" b="0" i="0" baseline="0">
              <a:latin typeface="Times New Roman" pitchFamily="18" charset="0"/>
              <a:ea typeface="+mn-ea"/>
              <a:cs typeface="Times New Roman" pitchFamily="18" charset="0"/>
            </a:rPr>
            <a:t>These net power costs have been adjusted back to the Test Period using the production factor as outlined on adjustment page 9.1.</a:t>
          </a:r>
          <a:endParaRPr lang="en-US" sz="1100">
            <a:latin typeface="Times New Roman" pitchFamily="18" charset="0"/>
            <a:cs typeface="Times New Roman" pitchFamily="18" charset="0"/>
          </a:endParaRPr>
        </a:p>
        <a:p>
          <a:pPr rtl="0" fontAlgn="base"/>
          <a:endParaRPr lang="en-US" sz="1100" b="0" i="0" baseline="0">
            <a:latin typeface="+mn-lt"/>
            <a:ea typeface="+mn-ea"/>
            <a:cs typeface="+mn-cs"/>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114300</xdr:colOff>
      <xdr:row>35</xdr:row>
      <xdr:rowOff>85725</xdr:rowOff>
    </xdr:from>
    <xdr:to>
      <xdr:col>9</xdr:col>
      <xdr:colOff>276225</xdr:colOff>
      <xdr:row>41</xdr:row>
      <xdr:rowOff>38100</xdr:rowOff>
    </xdr:to>
    <xdr:sp macro="" textlink="">
      <xdr:nvSpPr>
        <xdr:cNvPr id="2" name="Text 12"/>
        <xdr:cNvSpPr txBox="1">
          <a:spLocks noChangeArrowheads="1"/>
        </xdr:cNvSpPr>
      </xdr:nvSpPr>
      <xdr:spPr bwMode="auto">
        <a:xfrm>
          <a:off x="285750" y="8277225"/>
          <a:ext cx="6429375" cy="1095375"/>
        </a:xfrm>
        <a:prstGeom prst="rect">
          <a:avLst/>
        </a:prstGeom>
        <a:solidFill>
          <a:srgbClr val="FFFFFF"/>
        </a:solidFill>
        <a:ln w="1">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a:latin typeface="Times New Roman" pitchFamily="18" charset="0"/>
              <a:ea typeface="+mn-ea"/>
              <a:cs typeface="Times New Roman" pitchFamily="18" charset="0"/>
            </a:rPr>
            <a:t>Canyon Fuel Company (“CFC”) own the Skyline mine located near Electric Lake, Utah.  Electric Lake is owned by the Company and provides water for the Huntington Power Plant.  The two companies disputed the claim made by the Company that CFC’s mining operations punctured the lake and caused water to flow into the Skyline mine.  The two companies negotiated a settlement and release agreement for the claims made by the Company.  The entries associated with this settlement relate to east side resources and are not included in the west control area.  As a result, this restating adjustment removes these entries from the Test Period. </a:t>
          </a:r>
          <a:endParaRPr lang="en-US" sz="110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66675</xdr:colOff>
      <xdr:row>18</xdr:row>
      <xdr:rowOff>104775</xdr:rowOff>
    </xdr:from>
    <xdr:to>
      <xdr:col>7</xdr:col>
      <xdr:colOff>828675</xdr:colOff>
      <xdr:row>24</xdr:row>
      <xdr:rowOff>95250</xdr:rowOff>
    </xdr:to>
    <xdr:sp macro="" textlink="">
      <xdr:nvSpPr>
        <xdr:cNvPr id="2" name="TextBox 1"/>
        <xdr:cNvSpPr txBox="1"/>
      </xdr:nvSpPr>
      <xdr:spPr>
        <a:xfrm>
          <a:off x="676275" y="3028950"/>
          <a:ext cx="5924550" cy="962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Times New Roman" pitchFamily="18" charset="0"/>
              <a:ea typeface="+mn-ea"/>
              <a:cs typeface="Times New Roman" pitchFamily="18" charset="0"/>
            </a:rPr>
            <a:t>The Company receives a monthly purchase power credit from BPA.  This credit is treated as a 100 percent pass-through to eligible customers.  Both a revenue credit and a purchase power expense credit are posted to unadjusted results.  This restating adjustment reverses the BPA purchase power expense credit recorded in unadjusted results.  The revenue credit is removed from Test Period results in the Revenue Normalization adjustment, page 3.2.</a:t>
          </a:r>
          <a:endParaRPr lang="en-US" sz="1100">
            <a:latin typeface="Times New Roman" pitchFamily="18" charset="0"/>
            <a:cs typeface="Times New Roman" pitchFamily="18" charset="0"/>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39</xdr:row>
      <xdr:rowOff>95251</xdr:rowOff>
    </xdr:from>
    <xdr:to>
      <xdr:col>9</xdr:col>
      <xdr:colOff>400050</xdr:colOff>
      <xdr:row>45</xdr:row>
      <xdr:rowOff>95251</xdr:rowOff>
    </xdr:to>
    <xdr:sp macro="" textlink="">
      <xdr:nvSpPr>
        <xdr:cNvPr id="4" name="Text 12"/>
        <xdr:cNvSpPr txBox="1">
          <a:spLocks noChangeArrowheads="1"/>
        </xdr:cNvSpPr>
      </xdr:nvSpPr>
      <xdr:spPr bwMode="auto">
        <a:xfrm>
          <a:off x="295275" y="7800976"/>
          <a:ext cx="7534275" cy="971550"/>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n-US" sz="9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rtl="0" eaLnBrk="1" fontAlgn="auto" latinLnBrk="0" hangingPunct="1"/>
          <a:r>
            <a:rPr lang="en-US" sz="1100" b="0" i="0" baseline="0">
              <a:latin typeface="Times New Roman" pitchFamily="18" charset="0"/>
              <a:ea typeface="+mn-ea"/>
              <a:cs typeface="Times New Roman" pitchFamily="18" charset="0"/>
            </a:rPr>
            <a:t>This restating adjustment removes revenue adjustment items that should not be included in regulatory results. The revenues for the 12 months ended December 2009 are normalized by removing  Schedule191 (System Benefits Charge)/Schedule 96 (Hydro) -$7,317,257,  tolerance and prior price change impacts $242,558, Out-of-Period of -$509,668,  BPA removal $8,025,121, SMUD -$473,165, and Other -$710.  The associated tax impacts of these items are also removed through this adjustment.</a:t>
          </a:r>
          <a:endParaRPr lang="en-US" sz="1100">
            <a:latin typeface="Times New Roman" pitchFamily="18" charset="0"/>
            <a:cs typeface="Times New Roman"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95251</xdr:colOff>
      <xdr:row>24</xdr:row>
      <xdr:rowOff>76200</xdr:rowOff>
    </xdr:from>
    <xdr:to>
      <xdr:col>8</xdr:col>
      <xdr:colOff>762000</xdr:colOff>
      <xdr:row>36</xdr:row>
      <xdr:rowOff>76200</xdr:rowOff>
    </xdr:to>
    <xdr:sp macro="" textlink="">
      <xdr:nvSpPr>
        <xdr:cNvPr id="2" name="TextBox 1"/>
        <xdr:cNvSpPr txBox="1"/>
      </xdr:nvSpPr>
      <xdr:spPr>
        <a:xfrm>
          <a:off x="485776" y="3971925"/>
          <a:ext cx="6191249" cy="1943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Times New Roman" pitchFamily="18" charset="0"/>
              <a:ea typeface="+mn-ea"/>
              <a:cs typeface="Times New Roman" pitchFamily="18" charset="0"/>
            </a:rPr>
            <a:t>On January 13, 1993, the Company executed a contract with James River Paper Company with respect to the Camas mill, later acquired by Georgia Pacific. Under the agreement, the Company built a steam turbine and is recovering the capital investment over the twenty-year operational term of the agreement as an offset to royalties paid to James River based on contract provisions. The contract costs of energy for the Camas unit are included in the Company’s net power costs as purchased power expense, but GRID does not include an offsetting revenue credit for the capital and maintenance cost recovery. This pro forma adjustment adds the royalty offset to FERC account 456, other electric revenue, for the twelve-month period ending March 2012, the same period used in determining pro forma net power costs in this filing.  These revenues have been adjusted back to the Test Period using the production factor as outlined on adjustment page 9.1.</a:t>
          </a:r>
          <a:endParaRPr lang="en-US" sz="1100">
            <a:latin typeface="Times New Roman" pitchFamily="18" charset="0"/>
            <a:cs typeface="Times New Roman" pitchFamily="18" charset="0"/>
          </a:endParaRPr>
        </a:p>
        <a:p>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581025</xdr:colOff>
      <xdr:row>39</xdr:row>
      <xdr:rowOff>57150</xdr:rowOff>
    </xdr:from>
    <xdr:to>
      <xdr:col>5</xdr:col>
      <xdr:colOff>523875</xdr:colOff>
      <xdr:row>43</xdr:row>
      <xdr:rowOff>142875</xdr:rowOff>
    </xdr:to>
    <xdr:sp macro="" textlink="">
      <xdr:nvSpPr>
        <xdr:cNvPr id="2" name="TextBox 1"/>
        <xdr:cNvSpPr txBox="1"/>
      </xdr:nvSpPr>
      <xdr:spPr>
        <a:xfrm>
          <a:off x="1190625" y="6372225"/>
          <a:ext cx="6400800"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Times New Roman" pitchFamily="18" charset="0"/>
              <a:ea typeface="+mn-ea"/>
              <a:cs typeface="Times New Roman" pitchFamily="18" charset="0"/>
            </a:rPr>
            <a:t>As directed by the Commission in Cause U-83-57, this restating adjustment removes the costs and balances of the Colstrip Unit No. 3 resource from the results of operations.</a:t>
          </a:r>
          <a:endParaRPr lang="en-US">
            <a:latin typeface="Times New Roman" pitchFamily="18" charset="0"/>
            <a:cs typeface="Times New Roman" pitchFamily="18" charset="0"/>
          </a:endParaRPr>
        </a:p>
        <a:p>
          <a:endParaRPr 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47625</xdr:colOff>
      <xdr:row>33</xdr:row>
      <xdr:rowOff>123825</xdr:rowOff>
    </xdr:from>
    <xdr:to>
      <xdr:col>9</xdr:col>
      <xdr:colOff>544823</xdr:colOff>
      <xdr:row>41</xdr:row>
      <xdr:rowOff>93345</xdr:rowOff>
    </xdr:to>
    <xdr:sp macro="" textlink="">
      <xdr:nvSpPr>
        <xdr:cNvPr id="2" name="Text 12"/>
        <xdr:cNvSpPr txBox="1">
          <a:spLocks noChangeArrowheads="1"/>
        </xdr:cNvSpPr>
      </xdr:nvSpPr>
      <xdr:spPr bwMode="auto">
        <a:xfrm>
          <a:off x="219075" y="6067425"/>
          <a:ext cx="6764648" cy="1188720"/>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baseline="0">
              <a:latin typeface="Times New Roman" pitchFamily="18" charset="0"/>
              <a:ea typeface="+mn-ea"/>
              <a:cs typeface="Times New Roman" pitchFamily="18" charset="0"/>
            </a:rPr>
            <a:t>Based on the Company's latest depreciation study approved in Docket UE-071795, an additional $19.4 million is required for the decommissioning of various hydro facilities. This adjustment has both restating and proforma components.  The restating component of this adjustment makes a small correction to the booked accumulated reserve so that the proper balances are reflected for the east and west control areas.  The pro forma aspect of the adjustment walks forward the depreciation accrual and decommissioning expenditures through December 2010. The reserve does not include funds for Powerdale, which was reclassified to unrecovered plant.  A separate order was received to recover the estimated decommissioning costs of Powerdale as seen in adjustment 8.7. </a:t>
          </a:r>
          <a:endParaRPr lang="en-US" sz="105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104776</xdr:colOff>
      <xdr:row>40</xdr:row>
      <xdr:rowOff>57150</xdr:rowOff>
    </xdr:from>
    <xdr:to>
      <xdr:col>7</xdr:col>
      <xdr:colOff>914400</xdr:colOff>
      <xdr:row>46</xdr:row>
      <xdr:rowOff>95250</xdr:rowOff>
    </xdr:to>
    <xdr:sp macro="" textlink="">
      <xdr:nvSpPr>
        <xdr:cNvPr id="3" name="Text Box 219"/>
        <xdr:cNvSpPr txBox="1">
          <a:spLocks noChangeArrowheads="1"/>
        </xdr:cNvSpPr>
      </xdr:nvSpPr>
      <xdr:spPr bwMode="auto">
        <a:xfrm>
          <a:off x="714376" y="7019925"/>
          <a:ext cx="7086599" cy="1009650"/>
        </a:xfrm>
        <a:prstGeom prst="rect">
          <a:avLst/>
        </a:prstGeom>
        <a:solidFill>
          <a:srgbClr val="FFFFFF"/>
        </a:solidFill>
        <a:ln w="9525">
          <a:noFill/>
          <a:miter lim="800000"/>
          <a:headEnd/>
          <a:tailEnd/>
        </a:ln>
        <a:effectLst/>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b="0" i="0" baseline="0">
              <a:latin typeface="Times New Roman" pitchFamily="18" charset="0"/>
              <a:ea typeface="+mn-ea"/>
              <a:cs typeface="Times New Roman" pitchFamily="18" charset="0"/>
            </a:rPr>
            <a:t>This restating and proforma adjustment details the adjustment to interest expense required to synchronize the test period expense with rate base. This is done by multiplying normalized Washington net rate base by the Company’s weighted cost of debt in this case.  This adjustment is calculated in two parts.  First, the interest expense is calculated for all of the restating adjustments included in this filing.  Second, the interest expense is calculated for all of the adjustments within the filing, including those that are proforma in nature.</a:t>
          </a:r>
          <a:endParaRPr lang="en-US" sz="110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47625</xdr:colOff>
      <xdr:row>33</xdr:row>
      <xdr:rowOff>28576</xdr:rowOff>
    </xdr:from>
    <xdr:to>
      <xdr:col>9</xdr:col>
      <xdr:colOff>504825</xdr:colOff>
      <xdr:row>38</xdr:row>
      <xdr:rowOff>95250</xdr:rowOff>
    </xdr:to>
    <xdr:sp macro="" textlink="">
      <xdr:nvSpPr>
        <xdr:cNvPr id="3" name="Text 12"/>
        <xdr:cNvSpPr txBox="1">
          <a:spLocks noChangeArrowheads="1"/>
        </xdr:cNvSpPr>
      </xdr:nvSpPr>
      <xdr:spPr bwMode="auto">
        <a:xfrm>
          <a:off x="219075" y="5514976"/>
          <a:ext cx="7572375" cy="828674"/>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Times New Roman" pitchFamily="18" charset="0"/>
              <a:cs typeface="Times New Roman" pitchFamily="18" charset="0"/>
            </a:rPr>
            <a:t>This adjustment corrects allocation factors on certain accumulated deferred income tax balances in the historical period so that deferred tax balances are reflected appropriately in the test period.</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17145</xdr:colOff>
      <xdr:row>19</xdr:row>
      <xdr:rowOff>89535</xdr:rowOff>
    </xdr:from>
    <xdr:to>
      <xdr:col>9</xdr:col>
      <xdr:colOff>167648</xdr:colOff>
      <xdr:row>27</xdr:row>
      <xdr:rowOff>76200</xdr:rowOff>
    </xdr:to>
    <xdr:sp macro="" textlink="">
      <xdr:nvSpPr>
        <xdr:cNvPr id="2" name="Text 12"/>
        <xdr:cNvSpPr txBox="1">
          <a:spLocks noChangeArrowheads="1"/>
        </xdr:cNvSpPr>
      </xdr:nvSpPr>
      <xdr:spPr bwMode="auto">
        <a:xfrm>
          <a:off x="188595" y="2985135"/>
          <a:ext cx="7246628" cy="1205865"/>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b="0" i="0" baseline="0">
              <a:latin typeface="Times New Roman" pitchFamily="18" charset="0"/>
              <a:ea typeface="+mn-ea"/>
              <a:cs typeface="Times New Roman" pitchFamily="18" charset="0"/>
            </a:rPr>
            <a:t>The Company is entitled to recognize a federal income tax credit as a result of placing renewable generating plants in service. The tax credit is based on the kilowatt-hours generated by a qualified facility during the facility’s first ten years of service. The credits are utilized in the year of production to the extent current federal income taxes are due, or, should the credits not be fully utilized in the year they are generated, they are carried back one year and forward 20 years to offset taxes in those years. This pro forma adjustment reflects this credit based on the qualifying production as modeled in GRID for the pro forma net power cost study.  These credits have been adjusted back to the Test Period using the production factor as outlined on adjustment page 9.1.</a:t>
          </a:r>
          <a:endParaRPr lang="en-US" sz="1100">
            <a:latin typeface="Times New Roman" pitchFamily="18" charset="0"/>
            <a:cs typeface="Times New Roman" pitchFamily="18" charset="0"/>
          </a:endParaRPr>
        </a:p>
        <a:p>
          <a:pPr algn="l" rtl="0">
            <a:defRPr sz="1000"/>
          </a:pPr>
          <a:endParaRPr lang="en-US" sz="900" b="0" i="0" strike="noStrike">
            <a:solidFill>
              <a:srgbClr val="000000"/>
            </a:solidFill>
            <a:latin typeface="Arial"/>
            <a:cs typeface="Aria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9525</xdr:colOff>
      <xdr:row>19</xdr:row>
      <xdr:rowOff>95250</xdr:rowOff>
    </xdr:from>
    <xdr:to>
      <xdr:col>9</xdr:col>
      <xdr:colOff>381000</xdr:colOff>
      <xdr:row>28</xdr:row>
      <xdr:rowOff>38100</xdr:rowOff>
    </xdr:to>
    <xdr:sp macro="" textlink="">
      <xdr:nvSpPr>
        <xdr:cNvPr id="2" name="Text 12"/>
        <xdr:cNvSpPr txBox="1">
          <a:spLocks noChangeArrowheads="1"/>
        </xdr:cNvSpPr>
      </xdr:nvSpPr>
      <xdr:spPr bwMode="auto">
        <a:xfrm>
          <a:off x="180975" y="2962275"/>
          <a:ext cx="6638925" cy="1314450"/>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baseline="0">
              <a:latin typeface="Times New Roman" pitchFamily="18" charset="0"/>
              <a:ea typeface="+mn-ea"/>
              <a:cs typeface="Times New Roman" pitchFamily="18" charset="0"/>
            </a:rPr>
            <a:t>In 1981, the Company built and placed in service the Malin-Midpoint transmission line. The Company was eligible for investment tax credits and accelerated tax depreciation associated with this investment. The Company entered into a safe harbor lease transaction to transfer these tax benefits to an unrelated third party. As ordered in Docket UE-050684, the Company has treated this transaction as a sale of part of the benefits associated with the property and is amortizing the cash receipts over the life of the assets. The gain is being amortized over 30 years (composite book life of the plant) with a rate base deduction for the unamortized balance.  In 1988, the substation was sold to Amoco and therefore the only amortization remaining is on the transmission line which is reflected in this restating adjustment.</a:t>
          </a:r>
          <a:endParaRPr lang="en-US" sz="1050">
            <a:latin typeface="Times New Roman" pitchFamily="18" charset="0"/>
            <a:cs typeface="Times New Roman" pitchFamily="18" charset="0"/>
          </a:endParaRPr>
        </a:p>
        <a:p>
          <a:pPr algn="l" rtl="0">
            <a:defRPr sz="1000"/>
          </a:pPr>
          <a:endParaRPr lang="en-US" sz="1050" b="0" i="0" u="none" strike="noStrike" baseline="0">
            <a:solidFill>
              <a:srgbClr val="000000"/>
            </a:solidFill>
            <a:latin typeface="Arial"/>
            <a:cs typeface="Aria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76200</xdr:colOff>
      <xdr:row>13</xdr:row>
      <xdr:rowOff>47625</xdr:rowOff>
    </xdr:from>
    <xdr:to>
      <xdr:col>8</xdr:col>
      <xdr:colOff>990600</xdr:colOff>
      <xdr:row>17</xdr:row>
      <xdr:rowOff>114300</xdr:rowOff>
    </xdr:to>
    <xdr:sp macro="" textlink="">
      <xdr:nvSpPr>
        <xdr:cNvPr id="2" name="Text 5"/>
        <xdr:cNvSpPr txBox="1">
          <a:spLocks noChangeArrowheads="1"/>
        </xdr:cNvSpPr>
      </xdr:nvSpPr>
      <xdr:spPr bwMode="auto">
        <a:xfrm>
          <a:off x="266700" y="2152650"/>
          <a:ext cx="6162675" cy="714375"/>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a:latin typeface="Times New Roman" pitchFamily="18" charset="0"/>
              <a:ea typeface="+mn-ea"/>
              <a:cs typeface="Times New Roman" pitchFamily="18" charset="0"/>
            </a:rPr>
            <a:t>As described in the testimony and exhibits of Company witness Ryan Fuller, the income taxes in this case have been presented on a fully normalized basis. Accordingly, this adjustment removes base period Washington allocated income tax flow-through associated with non-property related book-tax differences.</a:t>
          </a:r>
          <a:endParaRPr lang="en-US" sz="1100" b="0" i="0" baseline="0">
            <a:latin typeface="Times New Roman" pitchFamily="18" charset="0"/>
            <a:ea typeface="+mn-ea"/>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152400</xdr:colOff>
      <xdr:row>21</xdr:row>
      <xdr:rowOff>133350</xdr:rowOff>
    </xdr:from>
    <xdr:to>
      <xdr:col>9</xdr:col>
      <xdr:colOff>209550</xdr:colOff>
      <xdr:row>25</xdr:row>
      <xdr:rowOff>85725</xdr:rowOff>
    </xdr:to>
    <xdr:sp macro="" textlink="">
      <xdr:nvSpPr>
        <xdr:cNvPr id="2" name="Text 5"/>
        <xdr:cNvSpPr txBox="1">
          <a:spLocks noChangeArrowheads="1"/>
        </xdr:cNvSpPr>
      </xdr:nvSpPr>
      <xdr:spPr bwMode="auto">
        <a:xfrm>
          <a:off x="342900" y="4019550"/>
          <a:ext cx="6686550" cy="600075"/>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b="0" i="0" baseline="0">
              <a:latin typeface="Times New Roman" pitchFamily="18" charset="0"/>
              <a:ea typeface="+mn-ea"/>
              <a:cs typeface="Times New Roman" pitchFamily="18" charset="0"/>
            </a:rPr>
            <a:t>This adjustment reflects the appropriate level of allowances for funds used during construction (AFUDC) – Equity into regulated results to align the tax Schedule M with regulatory income.</a:t>
          </a:r>
          <a:endParaRPr lang="en-US" sz="110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133350</xdr:colOff>
      <xdr:row>30</xdr:row>
      <xdr:rowOff>19051</xdr:rowOff>
    </xdr:from>
    <xdr:to>
      <xdr:col>8</xdr:col>
      <xdr:colOff>647700</xdr:colOff>
      <xdr:row>34</xdr:row>
      <xdr:rowOff>123825</xdr:rowOff>
    </xdr:to>
    <xdr:sp macro="" textlink="">
      <xdr:nvSpPr>
        <xdr:cNvPr id="2" name="Text 12"/>
        <xdr:cNvSpPr txBox="1">
          <a:spLocks noChangeArrowheads="1"/>
        </xdr:cNvSpPr>
      </xdr:nvSpPr>
      <xdr:spPr bwMode="auto">
        <a:xfrm>
          <a:off x="304800" y="4591051"/>
          <a:ext cx="7343775" cy="714374"/>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baseline="0">
              <a:latin typeface="Times New Roman" pitchFamily="18" charset="0"/>
              <a:ea typeface="+mn-ea"/>
              <a:cs typeface="Times New Roman" pitchFamily="18" charset="0"/>
            </a:rPr>
            <a:t>This proforma adjustment recalculates the Washington Public Utility Tax expense based on the normalized revenues included in this filing, as discussed in adjustments 3.1, 3.2, and 3.3 above.</a:t>
          </a:r>
          <a:endParaRPr lang="en-US" sz="105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26</xdr:row>
      <xdr:rowOff>95251</xdr:rowOff>
    </xdr:from>
    <xdr:to>
      <xdr:col>7</xdr:col>
      <xdr:colOff>866775</xdr:colOff>
      <xdr:row>33</xdr:row>
      <xdr:rowOff>47626</xdr:rowOff>
    </xdr:to>
    <xdr:sp macro="" textlink="">
      <xdr:nvSpPr>
        <xdr:cNvPr id="3" name="Text 12"/>
        <xdr:cNvSpPr txBox="1">
          <a:spLocks noChangeArrowheads="1"/>
        </xdr:cNvSpPr>
      </xdr:nvSpPr>
      <xdr:spPr bwMode="auto">
        <a:xfrm>
          <a:off x="914400" y="4400551"/>
          <a:ext cx="7191375" cy="1085850"/>
        </a:xfrm>
        <a:prstGeom prst="rect">
          <a:avLst/>
        </a:prstGeom>
        <a:solidFill>
          <a:srgbClr val="FFFFFF"/>
        </a:solidFill>
        <a:ln w="1">
          <a:noFill/>
          <a:miter lim="800000"/>
          <a:headEnd/>
          <a:tailEnd/>
        </a:ln>
      </xdr:spPr>
      <xdr:txBody>
        <a:bodyPr vertOverflow="clip" wrap="square" lIns="27432" tIns="22860" rIns="0" bIns="0" anchor="t" upright="1"/>
        <a:lstStyle/>
        <a:p>
          <a:pPr rtl="0" eaLnBrk="1" fontAlgn="auto" latinLnBrk="0" hangingPunct="1"/>
          <a:r>
            <a:rPr lang="en-US" sz="1200" b="0" i="0" baseline="0">
              <a:latin typeface="Times New Roman" pitchFamily="18" charset="0"/>
              <a:ea typeface="+mn-ea"/>
              <a:cs typeface="Times New Roman" pitchFamily="18" charset="0"/>
            </a:rPr>
            <a:t>This pro forma adjustment normalizes retail revenues for known and measurable changes that have occurred since the historical period.  First, this adjustment adds approximately $13.5 million of revenues for the rate increase ordered in the rate case Docket No. UE-090205 effective January 1, 2010.  Second, this adjustment removes approximately $1.2 million of TransAlta mine revenues from the results of operations due to a retail service termination notice effective September 12, 2009.</a:t>
          </a:r>
          <a:endParaRPr lang="en-US" sz="1200">
            <a:latin typeface="Times New Roman" pitchFamily="18" charset="0"/>
            <a:cs typeface="Times New Roman" pitchFamily="18"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900" b="0" i="0" u="none" strike="noStrike" baseline="0">
            <a:solidFill>
              <a:srgbClr val="000000"/>
            </a:solidFill>
            <a:latin typeface="Arial"/>
            <a:cs typeface="Aria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9525</xdr:colOff>
      <xdr:row>20</xdr:row>
      <xdr:rowOff>95250</xdr:rowOff>
    </xdr:from>
    <xdr:to>
      <xdr:col>9</xdr:col>
      <xdr:colOff>457200</xdr:colOff>
      <xdr:row>25</xdr:row>
      <xdr:rowOff>104775</xdr:rowOff>
    </xdr:to>
    <xdr:sp macro="" textlink="">
      <xdr:nvSpPr>
        <xdr:cNvPr id="2" name="Text 12"/>
        <xdr:cNvSpPr txBox="1">
          <a:spLocks noChangeArrowheads="1"/>
        </xdr:cNvSpPr>
      </xdr:nvSpPr>
      <xdr:spPr bwMode="auto">
        <a:xfrm>
          <a:off x="180975" y="3752850"/>
          <a:ext cx="7143750" cy="77152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endParaRPr lang="en-US" sz="1100" b="0" i="0" u="none" strike="noStrike" baseline="0">
            <a:solidFill>
              <a:srgbClr val="000000"/>
            </a:solidFill>
            <a:latin typeface="Times New Roman" pitchFamily="18" charset="0"/>
            <a:cs typeface="Times New Roman" pitchFamily="18" charset="0"/>
          </a:endParaRPr>
        </a:p>
      </xdr:txBody>
    </xdr:sp>
    <xdr:clientData/>
  </xdr:twoCellAnchor>
  <xdr:twoCellAnchor>
    <xdr:from>
      <xdr:col>1</xdr:col>
      <xdr:colOff>161926</xdr:colOff>
      <xdr:row>20</xdr:row>
      <xdr:rowOff>73398</xdr:rowOff>
    </xdr:from>
    <xdr:to>
      <xdr:col>9</xdr:col>
      <xdr:colOff>390526</xdr:colOff>
      <xdr:row>25</xdr:row>
      <xdr:rowOff>47625</xdr:rowOff>
    </xdr:to>
    <xdr:sp macro="" textlink="">
      <xdr:nvSpPr>
        <xdr:cNvPr id="4" name="Text 12"/>
        <xdr:cNvSpPr txBox="1">
          <a:spLocks noChangeArrowheads="1"/>
        </xdr:cNvSpPr>
      </xdr:nvSpPr>
      <xdr:spPr bwMode="auto">
        <a:xfrm>
          <a:off x="333376" y="3730998"/>
          <a:ext cx="6924675" cy="736227"/>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50" b="0" i="0" baseline="0">
              <a:latin typeface="Times New Roman" pitchFamily="18" charset="0"/>
              <a:ea typeface="+mn-ea"/>
              <a:cs typeface="Times New Roman" pitchFamily="18" charset="0"/>
            </a:rPr>
            <a:t>The Company’s base period accumulated deferred income taxes and deferred income tax expense are computed using the Company’s federal and state blended statutory income tax rate of 37.951%.  Since state income taxes are excluded under the WCA allocation methodology, this adjustment removes state deferred income tax expense from the Washington allocated deferred income tax expense and a corresponding amount from the accumulated deferred income taxes.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95250</xdr:colOff>
      <xdr:row>17</xdr:row>
      <xdr:rowOff>95251</xdr:rowOff>
    </xdr:from>
    <xdr:to>
      <xdr:col>10</xdr:col>
      <xdr:colOff>0</xdr:colOff>
      <xdr:row>21</xdr:row>
      <xdr:rowOff>19051</xdr:rowOff>
    </xdr:to>
    <xdr:sp macro="" textlink="">
      <xdr:nvSpPr>
        <xdr:cNvPr id="2" name="Text 12"/>
        <xdr:cNvSpPr txBox="1">
          <a:spLocks noChangeArrowheads="1"/>
        </xdr:cNvSpPr>
      </xdr:nvSpPr>
      <xdr:spPr bwMode="auto">
        <a:xfrm>
          <a:off x="266700" y="2686051"/>
          <a:ext cx="6457950" cy="533400"/>
        </a:xfrm>
        <a:prstGeom prst="rect">
          <a:avLst/>
        </a:prstGeom>
        <a:solidFill>
          <a:srgbClr val="FFFFFF"/>
        </a:solidFill>
        <a:ln w="1">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a:latin typeface="Times New Roman" pitchFamily="18" charset="0"/>
              <a:ea typeface="+mn-ea"/>
              <a:cs typeface="Times New Roman" pitchFamily="18" charset="0"/>
            </a:rPr>
            <a:t>As described in the testimony and exhibits of Company witness Ryan Fuller, the income taxes in this case have been presented on a fully normalized basis. Accordingly, this adjustment removes base period Washington allocated income tax flow-through associated with property related book-tax differences.</a:t>
          </a:r>
          <a:endParaRPr lang="en-US" sz="105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twoCellAnchor>
    <xdr:from>
      <xdr:col>1</xdr:col>
      <xdr:colOff>85725</xdr:colOff>
      <xdr:row>25</xdr:row>
      <xdr:rowOff>95250</xdr:rowOff>
    </xdr:from>
    <xdr:to>
      <xdr:col>8</xdr:col>
      <xdr:colOff>838200</xdr:colOff>
      <xdr:row>31</xdr:row>
      <xdr:rowOff>76200</xdr:rowOff>
    </xdr:to>
    <xdr:sp macro="" textlink="">
      <xdr:nvSpPr>
        <xdr:cNvPr id="3" name="TextBox 2"/>
        <xdr:cNvSpPr txBox="1"/>
      </xdr:nvSpPr>
      <xdr:spPr>
        <a:xfrm>
          <a:off x="257175" y="3905250"/>
          <a:ext cx="591502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1100">
              <a:solidFill>
                <a:schemeClr val="dk1"/>
              </a:solidFill>
              <a:latin typeface="+mn-lt"/>
              <a:ea typeface="+mn-ea"/>
              <a:cs typeface="+mn-cs"/>
            </a:rPr>
            <a:t>Removal of Adjustment 7.9 Current Year Deferred Income Tax Normalization. This adjustment removes the Company’s adjustment to remove flow-through tax recognition for the current year for property </a:t>
          </a:r>
          <a:r>
            <a:rPr lang="en-US" sz="1100" b="1" i="1">
              <a:solidFill>
                <a:schemeClr val="dk1"/>
              </a:solidFill>
              <a:latin typeface="+mn-lt"/>
              <a:ea typeface="+mn-ea"/>
              <a:cs typeface="+mn-cs"/>
            </a:rPr>
            <a:t>related book-tax differences as well as the non property related differences embedded in the unadjusted results. ( Staff</a:t>
          </a:r>
          <a:r>
            <a:rPr lang="en-US" sz="1100" b="1" i="1" baseline="0">
              <a:solidFill>
                <a:schemeClr val="dk1"/>
              </a:solidFill>
              <a:latin typeface="+mn-lt"/>
              <a:ea typeface="+mn-ea"/>
              <a:cs typeface="+mn-cs"/>
            </a:rPr>
            <a:t> calculation of this adjustment is included in Exhibit  No.___KHB-5.)</a:t>
          </a:r>
          <a:endParaRPr lang="en-US" sz="1100" b="1" i="1">
            <a:solidFill>
              <a:schemeClr val="dk1"/>
            </a:solidFill>
            <a:latin typeface="+mn-lt"/>
            <a:ea typeface="+mn-ea"/>
            <a:cs typeface="+mn-cs"/>
          </a:endParaRPr>
        </a:p>
        <a:p>
          <a:endParaRPr 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28575</xdr:colOff>
      <xdr:row>15</xdr:row>
      <xdr:rowOff>41909</xdr:rowOff>
    </xdr:from>
    <xdr:to>
      <xdr:col>10</xdr:col>
      <xdr:colOff>0</xdr:colOff>
      <xdr:row>43</xdr:row>
      <xdr:rowOff>95250</xdr:rowOff>
    </xdr:to>
    <xdr:sp macro="" textlink="">
      <xdr:nvSpPr>
        <xdr:cNvPr id="3" name="Text 12"/>
        <xdr:cNvSpPr txBox="1">
          <a:spLocks noChangeArrowheads="1"/>
        </xdr:cNvSpPr>
      </xdr:nvSpPr>
      <xdr:spPr bwMode="auto">
        <a:xfrm>
          <a:off x="200025" y="2327909"/>
          <a:ext cx="7896225" cy="4320541"/>
        </a:xfrm>
        <a:prstGeom prst="rect">
          <a:avLst/>
        </a:prstGeom>
        <a:solidFill>
          <a:srgbClr val="FFFFFF"/>
        </a:solidFill>
        <a:ln w="1">
          <a:noFill/>
          <a:miter lim="800000"/>
          <a:headEnd/>
          <a:tailEnd/>
        </a:ln>
      </xdr:spPr>
      <xdr:txBody>
        <a:bodyPr vertOverflow="clip" wrap="square" lIns="27432" tIns="22860" rIns="0" bIns="0" anchor="t" upright="1"/>
        <a:lstStyle/>
        <a:p>
          <a:r>
            <a:rPr lang="en-US" sz="1050">
              <a:latin typeface="Times New Roman" pitchFamily="18" charset="0"/>
              <a:ea typeface="+mn-ea"/>
              <a:cs typeface="Times New Roman" pitchFamily="18" charset="0"/>
            </a:rPr>
            <a:t>On March 23, 2010, the Patient Protection and Affordable Care Act was signed into law. The Act, including a subsequent amendment to the Act (the amendment is known as the Health Care and Education Reconciliation Act signed into law March 30, 2010), changes the deductibility of certain costs incurred for post-retirement prescription drug coverage. </a:t>
          </a:r>
          <a:endParaRPr lang="en-US" sz="1050">
            <a:latin typeface="Times New Roman" pitchFamily="18" charset="0"/>
            <a:cs typeface="Times New Roman" pitchFamily="18" charset="0"/>
          </a:endParaRPr>
        </a:p>
        <a:p>
          <a:endParaRPr lang="en-US" sz="1050">
            <a:latin typeface="Times New Roman" pitchFamily="18" charset="0"/>
            <a:ea typeface="+mn-ea"/>
            <a:cs typeface="Times New Roman" pitchFamily="18" charset="0"/>
          </a:endParaRPr>
        </a:p>
        <a:p>
          <a:r>
            <a:rPr lang="en-US" sz="1050">
              <a:latin typeface="Times New Roman" pitchFamily="18" charset="0"/>
              <a:ea typeface="+mn-ea"/>
              <a:cs typeface="Times New Roman" pitchFamily="18" charset="0"/>
            </a:rPr>
            <a:t>Designed to encourage employers to continue providing high quality prescription drug coverage, the Medicare Prescription Drug, Improvement, and Modernization Act of 2003 contains provisions for a federal subsidy for employers offering post-retirement prescription drug coverage to its retirees that is at least as valuable as the Medicare Part D standard drug benefit. Under the current rules, employers are permitted to deduct the entire cost of providing the coverage, even though a portion is offset by the subsidy. </a:t>
          </a:r>
          <a:endParaRPr lang="en-US" sz="1050">
            <a:latin typeface="Times New Roman" pitchFamily="18" charset="0"/>
            <a:cs typeface="Times New Roman" pitchFamily="18" charset="0"/>
          </a:endParaRPr>
        </a:p>
        <a:p>
          <a:endParaRPr lang="en-US" sz="1050">
            <a:latin typeface="Times New Roman" pitchFamily="18" charset="0"/>
            <a:ea typeface="+mn-ea"/>
            <a:cs typeface="Times New Roman" pitchFamily="18" charset="0"/>
          </a:endParaRPr>
        </a:p>
        <a:p>
          <a:r>
            <a:rPr lang="en-US" sz="1050">
              <a:latin typeface="Times New Roman" pitchFamily="18" charset="0"/>
              <a:ea typeface="+mn-ea"/>
              <a:cs typeface="Times New Roman" pitchFamily="18" charset="0"/>
            </a:rPr>
            <a:t>For taxable years beginning after December 31, 2012, the Act repeals the current rule permitting deduction of the portion of the expense that is offset by the subsidy. </a:t>
          </a:r>
          <a:endParaRPr lang="en-US" sz="1050">
            <a:latin typeface="Times New Roman" pitchFamily="18" charset="0"/>
            <a:cs typeface="Times New Roman" pitchFamily="18" charset="0"/>
          </a:endParaRPr>
        </a:p>
        <a:p>
          <a:endParaRPr lang="en-US" sz="1050">
            <a:latin typeface="Times New Roman" pitchFamily="18" charset="0"/>
            <a:ea typeface="+mn-ea"/>
            <a:cs typeface="Times New Roman" pitchFamily="18" charset="0"/>
          </a:endParaRPr>
        </a:p>
        <a:p>
          <a:r>
            <a:rPr lang="en-US" sz="1050">
              <a:latin typeface="Times New Roman" pitchFamily="18" charset="0"/>
              <a:ea typeface="+mn-ea"/>
              <a:cs typeface="Times New Roman" pitchFamily="18" charset="0"/>
            </a:rPr>
            <a:t>The employer's promise to provide post-retirement prescription drug coverage is recorded as a component of the other post-employment benefit ("OPEB") obligation reflecting this future liability. On a gross basis, the OPEB obligation includes a pre-subsidy liability for the future benefits to retirees, which is offset by a subsidy receivable from the federal government to arrive at the net OPEB obligations. The net amount is actuarially determined. </a:t>
          </a:r>
          <a:endParaRPr lang="en-US" sz="1050">
            <a:latin typeface="Times New Roman" pitchFamily="18" charset="0"/>
            <a:cs typeface="Times New Roman" pitchFamily="18" charset="0"/>
          </a:endParaRPr>
        </a:p>
        <a:p>
          <a:endParaRPr lang="en-US" sz="1050">
            <a:latin typeface="Times New Roman" pitchFamily="18" charset="0"/>
            <a:ea typeface="+mn-ea"/>
            <a:cs typeface="Times New Roman" pitchFamily="18" charset="0"/>
          </a:endParaRPr>
        </a:p>
        <a:p>
          <a:r>
            <a:rPr lang="en-US" sz="1050">
              <a:latin typeface="Times New Roman" pitchFamily="18" charset="0"/>
              <a:ea typeface="+mn-ea"/>
              <a:cs typeface="Times New Roman" pitchFamily="18" charset="0"/>
            </a:rPr>
            <a:t>For ratemaking purposes, the Company does not include the OPEB obligation (liability) in rate base. However, the actuarially determined level of OPEB expense is included in the Company's annual expenses in the results of operations, and the Company has treated the OPEB expense as deductible for income tax purposes, including the portion that is offset by the federal subsidy. </a:t>
          </a:r>
          <a:endParaRPr lang="en-US" sz="1050">
            <a:latin typeface="Times New Roman" pitchFamily="18" charset="0"/>
            <a:cs typeface="Times New Roman" pitchFamily="18" charset="0"/>
          </a:endParaRPr>
        </a:p>
        <a:p>
          <a:endParaRPr lang="en-US" sz="1050">
            <a:latin typeface="Times New Roman" pitchFamily="18" charset="0"/>
            <a:ea typeface="+mn-ea"/>
            <a:cs typeface="Times New Roman" pitchFamily="18" charset="0"/>
          </a:endParaRPr>
        </a:p>
        <a:p>
          <a:r>
            <a:rPr lang="en-US" sz="1050">
              <a:latin typeface="Times New Roman" pitchFamily="18" charset="0"/>
              <a:ea typeface="+mn-ea"/>
              <a:cs typeface="Times New Roman" pitchFamily="18" charset="0"/>
            </a:rPr>
            <a:t>With the change in law, the subsidy receivable will remain not taxable, but a corresponding amount of OPEB related costs will become non-deductible for income tax purposes. This restating adjustment increases deferred income tax expense associated with this change in law.</a:t>
          </a:r>
          <a:endParaRPr lang="en-US" sz="1050" b="0" i="0" strike="noStrike">
            <a:solidFill>
              <a:srgbClr val="000000"/>
            </a:solidFill>
            <a:latin typeface="Times New Roman" pitchFamily="18" charset="0"/>
            <a:cs typeface="Times New Roman" pitchFamily="18"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95250</xdr:colOff>
      <xdr:row>29</xdr:row>
      <xdr:rowOff>95250</xdr:rowOff>
    </xdr:from>
    <xdr:to>
      <xdr:col>8</xdr:col>
      <xdr:colOff>257175</xdr:colOff>
      <xdr:row>35</xdr:row>
      <xdr:rowOff>85725</xdr:rowOff>
    </xdr:to>
    <xdr:sp macro="" textlink="">
      <xdr:nvSpPr>
        <xdr:cNvPr id="2" name="Text 12"/>
        <xdr:cNvSpPr txBox="1">
          <a:spLocks noChangeArrowheads="1"/>
        </xdr:cNvSpPr>
      </xdr:nvSpPr>
      <xdr:spPr bwMode="auto">
        <a:xfrm>
          <a:off x="266700" y="4972050"/>
          <a:ext cx="6429375" cy="904875"/>
        </a:xfrm>
        <a:prstGeom prst="rect">
          <a:avLst/>
        </a:prstGeom>
        <a:solidFill>
          <a:srgbClr val="FFFFFF"/>
        </a:solidFill>
        <a:ln w="1">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a:latin typeface="Times New Roman" pitchFamily="18" charset="0"/>
              <a:ea typeface="+mn-ea"/>
              <a:cs typeface="Times New Roman" pitchFamily="18" charset="0"/>
            </a:rPr>
            <a:t>This adjustment allocates on a jurisdictional basis the base period property-related accumulated deferred income tax liability.  The net increase to the accumulated deferred income tax liability is primarily attributable to the use of a beginning-ending average as opposed to a the AMA methodology used in reporting the base period data.</a:t>
          </a:r>
          <a:endParaRPr lang="en-US" sz="105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123825</xdr:colOff>
      <xdr:row>16</xdr:row>
      <xdr:rowOff>9525</xdr:rowOff>
    </xdr:from>
    <xdr:to>
      <xdr:col>9</xdr:col>
      <xdr:colOff>285750</xdr:colOff>
      <xdr:row>20</xdr:row>
      <xdr:rowOff>95250</xdr:rowOff>
    </xdr:to>
    <xdr:sp macro="" textlink="">
      <xdr:nvSpPr>
        <xdr:cNvPr id="2" name="Text 12"/>
        <xdr:cNvSpPr txBox="1">
          <a:spLocks noChangeArrowheads="1"/>
        </xdr:cNvSpPr>
      </xdr:nvSpPr>
      <xdr:spPr bwMode="auto">
        <a:xfrm>
          <a:off x="295275" y="2447925"/>
          <a:ext cx="6429375" cy="695325"/>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baseline="0">
              <a:latin typeface="Times New Roman" pitchFamily="18" charset="0"/>
              <a:ea typeface="+mn-ea"/>
              <a:cs typeface="Times New Roman" pitchFamily="18" charset="0"/>
            </a:rPr>
            <a:t>This pro forma adjustment reflects the known and measurable change to the Public Utility Tax Credit for Low Income Home Energy Assistance Program (LIHEAP) for the 2010 authorized credit amount, per a July 23, 2009 letter from the Washington Department of Revenue, shown on page 7.12.2.  </a:t>
          </a:r>
          <a:endParaRPr lang="en-US" sz="105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57150</xdr:colOff>
      <xdr:row>59</xdr:row>
      <xdr:rowOff>19050</xdr:rowOff>
    </xdr:from>
    <xdr:to>
      <xdr:col>9</xdr:col>
      <xdr:colOff>590550</xdr:colOff>
      <xdr:row>65</xdr:row>
      <xdr:rowOff>76200</xdr:rowOff>
    </xdr:to>
    <xdr:sp macro="" textlink="">
      <xdr:nvSpPr>
        <xdr:cNvPr id="2" name="TextBox 1"/>
        <xdr:cNvSpPr txBox="1"/>
      </xdr:nvSpPr>
      <xdr:spPr>
        <a:xfrm>
          <a:off x="666750" y="8115300"/>
          <a:ext cx="5886450" cy="1028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1100" b="0" i="0" baseline="0">
              <a:solidFill>
                <a:schemeClr val="dk1"/>
              </a:solidFill>
              <a:latin typeface="Times New Roman" pitchFamily="18" charset="0"/>
              <a:ea typeface="+mn-ea"/>
              <a:cs typeface="Times New Roman" pitchFamily="18" charset="0"/>
            </a:rPr>
            <a:t>This is the Washington cash working capital calculation based on the one-eighth (45-day) O&amp;M methodology.</a:t>
          </a:r>
          <a:endParaRPr lang="en-US">
            <a:latin typeface="Times New Roman" pitchFamily="18" charset="0"/>
            <a:cs typeface="Times New Roman" pitchFamily="18" charset="0"/>
          </a:endParaRPr>
        </a:p>
        <a:p>
          <a:pPr rtl="0"/>
          <a:r>
            <a:rPr lang="en-US" sz="1100" b="0" i="0" baseline="0">
              <a:solidFill>
                <a:schemeClr val="dk1"/>
              </a:solidFill>
              <a:latin typeface="Times New Roman" pitchFamily="18" charset="0"/>
              <a:ea typeface="+mn-ea"/>
              <a:cs typeface="Times New Roman" pitchFamily="18" charset="0"/>
            </a:rPr>
            <a:t>This is the methodology used by the Bonneville Power Administration to calculate investor-owned utilities' average system costs for the regional exchange credit.</a:t>
          </a:r>
          <a:endParaRPr lang="en-US">
            <a:latin typeface="Times New Roman" pitchFamily="18" charset="0"/>
            <a:cs typeface="Times New Roman" pitchFamily="18" charset="0"/>
          </a:endParaRPr>
        </a:p>
        <a:p>
          <a:endParaRPr lang="en-U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190499</xdr:colOff>
      <xdr:row>29</xdr:row>
      <xdr:rowOff>85725</xdr:rowOff>
    </xdr:from>
    <xdr:to>
      <xdr:col>8</xdr:col>
      <xdr:colOff>514350</xdr:colOff>
      <xdr:row>36</xdr:row>
      <xdr:rowOff>123825</xdr:rowOff>
    </xdr:to>
    <xdr:sp macro="" textlink="">
      <xdr:nvSpPr>
        <xdr:cNvPr id="4" name="Text 12"/>
        <xdr:cNvSpPr txBox="1">
          <a:spLocks noChangeArrowheads="1"/>
        </xdr:cNvSpPr>
      </xdr:nvSpPr>
      <xdr:spPr bwMode="auto">
        <a:xfrm>
          <a:off x="361949" y="2943225"/>
          <a:ext cx="7134226" cy="137160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1050" b="0" i="0" strike="noStrike">
              <a:solidFill>
                <a:srgbClr val="000000"/>
              </a:solidFill>
              <a:latin typeface="Times New Roman" pitchFamily="18" charset="0"/>
              <a:cs typeface="Times New Roman" pitchFamily="18" charset="0"/>
            </a:rPr>
            <a:t>PacifiCorp owns a two-thirds interest in the Bridger Coal Company (BCC), which supplies coal to the Jim Bridger generating plant.  The Company's investment in BCC is recorded on the books of Pacific Minerals, INC (PMI), a wholly-owned subsidiary.  Because of this ownership arrangement, the coal mine investment is not included in Account 101 -Electric Plant in Service.  The normalized costs for BCC provide no return on investment.   The return on investment for BCC is removed in the fuels credit which the Company has included as an offset to fuel prices leaving no return in results.  This adjustment is necessary to properly reflect the BCC plant investment in the 12-month period.  The Bridger Mine adjustment was stipulated to and approved in Washington UE-032065, and has been included in all GRC filings since</a:t>
          </a:r>
          <a:r>
            <a:rPr lang="en-US" sz="1050" b="0" i="0" strike="noStrike">
              <a:solidFill>
                <a:srgbClr val="000000"/>
              </a:solidFill>
              <a:latin typeface="Times New Roman" pitchFamily="18" charset="0"/>
              <a:ea typeface="+mn-ea"/>
              <a:cs typeface="Times New Roman" pitchFamily="18" charset="0"/>
            </a:rPr>
            <a:t>.  The Bridger Mine balance has been adjusted by the production factor as outlined on adjustment page 9.1.</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161925</xdr:colOff>
      <xdr:row>38</xdr:row>
      <xdr:rowOff>38100</xdr:rowOff>
    </xdr:from>
    <xdr:to>
      <xdr:col>8</xdr:col>
      <xdr:colOff>790575</xdr:colOff>
      <xdr:row>47</xdr:row>
      <xdr:rowOff>28574</xdr:rowOff>
    </xdr:to>
    <xdr:sp macro="" textlink="">
      <xdr:nvSpPr>
        <xdr:cNvPr id="2" name="Text 1"/>
        <xdr:cNvSpPr txBox="1">
          <a:spLocks noChangeArrowheads="1"/>
        </xdr:cNvSpPr>
      </xdr:nvSpPr>
      <xdr:spPr bwMode="auto">
        <a:xfrm>
          <a:off x="314325" y="6200775"/>
          <a:ext cx="6610350" cy="1447799"/>
        </a:xfrm>
        <a:prstGeom prst="rect">
          <a:avLst/>
        </a:prstGeom>
        <a:solidFill>
          <a:srgbClr val="FFFFFF"/>
        </a:solidFill>
        <a:ln w="1">
          <a:noFill/>
          <a:miter lim="800000"/>
          <a:headEnd/>
          <a:tailEnd/>
        </a:ln>
      </xdr:spPr>
      <xdr:txBody>
        <a:bodyPr vertOverflow="clip" wrap="square" lIns="27432" tIns="22860" rIns="0" bIns="0" anchor="t" upright="1"/>
        <a:lstStyle/>
        <a:p>
          <a:pPr rtl="0"/>
          <a:r>
            <a:rPr lang="en-US" sz="1100" b="0" i="0" baseline="0">
              <a:latin typeface="+mn-lt"/>
              <a:ea typeface="+mn-ea"/>
              <a:cs typeface="+mn-cs"/>
            </a:rPr>
            <a:t>On April 27, 2005, the Commission granted a request by the Company for an accounting order relating to the treatment of environmental remediation costs in Docket UE-031658.  The Commission authorized the Company to record and defer costs prudently incurred in connection with its environmental remediation program.  Costs of projects in excess of $3 million system-wide, incurred from October 2003 through March 2005, are to be deferred and amortized over a ten-year period.  Only one project, the Third West Substation Cleanup, qualifies for this treatment.  This restating adjustment removes the balance and amortization from FERC accounts 182.391 and 925, except for the Third West Substation Cleanup, and adds the cost for small remediation projects that cannot be deferred, per the Commission's 2005 order.</a:t>
          </a:r>
          <a:endParaRPr lang="en-US" sz="900"/>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85725</xdr:colOff>
      <xdr:row>26</xdr:row>
      <xdr:rowOff>104776</xdr:rowOff>
    </xdr:from>
    <xdr:to>
      <xdr:col>8</xdr:col>
      <xdr:colOff>1085850</xdr:colOff>
      <xdr:row>29</xdr:row>
      <xdr:rowOff>66675</xdr:rowOff>
    </xdr:to>
    <xdr:sp macro="" textlink="">
      <xdr:nvSpPr>
        <xdr:cNvPr id="2" name="Text Box 1"/>
        <xdr:cNvSpPr txBox="1">
          <a:spLocks noChangeArrowheads="1"/>
        </xdr:cNvSpPr>
      </xdr:nvSpPr>
      <xdr:spPr bwMode="auto">
        <a:xfrm>
          <a:off x="257175" y="4314826"/>
          <a:ext cx="6410325" cy="447674"/>
        </a:xfrm>
        <a:prstGeom prst="rect">
          <a:avLst/>
        </a:prstGeom>
        <a:solidFill>
          <a:srgbClr val="FFFFFF"/>
        </a:solid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baseline="0">
              <a:latin typeface="Times New Roman" pitchFamily="18" charset="0"/>
              <a:ea typeface="+mn-ea"/>
              <a:cs typeface="Times New Roman" pitchFamily="18" charset="0"/>
            </a:rPr>
            <a:t>Customer advances were recorded in the historical period using a corporate cost center location rather than state-specific locations. This restating adjustment corrects the WCA allocation of customer advances.</a:t>
          </a:r>
          <a:endParaRPr lang="en-US" sz="1050">
            <a:latin typeface="Times New Roman" pitchFamily="18" charset="0"/>
            <a:cs typeface="Times New Roman" pitchFamily="18" charset="0"/>
          </a:endParaRP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19050</xdr:colOff>
      <xdr:row>55</xdr:row>
      <xdr:rowOff>38101</xdr:rowOff>
    </xdr:from>
    <xdr:to>
      <xdr:col>9</xdr:col>
      <xdr:colOff>0</xdr:colOff>
      <xdr:row>59</xdr:row>
      <xdr:rowOff>123825</xdr:rowOff>
    </xdr:to>
    <xdr:sp macro="" textlink="">
      <xdr:nvSpPr>
        <xdr:cNvPr id="2" name="TextBox 1"/>
        <xdr:cNvSpPr txBox="1"/>
      </xdr:nvSpPr>
      <xdr:spPr>
        <a:xfrm>
          <a:off x="219075" y="9182101"/>
          <a:ext cx="7800975" cy="733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Times New Roman" pitchFamily="18" charset="0"/>
              <a:ea typeface="+mn-ea"/>
              <a:cs typeface="Times New Roman" pitchFamily="18" charset="0"/>
            </a:rPr>
            <a:t>This restating adjustment removes prepayments and other miscellaneous rate base balances from the Test Period.  The associated tax impacts related to these balances are also removed in this adjustment.</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85726</xdr:colOff>
      <xdr:row>30</xdr:row>
      <xdr:rowOff>57151</xdr:rowOff>
    </xdr:from>
    <xdr:to>
      <xdr:col>6</xdr:col>
      <xdr:colOff>838201</xdr:colOff>
      <xdr:row>35</xdr:row>
      <xdr:rowOff>38100</xdr:rowOff>
    </xdr:to>
    <xdr:sp macro="" textlink="">
      <xdr:nvSpPr>
        <xdr:cNvPr id="2" name="Text 14"/>
        <xdr:cNvSpPr txBox="1">
          <a:spLocks noChangeArrowheads="1"/>
        </xdr:cNvSpPr>
      </xdr:nvSpPr>
      <xdr:spPr bwMode="auto">
        <a:xfrm>
          <a:off x="285751" y="5438776"/>
          <a:ext cx="7696200" cy="790574"/>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b="0" i="0" u="none" strike="noStrike" baseline="0">
              <a:solidFill>
                <a:srgbClr val="000000"/>
              </a:solidFill>
              <a:latin typeface="Times New Roman" pitchFamily="18" charset="0"/>
              <a:cs typeface="Times New Roman" pitchFamily="18" charset="0"/>
            </a:rPr>
            <a:t>This restating and pro forma adjustment removes the sales occurring in the twelve months ended Dec 2009, and includes amortization of sales over a 15 year period.  This treatment was approved in Docket UE – 940947.   Washington’s allocation of the revenues is determined by the allowances provided by the Jim Bridger and Colstrip Unit 4 generating resources.  </a:t>
          </a:r>
          <a:r>
            <a:rPr lang="en-US" sz="1100">
              <a:latin typeface="Times New Roman" pitchFamily="18" charset="0"/>
              <a:ea typeface="+mn-ea"/>
              <a:cs typeface="Times New Roman" pitchFamily="18" charset="0"/>
            </a:rPr>
            <a:t> </a:t>
          </a:r>
          <a:r>
            <a:rPr lang="en-US" sz="1100" b="0" i="0" u="none" strike="noStrike" baseline="0">
              <a:solidFill>
                <a:srgbClr val="000000"/>
              </a:solidFill>
              <a:latin typeface="Times New Roman" pitchFamily="18" charset="0"/>
              <a:ea typeface="+mn-ea"/>
              <a:cs typeface="Times New Roman" pitchFamily="18" charset="0"/>
            </a:rPr>
            <a:t>These revenues have been adjusted back to the Test Period using the production factor as outlined on adjustment page 9.1.</a:t>
          </a:r>
        </a:p>
        <a:p>
          <a:pPr algn="l" rtl="0">
            <a:defRPr sz="1000"/>
          </a:pPr>
          <a:endParaRPr lang="en-US" sz="900" b="0" i="0" u="none" strike="noStrike" baseline="0">
            <a:solidFill>
              <a:srgbClr val="000000"/>
            </a:solidFill>
            <a:latin typeface="Arial"/>
            <a:cs typeface="Arial"/>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40.xml><?xml version="1.0" encoding="utf-8"?>
<xdr:wsDr xmlns:xdr="http://schemas.openxmlformats.org/drawingml/2006/spreadsheetDrawing" xmlns:a="http://schemas.openxmlformats.org/drawingml/2006/main">
  <xdr:oneCellAnchor>
    <xdr:from>
      <xdr:col>1</xdr:col>
      <xdr:colOff>9525</xdr:colOff>
      <xdr:row>36</xdr:row>
      <xdr:rowOff>76200</xdr:rowOff>
    </xdr:from>
    <xdr:ext cx="5905500" cy="676275"/>
    <xdr:sp macro="" textlink="">
      <xdr:nvSpPr>
        <xdr:cNvPr id="2" name="TextBox 1"/>
        <xdr:cNvSpPr txBox="1"/>
      </xdr:nvSpPr>
      <xdr:spPr>
        <a:xfrm>
          <a:off x="228600" y="7477125"/>
          <a:ext cx="5905500" cy="676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solidFill>
                <a:schemeClr val="tx1"/>
              </a:solidFill>
              <a:latin typeface="Times New Roman" pitchFamily="18" charset="0"/>
              <a:ea typeface="+mn-ea"/>
              <a:cs typeface="Times New Roman" pitchFamily="18" charset="0"/>
            </a:rPr>
            <a:t>This restating adjustment removes prepayments and other miscellaneous rate base balances from the Test Period.  The associated tax impacts related to these balances are also removed in this adjustment.</a:t>
          </a:r>
          <a:endParaRPr lang="en-US" sz="1100">
            <a:latin typeface="Times New Roman" pitchFamily="18" charset="0"/>
            <a:cs typeface="Times New Roman" pitchFamily="18" charset="0"/>
          </a:endParaRPr>
        </a:p>
      </xdr:txBody>
    </xdr:sp>
    <xdr:clientData/>
  </xdr:oneCellAnchor>
</xdr:wsDr>
</file>

<file path=xl/drawings/drawing41.xml><?xml version="1.0" encoding="utf-8"?>
<xdr:wsDr xmlns:xdr="http://schemas.openxmlformats.org/drawingml/2006/spreadsheetDrawing" xmlns:a="http://schemas.openxmlformats.org/drawingml/2006/main">
  <xdr:twoCellAnchor>
    <xdr:from>
      <xdr:col>1</xdr:col>
      <xdr:colOff>76200</xdr:colOff>
      <xdr:row>22</xdr:row>
      <xdr:rowOff>20955</xdr:rowOff>
    </xdr:from>
    <xdr:to>
      <xdr:col>7</xdr:col>
      <xdr:colOff>735324</xdr:colOff>
      <xdr:row>24</xdr:row>
      <xdr:rowOff>133350</xdr:rowOff>
    </xdr:to>
    <xdr:sp macro="" textlink="">
      <xdr:nvSpPr>
        <xdr:cNvPr id="2" name="Text 12"/>
        <xdr:cNvSpPr txBox="1">
          <a:spLocks noChangeArrowheads="1"/>
        </xdr:cNvSpPr>
      </xdr:nvSpPr>
      <xdr:spPr bwMode="auto">
        <a:xfrm>
          <a:off x="247650" y="3373755"/>
          <a:ext cx="6326499" cy="41719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Times New Roman" pitchFamily="18" charset="0"/>
              <a:cs typeface="Times New Roman" pitchFamily="18" charset="0"/>
            </a:rPr>
            <a:t>This restating adjustment removes cash, prepayments, and other miscellaneous rate base balances from the test period.  </a:t>
          </a:r>
        </a:p>
        <a:p>
          <a:pPr algn="l" rtl="0">
            <a:defRPr sz="1000"/>
          </a:pPr>
          <a:endParaRPr lang="en-US" sz="900" b="0" i="0" u="none" strike="noStrike" baseline="0">
            <a:solidFill>
              <a:srgbClr val="000000"/>
            </a:solidFill>
            <a:latin typeface="Arial"/>
            <a:cs typeface="Arial"/>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85725</xdr:colOff>
      <xdr:row>32</xdr:row>
      <xdr:rowOff>76201</xdr:rowOff>
    </xdr:from>
    <xdr:to>
      <xdr:col>8</xdr:col>
      <xdr:colOff>800100</xdr:colOff>
      <xdr:row>41</xdr:row>
      <xdr:rowOff>66676</xdr:rowOff>
    </xdr:to>
    <xdr:sp macro="" textlink="">
      <xdr:nvSpPr>
        <xdr:cNvPr id="2" name="TextBox 1"/>
        <xdr:cNvSpPr txBox="1"/>
      </xdr:nvSpPr>
      <xdr:spPr>
        <a:xfrm>
          <a:off x="342900" y="5257801"/>
          <a:ext cx="7581900" cy="1447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mn-lt"/>
              <a:ea typeface="+mn-ea"/>
              <a:cs typeface="+mn-cs"/>
            </a:rPr>
            <a:t>Powerdale is a hydroelectric generating facility located on the Hood River in Oregon. This facility was scheduled to be decommissioned in 2010; however, in 2006 a flash flood washed out a major section of the flow line. The Company determined that the cost to repair this facility was not economical and determined it was in the customers’ best interest to cease operation of the facility.  This restating and pro forma adjustment reflects the treatment approved by the Commission in Docket UE-070624.  During 2007, the net book value (including an offset for insurance proceeds) of the assets to be retired was transferred to the unrecovered plant regulatory asset. In addition, future decommissioning costs are deferred in a regulatory asset, offset by a credit reflecting the pro forma amounts not yet incurred through December 2010. The Company proposes to begin amortizing the decommissioning costs once included in rates.</a:t>
          </a:r>
          <a:endParaRPr lang="en-US"/>
        </a:p>
        <a:p>
          <a:endParaRPr lang="en-US"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95251</xdr:colOff>
      <xdr:row>34</xdr:row>
      <xdr:rowOff>76201</xdr:rowOff>
    </xdr:from>
    <xdr:to>
      <xdr:col>8</xdr:col>
      <xdr:colOff>762000</xdr:colOff>
      <xdr:row>38</xdr:row>
      <xdr:rowOff>57150</xdr:rowOff>
    </xdr:to>
    <xdr:sp macro="" textlink="">
      <xdr:nvSpPr>
        <xdr:cNvPr id="3" name="TextBox 2"/>
        <xdr:cNvSpPr txBox="1"/>
      </xdr:nvSpPr>
      <xdr:spPr>
        <a:xfrm>
          <a:off x="266701" y="5257801"/>
          <a:ext cx="6067424" cy="5905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Times New Roman" pitchFamily="18" charset="0"/>
              <a:ea typeface="+mn-ea"/>
              <a:cs typeface="Times New Roman" pitchFamily="18" charset="0"/>
            </a:rPr>
            <a:t>This restating adjustment removes the Trojan amortization expense, balances, and tax impacts from the Test Period as ordered by the Commission in the Third Supplemental Order, Docket UE-991832.</a:t>
          </a:r>
          <a:endParaRPr lang="en-US">
            <a:latin typeface="Times New Roman" pitchFamily="18" charset="0"/>
            <a:cs typeface="Times New Roman" pitchFamily="18" charset="0"/>
          </a:endParaRPr>
        </a:p>
        <a:p>
          <a:endParaRPr lang="en-US"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9526</xdr:colOff>
      <xdr:row>18</xdr:row>
      <xdr:rowOff>95251</xdr:rowOff>
    </xdr:from>
    <xdr:to>
      <xdr:col>7</xdr:col>
      <xdr:colOff>533400</xdr:colOff>
      <xdr:row>23</xdr:row>
      <xdr:rowOff>95251</xdr:rowOff>
    </xdr:to>
    <xdr:sp macro="" textlink="">
      <xdr:nvSpPr>
        <xdr:cNvPr id="2" name="Text 12"/>
        <xdr:cNvSpPr txBox="1">
          <a:spLocks noChangeArrowheads="1"/>
        </xdr:cNvSpPr>
      </xdr:nvSpPr>
      <xdr:spPr bwMode="auto">
        <a:xfrm>
          <a:off x="180976" y="2838451"/>
          <a:ext cx="5238749" cy="762000"/>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baseline="0">
              <a:latin typeface="Times New Roman" pitchFamily="18" charset="0"/>
              <a:ea typeface="+mn-ea"/>
              <a:cs typeface="Times New Roman" pitchFamily="18" charset="0"/>
            </a:rPr>
            <a:t>This adjustment includes customer service deposits as a reduction to rate base.  It also reflects the interest paid on the customer service deposits.  This adjustment was included in the Company's rebuttal case and accepted by the Washington Commission in its final order in Docket No. UE-061546 and also is consistent with the last two cases, Docket Nos. UE-080220 and UE-090205</a:t>
          </a:r>
          <a:r>
            <a:rPr lang="en-US" sz="1000">
              <a:latin typeface="Times New Roman" pitchFamily="18" charset="0"/>
              <a:ea typeface="+mn-ea"/>
              <a:cs typeface="Times New Roman" pitchFamily="18" charset="0"/>
            </a:rPr>
            <a:t>.</a:t>
          </a:r>
          <a:endParaRPr lang="en-US" sz="1000" b="0" i="0" baseline="0">
            <a:latin typeface="Times New Roman" pitchFamily="18" charset="0"/>
            <a:ea typeface="+mn-ea"/>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9525</xdr:colOff>
      <xdr:row>23</xdr:row>
      <xdr:rowOff>76201</xdr:rowOff>
    </xdr:from>
    <xdr:to>
      <xdr:col>9</xdr:col>
      <xdr:colOff>523875</xdr:colOff>
      <xdr:row>26</xdr:row>
      <xdr:rowOff>133351</xdr:rowOff>
    </xdr:to>
    <xdr:sp macro="" textlink="">
      <xdr:nvSpPr>
        <xdr:cNvPr id="2" name="Text 12"/>
        <xdr:cNvSpPr txBox="1">
          <a:spLocks noChangeArrowheads="1"/>
        </xdr:cNvSpPr>
      </xdr:nvSpPr>
      <xdr:spPr bwMode="auto">
        <a:xfrm>
          <a:off x="180975" y="3581401"/>
          <a:ext cx="7067550" cy="514350"/>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baseline="0">
              <a:latin typeface="Times New Roman" pitchFamily="18" charset="0"/>
              <a:ea typeface="+mn-ea"/>
              <a:cs typeface="Times New Roman" pitchFamily="18" charset="0"/>
            </a:rPr>
            <a:t>The Chehalis regulatory asset was created on the Company’s books in December 2009 in accordance with Docket UE-090205.  This pro forma adjustment replaces the regulatory asset amount in unadjusted results with the calendar year 2010 AMA balance and amortization. </a:t>
          </a:r>
          <a:endParaRPr lang="en-US" sz="105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95250</xdr:colOff>
      <xdr:row>38</xdr:row>
      <xdr:rowOff>38101</xdr:rowOff>
    </xdr:from>
    <xdr:to>
      <xdr:col>4</xdr:col>
      <xdr:colOff>1619250</xdr:colOff>
      <xdr:row>45</xdr:row>
      <xdr:rowOff>85726</xdr:rowOff>
    </xdr:to>
    <xdr:sp macro="" textlink="">
      <xdr:nvSpPr>
        <xdr:cNvPr id="2" name="TextBox 1"/>
        <xdr:cNvSpPr txBox="1"/>
      </xdr:nvSpPr>
      <xdr:spPr>
        <a:xfrm>
          <a:off x="381000" y="7829551"/>
          <a:ext cx="634365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solidFill>
                <a:schemeClr val="dk1"/>
              </a:solidFill>
              <a:latin typeface="+mn-lt"/>
              <a:ea typeface="+mn-ea"/>
              <a:cs typeface="+mn-cs"/>
            </a:rPr>
            <a:t>PacifiCorp has reflected the repairs deduction as if it was included in the test year for half of the year as explained in the testimony of Ms. Kathryn </a:t>
          </a:r>
          <a:r>
            <a:rPr lang="en-US" sz="1100" baseline="0">
              <a:solidFill>
                <a:schemeClr val="dk1"/>
              </a:solidFill>
              <a:latin typeface="+mn-lt"/>
              <a:ea typeface="+mn-ea"/>
              <a:cs typeface="+mn-cs"/>
            </a:rPr>
            <a:t> Breda, Exhibit No. ___ (KHB-1T)</a:t>
          </a:r>
          <a:r>
            <a:rPr lang="en-US" sz="1100">
              <a:solidFill>
                <a:schemeClr val="dk1"/>
              </a:solidFill>
              <a:latin typeface="+mn-lt"/>
              <a:ea typeface="+mn-ea"/>
              <a:cs typeface="+mn-cs"/>
            </a:rPr>
            <a:t>.  The Company reflected this adjustment to its 2008 federal income tax return in September of 2009, but it represents the cumulative effect of 1999 through 2008 on the Company's Accumulated Deferred Income tax balance.  Staff’s Adjustment 8.11 portrays the repair adjustment for the entire year.  This adjustment reduces the net rate base by an additional $14,463,670, or a reduction in revenue requirement of $1,745,310.  </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9526</xdr:colOff>
      <xdr:row>27</xdr:row>
      <xdr:rowOff>76201</xdr:rowOff>
    </xdr:from>
    <xdr:to>
      <xdr:col>8</xdr:col>
      <xdr:colOff>600076</xdr:colOff>
      <xdr:row>30</xdr:row>
      <xdr:rowOff>133351</xdr:rowOff>
    </xdr:to>
    <xdr:sp macro="" textlink="">
      <xdr:nvSpPr>
        <xdr:cNvPr id="2" name="Text 12"/>
        <xdr:cNvSpPr txBox="1">
          <a:spLocks noChangeArrowheads="1"/>
        </xdr:cNvSpPr>
      </xdr:nvSpPr>
      <xdr:spPr bwMode="auto">
        <a:xfrm>
          <a:off x="619126" y="4448176"/>
          <a:ext cx="5029200" cy="542925"/>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baseline="0">
              <a:latin typeface="Times New Roman" pitchFamily="18" charset="0"/>
              <a:ea typeface="+mn-ea"/>
              <a:cs typeface="Times New Roman" pitchFamily="18" charset="0"/>
            </a:rPr>
            <a:t>This Staff adjustment removes the current asset accounts fuel stock and materials and supplies from rate base per the investor-supplied working capital analysis. </a:t>
          </a:r>
          <a:endParaRPr lang="en-US" sz="105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104774</xdr:colOff>
      <xdr:row>49</xdr:row>
      <xdr:rowOff>66675</xdr:rowOff>
    </xdr:from>
    <xdr:to>
      <xdr:col>9</xdr:col>
      <xdr:colOff>133349</xdr:colOff>
      <xdr:row>54</xdr:row>
      <xdr:rowOff>133350</xdr:rowOff>
    </xdr:to>
    <xdr:sp macro="" textlink="">
      <xdr:nvSpPr>
        <xdr:cNvPr id="2" name="Text 1"/>
        <xdr:cNvSpPr txBox="1">
          <a:spLocks noChangeArrowheads="1"/>
        </xdr:cNvSpPr>
      </xdr:nvSpPr>
      <xdr:spPr bwMode="auto">
        <a:xfrm>
          <a:off x="428624" y="8096250"/>
          <a:ext cx="6848475" cy="876300"/>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baseline="0">
              <a:latin typeface="Times New Roman" pitchFamily="18" charset="0"/>
              <a:ea typeface="+mn-ea"/>
              <a:cs typeface="Times New Roman" pitchFamily="18" charset="0"/>
            </a:rPr>
            <a:t>The production factor is a means of adjusting the production component of the revenue requirement to test year expense and balance levels.  The production factor has been calculated by dividing Washington’s normalized historical retail load by the Washington pro forma load for the rate effective period.  This calculation is detailed on page 9.1.3.  This factor is then applied to all of the generation related components of the revenue requirement. </a:t>
          </a:r>
          <a:endParaRPr lang="en-US" sz="900">
            <a:latin typeface="Times New Roman" pitchFamily="18" charset="0"/>
            <a:cs typeface="Times New Roman" pitchFamily="18" charset="0"/>
          </a:endParaRPr>
        </a:p>
        <a:p>
          <a:pPr algn="l" rtl="0">
            <a:defRPr sz="1000"/>
          </a:pPr>
          <a:endParaRPr lang="en-US" sz="900" b="0" i="0" strike="noStrike">
            <a:solidFill>
              <a:srgbClr val="000000"/>
            </a:solidFill>
            <a:latin typeface="Arial"/>
            <a:cs typeface="Arial"/>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19051</xdr:colOff>
      <xdr:row>42</xdr:row>
      <xdr:rowOff>66675</xdr:rowOff>
    </xdr:from>
    <xdr:to>
      <xdr:col>9</xdr:col>
      <xdr:colOff>323851</xdr:colOff>
      <xdr:row>47</xdr:row>
      <xdr:rowOff>47625</xdr:rowOff>
    </xdr:to>
    <xdr:sp macro="" textlink="">
      <xdr:nvSpPr>
        <xdr:cNvPr id="2" name="TextBox 1"/>
        <xdr:cNvSpPr txBox="1"/>
      </xdr:nvSpPr>
      <xdr:spPr>
        <a:xfrm>
          <a:off x="247651" y="5905500"/>
          <a:ext cx="7048500" cy="79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Times New Roman" pitchFamily="18" charset="0"/>
              <a:ea typeface="+mn-ea"/>
              <a:cs typeface="Times New Roman" pitchFamily="18" charset="0"/>
            </a:rPr>
            <a:t>The production factor is a means of adjusting the production component of the revenue requirement to test year expense and balance levels.  The production factor has been calculated by dividing Washington’s normalized historical retail load by the Washington pro forma load for the rate effective period.  This calculation is detailed on page 9.1.3.  This factor is then applied to all of the generation related components of the revenue requirement. </a:t>
          </a:r>
          <a:endParaRPr lang="en-US">
            <a:latin typeface="Times New Roman" pitchFamily="18" charset="0"/>
            <a:cs typeface="Times New Roman" pitchFamily="18" charset="0"/>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18</xdr:row>
      <xdr:rowOff>38101</xdr:rowOff>
    </xdr:from>
    <xdr:to>
      <xdr:col>9</xdr:col>
      <xdr:colOff>514350</xdr:colOff>
      <xdr:row>25</xdr:row>
      <xdr:rowOff>142876</xdr:rowOff>
    </xdr:to>
    <xdr:sp macro="" textlink="">
      <xdr:nvSpPr>
        <xdr:cNvPr id="2" name="Text 12"/>
        <xdr:cNvSpPr txBox="1">
          <a:spLocks noChangeArrowheads="1"/>
        </xdr:cNvSpPr>
      </xdr:nvSpPr>
      <xdr:spPr bwMode="auto">
        <a:xfrm>
          <a:off x="190500" y="2809876"/>
          <a:ext cx="6762750" cy="1238250"/>
        </a:xfrm>
        <a:prstGeom prst="rect">
          <a:avLst/>
        </a:prstGeom>
        <a:solidFill>
          <a:sysClr val="window" lastClr="FFFFFF"/>
        </a:solidFill>
        <a:ln w="1">
          <a:noFill/>
          <a:miter lim="800000"/>
          <a:headEnd/>
          <a:tailEnd/>
        </a:ln>
      </xdr:spPr>
      <xdr:txBody>
        <a:bodyPr vertOverflow="clip" wrap="square" lIns="27432" tIns="22860" rIns="0" bIns="0" anchor="t" upright="1"/>
        <a:lstStyle/>
        <a:p>
          <a:pPr algn="l" rtl="0">
            <a:defRPr sz="1000"/>
          </a:pPr>
          <a:r>
            <a:rPr lang="en-US" sz="1100" b="0" i="0" strike="noStrike">
              <a:solidFill>
                <a:srgbClr val="000000"/>
              </a:solidFill>
              <a:latin typeface="Times New Roman" pitchFamily="18" charset="0"/>
              <a:cs typeface="Times New Roman" pitchFamily="18" charset="0"/>
            </a:rPr>
            <a:t>In order to help meet jurisdiction-specific renewable portfolio standards, a market for green tags or Renewable Energy Credits (RECs) is developing where the tag or green attributes of qualifying power production facilites can be detached and sold separately from the power itself.</a:t>
          </a:r>
          <a:r>
            <a:rPr lang="en-US" sz="1100" b="0" i="0" strike="noStrike" baseline="0">
              <a:solidFill>
                <a:srgbClr val="000000"/>
              </a:solidFill>
              <a:latin typeface="Times New Roman" pitchFamily="18" charset="0"/>
              <a:cs typeface="Times New Roman" pitchFamily="18" charset="0"/>
            </a:rPr>
            <a:t>  Generally, wind, solar, geothermal and some other resources qualify as renewable resources, although each state may have a different definition.  This restating adjustment removes actual green tag revenues booked during the historical period.  Pursuant to the Washington Administrative Code (WAC) 480-109-020, the Comapny is banking all RECs generated during the 12-months ending March 2012, the same period used in deterniming proforma net power costs in this filing.</a:t>
          </a:r>
          <a:endParaRPr lang="en-US" sz="1100" b="0" i="0" strike="noStrike">
            <a:solidFill>
              <a:srgbClr val="000000"/>
            </a:solidFill>
            <a:latin typeface="Times New Roman" pitchFamily="18" charset="0"/>
            <a:cs typeface="Times New Roman" pitchFamily="18" charset="0"/>
          </a:endParaRPr>
        </a:p>
      </xdr:txBody>
    </xdr:sp>
    <xdr:clientData/>
  </xdr:twoCellAnchor>
  <xdr:twoCellAnchor>
    <xdr:from>
      <xdr:col>1</xdr:col>
      <xdr:colOff>76200</xdr:colOff>
      <xdr:row>28</xdr:row>
      <xdr:rowOff>47625</xdr:rowOff>
    </xdr:from>
    <xdr:to>
      <xdr:col>9</xdr:col>
      <xdr:colOff>476250</xdr:colOff>
      <xdr:row>36</xdr:row>
      <xdr:rowOff>95250</xdr:rowOff>
    </xdr:to>
    <xdr:sp macro="" textlink="">
      <xdr:nvSpPr>
        <xdr:cNvPr id="3" name="TextBox 2"/>
        <xdr:cNvSpPr txBox="1"/>
      </xdr:nvSpPr>
      <xdr:spPr>
        <a:xfrm>
          <a:off x="247650" y="4438650"/>
          <a:ext cx="6667500" cy="1343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Staff Position:</a:t>
          </a:r>
        </a:p>
        <a:p>
          <a:r>
            <a:rPr lang="en-US" sz="1100"/>
            <a:t>Upon reviewing company workpapers and all data responses from  staff and intervenors,</a:t>
          </a:r>
          <a:r>
            <a:rPr lang="en-US" sz="1100" baseline="0"/>
            <a:t> staff takes the position that the entire revenues from the sale of Green Tags should be returned to the ratepayer.  Company response to ICNU's DR , "Attach ICNU 2.14 Conf" indicate that Estimated RECs generated in Washington far exceed those required by Washington's Renewable Portfolio Standards.  Additionally, during an on-site visit company staff indicated that it was "company" policy to cease the sale of RECs upon implementation of a state's RPS.  The company also indicated that currently there has been no market for Washington RECs.  </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209550</xdr:colOff>
      <xdr:row>29</xdr:row>
      <xdr:rowOff>95250</xdr:rowOff>
    </xdr:from>
    <xdr:to>
      <xdr:col>8</xdr:col>
      <xdr:colOff>704850</xdr:colOff>
      <xdr:row>36</xdr:row>
      <xdr:rowOff>104775</xdr:rowOff>
    </xdr:to>
    <xdr:sp macro="" textlink="">
      <xdr:nvSpPr>
        <xdr:cNvPr id="2" name="Text 13"/>
        <xdr:cNvSpPr txBox="1">
          <a:spLocks noChangeArrowheads="1"/>
        </xdr:cNvSpPr>
      </xdr:nvSpPr>
      <xdr:spPr bwMode="auto">
        <a:xfrm>
          <a:off x="1085850" y="5276850"/>
          <a:ext cx="6629400" cy="1143000"/>
        </a:xfrm>
        <a:prstGeom prst="rect">
          <a:avLst/>
        </a:prstGeom>
        <a:solidFill>
          <a:sysClr val="window" lastClr="FFFFFF"/>
        </a:solidFill>
        <a:ln w="1">
          <a:no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Times New Roman" pitchFamily="18" charset="0"/>
              <a:cs typeface="Times New Roman" pitchFamily="18" charset="0"/>
            </a:rPr>
            <a:t>This restating and proforma adjustment reflects known and measurable changes to actual wheeling revenue for the twelve months ended December 2009.  Imbalance penalty revenue and expense is removed to avoid any impact on regulated results</a:t>
          </a:r>
          <a:r>
            <a:rPr lang="en-US" sz="900" b="0" i="0" u="none" strike="noStrike" baseline="0">
              <a:solidFill>
                <a:srgbClr val="000000"/>
              </a:solidFill>
              <a:latin typeface="Arial"/>
              <a:cs typeface="Arial"/>
            </a:rPr>
            <a: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209550</xdr:colOff>
      <xdr:row>30</xdr:row>
      <xdr:rowOff>76200</xdr:rowOff>
    </xdr:from>
    <xdr:to>
      <xdr:col>8</xdr:col>
      <xdr:colOff>771526</xdr:colOff>
      <xdr:row>35</xdr:row>
      <xdr:rowOff>85725</xdr:rowOff>
    </xdr:to>
    <xdr:sp macro="" textlink="">
      <xdr:nvSpPr>
        <xdr:cNvPr id="2" name="Text 12"/>
        <xdr:cNvSpPr txBox="1">
          <a:spLocks noChangeArrowheads="1"/>
        </xdr:cNvSpPr>
      </xdr:nvSpPr>
      <xdr:spPr bwMode="auto">
        <a:xfrm>
          <a:off x="381000" y="4953000"/>
          <a:ext cx="7229476" cy="8191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200" b="0" i="0" u="none" strike="noStrike" baseline="0">
              <a:solidFill>
                <a:srgbClr val="000000"/>
              </a:solidFill>
              <a:latin typeface="Times New Roman" pitchFamily="18" charset="0"/>
              <a:cs typeface="Times New Roman" pitchFamily="18" charset="0"/>
            </a:rPr>
            <a:t>This proforma adjustment removes the commercial sales temperature normalization in Adjustment 3.1.  The residual effects on power cost, allocations, and production factor are entered in this adjustment.  The revision to allocation factors is assumed to be an administration and general expense; the impact of the change on the production factor is considered an other power cost.</a:t>
          </a: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285750</xdr:colOff>
      <xdr:row>24</xdr:row>
      <xdr:rowOff>95251</xdr:rowOff>
    </xdr:from>
    <xdr:to>
      <xdr:col>9</xdr:col>
      <xdr:colOff>352425</xdr:colOff>
      <xdr:row>29</xdr:row>
      <xdr:rowOff>85726</xdr:rowOff>
    </xdr:to>
    <xdr:sp macro="" textlink="">
      <xdr:nvSpPr>
        <xdr:cNvPr id="2" name="Text 12"/>
        <xdr:cNvSpPr txBox="1">
          <a:spLocks noChangeArrowheads="1"/>
        </xdr:cNvSpPr>
      </xdr:nvSpPr>
      <xdr:spPr bwMode="auto">
        <a:xfrm>
          <a:off x="933450" y="4333876"/>
          <a:ext cx="6219825" cy="80010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Times New Roman" pitchFamily="18" charset="0"/>
              <a:cs typeface="Times New Roman" pitchFamily="18" charset="0"/>
            </a:rPr>
            <a:t>Company:</a:t>
          </a:r>
        </a:p>
        <a:p>
          <a:pPr algn="l" rtl="0">
            <a:defRPr sz="1000"/>
          </a:pPr>
          <a:r>
            <a:rPr lang="en-US" sz="1100" b="0" i="0" u="none" strike="noStrike" baseline="0">
              <a:solidFill>
                <a:srgbClr val="000000"/>
              </a:solidFill>
              <a:latin typeface="Times New Roman" pitchFamily="18" charset="0"/>
              <a:cs typeface="Times New Roman" pitchFamily="18" charset="0"/>
            </a:rPr>
            <a:t>This restating adjustment removes from results of operations certain miscellaneous expenses that should have been charged to non-regulated accounts.</a:t>
          </a: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209550</xdr:colOff>
      <xdr:row>53</xdr:row>
      <xdr:rowOff>47625</xdr:rowOff>
    </xdr:from>
    <xdr:to>
      <xdr:col>7</xdr:col>
      <xdr:colOff>485775</xdr:colOff>
      <xdr:row>56</xdr:row>
      <xdr:rowOff>190500</xdr:rowOff>
    </xdr:to>
    <xdr:sp macro="" textlink="">
      <xdr:nvSpPr>
        <xdr:cNvPr id="3" name="TextBox 2"/>
        <xdr:cNvSpPr txBox="1"/>
      </xdr:nvSpPr>
      <xdr:spPr>
        <a:xfrm>
          <a:off x="619125" y="10868025"/>
          <a:ext cx="547687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baseline="0">
              <a:solidFill>
                <a:schemeClr val="dk1"/>
              </a:solidFill>
              <a:latin typeface="Times New Roman" pitchFamily="18" charset="0"/>
              <a:ea typeface="+mn-ea"/>
              <a:cs typeface="Times New Roman" pitchFamily="18" charset="0"/>
            </a:rPr>
            <a:t>The Company has several labor groups, each with different effective contract renewal dates.  This adjustment annualizes the wage increases that occurred during 2009 for labor charged to operations and maintenance accounts.  See page 4.3.1 for more information on how this adjustment was calculated.</a:t>
          </a:r>
          <a:endParaRPr lang="en-US" sz="1100">
            <a:latin typeface="Times New Roman" pitchFamily="18" charset="0"/>
            <a:cs typeface="Times New Roman"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ATECASE\090205%20PacifiCorp\Company%20Workpapers\Non-confidential%20Workpapers\Workpapers\R.%20Bryce%20Dalley\Models\WA%20RAM%20JUNE%202008%20GR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lcshrn102\SHR02\REGULATN\ER\WA601rc\Copy%20of%20Models%20as%20Filed\Ram%20Dec%201998%20-%20WA%20Rate%20CaseRevis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ATECASE\PacifiCorp%20UE100749%20GRC\Company%20Workpapers\G.%20%20UE-10_PAC%20Workpapers%20(May%202010)\Dalley%20Workpapers\UE-10_Dalley%20Workpaper%206%20(PACMay2010)\Revenue%20Requirement%20Models\WA%20RAM%20Dec%202009%20GR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ATECASE\OPEN%20RATECASES\PacifiCorp%20GRC%202010%20UE-100749\Company%20Workpapers\G.%20%20UE-10_PAC%20Workpapers%20(May%202010)\Dalley%20Workpapers\UE-10_Dalley%20Workpaper%206%20(PACMay2010)\7%20-%20Tax\7.11%20Avg%20Balance%20for%20ADIT%20-%20Property.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sheetData sheetId="1"/>
      <sheetData sheetId="2"/>
      <sheetData sheetId="3"/>
      <sheetData sheetId="4"/>
      <sheetData sheetId="5"/>
      <sheetData sheetId="6"/>
      <sheetData sheetId="7"/>
      <sheetData sheetId="8"/>
      <sheetData sheetId="9"/>
      <sheetData sheetId="10">
        <row r="2">
          <cell r="AK2" t="str">
            <v>CALIFORNIA</v>
          </cell>
          <cell r="AL2">
            <v>1</v>
          </cell>
        </row>
        <row r="3">
          <cell r="AK3" t="str">
            <v>OREGON</v>
          </cell>
          <cell r="AL3">
            <v>1</v>
          </cell>
        </row>
        <row r="4">
          <cell r="AK4" t="str">
            <v>WASHINGTON</v>
          </cell>
          <cell r="AL4">
            <v>1</v>
          </cell>
        </row>
        <row r="5">
          <cell r="AK5" t="str">
            <v>WY-ALL</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WASHINGTON</v>
          </cell>
          <cell r="AL15">
            <v>3</v>
          </cell>
        </row>
        <row r="25">
          <cell r="AQ25">
            <v>0.495</v>
          </cell>
          <cell r="AT25">
            <v>6.021E-2</v>
          </cell>
        </row>
        <row r="29">
          <cell r="AL29" t="str">
            <v>WA</v>
          </cell>
        </row>
        <row r="33">
          <cell r="AP33">
            <v>2</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190</v>
          </cell>
        </row>
        <row r="55">
          <cell r="AK55">
            <v>228</v>
          </cell>
        </row>
        <row r="56">
          <cell r="AK56">
            <v>235</v>
          </cell>
        </row>
        <row r="57">
          <cell r="AK57">
            <v>252</v>
          </cell>
        </row>
        <row r="58">
          <cell r="AK58">
            <v>255</v>
          </cell>
        </row>
        <row r="59">
          <cell r="AK59">
            <v>281</v>
          </cell>
        </row>
        <row r="60">
          <cell r="AK60">
            <v>282</v>
          </cell>
        </row>
        <row r="61">
          <cell r="AK61">
            <v>283</v>
          </cell>
        </row>
        <row r="62">
          <cell r="AK62">
            <v>301</v>
          </cell>
        </row>
        <row r="63">
          <cell r="AK63">
            <v>302</v>
          </cell>
        </row>
        <row r="64">
          <cell r="AK64">
            <v>303</v>
          </cell>
        </row>
        <row r="65">
          <cell r="AK65">
            <v>303</v>
          </cell>
        </row>
        <row r="66">
          <cell r="AK66">
            <v>310</v>
          </cell>
        </row>
        <row r="67">
          <cell r="AK67">
            <v>311</v>
          </cell>
        </row>
        <row r="68">
          <cell r="AK68">
            <v>312</v>
          </cell>
        </row>
        <row r="69">
          <cell r="AK69">
            <v>314</v>
          </cell>
        </row>
        <row r="70">
          <cell r="AK70">
            <v>315</v>
          </cell>
        </row>
        <row r="71">
          <cell r="AK71">
            <v>316</v>
          </cell>
        </row>
        <row r="72">
          <cell r="AK72">
            <v>320</v>
          </cell>
        </row>
        <row r="73">
          <cell r="AK73">
            <v>321</v>
          </cell>
        </row>
        <row r="74">
          <cell r="AK74">
            <v>322</v>
          </cell>
        </row>
        <row r="75">
          <cell r="AK75">
            <v>323</v>
          </cell>
        </row>
        <row r="76">
          <cell r="AK76">
            <v>324</v>
          </cell>
        </row>
        <row r="77">
          <cell r="AK77">
            <v>325</v>
          </cell>
        </row>
        <row r="78">
          <cell r="AK78">
            <v>330</v>
          </cell>
        </row>
        <row r="79">
          <cell r="AK79">
            <v>331</v>
          </cell>
        </row>
        <row r="80">
          <cell r="AK80">
            <v>332</v>
          </cell>
        </row>
        <row r="81">
          <cell r="AK81">
            <v>333</v>
          </cell>
        </row>
        <row r="82">
          <cell r="AK82">
            <v>334</v>
          </cell>
        </row>
        <row r="83">
          <cell r="AK83">
            <v>335</v>
          </cell>
        </row>
        <row r="84">
          <cell r="AK84">
            <v>336</v>
          </cell>
        </row>
        <row r="85">
          <cell r="AK85">
            <v>340</v>
          </cell>
        </row>
        <row r="86">
          <cell r="AK86">
            <v>341</v>
          </cell>
        </row>
        <row r="87">
          <cell r="AK87">
            <v>342</v>
          </cell>
        </row>
        <row r="88">
          <cell r="AK88">
            <v>343</v>
          </cell>
        </row>
        <row r="89">
          <cell r="AK89">
            <v>344</v>
          </cell>
        </row>
        <row r="90">
          <cell r="AK90">
            <v>345</v>
          </cell>
        </row>
        <row r="91">
          <cell r="AK91">
            <v>346</v>
          </cell>
        </row>
        <row r="92">
          <cell r="AK92">
            <v>350</v>
          </cell>
        </row>
        <row r="93">
          <cell r="AK93">
            <v>352</v>
          </cell>
        </row>
        <row r="94">
          <cell r="AK94">
            <v>353</v>
          </cell>
        </row>
        <row r="95">
          <cell r="AK95">
            <v>354</v>
          </cell>
        </row>
        <row r="96">
          <cell r="AK96">
            <v>355</v>
          </cell>
        </row>
        <row r="97">
          <cell r="AK97">
            <v>356</v>
          </cell>
        </row>
        <row r="98">
          <cell r="AK98">
            <v>357</v>
          </cell>
        </row>
        <row r="99">
          <cell r="AK99">
            <v>358</v>
          </cell>
        </row>
        <row r="100">
          <cell r="AK100">
            <v>359</v>
          </cell>
        </row>
        <row r="101">
          <cell r="AK101">
            <v>360</v>
          </cell>
        </row>
        <row r="102">
          <cell r="AK102">
            <v>361</v>
          </cell>
        </row>
        <row r="103">
          <cell r="AK103">
            <v>362</v>
          </cell>
        </row>
        <row r="104">
          <cell r="AK104">
            <v>364</v>
          </cell>
        </row>
        <row r="105">
          <cell r="AK105">
            <v>365</v>
          </cell>
        </row>
        <row r="106">
          <cell r="AK106">
            <v>366</v>
          </cell>
        </row>
        <row r="107">
          <cell r="AK107">
            <v>367</v>
          </cell>
        </row>
        <row r="108">
          <cell r="AK108">
            <v>368</v>
          </cell>
        </row>
        <row r="109">
          <cell r="AK109">
            <v>369</v>
          </cell>
        </row>
        <row r="110">
          <cell r="AK110">
            <v>370</v>
          </cell>
        </row>
        <row r="111">
          <cell r="AK111">
            <v>371</v>
          </cell>
        </row>
        <row r="112">
          <cell r="AK112">
            <v>372</v>
          </cell>
        </row>
        <row r="113">
          <cell r="AK113">
            <v>373</v>
          </cell>
        </row>
        <row r="114">
          <cell r="AK114">
            <v>389</v>
          </cell>
        </row>
        <row r="115">
          <cell r="AK115">
            <v>390</v>
          </cell>
        </row>
        <row r="116">
          <cell r="AK116">
            <v>391</v>
          </cell>
        </row>
        <row r="117">
          <cell r="AK117">
            <v>392</v>
          </cell>
        </row>
        <row r="118">
          <cell r="AK118">
            <v>393</v>
          </cell>
        </row>
        <row r="119">
          <cell r="AK119">
            <v>394</v>
          </cell>
        </row>
        <row r="120">
          <cell r="AK120">
            <v>395</v>
          </cell>
        </row>
        <row r="121">
          <cell r="AK121">
            <v>396</v>
          </cell>
        </row>
        <row r="122">
          <cell r="AK122">
            <v>397</v>
          </cell>
        </row>
        <row r="123">
          <cell r="AK123">
            <v>398</v>
          </cell>
        </row>
        <row r="124">
          <cell r="AK124">
            <v>399</v>
          </cell>
        </row>
        <row r="125">
          <cell r="AK125">
            <v>405</v>
          </cell>
        </row>
        <row r="126">
          <cell r="AK126">
            <v>406</v>
          </cell>
        </row>
        <row r="127">
          <cell r="AK127">
            <v>407</v>
          </cell>
        </row>
        <row r="128">
          <cell r="AK128">
            <v>408</v>
          </cell>
        </row>
        <row r="129">
          <cell r="AK129">
            <v>419</v>
          </cell>
        </row>
        <row r="130">
          <cell r="AK130">
            <v>421</v>
          </cell>
        </row>
        <row r="131">
          <cell r="AK131">
            <v>427</v>
          </cell>
        </row>
        <row r="132">
          <cell r="AK132">
            <v>428</v>
          </cell>
        </row>
        <row r="133">
          <cell r="AK133">
            <v>429</v>
          </cell>
        </row>
        <row r="134">
          <cell r="AK134">
            <v>431</v>
          </cell>
        </row>
        <row r="135">
          <cell r="AK135">
            <v>432</v>
          </cell>
        </row>
        <row r="136">
          <cell r="AK136">
            <v>440</v>
          </cell>
        </row>
        <row r="137">
          <cell r="AK137">
            <v>442</v>
          </cell>
        </row>
        <row r="138">
          <cell r="AK138">
            <v>444</v>
          </cell>
        </row>
        <row r="139">
          <cell r="AK139">
            <v>445</v>
          </cell>
        </row>
        <row r="140">
          <cell r="AK140">
            <v>447</v>
          </cell>
        </row>
        <row r="141">
          <cell r="AK141">
            <v>448</v>
          </cell>
        </row>
        <row r="142">
          <cell r="AK142">
            <v>449</v>
          </cell>
        </row>
        <row r="143">
          <cell r="AK143">
            <v>450</v>
          </cell>
        </row>
        <row r="144">
          <cell r="AK144">
            <v>451</v>
          </cell>
        </row>
        <row r="145">
          <cell r="AK145">
            <v>453</v>
          </cell>
        </row>
        <row r="146">
          <cell r="AK146">
            <v>454</v>
          </cell>
        </row>
        <row r="147">
          <cell r="AK147">
            <v>456</v>
          </cell>
        </row>
        <row r="148">
          <cell r="AK148">
            <v>500</v>
          </cell>
        </row>
        <row r="149">
          <cell r="AK149">
            <v>501</v>
          </cell>
        </row>
        <row r="150">
          <cell r="AK150">
            <v>502</v>
          </cell>
        </row>
        <row r="151">
          <cell r="AK151">
            <v>503</v>
          </cell>
        </row>
        <row r="152">
          <cell r="AK152">
            <v>505</v>
          </cell>
        </row>
        <row r="153">
          <cell r="AK153">
            <v>506</v>
          </cell>
        </row>
        <row r="154">
          <cell r="AK154">
            <v>507</v>
          </cell>
        </row>
        <row r="155">
          <cell r="AK155">
            <v>510</v>
          </cell>
        </row>
        <row r="156">
          <cell r="AK156">
            <v>511</v>
          </cell>
        </row>
        <row r="157">
          <cell r="AK157">
            <v>512</v>
          </cell>
        </row>
        <row r="158">
          <cell r="AK158">
            <v>513</v>
          </cell>
        </row>
        <row r="159">
          <cell r="AK159">
            <v>514</v>
          </cell>
        </row>
        <row r="160">
          <cell r="AK160">
            <v>517</v>
          </cell>
        </row>
        <row r="161">
          <cell r="AK161">
            <v>518</v>
          </cell>
        </row>
        <row r="162">
          <cell r="AK162">
            <v>519</v>
          </cell>
        </row>
        <row r="163">
          <cell r="AK163">
            <v>520</v>
          </cell>
        </row>
        <row r="164">
          <cell r="AK164">
            <v>523</v>
          </cell>
        </row>
        <row r="165">
          <cell r="AK165">
            <v>524</v>
          </cell>
        </row>
        <row r="166">
          <cell r="AK166">
            <v>528</v>
          </cell>
        </row>
        <row r="167">
          <cell r="AK167">
            <v>529</v>
          </cell>
        </row>
        <row r="168">
          <cell r="AK168">
            <v>530</v>
          </cell>
        </row>
        <row r="169">
          <cell r="AK169">
            <v>531</v>
          </cell>
        </row>
        <row r="170">
          <cell r="AK170">
            <v>532</v>
          </cell>
        </row>
        <row r="171">
          <cell r="AK171">
            <v>535</v>
          </cell>
        </row>
        <row r="172">
          <cell r="AK172">
            <v>536</v>
          </cell>
        </row>
        <row r="173">
          <cell r="AK173">
            <v>537</v>
          </cell>
        </row>
        <row r="174">
          <cell r="AK174">
            <v>538</v>
          </cell>
        </row>
        <row r="175">
          <cell r="AK175">
            <v>539</v>
          </cell>
        </row>
        <row r="176">
          <cell r="AK176">
            <v>540</v>
          </cell>
        </row>
        <row r="177">
          <cell r="AK177">
            <v>541</v>
          </cell>
        </row>
        <row r="178">
          <cell r="AK178">
            <v>542</v>
          </cell>
        </row>
        <row r="179">
          <cell r="AK179">
            <v>543</v>
          </cell>
        </row>
        <row r="180">
          <cell r="AK180">
            <v>544</v>
          </cell>
        </row>
        <row r="181">
          <cell r="AK181">
            <v>545</v>
          </cell>
        </row>
        <row r="182">
          <cell r="AK182">
            <v>546</v>
          </cell>
        </row>
        <row r="183">
          <cell r="AK183">
            <v>547</v>
          </cell>
        </row>
        <row r="184">
          <cell r="AK184">
            <v>548</v>
          </cell>
        </row>
        <row r="185">
          <cell r="AK185">
            <v>549</v>
          </cell>
        </row>
        <row r="186">
          <cell r="AK186">
            <v>551</v>
          </cell>
        </row>
        <row r="187">
          <cell r="AK187">
            <v>552</v>
          </cell>
        </row>
        <row r="188">
          <cell r="AK188">
            <v>553</v>
          </cell>
        </row>
        <row r="189">
          <cell r="AK189">
            <v>554</v>
          </cell>
        </row>
        <row r="190">
          <cell r="AK190">
            <v>555</v>
          </cell>
        </row>
        <row r="191">
          <cell r="AK191">
            <v>556</v>
          </cell>
        </row>
        <row r="192">
          <cell r="AK192">
            <v>557</v>
          </cell>
        </row>
        <row r="193">
          <cell r="AK193">
            <v>560</v>
          </cell>
        </row>
        <row r="194">
          <cell r="AK194">
            <v>561</v>
          </cell>
        </row>
        <row r="195">
          <cell r="AK195">
            <v>562</v>
          </cell>
        </row>
        <row r="196">
          <cell r="AK196">
            <v>563</v>
          </cell>
        </row>
        <row r="197">
          <cell r="AK197">
            <v>564</v>
          </cell>
        </row>
        <row r="198">
          <cell r="AK198">
            <v>565</v>
          </cell>
        </row>
        <row r="199">
          <cell r="AK199">
            <v>566</v>
          </cell>
        </row>
        <row r="200">
          <cell r="AK200">
            <v>567</v>
          </cell>
        </row>
        <row r="201">
          <cell r="AK201">
            <v>568</v>
          </cell>
        </row>
        <row r="202">
          <cell r="AK202">
            <v>569</v>
          </cell>
        </row>
        <row r="203">
          <cell r="AK203">
            <v>570</v>
          </cell>
        </row>
        <row r="204">
          <cell r="AK204">
            <v>571</v>
          </cell>
        </row>
        <row r="205">
          <cell r="AK205">
            <v>572</v>
          </cell>
        </row>
        <row r="206">
          <cell r="AK206">
            <v>573</v>
          </cell>
        </row>
        <row r="207">
          <cell r="AK207">
            <v>580</v>
          </cell>
        </row>
        <row r="208">
          <cell r="AK208">
            <v>581</v>
          </cell>
        </row>
        <row r="209">
          <cell r="AK209">
            <v>582</v>
          </cell>
        </row>
        <row r="210">
          <cell r="AK210">
            <v>583</v>
          </cell>
        </row>
        <row r="211">
          <cell r="AK211">
            <v>584</v>
          </cell>
        </row>
        <row r="212">
          <cell r="AK212">
            <v>585</v>
          </cell>
        </row>
        <row r="213">
          <cell r="AK213">
            <v>586</v>
          </cell>
        </row>
        <row r="214">
          <cell r="AK214">
            <v>587</v>
          </cell>
        </row>
        <row r="215">
          <cell r="AK215">
            <v>588</v>
          </cell>
        </row>
        <row r="216">
          <cell r="AK216">
            <v>589</v>
          </cell>
        </row>
        <row r="217">
          <cell r="AK217">
            <v>590</v>
          </cell>
        </row>
        <row r="218">
          <cell r="AK218">
            <v>591</v>
          </cell>
        </row>
        <row r="219">
          <cell r="AK219">
            <v>592</v>
          </cell>
        </row>
        <row r="220">
          <cell r="AK220">
            <v>593</v>
          </cell>
        </row>
        <row r="221">
          <cell r="AK221">
            <v>594</v>
          </cell>
        </row>
        <row r="222">
          <cell r="AK222">
            <v>595</v>
          </cell>
        </row>
        <row r="223">
          <cell r="AK223">
            <v>596</v>
          </cell>
        </row>
        <row r="224">
          <cell r="AK224">
            <v>597</v>
          </cell>
        </row>
        <row r="225">
          <cell r="AK225">
            <v>598</v>
          </cell>
        </row>
        <row r="226">
          <cell r="AK226">
            <v>901</v>
          </cell>
        </row>
        <row r="227">
          <cell r="AK227">
            <v>902</v>
          </cell>
        </row>
        <row r="228">
          <cell r="AK228">
            <v>903</v>
          </cell>
        </row>
        <row r="229">
          <cell r="AK229">
            <v>904</v>
          </cell>
        </row>
        <row r="230">
          <cell r="AK230">
            <v>905</v>
          </cell>
        </row>
        <row r="231">
          <cell r="AK231">
            <v>907</v>
          </cell>
        </row>
        <row r="232">
          <cell r="AK232">
            <v>908</v>
          </cell>
        </row>
        <row r="233">
          <cell r="AK233">
            <v>909</v>
          </cell>
        </row>
        <row r="234">
          <cell r="AK234">
            <v>910</v>
          </cell>
        </row>
        <row r="235">
          <cell r="AK235">
            <v>911</v>
          </cell>
        </row>
        <row r="236">
          <cell r="AK236">
            <v>912</v>
          </cell>
        </row>
        <row r="237">
          <cell r="AK237">
            <v>913</v>
          </cell>
        </row>
        <row r="238">
          <cell r="AK238">
            <v>916</v>
          </cell>
        </row>
        <row r="239">
          <cell r="AK239">
            <v>920</v>
          </cell>
        </row>
        <row r="240">
          <cell r="AK240">
            <v>921</v>
          </cell>
        </row>
        <row r="241">
          <cell r="AK241">
            <v>922</v>
          </cell>
        </row>
        <row r="242">
          <cell r="AK242">
            <v>923</v>
          </cell>
        </row>
        <row r="243">
          <cell r="AK243">
            <v>924</v>
          </cell>
        </row>
        <row r="244">
          <cell r="AK244">
            <v>925</v>
          </cell>
        </row>
        <row r="245">
          <cell r="AK245">
            <v>926</v>
          </cell>
        </row>
        <row r="246">
          <cell r="AK246">
            <v>927</v>
          </cell>
        </row>
        <row r="247">
          <cell r="AK247">
            <v>928</v>
          </cell>
        </row>
        <row r="248">
          <cell r="AK248">
            <v>929</v>
          </cell>
        </row>
        <row r="249">
          <cell r="AK249">
            <v>930</v>
          </cell>
        </row>
        <row r="250">
          <cell r="AK250">
            <v>931</v>
          </cell>
        </row>
        <row r="251">
          <cell r="AK251">
            <v>935</v>
          </cell>
        </row>
        <row r="252">
          <cell r="AK252">
            <v>1869</v>
          </cell>
        </row>
        <row r="253">
          <cell r="AK253">
            <v>2281</v>
          </cell>
        </row>
        <row r="254">
          <cell r="AK254">
            <v>2282</v>
          </cell>
        </row>
        <row r="255">
          <cell r="AK255">
            <v>4118</v>
          </cell>
        </row>
        <row r="256">
          <cell r="AK256">
            <v>4194</v>
          </cell>
        </row>
        <row r="257">
          <cell r="AK257">
            <v>4311</v>
          </cell>
        </row>
        <row r="258">
          <cell r="AK258">
            <v>18221</v>
          </cell>
        </row>
        <row r="259">
          <cell r="AK259">
            <v>18222</v>
          </cell>
        </row>
        <row r="260">
          <cell r="AK260">
            <v>22842</v>
          </cell>
        </row>
        <row r="261">
          <cell r="AK261">
            <v>25316</v>
          </cell>
        </row>
        <row r="262">
          <cell r="AK262">
            <v>25317</v>
          </cell>
        </row>
        <row r="263">
          <cell r="AK263">
            <v>25318</v>
          </cell>
        </row>
        <row r="264">
          <cell r="AK264">
            <v>25319</v>
          </cell>
        </row>
        <row r="265">
          <cell r="AK265">
            <v>25399</v>
          </cell>
        </row>
        <row r="266">
          <cell r="AK266">
            <v>40910</v>
          </cell>
        </row>
        <row r="267">
          <cell r="AK267">
            <v>40911</v>
          </cell>
        </row>
        <row r="268">
          <cell r="AK268">
            <v>41010</v>
          </cell>
        </row>
        <row r="269">
          <cell r="AK269">
            <v>41011</v>
          </cell>
        </row>
        <row r="270">
          <cell r="AK270">
            <v>41110</v>
          </cell>
        </row>
        <row r="271">
          <cell r="AK271">
            <v>41111</v>
          </cell>
        </row>
        <row r="272">
          <cell r="AK272">
            <v>41140</v>
          </cell>
        </row>
        <row r="273">
          <cell r="AK273">
            <v>41141</v>
          </cell>
        </row>
        <row r="274">
          <cell r="AK274">
            <v>41160</v>
          </cell>
        </row>
        <row r="275">
          <cell r="AK275">
            <v>41170</v>
          </cell>
        </row>
        <row r="276">
          <cell r="AK276">
            <v>41181</v>
          </cell>
        </row>
        <row r="277">
          <cell r="AK277">
            <v>108360</v>
          </cell>
        </row>
        <row r="278">
          <cell r="AK278">
            <v>108361</v>
          </cell>
        </row>
        <row r="279">
          <cell r="AK279">
            <v>108362</v>
          </cell>
        </row>
        <row r="280">
          <cell r="AK280">
            <v>108364</v>
          </cell>
        </row>
        <row r="281">
          <cell r="AK281">
            <v>108365</v>
          </cell>
        </row>
        <row r="282">
          <cell r="AK282">
            <v>108366</v>
          </cell>
        </row>
        <row r="283">
          <cell r="AK283">
            <v>108367</v>
          </cell>
        </row>
        <row r="284">
          <cell r="AK284">
            <v>108368</v>
          </cell>
        </row>
        <row r="285">
          <cell r="AK285">
            <v>108369</v>
          </cell>
        </row>
        <row r="286">
          <cell r="AK286">
            <v>108370</v>
          </cell>
        </row>
        <row r="287">
          <cell r="AK287">
            <v>108371</v>
          </cell>
        </row>
        <row r="288">
          <cell r="AK288">
            <v>108372</v>
          </cell>
        </row>
        <row r="289">
          <cell r="AK289">
            <v>108373</v>
          </cell>
        </row>
        <row r="290">
          <cell r="AK290">
            <v>111399</v>
          </cell>
        </row>
        <row r="291">
          <cell r="AK291">
            <v>403360</v>
          </cell>
        </row>
        <row r="292">
          <cell r="AK292">
            <v>403361</v>
          </cell>
        </row>
        <row r="293">
          <cell r="AK293">
            <v>403362</v>
          </cell>
        </row>
        <row r="294">
          <cell r="AK294">
            <v>403364</v>
          </cell>
        </row>
        <row r="295">
          <cell r="AK295">
            <v>403365</v>
          </cell>
        </row>
        <row r="296">
          <cell r="AK296">
            <v>403366</v>
          </cell>
        </row>
        <row r="297">
          <cell r="AK297">
            <v>403367</v>
          </cell>
        </row>
        <row r="298">
          <cell r="AK298">
            <v>403368</v>
          </cell>
        </row>
        <row r="299">
          <cell r="AK299">
            <v>403369</v>
          </cell>
        </row>
        <row r="300">
          <cell r="AK300">
            <v>403370</v>
          </cell>
        </row>
        <row r="301">
          <cell r="AK301">
            <v>403371</v>
          </cell>
        </row>
        <row r="302">
          <cell r="AK302">
            <v>403372</v>
          </cell>
        </row>
        <row r="303">
          <cell r="AK303">
            <v>403373</v>
          </cell>
        </row>
        <row r="304">
          <cell r="AK304">
            <v>404330</v>
          </cell>
        </row>
        <row r="305">
          <cell r="AK305">
            <v>1081390</v>
          </cell>
        </row>
        <row r="306">
          <cell r="AK306">
            <v>1081399</v>
          </cell>
        </row>
        <row r="307">
          <cell r="AK307" t="str">
            <v>108D</v>
          </cell>
        </row>
        <row r="308">
          <cell r="AK308" t="str">
            <v>108D00</v>
          </cell>
        </row>
        <row r="309">
          <cell r="AK309" t="str">
            <v>108DS</v>
          </cell>
        </row>
        <row r="310">
          <cell r="AK310" t="str">
            <v>108EP</v>
          </cell>
        </row>
        <row r="311">
          <cell r="AK311" t="str">
            <v>108GP</v>
          </cell>
        </row>
        <row r="312">
          <cell r="AK312" t="str">
            <v>108HP</v>
          </cell>
        </row>
        <row r="313">
          <cell r="AK313" t="str">
            <v>108MP</v>
          </cell>
        </row>
        <row r="314">
          <cell r="AK314" t="str">
            <v>108MP</v>
          </cell>
        </row>
        <row r="315">
          <cell r="AK315" t="str">
            <v>108NP</v>
          </cell>
        </row>
        <row r="316">
          <cell r="AK316" t="str">
            <v>108OP</v>
          </cell>
        </row>
        <row r="317">
          <cell r="AK317" t="str">
            <v>108SP</v>
          </cell>
        </row>
        <row r="318">
          <cell r="AK318" t="str">
            <v>108TP</v>
          </cell>
        </row>
        <row r="319">
          <cell r="AK319" t="str">
            <v>111CLG</v>
          </cell>
        </row>
        <row r="320">
          <cell r="AK320" t="str">
            <v>111CLH</v>
          </cell>
        </row>
        <row r="321">
          <cell r="AK321" t="str">
            <v>111CLS</v>
          </cell>
        </row>
        <row r="322">
          <cell r="AK322" t="str">
            <v>111IP</v>
          </cell>
        </row>
        <row r="323">
          <cell r="AK323" t="str">
            <v>111IP</v>
          </cell>
        </row>
        <row r="324">
          <cell r="AK324" t="str">
            <v>182M</v>
          </cell>
        </row>
        <row r="325">
          <cell r="AK325" t="str">
            <v>182W</v>
          </cell>
        </row>
        <row r="326">
          <cell r="AK326" t="str">
            <v>186M</v>
          </cell>
        </row>
        <row r="327">
          <cell r="AK327" t="str">
            <v>390L</v>
          </cell>
        </row>
        <row r="328">
          <cell r="AK328" t="str">
            <v>392L</v>
          </cell>
        </row>
        <row r="329">
          <cell r="AK329" t="str">
            <v>399G</v>
          </cell>
        </row>
        <row r="330">
          <cell r="AK330" t="str">
            <v>399L</v>
          </cell>
        </row>
        <row r="331">
          <cell r="AK331" t="str">
            <v>403EP</v>
          </cell>
        </row>
        <row r="332">
          <cell r="AK332" t="str">
            <v>403GP</v>
          </cell>
        </row>
        <row r="333">
          <cell r="AK333" t="str">
            <v>403GV0</v>
          </cell>
        </row>
        <row r="334">
          <cell r="AK334" t="str">
            <v>403HP</v>
          </cell>
        </row>
        <row r="335">
          <cell r="AK335" t="str">
            <v>403MP</v>
          </cell>
        </row>
        <row r="336">
          <cell r="AK336" t="str">
            <v>403NP</v>
          </cell>
        </row>
        <row r="337">
          <cell r="AK337" t="str">
            <v>403OP</v>
          </cell>
        </row>
        <row r="338">
          <cell r="AK338" t="str">
            <v>403SP</v>
          </cell>
        </row>
        <row r="339">
          <cell r="AK339" t="str">
            <v>403TP</v>
          </cell>
        </row>
        <row r="340">
          <cell r="AK340" t="str">
            <v>404CLG</v>
          </cell>
        </row>
        <row r="341">
          <cell r="AK341" t="str">
            <v>404CLS</v>
          </cell>
        </row>
        <row r="342">
          <cell r="AK342" t="str">
            <v>404HP</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OWC141</v>
          </cell>
        </row>
        <row r="358">
          <cell r="AK358" t="str">
            <v>OWC143</v>
          </cell>
        </row>
        <row r="359">
          <cell r="AK359" t="str">
            <v>OWC232</v>
          </cell>
        </row>
        <row r="360">
          <cell r="AK360" t="str">
            <v>OWC25330</v>
          </cell>
        </row>
        <row r="361">
          <cell r="AK361" t="str">
            <v>DFA</v>
          </cell>
        </row>
        <row r="362">
          <cell r="AK362" t="str">
            <v>S00</v>
          </cell>
        </row>
        <row r="363">
          <cell r="AK363" t="str">
            <v>SCHMAF</v>
          </cell>
        </row>
        <row r="364">
          <cell r="AK364" t="str">
            <v>SCHMAP</v>
          </cell>
        </row>
        <row r="365">
          <cell r="AK365" t="str">
            <v>SCHMAT</v>
          </cell>
        </row>
        <row r="366">
          <cell r="AK366" t="str">
            <v>SCHMDF</v>
          </cell>
        </row>
        <row r="367">
          <cell r="AK367" t="str">
            <v>SCHMDP</v>
          </cell>
        </row>
        <row r="368">
          <cell r="AK368" t="str">
            <v>SCHMDT</v>
          </cell>
        </row>
        <row r="369">
          <cell r="AK369" t="str">
            <v>T00</v>
          </cell>
        </row>
        <row r="370">
          <cell r="AK370" t="str">
            <v>TS0</v>
          </cell>
        </row>
        <row r="371">
          <cell r="AK371" t="str">
            <v>OWC230</v>
          </cell>
        </row>
        <row r="372">
          <cell r="AK372">
            <v>22844</v>
          </cell>
        </row>
        <row r="373">
          <cell r="AK373">
            <v>230</v>
          </cell>
        </row>
        <row r="374">
          <cell r="AK374">
            <v>254105</v>
          </cell>
        </row>
        <row r="375">
          <cell r="AK375">
            <v>25398</v>
          </cell>
        </row>
        <row r="376">
          <cell r="AK376">
            <v>2283</v>
          </cell>
        </row>
        <row r="377">
          <cell r="AK377">
            <v>415</v>
          </cell>
        </row>
        <row r="378">
          <cell r="AK378">
            <v>416</v>
          </cell>
        </row>
      </sheetData>
      <sheetData sheetId="11"/>
      <sheetData sheetId="12"/>
      <sheetData sheetId="13"/>
      <sheetData sheetId="14"/>
      <sheetData sheetId="15">
        <row r="3">
          <cell r="B3" t="str">
            <v>FACTOR</v>
          </cell>
          <cell r="E3" t="str">
            <v>TOTAL</v>
          </cell>
          <cell r="F3" t="str">
            <v>CALIFORNIA</v>
          </cell>
          <cell r="G3" t="str">
            <v>OREGON</v>
          </cell>
          <cell r="H3" t="str">
            <v>WASHINGTON</v>
          </cell>
          <cell r="I3" t="str">
            <v>WY-ALL</v>
          </cell>
          <cell r="J3" t="str">
            <v>WYOMING-PPL</v>
          </cell>
          <cell r="K3" t="str">
            <v>UTAH</v>
          </cell>
          <cell r="L3" t="str">
            <v>IDAHO-UPL</v>
          </cell>
          <cell r="M3" t="str">
            <v>WY-UP&amp;L</v>
          </cell>
          <cell r="N3" t="str">
            <v>FERC</v>
          </cell>
          <cell r="O3" t="str">
            <v>OTHER</v>
          </cell>
          <cell r="P3" t="str">
            <v>NON-UTILITY</v>
          </cell>
          <cell r="S3" t="str">
            <v>FACTOR</v>
          </cell>
          <cell r="V3" t="str">
            <v>TOTAL</v>
          </cell>
          <cell r="W3" t="str">
            <v>CALIFORNIA</v>
          </cell>
          <cell r="X3" t="str">
            <v>OREGON</v>
          </cell>
          <cell r="Y3" t="str">
            <v>WASHINGTON</v>
          </cell>
          <cell r="Z3" t="str">
            <v>WY-ALL</v>
          </cell>
          <cell r="AA3" t="str">
            <v>WY-EAST</v>
          </cell>
          <cell r="AB3" t="str">
            <v>UTAH</v>
          </cell>
          <cell r="AC3" t="str">
            <v>IDAHO</v>
          </cell>
          <cell r="AD3" t="str">
            <v>WY-WEST</v>
          </cell>
          <cell r="AE3" t="str">
            <v>FERC</v>
          </cell>
          <cell r="AF3" t="str">
            <v>OTHER</v>
          </cell>
          <cell r="AG3" t="str">
            <v>NON-UTILITY</v>
          </cell>
        </row>
        <row r="4">
          <cell r="B4" t="str">
            <v>SG</v>
          </cell>
          <cell r="E4">
            <v>0.99999999999999967</v>
          </cell>
          <cell r="F4">
            <v>1.8091217273899413E-2</v>
          </cell>
          <cell r="G4">
            <v>0.27825318686777611</v>
          </cell>
          <cell r="H4">
            <v>8.1930422926122626E-2</v>
          </cell>
          <cell r="I4">
            <v>0.14339508503130852</v>
          </cell>
          <cell r="J4">
            <v>0.12414974475842459</v>
          </cell>
          <cell r="K4">
            <v>0.41470487056725025</v>
          </cell>
          <cell r="L4">
            <v>5.984016485748235E-2</v>
          </cell>
          <cell r="M4">
            <v>1.9245340272883923E-2</v>
          </cell>
          <cell r="N4">
            <v>3.7850524761605404E-3</v>
          </cell>
          <cell r="O4">
            <v>0</v>
          </cell>
          <cell r="P4">
            <v>0</v>
          </cell>
          <cell r="S4" t="str">
            <v>SG</v>
          </cell>
          <cell r="V4">
            <v>0.99999999999999967</v>
          </cell>
          <cell r="W4">
            <v>1.8091217273899413E-2</v>
          </cell>
          <cell r="X4">
            <v>0.27825318686777611</v>
          </cell>
          <cell r="Y4">
            <v>8.1930422926122626E-2</v>
          </cell>
          <cell r="Z4">
            <v>0.14339508503130852</v>
          </cell>
          <cell r="AA4">
            <v>0.12414974475842459</v>
          </cell>
          <cell r="AB4">
            <v>0.41470487056725025</v>
          </cell>
          <cell r="AC4">
            <v>5.984016485748235E-2</v>
          </cell>
          <cell r="AD4">
            <v>1.9245340272883923E-2</v>
          </cell>
          <cell r="AE4">
            <v>3.7850524761605404E-3</v>
          </cell>
          <cell r="AF4">
            <v>0</v>
          </cell>
          <cell r="AG4">
            <v>0</v>
          </cell>
        </row>
        <row r="5">
          <cell r="B5" t="str">
            <v>SG-P</v>
          </cell>
          <cell r="E5">
            <v>0.99999999999999967</v>
          </cell>
          <cell r="F5">
            <v>1.8091217273899413E-2</v>
          </cell>
          <cell r="G5">
            <v>0.27825318686777611</v>
          </cell>
          <cell r="H5">
            <v>8.1930422926122626E-2</v>
          </cell>
          <cell r="I5">
            <v>0.14339508503130852</v>
          </cell>
          <cell r="J5">
            <v>0.12414974475842459</v>
          </cell>
          <cell r="K5">
            <v>0.41470487056725025</v>
          </cell>
          <cell r="L5">
            <v>5.984016485748235E-2</v>
          </cell>
          <cell r="M5">
            <v>1.9245340272883923E-2</v>
          </cell>
          <cell r="N5">
            <v>3.7850524761605404E-3</v>
          </cell>
          <cell r="O5">
            <v>0</v>
          </cell>
          <cell r="P5">
            <v>0</v>
          </cell>
          <cell r="S5" t="str">
            <v>SG-P</v>
          </cell>
          <cell r="V5">
            <v>0.99999999999999967</v>
          </cell>
          <cell r="W5">
            <v>1.8091217273899413E-2</v>
          </cell>
          <cell r="X5">
            <v>0.27825318686777611</v>
          </cell>
          <cell r="Y5">
            <v>8.1930422926122626E-2</v>
          </cell>
          <cell r="Z5">
            <v>0.14339508503130852</v>
          </cell>
          <cell r="AA5">
            <v>0.12414974475842459</v>
          </cell>
          <cell r="AB5">
            <v>0.41470487056725025</v>
          </cell>
          <cell r="AC5">
            <v>5.984016485748235E-2</v>
          </cell>
          <cell r="AD5">
            <v>1.9245340272883923E-2</v>
          </cell>
          <cell r="AE5">
            <v>3.7850524761605404E-3</v>
          </cell>
          <cell r="AF5">
            <v>0</v>
          </cell>
          <cell r="AG5">
            <v>0</v>
          </cell>
        </row>
        <row r="6">
          <cell r="B6" t="str">
            <v>SG-U</v>
          </cell>
          <cell r="E6">
            <v>0.99999999999999967</v>
          </cell>
          <cell r="F6">
            <v>1.8091217273899413E-2</v>
          </cell>
          <cell r="G6">
            <v>0.27825318686777611</v>
          </cell>
          <cell r="H6">
            <v>8.1930422926122626E-2</v>
          </cell>
          <cell r="I6">
            <v>0.14339508503130852</v>
          </cell>
          <cell r="J6">
            <v>0.12414974475842459</v>
          </cell>
          <cell r="K6">
            <v>0.41470487056725025</v>
          </cell>
          <cell r="L6">
            <v>5.984016485748235E-2</v>
          </cell>
          <cell r="M6">
            <v>1.9245340272883923E-2</v>
          </cell>
          <cell r="N6">
            <v>3.7850524761605404E-3</v>
          </cell>
          <cell r="O6">
            <v>0</v>
          </cell>
          <cell r="P6">
            <v>0</v>
          </cell>
          <cell r="S6" t="str">
            <v>SG-U</v>
          </cell>
          <cell r="V6">
            <v>0.99999999999999967</v>
          </cell>
          <cell r="W6">
            <v>1.8091217273899413E-2</v>
          </cell>
          <cell r="X6">
            <v>0.27825318686777611</v>
          </cell>
          <cell r="Y6">
            <v>8.1930422926122626E-2</v>
          </cell>
          <cell r="Z6">
            <v>0.14339508503130852</v>
          </cell>
          <cell r="AA6">
            <v>0.12414974475842459</v>
          </cell>
          <cell r="AB6">
            <v>0.41470487056725025</v>
          </cell>
          <cell r="AC6">
            <v>5.984016485748235E-2</v>
          </cell>
          <cell r="AD6">
            <v>1.9245340272883923E-2</v>
          </cell>
          <cell r="AE6">
            <v>3.7850524761605404E-3</v>
          </cell>
          <cell r="AF6">
            <v>0</v>
          </cell>
          <cell r="AG6">
            <v>0</v>
          </cell>
        </row>
        <row r="7">
          <cell r="B7" t="str">
            <v>DGP</v>
          </cell>
          <cell r="E7">
            <v>1</v>
          </cell>
          <cell r="F7">
            <v>3.6007827420026658E-2</v>
          </cell>
          <cell r="G7">
            <v>0.55382081703602981</v>
          </cell>
          <cell r="H7">
            <v>0.1630700955335849</v>
          </cell>
          <cell r="I7">
            <v>0.2471012600103587</v>
          </cell>
          <cell r="J7">
            <v>0.2471012600103587</v>
          </cell>
          <cell r="K7">
            <v>0</v>
          </cell>
          <cell r="L7">
            <v>0</v>
          </cell>
          <cell r="M7">
            <v>0</v>
          </cell>
          <cell r="N7">
            <v>0</v>
          </cell>
          <cell r="O7">
            <v>0</v>
          </cell>
          <cell r="P7">
            <v>0</v>
          </cell>
          <cell r="S7" t="str">
            <v>DGP</v>
          </cell>
          <cell r="V7">
            <v>1</v>
          </cell>
          <cell r="W7">
            <v>3.6007827420026658E-2</v>
          </cell>
          <cell r="X7">
            <v>0.55382081703602981</v>
          </cell>
          <cell r="Y7">
            <v>0.1630700955335849</v>
          </cell>
          <cell r="Z7">
            <v>0.2471012600103587</v>
          </cell>
          <cell r="AA7">
            <v>0.2471012600103587</v>
          </cell>
          <cell r="AB7">
            <v>0</v>
          </cell>
          <cell r="AC7">
            <v>0</v>
          </cell>
          <cell r="AD7">
            <v>0</v>
          </cell>
          <cell r="AE7">
            <v>0</v>
          </cell>
          <cell r="AF7">
            <v>0</v>
          </cell>
          <cell r="AG7">
            <v>0</v>
          </cell>
        </row>
        <row r="8">
          <cell r="B8" t="str">
            <v>DGU</v>
          </cell>
          <cell r="E8">
            <v>0.99999999999999989</v>
          </cell>
          <cell r="F8">
            <v>0</v>
          </cell>
          <cell r="G8">
            <v>0</v>
          </cell>
          <cell r="H8">
            <v>0</v>
          </cell>
          <cell r="I8">
            <v>3.8678236872586348E-2</v>
          </cell>
          <cell r="J8">
            <v>0</v>
          </cell>
          <cell r="K8">
            <v>0.83345126605089415</v>
          </cell>
          <cell r="L8">
            <v>0.12026350472552537</v>
          </cell>
          <cell r="M8">
            <v>3.8678236872586348E-2</v>
          </cell>
          <cell r="N8">
            <v>7.6069923509941078E-3</v>
          </cell>
          <cell r="O8">
            <v>0</v>
          </cell>
          <cell r="P8">
            <v>0</v>
          </cell>
          <cell r="S8" t="str">
            <v>DGU</v>
          </cell>
          <cell r="V8">
            <v>0.99999999999999989</v>
          </cell>
          <cell r="W8">
            <v>0</v>
          </cell>
          <cell r="X8">
            <v>0</v>
          </cell>
          <cell r="Y8">
            <v>0</v>
          </cell>
          <cell r="Z8">
            <v>3.8678236872586348E-2</v>
          </cell>
          <cell r="AA8">
            <v>0</v>
          </cell>
          <cell r="AB8">
            <v>0.83345126605089415</v>
          </cell>
          <cell r="AC8">
            <v>0.12026350472552537</v>
          </cell>
          <cell r="AD8">
            <v>3.8678236872586348E-2</v>
          </cell>
          <cell r="AE8">
            <v>7.6069923509941078E-3</v>
          </cell>
          <cell r="AF8">
            <v>0</v>
          </cell>
          <cell r="AG8">
            <v>0</v>
          </cell>
        </row>
        <row r="9">
          <cell r="B9" t="str">
            <v>SC</v>
          </cell>
          <cell r="E9">
            <v>1</v>
          </cell>
          <cell r="F9">
            <v>1.8271468004368269E-2</v>
          </cell>
          <cell r="G9">
            <v>0.2826157036166026</v>
          </cell>
          <cell r="H9">
            <v>8.3672021092458984E-2</v>
          </cell>
          <cell r="I9">
            <v>0.13706412172664467</v>
          </cell>
          <cell r="J9">
            <v>0.1190905659221498</v>
          </cell>
          <cell r="K9">
            <v>0.41604499836624059</v>
          </cell>
          <cell r="L9">
            <v>5.8488956305341844E-2</v>
          </cell>
          <cell r="M9">
            <v>1.7973555804494869E-2</v>
          </cell>
          <cell r="N9">
            <v>3.8427308883428606E-3</v>
          </cell>
          <cell r="O9">
            <v>0</v>
          </cell>
          <cell r="P9">
            <v>0</v>
          </cell>
          <cell r="S9" t="str">
            <v>SC</v>
          </cell>
          <cell r="V9">
            <v>1</v>
          </cell>
          <cell r="W9">
            <v>1.8271468004368269E-2</v>
          </cell>
          <cell r="X9">
            <v>0.2826157036166026</v>
          </cell>
          <cell r="Y9">
            <v>8.3672021092458984E-2</v>
          </cell>
          <cell r="Z9">
            <v>0.13706412172664467</v>
          </cell>
          <cell r="AA9">
            <v>0.1190905659221498</v>
          </cell>
          <cell r="AB9">
            <v>0.41604499836624059</v>
          </cell>
          <cell r="AC9">
            <v>5.8488956305341844E-2</v>
          </cell>
          <cell r="AD9">
            <v>1.7973555804494869E-2</v>
          </cell>
          <cell r="AE9">
            <v>3.8427308883428606E-3</v>
          </cell>
          <cell r="AF9">
            <v>0</v>
          </cell>
          <cell r="AG9">
            <v>0</v>
          </cell>
        </row>
        <row r="10">
          <cell r="B10" t="str">
            <v>SE</v>
          </cell>
          <cell r="E10">
            <v>1</v>
          </cell>
          <cell r="F10">
            <v>1.7550465082492844E-2</v>
          </cell>
          <cell r="G10">
            <v>0.26516563662129666</v>
          </cell>
          <cell r="H10">
            <v>7.6705628427113523E-2</v>
          </cell>
          <cell r="I10">
            <v>0.16238797494530005</v>
          </cell>
          <cell r="J10">
            <v>0.13932728126724897</v>
          </cell>
          <cell r="K10">
            <v>0.41068448717027933</v>
          </cell>
          <cell r="L10">
            <v>6.3893790513903884E-2</v>
          </cell>
          <cell r="M10">
            <v>2.3060693678051091E-2</v>
          </cell>
          <cell r="N10">
            <v>3.6120172396135802E-3</v>
          </cell>
          <cell r="O10">
            <v>0</v>
          </cell>
          <cell r="P10">
            <v>0</v>
          </cell>
          <cell r="S10" t="str">
            <v>SE</v>
          </cell>
          <cell r="V10">
            <v>1</v>
          </cell>
          <cell r="W10">
            <v>1.7550465082492844E-2</v>
          </cell>
          <cell r="X10">
            <v>0.26516563662129666</v>
          </cell>
          <cell r="Y10">
            <v>7.6705628427113523E-2</v>
          </cell>
          <cell r="Z10">
            <v>0.16238797494530005</v>
          </cell>
          <cell r="AA10">
            <v>0.13932728126724897</v>
          </cell>
          <cell r="AB10">
            <v>0.41068448717027933</v>
          </cell>
          <cell r="AC10">
            <v>6.3893790513903884E-2</v>
          </cell>
          <cell r="AD10">
            <v>2.3060693678051091E-2</v>
          </cell>
          <cell r="AE10">
            <v>3.6120172396135802E-3</v>
          </cell>
          <cell r="AF10">
            <v>0</v>
          </cell>
          <cell r="AG10">
            <v>0</v>
          </cell>
        </row>
        <row r="11">
          <cell r="B11" t="str">
            <v>CAEW</v>
          </cell>
          <cell r="E11">
            <v>0.99999999999999978</v>
          </cell>
          <cell r="F11">
            <v>4.8829727340361097E-2</v>
          </cell>
          <cell r="G11">
            <v>0.73775627457116211</v>
          </cell>
          <cell r="H11">
            <v>0.21341399808847666</v>
          </cell>
          <cell r="I11">
            <v>0</v>
          </cell>
          <cell r="J11">
            <v>0</v>
          </cell>
          <cell r="K11">
            <v>0</v>
          </cell>
          <cell r="L11">
            <v>0</v>
          </cell>
          <cell r="M11">
            <v>0</v>
          </cell>
          <cell r="N11">
            <v>0</v>
          </cell>
          <cell r="O11">
            <v>0</v>
          </cell>
          <cell r="P11">
            <v>0</v>
          </cell>
          <cell r="S11" t="str">
            <v>CAEW</v>
          </cell>
          <cell r="V11">
            <v>0.99999999999999978</v>
          </cell>
          <cell r="W11">
            <v>4.8829727340361097E-2</v>
          </cell>
          <cell r="X11">
            <v>0.73775627457116211</v>
          </cell>
          <cell r="Y11">
            <v>0.21341399808847666</v>
          </cell>
          <cell r="Z11">
            <v>0</v>
          </cell>
          <cell r="AA11">
            <v>0</v>
          </cell>
          <cell r="AB11">
            <v>0</v>
          </cell>
          <cell r="AC11">
            <v>0</v>
          </cell>
          <cell r="AD11">
            <v>0</v>
          </cell>
          <cell r="AE11">
            <v>0</v>
          </cell>
          <cell r="AF11">
            <v>0</v>
          </cell>
          <cell r="AG11">
            <v>0</v>
          </cell>
        </row>
        <row r="12">
          <cell r="B12" t="str">
            <v>CAEE</v>
          </cell>
          <cell r="E12">
            <v>1</v>
          </cell>
          <cell r="F12">
            <v>0</v>
          </cell>
          <cell r="G12">
            <v>0</v>
          </cell>
          <cell r="H12">
            <v>0</v>
          </cell>
          <cell r="I12">
            <v>0.25350215981957097</v>
          </cell>
          <cell r="J12">
            <v>0.21750235345279617</v>
          </cell>
          <cell r="K12">
            <v>0.6411152336687963</v>
          </cell>
          <cell r="L12">
            <v>9.9743924387195759E-2</v>
          </cell>
          <cell r="M12">
            <v>3.5999806366774786E-2</v>
          </cell>
          <cell r="N12">
            <v>5.63868212443688E-3</v>
          </cell>
          <cell r="O12">
            <v>0</v>
          </cell>
          <cell r="P12">
            <v>0</v>
          </cell>
          <cell r="S12" t="str">
            <v>CAEE</v>
          </cell>
          <cell r="V12">
            <v>1</v>
          </cell>
          <cell r="W12">
            <v>0</v>
          </cell>
          <cell r="X12">
            <v>0</v>
          </cell>
          <cell r="Y12">
            <v>0</v>
          </cell>
          <cell r="Z12">
            <v>0.25350215981957097</v>
          </cell>
          <cell r="AA12">
            <v>0.21750235345279617</v>
          </cell>
          <cell r="AB12">
            <v>0.6411152336687963</v>
          </cell>
          <cell r="AC12">
            <v>9.9743924387195759E-2</v>
          </cell>
          <cell r="AD12">
            <v>3.5999806366774786E-2</v>
          </cell>
          <cell r="AE12">
            <v>5.63868212443688E-3</v>
          </cell>
          <cell r="AF12">
            <v>0</v>
          </cell>
          <cell r="AG12">
            <v>0</v>
          </cell>
        </row>
        <row r="13">
          <cell r="B13" t="str">
            <v>DEP</v>
          </cell>
          <cell r="E13">
            <v>1</v>
          </cell>
          <cell r="F13">
            <v>3.5188972171179472E-2</v>
          </cell>
          <cell r="G13">
            <v>0.53166147814098541</v>
          </cell>
          <cell r="H13">
            <v>0.15379605106801769</v>
          </cell>
          <cell r="I13">
            <v>0.27935349861981745</v>
          </cell>
          <cell r="J13">
            <v>0.27935349861981745</v>
          </cell>
          <cell r="K13">
            <v>0</v>
          </cell>
          <cell r="L13">
            <v>0</v>
          </cell>
          <cell r="M13">
            <v>0</v>
          </cell>
          <cell r="N13">
            <v>0</v>
          </cell>
          <cell r="O13">
            <v>0</v>
          </cell>
          <cell r="P13">
            <v>0</v>
          </cell>
          <cell r="S13" t="str">
            <v>DEP</v>
          </cell>
          <cell r="V13">
            <v>1</v>
          </cell>
          <cell r="W13">
            <v>3.5188972171179472E-2</v>
          </cell>
          <cell r="X13">
            <v>0.53166147814098541</v>
          </cell>
          <cell r="Y13">
            <v>0.15379605106801769</v>
          </cell>
          <cell r="Z13">
            <v>0.27935349861981745</v>
          </cell>
          <cell r="AA13">
            <v>0.27935349861981745</v>
          </cell>
          <cell r="AB13">
            <v>0</v>
          </cell>
          <cell r="AC13">
            <v>0</v>
          </cell>
          <cell r="AD13">
            <v>0</v>
          </cell>
          <cell r="AE13">
            <v>0</v>
          </cell>
          <cell r="AF13">
            <v>0</v>
          </cell>
          <cell r="AG13">
            <v>0</v>
          </cell>
        </row>
        <row r="14">
          <cell r="B14" t="str">
            <v>DEU</v>
          </cell>
          <cell r="E14">
            <v>0.99999999999999989</v>
          </cell>
          <cell r="F14">
            <v>0</v>
          </cell>
          <cell r="G14">
            <v>0</v>
          </cell>
          <cell r="H14">
            <v>0</v>
          </cell>
          <cell r="I14">
            <v>4.60062806905875E-2</v>
          </cell>
          <cell r="J14">
            <v>0</v>
          </cell>
          <cell r="K14">
            <v>0.8193190567380465</v>
          </cell>
          <cell r="L14">
            <v>0.12746865735292504</v>
          </cell>
          <cell r="M14">
            <v>4.60062806905875E-2</v>
          </cell>
          <cell r="N14">
            <v>7.2060052184409083E-3</v>
          </cell>
          <cell r="O14">
            <v>0</v>
          </cell>
          <cell r="P14">
            <v>0</v>
          </cell>
          <cell r="S14" t="str">
            <v>DEU</v>
          </cell>
          <cell r="V14">
            <v>0.99999999999999989</v>
          </cell>
          <cell r="W14">
            <v>0</v>
          </cell>
          <cell r="X14">
            <v>0</v>
          </cell>
          <cell r="Y14">
            <v>0</v>
          </cell>
          <cell r="Z14">
            <v>4.60062806905875E-2</v>
          </cell>
          <cell r="AA14">
            <v>0</v>
          </cell>
          <cell r="AB14">
            <v>0.8193190567380465</v>
          </cell>
          <cell r="AC14">
            <v>0.12746865735292504</v>
          </cell>
          <cell r="AD14">
            <v>4.60062806905875E-2</v>
          </cell>
          <cell r="AE14">
            <v>7.2060052184409083E-3</v>
          </cell>
          <cell r="AF14">
            <v>0</v>
          </cell>
          <cell r="AG14">
            <v>0</v>
          </cell>
        </row>
        <row r="15">
          <cell r="B15" t="str">
            <v>SO</v>
          </cell>
          <cell r="E15">
            <v>0.99999999999999978</v>
          </cell>
          <cell r="F15">
            <v>2.3415217935998527E-2</v>
          </cell>
          <cell r="G15">
            <v>0.26782369245639426</v>
          </cell>
          <cell r="H15">
            <v>7.1600355379508318E-2</v>
          </cell>
          <cell r="I15">
            <v>0.13713902639604011</v>
          </cell>
          <cell r="J15">
            <v>0.11784548972635503</v>
          </cell>
          <cell r="K15">
            <v>0.43959691647750887</v>
          </cell>
          <cell r="L15">
            <v>5.9725910968396849E-2</v>
          </cell>
          <cell r="M15">
            <v>1.9293536669685078E-2</v>
          </cell>
          <cell r="N15">
            <v>6.9888038615299524E-4</v>
          </cell>
          <cell r="O15">
            <v>0</v>
          </cell>
          <cell r="P15">
            <v>0</v>
          </cell>
          <cell r="S15" t="str">
            <v>SO</v>
          </cell>
          <cell r="V15">
            <v>0.99999999999999978</v>
          </cell>
          <cell r="W15">
            <v>2.3415217935998527E-2</v>
          </cell>
          <cell r="X15">
            <v>0.26782369245639426</v>
          </cell>
          <cell r="Y15">
            <v>7.1600355379508318E-2</v>
          </cell>
          <cell r="Z15">
            <v>0.13713902639604011</v>
          </cell>
          <cell r="AA15">
            <v>0.11784548972635503</v>
          </cell>
          <cell r="AB15">
            <v>0.43959691647750887</v>
          </cell>
          <cell r="AC15">
            <v>5.9725910968396849E-2</v>
          </cell>
          <cell r="AD15">
            <v>1.9293536669685078E-2</v>
          </cell>
          <cell r="AE15">
            <v>6.9888038615299524E-4</v>
          </cell>
          <cell r="AF15">
            <v>0</v>
          </cell>
          <cell r="AG15">
            <v>0</v>
          </cell>
        </row>
        <row r="16">
          <cell r="B16" t="str">
            <v>SO-P</v>
          </cell>
          <cell r="E16">
            <v>0.99999999999999978</v>
          </cell>
          <cell r="F16">
            <v>2.3415217935998527E-2</v>
          </cell>
          <cell r="G16">
            <v>0.26782369245639426</v>
          </cell>
          <cell r="H16">
            <v>7.1600355379508318E-2</v>
          </cell>
          <cell r="I16">
            <v>0.13713902639604011</v>
          </cell>
          <cell r="J16">
            <v>0.11784548972635503</v>
          </cell>
          <cell r="K16">
            <v>0.43959691647750887</v>
          </cell>
          <cell r="L16">
            <v>5.9725910968396849E-2</v>
          </cell>
          <cell r="M16">
            <v>1.9293536669685078E-2</v>
          </cell>
          <cell r="N16">
            <v>6.9888038615299524E-4</v>
          </cell>
          <cell r="O16">
            <v>0</v>
          </cell>
          <cell r="P16">
            <v>0</v>
          </cell>
          <cell r="S16" t="str">
            <v>SO-P</v>
          </cell>
          <cell r="V16">
            <v>0.99999999999999978</v>
          </cell>
          <cell r="W16">
            <v>2.3415217935998527E-2</v>
          </cell>
          <cell r="X16">
            <v>0.26782369245639426</v>
          </cell>
          <cell r="Y16">
            <v>7.1600355379508318E-2</v>
          </cell>
          <cell r="Z16">
            <v>0.13713902639604011</v>
          </cell>
          <cell r="AA16">
            <v>0.11784548972635503</v>
          </cell>
          <cell r="AB16">
            <v>0.43959691647750887</v>
          </cell>
          <cell r="AC16">
            <v>5.9725910968396849E-2</v>
          </cell>
          <cell r="AD16">
            <v>1.9293536669685078E-2</v>
          </cell>
          <cell r="AE16">
            <v>6.9888038615299524E-4</v>
          </cell>
          <cell r="AF16">
            <v>0</v>
          </cell>
          <cell r="AG16">
            <v>0</v>
          </cell>
        </row>
        <row r="17">
          <cell r="B17" t="str">
            <v>SO-U</v>
          </cell>
          <cell r="E17">
            <v>0.99999999999999978</v>
          </cell>
          <cell r="F17">
            <v>2.3415217935998527E-2</v>
          </cell>
          <cell r="G17">
            <v>0.26782369245639426</v>
          </cell>
          <cell r="H17">
            <v>7.1600355379508318E-2</v>
          </cell>
          <cell r="I17">
            <v>0.13713902639604011</v>
          </cell>
          <cell r="J17">
            <v>0.11784548972635503</v>
          </cell>
          <cell r="K17">
            <v>0.43959691647750887</v>
          </cell>
          <cell r="L17">
            <v>5.9725910968396849E-2</v>
          </cell>
          <cell r="M17">
            <v>1.9293536669685078E-2</v>
          </cell>
          <cell r="N17">
            <v>6.9888038615299524E-4</v>
          </cell>
          <cell r="O17">
            <v>0</v>
          </cell>
          <cell r="P17">
            <v>0</v>
          </cell>
          <cell r="S17" t="str">
            <v>SO-U</v>
          </cell>
          <cell r="V17">
            <v>0.99999999999999978</v>
          </cell>
          <cell r="W17">
            <v>2.3415217935998527E-2</v>
          </cell>
          <cell r="X17">
            <v>0.26782369245639426</v>
          </cell>
          <cell r="Y17">
            <v>7.1600355379508318E-2</v>
          </cell>
          <cell r="Z17">
            <v>0.13713902639604011</v>
          </cell>
          <cell r="AA17">
            <v>0.11784548972635503</v>
          </cell>
          <cell r="AB17">
            <v>0.43959691647750887</v>
          </cell>
          <cell r="AC17">
            <v>5.9725910968396849E-2</v>
          </cell>
          <cell r="AD17">
            <v>1.9293536669685078E-2</v>
          </cell>
          <cell r="AE17">
            <v>6.9888038615299524E-4</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0.99999999999999978</v>
          </cell>
          <cell r="F20">
            <v>2.3415217935998531E-2</v>
          </cell>
          <cell r="G20">
            <v>0.2678236924563942</v>
          </cell>
          <cell r="H20">
            <v>7.1600355379508318E-2</v>
          </cell>
          <cell r="I20">
            <v>0.13713902639604011</v>
          </cell>
          <cell r="J20">
            <v>0.11784548972635504</v>
          </cell>
          <cell r="K20">
            <v>0.43959691647750881</v>
          </cell>
          <cell r="L20">
            <v>5.9725910968396842E-2</v>
          </cell>
          <cell r="M20">
            <v>1.9293536669685082E-2</v>
          </cell>
          <cell r="N20">
            <v>6.9888038615299514E-4</v>
          </cell>
          <cell r="O20">
            <v>0</v>
          </cell>
          <cell r="P20">
            <v>0</v>
          </cell>
          <cell r="S20" t="str">
            <v>GPS</v>
          </cell>
          <cell r="V20">
            <v>0.99999999999999978</v>
          </cell>
          <cell r="W20">
            <v>2.3415217935998531E-2</v>
          </cell>
          <cell r="X20">
            <v>0.2678236924563942</v>
          </cell>
          <cell r="Y20">
            <v>7.1600355379508318E-2</v>
          </cell>
          <cell r="Z20">
            <v>0.13713902639604011</v>
          </cell>
          <cell r="AA20">
            <v>0.11784548972635504</v>
          </cell>
          <cell r="AB20">
            <v>0.43959691647750881</v>
          </cell>
          <cell r="AC20">
            <v>5.9725910968396842E-2</v>
          </cell>
          <cell r="AD20">
            <v>1.9293536669685082E-2</v>
          </cell>
          <cell r="AE20">
            <v>6.9888038615299514E-4</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0.99999999999999967</v>
          </cell>
          <cell r="F23">
            <v>2.2524655229087649E-2</v>
          </cell>
          <cell r="G23">
            <v>0.26258354447257481</v>
          </cell>
          <cell r="H23">
            <v>7.0024174951187679E-2</v>
          </cell>
          <cell r="I23">
            <v>0.13437900936595415</v>
          </cell>
          <cell r="J23">
            <v>0.1153466380951732</v>
          </cell>
          <cell r="K23">
            <v>0.45159508824508682</v>
          </cell>
          <cell r="L23">
            <v>5.8234683013919458E-2</v>
          </cell>
          <cell r="M23">
            <v>1.9032371270780946E-2</v>
          </cell>
          <cell r="N23">
            <v>6.5884472218902756E-4</v>
          </cell>
          <cell r="O23">
            <v>0</v>
          </cell>
          <cell r="P23">
            <v>0</v>
          </cell>
          <cell r="S23" t="str">
            <v>SNP</v>
          </cell>
          <cell r="V23">
            <v>0.99999999999999967</v>
          </cell>
          <cell r="W23">
            <v>2.2524655229087649E-2</v>
          </cell>
          <cell r="X23">
            <v>0.26258354447257481</v>
          </cell>
          <cell r="Y23">
            <v>7.0024174951187679E-2</v>
          </cell>
          <cell r="Z23">
            <v>0.13437900936595415</v>
          </cell>
          <cell r="AA23">
            <v>0.1153466380951732</v>
          </cell>
          <cell r="AB23">
            <v>0.45159508824508682</v>
          </cell>
          <cell r="AC23">
            <v>5.8234683013919458E-2</v>
          </cell>
          <cell r="AD23">
            <v>1.9032371270780946E-2</v>
          </cell>
          <cell r="AE23">
            <v>6.5884472218902756E-4</v>
          </cell>
          <cell r="AF23">
            <v>0</v>
          </cell>
          <cell r="AG23">
            <v>0</v>
          </cell>
        </row>
        <row r="24">
          <cell r="B24" t="str">
            <v>SSCCT</v>
          </cell>
          <cell r="E24">
            <v>0</v>
          </cell>
          <cell r="F24">
            <v>0</v>
          </cell>
          <cell r="G24">
            <v>0</v>
          </cell>
          <cell r="H24">
            <v>0</v>
          </cell>
          <cell r="I24">
            <v>0</v>
          </cell>
          <cell r="J24">
            <v>0</v>
          </cell>
          <cell r="K24">
            <v>0</v>
          </cell>
          <cell r="L24">
            <v>0</v>
          </cell>
          <cell r="M24">
            <v>0</v>
          </cell>
          <cell r="N24">
            <v>0</v>
          </cell>
          <cell r="O24">
            <v>0</v>
          </cell>
          <cell r="P24">
            <v>0</v>
          </cell>
          <cell r="S24" t="str">
            <v>SSCCT</v>
          </cell>
          <cell r="V24">
            <v>0</v>
          </cell>
          <cell r="W24">
            <v>0</v>
          </cell>
          <cell r="X24">
            <v>0</v>
          </cell>
          <cell r="Y24">
            <v>0</v>
          </cell>
          <cell r="Z24">
            <v>0</v>
          </cell>
          <cell r="AA24">
            <v>0</v>
          </cell>
          <cell r="AB24">
            <v>0</v>
          </cell>
          <cell r="AC24">
            <v>0</v>
          </cell>
          <cell r="AD24">
            <v>0</v>
          </cell>
          <cell r="AE24">
            <v>0</v>
          </cell>
          <cell r="AF24">
            <v>0</v>
          </cell>
          <cell r="AG24">
            <v>0</v>
          </cell>
        </row>
        <row r="25">
          <cell r="B25" t="str">
            <v>SSECT</v>
          </cell>
          <cell r="E25">
            <v>0</v>
          </cell>
          <cell r="F25">
            <v>0</v>
          </cell>
          <cell r="G25">
            <v>0</v>
          </cell>
          <cell r="H25">
            <v>0</v>
          </cell>
          <cell r="I25">
            <v>0</v>
          </cell>
          <cell r="J25">
            <v>0</v>
          </cell>
          <cell r="K25">
            <v>0</v>
          </cell>
          <cell r="L25">
            <v>0</v>
          </cell>
          <cell r="M25">
            <v>0</v>
          </cell>
          <cell r="N25">
            <v>0</v>
          </cell>
          <cell r="O25">
            <v>0</v>
          </cell>
          <cell r="P25">
            <v>0</v>
          </cell>
          <cell r="S25" t="str">
            <v>SSECT</v>
          </cell>
          <cell r="V25">
            <v>0</v>
          </cell>
          <cell r="W25">
            <v>0</v>
          </cell>
          <cell r="X25">
            <v>0</v>
          </cell>
          <cell r="Y25">
            <v>0</v>
          </cell>
          <cell r="Z25">
            <v>0</v>
          </cell>
          <cell r="AA25">
            <v>0</v>
          </cell>
          <cell r="AB25">
            <v>0</v>
          </cell>
          <cell r="AC25">
            <v>0</v>
          </cell>
          <cell r="AD25">
            <v>0</v>
          </cell>
          <cell r="AE25">
            <v>0</v>
          </cell>
          <cell r="AF25">
            <v>0</v>
          </cell>
          <cell r="AG25">
            <v>0</v>
          </cell>
        </row>
        <row r="26">
          <cell r="B26" t="str">
            <v>SSCCH</v>
          </cell>
          <cell r="E26">
            <v>0</v>
          </cell>
          <cell r="F26">
            <v>0</v>
          </cell>
          <cell r="G26">
            <v>0</v>
          </cell>
          <cell r="H26">
            <v>0</v>
          </cell>
          <cell r="I26">
            <v>0</v>
          </cell>
          <cell r="J26">
            <v>0</v>
          </cell>
          <cell r="K26">
            <v>0</v>
          </cell>
          <cell r="L26">
            <v>0</v>
          </cell>
          <cell r="M26">
            <v>0</v>
          </cell>
          <cell r="N26">
            <v>0</v>
          </cell>
          <cell r="O26">
            <v>0</v>
          </cell>
          <cell r="P26">
            <v>0</v>
          </cell>
          <cell r="S26" t="str">
            <v>SSCCH</v>
          </cell>
          <cell r="V26">
            <v>0</v>
          </cell>
          <cell r="W26">
            <v>0</v>
          </cell>
          <cell r="X26">
            <v>0</v>
          </cell>
          <cell r="Y26">
            <v>0</v>
          </cell>
          <cell r="Z26">
            <v>0</v>
          </cell>
          <cell r="AA26">
            <v>0</v>
          </cell>
          <cell r="AB26">
            <v>0</v>
          </cell>
          <cell r="AC26">
            <v>0</v>
          </cell>
          <cell r="AD26">
            <v>0</v>
          </cell>
          <cell r="AE26">
            <v>0</v>
          </cell>
          <cell r="AF26">
            <v>0</v>
          </cell>
          <cell r="AG26">
            <v>0</v>
          </cell>
        </row>
        <row r="27">
          <cell r="B27" t="str">
            <v>SSECH</v>
          </cell>
          <cell r="E27">
            <v>0</v>
          </cell>
          <cell r="F27">
            <v>0</v>
          </cell>
          <cell r="G27">
            <v>0</v>
          </cell>
          <cell r="H27">
            <v>0</v>
          </cell>
          <cell r="I27">
            <v>0</v>
          </cell>
          <cell r="J27">
            <v>0</v>
          </cell>
          <cell r="K27">
            <v>0</v>
          </cell>
          <cell r="L27">
            <v>0</v>
          </cell>
          <cell r="M27">
            <v>0</v>
          </cell>
          <cell r="N27">
            <v>0</v>
          </cell>
          <cell r="O27">
            <v>0</v>
          </cell>
          <cell r="P27">
            <v>0</v>
          </cell>
          <cell r="S27" t="str">
            <v>SSECH</v>
          </cell>
          <cell r="V27">
            <v>0</v>
          </cell>
          <cell r="W27">
            <v>0</v>
          </cell>
          <cell r="X27">
            <v>0</v>
          </cell>
          <cell r="Y27">
            <v>0</v>
          </cell>
          <cell r="Z27">
            <v>0</v>
          </cell>
          <cell r="AA27">
            <v>0</v>
          </cell>
          <cell r="AB27">
            <v>0</v>
          </cell>
          <cell r="AC27">
            <v>0</v>
          </cell>
          <cell r="AD27">
            <v>0</v>
          </cell>
          <cell r="AE27">
            <v>0</v>
          </cell>
          <cell r="AF27">
            <v>0</v>
          </cell>
          <cell r="AG27">
            <v>0</v>
          </cell>
        </row>
        <row r="28">
          <cell r="B28" t="str">
            <v>SSGCH</v>
          </cell>
          <cell r="E28">
            <v>0</v>
          </cell>
          <cell r="F28">
            <v>0</v>
          </cell>
          <cell r="G28">
            <v>0</v>
          </cell>
          <cell r="H28">
            <v>0</v>
          </cell>
          <cell r="I28">
            <v>0</v>
          </cell>
          <cell r="J28">
            <v>0</v>
          </cell>
          <cell r="K28">
            <v>0</v>
          </cell>
          <cell r="L28">
            <v>0</v>
          </cell>
          <cell r="M28">
            <v>0</v>
          </cell>
          <cell r="N28">
            <v>0</v>
          </cell>
          <cell r="O28">
            <v>0</v>
          </cell>
          <cell r="P28">
            <v>0</v>
          </cell>
          <cell r="S28" t="str">
            <v>SSGCH</v>
          </cell>
          <cell r="V28">
            <v>0</v>
          </cell>
          <cell r="W28">
            <v>0</v>
          </cell>
          <cell r="X28">
            <v>0</v>
          </cell>
          <cell r="Y28">
            <v>0</v>
          </cell>
          <cell r="Z28">
            <v>0</v>
          </cell>
          <cell r="AA28">
            <v>0</v>
          </cell>
          <cell r="AB28">
            <v>0</v>
          </cell>
          <cell r="AC28">
            <v>0</v>
          </cell>
          <cell r="AD28">
            <v>0</v>
          </cell>
          <cell r="AE28">
            <v>0</v>
          </cell>
          <cell r="AF28">
            <v>0</v>
          </cell>
          <cell r="AG28">
            <v>0</v>
          </cell>
        </row>
        <row r="29">
          <cell r="B29" t="str">
            <v>SSCP</v>
          </cell>
          <cell r="E29">
            <v>0</v>
          </cell>
          <cell r="F29">
            <v>0</v>
          </cell>
          <cell r="G29">
            <v>0</v>
          </cell>
          <cell r="H29">
            <v>0</v>
          </cell>
          <cell r="I29">
            <v>0</v>
          </cell>
          <cell r="J29">
            <v>0</v>
          </cell>
          <cell r="K29">
            <v>0</v>
          </cell>
          <cell r="L29">
            <v>0</v>
          </cell>
          <cell r="M29">
            <v>0</v>
          </cell>
          <cell r="N29">
            <v>0</v>
          </cell>
          <cell r="O29">
            <v>0</v>
          </cell>
          <cell r="P29">
            <v>0</v>
          </cell>
          <cell r="S29" t="str">
            <v>SSCP</v>
          </cell>
          <cell r="V29">
            <v>0</v>
          </cell>
          <cell r="W29">
            <v>0</v>
          </cell>
          <cell r="X29">
            <v>0</v>
          </cell>
          <cell r="Y29">
            <v>0</v>
          </cell>
          <cell r="Z29">
            <v>0</v>
          </cell>
          <cell r="AA29">
            <v>0</v>
          </cell>
          <cell r="AB29">
            <v>0</v>
          </cell>
          <cell r="AC29">
            <v>0</v>
          </cell>
          <cell r="AD29">
            <v>0</v>
          </cell>
          <cell r="AE29">
            <v>0</v>
          </cell>
          <cell r="AF29">
            <v>0</v>
          </cell>
          <cell r="AG29">
            <v>0</v>
          </cell>
        </row>
        <row r="30">
          <cell r="B30" t="str">
            <v>SSEP</v>
          </cell>
          <cell r="E30">
            <v>0</v>
          </cell>
          <cell r="F30">
            <v>0</v>
          </cell>
          <cell r="G30">
            <v>0</v>
          </cell>
          <cell r="H30">
            <v>0</v>
          </cell>
          <cell r="I30">
            <v>0</v>
          </cell>
          <cell r="J30">
            <v>0</v>
          </cell>
          <cell r="K30">
            <v>0</v>
          </cell>
          <cell r="L30">
            <v>0</v>
          </cell>
          <cell r="M30">
            <v>0</v>
          </cell>
          <cell r="N30">
            <v>0</v>
          </cell>
          <cell r="O30">
            <v>0</v>
          </cell>
          <cell r="P30">
            <v>0</v>
          </cell>
          <cell r="S30" t="str">
            <v>SSEP</v>
          </cell>
          <cell r="V30">
            <v>0</v>
          </cell>
          <cell r="W30">
            <v>0</v>
          </cell>
          <cell r="X30">
            <v>0</v>
          </cell>
          <cell r="Y30">
            <v>0</v>
          </cell>
          <cell r="Z30">
            <v>0</v>
          </cell>
          <cell r="AA30">
            <v>0</v>
          </cell>
          <cell r="AB30">
            <v>0</v>
          </cell>
          <cell r="AC30">
            <v>0</v>
          </cell>
          <cell r="AD30">
            <v>0</v>
          </cell>
          <cell r="AE30">
            <v>0</v>
          </cell>
          <cell r="AF30">
            <v>0</v>
          </cell>
          <cell r="AG30">
            <v>0</v>
          </cell>
        </row>
        <row r="31">
          <cell r="B31" t="str">
            <v>SSGC</v>
          </cell>
          <cell r="E31">
            <v>0</v>
          </cell>
          <cell r="F31">
            <v>0</v>
          </cell>
          <cell r="G31">
            <v>0</v>
          </cell>
          <cell r="H31">
            <v>0</v>
          </cell>
          <cell r="I31">
            <v>0</v>
          </cell>
          <cell r="J31">
            <v>0</v>
          </cell>
          <cell r="K31">
            <v>0</v>
          </cell>
          <cell r="L31">
            <v>0</v>
          </cell>
          <cell r="M31">
            <v>0</v>
          </cell>
          <cell r="N31">
            <v>0</v>
          </cell>
          <cell r="O31">
            <v>0</v>
          </cell>
          <cell r="P31">
            <v>0</v>
          </cell>
          <cell r="S31" t="str">
            <v>SSGC</v>
          </cell>
          <cell r="V31">
            <v>0</v>
          </cell>
          <cell r="W31">
            <v>0</v>
          </cell>
          <cell r="X31">
            <v>0</v>
          </cell>
          <cell r="Y31">
            <v>0</v>
          </cell>
          <cell r="Z31">
            <v>0</v>
          </cell>
          <cell r="AA31">
            <v>0</v>
          </cell>
          <cell r="AB31">
            <v>0</v>
          </cell>
          <cell r="AC31">
            <v>0</v>
          </cell>
          <cell r="AD31">
            <v>0</v>
          </cell>
          <cell r="AE31">
            <v>0</v>
          </cell>
          <cell r="AF31">
            <v>0</v>
          </cell>
          <cell r="AG31">
            <v>0</v>
          </cell>
        </row>
        <row r="32">
          <cell r="B32" t="str">
            <v>SSGCT</v>
          </cell>
          <cell r="E32">
            <v>0</v>
          </cell>
          <cell r="F32">
            <v>0</v>
          </cell>
          <cell r="G32">
            <v>0</v>
          </cell>
          <cell r="H32">
            <v>0</v>
          </cell>
          <cell r="I32">
            <v>0</v>
          </cell>
          <cell r="J32">
            <v>0</v>
          </cell>
          <cell r="K32">
            <v>0</v>
          </cell>
          <cell r="L32">
            <v>0</v>
          </cell>
          <cell r="M32">
            <v>0</v>
          </cell>
          <cell r="N32">
            <v>0</v>
          </cell>
          <cell r="O32">
            <v>0</v>
          </cell>
          <cell r="P32">
            <v>0</v>
          </cell>
          <cell r="S32" t="str">
            <v>SSGCT</v>
          </cell>
          <cell r="V32">
            <v>0</v>
          </cell>
          <cell r="W32">
            <v>0</v>
          </cell>
          <cell r="X32">
            <v>0</v>
          </cell>
          <cell r="Y32">
            <v>0</v>
          </cell>
          <cell r="Z32">
            <v>0</v>
          </cell>
          <cell r="AA32">
            <v>0</v>
          </cell>
          <cell r="AB32">
            <v>0</v>
          </cell>
          <cell r="AC32">
            <v>0</v>
          </cell>
          <cell r="AD32">
            <v>0</v>
          </cell>
          <cell r="AE32">
            <v>0</v>
          </cell>
          <cell r="AF32">
            <v>0</v>
          </cell>
          <cell r="AG32">
            <v>0</v>
          </cell>
        </row>
        <row r="33">
          <cell r="B33" t="str">
            <v>MC</v>
          </cell>
          <cell r="E33">
            <v>0</v>
          </cell>
          <cell r="F33">
            <v>0</v>
          </cell>
          <cell r="G33">
            <v>0</v>
          </cell>
          <cell r="H33">
            <v>0</v>
          </cell>
          <cell r="I33">
            <v>0</v>
          </cell>
          <cell r="J33">
            <v>0</v>
          </cell>
          <cell r="K33">
            <v>0</v>
          </cell>
          <cell r="L33">
            <v>0</v>
          </cell>
          <cell r="M33">
            <v>0</v>
          </cell>
          <cell r="N33">
            <v>0</v>
          </cell>
          <cell r="O33">
            <v>0</v>
          </cell>
          <cell r="P33">
            <v>0</v>
          </cell>
          <cell r="S33" t="str">
            <v>MC</v>
          </cell>
          <cell r="V33">
            <v>0</v>
          </cell>
          <cell r="W33">
            <v>0</v>
          </cell>
          <cell r="X33">
            <v>0</v>
          </cell>
          <cell r="Y33">
            <v>0</v>
          </cell>
          <cell r="Z33">
            <v>0</v>
          </cell>
          <cell r="AA33">
            <v>0</v>
          </cell>
          <cell r="AB33">
            <v>0</v>
          </cell>
          <cell r="AC33">
            <v>0</v>
          </cell>
          <cell r="AD33">
            <v>0</v>
          </cell>
          <cell r="AE33">
            <v>0</v>
          </cell>
          <cell r="AF33">
            <v>0</v>
          </cell>
          <cell r="AG33">
            <v>0</v>
          </cell>
        </row>
        <row r="34">
          <cell r="B34" t="str">
            <v>SNPD</v>
          </cell>
          <cell r="E34">
            <v>0.99999999999999978</v>
          </cell>
          <cell r="F34">
            <v>3.6403089107749434E-2</v>
          </cell>
          <cell r="G34">
            <v>0.29773197802865986</v>
          </cell>
          <cell r="H34">
            <v>6.8450298899232376E-2</v>
          </cell>
          <cell r="I34">
            <v>9.2996845282774937E-2</v>
          </cell>
          <cell r="J34">
            <v>7.7795694011675215E-2</v>
          </cell>
          <cell r="K34">
            <v>0.45853063972626784</v>
          </cell>
          <cell r="L34">
            <v>4.5887148955315517E-2</v>
          </cell>
          <cell r="M34">
            <v>1.5201151271099727E-2</v>
          </cell>
          <cell r="N34">
            <v>0</v>
          </cell>
          <cell r="O34">
            <v>0</v>
          </cell>
          <cell r="P34">
            <v>0</v>
          </cell>
          <cell r="S34" t="str">
            <v>SNPD</v>
          </cell>
          <cell r="V34">
            <v>0.99999999999999978</v>
          </cell>
          <cell r="W34">
            <v>3.6403089107749434E-2</v>
          </cell>
          <cell r="X34">
            <v>0.29773197802865986</v>
          </cell>
          <cell r="Y34">
            <v>6.8450298899232376E-2</v>
          </cell>
          <cell r="Z34">
            <v>9.2996845282774937E-2</v>
          </cell>
          <cell r="AA34">
            <v>7.7795694011675215E-2</v>
          </cell>
          <cell r="AB34">
            <v>0.45853063972626784</v>
          </cell>
          <cell r="AC34">
            <v>4.5887148955315517E-2</v>
          </cell>
          <cell r="AD34">
            <v>1.5201151271099727E-2</v>
          </cell>
          <cell r="AE34">
            <v>0</v>
          </cell>
          <cell r="AF34">
            <v>0</v>
          </cell>
          <cell r="AG34">
            <v>0</v>
          </cell>
        </row>
        <row r="35">
          <cell r="B35" t="str">
            <v>CAGW</v>
          </cell>
          <cell r="E35">
            <v>1</v>
          </cell>
          <cell r="F35">
            <v>4.7102248421590824E-2</v>
          </cell>
          <cell r="G35">
            <v>0.73949068926711892</v>
          </cell>
          <cell r="H35">
            <v>0.21340706231129031</v>
          </cell>
          <cell r="I35">
            <v>0</v>
          </cell>
          <cell r="J35">
            <v>0</v>
          </cell>
          <cell r="K35">
            <v>0</v>
          </cell>
          <cell r="L35">
            <v>0</v>
          </cell>
          <cell r="M35">
            <v>0</v>
          </cell>
          <cell r="N35">
            <v>0</v>
          </cell>
          <cell r="O35">
            <v>0</v>
          </cell>
          <cell r="P35">
            <v>0</v>
          </cell>
          <cell r="S35" t="str">
            <v>CAGW</v>
          </cell>
          <cell r="V35">
            <v>1</v>
          </cell>
          <cell r="W35">
            <v>4.7102248421590824E-2</v>
          </cell>
          <cell r="X35">
            <v>0.73949068926711892</v>
          </cell>
          <cell r="Y35">
            <v>0.21340706231129031</v>
          </cell>
          <cell r="Z35">
            <v>0</v>
          </cell>
          <cell r="AA35">
            <v>0</v>
          </cell>
          <cell r="AB35">
            <v>0</v>
          </cell>
          <cell r="AC35">
            <v>0</v>
          </cell>
          <cell r="AD35">
            <v>0</v>
          </cell>
          <cell r="AE35">
            <v>0</v>
          </cell>
          <cell r="AF35">
            <v>0</v>
          </cell>
          <cell r="AG35">
            <v>0</v>
          </cell>
        </row>
        <row r="36">
          <cell r="B36" t="str">
            <v>CAGE</v>
          </cell>
          <cell r="E36">
            <v>0.99999999999999978</v>
          </cell>
          <cell r="F36">
            <v>0</v>
          </cell>
          <cell r="G36">
            <v>0</v>
          </cell>
          <cell r="H36">
            <v>0</v>
          </cell>
          <cell r="I36">
            <v>0.23028272725213619</v>
          </cell>
          <cell r="J36">
            <v>0.19975859989895944</v>
          </cell>
          <cell r="K36">
            <v>0.67352355928449659</v>
          </cell>
          <cell r="L36">
            <v>9.4784042932257839E-2</v>
          </cell>
          <cell r="M36">
            <v>3.0524127353176757E-2</v>
          </cell>
          <cell r="N36">
            <v>1.40967053110922E-3</v>
          </cell>
          <cell r="O36">
            <v>0</v>
          </cell>
          <cell r="P36">
            <v>0</v>
          </cell>
          <cell r="S36" t="str">
            <v>CAGE</v>
          </cell>
          <cell r="V36">
            <v>0.99999999999999978</v>
          </cell>
          <cell r="W36">
            <v>0</v>
          </cell>
          <cell r="X36">
            <v>0</v>
          </cell>
          <cell r="Y36">
            <v>0</v>
          </cell>
          <cell r="Z36">
            <v>0.23028272725213619</v>
          </cell>
          <cell r="AA36">
            <v>0.19975859989895944</v>
          </cell>
          <cell r="AB36">
            <v>0.67352355928449659</v>
          </cell>
          <cell r="AC36">
            <v>9.4784042932257839E-2</v>
          </cell>
          <cell r="AD36">
            <v>3.0524127353176757E-2</v>
          </cell>
          <cell r="AE36">
            <v>1.40967053110922E-3</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0</v>
          </cell>
          <cell r="G38">
            <v>0</v>
          </cell>
          <cell r="H38">
            <v>0</v>
          </cell>
          <cell r="I38">
            <v>0.25350215981957097</v>
          </cell>
          <cell r="J38">
            <v>0.2175023534527962</v>
          </cell>
          <cell r="K38">
            <v>0.6411152336687963</v>
          </cell>
          <cell r="L38">
            <v>9.9743924387195745E-2</v>
          </cell>
          <cell r="M38">
            <v>3.5999806366774786E-2</v>
          </cell>
          <cell r="N38">
            <v>5.6386821244368808E-3</v>
          </cell>
          <cell r="O38">
            <v>0</v>
          </cell>
          <cell r="P38">
            <v>0</v>
          </cell>
          <cell r="S38" t="str">
            <v>DNPGMU</v>
          </cell>
          <cell r="V38">
            <v>1</v>
          </cell>
          <cell r="W38">
            <v>0</v>
          </cell>
          <cell r="X38">
            <v>0</v>
          </cell>
          <cell r="Y38">
            <v>0</v>
          </cell>
          <cell r="Z38">
            <v>0.25350215981957097</v>
          </cell>
          <cell r="AA38">
            <v>0.2175023534527962</v>
          </cell>
          <cell r="AB38">
            <v>0.6411152336687963</v>
          </cell>
          <cell r="AC38">
            <v>9.9743924387195745E-2</v>
          </cell>
          <cell r="AD38">
            <v>3.5999806366774786E-2</v>
          </cell>
          <cell r="AE38">
            <v>5.6386821244368808E-3</v>
          </cell>
          <cell r="AF38">
            <v>0</v>
          </cell>
          <cell r="AG38">
            <v>0</v>
          </cell>
        </row>
        <row r="39">
          <cell r="B39" t="str">
            <v>JBG</v>
          </cell>
          <cell r="E39">
            <v>0.99999999999999989</v>
          </cell>
          <cell r="F39">
            <v>4.5114159293974547E-2</v>
          </cell>
          <cell r="G39">
            <v>0.70827830666180092</v>
          </cell>
          <cell r="H39">
            <v>0.20439958868624936</v>
          </cell>
          <cell r="I39">
            <v>9.7197607687436773E-3</v>
          </cell>
          <cell r="J39">
            <v>8.4314000693209157E-3</v>
          </cell>
          <cell r="K39">
            <v>2.8428045587589022E-2</v>
          </cell>
          <cell r="L39">
            <v>4.0006397048927174E-3</v>
          </cell>
          <cell r="M39">
            <v>1.2883606994227616E-3</v>
          </cell>
          <cell r="N39">
            <v>5.9499296749805881E-5</v>
          </cell>
          <cell r="O39">
            <v>0</v>
          </cell>
          <cell r="P39">
            <v>0</v>
          </cell>
          <cell r="S39" t="str">
            <v>JBG</v>
          </cell>
          <cell r="V39">
            <v>0.99999999999999989</v>
          </cell>
          <cell r="W39">
            <v>4.5114159293974547E-2</v>
          </cell>
          <cell r="X39">
            <v>0.70827830666180092</v>
          </cell>
          <cell r="Y39">
            <v>0.20439958868624936</v>
          </cell>
          <cell r="Z39">
            <v>9.7197607687436773E-3</v>
          </cell>
          <cell r="AA39">
            <v>8.4314000693209157E-3</v>
          </cell>
          <cell r="AB39">
            <v>2.8428045587589022E-2</v>
          </cell>
          <cell r="AC39">
            <v>4.0006397048927174E-3</v>
          </cell>
          <cell r="AD39">
            <v>1.2883606994227616E-3</v>
          </cell>
          <cell r="AE39">
            <v>5.9499296749805881E-5</v>
          </cell>
          <cell r="AF39">
            <v>0</v>
          </cell>
          <cell r="AG39">
            <v>0</v>
          </cell>
        </row>
        <row r="40">
          <cell r="B40" t="str">
            <v>JBE</v>
          </cell>
          <cell r="E40">
            <v>0.99999999999999989</v>
          </cell>
          <cell r="F40">
            <v>4.6768724876934308E-2</v>
          </cell>
          <cell r="G40">
            <v>0.70661709804655914</v>
          </cell>
          <cell r="H40">
            <v>0.2044062317185312</v>
          </cell>
          <cell r="I40">
            <v>1.0699805309793154E-2</v>
          </cell>
          <cell r="J40">
            <v>9.1803274497666357E-3</v>
          </cell>
          <cell r="K40">
            <v>2.7060156750858076E-2</v>
          </cell>
          <cell r="L40">
            <v>4.2099861103247717E-3</v>
          </cell>
          <cell r="M40">
            <v>1.5194778600265189E-3</v>
          </cell>
          <cell r="N40">
            <v>2.3799718699922352E-4</v>
          </cell>
          <cell r="O40">
            <v>0</v>
          </cell>
          <cell r="P40">
            <v>0</v>
          </cell>
          <cell r="S40" t="str">
            <v>JBE</v>
          </cell>
          <cell r="V40">
            <v>0.99999999999999989</v>
          </cell>
          <cell r="W40">
            <v>4.6768724876934308E-2</v>
          </cell>
          <cell r="X40">
            <v>0.70661709804655914</v>
          </cell>
          <cell r="Y40">
            <v>0.2044062317185312</v>
          </cell>
          <cell r="Z40">
            <v>1.0699805309793154E-2</v>
          </cell>
          <cell r="AA40">
            <v>9.1803274497666357E-3</v>
          </cell>
          <cell r="AB40">
            <v>2.7060156750858076E-2</v>
          </cell>
          <cell r="AC40">
            <v>4.2099861103247717E-3</v>
          </cell>
          <cell r="AD40">
            <v>1.5194778600265189E-3</v>
          </cell>
          <cell r="AE40">
            <v>2.3799718699922352E-4</v>
          </cell>
          <cell r="AF40">
            <v>0</v>
          </cell>
          <cell r="AG40">
            <v>0</v>
          </cell>
        </row>
        <row r="41">
          <cell r="B41" t="str">
            <v>WRG</v>
          </cell>
          <cell r="E41">
            <v>0.99999999999999956</v>
          </cell>
          <cell r="F41">
            <v>1.5079570741637941E-2</v>
          </cell>
          <cell r="G41">
            <v>0.23674458301388879</v>
          </cell>
          <cell r="H41">
            <v>6.8321301014860364E-2</v>
          </cell>
          <cell r="I41">
            <v>0.15655875881023595</v>
          </cell>
          <cell r="J41">
            <v>0.1358067920900112</v>
          </cell>
          <cell r="K41">
            <v>0.45789805309879139</v>
          </cell>
          <cell r="L41">
            <v>6.4439362402734221E-2</v>
          </cell>
          <cell r="M41">
            <v>2.0751966720224762E-2</v>
          </cell>
          <cell r="N41">
            <v>9.5837091785084508E-4</v>
          </cell>
          <cell r="O41">
            <v>0</v>
          </cell>
          <cell r="P41">
            <v>0</v>
          </cell>
          <cell r="S41" t="str">
            <v>WRG</v>
          </cell>
          <cell r="V41">
            <v>0.99999999999999956</v>
          </cell>
          <cell r="W41">
            <v>1.5079570741637941E-2</v>
          </cell>
          <cell r="X41">
            <v>0.23674458301388879</v>
          </cell>
          <cell r="Y41">
            <v>6.8321301014860364E-2</v>
          </cell>
          <cell r="Z41">
            <v>0.15655875881023595</v>
          </cell>
          <cell r="AA41">
            <v>0.1358067920900112</v>
          </cell>
          <cell r="AB41">
            <v>0.45789805309879139</v>
          </cell>
          <cell r="AC41">
            <v>6.4439362402734221E-2</v>
          </cell>
          <cell r="AD41">
            <v>2.0751966720224762E-2</v>
          </cell>
          <cell r="AE41">
            <v>9.5837091785084508E-4</v>
          </cell>
          <cell r="AF41">
            <v>0</v>
          </cell>
          <cell r="AG41">
            <v>0</v>
          </cell>
        </row>
        <row r="42">
          <cell r="B42" t="str">
            <v>WRE</v>
          </cell>
          <cell r="E42">
            <v>0.99999999999999956</v>
          </cell>
          <cell r="F42">
            <v>1.5632615265693907E-2</v>
          </cell>
          <cell r="G42">
            <v>0.23618931803229126</v>
          </cell>
          <cell r="H42">
            <v>6.832352147240188E-2</v>
          </cell>
          <cell r="I42">
            <v>0.17234459557885895</v>
          </cell>
          <cell r="J42">
            <v>0.14786996359302118</v>
          </cell>
          <cell r="K42">
            <v>0.43586510562567626</v>
          </cell>
          <cell r="L42">
            <v>6.7811360353673827E-2</v>
          </cell>
          <cell r="M42">
            <v>2.4474631985837783E-2</v>
          </cell>
          <cell r="N42">
            <v>3.8334836714033803E-3</v>
          </cell>
          <cell r="O42">
            <v>0</v>
          </cell>
          <cell r="P42">
            <v>0</v>
          </cell>
          <cell r="S42" t="str">
            <v>WRE</v>
          </cell>
          <cell r="V42">
            <v>0.99999999999999956</v>
          </cell>
          <cell r="W42">
            <v>1.5632615265693907E-2</v>
          </cell>
          <cell r="X42">
            <v>0.23618931803229126</v>
          </cell>
          <cell r="Y42">
            <v>6.832352147240188E-2</v>
          </cell>
          <cell r="Z42">
            <v>0.17234459557885895</v>
          </cell>
          <cell r="AA42">
            <v>0.14786996359302118</v>
          </cell>
          <cell r="AB42">
            <v>0.43586510562567626</v>
          </cell>
          <cell r="AC42">
            <v>6.7811360353673827E-2</v>
          </cell>
          <cell r="AD42">
            <v>2.4474631985837783E-2</v>
          </cell>
          <cell r="AE42">
            <v>3.8334836714033803E-3</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SNPPH-P</v>
          </cell>
          <cell r="E45">
            <v>0.99999999999999933</v>
          </cell>
          <cell r="F45">
            <v>3.5975361352380927E-2</v>
          </cell>
          <cell r="G45">
            <v>0.56480201380177231</v>
          </cell>
          <cell r="H45">
            <v>0.16299426118859242</v>
          </cell>
          <cell r="I45">
            <v>5.4399311837301817E-2</v>
          </cell>
          <cell r="J45">
            <v>4.7188647180595247E-2</v>
          </cell>
          <cell r="K45">
            <v>0.15910536829438601</v>
          </cell>
          <cell r="L45">
            <v>2.2390679362706164E-2</v>
          </cell>
          <cell r="M45">
            <v>7.210664656706567E-3</v>
          </cell>
          <cell r="N45">
            <v>3.3300416285978292E-4</v>
          </cell>
          <cell r="O45">
            <v>0</v>
          </cell>
          <cell r="P45">
            <v>0</v>
          </cell>
          <cell r="S45" t="str">
            <v>SNPPH-P</v>
          </cell>
          <cell r="V45">
            <v>0.99999999999999933</v>
          </cell>
          <cell r="W45">
            <v>3.5975361352380927E-2</v>
          </cell>
          <cell r="X45">
            <v>0.56480201380177231</v>
          </cell>
          <cell r="Y45">
            <v>0.16299426118859242</v>
          </cell>
          <cell r="Z45">
            <v>5.4399311837301817E-2</v>
          </cell>
          <cell r="AA45">
            <v>4.7188647180595247E-2</v>
          </cell>
          <cell r="AB45">
            <v>0.15910536829438601</v>
          </cell>
          <cell r="AC45">
            <v>2.2390679362706164E-2</v>
          </cell>
          <cell r="AD45">
            <v>7.210664656706567E-3</v>
          </cell>
          <cell r="AE45">
            <v>3.3300416285978292E-4</v>
          </cell>
          <cell r="AF45">
            <v>0</v>
          </cell>
          <cell r="AG45">
            <v>0</v>
          </cell>
        </row>
        <row r="46">
          <cell r="B46" t="str">
            <v>SNPPH-U</v>
          </cell>
          <cell r="E46">
            <v>0.99999999999999933</v>
          </cell>
          <cell r="F46">
            <v>3.5975361352380927E-2</v>
          </cell>
          <cell r="G46">
            <v>0.56480201380177231</v>
          </cell>
          <cell r="H46">
            <v>0.16299426118859242</v>
          </cell>
          <cell r="I46">
            <v>5.4399311837301817E-2</v>
          </cell>
          <cell r="J46">
            <v>4.7188647180595247E-2</v>
          </cell>
          <cell r="K46">
            <v>0.15910536829438601</v>
          </cell>
          <cell r="L46">
            <v>2.2390679362706164E-2</v>
          </cell>
          <cell r="M46">
            <v>7.210664656706567E-3</v>
          </cell>
          <cell r="N46">
            <v>3.3300416285978292E-4</v>
          </cell>
          <cell r="O46">
            <v>0</v>
          </cell>
          <cell r="P46">
            <v>0</v>
          </cell>
          <cell r="S46" t="str">
            <v>SNPPH-U</v>
          </cell>
          <cell r="V46">
            <v>0.99999999999999933</v>
          </cell>
          <cell r="W46">
            <v>3.5975361352380927E-2</v>
          </cell>
          <cell r="X46">
            <v>0.56480201380177231</v>
          </cell>
          <cell r="Y46">
            <v>0.16299426118859242</v>
          </cell>
          <cell r="Z46">
            <v>5.4399311837301817E-2</v>
          </cell>
          <cell r="AA46">
            <v>4.7188647180595247E-2</v>
          </cell>
          <cell r="AB46">
            <v>0.15910536829438601</v>
          </cell>
          <cell r="AC46">
            <v>2.2390679362706164E-2</v>
          </cell>
          <cell r="AD46">
            <v>7.210664656706567E-3</v>
          </cell>
          <cell r="AE46">
            <v>3.3300416285978292E-4</v>
          </cell>
          <cell r="AF46">
            <v>0</v>
          </cell>
          <cell r="AG46">
            <v>0</v>
          </cell>
        </row>
        <row r="47">
          <cell r="B47" t="str">
            <v>CN</v>
          </cell>
          <cell r="E47">
            <v>1</v>
          </cell>
          <cell r="F47">
            <v>2.6412984031678445E-2</v>
          </cell>
          <cell r="G47">
            <v>0.32428508723543592</v>
          </cell>
          <cell r="H47">
            <v>7.374932810053729E-2</v>
          </cell>
          <cell r="I47">
            <v>7.7570059455767296E-2</v>
          </cell>
          <cell r="J47">
            <v>6.8533745196945758E-2</v>
          </cell>
          <cell r="K47">
            <v>0.45723433271287772</v>
          </cell>
          <cell r="L47">
            <v>4.0748208463703348E-2</v>
          </cell>
          <cell r="M47">
            <v>9.0363142588215407E-3</v>
          </cell>
          <cell r="N47">
            <v>0</v>
          </cell>
          <cell r="O47">
            <v>0</v>
          </cell>
          <cell r="P47">
            <v>0</v>
          </cell>
          <cell r="S47" t="str">
            <v>CN</v>
          </cell>
          <cell r="V47">
            <v>1</v>
          </cell>
          <cell r="W47">
            <v>2.6412984031678445E-2</v>
          </cell>
          <cell r="X47">
            <v>0.32428508723543592</v>
          </cell>
          <cell r="Y47">
            <v>7.374932810053729E-2</v>
          </cell>
          <cell r="Z47">
            <v>7.7570059455767296E-2</v>
          </cell>
          <cell r="AA47">
            <v>6.8533745196945758E-2</v>
          </cell>
          <cell r="AB47">
            <v>0.45723433271287772</v>
          </cell>
          <cell r="AC47">
            <v>4.0748208463703348E-2</v>
          </cell>
          <cell r="AD47">
            <v>9.0363142588215407E-3</v>
          </cell>
          <cell r="AE47">
            <v>0</v>
          </cell>
          <cell r="AF47">
            <v>0</v>
          </cell>
          <cell r="AG47">
            <v>0</v>
          </cell>
        </row>
        <row r="48">
          <cell r="B48" t="str">
            <v>CNP</v>
          </cell>
          <cell r="E48">
            <v>1</v>
          </cell>
          <cell r="F48">
            <v>5.3578081683035732E-2</v>
          </cell>
          <cell r="G48">
            <v>0.65780424020445161</v>
          </cell>
          <cell r="H48">
            <v>0.14959867920642875</v>
          </cell>
          <cell r="I48">
            <v>0.13901899890608391</v>
          </cell>
          <cell r="J48">
            <v>0.13901899890608391</v>
          </cell>
          <cell r="K48">
            <v>0</v>
          </cell>
          <cell r="L48">
            <v>0</v>
          </cell>
          <cell r="M48">
            <v>0</v>
          </cell>
          <cell r="N48">
            <v>0</v>
          </cell>
          <cell r="O48">
            <v>0</v>
          </cell>
          <cell r="P48">
            <v>0</v>
          </cell>
          <cell r="S48" t="str">
            <v>CNP</v>
          </cell>
          <cell r="V48">
            <v>1</v>
          </cell>
          <cell r="W48">
            <v>5.3578081683035732E-2</v>
          </cell>
          <cell r="X48">
            <v>0.65780424020445161</v>
          </cell>
          <cell r="Y48">
            <v>0.14959867920642875</v>
          </cell>
          <cell r="Z48">
            <v>0.13901899890608391</v>
          </cell>
          <cell r="AA48">
            <v>0.13901899890608391</v>
          </cell>
          <cell r="AB48">
            <v>0</v>
          </cell>
          <cell r="AC48">
            <v>0</v>
          </cell>
          <cell r="AD48">
            <v>0</v>
          </cell>
          <cell r="AE48">
            <v>0</v>
          </cell>
          <cell r="AF48">
            <v>0</v>
          </cell>
          <cell r="AG48">
            <v>0</v>
          </cell>
        </row>
        <row r="49">
          <cell r="B49" t="str">
            <v>CNU</v>
          </cell>
          <cell r="E49">
            <v>1</v>
          </cell>
          <cell r="F49">
            <v>0</v>
          </cell>
          <cell r="G49">
            <v>0</v>
          </cell>
          <cell r="H49">
            <v>0</v>
          </cell>
          <cell r="I49">
            <v>1.782244222665369E-2</v>
          </cell>
          <cell r="J49">
            <v>0</v>
          </cell>
          <cell r="K49">
            <v>0.90180932683504955</v>
          </cell>
          <cell r="L49">
            <v>8.0368230938296786E-2</v>
          </cell>
          <cell r="M49">
            <v>1.782244222665369E-2</v>
          </cell>
          <cell r="N49">
            <v>0</v>
          </cell>
          <cell r="O49">
            <v>0</v>
          </cell>
          <cell r="P49">
            <v>0</v>
          </cell>
          <cell r="S49" t="str">
            <v>CNU</v>
          </cell>
          <cell r="V49">
            <v>1</v>
          </cell>
          <cell r="W49">
            <v>0</v>
          </cell>
          <cell r="X49">
            <v>0</v>
          </cell>
          <cell r="Y49">
            <v>0</v>
          </cell>
          <cell r="Z49">
            <v>1.782244222665369E-2</v>
          </cell>
          <cell r="AA49">
            <v>0</v>
          </cell>
          <cell r="AB49">
            <v>0.90180932683504955</v>
          </cell>
          <cell r="AC49">
            <v>8.0368230938296786E-2</v>
          </cell>
          <cell r="AD49">
            <v>1.782244222665369E-2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0.99999999999999933</v>
          </cell>
          <cell r="F53">
            <v>1.0059676120037104E-2</v>
          </cell>
          <cell r="G53">
            <v>6.6781291954279495E-2</v>
          </cell>
          <cell r="H53">
            <v>-2.6213347403673429E-2</v>
          </cell>
          <cell r="I53">
            <v>0.19371214666046963</v>
          </cell>
          <cell r="J53">
            <v>0.16177675675790498</v>
          </cell>
          <cell r="K53">
            <v>0.65112403661633833</v>
          </cell>
          <cell r="L53">
            <v>9.4065734163423245E-2</v>
          </cell>
          <cell r="M53">
            <v>3.1935389902564636E-2</v>
          </cell>
          <cell r="N53">
            <v>5.624736796554149E-3</v>
          </cell>
          <cell r="O53">
            <v>4.8457250925708047E-3</v>
          </cell>
          <cell r="P53">
            <v>0</v>
          </cell>
          <cell r="S53" t="str">
            <v>EXCTAX</v>
          </cell>
          <cell r="V53">
            <v>0.99999999999999933</v>
          </cell>
          <cell r="W53">
            <v>1.0059676120037104E-2</v>
          </cell>
          <cell r="X53">
            <v>6.6781291954279495E-2</v>
          </cell>
          <cell r="Y53">
            <v>-2.6213347403673429E-2</v>
          </cell>
          <cell r="Z53">
            <v>0.19371214666046963</v>
          </cell>
          <cell r="AA53">
            <v>0.16177675675790498</v>
          </cell>
          <cell r="AB53">
            <v>0.65112403661633833</v>
          </cell>
          <cell r="AC53">
            <v>9.4065734163423245E-2</v>
          </cell>
          <cell r="AD53">
            <v>3.1935389902564636E-2</v>
          </cell>
          <cell r="AE53">
            <v>5.624736796554149E-3</v>
          </cell>
          <cell r="AF53">
            <v>4.8457250925708047E-3</v>
          </cell>
          <cell r="AG53">
            <v>0</v>
          </cell>
        </row>
        <row r="54">
          <cell r="B54" t="str">
            <v>INT</v>
          </cell>
          <cell r="E54">
            <v>0.99999999999999967</v>
          </cell>
          <cell r="F54">
            <v>2.2524655229087649E-2</v>
          </cell>
          <cell r="G54">
            <v>0.26258354447257481</v>
          </cell>
          <cell r="H54">
            <v>7.0024174951187679E-2</v>
          </cell>
          <cell r="I54">
            <v>0.13437900936595415</v>
          </cell>
          <cell r="J54">
            <v>0.1153466380951732</v>
          </cell>
          <cell r="K54">
            <v>0.45159508824508682</v>
          </cell>
          <cell r="L54">
            <v>5.8234683013919458E-2</v>
          </cell>
          <cell r="M54">
            <v>1.9032371270780946E-2</v>
          </cell>
          <cell r="N54">
            <v>6.5884472218902756E-4</v>
          </cell>
          <cell r="O54">
            <v>0</v>
          </cell>
          <cell r="P54">
            <v>0</v>
          </cell>
          <cell r="S54" t="str">
            <v>INT</v>
          </cell>
          <cell r="V54">
            <v>0.99999999999999967</v>
          </cell>
          <cell r="W54">
            <v>2.2524655229087649E-2</v>
          </cell>
          <cell r="X54">
            <v>0.26258354447257481</v>
          </cell>
          <cell r="Y54">
            <v>7.0024174951187679E-2</v>
          </cell>
          <cell r="Z54">
            <v>0.13437900936595415</v>
          </cell>
          <cell r="AA54">
            <v>0.1153466380951732</v>
          </cell>
          <cell r="AB54">
            <v>0.45159508824508682</v>
          </cell>
          <cell r="AC54">
            <v>5.8234683013919458E-2</v>
          </cell>
          <cell r="AD54">
            <v>1.9032371270780946E-2</v>
          </cell>
          <cell r="AE54">
            <v>6.5884472218902756E-4</v>
          </cell>
          <cell r="AF54">
            <v>0</v>
          </cell>
          <cell r="AG54">
            <v>0</v>
          </cell>
        </row>
        <row r="55">
          <cell r="B55" t="str">
            <v>CIAC</v>
          </cell>
          <cell r="E55">
            <v>0.99999999999999978</v>
          </cell>
          <cell r="F55">
            <v>3.6403089107749434E-2</v>
          </cell>
          <cell r="G55">
            <v>0.29773197802865986</v>
          </cell>
          <cell r="H55">
            <v>6.8450298899232376E-2</v>
          </cell>
          <cell r="I55">
            <v>9.2996845282774937E-2</v>
          </cell>
          <cell r="J55">
            <v>7.7795694011675215E-2</v>
          </cell>
          <cell r="K55">
            <v>0.45853063972626784</v>
          </cell>
          <cell r="L55">
            <v>4.5887148955315517E-2</v>
          </cell>
          <cell r="M55">
            <v>1.5201151271099727E-2</v>
          </cell>
          <cell r="N55">
            <v>0</v>
          </cell>
          <cell r="O55">
            <v>0</v>
          </cell>
          <cell r="P55">
            <v>0</v>
          </cell>
          <cell r="S55" t="str">
            <v>CIAC</v>
          </cell>
          <cell r="V55">
            <v>0.99999999999999978</v>
          </cell>
          <cell r="W55">
            <v>3.6403089107749434E-2</v>
          </cell>
          <cell r="X55">
            <v>0.29773197802865986</v>
          </cell>
          <cell r="Y55">
            <v>6.8450298899232376E-2</v>
          </cell>
          <cell r="Z55">
            <v>9.2996845282774937E-2</v>
          </cell>
          <cell r="AA55">
            <v>7.7795694011675215E-2</v>
          </cell>
          <cell r="AB55">
            <v>0.45853063972626784</v>
          </cell>
          <cell r="AC55">
            <v>4.5887148955315517E-2</v>
          </cell>
          <cell r="AD55">
            <v>1.5201151271099727E-2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DONOTUSE</v>
          </cell>
          <cell r="E57">
            <v>0</v>
          </cell>
          <cell r="F57">
            <v>0</v>
          </cell>
          <cell r="G57">
            <v>0</v>
          </cell>
          <cell r="H57">
            <v>0</v>
          </cell>
          <cell r="I57">
            <v>0</v>
          </cell>
          <cell r="J57">
            <v>0</v>
          </cell>
          <cell r="K57">
            <v>0</v>
          </cell>
          <cell r="L57">
            <v>0</v>
          </cell>
          <cell r="M57">
            <v>0</v>
          </cell>
          <cell r="N57">
            <v>0</v>
          </cell>
          <cell r="O57">
            <v>0</v>
          </cell>
          <cell r="P57">
            <v>0</v>
          </cell>
          <cell r="S57" t="str">
            <v>DONOTUSE</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1.0000000000000002</v>
          </cell>
          <cell r="F58">
            <v>-3.5195168969145078E-3</v>
          </cell>
          <cell r="G58">
            <v>0.4123754115886708</v>
          </cell>
          <cell r="H58">
            <v>0.14475794900175842</v>
          </cell>
          <cell r="I58">
            <v>5.5639144632380309E-2</v>
          </cell>
          <cell r="J58">
            <v>5.6279973936003931E-2</v>
          </cell>
          <cell r="K58">
            <v>0.359180482839277</v>
          </cell>
          <cell r="L58">
            <v>3.1566528834828127E-2</v>
          </cell>
          <cell r="M58">
            <v>-6.40829303623622E-4</v>
          </cell>
          <cell r="N58">
            <v>0</v>
          </cell>
          <cell r="O58">
            <v>0</v>
          </cell>
          <cell r="P58">
            <v>0</v>
          </cell>
          <cell r="S58" t="str">
            <v>BADDEBT</v>
          </cell>
          <cell r="V58">
            <v>1.0000000000000002</v>
          </cell>
          <cell r="W58">
            <v>-3.5195168969145078E-3</v>
          </cell>
          <cell r="X58">
            <v>0.4123754115886708</v>
          </cell>
          <cell r="Y58">
            <v>0.14475794900175842</v>
          </cell>
          <cell r="Z58">
            <v>5.5639144632380309E-2</v>
          </cell>
          <cell r="AA58">
            <v>5.6279973936003931E-2</v>
          </cell>
          <cell r="AB58">
            <v>0.359180482839277</v>
          </cell>
          <cell r="AC58">
            <v>3.1566528834828127E-2</v>
          </cell>
          <cell r="AD58">
            <v>-6.40829303623622E-4</v>
          </cell>
          <cell r="AE58">
            <v>0</v>
          </cell>
          <cell r="AF58">
            <v>0</v>
          </cell>
          <cell r="AG58">
            <v>0</v>
          </cell>
        </row>
        <row r="59">
          <cell r="B59" t="str">
            <v>DONOTUSE</v>
          </cell>
          <cell r="E59">
            <v>0</v>
          </cell>
          <cell r="F59">
            <v>0</v>
          </cell>
          <cell r="G59">
            <v>0</v>
          </cell>
          <cell r="H59">
            <v>0</v>
          </cell>
          <cell r="I59">
            <v>0</v>
          </cell>
          <cell r="J59">
            <v>0</v>
          </cell>
          <cell r="K59">
            <v>0</v>
          </cell>
          <cell r="L59">
            <v>0</v>
          </cell>
          <cell r="M59">
            <v>0</v>
          </cell>
          <cell r="N59">
            <v>0</v>
          </cell>
          <cell r="O59">
            <v>0</v>
          </cell>
          <cell r="P59">
            <v>0</v>
          </cell>
          <cell r="S59" t="str">
            <v>DONOTUSE</v>
          </cell>
          <cell r="V59">
            <v>0</v>
          </cell>
          <cell r="W59">
            <v>0</v>
          </cell>
          <cell r="X59">
            <v>0</v>
          </cell>
          <cell r="Y59">
            <v>0</v>
          </cell>
          <cell r="Z59">
            <v>0</v>
          </cell>
          <cell r="AA59">
            <v>0</v>
          </cell>
          <cell r="AB59">
            <v>0</v>
          </cell>
          <cell r="AC59">
            <v>0</v>
          </cell>
          <cell r="AD59">
            <v>0</v>
          </cell>
          <cell r="AE59">
            <v>0</v>
          </cell>
          <cell r="AF59">
            <v>0</v>
          </cell>
          <cell r="AG59">
            <v>0</v>
          </cell>
        </row>
        <row r="60">
          <cell r="B60" t="str">
            <v>DONOTUSE</v>
          </cell>
          <cell r="E60">
            <v>0</v>
          </cell>
          <cell r="F60">
            <v>0</v>
          </cell>
          <cell r="G60">
            <v>0</v>
          </cell>
          <cell r="H60">
            <v>0</v>
          </cell>
          <cell r="I60">
            <v>0</v>
          </cell>
          <cell r="J60">
            <v>0</v>
          </cell>
          <cell r="K60">
            <v>0</v>
          </cell>
          <cell r="L60">
            <v>0</v>
          </cell>
          <cell r="M60">
            <v>0</v>
          </cell>
          <cell r="N60">
            <v>0</v>
          </cell>
          <cell r="O60">
            <v>0</v>
          </cell>
          <cell r="P60">
            <v>0</v>
          </cell>
          <cell r="S60" t="str">
            <v>DONOTUSE</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0.99999999999999989</v>
          </cell>
          <cell r="F61">
            <v>3.2870000000000003E-2</v>
          </cell>
          <cell r="G61">
            <v>0.70975999999999995</v>
          </cell>
          <cell r="H61">
            <v>0.14180000000000001</v>
          </cell>
          <cell r="I61">
            <v>0.10946</v>
          </cell>
          <cell r="J61">
            <v>0.10946</v>
          </cell>
          <cell r="K61">
            <v>0</v>
          </cell>
          <cell r="L61">
            <v>0</v>
          </cell>
          <cell r="M61">
            <v>0</v>
          </cell>
          <cell r="N61">
            <v>0</v>
          </cell>
          <cell r="O61">
            <v>0</v>
          </cell>
          <cell r="P61">
            <v>6.11E-3</v>
          </cell>
          <cell r="S61" t="str">
            <v>ITC84</v>
          </cell>
          <cell r="V61">
            <v>0.99999999999999989</v>
          </cell>
          <cell r="W61">
            <v>3.2870000000000003E-2</v>
          </cell>
          <cell r="X61">
            <v>0.70975999999999995</v>
          </cell>
          <cell r="Y61">
            <v>0.14180000000000001</v>
          </cell>
          <cell r="Z61">
            <v>0.10946</v>
          </cell>
          <cell r="AA61">
            <v>0.10946</v>
          </cell>
          <cell r="AB61">
            <v>0</v>
          </cell>
          <cell r="AC61">
            <v>0</v>
          </cell>
          <cell r="AD61">
            <v>0</v>
          </cell>
          <cell r="AE61">
            <v>0</v>
          </cell>
          <cell r="AF61">
            <v>0</v>
          </cell>
          <cell r="AG61">
            <v>6.11E-3</v>
          </cell>
        </row>
        <row r="62">
          <cell r="B62" t="str">
            <v>ITC85</v>
          </cell>
          <cell r="E62">
            <v>1</v>
          </cell>
          <cell r="F62">
            <v>5.4199999999999998E-2</v>
          </cell>
          <cell r="G62">
            <v>0.67689999999999995</v>
          </cell>
          <cell r="H62">
            <v>0.1336</v>
          </cell>
          <cell r="I62">
            <v>0.11609999999999999</v>
          </cell>
          <cell r="J62">
            <v>0.11609999999999999</v>
          </cell>
          <cell r="K62">
            <v>0</v>
          </cell>
          <cell r="L62">
            <v>0</v>
          </cell>
          <cell r="M62">
            <v>0</v>
          </cell>
          <cell r="N62">
            <v>0</v>
          </cell>
          <cell r="O62">
            <v>0</v>
          </cell>
          <cell r="P62">
            <v>1.9199999999999998E-2</v>
          </cell>
          <cell r="S62" t="str">
            <v>ITC85</v>
          </cell>
          <cell r="V62">
            <v>1</v>
          </cell>
          <cell r="W62">
            <v>5.4199999999999998E-2</v>
          </cell>
          <cell r="X62">
            <v>0.67689999999999995</v>
          </cell>
          <cell r="Y62">
            <v>0.1336</v>
          </cell>
          <cell r="Z62">
            <v>0.11609999999999999</v>
          </cell>
          <cell r="AA62">
            <v>0.11609999999999999</v>
          </cell>
          <cell r="AB62">
            <v>0</v>
          </cell>
          <cell r="AC62">
            <v>0</v>
          </cell>
          <cell r="AD62">
            <v>0</v>
          </cell>
          <cell r="AE62">
            <v>0</v>
          </cell>
          <cell r="AF62">
            <v>0</v>
          </cell>
          <cell r="AG62">
            <v>1.9199999999999998E-2</v>
          </cell>
        </row>
        <row r="63">
          <cell r="B63" t="str">
            <v>ITC86</v>
          </cell>
          <cell r="E63">
            <v>1</v>
          </cell>
          <cell r="F63">
            <v>4.7890000000000002E-2</v>
          </cell>
          <cell r="G63">
            <v>0.64607999999999999</v>
          </cell>
          <cell r="H63">
            <v>0.13125999999999999</v>
          </cell>
          <cell r="I63">
            <v>0.155</v>
          </cell>
          <cell r="J63">
            <v>0.155</v>
          </cell>
          <cell r="K63">
            <v>0</v>
          </cell>
          <cell r="L63">
            <v>0</v>
          </cell>
          <cell r="M63">
            <v>0</v>
          </cell>
          <cell r="N63">
            <v>0</v>
          </cell>
          <cell r="O63">
            <v>0</v>
          </cell>
          <cell r="P63">
            <v>1.9769999999999999E-2</v>
          </cell>
          <cell r="S63" t="str">
            <v>ITC86</v>
          </cell>
          <cell r="V63">
            <v>1</v>
          </cell>
          <cell r="W63">
            <v>4.7890000000000002E-2</v>
          </cell>
          <cell r="X63">
            <v>0.64607999999999999</v>
          </cell>
          <cell r="Y63">
            <v>0.13125999999999999</v>
          </cell>
          <cell r="Z63">
            <v>0.155</v>
          </cell>
          <cell r="AA63">
            <v>0.155</v>
          </cell>
          <cell r="AB63">
            <v>0</v>
          </cell>
          <cell r="AC63">
            <v>0</v>
          </cell>
          <cell r="AD63">
            <v>0</v>
          </cell>
          <cell r="AE63">
            <v>0</v>
          </cell>
          <cell r="AF63">
            <v>0</v>
          </cell>
          <cell r="AG63">
            <v>1.9769999999999999E-2</v>
          </cell>
        </row>
        <row r="64">
          <cell r="B64" t="str">
            <v>ITC88</v>
          </cell>
          <cell r="E64">
            <v>1</v>
          </cell>
          <cell r="F64">
            <v>4.2700000000000002E-2</v>
          </cell>
          <cell r="G64">
            <v>0.61199999999999999</v>
          </cell>
          <cell r="H64">
            <v>0.14960000000000001</v>
          </cell>
          <cell r="I64">
            <v>0.1671</v>
          </cell>
          <cell r="J64">
            <v>0.1671</v>
          </cell>
          <cell r="K64">
            <v>0</v>
          </cell>
          <cell r="L64">
            <v>0</v>
          </cell>
          <cell r="M64">
            <v>0</v>
          </cell>
          <cell r="N64">
            <v>0</v>
          </cell>
          <cell r="O64">
            <v>0</v>
          </cell>
          <cell r="P64">
            <v>2.86E-2</v>
          </cell>
          <cell r="S64" t="str">
            <v>ITC88</v>
          </cell>
          <cell r="V64">
            <v>1</v>
          </cell>
          <cell r="W64">
            <v>4.2700000000000002E-2</v>
          </cell>
          <cell r="X64">
            <v>0.61199999999999999</v>
          </cell>
          <cell r="Y64">
            <v>0.14960000000000001</v>
          </cell>
          <cell r="Z64">
            <v>0.1671</v>
          </cell>
          <cell r="AA64">
            <v>0.1671</v>
          </cell>
          <cell r="AB64">
            <v>0</v>
          </cell>
          <cell r="AC64">
            <v>0</v>
          </cell>
          <cell r="AD64">
            <v>0</v>
          </cell>
          <cell r="AE64">
            <v>0</v>
          </cell>
          <cell r="AF64">
            <v>0</v>
          </cell>
          <cell r="AG64">
            <v>2.86E-2</v>
          </cell>
        </row>
        <row r="65">
          <cell r="B65" t="str">
            <v>ITC89</v>
          </cell>
          <cell r="E65">
            <v>1</v>
          </cell>
          <cell r="F65">
            <v>4.8806000000000002E-2</v>
          </cell>
          <cell r="G65">
            <v>0.563558</v>
          </cell>
          <cell r="H65">
            <v>0.15268799999999999</v>
          </cell>
          <cell r="I65">
            <v>0.20677599999999999</v>
          </cell>
          <cell r="J65">
            <v>0.20677599999999999</v>
          </cell>
          <cell r="K65">
            <v>0</v>
          </cell>
          <cell r="L65">
            <v>0</v>
          </cell>
          <cell r="M65">
            <v>0</v>
          </cell>
          <cell r="N65">
            <v>0</v>
          </cell>
          <cell r="O65">
            <v>0</v>
          </cell>
          <cell r="P65">
            <v>2.8171999999999999E-2</v>
          </cell>
          <cell r="S65" t="str">
            <v>ITC89</v>
          </cell>
          <cell r="V65">
            <v>1</v>
          </cell>
          <cell r="W65">
            <v>4.8806000000000002E-2</v>
          </cell>
          <cell r="X65">
            <v>0.563558</v>
          </cell>
          <cell r="Y65">
            <v>0.15268799999999999</v>
          </cell>
          <cell r="Z65">
            <v>0.20677599999999999</v>
          </cell>
          <cell r="AA65">
            <v>0.20677599999999999</v>
          </cell>
          <cell r="AB65">
            <v>0</v>
          </cell>
          <cell r="AC65">
            <v>0</v>
          </cell>
          <cell r="AD65">
            <v>0</v>
          </cell>
          <cell r="AE65">
            <v>0</v>
          </cell>
          <cell r="AF65">
            <v>0</v>
          </cell>
          <cell r="AG65">
            <v>2.8171999999999999E-2</v>
          </cell>
        </row>
        <row r="66">
          <cell r="B66" t="str">
            <v>ITC90</v>
          </cell>
          <cell r="E66">
            <v>1</v>
          </cell>
          <cell r="F66">
            <v>1.5047E-2</v>
          </cell>
          <cell r="G66">
            <v>0.159356</v>
          </cell>
          <cell r="H66">
            <v>3.9132E-2</v>
          </cell>
          <cell r="I66">
            <v>0.17343500000000001</v>
          </cell>
          <cell r="J66">
            <v>3.8051000000000001E-2</v>
          </cell>
          <cell r="K66">
            <v>0.46935500000000002</v>
          </cell>
          <cell r="L66">
            <v>0.13981499999999999</v>
          </cell>
          <cell r="M66">
            <v>0.135384</v>
          </cell>
          <cell r="N66">
            <v>0</v>
          </cell>
          <cell r="O66">
            <v>0</v>
          </cell>
          <cell r="P66">
            <v>3.8600000000000001E-3</v>
          </cell>
          <cell r="S66" t="str">
            <v>ITC90</v>
          </cell>
          <cell r="V66">
            <v>1</v>
          </cell>
          <cell r="W66">
            <v>1.5047E-2</v>
          </cell>
          <cell r="X66">
            <v>0.159356</v>
          </cell>
          <cell r="Y66">
            <v>3.9132E-2</v>
          </cell>
          <cell r="Z66">
            <v>0.17343500000000001</v>
          </cell>
          <cell r="AA66">
            <v>3.8051000000000001E-2</v>
          </cell>
          <cell r="AB66">
            <v>0.46935500000000002</v>
          </cell>
          <cell r="AC66">
            <v>0.13981499999999999</v>
          </cell>
          <cell r="AD66">
            <v>0.135384</v>
          </cell>
          <cell r="AE66">
            <v>0</v>
          </cell>
          <cell r="AF66">
            <v>0</v>
          </cell>
          <cell r="AG66">
            <v>3.8600000000000001E-3</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0.99999999999999978</v>
          </cell>
          <cell r="F69">
            <v>1.0479558374578252E-2</v>
          </cell>
          <cell r="G69">
            <v>0.16452489873435686</v>
          </cell>
          <cell r="H69">
            <v>4.7479930876257952E-2</v>
          </cell>
          <cell r="I69">
            <v>0.17904845096009003</v>
          </cell>
          <cell r="J69">
            <v>0.15531542287531658</v>
          </cell>
          <cell r="K69">
            <v>0.52367444042891786</v>
          </cell>
          <cell r="L69">
            <v>7.3696217778430148E-2</v>
          </cell>
          <cell r="M69">
            <v>2.3733028084773448E-2</v>
          </cell>
          <cell r="N69">
            <v>1.0965028473688345E-3</v>
          </cell>
          <cell r="O69">
            <v>0</v>
          </cell>
          <cell r="P69">
            <v>0</v>
          </cell>
          <cell r="S69" t="str">
            <v>SNPPS</v>
          </cell>
          <cell r="V69">
            <v>0.99999999999999978</v>
          </cell>
          <cell r="W69">
            <v>1.0479558374578252E-2</v>
          </cell>
          <cell r="X69">
            <v>0.16452489873435686</v>
          </cell>
          <cell r="Y69">
            <v>4.7479930876257952E-2</v>
          </cell>
          <cell r="Z69">
            <v>0.17904845096009003</v>
          </cell>
          <cell r="AA69">
            <v>0.15531542287531658</v>
          </cell>
          <cell r="AB69">
            <v>0.52367444042891786</v>
          </cell>
          <cell r="AC69">
            <v>7.3696217778430148E-2</v>
          </cell>
          <cell r="AD69">
            <v>2.3733028084773448E-2</v>
          </cell>
          <cell r="AE69">
            <v>1.0965028473688345E-3</v>
          </cell>
          <cell r="AF69">
            <v>0</v>
          </cell>
          <cell r="AG69">
            <v>0</v>
          </cell>
        </row>
        <row r="70">
          <cell r="B70" t="str">
            <v>SNPT</v>
          </cell>
          <cell r="E70">
            <v>0.99999999999999956</v>
          </cell>
          <cell r="F70">
            <v>1.5082148372944344E-2</v>
          </cell>
          <cell r="G70">
            <v>0.23673066413657046</v>
          </cell>
          <cell r="H70">
            <v>6.8332642260872281E-2</v>
          </cell>
          <cell r="I70">
            <v>0.15656085500476408</v>
          </cell>
          <cell r="J70">
            <v>0.13580636623811004</v>
          </cell>
          <cell r="K70">
            <v>0.45785997886563401</v>
          </cell>
          <cell r="L70">
            <v>6.4447940044097859E-2</v>
          </cell>
          <cell r="M70">
            <v>2.075448876665402E-2</v>
          </cell>
          <cell r="N70">
            <v>9.8577131511664445E-4</v>
          </cell>
          <cell r="O70">
            <v>0</v>
          </cell>
          <cell r="P70">
            <v>0</v>
          </cell>
          <cell r="S70" t="str">
            <v>SNPT</v>
          </cell>
          <cell r="V70">
            <v>0.99999999999999956</v>
          </cell>
          <cell r="W70">
            <v>1.5082148372944344E-2</v>
          </cell>
          <cell r="X70">
            <v>0.23673066413657046</v>
          </cell>
          <cell r="Y70">
            <v>6.8332642260872281E-2</v>
          </cell>
          <cell r="Z70">
            <v>0.15656085500476408</v>
          </cell>
          <cell r="AA70">
            <v>0.13580636623811004</v>
          </cell>
          <cell r="AB70">
            <v>0.45785997886563401</v>
          </cell>
          <cell r="AC70">
            <v>6.4447940044097859E-2</v>
          </cell>
          <cell r="AD70">
            <v>2.075448876665402E-2</v>
          </cell>
          <cell r="AE70">
            <v>9.8577131511664445E-4</v>
          </cell>
          <cell r="AF70">
            <v>0</v>
          </cell>
          <cell r="AG70">
            <v>0</v>
          </cell>
        </row>
        <row r="71">
          <cell r="B71" t="str">
            <v>SNPP</v>
          </cell>
          <cell r="E71">
            <v>1.0000000000000002</v>
          </cell>
          <cell r="F71">
            <v>1.5515192291801897E-2</v>
          </cell>
          <cell r="G71">
            <v>0.24358314142563109</v>
          </cell>
          <cell r="H71">
            <v>7.0294976443031149E-2</v>
          </cell>
          <cell r="I71">
            <v>0.15442915921835954</v>
          </cell>
          <cell r="J71">
            <v>0.13395944902283005</v>
          </cell>
          <cell r="K71">
            <v>0.45166900922700848</v>
          </cell>
          <cell r="L71">
            <v>6.3562902357593126E-2</v>
          </cell>
          <cell r="M71">
            <v>2.0469710195529473E-2</v>
          </cell>
          <cell r="N71">
            <v>9.4561903657476663E-4</v>
          </cell>
          <cell r="O71">
            <v>0</v>
          </cell>
          <cell r="P71">
            <v>0</v>
          </cell>
          <cell r="S71" t="str">
            <v>SNPP</v>
          </cell>
          <cell r="V71">
            <v>1.0000000000000002</v>
          </cell>
          <cell r="W71">
            <v>1.5515192291801897E-2</v>
          </cell>
          <cell r="X71">
            <v>0.24358314142563109</v>
          </cell>
          <cell r="Y71">
            <v>7.0294976443031149E-2</v>
          </cell>
          <cell r="Z71">
            <v>0.15442915921835954</v>
          </cell>
          <cell r="AA71">
            <v>0.13395944902283005</v>
          </cell>
          <cell r="AB71">
            <v>0.45166900922700848</v>
          </cell>
          <cell r="AC71">
            <v>6.3562902357593126E-2</v>
          </cell>
          <cell r="AD71">
            <v>2.0469710195529473E-2</v>
          </cell>
          <cell r="AE71">
            <v>9.4561903657476663E-4</v>
          </cell>
          <cell r="AF71">
            <v>0</v>
          </cell>
          <cell r="AG71">
            <v>0</v>
          </cell>
        </row>
        <row r="72">
          <cell r="B72" t="str">
            <v>SNPPH</v>
          </cell>
          <cell r="E72">
            <v>0.99999999999999933</v>
          </cell>
          <cell r="F72">
            <v>3.5975361352380927E-2</v>
          </cell>
          <cell r="G72">
            <v>0.56480201380177231</v>
          </cell>
          <cell r="H72">
            <v>0.16299426118859242</v>
          </cell>
          <cell r="I72">
            <v>5.4399311837301817E-2</v>
          </cell>
          <cell r="J72">
            <v>4.7188647180595247E-2</v>
          </cell>
          <cell r="K72">
            <v>0.15910536829438601</v>
          </cell>
          <cell r="L72">
            <v>2.2390679362706164E-2</v>
          </cell>
          <cell r="M72">
            <v>7.210664656706567E-3</v>
          </cell>
          <cell r="N72">
            <v>3.3300416285978292E-4</v>
          </cell>
          <cell r="O72">
            <v>0</v>
          </cell>
          <cell r="P72">
            <v>0</v>
          </cell>
          <cell r="S72" t="str">
            <v>SNPPH</v>
          </cell>
          <cell r="V72">
            <v>0.99999999999999933</v>
          </cell>
          <cell r="W72">
            <v>3.5975361352380927E-2</v>
          </cell>
          <cell r="X72">
            <v>0.56480201380177231</v>
          </cell>
          <cell r="Y72">
            <v>0.16299426118859242</v>
          </cell>
          <cell r="Z72">
            <v>5.4399311837301817E-2</v>
          </cell>
          <cell r="AA72">
            <v>4.7188647180595247E-2</v>
          </cell>
          <cell r="AB72">
            <v>0.15910536829438601</v>
          </cell>
          <cell r="AC72">
            <v>2.2390679362706164E-2</v>
          </cell>
          <cell r="AD72">
            <v>7.210664656706567E-3</v>
          </cell>
          <cell r="AE72">
            <v>3.3300416285978292E-4</v>
          </cell>
          <cell r="AF72">
            <v>0</v>
          </cell>
          <cell r="AG72">
            <v>0</v>
          </cell>
        </row>
        <row r="73">
          <cell r="B73" t="str">
            <v>SNPPN</v>
          </cell>
          <cell r="E73">
            <v>1.0000000000000002</v>
          </cell>
          <cell r="F73">
            <v>4.7102248421590824E-2</v>
          </cell>
          <cell r="G73">
            <v>0.73949068926711903</v>
          </cell>
          <cell r="H73">
            <v>0.21340706231129031</v>
          </cell>
          <cell r="I73">
            <v>0</v>
          </cell>
          <cell r="J73">
            <v>0</v>
          </cell>
          <cell r="K73">
            <v>0</v>
          </cell>
          <cell r="L73">
            <v>0</v>
          </cell>
          <cell r="M73">
            <v>0</v>
          </cell>
          <cell r="N73">
            <v>0</v>
          </cell>
          <cell r="O73">
            <v>0</v>
          </cell>
          <cell r="P73">
            <v>0</v>
          </cell>
          <cell r="S73" t="str">
            <v>SNPPN</v>
          </cell>
          <cell r="V73">
            <v>1.0000000000000002</v>
          </cell>
          <cell r="W73">
            <v>4.7102248421590824E-2</v>
          </cell>
          <cell r="X73">
            <v>0.73949068926711903</v>
          </cell>
          <cell r="Y73">
            <v>0.21340706231129031</v>
          </cell>
          <cell r="Z73">
            <v>0</v>
          </cell>
          <cell r="AA73">
            <v>0</v>
          </cell>
          <cell r="AB73">
            <v>0</v>
          </cell>
          <cell r="AC73">
            <v>0</v>
          </cell>
          <cell r="AD73">
            <v>0</v>
          </cell>
          <cell r="AE73">
            <v>0</v>
          </cell>
          <cell r="AF73">
            <v>0</v>
          </cell>
          <cell r="AG73">
            <v>0</v>
          </cell>
        </row>
        <row r="74">
          <cell r="B74" t="str">
            <v>SNPPO</v>
          </cell>
          <cell r="E74">
            <v>1.0000000000000002</v>
          </cell>
          <cell r="F74">
            <v>2.0488763488727826E-2</v>
          </cell>
          <cell r="G74">
            <v>0.32166723123062768</v>
          </cell>
          <cell r="H74">
            <v>9.2828834568244922E-2</v>
          </cell>
          <cell r="I74">
            <v>0.13011323445048273</v>
          </cell>
          <cell r="J74">
            <v>0.11286663942318052</v>
          </cell>
          <cell r="K74">
            <v>0.38055102882795294</v>
          </cell>
          <cell r="L74">
            <v>5.355442219818108E-2</v>
          </cell>
          <cell r="M74">
            <v>1.7246595027302199E-2</v>
          </cell>
          <cell r="N74">
            <v>7.964852357829151E-4</v>
          </cell>
          <cell r="O74">
            <v>0</v>
          </cell>
          <cell r="P74">
            <v>0</v>
          </cell>
          <cell r="S74" t="str">
            <v>SNPPO</v>
          </cell>
          <cell r="V74">
            <v>1.0000000000000002</v>
          </cell>
          <cell r="W74">
            <v>2.0488763488727826E-2</v>
          </cell>
          <cell r="X74">
            <v>0.32166723123062768</v>
          </cell>
          <cell r="Y74">
            <v>9.2828834568244922E-2</v>
          </cell>
          <cell r="Z74">
            <v>0.13011323445048273</v>
          </cell>
          <cell r="AA74">
            <v>0.11286663942318052</v>
          </cell>
          <cell r="AB74">
            <v>0.38055102882795294</v>
          </cell>
          <cell r="AC74">
            <v>5.355442219818108E-2</v>
          </cell>
          <cell r="AD74">
            <v>1.7246595027302199E-2</v>
          </cell>
          <cell r="AE74">
            <v>7.964852357829151E-4</v>
          </cell>
          <cell r="AF74">
            <v>0</v>
          </cell>
          <cell r="AG74">
            <v>0</v>
          </cell>
        </row>
        <row r="75">
          <cell r="B75" t="str">
            <v>SNPG</v>
          </cell>
          <cell r="E75">
            <v>0.99999999999999967</v>
          </cell>
          <cell r="F75">
            <v>2.1699878890241157E-2</v>
          </cell>
          <cell r="G75">
            <v>0.27784890788041466</v>
          </cell>
          <cell r="H75">
            <v>7.7656203873989374E-2</v>
          </cell>
          <cell r="I75">
            <v>0.14174329141004391</v>
          </cell>
          <cell r="J75">
            <v>0.11816103893857612</v>
          </cell>
          <cell r="K75">
            <v>0.41555859279204771</v>
          </cell>
          <cell r="L75">
            <v>6.5102182222161839E-2</v>
          </cell>
          <cell r="M75">
            <v>2.3582252471467793E-2</v>
          </cell>
          <cell r="N75">
            <v>3.9094293110112196E-4</v>
          </cell>
          <cell r="O75">
            <v>0</v>
          </cell>
          <cell r="P75">
            <v>0</v>
          </cell>
          <cell r="S75" t="str">
            <v>SNPG</v>
          </cell>
          <cell r="V75">
            <v>0.99999999999999967</v>
          </cell>
          <cell r="W75">
            <v>2.1699878890241157E-2</v>
          </cell>
          <cell r="X75">
            <v>0.27784890788041466</v>
          </cell>
          <cell r="Y75">
            <v>7.7656203873989374E-2</v>
          </cell>
          <cell r="Z75">
            <v>0.14174329141004391</v>
          </cell>
          <cell r="AA75">
            <v>0.11816103893857612</v>
          </cell>
          <cell r="AB75">
            <v>0.41555859279204771</v>
          </cell>
          <cell r="AC75">
            <v>6.5102182222161839E-2</v>
          </cell>
          <cell r="AD75">
            <v>2.3582252471467793E-2</v>
          </cell>
          <cell r="AE75">
            <v>3.9094293110112196E-4</v>
          </cell>
          <cell r="AF75">
            <v>0</v>
          </cell>
          <cell r="AG75">
            <v>0</v>
          </cell>
        </row>
        <row r="76">
          <cell r="B76" t="str">
            <v>SNPI</v>
          </cell>
          <cell r="E76">
            <v>0.99999999999999989</v>
          </cell>
          <cell r="F76">
            <v>2.8702544630900113E-2</v>
          </cell>
          <cell r="G76">
            <v>0.38968543252733129</v>
          </cell>
          <cell r="H76">
            <v>0.10721462210584</v>
          </cell>
          <cell r="I76">
            <v>9.7025271377566238E-2</v>
          </cell>
          <cell r="J76">
            <v>8.3848910478507385E-2</v>
          </cell>
          <cell r="K76">
            <v>0.33003008771255848</v>
          </cell>
          <cell r="L76">
            <v>4.6979785339495851E-2</v>
          </cell>
          <cell r="M76">
            <v>1.3176360899058858E-2</v>
          </cell>
          <cell r="N76">
            <v>3.6225630630785607E-4</v>
          </cell>
          <cell r="O76">
            <v>0</v>
          </cell>
          <cell r="P76">
            <v>0</v>
          </cell>
          <cell r="S76" t="str">
            <v>SNPI</v>
          </cell>
          <cell r="V76">
            <v>0.99999999999999989</v>
          </cell>
          <cell r="W76">
            <v>2.8702544630900113E-2</v>
          </cell>
          <cell r="X76">
            <v>0.38968543252733129</v>
          </cell>
          <cell r="Y76">
            <v>0.10721462210584</v>
          </cell>
          <cell r="Z76">
            <v>9.7025271377566238E-2</v>
          </cell>
          <cell r="AA76">
            <v>8.3848910478507385E-2</v>
          </cell>
          <cell r="AB76">
            <v>0.33003008771255848</v>
          </cell>
          <cell r="AC76">
            <v>4.6979785339495851E-2</v>
          </cell>
          <cell r="AD76">
            <v>1.3176360899058858E-2</v>
          </cell>
          <cell r="AE76">
            <v>3.6225630630785607E-4</v>
          </cell>
          <cell r="AF76">
            <v>0</v>
          </cell>
          <cell r="AG76">
            <v>0</v>
          </cell>
        </row>
        <row r="77">
          <cell r="B77" t="str">
            <v>TROJP</v>
          </cell>
          <cell r="E77">
            <v>1</v>
          </cell>
          <cell r="F77">
            <v>4.7364665689968978E-2</v>
          </cell>
          <cell r="G77">
            <v>0.73922721840110572</v>
          </cell>
          <cell r="H77">
            <v>0.21340811590892531</v>
          </cell>
          <cell r="I77">
            <v>0</v>
          </cell>
          <cell r="J77">
            <v>0</v>
          </cell>
          <cell r="K77">
            <v>0</v>
          </cell>
          <cell r="L77">
            <v>0</v>
          </cell>
          <cell r="M77">
            <v>0</v>
          </cell>
          <cell r="N77">
            <v>0</v>
          </cell>
          <cell r="O77">
            <v>0</v>
          </cell>
          <cell r="P77">
            <v>0</v>
          </cell>
          <cell r="S77" t="str">
            <v>TROJP</v>
          </cell>
          <cell r="V77">
            <v>1</v>
          </cell>
          <cell r="W77">
            <v>4.7364665689968978E-2</v>
          </cell>
          <cell r="X77">
            <v>0.73922721840110572</v>
          </cell>
          <cell r="Y77">
            <v>0.21340811590892531</v>
          </cell>
          <cell r="Z77">
            <v>0</v>
          </cell>
          <cell r="AA77">
            <v>0</v>
          </cell>
          <cell r="AB77">
            <v>0</v>
          </cell>
          <cell r="AC77">
            <v>0</v>
          </cell>
          <cell r="AD77">
            <v>0</v>
          </cell>
          <cell r="AE77">
            <v>0</v>
          </cell>
          <cell r="AF77">
            <v>0</v>
          </cell>
          <cell r="AG77">
            <v>0</v>
          </cell>
        </row>
        <row r="78">
          <cell r="B78" t="str">
            <v>TROJD</v>
          </cell>
          <cell r="E78">
            <v>0.99999999999999989</v>
          </cell>
          <cell r="F78">
            <v>4.7411013883032753E-2</v>
          </cell>
          <cell r="G78">
            <v>0.73918068412140625</v>
          </cell>
          <cell r="H78">
            <v>0.21340830199556093</v>
          </cell>
          <cell r="I78">
            <v>0</v>
          </cell>
          <cell r="J78">
            <v>0</v>
          </cell>
          <cell r="K78">
            <v>0</v>
          </cell>
          <cell r="L78">
            <v>0</v>
          </cell>
          <cell r="M78">
            <v>0</v>
          </cell>
          <cell r="N78">
            <v>0</v>
          </cell>
          <cell r="O78">
            <v>0</v>
          </cell>
          <cell r="P78">
            <v>0</v>
          </cell>
          <cell r="S78" t="str">
            <v>TROJD</v>
          </cell>
          <cell r="V78">
            <v>0.99999999999999989</v>
          </cell>
          <cell r="W78">
            <v>4.7411013883032753E-2</v>
          </cell>
          <cell r="X78">
            <v>0.73918068412140625</v>
          </cell>
          <cell r="Y78">
            <v>0.21340830199556093</v>
          </cell>
          <cell r="Z78">
            <v>0</v>
          </cell>
          <cell r="AA78">
            <v>0</v>
          </cell>
          <cell r="AB78">
            <v>0</v>
          </cell>
          <cell r="AC78">
            <v>0</v>
          </cell>
          <cell r="AD78">
            <v>0</v>
          </cell>
          <cell r="AE78">
            <v>0</v>
          </cell>
          <cell r="AF78">
            <v>0</v>
          </cell>
          <cell r="AG78">
            <v>0</v>
          </cell>
        </row>
        <row r="79">
          <cell r="B79" t="str">
            <v>IBT</v>
          </cell>
          <cell r="E79">
            <v>1.0015164479965104</v>
          </cell>
          <cell r="F79">
            <v>1.0524500142712211E-2</v>
          </cell>
          <cell r="G79">
            <v>7.4430632736483732E-2</v>
          </cell>
          <cell r="H79">
            <v>0</v>
          </cell>
          <cell r="I79">
            <v>0.18668186392215619</v>
          </cell>
          <cell r="J79">
            <v>0.15582940016894448</v>
          </cell>
          <cell r="K79">
            <v>0.62926883798076061</v>
          </cell>
          <cell r="L79">
            <v>9.0637097572985104E-2</v>
          </cell>
          <cell r="M79">
            <v>3.0852463753211708E-2</v>
          </cell>
          <cell r="N79">
            <v>5.3984161958879921E-3</v>
          </cell>
          <cell r="O79">
            <v>4.5750994455245504E-3</v>
          </cell>
          <cell r="P79">
            <v>0</v>
          </cell>
          <cell r="S79" t="str">
            <v>IBT</v>
          </cell>
          <cell r="V79">
            <v>1.0015164479965104</v>
          </cell>
          <cell r="W79">
            <v>1.0524500142712211E-2</v>
          </cell>
          <cell r="X79">
            <v>7.4430632736483732E-2</v>
          </cell>
          <cell r="Y79">
            <v>0</v>
          </cell>
          <cell r="Z79">
            <v>0.18668186392215619</v>
          </cell>
          <cell r="AA79">
            <v>0.15582940016894448</v>
          </cell>
          <cell r="AB79">
            <v>0.62926883798076061</v>
          </cell>
          <cell r="AC79">
            <v>9.0637097572985104E-2</v>
          </cell>
          <cell r="AD79">
            <v>3.0852463753211708E-2</v>
          </cell>
          <cell r="AE79">
            <v>5.3984161958879921E-3</v>
          </cell>
          <cell r="AF79">
            <v>4.5750994455245504E-3</v>
          </cell>
          <cell r="AG79">
            <v>0</v>
          </cell>
        </row>
        <row r="80">
          <cell r="B80" t="str">
            <v>DITEXP</v>
          </cell>
          <cell r="E80">
            <v>1</v>
          </cell>
          <cell r="F80">
            <v>2.4366391962665414E-2</v>
          </cell>
          <cell r="G80">
            <v>0.3213101192995057</v>
          </cell>
          <cell r="H80">
            <v>8.9800599144270118E-2</v>
          </cell>
          <cell r="I80">
            <v>0.14189621887604456</v>
          </cell>
          <cell r="J80">
            <v>0.12788877756231312</v>
          </cell>
          <cell r="K80">
            <v>0.36735790349745806</v>
          </cell>
          <cell r="L80">
            <v>4.8328425422606368E-2</v>
          </cell>
          <cell r="M80">
            <v>1.4007441313731429E-2</v>
          </cell>
          <cell r="N80">
            <v>2.8864921292903216E-3</v>
          </cell>
          <cell r="O80">
            <v>0</v>
          </cell>
          <cell r="P80">
            <v>4.0538496681595633E-3</v>
          </cell>
          <cell r="S80" t="str">
            <v>DITEXP</v>
          </cell>
          <cell r="V80">
            <v>1</v>
          </cell>
          <cell r="W80">
            <v>2.4366391962665414E-2</v>
          </cell>
          <cell r="X80">
            <v>0.3213101192995057</v>
          </cell>
          <cell r="Y80">
            <v>8.9800599144270118E-2</v>
          </cell>
          <cell r="Z80">
            <v>0.14189621887604456</v>
          </cell>
          <cell r="AA80">
            <v>0.12788877756231312</v>
          </cell>
          <cell r="AB80">
            <v>0.36735790349745806</v>
          </cell>
          <cell r="AC80">
            <v>4.8328425422606368E-2</v>
          </cell>
          <cell r="AD80">
            <v>1.4007441313731429E-2</v>
          </cell>
          <cell r="AE80">
            <v>2.8864921292903216E-3</v>
          </cell>
          <cell r="AF80">
            <v>0</v>
          </cell>
          <cell r="AG80">
            <v>4.0538496681595633E-3</v>
          </cell>
        </row>
        <row r="81">
          <cell r="B81" t="str">
            <v>DITBAL</v>
          </cell>
          <cell r="E81">
            <v>0.99999999999999978</v>
          </cell>
          <cell r="F81">
            <v>2.5831417119645442E-2</v>
          </cell>
          <cell r="G81">
            <v>0.286325921436064</v>
          </cell>
          <cell r="H81">
            <v>6.9664957664515151E-2</v>
          </cell>
          <cell r="I81">
            <v>0.12175821957617816</v>
          </cell>
          <cell r="J81">
            <v>0.10184489455256272</v>
          </cell>
          <cell r="K81">
            <v>0.44017253359081349</v>
          </cell>
          <cell r="L81">
            <v>6.2027129797948388E-2</v>
          </cell>
          <cell r="M81">
            <v>1.9913325023615442E-2</v>
          </cell>
          <cell r="N81">
            <v>2.3079912747065745E-3</v>
          </cell>
          <cell r="O81">
            <v>0</v>
          </cell>
          <cell r="P81">
            <v>-8.0881704598713498E-3</v>
          </cell>
          <cell r="S81" t="str">
            <v>DITBAL</v>
          </cell>
          <cell r="V81">
            <v>0.99999999999999978</v>
          </cell>
          <cell r="W81">
            <v>2.5831417119645442E-2</v>
          </cell>
          <cell r="X81">
            <v>0.286325921436064</v>
          </cell>
          <cell r="Y81">
            <v>6.9664957664515151E-2</v>
          </cell>
          <cell r="Z81">
            <v>0.12175821957617816</v>
          </cell>
          <cell r="AA81">
            <v>0.10184489455256272</v>
          </cell>
          <cell r="AB81">
            <v>0.44017253359081349</v>
          </cell>
          <cell r="AC81">
            <v>6.2027129797948388E-2</v>
          </cell>
          <cell r="AD81">
            <v>1.9913325023615442E-2</v>
          </cell>
          <cell r="AE81">
            <v>2.3079912747065745E-3</v>
          </cell>
          <cell r="AF81">
            <v>0</v>
          </cell>
          <cell r="AG81">
            <v>-8.0881704598713498E-3</v>
          </cell>
        </row>
        <row r="82">
          <cell r="B82" t="str">
            <v>TAXDEPR</v>
          </cell>
          <cell r="E82">
            <v>0.99999999999999978</v>
          </cell>
          <cell r="F82">
            <v>2.3534557378268438E-2</v>
          </cell>
          <cell r="G82">
            <v>0.26744407588113056</v>
          </cell>
          <cell r="H82">
            <v>7.1710095159655277E-2</v>
          </cell>
          <cell r="I82">
            <v>0.13182455954234704</v>
          </cell>
          <cell r="J82">
            <v>0.11315974975889759</v>
          </cell>
          <cell r="K82">
            <v>0.44602252748784821</v>
          </cell>
          <cell r="L82">
            <v>5.7423747557134384E-2</v>
          </cell>
          <cell r="M82">
            <v>1.8664809783449445E-2</v>
          </cell>
          <cell r="N82">
            <v>2.0404369936159517E-3</v>
          </cell>
          <cell r="O82">
            <v>0</v>
          </cell>
          <cell r="P82">
            <v>0</v>
          </cell>
          <cell r="S82" t="str">
            <v>TAXDEPR</v>
          </cell>
          <cell r="V82">
            <v>0.99999999999999978</v>
          </cell>
          <cell r="W82">
            <v>2.3534557378268438E-2</v>
          </cell>
          <cell r="X82">
            <v>0.26744407588113056</v>
          </cell>
          <cell r="Y82">
            <v>7.1710095159655277E-2</v>
          </cell>
          <cell r="Z82">
            <v>0.13182455954234704</v>
          </cell>
          <cell r="AA82">
            <v>0.11315974975889759</v>
          </cell>
          <cell r="AB82">
            <v>0.44602252748784821</v>
          </cell>
          <cell r="AC82">
            <v>5.7423747557134384E-2</v>
          </cell>
          <cell r="AD82">
            <v>1.8664809783449445E-2</v>
          </cell>
          <cell r="AE82">
            <v>2.0404369936159517E-3</v>
          </cell>
          <cell r="AF82">
            <v>0</v>
          </cell>
          <cell r="AG82">
            <v>0</v>
          </cell>
        </row>
        <row r="83">
          <cell r="B83" t="str">
            <v>DONOTUSE</v>
          </cell>
          <cell r="E83">
            <v>0</v>
          </cell>
          <cell r="F83">
            <v>0</v>
          </cell>
          <cell r="G83">
            <v>0</v>
          </cell>
          <cell r="H83">
            <v>0</v>
          </cell>
          <cell r="I83">
            <v>0</v>
          </cell>
          <cell r="J83">
            <v>0</v>
          </cell>
          <cell r="K83">
            <v>0</v>
          </cell>
          <cell r="L83">
            <v>0</v>
          </cell>
          <cell r="M83">
            <v>0</v>
          </cell>
          <cell r="N83">
            <v>0</v>
          </cell>
          <cell r="O83">
            <v>0</v>
          </cell>
          <cell r="P83">
            <v>0</v>
          </cell>
          <cell r="S83" t="str">
            <v>DONOTUSE</v>
          </cell>
          <cell r="V83">
            <v>0</v>
          </cell>
          <cell r="W83">
            <v>0</v>
          </cell>
          <cell r="X83">
            <v>0</v>
          </cell>
          <cell r="Y83">
            <v>0</v>
          </cell>
          <cell r="Z83">
            <v>0</v>
          </cell>
          <cell r="AA83">
            <v>0</v>
          </cell>
          <cell r="AB83">
            <v>0</v>
          </cell>
          <cell r="AC83">
            <v>0</v>
          </cell>
          <cell r="AD83">
            <v>0</v>
          </cell>
          <cell r="AE83">
            <v>0</v>
          </cell>
          <cell r="AF83">
            <v>0</v>
          </cell>
          <cell r="AG83">
            <v>0</v>
          </cell>
        </row>
        <row r="84">
          <cell r="B84" t="str">
            <v>DONOTUSE</v>
          </cell>
          <cell r="E84">
            <v>0</v>
          </cell>
          <cell r="F84">
            <v>0</v>
          </cell>
          <cell r="G84">
            <v>0</v>
          </cell>
          <cell r="H84">
            <v>0</v>
          </cell>
          <cell r="I84">
            <v>0</v>
          </cell>
          <cell r="J84">
            <v>0</v>
          </cell>
          <cell r="K84">
            <v>0</v>
          </cell>
          <cell r="L84">
            <v>0</v>
          </cell>
          <cell r="M84">
            <v>0</v>
          </cell>
          <cell r="N84">
            <v>0</v>
          </cell>
          <cell r="O84">
            <v>0</v>
          </cell>
          <cell r="P84">
            <v>0</v>
          </cell>
          <cell r="S84" t="str">
            <v>DONOTUSE</v>
          </cell>
          <cell r="V84">
            <v>0</v>
          </cell>
          <cell r="W84">
            <v>0</v>
          </cell>
          <cell r="X84">
            <v>0</v>
          </cell>
          <cell r="Y84">
            <v>0</v>
          </cell>
          <cell r="Z84">
            <v>0</v>
          </cell>
          <cell r="AA84">
            <v>0</v>
          </cell>
          <cell r="AB84">
            <v>0</v>
          </cell>
          <cell r="AC84">
            <v>0</v>
          </cell>
          <cell r="AD84">
            <v>0</v>
          </cell>
          <cell r="AE84">
            <v>0</v>
          </cell>
          <cell r="AF84">
            <v>0</v>
          </cell>
          <cell r="AG84">
            <v>0</v>
          </cell>
        </row>
        <row r="85">
          <cell r="B85" t="str">
            <v>DONOTUSE</v>
          </cell>
          <cell r="E85">
            <v>0</v>
          </cell>
          <cell r="F85">
            <v>0</v>
          </cell>
          <cell r="G85">
            <v>0</v>
          </cell>
          <cell r="H85">
            <v>0</v>
          </cell>
          <cell r="I85">
            <v>0</v>
          </cell>
          <cell r="J85">
            <v>0</v>
          </cell>
          <cell r="K85">
            <v>0</v>
          </cell>
          <cell r="L85">
            <v>0</v>
          </cell>
          <cell r="M85">
            <v>0</v>
          </cell>
          <cell r="N85">
            <v>0</v>
          </cell>
          <cell r="O85">
            <v>0</v>
          </cell>
          <cell r="P85">
            <v>0</v>
          </cell>
          <cell r="S85" t="str">
            <v>DONOTUSE</v>
          </cell>
          <cell r="V85">
            <v>0</v>
          </cell>
          <cell r="W85">
            <v>0</v>
          </cell>
          <cell r="X85">
            <v>0</v>
          </cell>
          <cell r="Y85">
            <v>0</v>
          </cell>
          <cell r="Z85">
            <v>0</v>
          </cell>
          <cell r="AA85">
            <v>0</v>
          </cell>
          <cell r="AB85">
            <v>0</v>
          </cell>
          <cell r="AC85">
            <v>0</v>
          </cell>
          <cell r="AD85">
            <v>0</v>
          </cell>
          <cell r="AE85">
            <v>0</v>
          </cell>
          <cell r="AF85">
            <v>0</v>
          </cell>
          <cell r="AG85">
            <v>0</v>
          </cell>
        </row>
        <row r="86">
          <cell r="B86" t="str">
            <v>SCHMDEXP</v>
          </cell>
          <cell r="E86">
            <v>1.0000000000000004</v>
          </cell>
          <cell r="F86">
            <v>2.7159384252769463E-2</v>
          </cell>
          <cell r="G86">
            <v>0.27928535150294215</v>
          </cell>
          <cell r="H86">
            <v>7.6116383303818494E-2</v>
          </cell>
          <cell r="I86">
            <v>0.13611114146034059</v>
          </cell>
          <cell r="J86">
            <v>0.11685111012245192</v>
          </cell>
          <cell r="K86">
            <v>0.42270036362853192</v>
          </cell>
          <cell r="L86">
            <v>5.802389094246236E-2</v>
          </cell>
          <cell r="M86">
            <v>1.9260031337888683E-2</v>
          </cell>
          <cell r="N86">
            <v>6.0348490913510894E-4</v>
          </cell>
          <cell r="O86">
            <v>0</v>
          </cell>
          <cell r="P86">
            <v>0</v>
          </cell>
          <cell r="S86" t="str">
            <v>SCHMDEXP</v>
          </cell>
          <cell r="V86">
            <v>1.0000000000000004</v>
          </cell>
          <cell r="W86">
            <v>2.7159384252769463E-2</v>
          </cell>
          <cell r="X86">
            <v>0.27928535150294215</v>
          </cell>
          <cell r="Y86">
            <v>7.6116383303818494E-2</v>
          </cell>
          <cell r="Z86">
            <v>0.13611114146034059</v>
          </cell>
          <cell r="AA86">
            <v>0.11685111012245192</v>
          </cell>
          <cell r="AB86">
            <v>0.42270036362853192</v>
          </cell>
          <cell r="AC86">
            <v>5.802389094246236E-2</v>
          </cell>
          <cell r="AD86">
            <v>1.9260031337888683E-2</v>
          </cell>
          <cell r="AE86">
            <v>6.0348490913510894E-4</v>
          </cell>
          <cell r="AF86">
            <v>0</v>
          </cell>
          <cell r="AG86">
            <v>0</v>
          </cell>
        </row>
        <row r="87">
          <cell r="B87" t="str">
            <v>SCHMAEXP</v>
          </cell>
          <cell r="E87">
            <v>1.0000000000000002</v>
          </cell>
          <cell r="F87">
            <v>1.9194482976226335E-2</v>
          </cell>
          <cell r="G87">
            <v>0.25708155797286986</v>
          </cell>
          <cell r="H87">
            <v>6.3198325916553499E-2</v>
          </cell>
          <cell r="I87">
            <v>0.11199069237647513</v>
          </cell>
          <cell r="J87">
            <v>9.7454625017512758E-2</v>
          </cell>
          <cell r="K87">
            <v>0.34777011482886933</v>
          </cell>
          <cell r="L87">
            <v>4.6509894954694396E-2</v>
          </cell>
          <cell r="M87">
            <v>1.4536067358962368E-2</v>
          </cell>
          <cell r="N87">
            <v>8.5807073001682754E-4</v>
          </cell>
          <cell r="O87">
            <v>0.15339686024429475</v>
          </cell>
          <cell r="P87">
            <v>0</v>
          </cell>
          <cell r="S87" t="str">
            <v>SCHMAEXP</v>
          </cell>
          <cell r="V87">
            <v>1.0000000000000002</v>
          </cell>
          <cell r="W87">
            <v>1.9194482976226335E-2</v>
          </cell>
          <cell r="X87">
            <v>0.25708155797286986</v>
          </cell>
          <cell r="Y87">
            <v>6.3198325916553499E-2</v>
          </cell>
          <cell r="Z87">
            <v>0.11199069237647513</v>
          </cell>
          <cell r="AA87">
            <v>9.7454625017512758E-2</v>
          </cell>
          <cell r="AB87">
            <v>0.34777011482886933</v>
          </cell>
          <cell r="AC87">
            <v>4.6509894954694396E-2</v>
          </cell>
          <cell r="AD87">
            <v>1.4536067358962368E-2</v>
          </cell>
          <cell r="AE87">
            <v>8.5807073001682754E-4</v>
          </cell>
          <cell r="AF87">
            <v>0.15339686024429475</v>
          </cell>
          <cell r="AG87">
            <v>0</v>
          </cell>
        </row>
        <row r="88">
          <cell r="B88" t="str">
            <v>SGCT</v>
          </cell>
          <cell r="E88">
            <v>0.99999999999999989</v>
          </cell>
          <cell r="F88">
            <v>1.8159953651434742E-2</v>
          </cell>
          <cell r="G88">
            <v>0.27931039135619634</v>
          </cell>
          <cell r="H88">
            <v>8.2241712122234592E-2</v>
          </cell>
          <cell r="I88">
            <v>0.1439399051256226</v>
          </cell>
          <cell r="J88">
            <v>0.12462144346158159</v>
          </cell>
          <cell r="K88">
            <v>0.41628051415814199</v>
          </cell>
          <cell r="L88">
            <v>6.0067523586369784E-2</v>
          </cell>
          <cell r="M88">
            <v>1.9318461664041019E-2</v>
          </cell>
          <cell r="N88">
            <v>0</v>
          </cell>
          <cell r="O88">
            <v>0</v>
          </cell>
          <cell r="P88">
            <v>0</v>
          </cell>
          <cell r="S88" t="str">
            <v>SGCT</v>
          </cell>
          <cell r="V88">
            <v>0.99999999999999989</v>
          </cell>
          <cell r="W88">
            <v>1.8159953651434742E-2</v>
          </cell>
          <cell r="X88">
            <v>0.27931039135619634</v>
          </cell>
          <cell r="Y88">
            <v>8.2241712122234592E-2</v>
          </cell>
          <cell r="Z88">
            <v>0.1439399051256226</v>
          </cell>
          <cell r="AA88">
            <v>0.12462144346158159</v>
          </cell>
          <cell r="AB88">
            <v>0.41628051415814199</v>
          </cell>
          <cell r="AC88">
            <v>6.0067523586369784E-2</v>
          </cell>
          <cell r="AD88">
            <v>1.9318461664041019E-2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WY-ALL</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WY-ALL</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6"/>
      <sheetData sheetId="17"/>
      <sheetData sheetId="18"/>
      <sheetData sheetId="19"/>
      <sheetData sheetId="20"/>
      <sheetData sheetId="21" refreshError="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refreshError="1"/>
      <sheetData sheetId="35"/>
      <sheetData sheetId="36"/>
      <sheetData sheetId="37"/>
      <sheetData sheetId="38"/>
      <sheetData sheetId="39"/>
      <sheetData sheetId="4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Factors"/>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235</v>
          </cell>
        </row>
        <row r="57">
          <cell r="AK57">
            <v>252</v>
          </cell>
        </row>
        <row r="58">
          <cell r="AK58">
            <v>255</v>
          </cell>
        </row>
        <row r="59">
          <cell r="AK59">
            <v>281</v>
          </cell>
        </row>
        <row r="60">
          <cell r="AK60">
            <v>282</v>
          </cell>
        </row>
        <row r="61">
          <cell r="AK61">
            <v>283</v>
          </cell>
        </row>
        <row r="62">
          <cell r="AK62">
            <v>301</v>
          </cell>
        </row>
        <row r="63">
          <cell r="AK63">
            <v>302</v>
          </cell>
        </row>
        <row r="64">
          <cell r="AK64">
            <v>303</v>
          </cell>
        </row>
        <row r="65">
          <cell r="AK65">
            <v>303</v>
          </cell>
        </row>
        <row r="66">
          <cell r="AK66">
            <v>310</v>
          </cell>
        </row>
        <row r="67">
          <cell r="AK67">
            <v>311</v>
          </cell>
        </row>
        <row r="68">
          <cell r="AK68">
            <v>312</v>
          </cell>
        </row>
        <row r="69">
          <cell r="AK69">
            <v>314</v>
          </cell>
        </row>
        <row r="70">
          <cell r="AK70">
            <v>315</v>
          </cell>
        </row>
        <row r="71">
          <cell r="AK71">
            <v>316</v>
          </cell>
        </row>
        <row r="72">
          <cell r="AK72">
            <v>320</v>
          </cell>
        </row>
        <row r="73">
          <cell r="AK73">
            <v>321</v>
          </cell>
        </row>
        <row r="74">
          <cell r="AK74">
            <v>322</v>
          </cell>
        </row>
        <row r="75">
          <cell r="AK75">
            <v>323</v>
          </cell>
        </row>
        <row r="76">
          <cell r="AK76">
            <v>324</v>
          </cell>
        </row>
        <row r="77">
          <cell r="AK77">
            <v>325</v>
          </cell>
        </row>
        <row r="78">
          <cell r="AK78">
            <v>330</v>
          </cell>
        </row>
        <row r="79">
          <cell r="AK79">
            <v>331</v>
          </cell>
        </row>
        <row r="80">
          <cell r="AK80">
            <v>332</v>
          </cell>
        </row>
        <row r="81">
          <cell r="AK81">
            <v>333</v>
          </cell>
        </row>
        <row r="82">
          <cell r="AK82">
            <v>334</v>
          </cell>
        </row>
        <row r="83">
          <cell r="AK83">
            <v>335</v>
          </cell>
        </row>
        <row r="84">
          <cell r="AK84">
            <v>336</v>
          </cell>
        </row>
        <row r="85">
          <cell r="AK85">
            <v>340</v>
          </cell>
        </row>
        <row r="86">
          <cell r="AK86">
            <v>341</v>
          </cell>
        </row>
        <row r="87">
          <cell r="AK87">
            <v>342</v>
          </cell>
        </row>
        <row r="88">
          <cell r="AK88">
            <v>343</v>
          </cell>
        </row>
        <row r="89">
          <cell r="AK89">
            <v>344</v>
          </cell>
        </row>
        <row r="90">
          <cell r="AK90">
            <v>345</v>
          </cell>
        </row>
        <row r="91">
          <cell r="AK91">
            <v>346</v>
          </cell>
        </row>
        <row r="92">
          <cell r="AK92">
            <v>350</v>
          </cell>
        </row>
        <row r="93">
          <cell r="AK93">
            <v>352</v>
          </cell>
        </row>
        <row r="94">
          <cell r="AK94">
            <v>353</v>
          </cell>
        </row>
        <row r="95">
          <cell r="AK95">
            <v>354</v>
          </cell>
        </row>
        <row r="96">
          <cell r="AK96">
            <v>355</v>
          </cell>
        </row>
        <row r="97">
          <cell r="AK97">
            <v>356</v>
          </cell>
        </row>
        <row r="98">
          <cell r="AK98">
            <v>357</v>
          </cell>
        </row>
        <row r="99">
          <cell r="AK99">
            <v>358</v>
          </cell>
        </row>
        <row r="100">
          <cell r="AK100">
            <v>359</v>
          </cell>
        </row>
        <row r="101">
          <cell r="AK101">
            <v>360</v>
          </cell>
        </row>
        <row r="102">
          <cell r="AK102">
            <v>361</v>
          </cell>
        </row>
        <row r="103">
          <cell r="AK103">
            <v>362</v>
          </cell>
        </row>
        <row r="104">
          <cell r="AK104">
            <v>364</v>
          </cell>
        </row>
        <row r="105">
          <cell r="AK105">
            <v>365</v>
          </cell>
        </row>
        <row r="106">
          <cell r="AK106">
            <v>366</v>
          </cell>
        </row>
        <row r="107">
          <cell r="AK107">
            <v>367</v>
          </cell>
        </row>
        <row r="108">
          <cell r="AK108">
            <v>368</v>
          </cell>
        </row>
        <row r="109">
          <cell r="AK109">
            <v>369</v>
          </cell>
        </row>
        <row r="110">
          <cell r="AK110">
            <v>370</v>
          </cell>
        </row>
        <row r="111">
          <cell r="AK111">
            <v>371</v>
          </cell>
        </row>
        <row r="112">
          <cell r="AK112">
            <v>372</v>
          </cell>
        </row>
        <row r="113">
          <cell r="AK113">
            <v>373</v>
          </cell>
        </row>
        <row r="114">
          <cell r="AK114">
            <v>389</v>
          </cell>
        </row>
        <row r="115">
          <cell r="AK115">
            <v>390</v>
          </cell>
        </row>
        <row r="116">
          <cell r="AK116">
            <v>391</v>
          </cell>
        </row>
        <row r="117">
          <cell r="AK117">
            <v>392</v>
          </cell>
        </row>
        <row r="118">
          <cell r="AK118">
            <v>393</v>
          </cell>
        </row>
        <row r="119">
          <cell r="AK119">
            <v>394</v>
          </cell>
        </row>
        <row r="120">
          <cell r="AK120">
            <v>395</v>
          </cell>
        </row>
        <row r="121">
          <cell r="AK121">
            <v>396</v>
          </cell>
        </row>
        <row r="122">
          <cell r="AK122">
            <v>397</v>
          </cell>
        </row>
        <row r="123">
          <cell r="AK123">
            <v>398</v>
          </cell>
        </row>
        <row r="124">
          <cell r="AK124">
            <v>399</v>
          </cell>
        </row>
        <row r="125">
          <cell r="AK125">
            <v>405</v>
          </cell>
        </row>
        <row r="126">
          <cell r="AK126">
            <v>406</v>
          </cell>
        </row>
        <row r="127">
          <cell r="AK127">
            <v>407</v>
          </cell>
        </row>
        <row r="128">
          <cell r="AK128">
            <v>408</v>
          </cell>
        </row>
        <row r="129">
          <cell r="AK129">
            <v>419</v>
          </cell>
        </row>
        <row r="130">
          <cell r="AK130">
            <v>421</v>
          </cell>
        </row>
        <row r="131">
          <cell r="AK131">
            <v>427</v>
          </cell>
        </row>
        <row r="132">
          <cell r="AK132">
            <v>428</v>
          </cell>
        </row>
        <row r="133">
          <cell r="AK133">
            <v>429</v>
          </cell>
        </row>
        <row r="134">
          <cell r="AK134">
            <v>431</v>
          </cell>
        </row>
        <row r="135">
          <cell r="AK135">
            <v>432</v>
          </cell>
        </row>
        <row r="136">
          <cell r="AK136">
            <v>440</v>
          </cell>
        </row>
        <row r="137">
          <cell r="AK137">
            <v>442</v>
          </cell>
        </row>
        <row r="138">
          <cell r="AK138">
            <v>444</v>
          </cell>
        </row>
        <row r="139">
          <cell r="AK139">
            <v>445</v>
          </cell>
        </row>
        <row r="140">
          <cell r="AK140">
            <v>447</v>
          </cell>
        </row>
        <row r="141">
          <cell r="AK141">
            <v>448</v>
          </cell>
        </row>
        <row r="142">
          <cell r="AK142">
            <v>449</v>
          </cell>
        </row>
        <row r="143">
          <cell r="AK143">
            <v>450</v>
          </cell>
        </row>
        <row r="144">
          <cell r="AK144">
            <v>451</v>
          </cell>
        </row>
        <row r="145">
          <cell r="AK145">
            <v>453</v>
          </cell>
        </row>
        <row r="146">
          <cell r="AK146">
            <v>454</v>
          </cell>
        </row>
        <row r="147">
          <cell r="AK147">
            <v>456</v>
          </cell>
        </row>
        <row r="148">
          <cell r="AK148">
            <v>500</v>
          </cell>
        </row>
        <row r="149">
          <cell r="AK149">
            <v>501</v>
          </cell>
        </row>
        <row r="150">
          <cell r="AK150">
            <v>502</v>
          </cell>
        </row>
        <row r="151">
          <cell r="AK151">
            <v>503</v>
          </cell>
        </row>
        <row r="152">
          <cell r="AK152">
            <v>505</v>
          </cell>
        </row>
        <row r="153">
          <cell r="AK153">
            <v>506</v>
          </cell>
        </row>
        <row r="154">
          <cell r="AK154">
            <v>507</v>
          </cell>
        </row>
        <row r="155">
          <cell r="AK155">
            <v>510</v>
          </cell>
        </row>
        <row r="156">
          <cell r="AK156">
            <v>511</v>
          </cell>
        </row>
        <row r="157">
          <cell r="AK157">
            <v>512</v>
          </cell>
        </row>
        <row r="158">
          <cell r="AK158">
            <v>513</v>
          </cell>
        </row>
        <row r="159">
          <cell r="AK159">
            <v>514</v>
          </cell>
        </row>
        <row r="160">
          <cell r="AK160">
            <v>517</v>
          </cell>
        </row>
        <row r="161">
          <cell r="AK161">
            <v>518</v>
          </cell>
        </row>
        <row r="162">
          <cell r="AK162">
            <v>519</v>
          </cell>
        </row>
        <row r="163">
          <cell r="AK163">
            <v>520</v>
          </cell>
        </row>
        <row r="164">
          <cell r="AK164">
            <v>523</v>
          </cell>
        </row>
        <row r="165">
          <cell r="AK165">
            <v>524</v>
          </cell>
        </row>
        <row r="166">
          <cell r="AK166">
            <v>528</v>
          </cell>
        </row>
        <row r="167">
          <cell r="AK167">
            <v>529</v>
          </cell>
        </row>
        <row r="168">
          <cell r="AK168">
            <v>530</v>
          </cell>
        </row>
        <row r="169">
          <cell r="AK169">
            <v>531</v>
          </cell>
        </row>
        <row r="170">
          <cell r="AK170">
            <v>532</v>
          </cell>
        </row>
        <row r="171">
          <cell r="AK171">
            <v>535</v>
          </cell>
        </row>
        <row r="172">
          <cell r="AK172">
            <v>536</v>
          </cell>
        </row>
        <row r="173">
          <cell r="AK173">
            <v>537</v>
          </cell>
        </row>
        <row r="174">
          <cell r="AK174">
            <v>538</v>
          </cell>
        </row>
        <row r="175">
          <cell r="AK175">
            <v>539</v>
          </cell>
        </row>
        <row r="176">
          <cell r="AK176">
            <v>540</v>
          </cell>
        </row>
        <row r="177">
          <cell r="AK177">
            <v>541</v>
          </cell>
        </row>
        <row r="178">
          <cell r="AK178">
            <v>542</v>
          </cell>
        </row>
        <row r="179">
          <cell r="AK179">
            <v>543</v>
          </cell>
        </row>
        <row r="180">
          <cell r="AK180">
            <v>544</v>
          </cell>
        </row>
        <row r="181">
          <cell r="AK181">
            <v>545</v>
          </cell>
        </row>
        <row r="182">
          <cell r="AK182">
            <v>546</v>
          </cell>
        </row>
        <row r="183">
          <cell r="AK183">
            <v>547</v>
          </cell>
        </row>
        <row r="184">
          <cell r="AK184">
            <v>548</v>
          </cell>
        </row>
        <row r="185">
          <cell r="AK185">
            <v>549</v>
          </cell>
        </row>
        <row r="186">
          <cell r="AK186">
            <v>551</v>
          </cell>
        </row>
        <row r="187">
          <cell r="AK187">
            <v>552</v>
          </cell>
        </row>
        <row r="188">
          <cell r="AK188">
            <v>553</v>
          </cell>
        </row>
        <row r="189">
          <cell r="AK189">
            <v>554</v>
          </cell>
        </row>
        <row r="190">
          <cell r="AK190">
            <v>555</v>
          </cell>
        </row>
        <row r="191">
          <cell r="AK191">
            <v>556</v>
          </cell>
        </row>
        <row r="192">
          <cell r="AK192">
            <v>557</v>
          </cell>
        </row>
        <row r="193">
          <cell r="AK193">
            <v>560</v>
          </cell>
        </row>
        <row r="194">
          <cell r="AK194">
            <v>561</v>
          </cell>
        </row>
        <row r="195">
          <cell r="AK195">
            <v>562</v>
          </cell>
        </row>
        <row r="196">
          <cell r="AK196">
            <v>563</v>
          </cell>
        </row>
        <row r="197">
          <cell r="AK197">
            <v>564</v>
          </cell>
        </row>
        <row r="198">
          <cell r="AK198">
            <v>565</v>
          </cell>
        </row>
        <row r="199">
          <cell r="AK199">
            <v>566</v>
          </cell>
        </row>
        <row r="200">
          <cell r="AK200">
            <v>567</v>
          </cell>
        </row>
        <row r="201">
          <cell r="AK201">
            <v>568</v>
          </cell>
        </row>
        <row r="202">
          <cell r="AK202">
            <v>569</v>
          </cell>
        </row>
        <row r="203">
          <cell r="AK203">
            <v>570</v>
          </cell>
        </row>
        <row r="204">
          <cell r="AK204">
            <v>571</v>
          </cell>
        </row>
        <row r="205">
          <cell r="AK205">
            <v>572</v>
          </cell>
        </row>
        <row r="206">
          <cell r="AK206">
            <v>573</v>
          </cell>
        </row>
        <row r="207">
          <cell r="AK207">
            <v>580</v>
          </cell>
        </row>
        <row r="208">
          <cell r="AK208">
            <v>581</v>
          </cell>
        </row>
        <row r="209">
          <cell r="AK209">
            <v>582</v>
          </cell>
        </row>
        <row r="210">
          <cell r="AK210">
            <v>583</v>
          </cell>
        </row>
        <row r="211">
          <cell r="AK211">
            <v>584</v>
          </cell>
        </row>
        <row r="212">
          <cell r="AK212">
            <v>585</v>
          </cell>
        </row>
        <row r="213">
          <cell r="AK213">
            <v>586</v>
          </cell>
        </row>
        <row r="214">
          <cell r="AK214">
            <v>587</v>
          </cell>
        </row>
        <row r="215">
          <cell r="AK215">
            <v>588</v>
          </cell>
        </row>
        <row r="216">
          <cell r="AK216">
            <v>589</v>
          </cell>
        </row>
        <row r="217">
          <cell r="AK217">
            <v>590</v>
          </cell>
        </row>
        <row r="218">
          <cell r="AK218">
            <v>591</v>
          </cell>
        </row>
        <row r="219">
          <cell r="AK219">
            <v>592</v>
          </cell>
        </row>
        <row r="220">
          <cell r="AK220">
            <v>593</v>
          </cell>
        </row>
        <row r="221">
          <cell r="AK221">
            <v>594</v>
          </cell>
        </row>
        <row r="222">
          <cell r="AK222">
            <v>595</v>
          </cell>
        </row>
        <row r="223">
          <cell r="AK223">
            <v>596</v>
          </cell>
        </row>
        <row r="224">
          <cell r="AK224">
            <v>597</v>
          </cell>
        </row>
        <row r="225">
          <cell r="AK225">
            <v>598</v>
          </cell>
        </row>
        <row r="226">
          <cell r="AK226">
            <v>901</v>
          </cell>
        </row>
        <row r="227">
          <cell r="AK227">
            <v>902</v>
          </cell>
        </row>
        <row r="228">
          <cell r="AK228">
            <v>903</v>
          </cell>
        </row>
        <row r="229">
          <cell r="AK229">
            <v>904</v>
          </cell>
        </row>
        <row r="230">
          <cell r="AK230">
            <v>905</v>
          </cell>
        </row>
        <row r="231">
          <cell r="AK231">
            <v>907</v>
          </cell>
        </row>
        <row r="232">
          <cell r="AK232">
            <v>908</v>
          </cell>
        </row>
        <row r="233">
          <cell r="AK233">
            <v>909</v>
          </cell>
        </row>
        <row r="234">
          <cell r="AK234">
            <v>910</v>
          </cell>
        </row>
        <row r="235">
          <cell r="AK235">
            <v>911</v>
          </cell>
        </row>
        <row r="236">
          <cell r="AK236">
            <v>912</v>
          </cell>
        </row>
        <row r="237">
          <cell r="AK237">
            <v>913</v>
          </cell>
        </row>
        <row r="238">
          <cell r="AK238">
            <v>916</v>
          </cell>
        </row>
        <row r="239">
          <cell r="AK239">
            <v>920</v>
          </cell>
        </row>
        <row r="240">
          <cell r="AK240">
            <v>921</v>
          </cell>
        </row>
        <row r="241">
          <cell r="AK241">
            <v>923</v>
          </cell>
        </row>
        <row r="242">
          <cell r="AK242">
            <v>924</v>
          </cell>
        </row>
        <row r="243">
          <cell r="AK243">
            <v>925</v>
          </cell>
        </row>
        <row r="244">
          <cell r="AK244">
            <v>926</v>
          </cell>
        </row>
        <row r="245">
          <cell r="AK245">
            <v>927</v>
          </cell>
        </row>
        <row r="246">
          <cell r="AK246">
            <v>928</v>
          </cell>
        </row>
        <row r="247">
          <cell r="AK247">
            <v>929</v>
          </cell>
        </row>
        <row r="248">
          <cell r="AK248">
            <v>930</v>
          </cell>
        </row>
        <row r="249">
          <cell r="AK249">
            <v>931</v>
          </cell>
        </row>
        <row r="250">
          <cell r="AK250">
            <v>935</v>
          </cell>
        </row>
        <row r="251">
          <cell r="AK251">
            <v>1869</v>
          </cell>
        </row>
        <row r="252">
          <cell r="AK252">
            <v>2281</v>
          </cell>
        </row>
        <row r="253">
          <cell r="AK253">
            <v>2282</v>
          </cell>
        </row>
        <row r="254">
          <cell r="AK254">
            <v>2283</v>
          </cell>
        </row>
        <row r="255">
          <cell r="AK255">
            <v>4118</v>
          </cell>
        </row>
        <row r="256">
          <cell r="AK256">
            <v>4194</v>
          </cell>
        </row>
        <row r="257">
          <cell r="AK257">
            <v>4311</v>
          </cell>
        </row>
        <row r="258">
          <cell r="AK258">
            <v>18221</v>
          </cell>
        </row>
        <row r="259">
          <cell r="AK259">
            <v>18222</v>
          </cell>
        </row>
        <row r="260">
          <cell r="AK260">
            <v>22842</v>
          </cell>
        </row>
        <row r="261">
          <cell r="AK261">
            <v>25316</v>
          </cell>
        </row>
        <row r="262">
          <cell r="AK262">
            <v>25317</v>
          </cell>
        </row>
        <row r="263">
          <cell r="AK263">
            <v>25318</v>
          </cell>
        </row>
        <row r="264">
          <cell r="AK264">
            <v>25319</v>
          </cell>
        </row>
        <row r="265">
          <cell r="AK265">
            <v>25399</v>
          </cell>
        </row>
        <row r="266">
          <cell r="AK266">
            <v>40910</v>
          </cell>
        </row>
        <row r="267">
          <cell r="AK267">
            <v>40911</v>
          </cell>
        </row>
        <row r="268">
          <cell r="AK268">
            <v>41010</v>
          </cell>
        </row>
        <row r="269">
          <cell r="AK269">
            <v>41011</v>
          </cell>
        </row>
        <row r="270">
          <cell r="AK270">
            <v>41110</v>
          </cell>
        </row>
        <row r="271">
          <cell r="AK271">
            <v>41111</v>
          </cell>
        </row>
        <row r="272">
          <cell r="AK272">
            <v>41140</v>
          </cell>
        </row>
        <row r="273">
          <cell r="AK273">
            <v>41141</v>
          </cell>
        </row>
        <row r="274">
          <cell r="AK274">
            <v>41160</v>
          </cell>
        </row>
        <row r="275">
          <cell r="AK275">
            <v>41170</v>
          </cell>
        </row>
        <row r="276">
          <cell r="AK276">
            <v>41181</v>
          </cell>
        </row>
        <row r="277">
          <cell r="AK277">
            <v>108360</v>
          </cell>
        </row>
        <row r="278">
          <cell r="AK278">
            <v>108361</v>
          </cell>
        </row>
        <row r="279">
          <cell r="AK279">
            <v>108362</v>
          </cell>
        </row>
        <row r="280">
          <cell r="AK280">
            <v>108364</v>
          </cell>
        </row>
        <row r="281">
          <cell r="AK281">
            <v>108365</v>
          </cell>
        </row>
        <row r="282">
          <cell r="AK282">
            <v>108366</v>
          </cell>
        </row>
        <row r="283">
          <cell r="AK283">
            <v>108367</v>
          </cell>
        </row>
        <row r="284">
          <cell r="AK284">
            <v>108368</v>
          </cell>
        </row>
        <row r="285">
          <cell r="AK285">
            <v>108369</v>
          </cell>
        </row>
        <row r="286">
          <cell r="AK286">
            <v>108370</v>
          </cell>
        </row>
        <row r="287">
          <cell r="AK287">
            <v>108371</v>
          </cell>
        </row>
        <row r="288">
          <cell r="AK288">
            <v>108372</v>
          </cell>
        </row>
        <row r="289">
          <cell r="AK289">
            <v>108373</v>
          </cell>
        </row>
        <row r="290">
          <cell r="AK290">
            <v>111399</v>
          </cell>
        </row>
        <row r="291">
          <cell r="AK291">
            <v>403360</v>
          </cell>
        </row>
        <row r="292">
          <cell r="AK292">
            <v>403361</v>
          </cell>
        </row>
        <row r="293">
          <cell r="AK293">
            <v>403362</v>
          </cell>
        </row>
        <row r="294">
          <cell r="AK294">
            <v>403364</v>
          </cell>
        </row>
        <row r="295">
          <cell r="AK295">
            <v>403365</v>
          </cell>
        </row>
        <row r="296">
          <cell r="AK296">
            <v>403366</v>
          </cell>
        </row>
        <row r="297">
          <cell r="AK297">
            <v>403367</v>
          </cell>
        </row>
        <row r="298">
          <cell r="AK298">
            <v>403368</v>
          </cell>
        </row>
        <row r="299">
          <cell r="AK299">
            <v>403369</v>
          </cell>
        </row>
        <row r="300">
          <cell r="AK300">
            <v>403370</v>
          </cell>
        </row>
        <row r="301">
          <cell r="AK301">
            <v>403371</v>
          </cell>
        </row>
        <row r="302">
          <cell r="AK302">
            <v>403372</v>
          </cell>
        </row>
        <row r="303">
          <cell r="AK303">
            <v>403373</v>
          </cell>
        </row>
        <row r="304">
          <cell r="AK304">
            <v>404330</v>
          </cell>
        </row>
        <row r="305">
          <cell r="AK305">
            <v>1081390</v>
          </cell>
        </row>
        <row r="306">
          <cell r="AK306">
            <v>1081399</v>
          </cell>
        </row>
        <row r="307">
          <cell r="AK307" t="str">
            <v>108D</v>
          </cell>
        </row>
        <row r="308">
          <cell r="AK308" t="str">
            <v>108D00</v>
          </cell>
        </row>
        <row r="309">
          <cell r="AK309" t="str">
            <v>108DS</v>
          </cell>
        </row>
        <row r="310">
          <cell r="AK310" t="str">
            <v>108EP</v>
          </cell>
        </row>
        <row r="311">
          <cell r="AK311" t="str">
            <v>108GP</v>
          </cell>
        </row>
        <row r="312">
          <cell r="AK312" t="str">
            <v>108HP</v>
          </cell>
        </row>
        <row r="313">
          <cell r="AK313" t="str">
            <v>108MP</v>
          </cell>
        </row>
        <row r="314">
          <cell r="AK314" t="str">
            <v>108MP</v>
          </cell>
        </row>
        <row r="315">
          <cell r="AK315" t="str">
            <v>108NP</v>
          </cell>
        </row>
        <row r="316">
          <cell r="AK316" t="str">
            <v>108OP</v>
          </cell>
        </row>
        <row r="317">
          <cell r="AK317" t="str">
            <v>108SP</v>
          </cell>
        </row>
        <row r="318">
          <cell r="AK318" t="str">
            <v>108TP</v>
          </cell>
        </row>
        <row r="319">
          <cell r="AK319" t="str">
            <v>111CLG</v>
          </cell>
        </row>
        <row r="320">
          <cell r="AK320" t="str">
            <v>111CLH</v>
          </cell>
        </row>
        <row r="321">
          <cell r="AK321" t="str">
            <v>111CLS</v>
          </cell>
        </row>
        <row r="322">
          <cell r="AK322" t="str">
            <v>111IP</v>
          </cell>
        </row>
        <row r="323">
          <cell r="AK323" t="str">
            <v>111IP</v>
          </cell>
        </row>
        <row r="324">
          <cell r="AK324" t="str">
            <v>182M</v>
          </cell>
        </row>
        <row r="325">
          <cell r="AK325" t="str">
            <v>186M</v>
          </cell>
        </row>
        <row r="326">
          <cell r="AK326" t="str">
            <v>390L</v>
          </cell>
        </row>
        <row r="327">
          <cell r="AK327" t="str">
            <v>392L</v>
          </cell>
        </row>
        <row r="328">
          <cell r="AK328" t="str">
            <v>399G</v>
          </cell>
        </row>
        <row r="329">
          <cell r="AK329" t="str">
            <v>399L</v>
          </cell>
        </row>
        <row r="330">
          <cell r="AK330" t="str">
            <v>403EP</v>
          </cell>
        </row>
        <row r="331">
          <cell r="AK331" t="str">
            <v>403GP</v>
          </cell>
        </row>
        <row r="332">
          <cell r="AK332" t="str">
            <v>403GV0</v>
          </cell>
        </row>
        <row r="333">
          <cell r="AK333" t="str">
            <v>403HP</v>
          </cell>
        </row>
        <row r="334">
          <cell r="AK334" t="str">
            <v>403MP</v>
          </cell>
        </row>
        <row r="335">
          <cell r="AK335" t="str">
            <v>403NP</v>
          </cell>
        </row>
        <row r="336">
          <cell r="AK336" t="str">
            <v>403OP</v>
          </cell>
        </row>
        <row r="337">
          <cell r="AK337" t="str">
            <v>403SP</v>
          </cell>
        </row>
        <row r="338">
          <cell r="AK338" t="str">
            <v>403TP</v>
          </cell>
        </row>
        <row r="339">
          <cell r="AK339" t="str">
            <v>404CLG</v>
          </cell>
        </row>
        <row r="340">
          <cell r="AK340" t="str">
            <v>404CLS</v>
          </cell>
        </row>
        <row r="341">
          <cell r="AK341" t="str">
            <v>404IP</v>
          </cell>
        </row>
        <row r="342">
          <cell r="AK342" t="str">
            <v>404M</v>
          </cell>
        </row>
        <row r="343">
          <cell r="AK343" t="str">
            <v>CWC</v>
          </cell>
        </row>
        <row r="344">
          <cell r="AK344" t="str">
            <v>D00</v>
          </cell>
        </row>
        <row r="345">
          <cell r="AK345" t="str">
            <v>DS0</v>
          </cell>
        </row>
        <row r="346">
          <cell r="AK346" t="str">
            <v>FITOTH</v>
          </cell>
        </row>
        <row r="347">
          <cell r="AK347" t="str">
            <v>FITPMI</v>
          </cell>
        </row>
        <row r="348">
          <cell r="AK348" t="str">
            <v>G00</v>
          </cell>
        </row>
        <row r="349">
          <cell r="AK349" t="str">
            <v>H00</v>
          </cell>
        </row>
        <row r="350">
          <cell r="AK350" t="str">
            <v>I00</v>
          </cell>
        </row>
        <row r="351">
          <cell r="AK351" t="str">
            <v>N00</v>
          </cell>
        </row>
        <row r="352">
          <cell r="AK352" t="str">
            <v>O00</v>
          </cell>
        </row>
        <row r="353">
          <cell r="AK353" t="str">
            <v>OWC131</v>
          </cell>
        </row>
        <row r="354">
          <cell r="AK354" t="str">
            <v>OWC135</v>
          </cell>
        </row>
        <row r="355">
          <cell r="AK355" t="str">
            <v>OWC143</v>
          </cell>
        </row>
        <row r="356">
          <cell r="AK356" t="str">
            <v>OWC232</v>
          </cell>
        </row>
        <row r="357">
          <cell r="AK357" t="str">
            <v>OWC25330</v>
          </cell>
        </row>
        <row r="358">
          <cell r="AK358" t="str">
            <v>DFA</v>
          </cell>
        </row>
        <row r="359">
          <cell r="AK359" t="str">
            <v>S00</v>
          </cell>
        </row>
        <row r="360">
          <cell r="AK360" t="str">
            <v>SCHMAF</v>
          </cell>
        </row>
        <row r="361">
          <cell r="AK361" t="str">
            <v>SCHMAP</v>
          </cell>
        </row>
        <row r="362">
          <cell r="AK362" t="str">
            <v>SCHMAT</v>
          </cell>
        </row>
        <row r="363">
          <cell r="AK363" t="str">
            <v>SCHMDF</v>
          </cell>
        </row>
        <row r="364">
          <cell r="AK364" t="str">
            <v>SCHMDP</v>
          </cell>
        </row>
        <row r="365">
          <cell r="AK365" t="str">
            <v>SCHMDT</v>
          </cell>
        </row>
        <row r="366">
          <cell r="AK366" t="str">
            <v>T00</v>
          </cell>
        </row>
        <row r="367">
          <cell r="AK367" t="str">
            <v>TS0</v>
          </cell>
        </row>
      </sheetData>
      <sheetData sheetId="11" refreshError="1"/>
      <sheetData sheetId="12" refreshError="1"/>
      <sheetData sheetId="13">
        <row r="3">
          <cell r="B3" t="str">
            <v>FACTOR</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 val="CWC - calculation"/>
    </sheetNames>
    <sheetDataSet>
      <sheetData sheetId="0"/>
      <sheetData sheetId="1"/>
      <sheetData sheetId="2"/>
      <sheetData sheetId="3"/>
      <sheetData sheetId="4"/>
      <sheetData sheetId="5"/>
      <sheetData sheetId="6"/>
      <sheetData sheetId="7"/>
      <sheetData sheetId="8"/>
      <sheetData sheetId="9"/>
      <sheetData sheetId="10">
        <row r="33">
          <cell r="AP33">
            <v>2</v>
          </cell>
        </row>
      </sheetData>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refreshError="1"/>
      <sheetData sheetId="35"/>
      <sheetData sheetId="36"/>
      <sheetData sheetId="37"/>
      <sheetData sheetId="38"/>
      <sheetData sheetId="39"/>
      <sheetData sheetId="40" refreshError="1"/>
      <sheetData sheetId="4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Lead Sheet"/>
      <sheetName val="Workpaper 7.11"/>
    </sheetNames>
    <sheetDataSet>
      <sheetData sheetId="0"/>
      <sheetData sheetId="1">
        <row r="11">
          <cell r="F11">
            <v>-3885432</v>
          </cell>
        </row>
        <row r="13">
          <cell r="F13">
            <v>34770206</v>
          </cell>
        </row>
        <row r="34">
          <cell r="F34">
            <v>-1845519345</v>
          </cell>
        </row>
        <row r="40">
          <cell r="F40">
            <v>-4059471</v>
          </cell>
        </row>
        <row r="48">
          <cell r="F48">
            <v>-48678619</v>
          </cell>
        </row>
        <row r="49">
          <cell r="F49">
            <v>1359850</v>
          </cell>
        </row>
        <row r="50">
          <cell r="F50">
            <v>-119069703</v>
          </cell>
        </row>
        <row r="51">
          <cell r="F51">
            <v>-553267407</v>
          </cell>
        </row>
        <row r="52">
          <cell r="F52">
            <v>161714</v>
          </cell>
        </row>
        <row r="53">
          <cell r="F53">
            <v>-847583899</v>
          </cell>
        </row>
        <row r="54">
          <cell r="F54">
            <v>-138136470</v>
          </cell>
        </row>
        <row r="55">
          <cell r="F55">
            <v>-207758412</v>
          </cell>
        </row>
        <row r="56">
          <cell r="F56">
            <v>-44262803</v>
          </cell>
        </row>
      </sheetData>
    </sheetDataSet>
  </externalBook>
</externalLink>
</file>

<file path=xl/theme/theme1.xml><?xml version="1.0" encoding="utf-8"?>
<a:theme xmlns:a="http://schemas.openxmlformats.org/drawingml/2006/main" name="Office Theme">
  <a:themeElements>
    <a:clrScheme name="Paper">
      <a:dk1>
        <a:sysClr val="windowText" lastClr="000000"/>
      </a:dk1>
      <a:lt1>
        <a:sysClr val="window" lastClr="FFFFFF"/>
      </a:lt1>
      <a:dk2>
        <a:srgbClr val="444D26"/>
      </a:dk2>
      <a:lt2>
        <a:srgbClr val="FEFAC9"/>
      </a:lt2>
      <a:accent1>
        <a:srgbClr val="A5B592"/>
      </a:accent1>
      <a:accent2>
        <a:srgbClr val="F3A447"/>
      </a:accent2>
      <a:accent3>
        <a:srgbClr val="E7BC29"/>
      </a:accent3>
      <a:accent4>
        <a:srgbClr val="D092A7"/>
      </a:accent4>
      <a:accent5>
        <a:srgbClr val="9C85C0"/>
      </a:accent5>
      <a:accent6>
        <a:srgbClr val="809EC2"/>
      </a:accent6>
      <a:hlink>
        <a:srgbClr val="8E58B6"/>
      </a:hlink>
      <a:folHlink>
        <a:srgbClr val="7F6F6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oleObject" Target="../embeddings/Microsoft_Office_Word_97_-_2003_Document1.doc"/><Relationship Id="rId2" Type="http://schemas.openxmlformats.org/officeDocument/2006/relationships/vmlDrawing" Target="../drawings/vmlDrawing1.vml"/><Relationship Id="rId1" Type="http://schemas.openxmlformats.org/officeDocument/2006/relationships/printerSettings" Target="../printerSettings/printerSettings6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CD101"/>
  <sheetViews>
    <sheetView tabSelected="1" topLeftCell="A4" zoomScaleNormal="100" workbookViewId="0">
      <pane xSplit="2" ySplit="4" topLeftCell="C8" activePane="bottomRight" state="frozen"/>
      <selection activeCell="I6" sqref="I6"/>
      <selection pane="topRight" activeCell="I6" sqref="I6"/>
      <selection pane="bottomLeft" activeCell="I6" sqref="I6"/>
      <selection pane="bottomRight" activeCell="I6" sqref="I6"/>
    </sheetView>
  </sheetViews>
  <sheetFormatPr defaultColWidth="9.140625" defaultRowHeight="12.75"/>
  <cols>
    <col min="1" max="1" width="4.140625" style="68" bestFit="1" customWidth="1"/>
    <col min="2" max="2" width="36" style="68" customWidth="1"/>
    <col min="3" max="3" width="19.140625" style="68" bestFit="1" customWidth="1"/>
    <col min="4" max="4" width="20.42578125" style="68" customWidth="1"/>
    <col min="5" max="5" width="20.85546875" style="68" bestFit="1" customWidth="1"/>
    <col min="6" max="6" width="15.140625" style="68" customWidth="1"/>
    <col min="7" max="7" width="21.28515625" style="68" bestFit="1" customWidth="1"/>
    <col min="8" max="8" width="15.140625" style="68" bestFit="1" customWidth="1"/>
    <col min="9" max="9" width="13.42578125" style="68" bestFit="1" customWidth="1"/>
    <col min="10" max="10" width="19.42578125" style="68" customWidth="1"/>
    <col min="11" max="11" width="13.140625" style="68" customWidth="1"/>
    <col min="12" max="12" width="14.5703125" style="68" customWidth="1"/>
    <col min="13" max="13" width="13.140625" style="68" customWidth="1"/>
    <col min="14" max="14" width="11.28515625" style="68" customWidth="1"/>
    <col min="15" max="15" width="10.5703125" style="68" customWidth="1"/>
    <col min="16" max="16" width="11.7109375" style="68" customWidth="1"/>
    <col min="17" max="17" width="14.5703125" style="68" customWidth="1"/>
    <col min="18" max="18" width="11.85546875" style="68" customWidth="1"/>
    <col min="19" max="19" width="9.140625" style="68" customWidth="1"/>
    <col min="20" max="20" width="5.5703125" style="68" hidden="1" customWidth="1"/>
    <col min="21" max="21" width="14.85546875" style="68" bestFit="1" customWidth="1"/>
    <col min="22" max="23" width="14.5703125" style="68" customWidth="1"/>
    <col min="24" max="24" width="11.28515625" style="68" customWidth="1"/>
    <col min="25" max="25" width="15.28515625" style="68" customWidth="1"/>
    <col min="26" max="26" width="17.85546875" style="68" customWidth="1"/>
    <col min="27" max="27" width="10" style="68" customWidth="1"/>
    <col min="28" max="28" width="14.5703125" style="68" customWidth="1"/>
    <col min="29" max="29" width="10" style="68" customWidth="1"/>
    <col min="30" max="30" width="11.28515625" style="68" customWidth="1"/>
    <col min="31" max="31" width="15.42578125" style="68" customWidth="1"/>
    <col min="32" max="32" width="13.140625" style="68" customWidth="1"/>
    <col min="33" max="33" width="13.42578125" style="68" customWidth="1"/>
    <col min="34" max="34" width="10" style="68" customWidth="1"/>
    <col min="35" max="35" width="12" style="68" customWidth="1"/>
    <col min="36" max="36" width="12.85546875" style="68" customWidth="1"/>
    <col min="37" max="40" width="6.7109375" style="68" hidden="1" customWidth="1"/>
    <col min="41" max="42" width="10.5703125" style="68" customWidth="1"/>
    <col min="43" max="43" width="14.5703125" style="68" customWidth="1"/>
    <col min="44" max="44" width="15" style="68" customWidth="1"/>
    <col min="45" max="45" width="14.42578125" style="68" customWidth="1"/>
    <col min="46" max="49" width="6.7109375" style="68" hidden="1" customWidth="1"/>
    <col min="50" max="50" width="12.140625" style="68" customWidth="1"/>
    <col min="51" max="51" width="18.42578125" style="68" bestFit="1" customWidth="1"/>
    <col min="52" max="52" width="18.5703125" style="68" customWidth="1"/>
    <col min="53" max="53" width="13.140625" style="68" customWidth="1"/>
    <col min="54" max="54" width="13.85546875" style="68" bestFit="1" customWidth="1"/>
    <col min="55" max="55" width="14.140625" style="68" customWidth="1"/>
    <col min="56" max="56" width="11.28515625" style="68" customWidth="1"/>
    <col min="57" max="58" width="13.140625" style="68" customWidth="1"/>
    <col min="59" max="59" width="14.42578125" style="68" customWidth="1"/>
    <col min="60" max="60" width="16" style="68" customWidth="1"/>
    <col min="61" max="61" width="12.85546875" style="68" customWidth="1"/>
    <col min="62" max="62" width="11.7109375" style="68" customWidth="1"/>
    <col min="63" max="63" width="11.85546875" style="68" customWidth="1"/>
    <col min="64" max="64" width="15.5703125" style="68" bestFit="1" customWidth="1"/>
    <col min="65" max="65" width="15.42578125" style="68" customWidth="1"/>
    <col min="66" max="66" width="15.140625" style="68" customWidth="1"/>
    <col min="67" max="67" width="17.140625" style="68" customWidth="1"/>
    <col min="68" max="68" width="20.7109375" style="68" customWidth="1"/>
    <col min="69" max="69" width="21.140625" style="68" customWidth="1"/>
    <col min="70" max="70" width="16.42578125" style="68" customWidth="1"/>
    <col min="71" max="71" width="15.5703125" style="68" customWidth="1"/>
    <col min="72" max="72" width="15.28515625" style="68" customWidth="1"/>
    <col min="73" max="73" width="10.7109375" style="68" customWidth="1"/>
    <col min="74" max="74" width="19.42578125" style="68" customWidth="1"/>
    <col min="75" max="75" width="17.85546875" style="68" customWidth="1"/>
    <col min="76" max="77" width="13.42578125" style="68" customWidth="1"/>
    <col min="78" max="79" width="12.140625" style="68" customWidth="1"/>
    <col min="80" max="80" width="12.140625" style="68" bestFit="1" customWidth="1"/>
    <col min="81" max="81" width="14.42578125" style="68" customWidth="1"/>
    <col min="82" max="82" width="13.42578125" style="68" bestFit="1" customWidth="1"/>
    <col min="83" max="16384" width="9.140625" style="68"/>
  </cols>
  <sheetData>
    <row r="1" spans="1:9" ht="15.75" customHeight="1">
      <c r="B1" s="1591" t="s">
        <v>83</v>
      </c>
      <c r="C1" s="1591"/>
      <c r="D1" s="1591"/>
      <c r="E1" s="1591"/>
      <c r="F1" s="1591"/>
      <c r="G1" s="1591"/>
    </row>
    <row r="2" spans="1:9" ht="15.75" customHeight="1">
      <c r="B2" s="1591" t="s">
        <v>900</v>
      </c>
      <c r="C2" s="1591"/>
      <c r="D2" s="1591"/>
      <c r="E2" s="1591"/>
      <c r="F2" s="1591"/>
      <c r="G2" s="1591"/>
    </row>
    <row r="3" spans="1:9" ht="15.75" customHeight="1">
      <c r="C3" s="1592" t="s">
        <v>951</v>
      </c>
      <c r="D3" s="1592"/>
      <c r="E3" s="1592"/>
      <c r="G3" s="1548"/>
    </row>
    <row r="4" spans="1:9">
      <c r="B4" s="111" t="s">
        <v>840</v>
      </c>
      <c r="C4" s="112"/>
      <c r="E4" s="112"/>
      <c r="F4" s="112"/>
    </row>
    <row r="5" spans="1:9">
      <c r="C5" s="113" t="s">
        <v>84</v>
      </c>
      <c r="D5" s="113" t="s">
        <v>85</v>
      </c>
      <c r="E5" s="113" t="s">
        <v>86</v>
      </c>
      <c r="F5" s="113" t="s">
        <v>87</v>
      </c>
      <c r="G5" s="113" t="s">
        <v>88</v>
      </c>
    </row>
    <row r="6" spans="1:9">
      <c r="B6" s="112"/>
      <c r="C6" s="114" t="s">
        <v>89</v>
      </c>
      <c r="D6" s="114" t="s">
        <v>6</v>
      </c>
      <c r="E6" s="114" t="s">
        <v>90</v>
      </c>
      <c r="F6" s="115" t="s">
        <v>184</v>
      </c>
      <c r="G6" s="114" t="s">
        <v>91</v>
      </c>
      <c r="H6" s="114" t="s">
        <v>186</v>
      </c>
      <c r="I6" s="114" t="s">
        <v>188</v>
      </c>
    </row>
    <row r="7" spans="1:9">
      <c r="B7" s="108"/>
      <c r="C7" s="114" t="s">
        <v>92</v>
      </c>
      <c r="D7" s="114" t="s">
        <v>10</v>
      </c>
      <c r="E7" s="114" t="s">
        <v>93</v>
      </c>
      <c r="F7" s="115" t="s">
        <v>185</v>
      </c>
      <c r="G7" s="114" t="s">
        <v>12</v>
      </c>
      <c r="H7" s="114" t="s">
        <v>187</v>
      </c>
    </row>
    <row r="8" spans="1:9" ht="13.5">
      <c r="B8" s="108" t="s">
        <v>20</v>
      </c>
      <c r="C8" s="116"/>
      <c r="D8" s="112"/>
      <c r="E8" s="114"/>
      <c r="F8" s="1482">
        <f>F9/E9</f>
        <v>0.10576777042517338</v>
      </c>
      <c r="G8" s="112"/>
    </row>
    <row r="9" spans="1:9" ht="13.5">
      <c r="A9" s="68">
        <v>1</v>
      </c>
      <c r="B9" s="112" t="s">
        <v>21</v>
      </c>
      <c r="C9" s="117">
        <v>266100835</v>
      </c>
      <c r="D9" s="118">
        <f>'Total Adjustments '!C7</f>
        <v>6859537.3700000104</v>
      </c>
      <c r="E9" s="118">
        <f>+C9+D9</f>
        <v>272960372.37</v>
      </c>
      <c r="F9" s="1483">
        <f>+RevReqCalc!D21</f>
        <v>28870410</v>
      </c>
      <c r="G9" s="1483">
        <f>+F9+E9</f>
        <v>301830782.37</v>
      </c>
      <c r="H9" s="69">
        <v>56747051</v>
      </c>
      <c r="I9" s="70">
        <f>+F9-H9</f>
        <v>-27876641</v>
      </c>
    </row>
    <row r="10" spans="1:9">
      <c r="A10" s="68">
        <v>2</v>
      </c>
      <c r="B10" s="112" t="s">
        <v>22</v>
      </c>
      <c r="C10" s="117">
        <v>0</v>
      </c>
      <c r="D10" s="118">
        <f>'Total Adjustments '!C8</f>
        <v>0</v>
      </c>
      <c r="E10" s="118">
        <f>+C10+D10</f>
        <v>0</v>
      </c>
      <c r="F10" s="118">
        <v>0</v>
      </c>
      <c r="G10" s="118">
        <f>+F10+E10</f>
        <v>0</v>
      </c>
      <c r="H10" s="77"/>
      <c r="I10" s="71"/>
    </row>
    <row r="11" spans="1:9">
      <c r="A11" s="68">
        <v>3</v>
      </c>
      <c r="B11" s="112" t="s">
        <v>23</v>
      </c>
      <c r="C11" s="117">
        <v>78723890</v>
      </c>
      <c r="D11" s="118">
        <f>'Total Adjustments '!C9</f>
        <v>-39752891.799198709</v>
      </c>
      <c r="E11" s="118">
        <f>+C11+D11</f>
        <v>38970998.200801291</v>
      </c>
      <c r="F11" s="118">
        <v>0</v>
      </c>
      <c r="G11" s="118">
        <f>+F11+E11</f>
        <v>38970998.200801291</v>
      </c>
      <c r="H11" s="69"/>
      <c r="I11" s="1574"/>
    </row>
    <row r="12" spans="1:9">
      <c r="A12" s="68">
        <v>4</v>
      </c>
      <c r="B12" s="112" t="s">
        <v>24</v>
      </c>
      <c r="C12" s="117">
        <v>12554857</v>
      </c>
      <c r="D12" s="118">
        <f>'Total Adjustments '!C10</f>
        <v>-1730482.3970819984</v>
      </c>
      <c r="E12" s="118">
        <f>+C12+D12</f>
        <v>10824374.602918001</v>
      </c>
      <c r="F12" s="118">
        <v>0</v>
      </c>
      <c r="G12" s="118">
        <f>+F12+E12</f>
        <v>10824374.602918001</v>
      </c>
      <c r="I12" s="71"/>
    </row>
    <row r="13" spans="1:9" ht="13.5">
      <c r="A13" s="68">
        <v>5</v>
      </c>
      <c r="B13" s="1485" t="s">
        <v>25</v>
      </c>
      <c r="C13" s="119">
        <f>SUM(C9:C12)</f>
        <v>357379582</v>
      </c>
      <c r="D13" s="120">
        <f>SUM(D9:D12)</f>
        <v>-34623836.826280698</v>
      </c>
      <c r="E13" s="121">
        <f>SUM(E9:E12)</f>
        <v>322755745.17371935</v>
      </c>
      <c r="F13" s="1484">
        <f>SUM(F9:F12)</f>
        <v>28870410</v>
      </c>
      <c r="G13" s="1484">
        <f>SUM(G9:G12)</f>
        <v>351626155.17371935</v>
      </c>
      <c r="I13" s="70"/>
    </row>
    <row r="14" spans="1:9">
      <c r="A14" s="68">
        <v>6</v>
      </c>
      <c r="B14" s="112"/>
      <c r="C14" s="117"/>
      <c r="D14" s="118"/>
      <c r="E14" s="118"/>
      <c r="F14" s="800"/>
      <c r="G14" s="118"/>
      <c r="I14" s="71"/>
    </row>
    <row r="15" spans="1:9">
      <c r="A15" s="68">
        <v>7</v>
      </c>
      <c r="B15" s="108" t="s">
        <v>26</v>
      </c>
      <c r="C15" s="117"/>
      <c r="D15" s="118"/>
      <c r="E15" s="118"/>
      <c r="F15" s="118"/>
      <c r="G15" s="118"/>
      <c r="I15" s="70"/>
    </row>
    <row r="16" spans="1:9">
      <c r="A16" s="68">
        <v>8</v>
      </c>
      <c r="B16" s="112" t="s">
        <v>27</v>
      </c>
      <c r="C16" s="117">
        <v>48371133</v>
      </c>
      <c r="D16" s="118">
        <f>'Total Adjustments '!C14</f>
        <v>2862819.3470962197</v>
      </c>
      <c r="E16" s="118">
        <f t="shared" ref="E16:E25" si="0">+C16+D16</f>
        <v>51233952.34709622</v>
      </c>
      <c r="F16" s="118"/>
      <c r="G16" s="118">
        <f t="shared" ref="G16:G25" si="1">+F16+E16</f>
        <v>51233952.34709622</v>
      </c>
      <c r="I16" s="71"/>
    </row>
    <row r="17" spans="1:9">
      <c r="A17" s="68">
        <v>9</v>
      </c>
      <c r="B17" s="112" t="s">
        <v>28</v>
      </c>
      <c r="C17" s="117">
        <v>0</v>
      </c>
      <c r="D17" s="118">
        <f>'Total Adjustments '!C15</f>
        <v>0</v>
      </c>
      <c r="E17" s="118">
        <f t="shared" si="0"/>
        <v>0</v>
      </c>
      <c r="F17" s="118"/>
      <c r="G17" s="118">
        <f t="shared" si="1"/>
        <v>0</v>
      </c>
      <c r="I17" s="70"/>
    </row>
    <row r="18" spans="1:9">
      <c r="A18" s="68">
        <v>10</v>
      </c>
      <c r="B18" s="112" t="s">
        <v>29</v>
      </c>
      <c r="C18" s="117">
        <v>6349038</v>
      </c>
      <c r="D18" s="118">
        <f>'Total Adjustments '!C16</f>
        <v>16092.922938672704</v>
      </c>
      <c r="E18" s="118">
        <f t="shared" si="0"/>
        <v>6365130.9229386728</v>
      </c>
      <c r="F18" s="118"/>
      <c r="G18" s="118">
        <f t="shared" si="1"/>
        <v>6365130.9229386728</v>
      </c>
      <c r="I18" s="69"/>
    </row>
    <row r="19" spans="1:9">
      <c r="A19" s="68">
        <v>11</v>
      </c>
      <c r="B19" s="112" t="s">
        <v>30</v>
      </c>
      <c r="C19" s="117">
        <v>125305885</v>
      </c>
      <c r="D19" s="118">
        <f>'Total Adjustments '!C17</f>
        <v>-16742736.939220238</v>
      </c>
      <c r="E19" s="118">
        <f t="shared" si="0"/>
        <v>108563148.06077977</v>
      </c>
      <c r="F19" s="118"/>
      <c r="G19" s="118">
        <f t="shared" si="1"/>
        <v>108563148.06077977</v>
      </c>
    </row>
    <row r="20" spans="1:9">
      <c r="A20" s="68">
        <v>12</v>
      </c>
      <c r="B20" s="112" t="s">
        <v>31</v>
      </c>
      <c r="C20" s="117">
        <v>25362553</v>
      </c>
      <c r="D20" s="118">
        <f>'Total Adjustments '!C18</f>
        <v>3197287.949338363</v>
      </c>
      <c r="E20" s="118">
        <f t="shared" si="0"/>
        <v>28559840.949338362</v>
      </c>
      <c r="F20" s="118"/>
      <c r="G20" s="118">
        <f t="shared" si="1"/>
        <v>28559840.949338362</v>
      </c>
    </row>
    <row r="21" spans="1:9">
      <c r="A21" s="68">
        <v>13</v>
      </c>
      <c r="B21" s="112" t="s">
        <v>32</v>
      </c>
      <c r="C21" s="117">
        <v>13621607</v>
      </c>
      <c r="D21" s="118">
        <f>'Total Adjustments '!C19</f>
        <v>98474.75374997317</v>
      </c>
      <c r="E21" s="118">
        <f t="shared" si="0"/>
        <v>13720081.753749974</v>
      </c>
      <c r="F21" s="118"/>
      <c r="G21" s="118">
        <f t="shared" si="1"/>
        <v>13720081.753749974</v>
      </c>
    </row>
    <row r="22" spans="1:9" ht="13.5">
      <c r="A22" s="68">
        <v>14</v>
      </c>
      <c r="B22" s="1486" t="s">
        <v>33</v>
      </c>
      <c r="C22" s="117">
        <v>8025975</v>
      </c>
      <c r="D22" s="118">
        <f>'Total Adjustments '!C20</f>
        <v>62199.434627122551</v>
      </c>
      <c r="E22" s="118">
        <f t="shared" si="0"/>
        <v>8088174.4346271222</v>
      </c>
      <c r="F22" s="1483">
        <f>F9*'Conversion factor'!C7</f>
        <v>161824.25638647744</v>
      </c>
      <c r="G22" s="118">
        <f t="shared" si="1"/>
        <v>8249998.6910135997</v>
      </c>
    </row>
    <row r="23" spans="1:9">
      <c r="A23" s="68">
        <v>15</v>
      </c>
      <c r="B23" s="112" t="s">
        <v>34</v>
      </c>
      <c r="C23" s="117">
        <v>5423426</v>
      </c>
      <c r="D23" s="118">
        <f>'Total Adjustments '!C21</f>
        <v>-4856177.8771926211</v>
      </c>
      <c r="E23" s="118">
        <f t="shared" si="0"/>
        <v>567248.12280737888</v>
      </c>
      <c r="F23" s="118"/>
      <c r="G23" s="118">
        <f t="shared" si="1"/>
        <v>567248.12280737888</v>
      </c>
    </row>
    <row r="24" spans="1:9">
      <c r="A24" s="68">
        <v>16</v>
      </c>
      <c r="B24" s="112" t="s">
        <v>35</v>
      </c>
      <c r="C24" s="117">
        <v>0</v>
      </c>
      <c r="D24" s="118">
        <f>'Total Adjustments '!C22</f>
        <v>0</v>
      </c>
      <c r="E24" s="118">
        <f t="shared" si="0"/>
        <v>0</v>
      </c>
      <c r="F24" s="118"/>
      <c r="G24" s="118">
        <f t="shared" si="1"/>
        <v>0</v>
      </c>
    </row>
    <row r="25" spans="1:9">
      <c r="A25" s="68">
        <v>17</v>
      </c>
      <c r="B25" s="122" t="s">
        <v>36</v>
      </c>
      <c r="C25" s="117">
        <v>12167263</v>
      </c>
      <c r="D25" s="123">
        <f>'Total Adjustments '!C23</f>
        <v>-1218315.5698531028</v>
      </c>
      <c r="E25" s="118">
        <f t="shared" si="0"/>
        <v>10948947.430146897</v>
      </c>
      <c r="F25" s="118"/>
      <c r="G25" s="118">
        <f t="shared" si="1"/>
        <v>10948947.430146897</v>
      </c>
    </row>
    <row r="26" spans="1:9" ht="13.5">
      <c r="A26" s="68">
        <v>18</v>
      </c>
      <c r="B26" s="1487" t="s">
        <v>37</v>
      </c>
      <c r="C26" s="124">
        <f>SUM(C16:C25)</f>
        <v>244626880</v>
      </c>
      <c r="D26" s="118">
        <f>SUM(D16:D25)</f>
        <v>-16580355.978515608</v>
      </c>
      <c r="E26" s="125">
        <f>SUM(E16:E25)</f>
        <v>228046524.0214844</v>
      </c>
      <c r="F26" s="1488">
        <f>SUM(F16:F25)</f>
        <v>161824.25638647744</v>
      </c>
      <c r="G26" s="125">
        <f>SUM(G16:G25)</f>
        <v>228208348.27787089</v>
      </c>
    </row>
    <row r="27" spans="1:9">
      <c r="B27" s="126"/>
      <c r="C27" s="127"/>
      <c r="D27" s="118"/>
      <c r="E27" s="128"/>
      <c r="F27" s="128"/>
      <c r="G27" s="128"/>
    </row>
    <row r="28" spans="1:9">
      <c r="A28" s="68">
        <v>19</v>
      </c>
      <c r="B28" s="112" t="s">
        <v>38</v>
      </c>
      <c r="C28" s="117">
        <v>36705844</v>
      </c>
      <c r="D28" s="118">
        <f>'Total Adjustments '!C26</f>
        <v>-444460.91005525959</v>
      </c>
      <c r="E28" s="118">
        <f t="shared" ref="E28:E35" si="2">+C28+D28</f>
        <v>36261383.089944743</v>
      </c>
      <c r="F28" s="118"/>
      <c r="G28" s="118">
        <f t="shared" ref="G28:G35" si="3">+F28+E28</f>
        <v>36261383.089944743</v>
      </c>
    </row>
    <row r="29" spans="1:9">
      <c r="A29" s="68">
        <v>20</v>
      </c>
      <c r="B29" s="112" t="s">
        <v>18</v>
      </c>
      <c r="C29" s="117">
        <v>4017010</v>
      </c>
      <c r="D29" s="118">
        <f>'Total Adjustments '!C27</f>
        <v>-351857.95314850612</v>
      </c>
      <c r="E29" s="118">
        <f t="shared" si="2"/>
        <v>3665152.0468514939</v>
      </c>
      <c r="F29" s="118"/>
      <c r="G29" s="118">
        <f t="shared" si="3"/>
        <v>3665152.0468514939</v>
      </c>
    </row>
    <row r="30" spans="1:9" ht="13.5">
      <c r="A30" s="68">
        <v>21</v>
      </c>
      <c r="B30" s="1486" t="s">
        <v>39</v>
      </c>
      <c r="C30" s="117">
        <v>17744812</v>
      </c>
      <c r="D30" s="118">
        <f>'Total Adjustments '!C28</f>
        <v>-470741.10609554074</v>
      </c>
      <c r="E30" s="118">
        <f t="shared" si="2"/>
        <v>17274070.893904459</v>
      </c>
      <c r="F30" s="1483">
        <f>('Conversion factor'!C8+'Conversion factor'!C9+'Conversion factor'!C10)*F9</f>
        <v>1175891.7993000001</v>
      </c>
      <c r="G30" s="1483">
        <f t="shared" si="3"/>
        <v>18449962.693204459</v>
      </c>
    </row>
    <row r="31" spans="1:9" ht="13.5">
      <c r="A31" s="68">
        <v>22</v>
      </c>
      <c r="B31" s="1486" t="s">
        <v>40</v>
      </c>
      <c r="C31" s="117">
        <v>-13966180</v>
      </c>
      <c r="D31" s="118">
        <f>'Total Adjustments '!C29</f>
        <v>-9826723.5951799974</v>
      </c>
      <c r="E31" s="118">
        <f t="shared" si="2"/>
        <v>-23792903.595179997</v>
      </c>
      <c r="F31" s="1483">
        <f>F83</f>
        <v>9636442.8805097323</v>
      </c>
      <c r="G31" s="1483">
        <f t="shared" si="3"/>
        <v>-14156460.714670265</v>
      </c>
    </row>
    <row r="32" spans="1:9">
      <c r="A32" s="68">
        <v>23</v>
      </c>
      <c r="B32" s="112" t="s">
        <v>41</v>
      </c>
      <c r="C32" s="117">
        <v>0</v>
      </c>
      <c r="D32" s="118">
        <f>'Total Adjustments '!C30</f>
        <v>0</v>
      </c>
      <c r="E32" s="118">
        <f t="shared" si="2"/>
        <v>0</v>
      </c>
      <c r="F32" s="118">
        <f>F80</f>
        <v>0</v>
      </c>
      <c r="G32" s="118">
        <f t="shared" si="3"/>
        <v>0</v>
      </c>
    </row>
    <row r="33" spans="1:7">
      <c r="A33" s="68">
        <v>24</v>
      </c>
      <c r="B33" s="112" t="s">
        <v>42</v>
      </c>
      <c r="C33" s="117">
        <v>22359798</v>
      </c>
      <c r="D33" s="118">
        <f>'Total Adjustments '!C31</f>
        <v>2874470.1834283131</v>
      </c>
      <c r="E33" s="118">
        <f t="shared" si="2"/>
        <v>25234268.183428314</v>
      </c>
      <c r="F33" s="118"/>
      <c r="G33" s="118">
        <f t="shared" si="3"/>
        <v>25234268.183428314</v>
      </c>
    </row>
    <row r="34" spans="1:7">
      <c r="A34" s="68">
        <v>25</v>
      </c>
      <c r="B34" s="112" t="s">
        <v>43</v>
      </c>
      <c r="C34" s="117">
        <v>0</v>
      </c>
      <c r="D34" s="118">
        <f>'Total Adjustments '!C32</f>
        <v>0</v>
      </c>
      <c r="E34" s="118">
        <f t="shared" si="2"/>
        <v>0</v>
      </c>
      <c r="F34" s="118"/>
      <c r="G34" s="118">
        <f t="shared" si="3"/>
        <v>0</v>
      </c>
    </row>
    <row r="35" spans="1:7">
      <c r="A35" s="68">
        <v>26</v>
      </c>
      <c r="B35" s="112" t="s">
        <v>44</v>
      </c>
      <c r="C35" s="117">
        <v>-341244</v>
      </c>
      <c r="D35" s="118">
        <f>'Total Adjustments '!C33</f>
        <v>-202996.61926956457</v>
      </c>
      <c r="E35" s="118">
        <f t="shared" si="2"/>
        <v>-544240.61926956451</v>
      </c>
      <c r="F35" s="118"/>
      <c r="G35" s="118">
        <f t="shared" si="3"/>
        <v>-544240.61926956451</v>
      </c>
    </row>
    <row r="36" spans="1:7" ht="13.5">
      <c r="A36" s="68">
        <v>27</v>
      </c>
      <c r="B36" s="1485" t="s">
        <v>45</v>
      </c>
      <c r="C36" s="119">
        <f>SUM(C26:C35)</f>
        <v>311146920</v>
      </c>
      <c r="D36" s="119">
        <f>SUM(D26:D35)</f>
        <v>-25002665.978836164</v>
      </c>
      <c r="E36" s="121">
        <f>SUM(E26:E35)</f>
        <v>286144254.02116388</v>
      </c>
      <c r="F36" s="1484">
        <f>SUM(F26:F35)</f>
        <v>10974158.93619621</v>
      </c>
      <c r="G36" s="1484">
        <f>SUM(G26:G35)</f>
        <v>297118412.95736009</v>
      </c>
    </row>
    <row r="37" spans="1:7">
      <c r="A37" s="68">
        <v>28</v>
      </c>
      <c r="B37" s="112"/>
      <c r="C37" s="117"/>
      <c r="D37" s="118">
        <f>'Total Adjustments '!C35</f>
        <v>0</v>
      </c>
      <c r="E37" s="118"/>
      <c r="F37" s="118"/>
      <c r="G37" s="118"/>
    </row>
    <row r="38" spans="1:7" ht="13.5" thickBot="1">
      <c r="A38" s="68">
        <v>29</v>
      </c>
      <c r="B38" s="130" t="s">
        <v>46</v>
      </c>
      <c r="C38" s="131">
        <f>C13-C36</f>
        <v>46232662</v>
      </c>
      <c r="D38" s="131">
        <f>D13-D36</f>
        <v>-9621170.8474445343</v>
      </c>
      <c r="E38" s="132">
        <f>E13-E36</f>
        <v>36611491.152555466</v>
      </c>
      <c r="F38" s="132">
        <f>F13-F36</f>
        <v>17896251.063803792</v>
      </c>
      <c r="G38" s="132">
        <f>G13-G36</f>
        <v>54507742.216359258</v>
      </c>
    </row>
    <row r="39" spans="1:7" ht="13.5" thickTop="1">
      <c r="A39" s="68">
        <v>30</v>
      </c>
      <c r="B39" s="112"/>
      <c r="C39" s="117"/>
      <c r="D39" s="118"/>
      <c r="E39" s="118"/>
      <c r="F39" s="118"/>
      <c r="G39" s="118"/>
    </row>
    <row r="40" spans="1:7">
      <c r="A40" s="68">
        <v>31</v>
      </c>
      <c r="B40" s="108" t="s">
        <v>47</v>
      </c>
      <c r="C40" s="117"/>
      <c r="D40" s="118"/>
      <c r="E40" s="118"/>
      <c r="F40" s="118"/>
      <c r="G40" s="118"/>
    </row>
    <row r="41" spans="1:7">
      <c r="A41" s="68">
        <v>32</v>
      </c>
      <c r="B41" s="112" t="s">
        <v>48</v>
      </c>
      <c r="C41" s="117">
        <v>1398743841</v>
      </c>
      <c r="D41" s="118">
        <f>'Total Adjustments '!C39</f>
        <v>25885070.054050881</v>
      </c>
      <c r="E41" s="118">
        <f t="shared" ref="E41:E51" si="4">+C41+D41</f>
        <v>1424628911.0540509</v>
      </c>
      <c r="F41" s="118"/>
      <c r="G41" s="118">
        <f t="shared" ref="G41:G51" si="5">+F41+E41</f>
        <v>1424628911.0540509</v>
      </c>
    </row>
    <row r="42" spans="1:7">
      <c r="A42" s="68">
        <v>33</v>
      </c>
      <c r="B42" s="112" t="s">
        <v>49</v>
      </c>
      <c r="C42" s="117">
        <v>37310</v>
      </c>
      <c r="D42" s="118">
        <f>'Total Adjustments '!C40</f>
        <v>0</v>
      </c>
      <c r="E42" s="118">
        <f t="shared" si="4"/>
        <v>37310</v>
      </c>
      <c r="F42" s="118"/>
      <c r="G42" s="118">
        <f t="shared" si="5"/>
        <v>37310</v>
      </c>
    </row>
    <row r="43" spans="1:7">
      <c r="A43" s="68">
        <v>34</v>
      </c>
      <c r="B43" s="112" t="s">
        <v>50</v>
      </c>
      <c r="C43" s="117">
        <v>6671729</v>
      </c>
      <c r="D43" s="118">
        <f>'Total Adjustments '!C41</f>
        <v>12990695.95130817</v>
      </c>
      <c r="E43" s="118">
        <f t="shared" si="4"/>
        <v>19662424.951308168</v>
      </c>
      <c r="F43" s="118"/>
      <c r="G43" s="118">
        <f t="shared" si="5"/>
        <v>19662424.951308168</v>
      </c>
    </row>
    <row r="44" spans="1:7">
      <c r="A44" s="68">
        <v>35</v>
      </c>
      <c r="B44" s="112" t="s">
        <v>51</v>
      </c>
      <c r="C44" s="117">
        <v>0</v>
      </c>
      <c r="D44" s="118">
        <f>'Total Adjustments '!C42</f>
        <v>0</v>
      </c>
      <c r="E44" s="118">
        <f t="shared" si="4"/>
        <v>0</v>
      </c>
      <c r="F44" s="118"/>
      <c r="G44" s="118">
        <f t="shared" si="5"/>
        <v>0</v>
      </c>
    </row>
    <row r="45" spans="1:7">
      <c r="A45" s="68">
        <v>36</v>
      </c>
      <c r="B45" s="112" t="s">
        <v>52</v>
      </c>
      <c r="C45" s="117">
        <v>0</v>
      </c>
      <c r="D45" s="118">
        <f>'Total Adjustments '!C43</f>
        <v>0</v>
      </c>
      <c r="E45" s="118">
        <f t="shared" si="4"/>
        <v>0</v>
      </c>
      <c r="F45" s="118"/>
      <c r="G45" s="118">
        <f t="shared" si="5"/>
        <v>0</v>
      </c>
    </row>
    <row r="46" spans="1:7">
      <c r="A46" s="68">
        <v>37</v>
      </c>
      <c r="B46" s="112" t="s">
        <v>53</v>
      </c>
      <c r="C46" s="117">
        <v>2850428</v>
      </c>
      <c r="D46" s="118">
        <f>'Total Adjustments '!C44</f>
        <v>-2850427.9619466118</v>
      </c>
      <c r="E46" s="118">
        <f t="shared" si="4"/>
        <v>3.8053388241678476E-2</v>
      </c>
      <c r="F46" s="118"/>
      <c r="G46" s="118">
        <f t="shared" si="5"/>
        <v>3.8053388241678476E-2</v>
      </c>
    </row>
    <row r="47" spans="1:7">
      <c r="A47" s="68">
        <v>38</v>
      </c>
      <c r="B47" s="112" t="s">
        <v>54</v>
      </c>
      <c r="C47" s="117">
        <v>3524551</v>
      </c>
      <c r="D47" s="118">
        <f>'Total Adjustments '!C45</f>
        <v>-3524551</v>
      </c>
      <c r="E47" s="118">
        <f t="shared" si="4"/>
        <v>0</v>
      </c>
      <c r="F47" s="118"/>
      <c r="G47" s="118">
        <f t="shared" si="5"/>
        <v>0</v>
      </c>
    </row>
    <row r="48" spans="1:7">
      <c r="A48" s="68">
        <v>39</v>
      </c>
      <c r="B48" s="112" t="s">
        <v>55</v>
      </c>
      <c r="C48" s="117">
        <v>7763143</v>
      </c>
      <c r="D48" s="118">
        <f>'Total Adjustments '!C46</f>
        <v>-7763143</v>
      </c>
      <c r="E48" s="118">
        <f t="shared" si="4"/>
        <v>0</v>
      </c>
      <c r="F48" s="118"/>
      <c r="G48" s="118">
        <f t="shared" si="5"/>
        <v>0</v>
      </c>
    </row>
    <row r="49" spans="1:10">
      <c r="A49" s="68">
        <v>40</v>
      </c>
      <c r="B49" s="112" t="s">
        <v>19</v>
      </c>
      <c r="C49" s="1558">
        <v>2159291.1800000002</v>
      </c>
      <c r="D49" s="118">
        <f>'Total Adjustments '!C47</f>
        <v>-2159291.1752920444</v>
      </c>
      <c r="E49" s="118">
        <f t="shared" si="4"/>
        <v>4.7079557552933693E-3</v>
      </c>
      <c r="F49" s="118"/>
      <c r="G49" s="118">
        <f t="shared" si="5"/>
        <v>4.7079557552933693E-3</v>
      </c>
    </row>
    <row r="50" spans="1:10">
      <c r="A50" s="68">
        <v>41</v>
      </c>
      <c r="B50" s="112" t="s">
        <v>56</v>
      </c>
      <c r="C50" s="117">
        <v>2046741</v>
      </c>
      <c r="D50" s="118">
        <f>'Total Adjustments '!C48</f>
        <v>0</v>
      </c>
      <c r="E50" s="118">
        <f t="shared" si="4"/>
        <v>2046741</v>
      </c>
      <c r="F50" s="118"/>
      <c r="G50" s="118">
        <f t="shared" si="5"/>
        <v>2046741</v>
      </c>
      <c r="J50" s="1574"/>
    </row>
    <row r="51" spans="1:10">
      <c r="A51" s="68">
        <v>42</v>
      </c>
      <c r="B51" s="112" t="s">
        <v>57</v>
      </c>
      <c r="C51" s="117">
        <v>268577</v>
      </c>
      <c r="D51" s="118">
        <f>'Total Adjustments '!C49</f>
        <v>-268576.16601356666</v>
      </c>
      <c r="E51" s="118">
        <f t="shared" si="4"/>
        <v>0.83398643333930522</v>
      </c>
      <c r="F51" s="118"/>
      <c r="G51" s="118">
        <f t="shared" si="5"/>
        <v>0.83398643333930522</v>
      </c>
    </row>
    <row r="52" spans="1:10">
      <c r="A52" s="68">
        <v>43</v>
      </c>
      <c r="B52" s="129" t="s">
        <v>58</v>
      </c>
      <c r="C52" s="119">
        <f>SUM(C41:C51)</f>
        <v>1424065611.1800001</v>
      </c>
      <c r="D52" s="119">
        <f>SUM(D41:D51)</f>
        <v>22309776.70210683</v>
      </c>
      <c r="E52" s="121">
        <f>SUM(E41:E51)</f>
        <v>1446375387.882107</v>
      </c>
      <c r="F52" s="121">
        <f>SUM(F41:F51)</f>
        <v>0</v>
      </c>
      <c r="G52" s="121">
        <f>SUM(G41:G51)</f>
        <v>1446375387.882107</v>
      </c>
    </row>
    <row r="53" spans="1:10">
      <c r="A53" s="68">
        <v>44</v>
      </c>
      <c r="B53" s="112"/>
      <c r="C53" s="117"/>
      <c r="D53" s="118"/>
      <c r="E53" s="118"/>
      <c r="F53" s="118"/>
      <c r="G53" s="118"/>
    </row>
    <row r="54" spans="1:10">
      <c r="A54" s="68">
        <v>45</v>
      </c>
      <c r="B54" s="108" t="s">
        <v>59</v>
      </c>
      <c r="C54" s="117"/>
      <c r="D54" s="118"/>
      <c r="E54" s="118"/>
      <c r="F54" s="118"/>
      <c r="G54" s="118"/>
    </row>
    <row r="55" spans="1:10">
      <c r="A55" s="68">
        <v>46</v>
      </c>
      <c r="B55" s="112" t="s">
        <v>60</v>
      </c>
      <c r="C55" s="117">
        <v>-503192584</v>
      </c>
      <c r="D55" s="118">
        <f>'Total Adjustments '!C53</f>
        <v>-7323676.0447168872</v>
      </c>
      <c r="E55" s="118">
        <f t="shared" ref="E55:E61" si="6">+C55+D55</f>
        <v>-510516260.04471689</v>
      </c>
      <c r="F55" s="118"/>
      <c r="G55" s="118">
        <f t="shared" ref="G55:G61" si="7">+F55+E55</f>
        <v>-510516260.04471689</v>
      </c>
    </row>
    <row r="56" spans="1:10">
      <c r="A56" s="68">
        <v>47</v>
      </c>
      <c r="B56" s="112" t="s">
        <v>61</v>
      </c>
      <c r="C56" s="117">
        <v>-34606345</v>
      </c>
      <c r="D56" s="118">
        <f>'Total Adjustments '!C54</f>
        <v>0</v>
      </c>
      <c r="E56" s="118">
        <f t="shared" si="6"/>
        <v>-34606345</v>
      </c>
      <c r="F56" s="118"/>
      <c r="G56" s="118">
        <f t="shared" si="7"/>
        <v>-34606345</v>
      </c>
    </row>
    <row r="57" spans="1:10" ht="13.5">
      <c r="A57" s="68">
        <v>48</v>
      </c>
      <c r="B57" s="1486" t="s">
        <v>62</v>
      </c>
      <c r="C57" s="117">
        <v>-128569574</v>
      </c>
      <c r="D57" s="1483">
        <f>'Total Adjustments '!C55</f>
        <v>-31622252.744055375</v>
      </c>
      <c r="E57" s="1483">
        <f t="shared" si="6"/>
        <v>-160191826.74405539</v>
      </c>
      <c r="F57" s="118"/>
      <c r="G57" s="1483">
        <f t="shared" si="7"/>
        <v>-160191826.74405539</v>
      </c>
    </row>
    <row r="58" spans="1:10">
      <c r="A58" s="68">
        <v>49</v>
      </c>
      <c r="B58" s="112" t="s">
        <v>63</v>
      </c>
      <c r="C58" s="117">
        <v>-1096753</v>
      </c>
      <c r="D58" s="118">
        <f>'Total Adjustments '!C56</f>
        <v>144385.82344165733</v>
      </c>
      <c r="E58" s="118">
        <f t="shared" si="6"/>
        <v>-952367.17655834265</v>
      </c>
      <c r="F58" s="118"/>
      <c r="G58" s="118">
        <f t="shared" si="7"/>
        <v>-952367.17655834265</v>
      </c>
    </row>
    <row r="59" spans="1:10">
      <c r="A59" s="68">
        <v>50</v>
      </c>
      <c r="B59" s="112" t="s">
        <v>64</v>
      </c>
      <c r="C59" s="117">
        <v>-334500</v>
      </c>
      <c r="D59" s="118">
        <f>'Total Adjustments '!C57</f>
        <v>23142.536575635779</v>
      </c>
      <c r="E59" s="118">
        <f t="shared" si="6"/>
        <v>-311357.46342436422</v>
      </c>
      <c r="F59" s="118"/>
      <c r="G59" s="118">
        <f t="shared" si="7"/>
        <v>-311357.46342436422</v>
      </c>
    </row>
    <row r="60" spans="1:10">
      <c r="A60" s="68">
        <v>51</v>
      </c>
      <c r="B60" s="112" t="s">
        <v>65</v>
      </c>
      <c r="C60" s="117">
        <v>0</v>
      </c>
      <c r="D60" s="118">
        <f>'Total Adjustments '!C58</f>
        <v>-2980495.6783333328</v>
      </c>
      <c r="E60" s="118">
        <f t="shared" si="6"/>
        <v>-2980495.6783333328</v>
      </c>
      <c r="F60" s="118"/>
      <c r="G60" s="118">
        <f t="shared" si="7"/>
        <v>-2980495.6783333328</v>
      </c>
    </row>
    <row r="61" spans="1:10">
      <c r="A61" s="68">
        <v>52</v>
      </c>
      <c r="B61" s="112" t="s">
        <v>66</v>
      </c>
      <c r="C61" s="117">
        <v>-4865967</v>
      </c>
      <c r="D61" s="118">
        <f>'Total Adjustments '!C59</f>
        <v>-3238462.16333762</v>
      </c>
      <c r="E61" s="118">
        <f t="shared" si="6"/>
        <v>-8104429.16333762</v>
      </c>
      <c r="F61" s="118"/>
      <c r="G61" s="118">
        <f t="shared" si="7"/>
        <v>-8104429.16333762</v>
      </c>
    </row>
    <row r="62" spans="1:10">
      <c r="A62" s="68">
        <v>53</v>
      </c>
      <c r="B62" s="112"/>
      <c r="C62" s="117"/>
      <c r="D62" s="118">
        <f>'Total Adjustments '!C60</f>
        <v>0</v>
      </c>
      <c r="E62" s="118"/>
      <c r="F62" s="118"/>
      <c r="G62" s="118"/>
    </row>
    <row r="63" spans="1:10" ht="13.5">
      <c r="A63" s="68">
        <v>54</v>
      </c>
      <c r="B63" s="1485" t="s">
        <v>94</v>
      </c>
      <c r="C63" s="119">
        <f>SUM(C55:C62)</f>
        <v>-672665723</v>
      </c>
      <c r="D63" s="1529">
        <f>SUM(D55:D62)</f>
        <v>-44997358.270425923</v>
      </c>
      <c r="E63" s="1484">
        <f>SUM(E55:E62)</f>
        <v>-717663081.2704258</v>
      </c>
      <c r="F63" s="121">
        <f>SUM(F55:F62)</f>
        <v>0</v>
      </c>
      <c r="G63" s="1484">
        <f>SUM(G55:G62)</f>
        <v>-717663081.2704258</v>
      </c>
    </row>
    <row r="64" spans="1:10">
      <c r="A64" s="68">
        <v>55</v>
      </c>
      <c r="B64" s="112"/>
      <c r="C64" s="117"/>
      <c r="D64" s="118">
        <f>'Total Adjustments '!C62</f>
        <v>0</v>
      </c>
      <c r="E64" s="118"/>
      <c r="F64" s="118"/>
      <c r="G64" s="118"/>
    </row>
    <row r="65" spans="1:7" ht="14.25" thickBot="1">
      <c r="A65" s="68">
        <v>56</v>
      </c>
      <c r="B65" s="130" t="s">
        <v>68</v>
      </c>
      <c r="C65" s="133">
        <f>C52+C63</f>
        <v>751399888.18000007</v>
      </c>
      <c r="D65" s="1539">
        <f>D52+D63</f>
        <v>-22687581.568319093</v>
      </c>
      <c r="E65" s="132">
        <f>E52+E63</f>
        <v>728712306.61168122</v>
      </c>
      <c r="F65" s="132">
        <f>F52+F63</f>
        <v>0</v>
      </c>
      <c r="G65" s="132">
        <f>G52+G63</f>
        <v>728712306.61168122</v>
      </c>
    </row>
    <row r="66" spans="1:7" ht="13.5" thickTop="1">
      <c r="A66" s="68">
        <v>57</v>
      </c>
      <c r="B66" s="112"/>
      <c r="C66" s="134"/>
      <c r="D66" s="118">
        <f>'Total Adjustments '!C64</f>
        <v>0</v>
      </c>
      <c r="E66" s="122"/>
      <c r="F66" s="122"/>
      <c r="G66" s="122"/>
    </row>
    <row r="67" spans="1:7" ht="14.25" thickBot="1">
      <c r="A67" s="68">
        <v>58</v>
      </c>
      <c r="B67" s="1527" t="s">
        <v>0</v>
      </c>
      <c r="C67" s="136">
        <f>C38/C65</f>
        <v>6.1528704924327632E-2</v>
      </c>
      <c r="D67" s="137">
        <f>'Total Adjustments '!C65</f>
        <v>0</v>
      </c>
      <c r="E67" s="1526">
        <f>E38/E65</f>
        <v>5.0241351518803323E-2</v>
      </c>
      <c r="F67" s="139"/>
      <c r="G67" s="138">
        <f>G38/G65</f>
        <v>7.4800084644934553E-2</v>
      </c>
    </row>
    <row r="68" spans="1:7" ht="14.25" thickBot="1">
      <c r="A68" s="68">
        <v>59</v>
      </c>
      <c r="B68" s="135"/>
      <c r="C68" s="140"/>
      <c r="D68" s="137">
        <f>'Total Adjustments '!C66</f>
        <v>0</v>
      </c>
      <c r="E68" s="138"/>
      <c r="F68" s="139"/>
      <c r="G68" s="138"/>
    </row>
    <row r="69" spans="1:7">
      <c r="A69" s="68">
        <v>61</v>
      </c>
      <c r="B69" s="112" t="s">
        <v>69</v>
      </c>
      <c r="C69" s="116"/>
      <c r="D69" s="118"/>
      <c r="E69" s="112"/>
      <c r="F69" s="141">
        <v>0</v>
      </c>
      <c r="G69" s="112"/>
    </row>
    <row r="70" spans="1:7">
      <c r="A70" s="68">
        <v>62</v>
      </c>
      <c r="B70" s="112"/>
      <c r="C70" s="116"/>
      <c r="D70" s="118"/>
      <c r="E70" s="112">
        <v>0.35</v>
      </c>
      <c r="F70" s="141">
        <v>0.35</v>
      </c>
      <c r="G70" s="112"/>
    </row>
    <row r="71" spans="1:7">
      <c r="A71" s="68">
        <v>63</v>
      </c>
      <c r="B71" s="112"/>
      <c r="C71" s="116"/>
      <c r="D71" s="118"/>
      <c r="E71" s="112"/>
      <c r="F71" s="141"/>
      <c r="G71" s="112"/>
    </row>
    <row r="72" spans="1:7" ht="13.5">
      <c r="A72" s="68">
        <v>64</v>
      </c>
      <c r="B72" s="1486" t="s">
        <v>72</v>
      </c>
      <c r="C72" s="117">
        <f>C13-C36+C31+C32+C33</f>
        <v>54626280</v>
      </c>
      <c r="D72" s="117">
        <f>D13-D36+D31+D32+D33</f>
        <v>-16573424.259196218</v>
      </c>
      <c r="E72" s="118">
        <f>E13-E26-E28-E29-E30-E35</f>
        <v>38052855.740803808</v>
      </c>
      <c r="F72" s="1483">
        <f>F13-F26-F28-F29-F30-F35</f>
        <v>27532693.944313522</v>
      </c>
      <c r="G72" s="1483">
        <f>G13-G26-G28-G29-G30-G35</f>
        <v>65585549.685117304</v>
      </c>
    </row>
    <row r="73" spans="1:7">
      <c r="A73" s="68">
        <v>65</v>
      </c>
      <c r="B73" s="112" t="s">
        <v>73</v>
      </c>
      <c r="C73" s="117"/>
      <c r="D73" s="118">
        <f>'Total Adjustments '!C71</f>
        <v>0</v>
      </c>
      <c r="E73" s="118"/>
      <c r="F73" s="118"/>
      <c r="G73" s="118"/>
    </row>
    <row r="74" spans="1:7">
      <c r="A74" s="68">
        <v>66</v>
      </c>
      <c r="B74" s="112" t="s">
        <v>74</v>
      </c>
      <c r="C74" s="117">
        <v>-4599793</v>
      </c>
      <c r="D74" s="118">
        <f>'Total Adjustments '!C72</f>
        <v>217013.20626896209</v>
      </c>
      <c r="E74" s="118">
        <f>+C74+D74</f>
        <v>-4382779.7937310375</v>
      </c>
      <c r="F74" s="118">
        <v>0</v>
      </c>
      <c r="G74" s="118">
        <f>+F74+E74</f>
        <v>-4382779.7937310375</v>
      </c>
    </row>
    <row r="75" spans="1:7" ht="13.5">
      <c r="A75" s="68">
        <v>67</v>
      </c>
      <c r="B75" s="1486" t="s">
        <v>8</v>
      </c>
      <c r="C75" s="117">
        <v>25236151</v>
      </c>
      <c r="D75" s="1483">
        <f>'Total Adjustments '!C73</f>
        <v>-4805681.477334328</v>
      </c>
      <c r="E75" s="1483">
        <f>+C75+D75</f>
        <v>20430469.522665672</v>
      </c>
      <c r="F75" s="118">
        <v>0</v>
      </c>
      <c r="G75" s="1483">
        <f>+F75+E75</f>
        <v>20430469.522665672</v>
      </c>
    </row>
    <row r="76" spans="1:7">
      <c r="A76" s="68">
        <v>68</v>
      </c>
      <c r="B76" s="112" t="s">
        <v>75</v>
      </c>
      <c r="C76" s="117">
        <v>64493174</v>
      </c>
      <c r="D76" s="118">
        <f>'Total Adjustments '!C74</f>
        <v>-517510.39846629021</v>
      </c>
      <c r="E76" s="118">
        <f>+C76+D76</f>
        <v>63975663.601533711</v>
      </c>
      <c r="F76" s="118">
        <v>0</v>
      </c>
      <c r="G76" s="118">
        <f>+F76+E76</f>
        <v>63975663.601533711</v>
      </c>
    </row>
    <row r="77" spans="1:7">
      <c r="A77" s="68">
        <v>69</v>
      </c>
      <c r="B77" s="112" t="s">
        <v>76</v>
      </c>
      <c r="C77" s="142">
        <v>138386468</v>
      </c>
      <c r="D77" s="123">
        <f>'Total Adjustments '!C75</f>
        <v>-536588.30493940797</v>
      </c>
      <c r="E77" s="143">
        <f>+C77+D77</f>
        <v>137849879.69506058</v>
      </c>
      <c r="F77" s="143">
        <v>0</v>
      </c>
      <c r="G77" s="143">
        <f>+F77+E77</f>
        <v>137849879.69506058</v>
      </c>
    </row>
    <row r="78" spans="1:7">
      <c r="A78" s="68">
        <v>70</v>
      </c>
      <c r="B78" s="112"/>
      <c r="C78" s="117"/>
      <c r="D78" s="118"/>
      <c r="E78" s="118"/>
      <c r="F78" s="118"/>
      <c r="G78" s="118"/>
    </row>
    <row r="79" spans="1:7" ht="13.5">
      <c r="A79" s="68">
        <v>71</v>
      </c>
      <c r="B79" s="1486" t="s">
        <v>77</v>
      </c>
      <c r="C79" s="117">
        <f>C72-C74-C75+C76-C77</f>
        <v>-39903372</v>
      </c>
      <c r="D79" s="1528">
        <f>D72-D74-D75+D76-D77</f>
        <v>-11965678.081657736</v>
      </c>
      <c r="E79" s="1483">
        <f>E72-E73-E74-E75+E76-E77</f>
        <v>-51869050.081657708</v>
      </c>
      <c r="F79" s="1483">
        <f>F72-SUM(F73:F77)</f>
        <v>27532693.944313522</v>
      </c>
      <c r="G79" s="1483">
        <f>G72-SUM(G73:G77)</f>
        <v>-152287683.3404116</v>
      </c>
    </row>
    <row r="80" spans="1:7">
      <c r="A80" s="68">
        <v>72</v>
      </c>
      <c r="B80" s="112" t="s">
        <v>78</v>
      </c>
      <c r="C80" s="117"/>
      <c r="D80" s="118">
        <f>'Total Adjustments '!C78</f>
        <v>0</v>
      </c>
      <c r="E80" s="118">
        <f>+C80+D80</f>
        <v>0</v>
      </c>
      <c r="F80" s="118">
        <f>F79*$F$69</f>
        <v>0</v>
      </c>
      <c r="G80" s="118">
        <f>+F80+E80</f>
        <v>0</v>
      </c>
    </row>
    <row r="81" spans="1:82" ht="13.5">
      <c r="A81" s="68">
        <v>73</v>
      </c>
      <c r="B81" s="1490" t="s">
        <v>79</v>
      </c>
      <c r="C81" s="119">
        <f>C79-C80</f>
        <v>-39903372</v>
      </c>
      <c r="D81" s="1529">
        <f>D79-D80</f>
        <v>-11965678.081657736</v>
      </c>
      <c r="E81" s="1484">
        <f>E79-E80</f>
        <v>-51869050.081657708</v>
      </c>
      <c r="F81" s="1484">
        <f>F79-F80</f>
        <v>27532693.944313522</v>
      </c>
      <c r="G81" s="1484">
        <f>G79-G80</f>
        <v>-152287683.3404116</v>
      </c>
    </row>
    <row r="82" spans="1:82" ht="13.5">
      <c r="A82" s="68">
        <v>74</v>
      </c>
      <c r="B82" s="1486" t="s">
        <v>80</v>
      </c>
      <c r="C82" s="117"/>
      <c r="D82" s="1483">
        <f>'Total Adjustments '!C80</f>
        <v>-5638736.2665997902</v>
      </c>
      <c r="E82" s="118">
        <f>+C82+D82</f>
        <v>-5638736.2665997902</v>
      </c>
      <c r="F82" s="118">
        <v>0</v>
      </c>
      <c r="G82" s="118">
        <f>+E82+F82</f>
        <v>-5638736.2665997902</v>
      </c>
    </row>
    <row r="83" spans="1:82" ht="14.25" thickBot="1">
      <c r="A83" s="68">
        <v>75</v>
      </c>
      <c r="B83" s="1491" t="s">
        <v>95</v>
      </c>
      <c r="C83" s="131">
        <f>C81*$E$70</f>
        <v>-13966180.199999999</v>
      </c>
      <c r="D83" s="1530">
        <f>D81*$E$70+D82</f>
        <v>-9826723.5951799974</v>
      </c>
      <c r="E83" s="1489">
        <f>+C83+D83</f>
        <v>-23792903.795179997</v>
      </c>
      <c r="F83" s="1489">
        <f>F81*$F$70+F82</f>
        <v>9636442.8805097323</v>
      </c>
      <c r="G83" s="1489">
        <f>+E83+F83</f>
        <v>-14156460.914670264</v>
      </c>
    </row>
    <row r="84" spans="1:82" ht="13.5" thickTop="1">
      <c r="A84" s="68">
        <v>76</v>
      </c>
      <c r="B84" s="112"/>
      <c r="C84" s="122"/>
      <c r="D84" s="122" t="s">
        <v>123</v>
      </c>
      <c r="E84" s="122"/>
      <c r="F84" s="122"/>
      <c r="G84" s="122"/>
    </row>
    <row r="85" spans="1:82">
      <c r="J85" s="95"/>
      <c r="R85" s="95"/>
      <c r="AE85" s="95"/>
      <c r="AN85" s="95"/>
      <c r="AO85" s="95"/>
      <c r="AP85" s="95"/>
      <c r="BA85" s="95"/>
      <c r="CD85" s="75"/>
    </row>
    <row r="86" spans="1:82">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c r="BH86" s="95"/>
      <c r="BI86" s="95"/>
      <c r="BJ86" s="95"/>
      <c r="BK86" s="95"/>
      <c r="BL86" s="95"/>
      <c r="BM86" s="95"/>
      <c r="BN86" s="95"/>
      <c r="BO86" s="95"/>
      <c r="BP86" s="95"/>
      <c r="BQ86" s="95"/>
      <c r="BR86" s="95"/>
      <c r="BS86" s="95"/>
      <c r="BT86" s="95"/>
      <c r="BU86" s="95"/>
      <c r="BV86" s="95"/>
      <c r="BW86" s="95"/>
      <c r="BX86" s="95"/>
      <c r="BY86" s="95"/>
      <c r="BZ86" s="95"/>
      <c r="CA86" s="95"/>
      <c r="CB86" s="95"/>
      <c r="CD86" s="75"/>
    </row>
    <row r="87" spans="1:82">
      <c r="CD87" s="75"/>
    </row>
    <row r="88" spans="1:82">
      <c r="CD88" s="75"/>
    </row>
    <row r="89" spans="1:82">
      <c r="CD89" s="75"/>
    </row>
    <row r="90" spans="1:82">
      <c r="CD90" s="75"/>
    </row>
    <row r="91" spans="1:82">
      <c r="N91" s="144"/>
      <c r="O91" s="144"/>
      <c r="CD91" s="75"/>
    </row>
    <row r="92" spans="1:82">
      <c r="N92" s="144"/>
      <c r="O92" s="144"/>
      <c r="CD92" s="75"/>
    </row>
    <row r="93" spans="1:82">
      <c r="N93" s="112"/>
      <c r="O93" s="112"/>
      <c r="CD93" s="75"/>
    </row>
    <row r="94" spans="1:82">
      <c r="N94" s="145"/>
      <c r="O94" s="146"/>
      <c r="P94" s="146"/>
      <c r="Q94" s="146"/>
      <c r="R94" s="146"/>
      <c r="S94" s="146"/>
      <c r="T94" s="146"/>
      <c r="U94" s="146"/>
      <c r="V94" s="146"/>
      <c r="W94" s="146"/>
      <c r="X94" s="146"/>
      <c r="Y94" s="147"/>
      <c r="Z94" s="147"/>
      <c r="AA94" s="147"/>
      <c r="AB94" s="147"/>
      <c r="AC94" s="147"/>
      <c r="AD94" s="147"/>
      <c r="AE94" s="146"/>
      <c r="AF94" s="146"/>
      <c r="AG94" s="146"/>
      <c r="AH94" s="146"/>
      <c r="AI94" s="146"/>
      <c r="AJ94" s="146"/>
      <c r="AK94" s="146"/>
      <c r="AL94" s="146"/>
      <c r="AM94" s="146"/>
      <c r="AR94" s="146"/>
      <c r="AS94" s="146"/>
      <c r="AT94" s="146"/>
      <c r="AU94" s="146"/>
      <c r="AV94" s="146"/>
      <c r="AW94" s="146"/>
      <c r="AX94" s="146"/>
      <c r="AY94" s="146"/>
      <c r="AZ94" s="146"/>
      <c r="BA94" s="146"/>
      <c r="BB94" s="146"/>
      <c r="BC94" s="146"/>
      <c r="BD94" s="146"/>
      <c r="BE94" s="146"/>
      <c r="BF94" s="146"/>
      <c r="BG94" s="146"/>
      <c r="BH94" s="146"/>
      <c r="BI94" s="146"/>
      <c r="BJ94" s="146"/>
      <c r="BK94" s="147"/>
      <c r="BL94" s="147"/>
      <c r="BM94" s="147"/>
      <c r="BN94" s="147"/>
      <c r="BO94" s="147"/>
      <c r="BP94" s="147"/>
      <c r="BS94" s="147"/>
    </row>
    <row r="95" spans="1:82">
      <c r="N95" s="114"/>
      <c r="O95" s="114"/>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R95" s="77"/>
      <c r="AS95" s="77"/>
      <c r="AT95" s="77"/>
      <c r="AU95" s="77"/>
      <c r="AV95" s="77"/>
      <c r="AW95" s="77"/>
      <c r="AX95" s="77"/>
      <c r="AY95" s="77"/>
      <c r="AZ95" s="77"/>
      <c r="BA95" s="77"/>
      <c r="BB95" s="77"/>
      <c r="BC95" s="77"/>
      <c r="BD95" s="77"/>
      <c r="BE95" s="77"/>
      <c r="BF95" s="77"/>
      <c r="BG95" s="77"/>
      <c r="BH95" s="77"/>
      <c r="BI95" s="77"/>
      <c r="BJ95" s="77"/>
      <c r="BK95" s="77"/>
      <c r="BL95" s="77"/>
      <c r="BM95" s="77"/>
      <c r="BN95" s="77"/>
      <c r="BO95" s="77"/>
    </row>
    <row r="96" spans="1:82">
      <c r="N96" s="114"/>
      <c r="O96" s="114"/>
      <c r="P96" s="77"/>
      <c r="Q96" s="77"/>
      <c r="R96" s="77"/>
      <c r="S96" s="77"/>
      <c r="T96" s="77"/>
      <c r="U96" s="77"/>
      <c r="V96" s="77"/>
      <c r="W96" s="77"/>
      <c r="X96" s="77"/>
      <c r="Y96" s="77"/>
      <c r="Z96" s="77"/>
      <c r="AA96" s="77"/>
      <c r="AB96" s="77"/>
      <c r="AC96" s="77"/>
      <c r="AD96" s="77"/>
      <c r="AE96" s="77"/>
      <c r="AF96" s="77"/>
      <c r="AG96" s="77"/>
      <c r="AH96" s="77"/>
      <c r="AI96" s="77"/>
      <c r="AJ96" s="77"/>
      <c r="AK96" s="77"/>
      <c r="AL96" s="77"/>
      <c r="AM96" s="77"/>
      <c r="AR96" s="77"/>
      <c r="AS96" s="77"/>
      <c r="AT96" s="77"/>
      <c r="AU96" s="77"/>
      <c r="AV96" s="77"/>
      <c r="AW96" s="77"/>
      <c r="AX96" s="77"/>
      <c r="AY96" s="77"/>
      <c r="AZ96" s="77"/>
      <c r="BA96" s="77"/>
      <c r="BB96" s="77"/>
      <c r="BC96" s="77"/>
      <c r="BD96" s="77"/>
      <c r="BE96" s="77"/>
      <c r="BF96" s="77"/>
      <c r="BG96" s="77"/>
      <c r="BH96" s="77"/>
      <c r="BI96" s="77"/>
      <c r="BJ96" s="77"/>
      <c r="BK96" s="77"/>
      <c r="BL96" s="77"/>
      <c r="BM96" s="77"/>
      <c r="BN96" s="77"/>
      <c r="BO96" s="77"/>
    </row>
    <row r="97" spans="10:71">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S97" s="148"/>
    </row>
    <row r="98" spans="10:71">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c r="BM98" s="148"/>
      <c r="BN98" s="148"/>
      <c r="BO98" s="148"/>
      <c r="BP98" s="148"/>
      <c r="BS98" s="148"/>
    </row>
    <row r="101" spans="10:71">
      <c r="AN101" s="95"/>
      <c r="AO101" s="95"/>
      <c r="AP101" s="95"/>
    </row>
  </sheetData>
  <mergeCells count="3">
    <mergeCell ref="B1:G1"/>
    <mergeCell ref="B2:G2"/>
    <mergeCell ref="C3:E3"/>
  </mergeCells>
  <phoneticPr fontId="0" type="noConversion"/>
  <pageMargins left="1" right="0.25" top="1.25" bottom="0.5" header="0.5" footer="0.25"/>
  <pageSetup scale="60" orientation="portrait" r:id="rId1"/>
  <headerFooter scaleWithDoc="0" alignWithMargins="0">
    <oddHeader>&amp;R&amp;"Times New Roman,Regular"PacifiCorp Docket UE-100749
Exhibit No. ___ (MDF-2)
Page &amp;P of &amp;N
Revised 12/6/10</oddHeader>
  </headerFooter>
  <rowBreaks count="1" manualBreakCount="1">
    <brk id="52" max="16383" man="1"/>
  </rowBreaks>
  <ignoredErrors>
    <ignoredError sqref="E81 F83" formula="1"/>
  </ignoredErrors>
</worksheet>
</file>

<file path=xl/worksheets/sheet10.xml><?xml version="1.0" encoding="utf-8"?>
<worksheet xmlns="http://schemas.openxmlformats.org/spreadsheetml/2006/main" xmlns:r="http://schemas.openxmlformats.org/officeDocument/2006/relationships">
  <sheetPr enableFormatConditionsCalculation="0">
    <tabColor indexed="41"/>
    <pageSetUpPr fitToPage="1"/>
  </sheetPr>
  <dimension ref="A1:F36"/>
  <sheetViews>
    <sheetView topLeftCell="A13" workbookViewId="0">
      <selection activeCell="D8" sqref="D8"/>
    </sheetView>
  </sheetViews>
  <sheetFormatPr defaultColWidth="9.140625" defaultRowHeight="12.75"/>
  <cols>
    <col min="1" max="1" width="2" style="14" customWidth="1"/>
    <col min="2" max="2" width="57" style="14" bestFit="1" customWidth="1"/>
    <col min="3" max="3" width="4.7109375" style="14" customWidth="1"/>
    <col min="4" max="4" width="17.5703125" style="14" customWidth="1"/>
    <col min="5" max="5" width="4.7109375" style="14" customWidth="1"/>
    <col min="6" max="6" width="17.5703125" style="14" bestFit="1" customWidth="1"/>
    <col min="7" max="16384" width="9.140625" style="14"/>
  </cols>
  <sheetData>
    <row r="1" spans="1:6" ht="18.75">
      <c r="B1" s="73" t="s">
        <v>146</v>
      </c>
      <c r="C1" s="62"/>
      <c r="D1" s="62"/>
      <c r="E1" s="62"/>
      <c r="F1" s="62"/>
    </row>
    <row r="2" spans="1:6" ht="18.75">
      <c r="A2" s="1"/>
      <c r="B2" s="73" t="s">
        <v>160</v>
      </c>
      <c r="C2" s="62"/>
      <c r="D2" s="62"/>
      <c r="E2" s="62"/>
      <c r="F2" s="62"/>
    </row>
    <row r="3" spans="1:6" ht="18.75">
      <c r="A3" s="1"/>
      <c r="B3" s="73" t="s">
        <v>221</v>
      </c>
      <c r="C3" s="62"/>
      <c r="D3" s="62"/>
      <c r="E3" s="62"/>
      <c r="F3" s="62"/>
    </row>
    <row r="4" spans="1:6" ht="15.75">
      <c r="A4" s="1"/>
      <c r="B4" s="72"/>
      <c r="C4" s="1"/>
      <c r="D4" s="1"/>
      <c r="E4" s="1"/>
      <c r="F4" s="1"/>
    </row>
    <row r="5" spans="1:6" ht="15.75">
      <c r="A5" s="1"/>
      <c r="B5" s="1"/>
      <c r="C5" s="1"/>
      <c r="D5" s="72"/>
      <c r="E5" s="74"/>
      <c r="F5" s="72"/>
    </row>
    <row r="6" spans="1:6" ht="15.75">
      <c r="A6" s="11"/>
      <c r="B6" s="11"/>
      <c r="C6" s="11"/>
      <c r="D6" s="13"/>
      <c r="E6" s="74"/>
      <c r="F6" s="13"/>
    </row>
    <row r="7" spans="1:6" ht="15.75">
      <c r="A7" s="11"/>
      <c r="B7" s="11"/>
      <c r="C7" s="11"/>
      <c r="D7" s="13"/>
      <c r="E7" s="1"/>
      <c r="F7" s="1"/>
    </row>
    <row r="8" spans="1:6" ht="15.75">
      <c r="A8" s="1">
        <v>1</v>
      </c>
      <c r="B8" s="11" t="s">
        <v>175</v>
      </c>
      <c r="C8" s="11"/>
      <c r="D8" s="63" t="e">
        <f>+Table2!D77</f>
        <v>#REF!</v>
      </c>
      <c r="E8" s="1"/>
    </row>
    <row r="9" spans="1:6" ht="15.75">
      <c r="A9" s="1"/>
      <c r="B9" s="11"/>
      <c r="C9" s="11"/>
      <c r="D9" s="1"/>
      <c r="E9" s="1"/>
    </row>
    <row r="10" spans="1:6" ht="15.75">
      <c r="A10" s="1">
        <v>2</v>
      </c>
      <c r="B10" s="11" t="s">
        <v>176</v>
      </c>
      <c r="C10" s="11"/>
      <c r="D10" s="23">
        <f>+Table3!E16</f>
        <v>7.4800000000000005E-2</v>
      </c>
      <c r="E10" s="1"/>
    </row>
    <row r="11" spans="1:6" ht="15.75">
      <c r="A11" s="1"/>
      <c r="B11" s="11"/>
      <c r="C11" s="11"/>
      <c r="D11" s="1"/>
      <c r="E11" s="1"/>
    </row>
    <row r="12" spans="1:6" ht="15.75">
      <c r="A12" s="1">
        <v>3</v>
      </c>
      <c r="B12" s="11" t="s">
        <v>150</v>
      </c>
      <c r="C12" s="11"/>
      <c r="D12" s="63" t="e">
        <f>+D10*D8</f>
        <v>#REF!</v>
      </c>
      <c r="E12" s="1"/>
    </row>
    <row r="13" spans="1:6" ht="15.75">
      <c r="A13" s="1"/>
      <c r="B13" s="11"/>
      <c r="C13" s="11"/>
      <c r="D13" s="63"/>
      <c r="E13" s="1"/>
    </row>
    <row r="14" spans="1:6" ht="15.75">
      <c r="A14" s="1">
        <v>4</v>
      </c>
      <c r="B14" s="11" t="s">
        <v>151</v>
      </c>
      <c r="C14" s="11"/>
      <c r="D14" s="63" t="e">
        <f>+'Table 1'!#REF!</f>
        <v>#REF!</v>
      </c>
      <c r="E14" s="1"/>
    </row>
    <row r="15" spans="1:6" ht="15.75">
      <c r="A15" s="1"/>
      <c r="B15" s="11"/>
      <c r="C15" s="11"/>
      <c r="D15" s="17"/>
      <c r="E15" s="1"/>
    </row>
    <row r="16" spans="1:6" ht="15.75">
      <c r="A16" s="1">
        <v>5</v>
      </c>
      <c r="B16" s="11" t="s">
        <v>152</v>
      </c>
      <c r="C16" s="11"/>
      <c r="D16" s="63" t="e">
        <f>+D12-D14</f>
        <v>#REF!</v>
      </c>
      <c r="E16" s="1"/>
    </row>
    <row r="17" spans="1:6" ht="15.75">
      <c r="A17" s="1"/>
      <c r="B17" s="11"/>
      <c r="C17" s="11"/>
      <c r="D17" s="1"/>
      <c r="E17" s="1"/>
    </row>
    <row r="18" spans="1:6" ht="15.75">
      <c r="A18" s="1"/>
      <c r="B18" s="1"/>
      <c r="C18" s="1"/>
      <c r="D18" s="1"/>
      <c r="E18" s="1"/>
    </row>
    <row r="19" spans="1:6" ht="15.75">
      <c r="A19" s="1"/>
      <c r="B19" s="1" t="s">
        <v>168</v>
      </c>
      <c r="C19" s="1"/>
      <c r="D19" s="1"/>
      <c r="E19" s="1"/>
    </row>
    <row r="20" spans="1:6" ht="15.75">
      <c r="A20" s="1"/>
      <c r="B20" s="25" t="s">
        <v>177</v>
      </c>
      <c r="C20" s="1"/>
      <c r="D20" s="1"/>
      <c r="E20" s="1"/>
    </row>
    <row r="21" spans="1:6" ht="15.75">
      <c r="A21" s="1"/>
      <c r="B21" s="25" t="s">
        <v>178</v>
      </c>
      <c r="C21" s="1"/>
      <c r="D21" s="1"/>
      <c r="E21" s="1"/>
    </row>
    <row r="22" spans="1:6" ht="15.75">
      <c r="A22" s="11"/>
      <c r="B22" s="25" t="s">
        <v>179</v>
      </c>
      <c r="C22" s="1"/>
      <c r="D22" s="1"/>
      <c r="E22" s="1"/>
    </row>
    <row r="23" spans="1:6" ht="15.75">
      <c r="A23" s="11"/>
      <c r="B23" s="25" t="s">
        <v>180</v>
      </c>
      <c r="C23" s="1"/>
      <c r="D23" s="1"/>
      <c r="E23" s="1"/>
    </row>
    <row r="24" spans="1:6" ht="15.75">
      <c r="A24" s="11"/>
      <c r="B24" s="25" t="s">
        <v>181</v>
      </c>
      <c r="C24" s="11"/>
      <c r="D24" s="11"/>
      <c r="E24" s="1"/>
      <c r="F24" s="1"/>
    </row>
    <row r="25" spans="1:6" ht="15.75">
      <c r="A25" s="11"/>
      <c r="B25" s="11"/>
      <c r="C25" s="11"/>
      <c r="D25" s="11"/>
      <c r="E25" s="1"/>
      <c r="F25" s="1"/>
    </row>
    <row r="26" spans="1:6" ht="15.75">
      <c r="A26" s="11"/>
      <c r="B26" s="11"/>
      <c r="C26" s="11"/>
      <c r="D26" s="1"/>
      <c r="E26" s="1"/>
      <c r="F26" s="1"/>
    </row>
    <row r="27" spans="1:6" ht="15.75">
      <c r="A27" s="1"/>
      <c r="B27" s="11"/>
      <c r="C27" s="11"/>
      <c r="D27" s="1"/>
      <c r="E27" s="1"/>
      <c r="F27" s="1"/>
    </row>
    <row r="28" spans="1:6" ht="15.75">
      <c r="A28" s="1"/>
      <c r="B28" s="11"/>
      <c r="C28" s="11"/>
      <c r="D28" s="1"/>
      <c r="E28" s="1"/>
      <c r="F28" s="1"/>
    </row>
    <row r="29" spans="1:6" ht="15.75">
      <c r="A29" s="1"/>
      <c r="B29" s="11"/>
      <c r="C29" s="11"/>
      <c r="D29" s="1"/>
      <c r="E29" s="1"/>
      <c r="F29" s="1"/>
    </row>
    <row r="30" spans="1:6" ht="15.75">
      <c r="A30" s="1"/>
      <c r="B30" s="11"/>
      <c r="C30" s="11"/>
      <c r="D30" s="1"/>
      <c r="E30" s="1"/>
      <c r="F30" s="1"/>
    </row>
    <row r="31" spans="1:6" ht="15.75">
      <c r="A31" s="1"/>
      <c r="B31" s="11"/>
      <c r="C31" s="11"/>
      <c r="D31" s="1"/>
      <c r="E31" s="1"/>
      <c r="F31" s="1"/>
    </row>
    <row r="32" spans="1:6" ht="15.75">
      <c r="A32" s="1"/>
      <c r="B32" s="11"/>
      <c r="C32" s="11"/>
      <c r="D32" s="1"/>
      <c r="E32" s="1"/>
      <c r="F32" s="1"/>
    </row>
    <row r="33" spans="1:6" ht="15.75">
      <c r="A33" s="1"/>
      <c r="B33" s="11"/>
      <c r="C33" s="11"/>
      <c r="D33" s="20"/>
      <c r="E33" s="1"/>
      <c r="F33" s="1"/>
    </row>
    <row r="34" spans="1:6" ht="15.75">
      <c r="A34" s="1"/>
      <c r="B34" s="11"/>
      <c r="C34" s="11"/>
      <c r="D34" s="1"/>
      <c r="E34" s="1"/>
      <c r="F34" s="1"/>
    </row>
    <row r="35" spans="1:6" ht="15.75">
      <c r="A35" s="1"/>
      <c r="B35" s="1"/>
      <c r="C35" s="1"/>
      <c r="D35" s="1"/>
      <c r="E35" s="1"/>
      <c r="F35" s="1"/>
    </row>
    <row r="36" spans="1:6" ht="15.75">
      <c r="A36" s="1"/>
      <c r="B36" s="1"/>
      <c r="C36" s="1"/>
      <c r="D36" s="1"/>
      <c r="E36" s="1"/>
      <c r="F36" s="1"/>
    </row>
  </sheetData>
  <phoneticPr fontId="3" type="noConversion"/>
  <printOptions verticalCentered="1"/>
  <pageMargins left="1.5" right="0.75" top="1" bottom="1" header="0.5" footer="0.25"/>
  <pageSetup fitToWidth="0" orientation="portrait" r:id="rId1"/>
  <headerFooter alignWithMargins="0">
    <oddHeader>&amp;R&amp;"Times New Roman,Regular"PacifiCorp Docket UE-061546
Exhibit ___ (TES-2)</oddHeader>
    <oddFooter>&amp;R&amp;"Times New Roman,Regular"Page &amp;P of &amp;N</oddFooter>
  </headerFooter>
</worksheet>
</file>

<file path=xl/worksheets/sheet11.xml><?xml version="1.0" encoding="utf-8"?>
<worksheet xmlns="http://schemas.openxmlformats.org/spreadsheetml/2006/main" xmlns:r="http://schemas.openxmlformats.org/officeDocument/2006/relationships">
  <sheetPr enableFormatConditionsCalculation="0">
    <tabColor indexed="44"/>
    <pageSetUpPr fitToPage="1"/>
  </sheetPr>
  <dimension ref="A1:G51"/>
  <sheetViews>
    <sheetView workbookViewId="0">
      <selection activeCell="D7" sqref="D7"/>
    </sheetView>
  </sheetViews>
  <sheetFormatPr defaultColWidth="9.140625" defaultRowHeight="12.75"/>
  <cols>
    <col min="1" max="1" width="2.140625" style="14" bestFit="1" customWidth="1"/>
    <col min="2" max="2" width="40.85546875" style="14" bestFit="1" customWidth="1"/>
    <col min="3" max="3" width="6.28515625" style="14" customWidth="1"/>
    <col min="4" max="4" width="18.140625" style="14" bestFit="1" customWidth="1"/>
    <col min="5" max="5" width="4.7109375" style="14" customWidth="1"/>
    <col min="6" max="6" width="21" style="14" customWidth="1"/>
    <col min="7" max="16384" width="9.140625" style="14"/>
  </cols>
  <sheetData>
    <row r="1" spans="1:7" ht="18.75">
      <c r="A1" s="1"/>
      <c r="B1" s="1594" t="s">
        <v>147</v>
      </c>
      <c r="C1" s="1594"/>
      <c r="D1" s="1594"/>
      <c r="E1" s="62"/>
      <c r="F1" s="62"/>
      <c r="G1" s="1"/>
    </row>
    <row r="2" spans="1:7" ht="18.75">
      <c r="A2" s="1"/>
      <c r="B2" s="1594" t="s">
        <v>159</v>
      </c>
      <c r="C2" s="1594"/>
      <c r="D2" s="1594"/>
      <c r="E2" s="62"/>
      <c r="F2" s="62"/>
      <c r="G2" s="1"/>
    </row>
    <row r="3" spans="1:7" ht="18.75">
      <c r="A3" s="1"/>
      <c r="B3" s="1594" t="s">
        <v>218</v>
      </c>
      <c r="C3" s="1594"/>
      <c r="D3" s="1594"/>
      <c r="E3" s="62"/>
      <c r="F3" s="62"/>
      <c r="G3" s="1"/>
    </row>
    <row r="4" spans="1:7" ht="15.75">
      <c r="A4" s="1"/>
      <c r="B4" s="72"/>
      <c r="C4" s="1"/>
      <c r="D4" s="1"/>
      <c r="E4" s="1"/>
      <c r="F4" s="1"/>
      <c r="G4" s="1"/>
    </row>
    <row r="5" spans="1:7" ht="15.75">
      <c r="A5" s="1"/>
      <c r="B5" s="25" t="s">
        <v>157</v>
      </c>
      <c r="C5" s="1" t="s">
        <v>174</v>
      </c>
      <c r="D5" s="72"/>
      <c r="E5" s="74"/>
      <c r="F5" s="72"/>
      <c r="G5" s="1"/>
    </row>
    <row r="6" spans="1:7" ht="15.75">
      <c r="A6" s="1"/>
      <c r="B6" s="72"/>
      <c r="C6" s="1"/>
      <c r="D6" s="74"/>
      <c r="E6" s="74"/>
      <c r="F6" s="74"/>
      <c r="G6" s="1"/>
    </row>
    <row r="7" spans="1:7" ht="15.75">
      <c r="A7" s="1">
        <v>1</v>
      </c>
      <c r="B7" s="11" t="s">
        <v>226</v>
      </c>
      <c r="C7" s="13" t="s">
        <v>163</v>
      </c>
      <c r="D7" s="63" t="e">
        <f>+Table5!D16</f>
        <v>#REF!</v>
      </c>
      <c r="E7" s="1"/>
      <c r="F7" s="20"/>
      <c r="G7" s="1"/>
    </row>
    <row r="8" spans="1:7" ht="15.75">
      <c r="A8" s="1">
        <v>2</v>
      </c>
      <c r="B8" s="1"/>
      <c r="C8" s="74"/>
      <c r="D8" s="1"/>
      <c r="E8" s="1"/>
      <c r="F8" s="1"/>
      <c r="G8" s="1"/>
    </row>
    <row r="9" spans="1:7" ht="15.75">
      <c r="A9" s="1">
        <v>3</v>
      </c>
      <c r="B9" s="11" t="s">
        <v>153</v>
      </c>
      <c r="C9" s="13" t="s">
        <v>164</v>
      </c>
      <c r="D9" s="19">
        <f>+Table4!C17</f>
        <v>0.61988212373166129</v>
      </c>
      <c r="E9" s="1"/>
      <c r="F9" s="19"/>
      <c r="G9" s="1"/>
    </row>
    <row r="10" spans="1:7" ht="15.75">
      <c r="A10" s="1">
        <v>4</v>
      </c>
      <c r="B10" s="11"/>
      <c r="C10" s="13"/>
      <c r="D10" s="11"/>
      <c r="E10" s="1"/>
      <c r="G10" s="1"/>
    </row>
    <row r="11" spans="1:7" ht="15.75">
      <c r="A11" s="1">
        <v>5</v>
      </c>
      <c r="B11" s="24" t="s">
        <v>158</v>
      </c>
      <c r="C11" s="55" t="s">
        <v>165</v>
      </c>
      <c r="D11" s="64" t="e">
        <f>+D7/D9</f>
        <v>#REF!</v>
      </c>
      <c r="E11" s="1"/>
      <c r="G11" s="1"/>
    </row>
    <row r="12" spans="1:7" ht="15.75">
      <c r="A12" s="1">
        <v>6</v>
      </c>
      <c r="B12" s="1"/>
      <c r="C12" s="74"/>
      <c r="D12" s="1"/>
      <c r="E12" s="1"/>
      <c r="F12" s="1"/>
      <c r="G12" s="1"/>
    </row>
    <row r="13" spans="1:7" ht="15.75">
      <c r="A13" s="1">
        <v>7</v>
      </c>
      <c r="B13" s="1" t="s">
        <v>172</v>
      </c>
      <c r="C13" s="74" t="s">
        <v>166</v>
      </c>
      <c r="D13" s="20">
        <f>+RevReqSummary!E9</f>
        <v>272960372.37</v>
      </c>
      <c r="E13" s="20"/>
      <c r="F13" s="20"/>
      <c r="G13" s="1"/>
    </row>
    <row r="14" spans="1:7" ht="15.75">
      <c r="A14" s="1">
        <v>8</v>
      </c>
      <c r="B14" s="1"/>
      <c r="C14" s="74"/>
      <c r="D14" s="1"/>
      <c r="E14" s="1"/>
      <c r="F14" s="1"/>
      <c r="G14" s="1"/>
    </row>
    <row r="15" spans="1:7" ht="15.75">
      <c r="A15" s="1">
        <v>9</v>
      </c>
      <c r="B15" s="1" t="s">
        <v>227</v>
      </c>
      <c r="C15" s="74" t="s">
        <v>167</v>
      </c>
      <c r="D15" s="49" t="e">
        <f>+D11/D13</f>
        <v>#REF!</v>
      </c>
      <c r="E15" s="1"/>
      <c r="F15" s="49"/>
      <c r="G15" s="1"/>
    </row>
    <row r="16" spans="1:7" ht="15.75">
      <c r="A16" s="1"/>
      <c r="B16" s="1"/>
      <c r="C16" s="74"/>
      <c r="D16" s="1"/>
      <c r="E16" s="1"/>
      <c r="F16" s="1"/>
      <c r="G16" s="1"/>
    </row>
    <row r="17" spans="1:7" ht="15.75">
      <c r="A17" s="1"/>
      <c r="B17" s="1" t="s">
        <v>168</v>
      </c>
      <c r="C17" s="1"/>
      <c r="D17" s="1"/>
      <c r="E17" s="1"/>
      <c r="F17" s="1"/>
      <c r="G17" s="1"/>
    </row>
    <row r="18" spans="1:7" ht="15.75">
      <c r="A18" s="1"/>
      <c r="B18" s="1" t="s">
        <v>169</v>
      </c>
      <c r="C18" s="1"/>
      <c r="D18" s="1"/>
      <c r="E18" s="1"/>
      <c r="F18" s="1"/>
      <c r="G18" s="1"/>
    </row>
    <row r="19" spans="1:7" ht="15.75">
      <c r="A19" s="1"/>
      <c r="B19" s="1" t="s">
        <v>170</v>
      </c>
      <c r="C19" s="1"/>
      <c r="D19" s="1"/>
      <c r="E19" s="1"/>
      <c r="F19" s="1"/>
      <c r="G19" s="1"/>
    </row>
    <row r="20" spans="1:7" ht="15.75">
      <c r="A20" s="1"/>
      <c r="B20" s="1" t="s">
        <v>171</v>
      </c>
      <c r="C20" s="1"/>
      <c r="D20" s="1"/>
      <c r="E20" s="1"/>
      <c r="F20" s="1"/>
      <c r="G20" s="1"/>
    </row>
    <row r="21" spans="1:7" ht="15.75" customHeight="1">
      <c r="A21" s="1"/>
      <c r="B21" s="25" t="s">
        <v>217</v>
      </c>
      <c r="C21" s="25"/>
      <c r="D21" s="25"/>
      <c r="E21" s="25"/>
      <c r="F21" s="25"/>
      <c r="G21" s="1"/>
    </row>
    <row r="22" spans="1:7" ht="15.75">
      <c r="A22" s="1"/>
      <c r="B22" s="1" t="s">
        <v>173</v>
      </c>
      <c r="C22" s="1"/>
      <c r="D22" s="1"/>
      <c r="E22" s="1"/>
      <c r="F22" s="1"/>
      <c r="G22" s="1"/>
    </row>
    <row r="23" spans="1:7" ht="15.75">
      <c r="A23" s="1"/>
      <c r="B23" s="1"/>
      <c r="C23" s="1"/>
      <c r="D23" s="1"/>
      <c r="E23" s="1"/>
      <c r="F23" s="1"/>
      <c r="G23" s="1"/>
    </row>
    <row r="24" spans="1:7" ht="15.75">
      <c r="A24" s="1"/>
      <c r="B24" s="1"/>
      <c r="C24" s="1"/>
      <c r="D24" s="1"/>
      <c r="E24" s="1"/>
      <c r="F24" s="1"/>
      <c r="G24" s="1"/>
    </row>
    <row r="25" spans="1:7" ht="15.75">
      <c r="A25" s="1"/>
      <c r="B25" s="1"/>
      <c r="C25" s="1"/>
      <c r="D25" s="1"/>
      <c r="E25" s="1"/>
      <c r="F25" s="1"/>
      <c r="G25" s="1"/>
    </row>
    <row r="26" spans="1:7" ht="15.75">
      <c r="A26" s="1"/>
      <c r="B26" s="1"/>
      <c r="C26" s="1"/>
      <c r="D26" s="1"/>
      <c r="E26" s="1"/>
      <c r="F26" s="1"/>
      <c r="G26" s="1"/>
    </row>
    <row r="27" spans="1:7" ht="15.75">
      <c r="A27" s="1"/>
      <c r="B27" s="1"/>
      <c r="C27" s="1"/>
      <c r="D27" s="1"/>
      <c r="E27" s="1"/>
      <c r="F27" s="1"/>
      <c r="G27" s="1"/>
    </row>
    <row r="28" spans="1:7" ht="15.75">
      <c r="A28" s="1"/>
      <c r="B28" s="1"/>
      <c r="C28" s="1"/>
      <c r="D28" s="1"/>
      <c r="E28" s="1"/>
      <c r="F28" s="1"/>
      <c r="G28" s="1"/>
    </row>
    <row r="29" spans="1:7" ht="15.75">
      <c r="A29" s="1"/>
      <c r="B29" s="1"/>
      <c r="C29" s="1"/>
      <c r="D29" s="1"/>
      <c r="E29" s="1"/>
      <c r="F29" s="1"/>
      <c r="G29" s="1"/>
    </row>
    <row r="30" spans="1:7" ht="15.75">
      <c r="A30" s="1"/>
      <c r="B30" s="1"/>
      <c r="C30" s="1"/>
      <c r="D30" s="1"/>
      <c r="E30" s="1"/>
      <c r="F30" s="1"/>
      <c r="G30" s="1"/>
    </row>
    <row r="31" spans="1:7" ht="15.75">
      <c r="A31" s="1"/>
      <c r="B31" s="1"/>
      <c r="C31" s="1"/>
      <c r="D31" s="1"/>
      <c r="E31" s="1"/>
      <c r="F31" s="1"/>
      <c r="G31" s="1"/>
    </row>
    <row r="32" spans="1:7" ht="15.75">
      <c r="A32" s="1"/>
      <c r="B32" s="1"/>
      <c r="C32" s="1"/>
      <c r="D32" s="1"/>
      <c r="E32" s="1"/>
      <c r="F32" s="1"/>
      <c r="G32" s="1"/>
    </row>
    <row r="33" spans="1:7" ht="15.75">
      <c r="A33" s="1"/>
      <c r="B33" s="1"/>
      <c r="C33" s="1"/>
      <c r="D33" s="1"/>
      <c r="E33" s="1"/>
      <c r="F33" s="1"/>
      <c r="G33" s="1"/>
    </row>
    <row r="34" spans="1:7" ht="15.75">
      <c r="A34" s="1"/>
      <c r="B34" s="1"/>
      <c r="C34" s="1"/>
      <c r="D34" s="1"/>
      <c r="E34" s="1"/>
      <c r="F34" s="1"/>
      <c r="G34" s="1"/>
    </row>
    <row r="35" spans="1:7" ht="15.75">
      <c r="A35" s="1"/>
      <c r="B35" s="1"/>
      <c r="C35" s="1"/>
      <c r="D35" s="1"/>
      <c r="E35" s="1"/>
      <c r="F35" s="1"/>
      <c r="G35" s="1"/>
    </row>
    <row r="36" spans="1:7" ht="15.75">
      <c r="A36" s="1"/>
      <c r="B36" s="1"/>
      <c r="C36" s="1"/>
      <c r="D36" s="1"/>
      <c r="E36" s="1"/>
      <c r="F36" s="1"/>
      <c r="G36" s="1"/>
    </row>
    <row r="37" spans="1:7" ht="15.75">
      <c r="A37" s="1"/>
      <c r="B37" s="1"/>
      <c r="C37" s="1"/>
      <c r="D37" s="1"/>
      <c r="E37" s="1"/>
      <c r="F37" s="1"/>
      <c r="G37" s="1"/>
    </row>
    <row r="38" spans="1:7" ht="15.75">
      <c r="A38" s="1"/>
      <c r="B38" s="1"/>
      <c r="C38" s="1"/>
      <c r="D38" s="1"/>
      <c r="E38" s="1"/>
      <c r="F38" s="1"/>
      <c r="G38" s="1"/>
    </row>
    <row r="39" spans="1:7" ht="15.75">
      <c r="A39" s="1"/>
      <c r="B39" s="1"/>
      <c r="C39" s="1"/>
      <c r="D39" s="1"/>
      <c r="E39" s="1"/>
      <c r="F39" s="1"/>
      <c r="G39" s="1"/>
    </row>
    <row r="40" spans="1:7" ht="15.75">
      <c r="A40" s="1"/>
      <c r="B40" s="1"/>
      <c r="C40" s="1"/>
      <c r="D40" s="1"/>
      <c r="E40" s="1"/>
      <c r="F40" s="1"/>
      <c r="G40" s="1"/>
    </row>
    <row r="41" spans="1:7" ht="15.75">
      <c r="A41" s="1"/>
      <c r="B41" s="1"/>
      <c r="C41" s="1"/>
      <c r="D41" s="1"/>
      <c r="E41" s="1"/>
      <c r="F41" s="1"/>
      <c r="G41" s="1"/>
    </row>
    <row r="42" spans="1:7" ht="15.75">
      <c r="A42" s="1"/>
      <c r="B42" s="1"/>
      <c r="C42" s="1"/>
      <c r="D42" s="1"/>
      <c r="E42" s="1"/>
      <c r="F42" s="1"/>
      <c r="G42" s="1"/>
    </row>
    <row r="43" spans="1:7" ht="15.75">
      <c r="A43" s="1"/>
      <c r="B43" s="1"/>
      <c r="C43" s="1"/>
      <c r="D43" s="1"/>
      <c r="E43" s="1"/>
      <c r="F43" s="1"/>
      <c r="G43" s="1"/>
    </row>
    <row r="44" spans="1:7" ht="15.75">
      <c r="A44" s="1"/>
      <c r="B44" s="1"/>
      <c r="C44" s="1"/>
      <c r="D44" s="1"/>
      <c r="E44" s="1"/>
      <c r="F44" s="1"/>
      <c r="G44" s="1"/>
    </row>
    <row r="45" spans="1:7" ht="15.75">
      <c r="A45" s="1"/>
      <c r="B45" s="1"/>
      <c r="C45" s="1"/>
      <c r="D45" s="1"/>
      <c r="E45" s="1"/>
      <c r="F45" s="1"/>
      <c r="G45" s="1"/>
    </row>
    <row r="46" spans="1:7" ht="15.75">
      <c r="A46" s="1"/>
      <c r="B46" s="1"/>
      <c r="C46" s="1"/>
      <c r="D46" s="1"/>
      <c r="E46" s="1"/>
      <c r="F46" s="1"/>
      <c r="G46" s="1"/>
    </row>
    <row r="47" spans="1:7" ht="15.75">
      <c r="A47" s="1"/>
      <c r="B47" s="1"/>
      <c r="C47" s="1"/>
      <c r="D47" s="1"/>
      <c r="E47" s="1"/>
      <c r="F47" s="1"/>
      <c r="G47" s="1"/>
    </row>
    <row r="48" spans="1:7" ht="15.75">
      <c r="A48" s="1"/>
      <c r="B48" s="1"/>
      <c r="C48" s="1"/>
      <c r="D48" s="1"/>
      <c r="E48" s="1"/>
      <c r="F48" s="1"/>
      <c r="G48" s="1"/>
    </row>
    <row r="49" spans="1:7" ht="15.75">
      <c r="A49" s="1"/>
      <c r="B49" s="1"/>
      <c r="C49" s="1"/>
      <c r="D49" s="1"/>
      <c r="E49" s="1"/>
      <c r="F49" s="1"/>
      <c r="G49" s="1"/>
    </row>
    <row r="50" spans="1:7" ht="15.75">
      <c r="A50" s="1"/>
      <c r="B50" s="1"/>
      <c r="C50" s="1"/>
      <c r="D50" s="1"/>
      <c r="E50" s="1"/>
      <c r="F50" s="1"/>
      <c r="G50" s="1"/>
    </row>
    <row r="51" spans="1:7" ht="15.75">
      <c r="A51" s="1"/>
      <c r="B51" s="1"/>
      <c r="C51" s="1"/>
      <c r="D51" s="1"/>
      <c r="E51" s="1"/>
      <c r="F51" s="1"/>
      <c r="G51" s="1"/>
    </row>
  </sheetData>
  <mergeCells count="3">
    <mergeCell ref="B1:D1"/>
    <mergeCell ref="B2:D2"/>
    <mergeCell ref="B3:D3"/>
  </mergeCells>
  <phoneticPr fontId="3" type="noConversion"/>
  <pageMargins left="1.5" right="0.75" top="1" bottom="1" header="0.5" footer="0.25"/>
  <pageSetup fitToWidth="0" orientation="portrait" r:id="rId1"/>
  <headerFooter alignWithMargins="0">
    <oddHeader>&amp;R&amp;"Times New Roman,Regular"PacifiCorp Docket UE-061546
Exhibit ___ (TES-2)</oddHeader>
    <oddFooter>&amp;R&amp;"Times New Roman,Regular"Page &amp;P of &amp;N</oddFooter>
  </headerFooter>
</worksheet>
</file>

<file path=xl/worksheets/sheet12.xml><?xml version="1.0" encoding="utf-8"?>
<worksheet xmlns="http://schemas.openxmlformats.org/spreadsheetml/2006/main" xmlns:r="http://schemas.openxmlformats.org/officeDocument/2006/relationships">
  <dimension ref="A1:G99"/>
  <sheetViews>
    <sheetView tabSelected="1" zoomScaleNormal="100" workbookViewId="0">
      <selection activeCell="I6" sqref="I6"/>
    </sheetView>
  </sheetViews>
  <sheetFormatPr defaultColWidth="9.140625" defaultRowHeight="15.75"/>
  <cols>
    <col min="1" max="1" width="3.7109375" style="904" bestFit="1" customWidth="1"/>
    <col min="2" max="2" width="36" style="904" customWidth="1"/>
    <col min="3" max="3" width="23.42578125" style="1" bestFit="1" customWidth="1"/>
    <col min="4" max="4" width="26.28515625" style="950" bestFit="1" customWidth="1"/>
    <col min="5" max="5" width="18.42578125" style="874" customWidth="1"/>
    <col min="6" max="6" width="15.140625" style="950" customWidth="1"/>
    <col min="7" max="7" width="16.85546875" style="950" bestFit="1" customWidth="1"/>
    <col min="8" max="16384" width="9.140625" style="950"/>
  </cols>
  <sheetData>
    <row r="1" spans="1:7">
      <c r="B1" s="949" t="s">
        <v>134</v>
      </c>
      <c r="D1" s="1"/>
      <c r="E1" s="874" t="s">
        <v>954</v>
      </c>
    </row>
    <row r="2" spans="1:7">
      <c r="B2" s="951" t="s">
        <v>2</v>
      </c>
      <c r="D2" s="1"/>
    </row>
    <row r="3" spans="1:7" ht="12" customHeight="1">
      <c r="B3" s="948"/>
      <c r="D3" s="1"/>
    </row>
    <row r="4" spans="1:7">
      <c r="A4" s="1597" t="s">
        <v>870</v>
      </c>
      <c r="B4" s="1597"/>
      <c r="C4" s="1597"/>
      <c r="D4" s="1597"/>
      <c r="E4" s="1597"/>
    </row>
    <row r="5" spans="1:7" ht="12" customHeight="1">
      <c r="B5" s="952"/>
      <c r="D5" s="1"/>
    </row>
    <row r="6" spans="1:7">
      <c r="B6" s="952" t="s">
        <v>20</v>
      </c>
      <c r="C6" s="870" t="s">
        <v>5</v>
      </c>
      <c r="D6" s="870" t="s">
        <v>799</v>
      </c>
      <c r="E6" s="953" t="s">
        <v>800</v>
      </c>
    </row>
    <row r="7" spans="1:7">
      <c r="A7" s="904">
        <v>1</v>
      </c>
      <c r="B7" s="948" t="s">
        <v>21</v>
      </c>
      <c r="C7" s="21">
        <f>SUM(D7:E7)</f>
        <v>6859537.3700000104</v>
      </c>
      <c r="D7" s="929">
        <f>'Adjustments - restating'!C8</f>
        <v>-6737565.739999989</v>
      </c>
      <c r="E7" s="936">
        <f>+'Adjustments - Pro Forma'!C9</f>
        <v>13597103.109999999</v>
      </c>
      <c r="F7" s="1569"/>
      <c r="G7" s="1570"/>
    </row>
    <row r="8" spans="1:7">
      <c r="A8" s="904">
        <v>2</v>
      </c>
      <c r="B8" s="948" t="s">
        <v>22</v>
      </c>
      <c r="C8" s="21">
        <f t="shared" ref="C8:C11" si="0">SUM(D8:E8)</f>
        <v>0</v>
      </c>
      <c r="D8" s="929">
        <f>'Adjustments - restating'!C9</f>
        <v>0</v>
      </c>
      <c r="E8" s="936">
        <f>+'Adjustments - Pro Forma'!C10</f>
        <v>0</v>
      </c>
      <c r="G8" s="1570"/>
    </row>
    <row r="9" spans="1:7">
      <c r="A9" s="904">
        <v>3</v>
      </c>
      <c r="B9" s="948" t="s">
        <v>23</v>
      </c>
      <c r="C9" s="21">
        <f t="shared" si="0"/>
        <v>-39752891.799198709</v>
      </c>
      <c r="D9" s="929">
        <f>'Adjustments - restating'!C10</f>
        <v>3803644.2032988709</v>
      </c>
      <c r="E9" s="936">
        <f>+'Adjustments - Pro Forma'!C11</f>
        <v>-43556536.002497584</v>
      </c>
      <c r="G9" s="1570"/>
    </row>
    <row r="10" spans="1:7">
      <c r="A10" s="904">
        <v>4</v>
      </c>
      <c r="B10" s="948" t="s">
        <v>24</v>
      </c>
      <c r="C10" s="21">
        <f t="shared" si="0"/>
        <v>-1730482.3970819984</v>
      </c>
      <c r="D10" s="929">
        <f>'Adjustments - restating'!C11</f>
        <v>102649.47138948992</v>
      </c>
      <c r="E10" s="936">
        <f>+'Adjustments - Pro Forma'!C12</f>
        <v>-1833131.8684714884</v>
      </c>
      <c r="G10" s="1570"/>
    </row>
    <row r="11" spans="1:7">
      <c r="A11" s="904">
        <v>5</v>
      </c>
      <c r="B11" s="952" t="s">
        <v>25</v>
      </c>
      <c r="C11" s="954">
        <f t="shared" si="0"/>
        <v>-34623836.826280698</v>
      </c>
      <c r="D11" s="955">
        <f>SUM(D7:D10)</f>
        <v>-2831272.0653116284</v>
      </c>
      <c r="E11" s="955">
        <f>SUM(E7:E10)</f>
        <v>-31792564.760969073</v>
      </c>
      <c r="G11" s="1570"/>
    </row>
    <row r="12" spans="1:7" ht="10.5" customHeight="1">
      <c r="A12" s="904">
        <v>6</v>
      </c>
      <c r="B12" s="948"/>
      <c r="D12" s="956"/>
      <c r="E12" s="904"/>
      <c r="G12" s="1570"/>
    </row>
    <row r="13" spans="1:7">
      <c r="A13" s="904">
        <v>7</v>
      </c>
      <c r="B13" s="952" t="s">
        <v>26</v>
      </c>
      <c r="D13" s="956"/>
      <c r="E13" s="904"/>
      <c r="G13" s="1570"/>
    </row>
    <row r="14" spans="1:7">
      <c r="A14" s="904">
        <v>8</v>
      </c>
      <c r="B14" s="948" t="s">
        <v>27</v>
      </c>
      <c r="C14" s="21">
        <f>SUM(D14:E14)</f>
        <v>2862819.3470962197</v>
      </c>
      <c r="D14" s="929">
        <f>'Adjustments - restating'!C15</f>
        <v>-1302039.490000973</v>
      </c>
      <c r="E14" s="936">
        <f>+'Adjustments - Pro Forma'!C16</f>
        <v>4164858.8370971926</v>
      </c>
      <c r="G14" s="1570"/>
    </row>
    <row r="15" spans="1:7">
      <c r="A15" s="904">
        <v>9</v>
      </c>
      <c r="B15" s="948" t="s">
        <v>28</v>
      </c>
      <c r="C15" s="21">
        <f t="shared" ref="C15:C80" si="1">SUM(D15:E15)</f>
        <v>0</v>
      </c>
      <c r="D15" s="929">
        <f>'Adjustments - restating'!C16</f>
        <v>0</v>
      </c>
      <c r="E15" s="936">
        <f>+'Adjustments - Pro Forma'!C17</f>
        <v>0</v>
      </c>
      <c r="G15" s="1570"/>
    </row>
    <row r="16" spans="1:7">
      <c r="A16" s="904">
        <v>10</v>
      </c>
      <c r="B16" s="948" t="s">
        <v>29</v>
      </c>
      <c r="C16" s="21">
        <f t="shared" si="1"/>
        <v>16092.922938672704</v>
      </c>
      <c r="D16" s="929">
        <f>'Adjustments - restating'!C17</f>
        <v>1964.8349516471831</v>
      </c>
      <c r="E16" s="936">
        <f>+'Adjustments - Pro Forma'!C18</f>
        <v>14128.087987025521</v>
      </c>
      <c r="G16" s="1570"/>
    </row>
    <row r="17" spans="1:7">
      <c r="A17" s="904">
        <v>11</v>
      </c>
      <c r="B17" s="948" t="s">
        <v>30</v>
      </c>
      <c r="C17" s="21">
        <f t="shared" si="1"/>
        <v>-16742736.939220238</v>
      </c>
      <c r="D17" s="929">
        <f>'Adjustments - restating'!C18</f>
        <v>2206561.8332285574</v>
      </c>
      <c r="E17" s="936">
        <f>+'Adjustments - Pro Forma'!C19</f>
        <v>-18949298.772448797</v>
      </c>
      <c r="F17" s="1569"/>
      <c r="G17" s="1570"/>
    </row>
    <row r="18" spans="1:7">
      <c r="A18" s="904">
        <v>12</v>
      </c>
      <c r="B18" s="948" t="s">
        <v>31</v>
      </c>
      <c r="C18" s="21">
        <f t="shared" si="1"/>
        <v>3197287.949338363</v>
      </c>
      <c r="D18" s="929">
        <f>'Adjustments - restating'!C19</f>
        <v>-119205.98724489645</v>
      </c>
      <c r="E18" s="936">
        <f>+'Adjustments - Pro Forma'!C20</f>
        <v>3316493.9365832596</v>
      </c>
      <c r="G18" s="1570"/>
    </row>
    <row r="19" spans="1:7">
      <c r="A19" s="904">
        <v>13</v>
      </c>
      <c r="B19" s="948" t="s">
        <v>32</v>
      </c>
      <c r="C19" s="21">
        <f t="shared" si="1"/>
        <v>98474.75374997317</v>
      </c>
      <c r="D19" s="929">
        <f>'Adjustments - restating'!C20</f>
        <v>6969.8954526490061</v>
      </c>
      <c r="E19" s="936">
        <f>+'Adjustments - Pro Forma'!C21</f>
        <v>91504.858297324157</v>
      </c>
      <c r="G19" s="1570"/>
    </row>
    <row r="20" spans="1:7">
      <c r="A20" s="904">
        <v>14</v>
      </c>
      <c r="B20" s="948" t="s">
        <v>33</v>
      </c>
      <c r="C20" s="21">
        <f t="shared" si="1"/>
        <v>62199.434627122551</v>
      </c>
      <c r="D20" s="929">
        <f>'Adjustments - restating'!C21</f>
        <v>4465.6393487201894</v>
      </c>
      <c r="E20" s="936">
        <f>+'Adjustments - Pro Forma'!C22</f>
        <v>57733.795278402366</v>
      </c>
      <c r="G20" s="1570"/>
    </row>
    <row r="21" spans="1:7">
      <c r="A21" s="904">
        <v>15</v>
      </c>
      <c r="B21" s="948" t="s">
        <v>34</v>
      </c>
      <c r="C21" s="21">
        <f t="shared" si="1"/>
        <v>-4856177.8771926211</v>
      </c>
      <c r="D21" s="929">
        <f>'Adjustments - restating'!C22</f>
        <v>-4858857.1696259631</v>
      </c>
      <c r="E21" s="936">
        <f>+'Adjustments - Pro Forma'!C23</f>
        <v>2679.2924333421715</v>
      </c>
      <c r="G21" s="1570"/>
    </row>
    <row r="22" spans="1:7">
      <c r="A22" s="904">
        <v>16</v>
      </c>
      <c r="B22" s="948" t="s">
        <v>35</v>
      </c>
      <c r="C22" s="21">
        <f t="shared" si="1"/>
        <v>0</v>
      </c>
      <c r="D22" s="929">
        <f>'Adjustments - restating'!C23</f>
        <v>0</v>
      </c>
      <c r="E22" s="936">
        <f>+'Adjustments - Pro Forma'!C24</f>
        <v>0</v>
      </c>
      <c r="G22" s="1570"/>
    </row>
    <row r="23" spans="1:7">
      <c r="A23" s="904">
        <v>17</v>
      </c>
      <c r="B23" s="948" t="s">
        <v>36</v>
      </c>
      <c r="C23" s="21">
        <f t="shared" si="1"/>
        <v>-1218315.5698531028</v>
      </c>
      <c r="D23" s="929">
        <f>'Adjustments - restating'!C24</f>
        <v>-60435.08410778681</v>
      </c>
      <c r="E23" s="936">
        <f>+'Adjustments - Pro Forma'!C25</f>
        <v>-1157880.4857453159</v>
      </c>
      <c r="F23" s="1569"/>
      <c r="G23" s="1570"/>
    </row>
    <row r="24" spans="1:7">
      <c r="A24" s="904">
        <v>18</v>
      </c>
      <c r="B24" s="952" t="s">
        <v>37</v>
      </c>
      <c r="C24" s="957">
        <f t="shared" si="1"/>
        <v>-16580355.978515612</v>
      </c>
      <c r="D24" s="958">
        <f>SUM(D14:D23)</f>
        <v>-4120575.5279980456</v>
      </c>
      <c r="E24" s="958">
        <f>SUM(E14:E23)</f>
        <v>-12459780.450517567</v>
      </c>
      <c r="G24" s="1570"/>
    </row>
    <row r="25" spans="1:7">
      <c r="B25" s="952"/>
      <c r="C25" s="21"/>
      <c r="D25" s="929"/>
      <c r="E25" s="904"/>
      <c r="G25" s="1570"/>
    </row>
    <row r="26" spans="1:7">
      <c r="A26" s="904">
        <v>19</v>
      </c>
      <c r="B26" s="948" t="s">
        <v>38</v>
      </c>
      <c r="C26" s="21">
        <f t="shared" si="1"/>
        <v>-444460.91005525959</v>
      </c>
      <c r="D26" s="929">
        <f>'Adjustments - restating'!C27</f>
        <v>-415222.55433080252</v>
      </c>
      <c r="E26" s="936">
        <f>+'Adjustments - Pro Forma'!C28</f>
        <v>-29238.355724457091</v>
      </c>
      <c r="G26" s="1570"/>
    </row>
    <row r="27" spans="1:7">
      <c r="A27" s="904">
        <v>20</v>
      </c>
      <c r="B27" s="948" t="s">
        <v>18</v>
      </c>
      <c r="C27" s="21">
        <f t="shared" si="1"/>
        <v>-351857.95314850612</v>
      </c>
      <c r="D27" s="929">
        <f>'Adjustments - restating'!C28</f>
        <v>-169568.97296169098</v>
      </c>
      <c r="E27" s="936">
        <f>+'Adjustments - Pro Forma'!C29</f>
        <v>-182288.98018681514</v>
      </c>
      <c r="G27" s="1570"/>
    </row>
    <row r="28" spans="1:7">
      <c r="A28" s="904">
        <v>21</v>
      </c>
      <c r="B28" s="948" t="s">
        <v>39</v>
      </c>
      <c r="C28" s="21">
        <f t="shared" si="1"/>
        <v>-470741.10609554074</v>
      </c>
      <c r="D28" s="929">
        <f>'Adjustments - restating'!C29</f>
        <v>-42124.459304340671</v>
      </c>
      <c r="E28" s="936">
        <f>+'Adjustments - Pro Forma'!C30</f>
        <v>-428616.6467912001</v>
      </c>
      <c r="G28" s="1570"/>
    </row>
    <row r="29" spans="1:7">
      <c r="A29" s="904">
        <v>22</v>
      </c>
      <c r="B29" s="1503" t="s">
        <v>40</v>
      </c>
      <c r="C29" s="1504">
        <f>+C81</f>
        <v>-9826723.5951799974</v>
      </c>
      <c r="D29" s="1505">
        <f>'Adjustments - restating'!C30</f>
        <v>1912767.3274173369</v>
      </c>
      <c r="E29" s="1506">
        <f>+'Adjustments - Pro Forma'!C31</f>
        <v>-11739490.922597334</v>
      </c>
      <c r="F29" s="1569"/>
      <c r="G29" s="1570"/>
    </row>
    <row r="30" spans="1:7">
      <c r="A30" s="904">
        <v>23</v>
      </c>
      <c r="B30" s="948" t="s">
        <v>41</v>
      </c>
      <c r="C30" s="21">
        <f t="shared" si="1"/>
        <v>0</v>
      </c>
      <c r="D30" s="929">
        <f>'Adjustments - restating'!C31</f>
        <v>0</v>
      </c>
      <c r="E30" s="936">
        <f>+'Adjustments - Pro Forma'!C32</f>
        <v>0</v>
      </c>
      <c r="G30" s="1570"/>
    </row>
    <row r="31" spans="1:7">
      <c r="A31" s="904">
        <v>24</v>
      </c>
      <c r="B31" s="948" t="s">
        <v>42</v>
      </c>
      <c r="C31" s="21">
        <f t="shared" si="1"/>
        <v>2874470.1834283131</v>
      </c>
      <c r="D31" s="929">
        <f>'Adjustments - restating'!C32</f>
        <v>3291484.3285285961</v>
      </c>
      <c r="E31" s="936">
        <f>+'Adjustments - Pro Forma'!C33</f>
        <v>-417014.14510028285</v>
      </c>
      <c r="G31" s="1570"/>
    </row>
    <row r="32" spans="1:7">
      <c r="A32" s="904">
        <v>25</v>
      </c>
      <c r="B32" s="948" t="s">
        <v>43</v>
      </c>
      <c r="C32" s="21">
        <f t="shared" si="1"/>
        <v>0</v>
      </c>
      <c r="D32" s="929">
        <f>'Adjustments - restating'!C33</f>
        <v>0</v>
      </c>
      <c r="E32" s="936">
        <f>+'Adjustments - Pro Forma'!C34</f>
        <v>0</v>
      </c>
      <c r="G32" s="1570"/>
    </row>
    <row r="33" spans="1:7">
      <c r="A33" s="904">
        <v>26</v>
      </c>
      <c r="B33" s="948" t="s">
        <v>44</v>
      </c>
      <c r="C33" s="21">
        <f t="shared" si="1"/>
        <v>-202996.61926956457</v>
      </c>
      <c r="D33" s="929">
        <f>'Adjustments - restating'!C34</f>
        <v>-203945.96607426828</v>
      </c>
      <c r="E33" s="936">
        <f>+'Adjustments - Pro Forma'!C35</f>
        <v>949.34680470370222</v>
      </c>
      <c r="G33" s="1570"/>
    </row>
    <row r="34" spans="1:7">
      <c r="A34" s="904">
        <v>27</v>
      </c>
      <c r="B34" s="1507" t="s">
        <v>45</v>
      </c>
      <c r="C34" s="1508">
        <f t="shared" si="1"/>
        <v>-25002665.978836168</v>
      </c>
      <c r="D34" s="1509">
        <f>SUM(D24:D33)</f>
        <v>252814.17527678382</v>
      </c>
      <c r="E34" s="1509">
        <f>SUM(E24:E33)</f>
        <v>-25255480.15411295</v>
      </c>
      <c r="G34" s="1570"/>
    </row>
    <row r="35" spans="1:7" ht="11.25" customHeight="1">
      <c r="A35" s="904">
        <v>28</v>
      </c>
      <c r="B35" s="948"/>
      <c r="C35" s="21"/>
      <c r="D35" s="929"/>
      <c r="E35" s="880"/>
      <c r="G35" s="1570"/>
    </row>
    <row r="36" spans="1:7" ht="16.5" thickBot="1">
      <c r="A36" s="904">
        <v>29</v>
      </c>
      <c r="B36" s="1510" t="s">
        <v>131</v>
      </c>
      <c r="C36" s="1511">
        <f t="shared" si="1"/>
        <v>-9621170.8474445343</v>
      </c>
      <c r="D36" s="1512">
        <f>-D34+D11</f>
        <v>-3084086.2405884122</v>
      </c>
      <c r="E36" s="1512">
        <f>-E34+E11</f>
        <v>-6537084.6068561226</v>
      </c>
      <c r="G36" s="1570"/>
    </row>
    <row r="37" spans="1:7" ht="11.25" customHeight="1" thickTop="1">
      <c r="A37" s="904">
        <v>30</v>
      </c>
      <c r="B37" s="948"/>
      <c r="C37" s="21"/>
      <c r="D37" s="929"/>
      <c r="E37" s="904"/>
      <c r="G37" s="1570"/>
    </row>
    <row r="38" spans="1:7">
      <c r="A38" s="904">
        <v>31</v>
      </c>
      <c r="B38" s="952" t="s">
        <v>47</v>
      </c>
      <c r="C38" s="21">
        <f t="shared" si="1"/>
        <v>0</v>
      </c>
      <c r="D38" s="929"/>
      <c r="E38" s="904"/>
      <c r="G38" s="1570"/>
    </row>
    <row r="39" spans="1:7">
      <c r="A39" s="904">
        <v>32</v>
      </c>
      <c r="B39" s="948" t="s">
        <v>48</v>
      </c>
      <c r="C39" s="21">
        <f t="shared" si="1"/>
        <v>25885070.054050881</v>
      </c>
      <c r="D39" s="929">
        <f>'Adjustments - restating'!C40</f>
        <v>27046917.031256881</v>
      </c>
      <c r="E39" s="936">
        <f>+'Adjustments - Pro Forma'!C41</f>
        <v>-1161846.9772059994</v>
      </c>
      <c r="G39" s="1570"/>
    </row>
    <row r="40" spans="1:7">
      <c r="A40" s="904">
        <v>33</v>
      </c>
      <c r="B40" s="948" t="s">
        <v>49</v>
      </c>
      <c r="C40" s="21">
        <f t="shared" si="1"/>
        <v>0</v>
      </c>
      <c r="D40" s="929">
        <f>'Adjustments - restating'!C41</f>
        <v>0</v>
      </c>
      <c r="E40" s="936">
        <f>+'Adjustments - Pro Forma'!C42</f>
        <v>0</v>
      </c>
      <c r="G40" s="1570"/>
    </row>
    <row r="41" spans="1:7">
      <c r="A41" s="904">
        <v>34</v>
      </c>
      <c r="B41" s="948" t="s">
        <v>50</v>
      </c>
      <c r="C41" s="21">
        <f t="shared" si="1"/>
        <v>12990695.95130817</v>
      </c>
      <c r="D41" s="929">
        <f>'Adjustments - restating'!C42</f>
        <v>-2197306.1156024854</v>
      </c>
      <c r="E41" s="936">
        <f>+'Adjustments - Pro Forma'!C43</f>
        <v>15188002.066910656</v>
      </c>
      <c r="G41" s="1570"/>
    </row>
    <row r="42" spans="1:7">
      <c r="A42" s="904">
        <v>35</v>
      </c>
      <c r="B42" s="948" t="s">
        <v>51</v>
      </c>
      <c r="C42" s="21">
        <f t="shared" si="1"/>
        <v>0</v>
      </c>
      <c r="D42" s="929">
        <f>'Adjustments - restating'!C43</f>
        <v>0</v>
      </c>
      <c r="E42" s="936">
        <f>+'Adjustments - Pro Forma'!C44</f>
        <v>0</v>
      </c>
      <c r="G42" s="1570"/>
    </row>
    <row r="43" spans="1:7">
      <c r="A43" s="904">
        <v>36</v>
      </c>
      <c r="B43" s="948" t="s">
        <v>52</v>
      </c>
      <c r="C43" s="21">
        <f t="shared" si="1"/>
        <v>0</v>
      </c>
      <c r="D43" s="929">
        <f>'Adjustments - restating'!C44</f>
        <v>0</v>
      </c>
      <c r="E43" s="936">
        <f>+'Adjustments - Pro Forma'!C45</f>
        <v>0</v>
      </c>
      <c r="G43" s="1570"/>
    </row>
    <row r="44" spans="1:7">
      <c r="A44" s="904">
        <v>37</v>
      </c>
      <c r="B44" s="948" t="s">
        <v>53</v>
      </c>
      <c r="C44" s="21">
        <f t="shared" si="1"/>
        <v>-2850427.9619466118</v>
      </c>
      <c r="D44" s="929">
        <f>'Adjustments - restating'!C45</f>
        <v>-2850427.9619466118</v>
      </c>
      <c r="E44" s="936">
        <f>+'Adjustments - Pro Forma'!C46</f>
        <v>0</v>
      </c>
      <c r="G44" s="1570"/>
    </row>
    <row r="45" spans="1:7">
      <c r="A45" s="904">
        <v>38</v>
      </c>
      <c r="B45" s="948" t="s">
        <v>54</v>
      </c>
      <c r="C45" s="21">
        <f t="shared" si="1"/>
        <v>-3524551</v>
      </c>
      <c r="D45" s="929">
        <f>'Adjustments - restating'!C46</f>
        <v>-3524551</v>
      </c>
      <c r="E45" s="936">
        <f>+'Adjustments - Pro Forma'!C47</f>
        <v>0</v>
      </c>
      <c r="F45" s="1569"/>
      <c r="G45" s="1570"/>
    </row>
    <row r="46" spans="1:7">
      <c r="A46" s="904">
        <v>39</v>
      </c>
      <c r="B46" s="948" t="s">
        <v>55</v>
      </c>
      <c r="C46" s="21">
        <f t="shared" si="1"/>
        <v>-7763143</v>
      </c>
      <c r="D46" s="929">
        <f>'Adjustments - restating'!C47</f>
        <v>-7763143</v>
      </c>
      <c r="E46" s="936">
        <f>+'Adjustments - Pro Forma'!C48</f>
        <v>0</v>
      </c>
      <c r="F46" s="1569"/>
      <c r="G46" s="1570"/>
    </row>
    <row r="47" spans="1:7">
      <c r="A47" s="904">
        <v>40</v>
      </c>
      <c r="B47" s="948" t="s">
        <v>19</v>
      </c>
      <c r="C47" s="21">
        <f t="shared" si="1"/>
        <v>-2159291.1752920444</v>
      </c>
      <c r="D47" s="929">
        <f>'Adjustments - restating'!C48</f>
        <v>-2159291.1752920444</v>
      </c>
      <c r="E47" s="936">
        <f>+'Adjustments - Pro Forma'!C49</f>
        <v>0</v>
      </c>
      <c r="F47" s="1569"/>
      <c r="G47" s="1570"/>
    </row>
    <row r="48" spans="1:7">
      <c r="A48" s="904">
        <v>41</v>
      </c>
      <c r="B48" s="948" t="s">
        <v>56</v>
      </c>
      <c r="C48" s="21">
        <f t="shared" si="1"/>
        <v>0</v>
      </c>
      <c r="D48" s="929">
        <f>'Adjustments - restating'!C49</f>
        <v>0</v>
      </c>
      <c r="E48" s="936">
        <f>+'Adjustments - Pro Forma'!C50</f>
        <v>0</v>
      </c>
      <c r="G48" s="1570"/>
    </row>
    <row r="49" spans="1:7">
      <c r="A49" s="904">
        <v>42</v>
      </c>
      <c r="B49" s="948" t="s">
        <v>57</v>
      </c>
      <c r="C49" s="21">
        <f t="shared" si="1"/>
        <v>-268576.16601356666</v>
      </c>
      <c r="D49" s="929">
        <f>'Adjustments - restating'!C50</f>
        <v>-268576.60836182453</v>
      </c>
      <c r="E49" s="936">
        <f>+'Adjustments - Pro Forma'!C51</f>
        <v>0.44234825785955101</v>
      </c>
      <c r="F49" s="1569"/>
      <c r="G49" s="1570"/>
    </row>
    <row r="50" spans="1:7">
      <c r="A50" s="904">
        <v>43</v>
      </c>
      <c r="B50" s="952" t="s">
        <v>58</v>
      </c>
      <c r="C50" s="955">
        <f>SUM(C39:C49)</f>
        <v>22309776.70210683</v>
      </c>
      <c r="D50" s="955">
        <f>SUM(D39:D49)</f>
        <v>8283621.1700539151</v>
      </c>
      <c r="E50" s="955">
        <f>SUM(E39:E49)</f>
        <v>14026155.532052916</v>
      </c>
      <c r="G50" s="1570"/>
    </row>
    <row r="51" spans="1:7" ht="11.25" customHeight="1">
      <c r="A51" s="904">
        <v>44</v>
      </c>
      <c r="B51" s="948"/>
      <c r="C51" s="21"/>
      <c r="D51" s="929"/>
      <c r="E51" s="904"/>
      <c r="G51" s="1570"/>
    </row>
    <row r="52" spans="1:7">
      <c r="A52" s="904">
        <v>45</v>
      </c>
      <c r="B52" s="952" t="s">
        <v>59</v>
      </c>
      <c r="C52" s="21"/>
      <c r="D52" s="929"/>
      <c r="E52" s="904"/>
      <c r="G52" s="1570"/>
    </row>
    <row r="53" spans="1:7">
      <c r="A53" s="904">
        <v>46</v>
      </c>
      <c r="B53" s="948" t="s">
        <v>60</v>
      </c>
      <c r="C53" s="21">
        <f t="shared" si="1"/>
        <v>-7323676.0447168872</v>
      </c>
      <c r="D53" s="929">
        <f>'Adjustments - restating'!C54</f>
        <v>-7446965.513206888</v>
      </c>
      <c r="E53" s="936">
        <f>+'Adjustments - Pro Forma'!C55</f>
        <v>123289.46849000052</v>
      </c>
      <c r="G53" s="1570"/>
    </row>
    <row r="54" spans="1:7">
      <c r="A54" s="904">
        <v>47</v>
      </c>
      <c r="B54" s="948" t="s">
        <v>61</v>
      </c>
      <c r="C54" s="21">
        <f t="shared" si="1"/>
        <v>0</v>
      </c>
      <c r="D54" s="929">
        <f>'Adjustments - restating'!C55</f>
        <v>0</v>
      </c>
      <c r="E54" s="936">
        <f>+'Adjustments - Pro Forma'!C56</f>
        <v>0</v>
      </c>
      <c r="G54" s="1570"/>
    </row>
    <row r="55" spans="1:7">
      <c r="A55" s="904">
        <v>48</v>
      </c>
      <c r="B55" s="1503" t="s">
        <v>62</v>
      </c>
      <c r="C55" s="1504">
        <f t="shared" si="1"/>
        <v>-31622252.744055375</v>
      </c>
      <c r="D55" s="1505">
        <f>'Adjustments - restating'!C56</f>
        <v>-11614204.768537557</v>
      </c>
      <c r="E55" s="1506">
        <f>+'Adjustments - Pro Forma'!C57</f>
        <v>-20008047.975517817</v>
      </c>
      <c r="F55" s="1569"/>
      <c r="G55" s="1570"/>
    </row>
    <row r="56" spans="1:7">
      <c r="A56" s="904">
        <v>49</v>
      </c>
      <c r="B56" s="948" t="s">
        <v>63</v>
      </c>
      <c r="C56" s="21">
        <f t="shared" si="1"/>
        <v>144385.82344165733</v>
      </c>
      <c r="D56" s="929">
        <f>'Adjustments - restating'!C57</f>
        <v>144385.82344165733</v>
      </c>
      <c r="E56" s="936">
        <f>+'Adjustments - Pro Forma'!C58</f>
        <v>0</v>
      </c>
      <c r="G56" s="1570"/>
    </row>
    <row r="57" spans="1:7">
      <c r="A57" s="904">
        <v>50</v>
      </c>
      <c r="B57" s="948" t="s">
        <v>64</v>
      </c>
      <c r="C57" s="21">
        <f t="shared" si="1"/>
        <v>23142.536575635779</v>
      </c>
      <c r="D57" s="929">
        <f>'Adjustments - restating'!C58</f>
        <v>23142.536575635779</v>
      </c>
      <c r="E57" s="936">
        <f>+'Adjustments - Pro Forma'!C59</f>
        <v>0</v>
      </c>
      <c r="G57" s="1570"/>
    </row>
    <row r="58" spans="1:7">
      <c r="A58" s="904">
        <v>51</v>
      </c>
      <c r="B58" s="948" t="s">
        <v>65</v>
      </c>
      <c r="C58" s="21">
        <f t="shared" si="1"/>
        <v>-2980495.6783333328</v>
      </c>
      <c r="D58" s="929">
        <f>'Adjustments - restating'!C59</f>
        <v>-2980495.6783333328</v>
      </c>
      <c r="E58" s="936">
        <f>+'Adjustments - Pro Forma'!C60</f>
        <v>0</v>
      </c>
      <c r="G58" s="1570"/>
    </row>
    <row r="59" spans="1:7">
      <c r="A59" s="904">
        <v>52</v>
      </c>
      <c r="B59" s="948" t="s">
        <v>66</v>
      </c>
      <c r="C59" s="21">
        <f t="shared" si="1"/>
        <v>-3238462.16333762</v>
      </c>
      <c r="D59" s="929">
        <f>'Adjustments - restating'!C60</f>
        <v>-3245919.382546897</v>
      </c>
      <c r="E59" s="936">
        <f>+'Adjustments - Pro Forma'!C61</f>
        <v>7457.2192092770329</v>
      </c>
      <c r="G59" s="1570"/>
    </row>
    <row r="60" spans="1:7">
      <c r="A60" s="904">
        <v>53</v>
      </c>
      <c r="B60" s="948"/>
      <c r="C60" s="21"/>
      <c r="D60" s="929"/>
      <c r="E60" s="904"/>
      <c r="G60" s="1570"/>
    </row>
    <row r="61" spans="1:7">
      <c r="A61" s="904">
        <v>54</v>
      </c>
      <c r="B61" s="1507" t="s">
        <v>67</v>
      </c>
      <c r="C61" s="1513">
        <f t="shared" si="1"/>
        <v>-44997358.270425923</v>
      </c>
      <c r="D61" s="1514">
        <f>SUM(D53:D59)</f>
        <v>-25120056.982607383</v>
      </c>
      <c r="E61" s="1514">
        <f>SUM(E53:E59)</f>
        <v>-19877301.28781854</v>
      </c>
      <c r="G61" s="1570"/>
    </row>
    <row r="62" spans="1:7">
      <c r="A62" s="904">
        <v>55</v>
      </c>
      <c r="B62" s="948"/>
      <c r="C62" s="21"/>
      <c r="D62" s="929"/>
      <c r="E62" s="904"/>
      <c r="G62" s="1570"/>
    </row>
    <row r="63" spans="1:7">
      <c r="A63" s="904">
        <v>56</v>
      </c>
      <c r="B63" s="1507" t="s">
        <v>68</v>
      </c>
      <c r="C63" s="1504">
        <f t="shared" si="1"/>
        <v>-22687581.568319093</v>
      </c>
      <c r="D63" s="1515">
        <f>+D50+D61</f>
        <v>-16836435.812553469</v>
      </c>
      <c r="E63" s="1515">
        <f>+E50+E61</f>
        <v>-5851145.7557656243</v>
      </c>
      <c r="G63" s="1570"/>
    </row>
    <row r="64" spans="1:7" ht="4.5" customHeight="1">
      <c r="A64" s="904">
        <v>57</v>
      </c>
      <c r="B64" s="948"/>
      <c r="C64" s="21"/>
      <c r="D64" s="904"/>
      <c r="E64" s="904"/>
      <c r="G64" s="1570"/>
    </row>
    <row r="65" spans="1:7" ht="6" customHeight="1" thickBot="1">
      <c r="A65" s="904">
        <v>58</v>
      </c>
      <c r="B65" s="959"/>
      <c r="C65" s="960"/>
      <c r="D65" s="961"/>
      <c r="E65" s="962"/>
      <c r="G65" s="1570"/>
    </row>
    <row r="66" spans="1:7" ht="11.25" customHeight="1">
      <c r="A66" s="904">
        <v>59</v>
      </c>
      <c r="B66" s="948"/>
      <c r="C66" s="21"/>
      <c r="D66" s="904"/>
      <c r="E66" s="904"/>
      <c r="G66" s="1570"/>
    </row>
    <row r="67" spans="1:7" s="1636" customFormat="1">
      <c r="A67" s="904">
        <v>60</v>
      </c>
      <c r="B67" s="948" t="s">
        <v>69</v>
      </c>
      <c r="C67" s="936"/>
      <c r="D67" s="963" t="s">
        <v>70</v>
      </c>
      <c r="E67" s="904"/>
      <c r="G67" s="1637"/>
    </row>
    <row r="68" spans="1:7">
      <c r="A68" s="904">
        <v>61</v>
      </c>
      <c r="B68" s="948" t="s">
        <v>4</v>
      </c>
      <c r="C68" s="21"/>
      <c r="D68" s="963" t="s">
        <v>71</v>
      </c>
      <c r="E68" s="904">
        <v>0.35</v>
      </c>
      <c r="G68" s="1570"/>
    </row>
    <row r="69" spans="1:7" ht="9.75" customHeight="1">
      <c r="A69" s="904">
        <v>62</v>
      </c>
      <c r="B69" s="948"/>
      <c r="C69" s="21"/>
      <c r="D69" s="936"/>
      <c r="E69" s="904"/>
      <c r="G69" s="1570"/>
    </row>
    <row r="70" spans="1:7">
      <c r="A70" s="904">
        <v>63</v>
      </c>
      <c r="B70" s="948" t="s">
        <v>72</v>
      </c>
      <c r="C70" s="21">
        <f t="shared" si="1"/>
        <v>-16573424.259196218</v>
      </c>
      <c r="D70" s="929">
        <f>'Adjustments - restating'!C69</f>
        <v>2120165.4153575194</v>
      </c>
      <c r="E70" s="936">
        <f>+'Adjustments - Pro Forma'!C72</f>
        <v>-18693589.674553737</v>
      </c>
      <c r="G70" s="1570"/>
    </row>
    <row r="71" spans="1:7">
      <c r="A71" s="904">
        <v>64</v>
      </c>
      <c r="B71" s="948" t="s">
        <v>73</v>
      </c>
      <c r="C71" s="21">
        <f t="shared" si="1"/>
        <v>0</v>
      </c>
      <c r="D71" s="929">
        <f>'Adjustments - restating'!C70</f>
        <v>0</v>
      </c>
      <c r="E71" s="936">
        <f>+'Adjustments - Pro Forma'!C73</f>
        <v>0</v>
      </c>
      <c r="G71" s="1570"/>
    </row>
    <row r="72" spans="1:7">
      <c r="A72" s="904">
        <v>65</v>
      </c>
      <c r="B72" s="948" t="s">
        <v>74</v>
      </c>
      <c r="C72" s="21">
        <f t="shared" si="1"/>
        <v>217013.20626896209</v>
      </c>
      <c r="D72" s="929">
        <f>'Adjustments - restating'!C71</f>
        <v>217013.20626896209</v>
      </c>
      <c r="E72" s="936">
        <f>+'Adjustments - Pro Forma'!C74</f>
        <v>0</v>
      </c>
      <c r="G72" s="1570"/>
    </row>
    <row r="73" spans="1:7">
      <c r="A73" s="904">
        <v>66</v>
      </c>
      <c r="B73" s="1503" t="s">
        <v>8</v>
      </c>
      <c r="C73" s="1504">
        <f t="shared" si="1"/>
        <v>-4805681.477334328</v>
      </c>
      <c r="D73" s="1505">
        <f>'Adjustments - restating'!C72</f>
        <v>-4641636.4144673795</v>
      </c>
      <c r="E73" s="1506">
        <f>+'Adjustments - Pro Forma'!C75</f>
        <v>-164045.06286694854</v>
      </c>
      <c r="F73" s="1569"/>
      <c r="G73" s="1570"/>
    </row>
    <row r="74" spans="1:7">
      <c r="A74" s="904">
        <v>67</v>
      </c>
      <c r="B74" s="948" t="s">
        <v>75</v>
      </c>
      <c r="C74" s="21">
        <f t="shared" si="1"/>
        <v>-517510.39846629021</v>
      </c>
      <c r="D74" s="929">
        <f>'Adjustments - restating'!C73</f>
        <v>-2567816.9315885995</v>
      </c>
      <c r="E74" s="936">
        <f>+'Adjustments - Pro Forma'!C76</f>
        <v>2050306.5331223093</v>
      </c>
      <c r="G74" s="1570"/>
    </row>
    <row r="75" spans="1:7">
      <c r="A75" s="904">
        <v>68</v>
      </c>
      <c r="B75" s="948" t="s">
        <v>76</v>
      </c>
      <c r="C75" s="21">
        <f t="shared" si="1"/>
        <v>-536588.30493940797</v>
      </c>
      <c r="D75" s="929">
        <f>'Adjustments - restating'!C74</f>
        <v>-1488077.8149393392</v>
      </c>
      <c r="E75" s="936">
        <f>+'Adjustments - Pro Forma'!C77</f>
        <v>951489.50999993121</v>
      </c>
      <c r="G75" s="1570"/>
    </row>
    <row r="76" spans="1:7">
      <c r="A76" s="904">
        <v>69</v>
      </c>
      <c r="B76" s="948"/>
      <c r="C76" s="21">
        <f t="shared" si="1"/>
        <v>0</v>
      </c>
      <c r="D76" s="929">
        <f>'Adjustments - restating'!C75</f>
        <v>0</v>
      </c>
      <c r="E76" s="936">
        <f>+'Adjustments - Pro Forma'!C78</f>
        <v>0</v>
      </c>
      <c r="G76" s="1570"/>
    </row>
    <row r="77" spans="1:7">
      <c r="A77" s="904">
        <v>70</v>
      </c>
      <c r="B77" s="1503" t="s">
        <v>77</v>
      </c>
      <c r="C77" s="1504">
        <f t="shared" si="1"/>
        <v>-11965678.081657734</v>
      </c>
      <c r="D77" s="1505">
        <f>'Adjustments - restating'!C76</f>
        <v>5465049.506906677</v>
      </c>
      <c r="E77" s="1506">
        <f>+'Adjustments - Pro Forma'!C79</f>
        <v>-17430727.588564411</v>
      </c>
      <c r="G77" s="1570"/>
    </row>
    <row r="78" spans="1:7">
      <c r="A78" s="904">
        <v>71</v>
      </c>
      <c r="B78" s="948" t="s">
        <v>78</v>
      </c>
      <c r="C78" s="21">
        <f t="shared" si="1"/>
        <v>0</v>
      </c>
      <c r="D78" s="929">
        <f>'Adjustments - restating'!C77</f>
        <v>0</v>
      </c>
      <c r="E78" s="936">
        <f>+'Adjustments - Pro Forma'!C80</f>
        <v>0</v>
      </c>
      <c r="G78" s="1570"/>
    </row>
    <row r="79" spans="1:7">
      <c r="A79" s="904">
        <v>72</v>
      </c>
      <c r="B79" s="1503" t="s">
        <v>79</v>
      </c>
      <c r="C79" s="1513">
        <f>+D79+E79</f>
        <v>-11965678.081657734</v>
      </c>
      <c r="D79" s="1513">
        <f>+D78+D77</f>
        <v>5465049.506906677</v>
      </c>
      <c r="E79" s="1513">
        <f>+E78+E77</f>
        <v>-17430727.588564411</v>
      </c>
      <c r="G79" s="1570"/>
    </row>
    <row r="80" spans="1:7">
      <c r="A80" s="904">
        <v>73</v>
      </c>
      <c r="B80" s="948" t="s">
        <v>80</v>
      </c>
      <c r="C80" s="21">
        <f t="shared" si="1"/>
        <v>-5638736.2665997902</v>
      </c>
      <c r="D80" s="929">
        <v>0</v>
      </c>
      <c r="E80" s="936">
        <f>+'Adjustments - Pro Forma'!C82</f>
        <v>-5638736.2665997902</v>
      </c>
      <c r="G80" s="1570"/>
    </row>
    <row r="81" spans="1:7" ht="16.5" thickBot="1">
      <c r="A81" s="904">
        <v>74</v>
      </c>
      <c r="B81" s="1503" t="s">
        <v>81</v>
      </c>
      <c r="C81" s="1511">
        <f>(+$E$68*C79)+C80</f>
        <v>-9826723.5951799974</v>
      </c>
      <c r="D81" s="1511">
        <f>+$E$68*(D79+D80)</f>
        <v>1912767.3274173369</v>
      </c>
      <c r="E81" s="1511">
        <f>(+$E$68*E79)+E80</f>
        <v>-11739490.922597334</v>
      </c>
      <c r="G81" s="1570"/>
    </row>
    <row r="82" spans="1:7" ht="12" customHeight="1" thickTop="1">
      <c r="A82" s="904">
        <v>75</v>
      </c>
      <c r="B82" s="948"/>
      <c r="C82" s="21"/>
      <c r="D82" s="964"/>
      <c r="E82" s="1"/>
    </row>
    <row r="83" spans="1:7">
      <c r="A83" s="904">
        <v>76</v>
      </c>
      <c r="B83" s="1516" t="s">
        <v>833</v>
      </c>
      <c r="C83" s="1504">
        <f>+D81+E81</f>
        <v>-9826723.5951799974</v>
      </c>
      <c r="D83" s="936"/>
      <c r="E83" s="1"/>
    </row>
    <row r="84" spans="1:7">
      <c r="A84" s="904">
        <v>77</v>
      </c>
      <c r="C84" s="21"/>
      <c r="D84" s="936"/>
      <c r="E84" s="1"/>
    </row>
    <row r="85" spans="1:7">
      <c r="A85" s="904">
        <v>78</v>
      </c>
      <c r="C85" s="21"/>
      <c r="D85" s="904"/>
      <c r="E85" s="1"/>
    </row>
    <row r="86" spans="1:7">
      <c r="C86" s="11"/>
      <c r="D86" s="1"/>
    </row>
    <row r="87" spans="1:7">
      <c r="D87" s="1"/>
    </row>
    <row r="88" spans="1:7">
      <c r="D88" s="1"/>
    </row>
    <row r="89" spans="1:7">
      <c r="D89" s="1"/>
    </row>
    <row r="90" spans="1:7">
      <c r="D90" s="1"/>
    </row>
    <row r="91" spans="1:7">
      <c r="D91" s="1"/>
    </row>
    <row r="92" spans="1:7">
      <c r="D92" s="1"/>
    </row>
    <row r="93" spans="1:7">
      <c r="D93" s="1"/>
    </row>
    <row r="94" spans="1:7">
      <c r="D94" s="1"/>
    </row>
    <row r="95" spans="1:7">
      <c r="B95" s="952"/>
      <c r="D95" s="1"/>
    </row>
    <row r="96" spans="1:7">
      <c r="B96" s="948"/>
      <c r="D96" s="1"/>
    </row>
    <row r="97" spans="4:4">
      <c r="D97" s="1"/>
    </row>
    <row r="98" spans="4:4">
      <c r="D98" s="1"/>
    </row>
    <row r="99" spans="4:4">
      <c r="D99" s="1"/>
    </row>
  </sheetData>
  <mergeCells count="1">
    <mergeCell ref="A4:E4"/>
  </mergeCells>
  <pageMargins left="1" right="0.25" top="1" bottom="0.5" header="0.5" footer="0.25"/>
  <pageSetup scale="50" orientation="portrait" r:id="rId1"/>
  <headerFooter scaleWithDoc="0" alignWithMargins="0">
    <oddHeader>&amp;R&amp;"Times New Roman,Regular"PacifiCorp Docket UE-100749
Exhibit No. ___ (MDF-2)
Page &amp;P of &amp;N
Revised 12/6/10</oddHeader>
  </headerFooter>
  <ignoredErrors>
    <ignoredError sqref="D81" formula="1"/>
  </ignoredErrors>
</worksheet>
</file>

<file path=xl/worksheets/sheet13.xml><?xml version="1.0" encoding="utf-8"?>
<worksheet xmlns="http://schemas.openxmlformats.org/spreadsheetml/2006/main" xmlns:r="http://schemas.openxmlformats.org/officeDocument/2006/relationships">
  <dimension ref="A1:CY95"/>
  <sheetViews>
    <sheetView tabSelected="1" zoomScaleNormal="100" workbookViewId="0">
      <selection activeCell="I6" sqref="I6"/>
    </sheetView>
  </sheetViews>
  <sheetFormatPr defaultRowHeight="15.75"/>
  <cols>
    <col min="1" max="1" width="4.7109375" style="904" bestFit="1" customWidth="1"/>
    <col min="2" max="2" width="36" style="904" customWidth="1"/>
    <col min="3" max="3" width="32.42578125" style="904" bestFit="1" customWidth="1"/>
    <col min="4" max="4" width="17.5703125" style="904" bestFit="1" customWidth="1"/>
    <col min="5" max="5" width="18.140625" style="904" bestFit="1" customWidth="1"/>
    <col min="6" max="6" width="15.140625" style="904" customWidth="1"/>
    <col min="7" max="7" width="20.7109375" style="904" bestFit="1" customWidth="1"/>
    <col min="8" max="8" width="15.5703125" style="904" bestFit="1" customWidth="1"/>
    <col min="9" max="9" width="15.85546875" style="904" customWidth="1"/>
    <col min="10" max="10" width="19.5703125" style="904" customWidth="1"/>
    <col min="11" max="11" width="21" style="904" customWidth="1"/>
    <col min="12" max="12" width="17.85546875" style="904" customWidth="1"/>
    <col min="13" max="13" width="14.5703125" style="904" customWidth="1"/>
    <col min="14" max="14" width="16.5703125" style="904" customWidth="1"/>
    <col min="15" max="15" width="17.42578125" style="904" customWidth="1"/>
    <col min="16" max="16" width="17.85546875" style="904" customWidth="1"/>
    <col min="17" max="17" width="17.5703125" style="904" customWidth="1"/>
    <col min="18" max="18" width="17.42578125" style="904" customWidth="1"/>
    <col min="19" max="19" width="17.140625" style="904" bestFit="1" customWidth="1"/>
    <col min="20" max="20" width="16.85546875" style="904" customWidth="1"/>
    <col min="21" max="21" width="15.7109375" style="904" bestFit="1" customWidth="1"/>
    <col min="22" max="24" width="18.7109375" style="904" customWidth="1"/>
    <col min="25" max="25" width="18.5703125" style="904" bestFit="1" customWidth="1"/>
    <col min="26" max="26" width="15.42578125" style="904" bestFit="1" customWidth="1"/>
    <col min="27" max="27" width="21.5703125" style="904" customWidth="1"/>
    <col min="28" max="28" width="15.140625" style="904" customWidth="1"/>
    <col min="29" max="29" width="16.28515625" style="904" bestFit="1" customWidth="1"/>
    <col min="30" max="30" width="17.28515625" style="904" customWidth="1"/>
    <col min="31" max="31" width="16.85546875" style="904" customWidth="1"/>
    <col min="32" max="32" width="15.7109375" style="904" bestFit="1" customWidth="1"/>
    <col min="33" max="33" width="17.42578125" style="904" customWidth="1"/>
    <col min="34" max="34" width="18.5703125" style="904" customWidth="1"/>
    <col min="35" max="35" width="23.42578125" style="904" bestFit="1" customWidth="1"/>
    <col min="36" max="36" width="26" style="904" customWidth="1"/>
    <col min="37" max="37" width="15.7109375" style="904" bestFit="1" customWidth="1"/>
    <col min="38" max="38" width="20.5703125" style="904" bestFit="1" customWidth="1"/>
    <col min="39" max="39" width="22" style="904" bestFit="1" customWidth="1"/>
    <col min="40" max="40" width="20.7109375" style="904" customWidth="1"/>
    <col min="41" max="41" width="21.140625" style="904" customWidth="1"/>
    <col min="42" max="42" width="26.42578125" style="904" bestFit="1" customWidth="1"/>
    <col min="43" max="43" width="22.140625" style="904" bestFit="1" customWidth="1"/>
    <col min="44" max="44" width="20.28515625" style="904" customWidth="1"/>
    <col min="45" max="45" width="15.28515625" style="904" customWidth="1"/>
    <col min="46" max="46" width="21" style="904" customWidth="1"/>
    <col min="47" max="47" width="22.7109375" style="904" bestFit="1" customWidth="1"/>
    <col min="48" max="48" width="17.85546875" style="904" customWidth="1"/>
    <col min="49" max="49" width="24.42578125" style="950" bestFit="1" customWidth="1"/>
    <col min="50" max="50" width="20.42578125" style="950" bestFit="1" customWidth="1"/>
    <col min="51" max="51" width="16.7109375" style="904" bestFit="1" customWidth="1"/>
    <col min="52" max="55" width="19.42578125" style="904" customWidth="1"/>
    <col min="56" max="56" width="21.28515625" style="904" bestFit="1" customWidth="1"/>
    <col min="57" max="57" width="24.5703125" style="904" bestFit="1" customWidth="1"/>
    <col min="58" max="58" width="12.5703125" style="904" bestFit="1" customWidth="1"/>
    <col min="59" max="59" width="13.28515625" style="904" bestFit="1" customWidth="1"/>
    <col min="60" max="60" width="12" style="904" bestFit="1" customWidth="1"/>
    <col min="61" max="61" width="11.42578125" style="904" bestFit="1" customWidth="1"/>
    <col min="62" max="62" width="9.85546875" style="904" bestFit="1" customWidth="1"/>
    <col min="63" max="63" width="14.42578125" style="904" bestFit="1" customWidth="1"/>
    <col min="64" max="64" width="16.5703125" style="904" customWidth="1"/>
    <col min="65" max="65" width="15.7109375" style="904" customWidth="1"/>
    <col min="66" max="66" width="17.42578125" style="904" customWidth="1"/>
    <col min="67" max="68" width="17.28515625" style="904" customWidth="1"/>
    <col min="69" max="69" width="16.7109375" style="904" customWidth="1"/>
    <col min="70" max="70" width="18.42578125" style="904" customWidth="1"/>
    <col min="71" max="71" width="18" style="904" customWidth="1"/>
    <col min="72" max="72" width="19.42578125" style="904" customWidth="1"/>
    <col min="73" max="73" width="15.85546875" style="904" customWidth="1"/>
    <col min="74" max="74" width="18.140625" style="904" customWidth="1"/>
    <col min="75" max="75" width="16.7109375" style="904" customWidth="1"/>
    <col min="76" max="76" width="11.5703125" style="904" customWidth="1"/>
    <col min="77" max="77" width="15.7109375" style="904" customWidth="1"/>
    <col min="78" max="78" width="11" style="904" bestFit="1" customWidth="1"/>
    <col min="79" max="79" width="22.42578125" style="904" customWidth="1"/>
    <col min="80" max="80" width="13.7109375" style="904" bestFit="1" customWidth="1"/>
    <col min="81" max="81" width="16.28515625" style="904" customWidth="1"/>
    <col min="82" max="82" width="15" style="904" customWidth="1"/>
    <col min="83" max="83" width="12.85546875" style="904" bestFit="1" customWidth="1"/>
    <col min="84" max="84" width="14" style="904" bestFit="1" customWidth="1"/>
    <col min="85" max="85" width="14.140625" style="904" customWidth="1"/>
    <col min="86" max="86" width="17.5703125" style="904" customWidth="1"/>
    <col min="87" max="87" width="13.140625" style="904" customWidth="1"/>
    <col min="88" max="88" width="20.85546875" style="904" customWidth="1"/>
    <col min="89" max="89" width="16.5703125" style="904" bestFit="1" customWidth="1"/>
    <col min="90" max="90" width="14.42578125" style="904" bestFit="1" customWidth="1"/>
    <col min="91" max="91" width="17.140625" style="904" bestFit="1" customWidth="1"/>
    <col min="92" max="92" width="19.42578125" style="904" customWidth="1"/>
    <col min="93" max="93" width="21.42578125" style="904" customWidth="1"/>
    <col min="94" max="94" width="16.28515625" style="904" bestFit="1" customWidth="1"/>
    <col min="95" max="95" width="16.5703125" style="904" bestFit="1" customWidth="1"/>
    <col min="96" max="96" width="16.140625" style="904" bestFit="1" customWidth="1"/>
    <col min="97" max="97" width="16.140625" style="904" customWidth="1"/>
    <col min="98" max="98" width="21.28515625" style="904" customWidth="1"/>
    <col min="99" max="99" width="20" style="904" bestFit="1" customWidth="1"/>
    <col min="100" max="100" width="17.140625" style="904" bestFit="1" customWidth="1"/>
    <col min="101" max="101" width="12.85546875" style="904" bestFit="1" customWidth="1"/>
    <col min="102" max="102" width="12.5703125" style="904" bestFit="1" customWidth="1"/>
    <col min="103" max="103" width="12" style="904" bestFit="1" customWidth="1"/>
    <col min="104" max="16384" width="9.140625" style="904"/>
  </cols>
  <sheetData>
    <row r="1" spans="1:103">
      <c r="B1" s="949" t="s">
        <v>134</v>
      </c>
      <c r="C1" s="948"/>
      <c r="E1" s="948"/>
      <c r="F1" s="1638" t="s">
        <v>3</v>
      </c>
      <c r="G1" s="1638"/>
      <c r="H1" s="1638"/>
      <c r="I1" s="1638"/>
    </row>
    <row r="2" spans="1:103">
      <c r="B2" s="951" t="s">
        <v>2</v>
      </c>
      <c r="C2" s="948"/>
      <c r="D2" s="1639"/>
      <c r="E2" s="948"/>
      <c r="F2" s="1638" t="s">
        <v>899</v>
      </c>
      <c r="G2" s="1638"/>
      <c r="H2" s="1638"/>
      <c r="I2" s="1638"/>
    </row>
    <row r="3" spans="1:103">
      <c r="B3" s="948" t="s">
        <v>952</v>
      </c>
      <c r="C3" s="948"/>
      <c r="D3" s="1640" t="s">
        <v>999</v>
      </c>
      <c r="E3" s="1641" t="s">
        <v>1001</v>
      </c>
      <c r="F3" s="1641" t="s">
        <v>1001</v>
      </c>
      <c r="G3" s="1641" t="s">
        <v>1001</v>
      </c>
      <c r="H3" s="1641" t="s">
        <v>999</v>
      </c>
      <c r="I3" s="1641" t="s">
        <v>1001</v>
      </c>
      <c r="J3" s="1590" t="s">
        <v>999</v>
      </c>
      <c r="K3" s="1641" t="s">
        <v>1001</v>
      </c>
      <c r="L3" s="1641" t="s">
        <v>1001</v>
      </c>
      <c r="M3" s="1641" t="s">
        <v>1001</v>
      </c>
      <c r="N3" s="1641" t="s">
        <v>1001</v>
      </c>
      <c r="O3" s="1641" t="s">
        <v>1001</v>
      </c>
      <c r="P3" s="1641" t="s">
        <v>1001</v>
      </c>
      <c r="Q3" s="1641" t="s">
        <v>1001</v>
      </c>
      <c r="R3" s="1641" t="s">
        <v>1001</v>
      </c>
      <c r="S3" s="1641" t="s">
        <v>1001</v>
      </c>
      <c r="T3" s="1590" t="s">
        <v>999</v>
      </c>
      <c r="U3" s="1641" t="s">
        <v>1001</v>
      </c>
      <c r="V3" s="1641" t="s">
        <v>1001</v>
      </c>
      <c r="W3" s="1641" t="s">
        <v>1001</v>
      </c>
      <c r="X3" s="1641" t="s">
        <v>1001</v>
      </c>
      <c r="Y3" s="1641" t="s">
        <v>1001</v>
      </c>
      <c r="Z3" s="1590" t="s">
        <v>999</v>
      </c>
      <c r="AA3" s="1641" t="s">
        <v>1001</v>
      </c>
      <c r="AB3" s="1641" t="s">
        <v>1001</v>
      </c>
      <c r="AC3" s="1641" t="s">
        <v>1001</v>
      </c>
      <c r="AD3" s="1641" t="s">
        <v>1001</v>
      </c>
      <c r="AE3" s="1641" t="s">
        <v>1001</v>
      </c>
      <c r="AF3" s="1641" t="s">
        <v>1001</v>
      </c>
      <c r="AG3" s="1641" t="s">
        <v>1001</v>
      </c>
      <c r="AH3" s="1590" t="s">
        <v>999</v>
      </c>
      <c r="AI3" s="1641" t="s">
        <v>1001</v>
      </c>
      <c r="AJ3" s="1641" t="s">
        <v>1001</v>
      </c>
      <c r="AK3" s="1641" t="s">
        <v>1001</v>
      </c>
      <c r="AL3" s="1590" t="s">
        <v>999</v>
      </c>
      <c r="AM3" s="1590" t="s">
        <v>999</v>
      </c>
      <c r="AN3" s="1641" t="s">
        <v>1001</v>
      </c>
      <c r="AO3" s="1641" t="s">
        <v>1001</v>
      </c>
      <c r="AP3" s="1641" t="s">
        <v>1001</v>
      </c>
      <c r="AQ3" s="1641" t="s">
        <v>1001</v>
      </c>
      <c r="AR3" s="1641" t="s">
        <v>1001</v>
      </c>
      <c r="AS3" s="1641" t="s">
        <v>1001</v>
      </c>
      <c r="AT3" s="1641" t="s">
        <v>1001</v>
      </c>
      <c r="AU3" s="1641" t="s">
        <v>1001</v>
      </c>
      <c r="AV3" s="1641" t="s">
        <v>1001</v>
      </c>
      <c r="AW3" s="72" t="s">
        <v>1000</v>
      </c>
      <c r="AX3" s="72" t="s">
        <v>1000</v>
      </c>
      <c r="AY3" s="1590" t="s">
        <v>999</v>
      </c>
      <c r="AZ3" s="1590" t="s">
        <v>999</v>
      </c>
    </row>
    <row r="4" spans="1:103" s="1642" customFormat="1">
      <c r="B4" s="1643"/>
      <c r="C4" s="1644" t="s">
        <v>5</v>
      </c>
      <c r="D4" s="1645">
        <v>3.1</v>
      </c>
      <c r="E4" s="1645">
        <v>3.2</v>
      </c>
      <c r="F4" s="1645">
        <v>3.3</v>
      </c>
      <c r="G4" s="1645">
        <v>3.4</v>
      </c>
      <c r="H4" s="1645">
        <v>3.5</v>
      </c>
      <c r="I4" s="1646">
        <v>3.6</v>
      </c>
      <c r="J4" s="1645">
        <v>3.7</v>
      </c>
      <c r="K4" s="1646">
        <v>4.0999999999999996</v>
      </c>
      <c r="L4" s="1646">
        <v>4.2</v>
      </c>
      <c r="M4" s="1646">
        <v>4.3</v>
      </c>
      <c r="N4" s="1646">
        <v>4.4000000000000004</v>
      </c>
      <c r="O4" s="1646">
        <v>4.5</v>
      </c>
      <c r="P4" s="1646">
        <v>4.5999999999999996</v>
      </c>
      <c r="Q4" s="1646">
        <v>4.7</v>
      </c>
      <c r="R4" s="1646">
        <v>4.8</v>
      </c>
      <c r="S4" s="1646">
        <v>5.0999999999999996</v>
      </c>
      <c r="T4" s="1646">
        <v>5.2</v>
      </c>
      <c r="U4" s="1646">
        <v>5.3</v>
      </c>
      <c r="V4" s="1646">
        <v>5.4</v>
      </c>
      <c r="W4" s="1646">
        <v>5.5</v>
      </c>
      <c r="X4" s="1646">
        <v>5.6</v>
      </c>
      <c r="Y4" s="1646">
        <v>6.1</v>
      </c>
      <c r="Z4" s="1647">
        <v>7.1</v>
      </c>
      <c r="AA4" s="1646">
        <v>7.2</v>
      </c>
      <c r="AB4" s="1646">
        <v>7.3</v>
      </c>
      <c r="AC4" s="1646">
        <v>7.4</v>
      </c>
      <c r="AD4" s="1646">
        <v>7.5</v>
      </c>
      <c r="AE4" s="1646">
        <v>7.6</v>
      </c>
      <c r="AF4" s="1646">
        <v>7.7</v>
      </c>
      <c r="AG4" s="1646">
        <v>7.8</v>
      </c>
      <c r="AH4" s="1647">
        <v>7.9</v>
      </c>
      <c r="AI4" s="1648">
        <v>7.1</v>
      </c>
      <c r="AJ4" s="1646">
        <v>7.11</v>
      </c>
      <c r="AK4" s="1646">
        <v>7.12</v>
      </c>
      <c r="AL4" s="1646">
        <v>8.1</v>
      </c>
      <c r="AM4" s="1646">
        <v>8.1999999999999993</v>
      </c>
      <c r="AN4" s="1646">
        <v>8.3000000000000007</v>
      </c>
      <c r="AO4" s="1646">
        <v>8.4</v>
      </c>
      <c r="AP4" s="1646">
        <v>8.5</v>
      </c>
      <c r="AQ4" s="1646" t="s">
        <v>715</v>
      </c>
      <c r="AR4" s="1646">
        <v>8.6</v>
      </c>
      <c r="AS4" s="1646">
        <v>8.6999999999999993</v>
      </c>
      <c r="AT4" s="1646">
        <v>8.8000000000000007</v>
      </c>
      <c r="AU4" s="1646">
        <v>8.9</v>
      </c>
      <c r="AV4" s="1648">
        <v>8.1</v>
      </c>
      <c r="AW4" s="1649">
        <v>8.11</v>
      </c>
      <c r="AX4" s="1648">
        <v>8.1199999999999992</v>
      </c>
      <c r="AY4" s="1646">
        <v>9.1</v>
      </c>
      <c r="AZ4" s="1646" t="s">
        <v>753</v>
      </c>
      <c r="BA4" s="1646"/>
      <c r="BB4" s="1646"/>
      <c r="BC4" s="1646"/>
    </row>
    <row r="5" spans="1:103" ht="15.75" customHeight="1">
      <c r="B5" s="948"/>
      <c r="C5" s="9"/>
      <c r="D5" s="1650" t="s">
        <v>182</v>
      </c>
      <c r="E5" s="1650" t="s">
        <v>7</v>
      </c>
      <c r="F5" s="1650" t="s">
        <v>228</v>
      </c>
      <c r="G5" s="1650" t="s">
        <v>786</v>
      </c>
      <c r="H5" s="1650" t="s">
        <v>764</v>
      </c>
      <c r="I5" s="9" t="s">
        <v>230</v>
      </c>
      <c r="J5" s="1650" t="s">
        <v>863</v>
      </c>
      <c r="K5" s="1651" t="s">
        <v>788</v>
      </c>
      <c r="L5" s="1651" t="s">
        <v>766</v>
      </c>
      <c r="M5" s="1651" t="s">
        <v>787</v>
      </c>
      <c r="N5" s="1651" t="s">
        <v>605</v>
      </c>
      <c r="O5" s="1651" t="s">
        <v>456</v>
      </c>
      <c r="P5" s="1651" t="s">
        <v>611</v>
      </c>
      <c r="Q5" s="1651" t="s">
        <v>256</v>
      </c>
      <c r="R5" s="1651" t="s">
        <v>768</v>
      </c>
      <c r="S5" s="1652" t="s">
        <v>769</v>
      </c>
      <c r="T5" s="1652" t="s">
        <v>774</v>
      </c>
      <c r="U5" s="1652" t="s">
        <v>771</v>
      </c>
      <c r="V5" s="1651" t="s">
        <v>659</v>
      </c>
      <c r="W5" s="1651" t="s">
        <v>661</v>
      </c>
      <c r="X5" s="1651" t="s">
        <v>254</v>
      </c>
      <c r="Y5" s="9" t="s">
        <v>232</v>
      </c>
      <c r="Z5" s="1653" t="s">
        <v>8</v>
      </c>
      <c r="AA5" s="1651" t="s">
        <v>775</v>
      </c>
      <c r="AB5" s="9" t="s">
        <v>233</v>
      </c>
      <c r="AC5" s="9" t="s">
        <v>234</v>
      </c>
      <c r="AD5" s="1651" t="s">
        <v>681</v>
      </c>
      <c r="AE5" s="1651" t="s">
        <v>682</v>
      </c>
      <c r="AF5" s="1651" t="s">
        <v>778</v>
      </c>
      <c r="AG5" s="1651" t="s">
        <v>779</v>
      </c>
      <c r="AH5" s="1654" t="s">
        <v>780</v>
      </c>
      <c r="AI5" s="1651" t="s">
        <v>781</v>
      </c>
      <c r="AJ5" s="1651" t="s">
        <v>695</v>
      </c>
      <c r="AK5" s="1651" t="s">
        <v>697</v>
      </c>
      <c r="AL5" s="9" t="s">
        <v>235</v>
      </c>
      <c r="AM5" s="9" t="s">
        <v>9</v>
      </c>
      <c r="AN5" s="1651" t="s">
        <v>782</v>
      </c>
      <c r="AO5" s="9" t="s">
        <v>236</v>
      </c>
      <c r="AP5" s="1651" t="s">
        <v>417</v>
      </c>
      <c r="AQ5" s="9" t="s">
        <v>57</v>
      </c>
      <c r="AR5" s="1651" t="s">
        <v>725</v>
      </c>
      <c r="AS5" s="9" t="s">
        <v>237</v>
      </c>
      <c r="AT5" s="1651" t="s">
        <v>789</v>
      </c>
      <c r="AU5" s="9" t="s">
        <v>189</v>
      </c>
      <c r="AV5" s="1651" t="s">
        <v>744</v>
      </c>
      <c r="AW5" s="1655" t="s">
        <v>853</v>
      </c>
      <c r="AX5" s="1656" t="s">
        <v>863</v>
      </c>
      <c r="AY5" s="9" t="s">
        <v>190</v>
      </c>
      <c r="AZ5" s="1651" t="s">
        <v>790</v>
      </c>
      <c r="BA5" s="1656"/>
      <c r="BB5" s="1656"/>
      <c r="BC5" s="1656"/>
    </row>
    <row r="6" spans="1:103">
      <c r="B6" s="952"/>
      <c r="C6" s="1657"/>
      <c r="D6" s="1650" t="s">
        <v>11</v>
      </c>
      <c r="E6" s="1650" t="s">
        <v>13</v>
      </c>
      <c r="F6" s="1650" t="s">
        <v>12</v>
      </c>
      <c r="G6" s="1650" t="s">
        <v>14</v>
      </c>
      <c r="H6" s="1650" t="s">
        <v>765</v>
      </c>
      <c r="I6" s="9" t="s">
        <v>7</v>
      </c>
      <c r="J6" s="1650" t="s">
        <v>874</v>
      </c>
      <c r="K6" s="1651"/>
      <c r="L6" s="1651"/>
      <c r="M6" s="1658"/>
      <c r="N6" s="1658"/>
      <c r="O6" s="1658"/>
      <c r="P6" s="1658"/>
      <c r="Q6" s="1658"/>
      <c r="R6" s="1651"/>
      <c r="S6" s="1658"/>
      <c r="T6" s="1658"/>
      <c r="U6" s="1658"/>
      <c r="V6" s="1658"/>
      <c r="W6" s="1658"/>
      <c r="X6" s="1658"/>
      <c r="Y6" s="9" t="s">
        <v>238</v>
      </c>
      <c r="Z6" s="1653" t="s">
        <v>15</v>
      </c>
      <c r="AA6" s="1658"/>
      <c r="AB6" s="9" t="s">
        <v>239</v>
      </c>
      <c r="AC6" s="9" t="s">
        <v>240</v>
      </c>
      <c r="AD6" s="1658"/>
      <c r="AE6" s="1658"/>
      <c r="AF6" s="1658"/>
      <c r="AG6" s="1658"/>
      <c r="AH6" s="1659"/>
      <c r="AI6" s="1658"/>
      <c r="AJ6" s="1658"/>
      <c r="AK6" s="1658"/>
      <c r="AL6" s="9" t="s">
        <v>154</v>
      </c>
      <c r="AM6" s="9" t="s">
        <v>16</v>
      </c>
      <c r="AN6" s="1658"/>
      <c r="AO6" s="9" t="s">
        <v>241</v>
      </c>
      <c r="AP6" s="1658"/>
      <c r="AQ6" s="9" t="s">
        <v>783</v>
      </c>
      <c r="AR6" s="1651"/>
      <c r="AS6" s="9" t="s">
        <v>242</v>
      </c>
      <c r="AT6" s="1658"/>
      <c r="AU6" s="9" t="s">
        <v>243</v>
      </c>
      <c r="AV6" s="1651"/>
      <c r="AW6" s="1660"/>
      <c r="AX6" s="1660" t="s">
        <v>860</v>
      </c>
      <c r="AY6" s="9" t="s">
        <v>244</v>
      </c>
      <c r="AZ6" s="1658"/>
      <c r="BA6" s="1660"/>
      <c r="BB6" s="1660"/>
      <c r="BC6" s="1660"/>
    </row>
    <row r="7" spans="1:103">
      <c r="B7" s="952" t="s">
        <v>20</v>
      </c>
      <c r="C7" s="956"/>
      <c r="D7" s="1661"/>
      <c r="E7" s="1661"/>
      <c r="F7" s="1661"/>
      <c r="G7" s="1661"/>
      <c r="H7" s="1661"/>
      <c r="I7" s="1661"/>
      <c r="J7" s="1661"/>
      <c r="K7" s="1661"/>
      <c r="L7" s="1661"/>
      <c r="M7" s="1661"/>
      <c r="N7" s="1661"/>
      <c r="O7" s="1661"/>
      <c r="P7" s="1661"/>
      <c r="Q7" s="1661"/>
      <c r="R7" s="1661"/>
      <c r="S7" s="1661"/>
      <c r="U7" s="1661"/>
      <c r="Y7" s="1661"/>
      <c r="Z7" s="1661"/>
      <c r="AA7" s="1661"/>
      <c r="AB7" s="1661"/>
      <c r="AC7" s="1661"/>
      <c r="AD7" s="1661"/>
      <c r="AE7" s="1661"/>
      <c r="AF7" s="1661"/>
      <c r="AG7" s="1661"/>
      <c r="AH7" s="1661"/>
      <c r="AI7" s="1661"/>
      <c r="AJ7" s="1661"/>
      <c r="AK7" s="1661"/>
      <c r="AL7" s="1661"/>
      <c r="AM7" s="1661"/>
      <c r="AN7" s="1661"/>
      <c r="AO7" s="1661"/>
      <c r="AP7" s="1661"/>
      <c r="AQ7" s="1661"/>
      <c r="AR7" s="1661"/>
      <c r="AS7" s="1661"/>
      <c r="AT7" s="1661"/>
      <c r="AW7" s="904"/>
      <c r="AX7" s="904"/>
    </row>
    <row r="8" spans="1:103">
      <c r="A8" s="904">
        <v>1</v>
      </c>
      <c r="B8" s="948" t="s">
        <v>21</v>
      </c>
      <c r="C8" s="929">
        <f>SUM(D8:AZ8)</f>
        <v>6859537.3700000104</v>
      </c>
      <c r="D8" s="1661">
        <f>'Adjustments - restating'!D8+'Adjustments - Pro Forma'!D9</f>
        <v>-6704444.8099999987</v>
      </c>
      <c r="E8" s="1661">
        <f>'Adjustments - restating'!E8+'Adjustments - Pro Forma'!E9</f>
        <v>-33120.929999989981</v>
      </c>
      <c r="F8" s="1661">
        <f>'Adjustments - restating'!F8+'Adjustments - Pro Forma'!F9</f>
        <v>12402155.109999999</v>
      </c>
      <c r="G8" s="1661">
        <f>'Adjustments - restating'!G8+'Adjustments - Pro Forma'!G9</f>
        <v>0</v>
      </c>
      <c r="H8" s="1661">
        <f>'Adjustments - restating'!H8+'Adjustments - Pro Forma'!H9</f>
        <v>0</v>
      </c>
      <c r="I8" s="1661">
        <f>'Adjustments - restating'!I8+'Adjustments - Pro Forma'!I9</f>
        <v>0</v>
      </c>
      <c r="J8" s="1661">
        <f>'Adjustments - restating'!J8+'Adjustments - Pro Forma'!J9</f>
        <v>1194948</v>
      </c>
      <c r="K8" s="1661">
        <f>'Adjustments - restating'!K8+'Adjustments - Pro Forma'!K9</f>
        <v>0</v>
      </c>
      <c r="L8" s="1661">
        <f>'Adjustments - restating'!L8+'Adjustments - Pro Forma'!L9</f>
        <v>0</v>
      </c>
      <c r="M8" s="1661">
        <f>'Adjustments - restating'!M8+'Adjustments - Pro Forma'!M9</f>
        <v>0</v>
      </c>
      <c r="N8" s="1661">
        <f>'Adjustments - restating'!N8+'Adjustments - Pro Forma'!N9</f>
        <v>0</v>
      </c>
      <c r="O8" s="1661">
        <f>'Adjustments - restating'!O8+'Adjustments - Pro Forma'!O9</f>
        <v>0</v>
      </c>
      <c r="P8" s="1661">
        <f>'Adjustments - restating'!P8+'Adjustments - Pro Forma'!P9</f>
        <v>0</v>
      </c>
      <c r="Q8" s="1661">
        <f>'Adjustments - restating'!Q8+'Adjustments - Pro Forma'!Q9</f>
        <v>0</v>
      </c>
      <c r="R8" s="1661">
        <f>'Adjustments - restating'!R8+'Adjustments - Pro Forma'!R9</f>
        <v>0</v>
      </c>
      <c r="S8" s="1661">
        <f>'Adjustments - restating'!S8+'Adjustments - Pro Forma'!S9</f>
        <v>0</v>
      </c>
      <c r="T8" s="1661">
        <f>'Adjustments - restating'!T8+'Adjustments - Pro Forma'!T9</f>
        <v>0</v>
      </c>
      <c r="U8" s="1661">
        <f>'Adjustments - restating'!U8+'Adjustments - Pro Forma'!U9</f>
        <v>0</v>
      </c>
      <c r="V8" s="1661">
        <f>'Adjustments - restating'!V8+'Adjustments - Pro Forma'!V9</f>
        <v>0</v>
      </c>
      <c r="W8" s="1661">
        <f>'Adjustments - restating'!W8+'Adjustments - Pro Forma'!W9</f>
        <v>0</v>
      </c>
      <c r="X8" s="1661">
        <f>'Adjustments - restating'!X8+'Adjustments - Pro Forma'!X9</f>
        <v>0</v>
      </c>
      <c r="Y8" s="1661">
        <f>'Adjustments - restating'!Y8+'Adjustments - Pro Forma'!Y9</f>
        <v>0</v>
      </c>
      <c r="Z8" s="1661">
        <f>'Adjustments - restating'!Z8+'Adjustments - Pro Forma'!Z9</f>
        <v>0</v>
      </c>
      <c r="AA8" s="1661">
        <f>'Adjustments - restating'!AA8+'Adjustments - Pro Forma'!AA9</f>
        <v>0</v>
      </c>
      <c r="AB8" s="1661">
        <f>'Adjustments - restating'!AB8+'Adjustments - Pro Forma'!AB9</f>
        <v>0</v>
      </c>
      <c r="AC8" s="1661">
        <f>'Adjustments - restating'!AC8+'Adjustments - Pro Forma'!AC9</f>
        <v>0</v>
      </c>
      <c r="AD8" s="1661">
        <f>'Adjustments - restating'!AD8+'Adjustments - Pro Forma'!AD9</f>
        <v>0</v>
      </c>
      <c r="AE8" s="1661">
        <f>'Adjustments - restating'!AE8+'Adjustments - Pro Forma'!AE9</f>
        <v>0</v>
      </c>
      <c r="AF8" s="1661">
        <f>'Adjustments - restating'!AF8+'Adjustments - Pro Forma'!AF9</f>
        <v>0</v>
      </c>
      <c r="AG8" s="1661">
        <f>'Adjustments - restating'!AG8+'Adjustments - Pro Forma'!AG9</f>
        <v>0</v>
      </c>
      <c r="AH8" s="1661">
        <f>'Adjustments - restating'!AH8+'Adjustments - Pro Forma'!AH9</f>
        <v>0</v>
      </c>
      <c r="AI8" s="1661">
        <f>'Adjustments - restating'!AI8+'Adjustments - Pro Forma'!AI9</f>
        <v>0</v>
      </c>
      <c r="AJ8" s="1661">
        <f>'Adjustments - restating'!AJ8+'Adjustments - Pro Forma'!AJ9</f>
        <v>0</v>
      </c>
      <c r="AK8" s="1661">
        <f>'Adjustments - restating'!AK8+'Adjustments - Pro Forma'!AK9</f>
        <v>0</v>
      </c>
      <c r="AL8" s="1661">
        <f>'Adjustments - restating'!AL8+'Adjustments - Pro Forma'!AL9</f>
        <v>0</v>
      </c>
      <c r="AM8" s="1661">
        <f>'Adjustments - restating'!AM8+'Adjustments - Pro Forma'!AM9</f>
        <v>0</v>
      </c>
      <c r="AN8" s="1661">
        <f>'Adjustments - restating'!AN8+'Adjustments - Pro Forma'!AN9</f>
        <v>0</v>
      </c>
      <c r="AO8" s="1661">
        <f>'Adjustments - restating'!AO8+'Adjustments - Pro Forma'!AO9</f>
        <v>0</v>
      </c>
      <c r="AP8" s="1661">
        <f>'Adjustments - restating'!AP8+'Adjustments - Pro Forma'!AP9</f>
        <v>0</v>
      </c>
      <c r="AQ8" s="1661">
        <f>'Adjustments - restating'!AQ8+'Adjustments - Pro Forma'!AQ9</f>
        <v>0</v>
      </c>
      <c r="AR8" s="1661">
        <f>'Adjustments - restating'!AR8+'Adjustments - Pro Forma'!AR9</f>
        <v>0</v>
      </c>
      <c r="AS8" s="1661">
        <f>'Adjustments - restating'!AS8+'Adjustments - Pro Forma'!AS9</f>
        <v>0</v>
      </c>
      <c r="AT8" s="1661">
        <f>'Adjustments - restating'!AT8+'Adjustments - Pro Forma'!AT9</f>
        <v>0</v>
      </c>
      <c r="AU8" s="1661">
        <f>'Adjustments - restating'!AU8+'Adjustments - Pro Forma'!AU9</f>
        <v>0</v>
      </c>
      <c r="AV8" s="1661">
        <f>'Adjustments - restating'!AV8+'Adjustments - Pro Forma'!AV9</f>
        <v>0</v>
      </c>
      <c r="AW8" s="1661">
        <f>'Adjustments - restating'!AW8+'Adjustments - Pro Forma'!AW9</f>
        <v>0</v>
      </c>
      <c r="AX8" s="1661">
        <f>'Adjustments - restating'!AX8+'Adjustments - Pro Forma'!AX9</f>
        <v>0</v>
      </c>
      <c r="AY8" s="1661">
        <f>'Adjustments - restating'!AY8+'Adjustments - Pro Forma'!AW9</f>
        <v>0</v>
      </c>
      <c r="AZ8" s="1661">
        <f>'Adjustments - restating'!AZ8+'Adjustments - Pro Forma'!AY9</f>
        <v>0</v>
      </c>
      <c r="BA8" s="1661"/>
      <c r="BB8" s="1661"/>
      <c r="BC8" s="1661"/>
      <c r="CY8" s="1662"/>
    </row>
    <row r="9" spans="1:103">
      <c r="A9" s="904">
        <v>2</v>
      </c>
      <c r="B9" s="948" t="s">
        <v>22</v>
      </c>
      <c r="C9" s="929">
        <f>SUM(D9:AZ9)</f>
        <v>0</v>
      </c>
      <c r="D9" s="1661">
        <f>'Adjustments - restating'!D9+'Adjustments - Pro Forma'!D10</f>
        <v>0</v>
      </c>
      <c r="E9" s="1661">
        <f>'Adjustments - restating'!E9+'Adjustments - Pro Forma'!E10</f>
        <v>0</v>
      </c>
      <c r="F9" s="1661">
        <f>'Adjustments - restating'!F9+'Adjustments - Pro Forma'!F10</f>
        <v>0</v>
      </c>
      <c r="G9" s="1661">
        <f>'Adjustments - restating'!G9+'Adjustments - Pro Forma'!G10</f>
        <v>0</v>
      </c>
      <c r="H9" s="1661">
        <f>'Adjustments - restating'!H9+'Adjustments - Pro Forma'!H10</f>
        <v>0</v>
      </c>
      <c r="I9" s="1661">
        <f>'Adjustments - restating'!I9+'Adjustments - Pro Forma'!I10</f>
        <v>0</v>
      </c>
      <c r="J9" s="1661">
        <f>'Adjustments - restating'!J9+'Adjustments - Pro Forma'!J10</f>
        <v>0</v>
      </c>
      <c r="K9" s="1661">
        <f>'Adjustments - restating'!K9+'Adjustments - Pro Forma'!K10</f>
        <v>0</v>
      </c>
      <c r="L9" s="1661">
        <f>'Adjustments - restating'!L9+'Adjustments - Pro Forma'!L10</f>
        <v>0</v>
      </c>
      <c r="M9" s="1661">
        <v>0</v>
      </c>
      <c r="N9" s="1661">
        <f>'Adjustments - restating'!N9+'Adjustments - Pro Forma'!N10</f>
        <v>0</v>
      </c>
      <c r="O9" s="1661">
        <f>'Adjustments - restating'!O9+'Adjustments - Pro Forma'!O10</f>
        <v>0</v>
      </c>
      <c r="P9" s="1661">
        <f>'Adjustments - restating'!P9+'Adjustments - Pro Forma'!P10</f>
        <v>0</v>
      </c>
      <c r="Q9" s="1661">
        <f>'Adjustments - restating'!Q9+'Adjustments - Pro Forma'!Q10</f>
        <v>0</v>
      </c>
      <c r="R9" s="1661">
        <f>'Adjustments - restating'!R9+'Adjustments - Pro Forma'!R10</f>
        <v>0</v>
      </c>
      <c r="S9" s="1661">
        <f>'Adjustments - restating'!S9+'Adjustments - Pro Forma'!S10</f>
        <v>0</v>
      </c>
      <c r="T9" s="1661">
        <f>'Adjustments - restating'!T9+'Adjustments - Pro Forma'!T10</f>
        <v>0</v>
      </c>
      <c r="U9" s="1661">
        <f>'Adjustments - restating'!U9+'Adjustments - Pro Forma'!U10</f>
        <v>0</v>
      </c>
      <c r="V9" s="1661">
        <f>'Adjustments - restating'!V9+'Adjustments - Pro Forma'!V10</f>
        <v>0</v>
      </c>
      <c r="W9" s="1661">
        <f>'Adjustments - restating'!W9+'Adjustments - Pro Forma'!W10</f>
        <v>0</v>
      </c>
      <c r="X9" s="1661">
        <f>'Adjustments - restating'!X9+'Adjustments - Pro Forma'!X10</f>
        <v>0</v>
      </c>
      <c r="Y9" s="1661">
        <f>'Adjustments - restating'!Y9+'Adjustments - Pro Forma'!Y10</f>
        <v>0</v>
      </c>
      <c r="Z9" s="1661">
        <f>'Adjustments - restating'!Z9+'Adjustments - Pro Forma'!Z10</f>
        <v>0</v>
      </c>
      <c r="AA9" s="1661">
        <f>'Adjustments - restating'!AA9+'Adjustments - Pro Forma'!AA10</f>
        <v>0</v>
      </c>
      <c r="AB9" s="1661">
        <f>'Adjustments - restating'!AB9+'Adjustments - Pro Forma'!AB10</f>
        <v>0</v>
      </c>
      <c r="AC9" s="1661">
        <f>'Adjustments - restating'!AC9+'Adjustments - Pro Forma'!AC10</f>
        <v>0</v>
      </c>
      <c r="AD9" s="1661">
        <f>'Adjustments - restating'!AD9+'Adjustments - Pro Forma'!AD10</f>
        <v>0</v>
      </c>
      <c r="AE9" s="1661">
        <f>'Adjustments - restating'!AE9+'Adjustments - Pro Forma'!AE10</f>
        <v>0</v>
      </c>
      <c r="AF9" s="1661">
        <f>'Adjustments - restating'!AF9+'Adjustments - Pro Forma'!AF10</f>
        <v>0</v>
      </c>
      <c r="AG9" s="1661">
        <f>'Adjustments - restating'!AG9+'Adjustments - Pro Forma'!AG10</f>
        <v>0</v>
      </c>
      <c r="AH9" s="1661">
        <f>'Adjustments - restating'!AH9+'Adjustments - Pro Forma'!AH10</f>
        <v>0</v>
      </c>
      <c r="AI9" s="1661">
        <f>'Adjustments - restating'!AI9+'Adjustments - Pro Forma'!AI10</f>
        <v>0</v>
      </c>
      <c r="AJ9" s="1661">
        <f>'Adjustments - restating'!AJ9+'Adjustments - Pro Forma'!AJ10</f>
        <v>0</v>
      </c>
      <c r="AK9" s="1661">
        <f>'Adjustments - restating'!AK9+'Adjustments - Pro Forma'!AK10</f>
        <v>0</v>
      </c>
      <c r="AL9" s="1661">
        <f>'Adjustments - restating'!AL9+'Adjustments - Pro Forma'!AL10</f>
        <v>0</v>
      </c>
      <c r="AM9" s="1661">
        <f>'Adjustments - restating'!AM9+'Adjustments - Pro Forma'!AM10</f>
        <v>0</v>
      </c>
      <c r="AN9" s="1661">
        <v>0</v>
      </c>
      <c r="AO9" s="1661">
        <f>'Adjustments - restating'!AO9+'Adjustments - Pro Forma'!AO10</f>
        <v>0</v>
      </c>
      <c r="AP9" s="1661">
        <f>'Adjustments - restating'!AP9+'Adjustments - Pro Forma'!AP10</f>
        <v>0</v>
      </c>
      <c r="AQ9" s="1661">
        <f>'Adjustments - restating'!AQ9+'Adjustments - Pro Forma'!AQ10</f>
        <v>0</v>
      </c>
      <c r="AR9" s="1661">
        <f>'Adjustments - restating'!AR9+'Adjustments - Pro Forma'!AR10</f>
        <v>0</v>
      </c>
      <c r="AS9" s="1661">
        <f>'Adjustments - restating'!AS9+'Adjustments - Pro Forma'!AS10</f>
        <v>0</v>
      </c>
      <c r="AT9" s="1661">
        <f>'Adjustments - restating'!AT9+'Adjustments - Pro Forma'!AT10</f>
        <v>0</v>
      </c>
      <c r="AU9" s="1661">
        <f>'Adjustments - restating'!AU9+'Adjustments - Pro Forma'!AU10</f>
        <v>0</v>
      </c>
      <c r="AV9" s="1661">
        <f>'Adjustments - restating'!AV9+'Adjustments - Pro Forma'!AV10</f>
        <v>0</v>
      </c>
      <c r="AW9" s="1661">
        <f>'Adjustments - restating'!AW9+'Adjustments - Pro Forma'!AW10</f>
        <v>0</v>
      </c>
      <c r="AX9" s="1661">
        <f>'Adjustments - restating'!AX9+'Adjustments - Pro Forma'!AX10</f>
        <v>0</v>
      </c>
      <c r="AY9" s="1661">
        <f>'Adjustments - restating'!AY9+'Adjustments - Pro Forma'!AY10</f>
        <v>0</v>
      </c>
      <c r="AZ9" s="1661">
        <f>'Adjustments - restating'!AZ9+'Adjustments - Pro Forma'!AZ10</f>
        <v>0</v>
      </c>
      <c r="BA9" s="1661"/>
      <c r="BB9" s="1661"/>
      <c r="BC9" s="1661"/>
      <c r="CY9" s="1662"/>
    </row>
    <row r="10" spans="1:103">
      <c r="A10" s="904">
        <v>3</v>
      </c>
      <c r="B10" s="948" t="s">
        <v>23</v>
      </c>
      <c r="C10" s="929">
        <f>SUM(D10:AZ10)</f>
        <v>-39752891.799198709</v>
      </c>
      <c r="D10" s="1661">
        <f>'Adjustments - restating'!D10+'Adjustments - Pro Forma'!D11</f>
        <v>0</v>
      </c>
      <c r="E10" s="1661">
        <f>'Adjustments - restating'!E10+'Adjustments - Pro Forma'!E11</f>
        <v>0</v>
      </c>
      <c r="F10" s="1661">
        <f>'Adjustments - restating'!F10+'Adjustments - Pro Forma'!F11</f>
        <v>0</v>
      </c>
      <c r="G10" s="1661">
        <f>'Adjustments - restating'!G10+'Adjustments - Pro Forma'!G11</f>
        <v>0</v>
      </c>
      <c r="H10" s="1661">
        <f>'Adjustments - restating'!H10+'Adjustments - Pro Forma'!H11</f>
        <v>0</v>
      </c>
      <c r="I10" s="1661">
        <f>'Adjustments - restating'!I10+'Adjustments - Pro Forma'!I11</f>
        <v>0</v>
      </c>
      <c r="J10" s="1661">
        <f>'Adjustments - restating'!J10+'Adjustments - Pro Forma'!J11</f>
        <v>0</v>
      </c>
      <c r="K10" s="1661">
        <f>'Adjustments - restating'!K10+'Adjustments - Pro Forma'!K11</f>
        <v>0</v>
      </c>
      <c r="L10" s="1661">
        <f>'Adjustments - restating'!L10+'Adjustments - Pro Forma'!L11</f>
        <v>0</v>
      </c>
      <c r="M10" s="1661">
        <v>0</v>
      </c>
      <c r="N10" s="1661">
        <f>'Adjustments - restating'!N10+'Adjustments - Pro Forma'!N11</f>
        <v>0</v>
      </c>
      <c r="O10" s="1661">
        <f>'Adjustments - restating'!O10+'Adjustments - Pro Forma'!O11</f>
        <v>0</v>
      </c>
      <c r="P10" s="1661">
        <f>'Adjustments - restating'!P10+'Adjustments - Pro Forma'!P11</f>
        <v>0</v>
      </c>
      <c r="Q10" s="1661">
        <f>'Adjustments - restating'!Q10+'Adjustments - Pro Forma'!Q11</f>
        <v>0</v>
      </c>
      <c r="R10" s="1661">
        <f>'Adjustments - restating'!R10+'Adjustments - Pro Forma'!R11</f>
        <v>0</v>
      </c>
      <c r="S10" s="1661">
        <f>'Adjustments - restating'!S10+'Adjustments - Pro Forma'!S11</f>
        <v>3803644.2032988709</v>
      </c>
      <c r="T10" s="1661">
        <f>'Adjustments - restating'!T10+'Adjustments - Pro Forma'!T11</f>
        <v>-43487526.543622248</v>
      </c>
      <c r="U10" s="1661">
        <f>'Adjustments - restating'!U10+'Adjustments - Pro Forma'!U11</f>
        <v>0</v>
      </c>
      <c r="V10" s="1661">
        <f>'Adjustments - restating'!V10+'Adjustments - Pro Forma'!V11</f>
        <v>0</v>
      </c>
      <c r="W10" s="1661">
        <f>'Adjustments - restating'!W10+'Adjustments - Pro Forma'!W11</f>
        <v>0</v>
      </c>
      <c r="X10" s="1661">
        <f>'Adjustments - restating'!X10+'Adjustments - Pro Forma'!X11</f>
        <v>0</v>
      </c>
      <c r="Y10" s="1661">
        <f>'Adjustments - restating'!Y10+'Adjustments - Pro Forma'!Y11</f>
        <v>0</v>
      </c>
      <c r="Z10" s="1661">
        <f>'Adjustments - restating'!Z10+'Adjustments - Pro Forma'!Z11</f>
        <v>0</v>
      </c>
      <c r="AA10" s="1661">
        <f>'Adjustments - restating'!AA10+'Adjustments - Pro Forma'!AA11</f>
        <v>0</v>
      </c>
      <c r="AB10" s="1661">
        <f>'Adjustments - restating'!AB10+'Adjustments - Pro Forma'!AB11</f>
        <v>0</v>
      </c>
      <c r="AC10" s="1661">
        <f>'Adjustments - restating'!AC10+'Adjustments - Pro Forma'!AC11</f>
        <v>0</v>
      </c>
      <c r="AD10" s="1661">
        <f>'Adjustments - restating'!AD10+'Adjustments - Pro Forma'!AD11</f>
        <v>0</v>
      </c>
      <c r="AE10" s="1661">
        <f>'Adjustments - restating'!AE10+'Adjustments - Pro Forma'!AE11</f>
        <v>0</v>
      </c>
      <c r="AF10" s="1661">
        <f>'Adjustments - restating'!AF10+'Adjustments - Pro Forma'!AF11</f>
        <v>0</v>
      </c>
      <c r="AG10" s="1661">
        <f>'Adjustments - restating'!AG10+'Adjustments - Pro Forma'!AG11</f>
        <v>0</v>
      </c>
      <c r="AH10" s="1661">
        <f>'Adjustments - restating'!AH10+'Adjustments - Pro Forma'!AH11</f>
        <v>0</v>
      </c>
      <c r="AI10" s="1661">
        <f>'Adjustments - restating'!AI10+'Adjustments - Pro Forma'!AI11</f>
        <v>0</v>
      </c>
      <c r="AJ10" s="1661">
        <f>'Adjustments - restating'!AJ10+'Adjustments - Pro Forma'!AJ11</f>
        <v>0</v>
      </c>
      <c r="AK10" s="1661">
        <f>'Adjustments - restating'!AK10+'Adjustments - Pro Forma'!AK11</f>
        <v>0</v>
      </c>
      <c r="AL10" s="1661">
        <f>'Adjustments - restating'!AL10+'Adjustments - Pro Forma'!AL11</f>
        <v>0</v>
      </c>
      <c r="AM10" s="1661">
        <f>'Adjustments - restating'!AM10+'Adjustments - Pro Forma'!AM11</f>
        <v>0</v>
      </c>
      <c r="AN10" s="1661">
        <v>0</v>
      </c>
      <c r="AO10" s="1661">
        <f>'Adjustments - restating'!AO10+'Adjustments - Pro Forma'!AO11</f>
        <v>0</v>
      </c>
      <c r="AP10" s="1661">
        <f>'Adjustments - restating'!AP10+'Adjustments - Pro Forma'!AP11</f>
        <v>0</v>
      </c>
      <c r="AQ10" s="1661">
        <f>'Adjustments - restating'!AQ10+'Adjustments - Pro Forma'!AQ11</f>
        <v>0</v>
      </c>
      <c r="AR10" s="1661">
        <f>'Adjustments - restating'!AR10+'Adjustments - Pro Forma'!AR11</f>
        <v>0</v>
      </c>
      <c r="AS10" s="1661">
        <f>'Adjustments - restating'!AS10+'Adjustments - Pro Forma'!AS11</f>
        <v>0</v>
      </c>
      <c r="AT10" s="1661">
        <f>'Adjustments - restating'!AT10+'Adjustments - Pro Forma'!AT11</f>
        <v>0</v>
      </c>
      <c r="AU10" s="1661">
        <f>'Adjustments - restating'!AU10+'Adjustments - Pro Forma'!AU11</f>
        <v>0</v>
      </c>
      <c r="AV10" s="1661">
        <f>'Adjustments - restating'!AV10+'Adjustments - Pro Forma'!AV11</f>
        <v>0</v>
      </c>
      <c r="AW10" s="1661">
        <f>'Adjustments - restating'!AW10+'Adjustments - Pro Forma'!AW11</f>
        <v>0</v>
      </c>
      <c r="AX10" s="1661">
        <f>'Adjustments - restating'!AX10+'Adjustments - Pro Forma'!AX11</f>
        <v>0</v>
      </c>
      <c r="AY10" s="1661">
        <f>'Adjustments - restating'!AY10+'Adjustments - Pro Forma'!AY11</f>
        <v>0</v>
      </c>
      <c r="AZ10" s="1661">
        <f>'Adjustments - restating'!AZ10+'Adjustments - Pro Forma'!AZ11</f>
        <v>-69009.458875338576</v>
      </c>
      <c r="BA10" s="1661"/>
      <c r="BB10" s="1661"/>
      <c r="BC10" s="1661"/>
      <c r="CY10" s="1662"/>
    </row>
    <row r="11" spans="1:103">
      <c r="A11" s="904">
        <v>4</v>
      </c>
      <c r="B11" s="948" t="s">
        <v>24</v>
      </c>
      <c r="C11" s="929">
        <f>SUM(D11:AZ11)</f>
        <v>-1730482.3970819984</v>
      </c>
      <c r="D11" s="1661">
        <f>'Adjustments - restating'!D11+'Adjustments - Pro Forma'!D12</f>
        <v>0</v>
      </c>
      <c r="E11" s="1661">
        <f>'Adjustments - restating'!E11+'Adjustments - Pro Forma'!E12</f>
        <v>0</v>
      </c>
      <c r="F11" s="1661">
        <f>'Adjustments - restating'!F11+'Adjustments - Pro Forma'!F12</f>
        <v>0</v>
      </c>
      <c r="G11" s="1661">
        <f>'Adjustments - restating'!G11+'Adjustments - Pro Forma'!G12</f>
        <v>0</v>
      </c>
      <c r="H11" s="1661">
        <f>'Adjustments - restating'!H11+'Adjustments - Pro Forma'!H12</f>
        <v>0</v>
      </c>
      <c r="I11" s="1661">
        <f>'Adjustments - restating'!I11+'Adjustments - Pro Forma'!I12</f>
        <v>85586.80122413623</v>
      </c>
      <c r="J11" s="1661">
        <f>'Adjustments - restating'!J11+'Adjustments - Pro Forma'!J12</f>
        <v>0</v>
      </c>
      <c r="K11" s="1661">
        <f>'Adjustments - restating'!K11+'Adjustments - Pro Forma'!K12</f>
        <v>0</v>
      </c>
      <c r="L11" s="1661">
        <f>'Adjustments - restating'!L11+'Adjustments - Pro Forma'!L12</f>
        <v>0</v>
      </c>
      <c r="M11" s="1661">
        <v>0</v>
      </c>
      <c r="N11" s="1661">
        <f>'Adjustments - restating'!N11+'Adjustments - Pro Forma'!N12</f>
        <v>0</v>
      </c>
      <c r="O11" s="1661">
        <f>'Adjustments - restating'!O11+'Adjustments - Pro Forma'!O12</f>
        <v>0</v>
      </c>
      <c r="P11" s="1661">
        <f>'Adjustments - restating'!P11+'Adjustments - Pro Forma'!P12</f>
        <v>0</v>
      </c>
      <c r="Q11" s="1661">
        <f>'Adjustments - restating'!Q11+'Adjustments - Pro Forma'!Q12</f>
        <v>0</v>
      </c>
      <c r="R11" s="1661">
        <f>'Adjustments - restating'!R11+'Adjustments - Pro Forma'!R12</f>
        <v>0</v>
      </c>
      <c r="S11" s="1661">
        <f>'Adjustments - restating'!S11+'Adjustments - Pro Forma'!S12</f>
        <v>0</v>
      </c>
      <c r="T11" s="1661">
        <f>'Adjustments - restating'!T11+'Adjustments - Pro Forma'!T12</f>
        <v>0</v>
      </c>
      <c r="U11" s="1661">
        <f>'Adjustments - restating'!U11+'Adjustments - Pro Forma'!U12</f>
        <v>0</v>
      </c>
      <c r="V11" s="1661">
        <f>'Adjustments - restating'!V11+'Adjustments - Pro Forma'!V12</f>
        <v>0</v>
      </c>
      <c r="W11" s="1661">
        <f>'Adjustments - restating'!W11+'Adjustments - Pro Forma'!W12</f>
        <v>1178569.3667911782</v>
      </c>
      <c r="X11" s="1661">
        <f>'Adjustments - restating'!X11+'Adjustments - Pro Forma'!X12</f>
        <v>0</v>
      </c>
      <c r="Y11" s="1661">
        <f>'Adjustments - restating'!Y11+'Adjustments - Pro Forma'!Y12</f>
        <v>0</v>
      </c>
      <c r="Z11" s="1661">
        <f>'Adjustments - restating'!Z11+'Adjustments - Pro Forma'!Z12</f>
        <v>0</v>
      </c>
      <c r="AA11" s="1661">
        <f>'Adjustments - restating'!AA11+'Adjustments - Pro Forma'!AA12</f>
        <v>0</v>
      </c>
      <c r="AB11" s="1661">
        <f>'Adjustments - restating'!AB11+'Adjustments - Pro Forma'!AB12</f>
        <v>0</v>
      </c>
      <c r="AC11" s="1661">
        <f>'Adjustments - restating'!AC11+'Adjustments - Pro Forma'!AC12</f>
        <v>0</v>
      </c>
      <c r="AD11" s="1661">
        <f>'Adjustments - restating'!AD11+'Adjustments - Pro Forma'!AD12</f>
        <v>0</v>
      </c>
      <c r="AE11" s="1661">
        <f>'Adjustments - restating'!AE11+'Adjustments - Pro Forma'!AE12</f>
        <v>0</v>
      </c>
      <c r="AF11" s="1661">
        <f>'Adjustments - restating'!AF11+'Adjustments - Pro Forma'!AF12</f>
        <v>0</v>
      </c>
      <c r="AG11" s="1661">
        <f>'Adjustments - restating'!AG11+'Adjustments - Pro Forma'!AG12</f>
        <v>0</v>
      </c>
      <c r="AH11" s="1661">
        <f>'Adjustments - restating'!AH11+'Adjustments - Pro Forma'!AH12</f>
        <v>0</v>
      </c>
      <c r="AI11" s="1661">
        <f>'Adjustments - restating'!AI11+'Adjustments - Pro Forma'!AI12</f>
        <v>0</v>
      </c>
      <c r="AJ11" s="1661">
        <f>'Adjustments - restating'!AJ11+'Adjustments - Pro Forma'!AJ12</f>
        <v>0</v>
      </c>
      <c r="AK11" s="1661">
        <f>'Adjustments - restating'!AK11+'Adjustments - Pro Forma'!AK12</f>
        <v>0</v>
      </c>
      <c r="AL11" s="1661">
        <f>'Adjustments - restating'!AL11+'Adjustments - Pro Forma'!AL12</f>
        <v>0</v>
      </c>
      <c r="AM11" s="1661">
        <f>'Adjustments - restating'!AM11+'Adjustments - Pro Forma'!AM12</f>
        <v>0</v>
      </c>
      <c r="AN11" s="1661">
        <v>0</v>
      </c>
      <c r="AO11" s="1661">
        <f>'Adjustments - restating'!AO11+'Adjustments - Pro Forma'!AO12</f>
        <v>0</v>
      </c>
      <c r="AP11" s="1661">
        <f>'Adjustments - restating'!AP11+'Adjustments - Pro Forma'!AP12</f>
        <v>0</v>
      </c>
      <c r="AQ11" s="1661">
        <f>'Adjustments - restating'!AQ11+'Adjustments - Pro Forma'!AQ12</f>
        <v>0</v>
      </c>
      <c r="AR11" s="1661">
        <f>'Adjustments - restating'!AR11+'Adjustments - Pro Forma'!AR12</f>
        <v>0</v>
      </c>
      <c r="AS11" s="1661">
        <f>'Adjustments - restating'!AS11+'Adjustments - Pro Forma'!AS12</f>
        <v>0</v>
      </c>
      <c r="AT11" s="1661">
        <f>'Adjustments - restating'!AT11+'Adjustments - Pro Forma'!AT12</f>
        <v>0</v>
      </c>
      <c r="AU11" s="1661">
        <f>'Adjustments - restating'!AU11+'Adjustments - Pro Forma'!AU12</f>
        <v>0</v>
      </c>
      <c r="AV11" s="1661">
        <f>'Adjustments - restating'!AV11+'Adjustments - Pro Forma'!AV12</f>
        <v>-3000000</v>
      </c>
      <c r="AW11" s="1661">
        <f>'Adjustments - restating'!AW11+'Adjustments - Pro Forma'!AW12</f>
        <v>0</v>
      </c>
      <c r="AX11" s="1661">
        <f>'Adjustments - restating'!AX11+'Adjustments - Pro Forma'!AX12</f>
        <v>0</v>
      </c>
      <c r="AY11" s="1661">
        <f>'Adjustments - restating'!AY11+'Adjustments - Pro Forma'!AY12</f>
        <v>0</v>
      </c>
      <c r="AZ11" s="1661">
        <f>'Adjustments - restating'!AZ11+'Adjustments - Pro Forma'!AZ12</f>
        <v>5361.4349026870132</v>
      </c>
      <c r="BA11" s="1661"/>
      <c r="BB11" s="1661"/>
      <c r="BC11" s="1661"/>
      <c r="CY11" s="1662"/>
    </row>
    <row r="12" spans="1:103">
      <c r="A12" s="904">
        <v>5</v>
      </c>
      <c r="B12" s="952" t="s">
        <v>25</v>
      </c>
      <c r="C12" s="1663">
        <f>SUM(C8:C11)</f>
        <v>-34623836.826280698</v>
      </c>
      <c r="D12" s="1664">
        <f>SUM(D8:D11)</f>
        <v>-6704444.8099999987</v>
      </c>
      <c r="E12" s="1664">
        <f>SUM(E8:E11)</f>
        <v>-33120.929999989981</v>
      </c>
      <c r="F12" s="1664">
        <f>SUM(F8:F11)</f>
        <v>12402155.109999999</v>
      </c>
      <c r="G12" s="1664">
        <f t="shared" ref="G12:L12" si="0">SUM(G8:G11)</f>
        <v>0</v>
      </c>
      <c r="H12" s="1664">
        <f t="shared" si="0"/>
        <v>0</v>
      </c>
      <c r="I12" s="1664">
        <f t="shared" si="0"/>
        <v>85586.80122413623</v>
      </c>
      <c r="J12" s="1664">
        <f t="shared" ref="J12" si="1">SUM(J8:J11)</f>
        <v>1194948</v>
      </c>
      <c r="K12" s="1664">
        <f t="shared" si="0"/>
        <v>0</v>
      </c>
      <c r="L12" s="1664">
        <f t="shared" si="0"/>
        <v>0</v>
      </c>
      <c r="M12" s="1664">
        <v>0</v>
      </c>
      <c r="N12" s="1665">
        <v>0</v>
      </c>
      <c r="O12" s="1664">
        <f>SUM(O8:O11)</f>
        <v>0</v>
      </c>
      <c r="P12" s="1664">
        <f>SUM(P8:P11)</f>
        <v>0</v>
      </c>
      <c r="Q12" s="1664">
        <f>SUM(Q8:Q11)</f>
        <v>0</v>
      </c>
      <c r="R12" s="1665">
        <v>0</v>
      </c>
      <c r="S12" s="1664">
        <f>SUM(S8:S11)</f>
        <v>3803644.2032988709</v>
      </c>
      <c r="T12" s="1664">
        <f>SUM(T8:T11)</f>
        <v>-43487526.543622248</v>
      </c>
      <c r="U12" s="1664">
        <f t="shared" ref="U12:W12" si="2">SUM(U8:U11)</f>
        <v>0</v>
      </c>
      <c r="V12" s="1664">
        <f t="shared" si="2"/>
        <v>0</v>
      </c>
      <c r="W12" s="1664">
        <f t="shared" si="2"/>
        <v>1178569.3667911782</v>
      </c>
      <c r="X12" s="1664">
        <f t="shared" ref="X12:AZ12" si="3">SUM(X8:X11)</f>
        <v>0</v>
      </c>
      <c r="Y12" s="1664">
        <f t="shared" si="3"/>
        <v>0</v>
      </c>
      <c r="Z12" s="1664">
        <f t="shared" si="3"/>
        <v>0</v>
      </c>
      <c r="AA12" s="1664">
        <f t="shared" si="3"/>
        <v>0</v>
      </c>
      <c r="AB12" s="1664">
        <f t="shared" si="3"/>
        <v>0</v>
      </c>
      <c r="AC12" s="1664">
        <f t="shared" si="3"/>
        <v>0</v>
      </c>
      <c r="AD12" s="1664">
        <f t="shared" si="3"/>
        <v>0</v>
      </c>
      <c r="AE12" s="1664">
        <f t="shared" si="3"/>
        <v>0</v>
      </c>
      <c r="AF12" s="1664">
        <f t="shared" si="3"/>
        <v>0</v>
      </c>
      <c r="AG12" s="1664">
        <f t="shared" si="3"/>
        <v>0</v>
      </c>
      <c r="AH12" s="1664">
        <f t="shared" si="3"/>
        <v>0</v>
      </c>
      <c r="AI12" s="1664">
        <f t="shared" si="3"/>
        <v>0</v>
      </c>
      <c r="AJ12" s="1664">
        <f t="shared" si="3"/>
        <v>0</v>
      </c>
      <c r="AK12" s="1664">
        <f t="shared" si="3"/>
        <v>0</v>
      </c>
      <c r="AL12" s="1664">
        <f t="shared" si="3"/>
        <v>0</v>
      </c>
      <c r="AM12" s="1664">
        <f t="shared" si="3"/>
        <v>0</v>
      </c>
      <c r="AN12" s="1664">
        <f t="shared" si="3"/>
        <v>0</v>
      </c>
      <c r="AO12" s="1664">
        <f t="shared" si="3"/>
        <v>0</v>
      </c>
      <c r="AP12" s="1664">
        <f t="shared" si="3"/>
        <v>0</v>
      </c>
      <c r="AQ12" s="1664">
        <f t="shared" si="3"/>
        <v>0</v>
      </c>
      <c r="AR12" s="1663">
        <f t="shared" si="3"/>
        <v>0</v>
      </c>
      <c r="AS12" s="1664">
        <f t="shared" si="3"/>
        <v>0</v>
      </c>
      <c r="AT12" s="1664">
        <f t="shared" si="3"/>
        <v>0</v>
      </c>
      <c r="AU12" s="1664">
        <f t="shared" si="3"/>
        <v>0</v>
      </c>
      <c r="AV12" s="1664">
        <f t="shared" si="3"/>
        <v>-3000000</v>
      </c>
      <c r="AW12" s="1664">
        <f>SUM(AW8:AW11)</f>
        <v>0</v>
      </c>
      <c r="AX12" s="1664">
        <f>SUM(AX8:AX11)</f>
        <v>0</v>
      </c>
      <c r="AY12" s="1664">
        <f t="shared" si="3"/>
        <v>0</v>
      </c>
      <c r="AZ12" s="1664">
        <f t="shared" si="3"/>
        <v>-63648.023972651565</v>
      </c>
      <c r="BA12" s="1666"/>
      <c r="BB12" s="1666"/>
      <c r="BC12" s="1666"/>
      <c r="CY12" s="1662"/>
    </row>
    <row r="13" spans="1:103">
      <c r="A13" s="904">
        <v>6</v>
      </c>
      <c r="B13" s="948"/>
      <c r="C13" s="956"/>
      <c r="D13" s="1661"/>
      <c r="E13" s="1661"/>
      <c r="F13" s="1661">
        <v>0</v>
      </c>
      <c r="G13" s="1661"/>
      <c r="H13" s="1661"/>
      <c r="I13" s="1661"/>
      <c r="J13" s="1661"/>
      <c r="K13" s="1661"/>
      <c r="L13" s="1661"/>
      <c r="M13" s="1661"/>
      <c r="N13" s="1661"/>
      <c r="O13" s="1661"/>
      <c r="P13" s="1661"/>
      <c r="Q13" s="1661"/>
      <c r="R13" s="1661"/>
      <c r="S13" s="1661"/>
      <c r="T13" s="1661"/>
      <c r="U13" s="1661"/>
      <c r="Y13" s="1661"/>
      <c r="Z13" s="1661"/>
      <c r="AA13" s="1661"/>
      <c r="AB13" s="1661"/>
      <c r="AC13" s="1661"/>
      <c r="AD13" s="1661"/>
      <c r="AE13" s="1661"/>
      <c r="AF13" s="1661"/>
      <c r="AG13" s="1661"/>
      <c r="AH13" s="1661"/>
      <c r="AI13" s="1661"/>
      <c r="AJ13" s="1661"/>
      <c r="AK13" s="1661"/>
      <c r="AL13" s="1661"/>
      <c r="AM13" s="1661"/>
      <c r="AN13" s="1661"/>
      <c r="AO13" s="1661"/>
      <c r="AP13" s="1661"/>
      <c r="AQ13" s="1661"/>
      <c r="AR13" s="1661"/>
      <c r="AS13" s="1661"/>
      <c r="AT13" s="1661"/>
      <c r="AU13" s="929"/>
      <c r="AW13" s="929"/>
      <c r="AX13" s="929"/>
      <c r="CY13" s="1662"/>
    </row>
    <row r="14" spans="1:103">
      <c r="A14" s="904">
        <v>7</v>
      </c>
      <c r="B14" s="952" t="s">
        <v>26</v>
      </c>
      <c r="C14" s="956"/>
      <c r="D14" s="1661"/>
      <c r="E14" s="1661"/>
      <c r="F14" s="1661">
        <v>0</v>
      </c>
      <c r="G14" s="1661"/>
      <c r="H14" s="1661"/>
      <c r="I14" s="1661"/>
      <c r="J14" s="1661"/>
      <c r="K14" s="1661"/>
      <c r="L14" s="1661"/>
      <c r="M14" s="1661"/>
      <c r="N14" s="1661"/>
      <c r="O14" s="1661"/>
      <c r="P14" s="1661"/>
      <c r="Q14" s="1661"/>
      <c r="R14" s="1661"/>
      <c r="S14" s="1661"/>
      <c r="T14" s="1661"/>
      <c r="U14" s="1661"/>
      <c r="Y14" s="1661"/>
      <c r="Z14" s="1661"/>
      <c r="AA14" s="1661"/>
      <c r="AB14" s="1661"/>
      <c r="AC14" s="1661"/>
      <c r="AD14" s="1661"/>
      <c r="AE14" s="1661"/>
      <c r="AF14" s="1661"/>
      <c r="AG14" s="1661"/>
      <c r="AH14" s="1661"/>
      <c r="AI14" s="1661"/>
      <c r="AJ14" s="1661"/>
      <c r="AK14" s="1661"/>
      <c r="AL14" s="1661"/>
      <c r="AM14" s="1661"/>
      <c r="AN14" s="1661"/>
      <c r="AO14" s="1661"/>
      <c r="AP14" s="1661"/>
      <c r="AQ14" s="1661"/>
      <c r="AR14" s="1661"/>
      <c r="AS14" s="1661"/>
      <c r="AT14" s="1661"/>
      <c r="AU14" s="929"/>
      <c r="AW14" s="929"/>
      <c r="AX14" s="929"/>
      <c r="CY14" s="1662"/>
    </row>
    <row r="15" spans="1:103">
      <c r="A15" s="904">
        <v>8</v>
      </c>
      <c r="B15" s="948" t="s">
        <v>27</v>
      </c>
      <c r="C15" s="929">
        <f t="shared" ref="C15:C24" si="4">SUM(D15:AZ15)</f>
        <v>2862819.3470962197</v>
      </c>
      <c r="D15" s="1661">
        <f>'Adjustments - restating'!D15+'Adjustments - Pro Forma'!D16</f>
        <v>0</v>
      </c>
      <c r="E15" s="1661">
        <f>'Adjustments - restating'!E15+'Adjustments - Pro Forma'!E16</f>
        <v>0</v>
      </c>
      <c r="F15" s="1661">
        <f>'Adjustments - restating'!F15+'Adjustments - Pro Forma'!F16</f>
        <v>0</v>
      </c>
      <c r="G15" s="1661">
        <f>'Adjustments - restating'!G15+'Adjustments - Pro Forma'!G16</f>
        <v>0</v>
      </c>
      <c r="H15" s="1661">
        <f>'Adjustments - restating'!H15+'Adjustments - Pro Forma'!H16</f>
        <v>0</v>
      </c>
      <c r="I15" s="1661">
        <f>'Adjustments - restating'!I15+'Adjustments - Pro Forma'!I16</f>
        <v>0</v>
      </c>
      <c r="J15" s="1661">
        <f>'Adjustments - restating'!J15+'Adjustments - Pro Forma'!J16</f>
        <v>0</v>
      </c>
      <c r="K15" s="1661">
        <f>'Adjustments - restating'!K15+'Adjustments - Pro Forma'!K16</f>
        <v>0</v>
      </c>
      <c r="L15" s="1661">
        <f>'Adjustments - restating'!L15+'Adjustments - Pro Forma'!L16</f>
        <v>4568.3264503989094</v>
      </c>
      <c r="M15" s="1661">
        <f>'Adjustments - restating'!M15+'Adjustments - Pro Forma'!M16</f>
        <v>59054.702015338407</v>
      </c>
      <c r="N15" s="1661">
        <f>'Adjustments - restating'!N15+'Adjustments - Pro Forma'!N16</f>
        <v>0</v>
      </c>
      <c r="O15" s="1661">
        <f>'Adjustments - restating'!O15+'Adjustments - Pro Forma'!O16</f>
        <v>0</v>
      </c>
      <c r="P15" s="1661">
        <f>'Adjustments - restating'!P15+'Adjustments - Pro Forma'!P16</f>
        <v>0</v>
      </c>
      <c r="Q15" s="1661">
        <f>'Adjustments - restating'!Q15+'Adjustments - Pro Forma'!Q16</f>
        <v>-91.506246302488393</v>
      </c>
      <c r="R15" s="1661">
        <f>'Adjustments - restating'!R15+'Adjustments - Pro Forma'!R16</f>
        <v>0</v>
      </c>
      <c r="S15" s="1661">
        <f>'Adjustments - restating'!S15+'Adjustments - Pro Forma'!S16</f>
        <v>-1306516.3102050694</v>
      </c>
      <c r="T15" s="1661">
        <f>'Adjustments - restating'!T15+'Adjustments - Pro Forma'!T16</f>
        <v>4196528.7116824677</v>
      </c>
      <c r="U15" s="1661">
        <f>'Adjustments - restating'!U15+'Adjustments - Pro Forma'!U16</f>
        <v>0</v>
      </c>
      <c r="V15" s="1661">
        <f>'Adjustments - restating'!V15+'Adjustments - Pro Forma'!V16</f>
        <v>0</v>
      </c>
      <c r="W15" s="1661">
        <f>'Adjustments - restating'!W15+'Adjustments - Pro Forma'!W16</f>
        <v>0</v>
      </c>
      <c r="X15" s="1661">
        <f>'Adjustments - restating'!X15+'Adjustments - Pro Forma'!X16</f>
        <v>0</v>
      </c>
      <c r="Y15" s="1661">
        <f>'Adjustments - restating'!Y15+'Adjustments - Pro Forma'!Y16</f>
        <v>0</v>
      </c>
      <c r="Z15" s="1661">
        <f>'Adjustments - restating'!Z15+'Adjustments - Pro Forma'!Z16</f>
        <v>0</v>
      </c>
      <c r="AA15" s="1661">
        <f>'Adjustments - restating'!AA15+'Adjustments - Pro Forma'!AA16</f>
        <v>0</v>
      </c>
      <c r="AB15" s="1661">
        <f>'Adjustments - restating'!AB15+'Adjustments - Pro Forma'!AB16</f>
        <v>0</v>
      </c>
      <c r="AC15" s="1661">
        <f>'Adjustments - restating'!AC15+'Adjustments - Pro Forma'!AC16</f>
        <v>0</v>
      </c>
      <c r="AD15" s="1661">
        <f>'Adjustments - restating'!AD15+'Adjustments - Pro Forma'!AD16</f>
        <v>0</v>
      </c>
      <c r="AE15" s="1661">
        <f>'Adjustments - restating'!AE15+'Adjustments - Pro Forma'!AE16</f>
        <v>0</v>
      </c>
      <c r="AF15" s="1661">
        <f>'Adjustments - restating'!AF15+'Adjustments - Pro Forma'!AF16</f>
        <v>0</v>
      </c>
      <c r="AG15" s="1661">
        <f>'Adjustments - restating'!AG15+'Adjustments - Pro Forma'!AG16</f>
        <v>0</v>
      </c>
      <c r="AH15" s="1661">
        <f>'Adjustments - restating'!AH15+'Adjustments - Pro Forma'!AH16</f>
        <v>0</v>
      </c>
      <c r="AI15" s="1661">
        <f>'Adjustments - restating'!AI15+'Adjustments - Pro Forma'!AI16</f>
        <v>0</v>
      </c>
      <c r="AJ15" s="1661">
        <f>'Adjustments - restating'!AJ15+'Adjustments - Pro Forma'!AJ16</f>
        <v>0</v>
      </c>
      <c r="AK15" s="1661">
        <f>'Adjustments - restating'!AK15+'Adjustments - Pro Forma'!AK16</f>
        <v>0</v>
      </c>
      <c r="AL15" s="1661">
        <f>'Adjustments - restating'!AL15+'Adjustments - Pro Forma'!AL16</f>
        <v>0</v>
      </c>
      <c r="AM15" s="1661">
        <f>'Adjustments - restating'!AM15+'Adjustments - Pro Forma'!AM16</f>
        <v>0</v>
      </c>
      <c r="AN15" s="1661">
        <f>'Adjustments - restating'!AN15+'Adjustments - Pro Forma'!AN16</f>
        <v>0</v>
      </c>
      <c r="AO15" s="1661">
        <f>'Adjustments - restating'!AO15+'Adjustments - Pro Forma'!AO16</f>
        <v>0</v>
      </c>
      <c r="AP15" s="1661">
        <f>'Adjustments - restating'!AP15+'Adjustments - Pro Forma'!AP16</f>
        <v>0</v>
      </c>
      <c r="AQ15" s="1661">
        <f>'Adjustments - restating'!AQ15+'Adjustments - Pro Forma'!AQ16</f>
        <v>0</v>
      </c>
      <c r="AR15" s="1661">
        <f>'Adjustments - restating'!AR15+'Adjustments - Pro Forma'!AR16</f>
        <v>0</v>
      </c>
      <c r="AS15" s="1661">
        <f>'Adjustments - restating'!AS15+'Adjustments - Pro Forma'!AS16</f>
        <v>0</v>
      </c>
      <c r="AT15" s="1661">
        <f>'Adjustments - restating'!AT15+'Adjustments - Pro Forma'!AT16</f>
        <v>0</v>
      </c>
      <c r="AU15" s="1661">
        <f>'Adjustments - restating'!AU15+'Adjustments - Pro Forma'!AU16</f>
        <v>0</v>
      </c>
      <c r="AV15" s="1661">
        <f>'Adjustments - restating'!AV15+'Adjustments - Pro Forma'!AV16</f>
        <v>0</v>
      </c>
      <c r="AW15" s="1661">
        <f>'Adjustments - restating'!AW15+'Adjustments - Pro Forma'!AW16</f>
        <v>0</v>
      </c>
      <c r="AX15" s="1661">
        <f>'Adjustments - restating'!AX15+'Adjustments - Pro Forma'!AX16</f>
        <v>0</v>
      </c>
      <c r="AY15" s="1661">
        <f>'Adjustments - restating'!AY15+'Adjustments - Pro Forma'!AY16</f>
        <v>-22243.143699252778</v>
      </c>
      <c r="AZ15" s="1661">
        <f>'Adjustments - restating'!AZ15+'Adjustments - Pro Forma'!AZ16</f>
        <v>-68481.432901360386</v>
      </c>
      <c r="BA15" s="1661"/>
      <c r="BB15" s="1661"/>
      <c r="BC15" s="1661"/>
      <c r="CY15" s="1662"/>
    </row>
    <row r="16" spans="1:103">
      <c r="A16" s="904">
        <v>9</v>
      </c>
      <c r="B16" s="948" t="s">
        <v>28</v>
      </c>
      <c r="C16" s="929">
        <f t="shared" si="4"/>
        <v>0</v>
      </c>
      <c r="D16" s="1661">
        <f>'Adjustments - restating'!D16+'Adjustments - Pro Forma'!D17</f>
        <v>0</v>
      </c>
      <c r="E16" s="1661">
        <f>'Adjustments - restating'!E16+'Adjustments - Pro Forma'!E17</f>
        <v>0</v>
      </c>
      <c r="F16" s="1661">
        <f>'Adjustments - restating'!F16+'Adjustments - Pro Forma'!F17</f>
        <v>0</v>
      </c>
      <c r="G16" s="1661">
        <f>'Adjustments - restating'!G16+'Adjustments - Pro Forma'!G17</f>
        <v>0</v>
      </c>
      <c r="H16" s="1661">
        <f>'Adjustments - restating'!H16+'Adjustments - Pro Forma'!H17</f>
        <v>0</v>
      </c>
      <c r="I16" s="1661">
        <f>'Adjustments - restating'!I16+'Adjustments - Pro Forma'!I17</f>
        <v>0</v>
      </c>
      <c r="J16" s="1661">
        <f>'Adjustments - restating'!J16+'Adjustments - Pro Forma'!J17</f>
        <v>0</v>
      </c>
      <c r="K16" s="1661">
        <f>'Adjustments - restating'!K16+'Adjustments - Pro Forma'!K17</f>
        <v>0</v>
      </c>
      <c r="L16" s="1661">
        <f>'Adjustments - restating'!L16+'Adjustments - Pro Forma'!L17</f>
        <v>0</v>
      </c>
      <c r="M16" s="1661">
        <f>'Adjustments - restating'!M16+'Adjustments - Pro Forma'!M17</f>
        <v>0</v>
      </c>
      <c r="N16" s="1661">
        <f>'Adjustments - restating'!N16+'Adjustments - Pro Forma'!N17</f>
        <v>0</v>
      </c>
      <c r="O16" s="1661">
        <f>'Adjustments - restating'!O16+'Adjustments - Pro Forma'!O17</f>
        <v>0</v>
      </c>
      <c r="P16" s="1661">
        <f>'Adjustments - restating'!P16+'Adjustments - Pro Forma'!P17</f>
        <v>0</v>
      </c>
      <c r="Q16" s="1661">
        <f>'Adjustments - restating'!Q16+'Adjustments - Pro Forma'!Q17</f>
        <v>0</v>
      </c>
      <c r="R16" s="1661">
        <f>'Adjustments - restating'!R16+'Adjustments - Pro Forma'!R17</f>
        <v>0</v>
      </c>
      <c r="S16" s="956">
        <f>'Adjustments - restating'!S16+'Adjustments - Pro Forma'!S17</f>
        <v>0</v>
      </c>
      <c r="T16" s="1661">
        <f>'Adjustments - restating'!T16+'Adjustments - Pro Forma'!T17</f>
        <v>0</v>
      </c>
      <c r="U16" s="1661">
        <f>'Adjustments - restating'!U16+'Adjustments - Pro Forma'!U17</f>
        <v>0</v>
      </c>
      <c r="V16" s="1661">
        <f>'Adjustments - restating'!V16+'Adjustments - Pro Forma'!V17</f>
        <v>0</v>
      </c>
      <c r="W16" s="1661">
        <f>'Adjustments - restating'!W16+'Adjustments - Pro Forma'!W17</f>
        <v>0</v>
      </c>
      <c r="X16" s="1661">
        <f>'Adjustments - restating'!X16+'Adjustments - Pro Forma'!X17</f>
        <v>0</v>
      </c>
      <c r="Y16" s="1661">
        <f>'Adjustments - restating'!Y16+'Adjustments - Pro Forma'!Y17</f>
        <v>0</v>
      </c>
      <c r="Z16" s="1661">
        <f>'Adjustments - restating'!Z16+'Adjustments - Pro Forma'!Z17</f>
        <v>0</v>
      </c>
      <c r="AA16" s="1661">
        <f>'Adjustments - restating'!AA16+'Adjustments - Pro Forma'!AA17</f>
        <v>0</v>
      </c>
      <c r="AB16" s="1661">
        <f>'Adjustments - restating'!AB16+'Adjustments - Pro Forma'!AB17</f>
        <v>0</v>
      </c>
      <c r="AC16" s="1661">
        <f>'Adjustments - restating'!AC16+'Adjustments - Pro Forma'!AC17</f>
        <v>0</v>
      </c>
      <c r="AD16" s="1661">
        <f>'Adjustments - restating'!AD16+'Adjustments - Pro Forma'!AD17</f>
        <v>0</v>
      </c>
      <c r="AE16" s="1661">
        <f>'Adjustments - restating'!AE16+'Adjustments - Pro Forma'!AE17</f>
        <v>0</v>
      </c>
      <c r="AF16" s="1661">
        <f>'Adjustments - restating'!AF16+'Adjustments - Pro Forma'!AF17</f>
        <v>0</v>
      </c>
      <c r="AG16" s="1661">
        <f>'Adjustments - restating'!AG16+'Adjustments - Pro Forma'!AG17</f>
        <v>0</v>
      </c>
      <c r="AH16" s="1661">
        <f>'Adjustments - restating'!AH16+'Adjustments - Pro Forma'!AH17</f>
        <v>0</v>
      </c>
      <c r="AI16" s="1661">
        <f>'Adjustments - restating'!AI16+'Adjustments - Pro Forma'!AI17</f>
        <v>0</v>
      </c>
      <c r="AJ16" s="1661">
        <f>'Adjustments - restating'!AJ16+'Adjustments - Pro Forma'!AJ17</f>
        <v>0</v>
      </c>
      <c r="AK16" s="1661">
        <f>'Adjustments - restating'!AK16+'Adjustments - Pro Forma'!AK17</f>
        <v>0</v>
      </c>
      <c r="AL16" s="1661">
        <f>'Adjustments - restating'!AL16+'Adjustments - Pro Forma'!AL17</f>
        <v>0</v>
      </c>
      <c r="AM16" s="1661">
        <f>'Adjustments - restating'!AM16+'Adjustments - Pro Forma'!AM17</f>
        <v>0</v>
      </c>
      <c r="AN16" s="1661">
        <f>'Adjustments - restating'!AN16+'Adjustments - Pro Forma'!AN17</f>
        <v>0</v>
      </c>
      <c r="AO16" s="1661">
        <f>'Adjustments - restating'!AO16+'Adjustments - Pro Forma'!AO17</f>
        <v>0</v>
      </c>
      <c r="AP16" s="1661">
        <f>'Adjustments - restating'!AP16+'Adjustments - Pro Forma'!AP17</f>
        <v>0</v>
      </c>
      <c r="AQ16" s="1661">
        <f>'Adjustments - restating'!AQ16+'Adjustments - Pro Forma'!AQ17</f>
        <v>0</v>
      </c>
      <c r="AR16" s="1661">
        <f>'Adjustments - restating'!AR16+'Adjustments - Pro Forma'!AR17</f>
        <v>0</v>
      </c>
      <c r="AS16" s="1661">
        <f>'Adjustments - restating'!AS16+'Adjustments - Pro Forma'!AS17</f>
        <v>0</v>
      </c>
      <c r="AT16" s="1661">
        <f>'Adjustments - restating'!AT16+'Adjustments - Pro Forma'!AT17</f>
        <v>0</v>
      </c>
      <c r="AU16" s="1661">
        <f>'Adjustments - restating'!AU16+'Adjustments - Pro Forma'!AU17</f>
        <v>0</v>
      </c>
      <c r="AV16" s="1661">
        <f>'Adjustments - restating'!AV16+'Adjustments - Pro Forma'!AV17</f>
        <v>0</v>
      </c>
      <c r="AW16" s="1661">
        <f>'Adjustments - restating'!AW16+'Adjustments - Pro Forma'!AW17</f>
        <v>0</v>
      </c>
      <c r="AX16" s="1661">
        <f>'Adjustments - restating'!AX16+'Adjustments - Pro Forma'!AX17</f>
        <v>0</v>
      </c>
      <c r="AY16" s="1661">
        <f>'Adjustments - restating'!AY16+'Adjustments - Pro Forma'!AY17</f>
        <v>0</v>
      </c>
      <c r="AZ16" s="1661">
        <f>'Adjustments - restating'!AZ16+'Adjustments - Pro Forma'!AZ17</f>
        <v>0</v>
      </c>
      <c r="BA16" s="1661"/>
      <c r="BB16" s="1661"/>
      <c r="BC16" s="1661"/>
      <c r="CY16" s="1662"/>
    </row>
    <row r="17" spans="1:103">
      <c r="A17" s="904">
        <v>10</v>
      </c>
      <c r="B17" s="948" t="s">
        <v>29</v>
      </c>
      <c r="C17" s="929">
        <f t="shared" si="4"/>
        <v>16092.922938672704</v>
      </c>
      <c r="D17" s="1661">
        <f>'Adjustments - restating'!D17+'Adjustments - Pro Forma'!D18</f>
        <v>0</v>
      </c>
      <c r="E17" s="1661">
        <f>'Adjustments - restating'!E17+'Adjustments - Pro Forma'!E18</f>
        <v>0</v>
      </c>
      <c r="F17" s="1661">
        <f>'Adjustments - restating'!F17+'Adjustments - Pro Forma'!F18</f>
        <v>0</v>
      </c>
      <c r="G17" s="1661">
        <f>'Adjustments - restating'!G17+'Adjustments - Pro Forma'!G18</f>
        <v>0</v>
      </c>
      <c r="H17" s="1661">
        <f>'Adjustments - restating'!H17+'Adjustments - Pro Forma'!H18</f>
        <v>0</v>
      </c>
      <c r="I17" s="1661">
        <f>'Adjustments - restating'!I17+'Adjustments - Pro Forma'!I18</f>
        <v>0</v>
      </c>
      <c r="J17" s="1661">
        <f>'Adjustments - restating'!J17+'Adjustments - Pro Forma'!J18</f>
        <v>0</v>
      </c>
      <c r="K17" s="1661">
        <f>'Adjustments - restating'!K17+'Adjustments - Pro Forma'!K18</f>
        <v>0</v>
      </c>
      <c r="L17" s="1661">
        <f>'Adjustments - restating'!L17+'Adjustments - Pro Forma'!L18</f>
        <v>1964.8349516471831</v>
      </c>
      <c r="M17" s="1661">
        <f>'Adjustments - restating'!M17+'Adjustments - Pro Forma'!M18</f>
        <v>25399.398190712527</v>
      </c>
      <c r="N17" s="1661">
        <f>'Adjustments - restating'!N17+'Adjustments - Pro Forma'!N18</f>
        <v>0</v>
      </c>
      <c r="O17" s="1661">
        <f>'Adjustments - restating'!O17+'Adjustments - Pro Forma'!O18</f>
        <v>0</v>
      </c>
      <c r="P17" s="1661">
        <f>'Adjustments - restating'!P17+'Adjustments - Pro Forma'!P18</f>
        <v>0</v>
      </c>
      <c r="Q17" s="1661">
        <f>'Adjustments - restating'!Q17+'Adjustments - Pro Forma'!Q18</f>
        <v>0</v>
      </c>
      <c r="R17" s="1661">
        <f>'Adjustments - restating'!R17+'Adjustments - Pro Forma'!R18</f>
        <v>0</v>
      </c>
      <c r="S17" s="1661">
        <f>'Adjustments - restating'!S17+'Adjustments - Pro Forma'!S18</f>
        <v>0</v>
      </c>
      <c r="T17" s="1661">
        <f>'Adjustments - restating'!T17+'Adjustments - Pro Forma'!T18</f>
        <v>0</v>
      </c>
      <c r="U17" s="1661">
        <f>'Adjustments - restating'!U17+'Adjustments - Pro Forma'!U18</f>
        <v>0</v>
      </c>
      <c r="V17" s="1661">
        <f>'Adjustments - restating'!V17+'Adjustments - Pro Forma'!V18</f>
        <v>0</v>
      </c>
      <c r="W17" s="1661">
        <f>'Adjustments - restating'!W17+'Adjustments - Pro Forma'!W18</f>
        <v>0</v>
      </c>
      <c r="X17" s="1661">
        <f>'Adjustments - restating'!X17+'Adjustments - Pro Forma'!X18</f>
        <v>0</v>
      </c>
      <c r="Y17" s="1661">
        <f>'Adjustments - restating'!Y17+'Adjustments - Pro Forma'!Y18</f>
        <v>0</v>
      </c>
      <c r="Z17" s="1661">
        <f>'Adjustments - restating'!Z17+'Adjustments - Pro Forma'!Z18</f>
        <v>0</v>
      </c>
      <c r="AA17" s="1661">
        <f>'Adjustments - restating'!AA17+'Adjustments - Pro Forma'!AA18</f>
        <v>0</v>
      </c>
      <c r="AB17" s="1661">
        <f>'Adjustments - restating'!AB17+'Adjustments - Pro Forma'!AB18</f>
        <v>0</v>
      </c>
      <c r="AC17" s="1661">
        <f>'Adjustments - restating'!AC17+'Adjustments - Pro Forma'!AC18</f>
        <v>0</v>
      </c>
      <c r="AD17" s="1661">
        <f>'Adjustments - restating'!AD17+'Adjustments - Pro Forma'!AD18</f>
        <v>0</v>
      </c>
      <c r="AE17" s="1661">
        <f>'Adjustments - restating'!AE17+'Adjustments - Pro Forma'!AE18</f>
        <v>0</v>
      </c>
      <c r="AF17" s="1661">
        <f>'Adjustments - restating'!AF17+'Adjustments - Pro Forma'!AF18</f>
        <v>0</v>
      </c>
      <c r="AG17" s="1661">
        <f>'Adjustments - restating'!AG17+'Adjustments - Pro Forma'!AG18</f>
        <v>0</v>
      </c>
      <c r="AH17" s="1661">
        <f>'Adjustments - restating'!AH17+'Adjustments - Pro Forma'!AH18</f>
        <v>0</v>
      </c>
      <c r="AI17" s="1661">
        <f>'Adjustments - restating'!AI17+'Adjustments - Pro Forma'!AI18</f>
        <v>0</v>
      </c>
      <c r="AJ17" s="1661">
        <f>'Adjustments - restating'!AJ17+'Adjustments - Pro Forma'!AJ18</f>
        <v>0</v>
      </c>
      <c r="AK17" s="1661">
        <f>'Adjustments - restating'!AK17+'Adjustments - Pro Forma'!AK18</f>
        <v>0</v>
      </c>
      <c r="AL17" s="1661">
        <f>'Adjustments - restating'!AL17+'Adjustments - Pro Forma'!AL18</f>
        <v>0</v>
      </c>
      <c r="AM17" s="1661">
        <f>'Adjustments - restating'!AM17+'Adjustments - Pro Forma'!AM18</f>
        <v>0</v>
      </c>
      <c r="AN17" s="1661">
        <f>'Adjustments - restating'!AN17+'Adjustments - Pro Forma'!AN18</f>
        <v>0</v>
      </c>
      <c r="AO17" s="1661">
        <f>'Adjustments - restating'!AO17+'Adjustments - Pro Forma'!AO18</f>
        <v>0</v>
      </c>
      <c r="AP17" s="1661">
        <f>'Adjustments - restating'!AP17+'Adjustments - Pro Forma'!AP18</f>
        <v>0</v>
      </c>
      <c r="AQ17" s="1661">
        <f>'Adjustments - restating'!AQ17+'Adjustments - Pro Forma'!AQ18</f>
        <v>0</v>
      </c>
      <c r="AR17" s="1661">
        <f>'Adjustments - restating'!AR17+'Adjustments - Pro Forma'!AR18</f>
        <v>0</v>
      </c>
      <c r="AS17" s="1661">
        <f>'Adjustments - restating'!AS17+'Adjustments - Pro Forma'!AS18</f>
        <v>0</v>
      </c>
      <c r="AT17" s="1661">
        <f>'Adjustments - restating'!AT17+'Adjustments - Pro Forma'!AT18</f>
        <v>0</v>
      </c>
      <c r="AU17" s="1661">
        <f>'Adjustments - restating'!AU17+'Adjustments - Pro Forma'!AU18</f>
        <v>0</v>
      </c>
      <c r="AV17" s="1661">
        <f>'Adjustments - restating'!AV17+'Adjustments - Pro Forma'!AV18</f>
        <v>0</v>
      </c>
      <c r="AW17" s="1661">
        <f>'Adjustments - restating'!AW17+'Adjustments - Pro Forma'!AW18</f>
        <v>0</v>
      </c>
      <c r="AX17" s="1661">
        <f>'Adjustments - restating'!AX17+'Adjustments - Pro Forma'!AX18</f>
        <v>0</v>
      </c>
      <c r="AY17" s="1661">
        <f>'Adjustments - restating'!AY17+'Adjustments - Pro Forma'!AY18</f>
        <v>-11271.310203687006</v>
      </c>
      <c r="AZ17" s="1661">
        <f>'Adjustments - restating'!AZ17+'Adjustments - Pro Forma'!AZ18</f>
        <v>0</v>
      </c>
      <c r="BA17" s="1661"/>
      <c r="BB17" s="1661"/>
      <c r="BC17" s="1661"/>
      <c r="CY17" s="1662"/>
    </row>
    <row r="18" spans="1:103">
      <c r="A18" s="904">
        <v>11</v>
      </c>
      <c r="B18" s="948" t="s">
        <v>30</v>
      </c>
      <c r="C18" s="929">
        <f t="shared" si="4"/>
        <v>-16742736.939220238</v>
      </c>
      <c r="D18" s="1661">
        <f>'Adjustments - restating'!D18+'Adjustments - Pro Forma'!D19</f>
        <v>0</v>
      </c>
      <c r="E18" s="1661">
        <f>'Adjustments - restating'!E18+'Adjustments - Pro Forma'!E19</f>
        <v>0</v>
      </c>
      <c r="F18" s="1661">
        <f>'Adjustments - restating'!F18+'Adjustments - Pro Forma'!F19</f>
        <v>0</v>
      </c>
      <c r="G18" s="1661">
        <f>'Adjustments - restating'!G18+'Adjustments - Pro Forma'!G19</f>
        <v>0</v>
      </c>
      <c r="H18" s="1661">
        <f>'Adjustments - restating'!H18+'Adjustments - Pro Forma'!H19</f>
        <v>0</v>
      </c>
      <c r="I18" s="1661">
        <f>'Adjustments - restating'!I18+'Adjustments - Pro Forma'!I19</f>
        <v>0</v>
      </c>
      <c r="J18" s="1661">
        <f>'Adjustments - restating'!J18+'Adjustments - Pro Forma'!J19</f>
        <v>103231.38</v>
      </c>
      <c r="K18" s="1661">
        <f>'Adjustments - restating'!K18+'Adjustments - Pro Forma'!K19</f>
        <v>-398.79035040746351</v>
      </c>
      <c r="L18" s="1661">
        <f>'Adjustments - restating'!L18+'Adjustments - Pro Forma'!L19</f>
        <v>2394.1585700828332</v>
      </c>
      <c r="M18" s="1661">
        <f>'Adjustments - restating'!M18+'Adjustments - Pro Forma'!M19</f>
        <v>30949.259530558389</v>
      </c>
      <c r="N18" s="1661">
        <f>'Adjustments - restating'!N18+'Adjustments - Pro Forma'!N19</f>
        <v>0</v>
      </c>
      <c r="O18" s="1661">
        <f>'Adjustments - restating'!O18+'Adjustments - Pro Forma'!O19</f>
        <v>0</v>
      </c>
      <c r="P18" s="1661">
        <f>'Adjustments - restating'!P18+'Adjustments - Pro Forma'!P19</f>
        <v>0</v>
      </c>
      <c r="Q18" s="1661">
        <f>'Adjustments - restating'!Q18+'Adjustments - Pro Forma'!Q19</f>
        <v>-82916.446129532909</v>
      </c>
      <c r="R18" s="1661">
        <f>'Adjustments - restating'!R18+'Adjustments - Pro Forma'!R19</f>
        <v>0</v>
      </c>
      <c r="S18" s="936">
        <f>'Adjustments - restating'!S18+'Adjustments - Pro Forma'!S19</f>
        <v>-5889920.3078454062</v>
      </c>
      <c r="T18" s="1661">
        <f>'Adjustments - restating'!T18+'Adjustments - Pro Forma'!T19</f>
        <v>-18882048.378861986</v>
      </c>
      <c r="U18" s="1661">
        <f>'Adjustments - restating'!U18+'Adjustments - Pro Forma'!U19</f>
        <v>152282.21898382137</v>
      </c>
      <c r="V18" s="1661">
        <f>'Adjustments - restating'!V18+'Adjustments - Pro Forma'!V19</f>
        <v>8025121</v>
      </c>
      <c r="W18" s="1661">
        <f>'Adjustments - restating'!W18+'Adjustments - Pro Forma'!W19</f>
        <v>0</v>
      </c>
      <c r="X18" s="1661">
        <f>'Adjustments - restating'!X18+'Adjustments - Pro Forma'!X19</f>
        <v>0</v>
      </c>
      <c r="Y18" s="1661">
        <f>'Adjustments - restating'!Y18+'Adjustments - Pro Forma'!Y19</f>
        <v>0</v>
      </c>
      <c r="Z18" s="1661">
        <f>'Adjustments - restating'!Z18+'Adjustments - Pro Forma'!Z19</f>
        <v>0</v>
      </c>
      <c r="AA18" s="1661">
        <f>'Adjustments - restating'!AA18+'Adjustments - Pro Forma'!AA19</f>
        <v>0</v>
      </c>
      <c r="AB18" s="1661">
        <f>'Adjustments - restating'!AB18+'Adjustments - Pro Forma'!AB19</f>
        <v>0</v>
      </c>
      <c r="AC18" s="1661">
        <f>'Adjustments - restating'!AC18+'Adjustments - Pro Forma'!AC19</f>
        <v>0</v>
      </c>
      <c r="AD18" s="1661">
        <f>'Adjustments - restating'!AD18+'Adjustments - Pro Forma'!AD19</f>
        <v>0</v>
      </c>
      <c r="AE18" s="1661">
        <f>'Adjustments - restating'!AE18+'Adjustments - Pro Forma'!AE19</f>
        <v>0</v>
      </c>
      <c r="AF18" s="1661">
        <f>'Adjustments - restating'!AF18+'Adjustments - Pro Forma'!AF19</f>
        <v>0</v>
      </c>
      <c r="AG18" s="1661">
        <f>'Adjustments - restating'!AG18+'Adjustments - Pro Forma'!AG19</f>
        <v>0</v>
      </c>
      <c r="AH18" s="1661">
        <f>'Adjustments - restating'!AH18+'Adjustments - Pro Forma'!AH19</f>
        <v>0</v>
      </c>
      <c r="AI18" s="1661">
        <f>'Adjustments - restating'!AI18+'Adjustments - Pro Forma'!AI19</f>
        <v>0</v>
      </c>
      <c r="AJ18" s="1661">
        <f>'Adjustments - restating'!AJ18+'Adjustments - Pro Forma'!AJ19</f>
        <v>0</v>
      </c>
      <c r="AK18" s="1661">
        <f>'Adjustments - restating'!AK18+'Adjustments - Pro Forma'!AK19</f>
        <v>0</v>
      </c>
      <c r="AL18" s="1661">
        <f>'Adjustments - restating'!AL18+'Adjustments - Pro Forma'!AL19</f>
        <v>0</v>
      </c>
      <c r="AM18" s="1661">
        <f>'Adjustments - restating'!AM18+'Adjustments - Pro Forma'!AM19</f>
        <v>0</v>
      </c>
      <c r="AN18" s="1661">
        <f>'Adjustments - restating'!AN18+'Adjustments - Pro Forma'!AN19</f>
        <v>0</v>
      </c>
      <c r="AO18" s="1661">
        <f>'Adjustments - restating'!AO18+'Adjustments - Pro Forma'!AO19</f>
        <v>0</v>
      </c>
      <c r="AP18" s="1661">
        <f>'Adjustments - restating'!AP18+'Adjustments - Pro Forma'!AP19</f>
        <v>0</v>
      </c>
      <c r="AQ18" s="1661">
        <f>'Adjustments - restating'!AQ18+'Adjustments - Pro Forma'!AQ19</f>
        <v>0</v>
      </c>
      <c r="AR18" s="1661">
        <f>'Adjustments - restating'!AR18+'Adjustments - Pro Forma'!AR19</f>
        <v>0</v>
      </c>
      <c r="AS18" s="1661">
        <f>'Adjustments - restating'!AS18+'Adjustments - Pro Forma'!AS19</f>
        <v>0</v>
      </c>
      <c r="AT18" s="1661">
        <f>'Adjustments - restating'!AT18+'Adjustments - Pro Forma'!AT19</f>
        <v>0</v>
      </c>
      <c r="AU18" s="1661">
        <f>'Adjustments - restating'!AU18+'Adjustments - Pro Forma'!AU19</f>
        <v>0</v>
      </c>
      <c r="AV18" s="1661">
        <f>'Adjustments - restating'!AV18+'Adjustments - Pro Forma'!AV19</f>
        <v>0</v>
      </c>
      <c r="AW18" s="1661">
        <f>'Adjustments - restating'!AW18+'Adjustments - Pro Forma'!AW19</f>
        <v>0</v>
      </c>
      <c r="AX18" s="1661">
        <f>'Adjustments - restating'!AX18+'Adjustments - Pro Forma'!AX19</f>
        <v>0</v>
      </c>
      <c r="AY18" s="1661">
        <f>'Adjustments - restating'!AY18+'Adjustments - Pro Forma'!AY19</f>
        <v>-15101.892281994207</v>
      </c>
      <c r="AZ18" s="1661">
        <f>'Adjustments - restating'!AZ18+'Adjustments - Pro Forma'!AZ19</f>
        <v>-186329.14083537529</v>
      </c>
      <c r="BA18" s="1661"/>
      <c r="BB18" s="1661"/>
      <c r="BC18" s="1661"/>
      <c r="CY18" s="1662"/>
    </row>
    <row r="19" spans="1:103">
      <c r="A19" s="904">
        <v>12</v>
      </c>
      <c r="B19" s="948" t="s">
        <v>31</v>
      </c>
      <c r="C19" s="929">
        <f t="shared" si="4"/>
        <v>3197287.949338363</v>
      </c>
      <c r="D19" s="1661">
        <f>'Adjustments - restating'!D19+'Adjustments - Pro Forma'!D20</f>
        <v>0</v>
      </c>
      <c r="E19" s="1661">
        <f>'Adjustments - restating'!E19+'Adjustments - Pro Forma'!E20</f>
        <v>0</v>
      </c>
      <c r="F19" s="1661">
        <f>'Adjustments - restating'!F19+'Adjustments - Pro Forma'!F20</f>
        <v>0</v>
      </c>
      <c r="G19" s="1661">
        <f>'Adjustments - restating'!G19+'Adjustments - Pro Forma'!G20</f>
        <v>0</v>
      </c>
      <c r="H19" s="1661">
        <f>'Adjustments - restating'!H19+'Adjustments - Pro Forma'!H20</f>
        <v>0</v>
      </c>
      <c r="I19" s="1661">
        <f>'Adjustments - restating'!I19+'Adjustments - Pro Forma'!I20</f>
        <v>-7394.9629479036066</v>
      </c>
      <c r="J19" s="1661">
        <f>'Adjustments - restating'!J19+'Adjustments - Pro Forma'!J20</f>
        <v>0</v>
      </c>
      <c r="K19" s="1661">
        <f>'Adjustments - restating'!K19+'Adjustments - Pro Forma'!K20</f>
        <v>0</v>
      </c>
      <c r="L19" s="1661">
        <f>'Adjustments - restating'!L19+'Adjustments - Pro Forma'!L20</f>
        <v>1698.9163989500187</v>
      </c>
      <c r="M19" s="1661">
        <f>'Adjustments - restating'!M19+'Adjustments - Pro Forma'!M20</f>
        <v>21961.872203814237</v>
      </c>
      <c r="N19" s="1661">
        <f>'Adjustments - restating'!N19+'Adjustments - Pro Forma'!N20</f>
        <v>0</v>
      </c>
      <c r="O19" s="1661">
        <f>'Adjustments - restating'!O19+'Adjustments - Pro Forma'!O20</f>
        <v>0</v>
      </c>
      <c r="P19" s="1661">
        <f>'Adjustments - restating'!P19+'Adjustments - Pro Forma'!P20</f>
        <v>0</v>
      </c>
      <c r="Q19" s="1661">
        <f>'Adjustments - restating'!Q19+'Adjustments - Pro Forma'!Q20</f>
        <v>-113509.94069594286</v>
      </c>
      <c r="R19" s="1661">
        <f>'Adjustments - restating'!R19+'Adjustments - Pro Forma'!R20</f>
        <v>0</v>
      </c>
      <c r="S19" s="1661">
        <f>'Adjustments - restating'!S19+'Adjustments - Pro Forma'!S20</f>
        <v>0</v>
      </c>
      <c r="T19" s="1661">
        <f>'Adjustments - restating'!T19+'Adjustments - Pro Forma'!T20</f>
        <v>3336530.3943000822</v>
      </c>
      <c r="U19" s="1661">
        <f>'Adjustments - restating'!U19+'Adjustments - Pro Forma'!U20</f>
        <v>0</v>
      </c>
      <c r="V19" s="1661">
        <f>'Adjustments - restating'!V19+'Adjustments - Pro Forma'!V20</f>
        <v>0</v>
      </c>
      <c r="W19" s="1661">
        <f>'Adjustments - restating'!W19+'Adjustments - Pro Forma'!W20</f>
        <v>0</v>
      </c>
      <c r="X19" s="1661">
        <f>'Adjustments - restating'!X19+'Adjustments - Pro Forma'!X20</f>
        <v>0</v>
      </c>
      <c r="Y19" s="1661">
        <f>'Adjustments - restating'!Y19+'Adjustments - Pro Forma'!Y20</f>
        <v>0</v>
      </c>
      <c r="Z19" s="1661">
        <f>'Adjustments - restating'!Z19+'Adjustments - Pro Forma'!Z20</f>
        <v>0</v>
      </c>
      <c r="AA19" s="1661">
        <f>'Adjustments - restating'!AA19+'Adjustments - Pro Forma'!AA20</f>
        <v>0</v>
      </c>
      <c r="AB19" s="1661">
        <f>'Adjustments - restating'!AB19+'Adjustments - Pro Forma'!AB20</f>
        <v>0</v>
      </c>
      <c r="AC19" s="1661">
        <f>'Adjustments - restating'!AC19+'Adjustments - Pro Forma'!AC20</f>
        <v>0</v>
      </c>
      <c r="AD19" s="1661">
        <f>'Adjustments - restating'!AD19+'Adjustments - Pro Forma'!AD20</f>
        <v>0</v>
      </c>
      <c r="AE19" s="1661">
        <f>'Adjustments - restating'!AE19+'Adjustments - Pro Forma'!AE20</f>
        <v>0</v>
      </c>
      <c r="AF19" s="1661">
        <f>'Adjustments - restating'!AF19+'Adjustments - Pro Forma'!AF20</f>
        <v>0</v>
      </c>
      <c r="AG19" s="1661">
        <f>'Adjustments - restating'!AG19+'Adjustments - Pro Forma'!AG20</f>
        <v>0</v>
      </c>
      <c r="AH19" s="1661">
        <f>'Adjustments - restating'!AH19+'Adjustments - Pro Forma'!AH20</f>
        <v>0</v>
      </c>
      <c r="AI19" s="1661">
        <f>'Adjustments - restating'!AI19+'Adjustments - Pro Forma'!AI20</f>
        <v>0</v>
      </c>
      <c r="AJ19" s="1661">
        <f>'Adjustments - restating'!AJ19+'Adjustments - Pro Forma'!AJ20</f>
        <v>0</v>
      </c>
      <c r="AK19" s="1661">
        <f>'Adjustments - restating'!AK19+'Adjustments - Pro Forma'!AK20</f>
        <v>0</v>
      </c>
      <c r="AL19" s="1661">
        <f>'Adjustments - restating'!AL19+'Adjustments - Pro Forma'!AL20</f>
        <v>0</v>
      </c>
      <c r="AM19" s="1661">
        <f>'Adjustments - restating'!AM19+'Adjustments - Pro Forma'!AM20</f>
        <v>0</v>
      </c>
      <c r="AN19" s="1661">
        <f>'Adjustments - restating'!AN19+'Adjustments - Pro Forma'!AN20</f>
        <v>0</v>
      </c>
      <c r="AO19" s="1661">
        <f>'Adjustments - restating'!AO19+'Adjustments - Pro Forma'!AO20</f>
        <v>0</v>
      </c>
      <c r="AP19" s="1661">
        <f>'Adjustments - restating'!AP19+'Adjustments - Pro Forma'!AP20</f>
        <v>0</v>
      </c>
      <c r="AQ19" s="1661">
        <f>'Adjustments - restating'!AQ19+'Adjustments - Pro Forma'!AQ20</f>
        <v>0</v>
      </c>
      <c r="AR19" s="1661">
        <f>'Adjustments - restating'!AR19+'Adjustments - Pro Forma'!AR20</f>
        <v>0</v>
      </c>
      <c r="AS19" s="1661">
        <f>'Adjustments - restating'!AS19+'Adjustments - Pro Forma'!AS20</f>
        <v>0</v>
      </c>
      <c r="AT19" s="1661">
        <f>'Adjustments - restating'!AT19+'Adjustments - Pro Forma'!AT20</f>
        <v>0</v>
      </c>
      <c r="AU19" s="1661">
        <f>'Adjustments - restating'!AU19+'Adjustments - Pro Forma'!AU20</f>
        <v>0</v>
      </c>
      <c r="AV19" s="1661">
        <f>'Adjustments - restating'!AV19+'Adjustments - Pro Forma'!AV20</f>
        <v>0</v>
      </c>
      <c r="AW19" s="1661">
        <f>'Adjustments - restating'!AW19+'Adjustments - Pro Forma'!AW20</f>
        <v>0</v>
      </c>
      <c r="AX19" s="1661">
        <f>'Adjustments - restating'!AX19+'Adjustments - Pro Forma'!AX20</f>
        <v>0</v>
      </c>
      <c r="AY19" s="1661">
        <f>'Adjustments - restating'!AY19+'Adjustments - Pro Forma'!AY20</f>
        <v>0</v>
      </c>
      <c r="AZ19" s="1661">
        <f>'Adjustments - restating'!AZ19+'Adjustments - Pro Forma'!AZ20</f>
        <v>-41998.329920637007</v>
      </c>
      <c r="BA19" s="1661"/>
      <c r="BB19" s="1661"/>
      <c r="BC19" s="1661"/>
      <c r="CY19" s="1662"/>
    </row>
    <row r="20" spans="1:103">
      <c r="A20" s="904">
        <v>13</v>
      </c>
      <c r="B20" s="948" t="s">
        <v>32</v>
      </c>
      <c r="C20" s="929">
        <f t="shared" si="4"/>
        <v>98474.75374997317</v>
      </c>
      <c r="D20" s="1661">
        <f>'Adjustments - restating'!D20+'Adjustments - Pro Forma'!D21</f>
        <v>0</v>
      </c>
      <c r="E20" s="1661">
        <f>'Adjustments - restating'!E20+'Adjustments - Pro Forma'!E21</f>
        <v>0</v>
      </c>
      <c r="F20" s="1661">
        <f>'Adjustments - restating'!F20+'Adjustments - Pro Forma'!F21</f>
        <v>0</v>
      </c>
      <c r="G20" s="1661">
        <f>'Adjustments - restating'!G20+'Adjustments - Pro Forma'!G21</f>
        <v>0</v>
      </c>
      <c r="H20" s="1661">
        <f>'Adjustments - restating'!H20+'Adjustments - Pro Forma'!H21</f>
        <v>0</v>
      </c>
      <c r="I20" s="1661">
        <f>'Adjustments - restating'!I20+'Adjustments - Pro Forma'!I21</f>
        <v>0</v>
      </c>
      <c r="J20" s="1661">
        <f>'Adjustments - restating'!J20+'Adjustments - Pro Forma'!J21</f>
        <v>0</v>
      </c>
      <c r="K20" s="1661">
        <f>'Adjustments - restating'!K20+'Adjustments - Pro Forma'!K21</f>
        <v>0</v>
      </c>
      <c r="L20" s="1661">
        <f>'Adjustments - restating'!L20+'Adjustments - Pro Forma'!L21</f>
        <v>7079.0496701215252</v>
      </c>
      <c r="M20" s="1661">
        <f>'Adjustments - restating'!M20+'Adjustments - Pro Forma'!M21</f>
        <v>91504.858297324157</v>
      </c>
      <c r="N20" s="1661">
        <f>'Adjustments - restating'!N20+'Adjustments - Pro Forma'!N21</f>
        <v>0</v>
      </c>
      <c r="O20" s="1661">
        <f>'Adjustments - restating'!O20+'Adjustments - Pro Forma'!O21</f>
        <v>0</v>
      </c>
      <c r="P20" s="1661">
        <f>'Adjustments - restating'!P20+'Adjustments - Pro Forma'!P21</f>
        <v>0</v>
      </c>
      <c r="Q20" s="1661">
        <f>'Adjustments - restating'!Q20+'Adjustments - Pro Forma'!Q21</f>
        <v>-109.15421747251918</v>
      </c>
      <c r="R20" s="1661">
        <f>'Adjustments - restating'!R20+'Adjustments - Pro Forma'!R21</f>
        <v>0</v>
      </c>
      <c r="S20" s="1661">
        <f>'Adjustments - restating'!S20+'Adjustments - Pro Forma'!S21</f>
        <v>0</v>
      </c>
      <c r="T20" s="1661">
        <f>'Adjustments - restating'!T20+'Adjustments - Pro Forma'!T21</f>
        <v>0</v>
      </c>
      <c r="U20" s="1661">
        <f>'Adjustments - restating'!U20+'Adjustments - Pro Forma'!U21</f>
        <v>0</v>
      </c>
      <c r="V20" s="1661">
        <f>'Adjustments - restating'!V20+'Adjustments - Pro Forma'!V21</f>
        <v>0</v>
      </c>
      <c r="W20" s="1661">
        <f>'Adjustments - restating'!W20+'Adjustments - Pro Forma'!W21</f>
        <v>0</v>
      </c>
      <c r="X20" s="1661">
        <f>'Adjustments - restating'!X20+'Adjustments - Pro Forma'!X21</f>
        <v>0</v>
      </c>
      <c r="Y20" s="1661">
        <f>'Adjustments - restating'!Y20+'Adjustments - Pro Forma'!Y21</f>
        <v>0</v>
      </c>
      <c r="Z20" s="1661">
        <f>'Adjustments - restating'!Z20+'Adjustments - Pro Forma'!Z21</f>
        <v>0</v>
      </c>
      <c r="AA20" s="1661">
        <f>'Adjustments - restating'!AA20+'Adjustments - Pro Forma'!AA21</f>
        <v>0</v>
      </c>
      <c r="AB20" s="1661">
        <f>'Adjustments - restating'!AB20+'Adjustments - Pro Forma'!AB21</f>
        <v>0</v>
      </c>
      <c r="AC20" s="1661">
        <f>'Adjustments - restating'!AC20+'Adjustments - Pro Forma'!AC21</f>
        <v>0</v>
      </c>
      <c r="AD20" s="1661">
        <f>'Adjustments - restating'!AD20+'Adjustments - Pro Forma'!AD21</f>
        <v>0</v>
      </c>
      <c r="AE20" s="1661">
        <f>'Adjustments - restating'!AE20+'Adjustments - Pro Forma'!AE21</f>
        <v>0</v>
      </c>
      <c r="AF20" s="1661">
        <f>'Adjustments - restating'!AF20+'Adjustments - Pro Forma'!AF21</f>
        <v>0</v>
      </c>
      <c r="AG20" s="1661">
        <f>'Adjustments - restating'!AG20+'Adjustments - Pro Forma'!AG21</f>
        <v>0</v>
      </c>
      <c r="AH20" s="1661">
        <f>'Adjustments - restating'!AH20+'Adjustments - Pro Forma'!AH21</f>
        <v>0</v>
      </c>
      <c r="AI20" s="1661">
        <f>'Adjustments - restating'!AI20+'Adjustments - Pro Forma'!AI21</f>
        <v>0</v>
      </c>
      <c r="AJ20" s="1661">
        <f>'Adjustments - restating'!AJ20+'Adjustments - Pro Forma'!AJ21</f>
        <v>0</v>
      </c>
      <c r="AK20" s="1661">
        <f>'Adjustments - restating'!AK20+'Adjustments - Pro Forma'!AK21</f>
        <v>0</v>
      </c>
      <c r="AL20" s="1661">
        <f>'Adjustments - restating'!AL20+'Adjustments - Pro Forma'!AL21</f>
        <v>0</v>
      </c>
      <c r="AM20" s="1661">
        <f>'Adjustments - restating'!AM20+'Adjustments - Pro Forma'!AM21</f>
        <v>0</v>
      </c>
      <c r="AN20" s="1661">
        <f>'Adjustments - restating'!AN20+'Adjustments - Pro Forma'!AN21</f>
        <v>0</v>
      </c>
      <c r="AO20" s="1661">
        <f>'Adjustments - restating'!AO20+'Adjustments - Pro Forma'!AO21</f>
        <v>0</v>
      </c>
      <c r="AP20" s="1661">
        <f>'Adjustments - restating'!AP20+'Adjustments - Pro Forma'!AP21</f>
        <v>0</v>
      </c>
      <c r="AQ20" s="1661">
        <f>'Adjustments - restating'!AQ20+'Adjustments - Pro Forma'!AQ21</f>
        <v>0</v>
      </c>
      <c r="AR20" s="1661">
        <f>'Adjustments - restating'!AR20+'Adjustments - Pro Forma'!AR21</f>
        <v>0</v>
      </c>
      <c r="AS20" s="1661">
        <f>'Adjustments - restating'!AS20+'Adjustments - Pro Forma'!AS21</f>
        <v>0</v>
      </c>
      <c r="AT20" s="1661">
        <f>'Adjustments - restating'!AT20+'Adjustments - Pro Forma'!AT21</f>
        <v>0</v>
      </c>
      <c r="AU20" s="1661">
        <f>'Adjustments - restating'!AU20+'Adjustments - Pro Forma'!AU21</f>
        <v>0</v>
      </c>
      <c r="AV20" s="1661">
        <f>'Adjustments - restating'!AV20+'Adjustments - Pro Forma'!AV21</f>
        <v>0</v>
      </c>
      <c r="AW20" s="1661">
        <f>'Adjustments - restating'!AW20+'Adjustments - Pro Forma'!AW21</f>
        <v>0</v>
      </c>
      <c r="AX20" s="1661">
        <f>'Adjustments - restating'!AX20+'Adjustments - Pro Forma'!AX21</f>
        <v>0</v>
      </c>
      <c r="AY20" s="1661">
        <f>'Adjustments - restating'!AY20+'Adjustments - Pro Forma'!AY21</f>
        <v>0</v>
      </c>
      <c r="AZ20" s="1661">
        <f>'Adjustments - restating'!AZ20+'Adjustments - Pro Forma'!AZ21</f>
        <v>0</v>
      </c>
      <c r="BA20" s="1661"/>
      <c r="BB20" s="1661"/>
      <c r="BC20" s="1661"/>
      <c r="CY20" s="1662"/>
    </row>
    <row r="21" spans="1:103">
      <c r="A21" s="904">
        <v>14</v>
      </c>
      <c r="B21" s="948" t="s">
        <v>33</v>
      </c>
      <c r="C21" s="929">
        <f t="shared" si="4"/>
        <v>62199.434627122551</v>
      </c>
      <c r="D21" s="1661">
        <f>'Adjustments - restating'!D21+'Adjustments - Pro Forma'!D22</f>
        <v>0</v>
      </c>
      <c r="E21" s="1661">
        <f>'Adjustments - restating'!E21+'Adjustments - Pro Forma'!E22</f>
        <v>0</v>
      </c>
      <c r="F21" s="1661">
        <f>'Adjustments - restating'!F21+'Adjustments - Pro Forma'!F22</f>
        <v>0</v>
      </c>
      <c r="G21" s="1661">
        <f>'Adjustments - restating'!G21+'Adjustments - Pro Forma'!G22</f>
        <v>0</v>
      </c>
      <c r="H21" s="1661">
        <f>'Adjustments - restating'!H21+'Adjustments - Pro Forma'!H22</f>
        <v>0</v>
      </c>
      <c r="I21" s="1661">
        <f>'Adjustments - restating'!I21+'Adjustments - Pro Forma'!I22</f>
        <v>0</v>
      </c>
      <c r="J21" s="1661">
        <f>'Adjustments - restating'!J21+'Adjustments - Pro Forma'!J22</f>
        <v>0</v>
      </c>
      <c r="K21" s="1661">
        <f>'Adjustments - restating'!K21+'Adjustments - Pro Forma'!K22</f>
        <v>0</v>
      </c>
      <c r="L21" s="1661">
        <f>'Adjustments - restating'!L21+'Adjustments - Pro Forma'!L22</f>
        <v>4465.6393487201894</v>
      </c>
      <c r="M21" s="1661">
        <f>'Adjustments - restating'!M21+'Adjustments - Pro Forma'!M22</f>
        <v>57733.795278402366</v>
      </c>
      <c r="N21" s="1661">
        <f>'Adjustments - restating'!N21+'Adjustments - Pro Forma'!N22</f>
        <v>0</v>
      </c>
      <c r="O21" s="1661">
        <f>'Adjustments - restating'!O21+'Adjustments - Pro Forma'!O22</f>
        <v>0</v>
      </c>
      <c r="P21" s="1661">
        <f>'Adjustments - restating'!P21+'Adjustments - Pro Forma'!P22</f>
        <v>0</v>
      </c>
      <c r="Q21" s="1661">
        <f>'Adjustments - restating'!Q21+'Adjustments - Pro Forma'!Q22</f>
        <v>0</v>
      </c>
      <c r="R21" s="1661">
        <f>'Adjustments - restating'!R21+'Adjustments - Pro Forma'!R22</f>
        <v>0</v>
      </c>
      <c r="S21" s="1661">
        <f>'Adjustments - restating'!S21+'Adjustments - Pro Forma'!S22</f>
        <v>0</v>
      </c>
      <c r="T21" s="1661">
        <f>'Adjustments - restating'!T21+'Adjustments - Pro Forma'!T22</f>
        <v>0</v>
      </c>
      <c r="U21" s="1661">
        <f>'Adjustments - restating'!U21+'Adjustments - Pro Forma'!U22</f>
        <v>0</v>
      </c>
      <c r="V21" s="1661">
        <f>'Adjustments - restating'!V21+'Adjustments - Pro Forma'!V22</f>
        <v>0</v>
      </c>
      <c r="W21" s="1661">
        <f>'Adjustments - restating'!W21+'Adjustments - Pro Forma'!W22</f>
        <v>0</v>
      </c>
      <c r="X21" s="1661">
        <f>'Adjustments - restating'!X21+'Adjustments - Pro Forma'!X22</f>
        <v>0</v>
      </c>
      <c r="Y21" s="1661">
        <f>'Adjustments - restating'!Y21+'Adjustments - Pro Forma'!Y22</f>
        <v>0</v>
      </c>
      <c r="Z21" s="1661">
        <f>'Adjustments - restating'!Z21+'Adjustments - Pro Forma'!Z22</f>
        <v>0</v>
      </c>
      <c r="AA21" s="1661">
        <f>'Adjustments - restating'!AA21+'Adjustments - Pro Forma'!AA22</f>
        <v>0</v>
      </c>
      <c r="AB21" s="1661">
        <f>'Adjustments - restating'!AB21+'Adjustments - Pro Forma'!AB22</f>
        <v>0</v>
      </c>
      <c r="AC21" s="1661">
        <f>'Adjustments - restating'!AC21+'Adjustments - Pro Forma'!AC22</f>
        <v>0</v>
      </c>
      <c r="AD21" s="1661">
        <f>'Adjustments - restating'!AD21+'Adjustments - Pro Forma'!AD22</f>
        <v>0</v>
      </c>
      <c r="AE21" s="1661">
        <f>'Adjustments - restating'!AE21+'Adjustments - Pro Forma'!AE22</f>
        <v>0</v>
      </c>
      <c r="AF21" s="1661">
        <f>'Adjustments - restating'!AF21+'Adjustments - Pro Forma'!AF22</f>
        <v>0</v>
      </c>
      <c r="AG21" s="1661">
        <f>'Adjustments - restating'!AG21+'Adjustments - Pro Forma'!AG22</f>
        <v>0</v>
      </c>
      <c r="AH21" s="1661">
        <f>'Adjustments - restating'!AH21+'Adjustments - Pro Forma'!AH22</f>
        <v>0</v>
      </c>
      <c r="AI21" s="1661">
        <f>'Adjustments - restating'!AI21+'Adjustments - Pro Forma'!AI22</f>
        <v>0</v>
      </c>
      <c r="AJ21" s="1661">
        <f>'Adjustments - restating'!AJ21+'Adjustments - Pro Forma'!AJ22</f>
        <v>0</v>
      </c>
      <c r="AK21" s="1661">
        <f>'Adjustments - restating'!AK21+'Adjustments - Pro Forma'!AK22</f>
        <v>0</v>
      </c>
      <c r="AL21" s="1661">
        <f>'Adjustments - restating'!AL21+'Adjustments - Pro Forma'!AL22</f>
        <v>0</v>
      </c>
      <c r="AM21" s="1661">
        <f>'Adjustments - restating'!AM21+'Adjustments - Pro Forma'!AM22</f>
        <v>0</v>
      </c>
      <c r="AN21" s="1661">
        <f>'Adjustments - restating'!AN21+'Adjustments - Pro Forma'!AN22</f>
        <v>0</v>
      </c>
      <c r="AO21" s="1661">
        <f>'Adjustments - restating'!AO21+'Adjustments - Pro Forma'!AO22</f>
        <v>0</v>
      </c>
      <c r="AP21" s="1661">
        <f>'Adjustments - restating'!AP21+'Adjustments - Pro Forma'!AP22</f>
        <v>0</v>
      </c>
      <c r="AQ21" s="1661">
        <f>'Adjustments - restating'!AQ21+'Adjustments - Pro Forma'!AQ22</f>
        <v>0</v>
      </c>
      <c r="AR21" s="1661">
        <f>'Adjustments - restating'!AR21+'Adjustments - Pro Forma'!AR22</f>
        <v>0</v>
      </c>
      <c r="AS21" s="1661">
        <f>'Adjustments - restating'!AS21+'Adjustments - Pro Forma'!AS22</f>
        <v>0</v>
      </c>
      <c r="AT21" s="1661">
        <f>'Adjustments - restating'!AT21+'Adjustments - Pro Forma'!AT22</f>
        <v>0</v>
      </c>
      <c r="AU21" s="1661">
        <f>'Adjustments - restating'!AU21+'Adjustments - Pro Forma'!AU22</f>
        <v>0</v>
      </c>
      <c r="AV21" s="1661">
        <f>'Adjustments - restating'!AV21+'Adjustments - Pro Forma'!AV22</f>
        <v>0</v>
      </c>
      <c r="AW21" s="1661">
        <f>'Adjustments - restating'!AW21+'Adjustments - Pro Forma'!AW22</f>
        <v>0</v>
      </c>
      <c r="AX21" s="1661">
        <f>'Adjustments - restating'!AX21+'Adjustments - Pro Forma'!AX22</f>
        <v>0</v>
      </c>
      <c r="AY21" s="1661">
        <f>'Adjustments - restating'!AY21+'Adjustments - Pro Forma'!AY22</f>
        <v>0</v>
      </c>
      <c r="AZ21" s="1661">
        <f>'Adjustments - restating'!AZ21+'Adjustments - Pro Forma'!AZ22</f>
        <v>0</v>
      </c>
      <c r="BA21" s="1661"/>
      <c r="BB21" s="1661"/>
      <c r="BC21" s="1661"/>
      <c r="CY21" s="1662"/>
    </row>
    <row r="22" spans="1:103">
      <c r="A22" s="904">
        <v>15</v>
      </c>
      <c r="B22" s="948" t="s">
        <v>34</v>
      </c>
      <c r="C22" s="929">
        <f t="shared" si="4"/>
        <v>-4856177.8771926202</v>
      </c>
      <c r="D22" s="1661">
        <f>'Adjustments - restating'!D22+'Adjustments - Pro Forma'!D23</f>
        <v>0</v>
      </c>
      <c r="E22" s="1661">
        <f>'Adjustments - restating'!E22+'Adjustments - Pro Forma'!E23</f>
        <v>0</v>
      </c>
      <c r="F22" s="1661">
        <f>'Adjustments - restating'!F22+'Adjustments - Pro Forma'!F23</f>
        <v>0</v>
      </c>
      <c r="G22" s="1661">
        <f>'Adjustments - restating'!G22+'Adjustments - Pro Forma'!G23</f>
        <v>0</v>
      </c>
      <c r="H22" s="1661">
        <f>'Adjustments - restating'!H22+'Adjustments - Pro Forma'!H23</f>
        <v>0</v>
      </c>
      <c r="I22" s="1661">
        <f>'Adjustments - restating'!I22+'Adjustments - Pro Forma'!I23</f>
        <v>0</v>
      </c>
      <c r="J22" s="1661">
        <f>'Adjustments - restating'!J22+'Adjustments - Pro Forma'!J23</f>
        <v>0</v>
      </c>
      <c r="K22" s="1661">
        <f>'Adjustments - restating'!K22+'Adjustments - Pro Forma'!K23</f>
        <v>-605.43309650578158</v>
      </c>
      <c r="L22" s="1661">
        <f>'Adjustments - restating'!L22+'Adjustments - Pro Forma'!L23</f>
        <v>207.26347054315181</v>
      </c>
      <c r="M22" s="1661">
        <f>'Adjustments - restating'!M22+'Adjustments - Pro Forma'!M23</f>
        <v>2679.2924333421715</v>
      </c>
      <c r="N22" s="1661">
        <f>'Adjustments - restating'!N22+'Adjustments - Pro Forma'!N23</f>
        <v>0</v>
      </c>
      <c r="O22" s="1661">
        <f>'Adjustments - restating'!O22+'Adjustments - Pro Forma'!O23</f>
        <v>0</v>
      </c>
      <c r="P22" s="1661">
        <f>'Adjustments - restating'!P22+'Adjustments - Pro Forma'!P23</f>
        <v>-4858459</v>
      </c>
      <c r="Q22" s="1661">
        <f>'Adjustments - restating'!Q22+'Adjustments - Pro Forma'!Q23</f>
        <v>0</v>
      </c>
      <c r="R22" s="1661">
        <f>'Adjustments - restating'!R22+'Adjustments - Pro Forma'!R23</f>
        <v>0</v>
      </c>
      <c r="S22" s="1661">
        <f>'Adjustments - restating'!S22+'Adjustments - Pro Forma'!S23</f>
        <v>0</v>
      </c>
      <c r="T22" s="1661">
        <f>'Adjustments - restating'!T22+'Adjustments - Pro Forma'!T23</f>
        <v>0</v>
      </c>
      <c r="U22" s="1661">
        <f>'Adjustments - restating'!U22+'Adjustments - Pro Forma'!U23</f>
        <v>0</v>
      </c>
      <c r="V22" s="1661">
        <f>'Adjustments - restating'!V22+'Adjustments - Pro Forma'!V23</f>
        <v>0</v>
      </c>
      <c r="W22" s="1661">
        <f>'Adjustments - restating'!W22+'Adjustments - Pro Forma'!W23</f>
        <v>0</v>
      </c>
      <c r="X22" s="1661">
        <f>'Adjustments - restating'!X22+'Adjustments - Pro Forma'!X23</f>
        <v>0</v>
      </c>
      <c r="Y22" s="1661">
        <f>'Adjustments - restating'!Y22+'Adjustments - Pro Forma'!Y23</f>
        <v>0</v>
      </c>
      <c r="Z22" s="1661">
        <f>'Adjustments - restating'!Z22+'Adjustments - Pro Forma'!Z23</f>
        <v>0</v>
      </c>
      <c r="AA22" s="1661">
        <f>'Adjustments - restating'!AA22+'Adjustments - Pro Forma'!AA23</f>
        <v>0</v>
      </c>
      <c r="AB22" s="1661">
        <f>'Adjustments - restating'!AB22+'Adjustments - Pro Forma'!AB23</f>
        <v>0</v>
      </c>
      <c r="AC22" s="1661">
        <f>'Adjustments - restating'!AC22+'Adjustments - Pro Forma'!AC23</f>
        <v>0</v>
      </c>
      <c r="AD22" s="1661">
        <f>'Adjustments - restating'!AD22+'Adjustments - Pro Forma'!AD23</f>
        <v>0</v>
      </c>
      <c r="AE22" s="1661">
        <f>'Adjustments - restating'!AE22+'Adjustments - Pro Forma'!AE23</f>
        <v>0</v>
      </c>
      <c r="AF22" s="1661">
        <f>'Adjustments - restating'!AF22+'Adjustments - Pro Forma'!AF23</f>
        <v>0</v>
      </c>
      <c r="AG22" s="1661">
        <f>'Adjustments - restating'!AG22+'Adjustments - Pro Forma'!AG23</f>
        <v>0</v>
      </c>
      <c r="AH22" s="1661">
        <f>'Adjustments - restating'!AH22+'Adjustments - Pro Forma'!AH23</f>
        <v>0</v>
      </c>
      <c r="AI22" s="1661">
        <f>'Adjustments - restating'!AI22+'Adjustments - Pro Forma'!AI23</f>
        <v>0</v>
      </c>
      <c r="AJ22" s="1661">
        <f>'Adjustments - restating'!AJ22+'Adjustments - Pro Forma'!AJ23</f>
        <v>0</v>
      </c>
      <c r="AK22" s="1661">
        <f>'Adjustments - restating'!AK22+'Adjustments - Pro Forma'!AK23</f>
        <v>0</v>
      </c>
      <c r="AL22" s="1661">
        <f>'Adjustments - restating'!AL22+'Adjustments - Pro Forma'!AL23</f>
        <v>0</v>
      </c>
      <c r="AM22" s="1661">
        <f>'Adjustments - restating'!AM22+'Adjustments - Pro Forma'!AM23</f>
        <v>0</v>
      </c>
      <c r="AN22" s="1661">
        <f>'Adjustments - restating'!AN22+'Adjustments - Pro Forma'!AN23</f>
        <v>0</v>
      </c>
      <c r="AO22" s="1661">
        <f>'Adjustments - restating'!AO22+'Adjustments - Pro Forma'!AO23</f>
        <v>0</v>
      </c>
      <c r="AP22" s="1661">
        <f>'Adjustments - restating'!AP22+'Adjustments - Pro Forma'!AP23</f>
        <v>0</v>
      </c>
      <c r="AQ22" s="1661">
        <f>'Adjustments - restating'!AQ22+'Adjustments - Pro Forma'!AQ23</f>
        <v>0</v>
      </c>
      <c r="AR22" s="1661">
        <f>'Adjustments - restating'!AR22+'Adjustments - Pro Forma'!AR23</f>
        <v>0</v>
      </c>
      <c r="AS22" s="1661">
        <f>'Adjustments - restating'!AS22+'Adjustments - Pro Forma'!AS23</f>
        <v>0</v>
      </c>
      <c r="AT22" s="1661">
        <f>'Adjustments - restating'!AT22+'Adjustments - Pro Forma'!AT23</f>
        <v>0</v>
      </c>
      <c r="AU22" s="1661">
        <f>'Adjustments - restating'!AU22+'Adjustments - Pro Forma'!AU23</f>
        <v>0</v>
      </c>
      <c r="AV22" s="1661">
        <f>'Adjustments - restating'!AV22+'Adjustments - Pro Forma'!AV23</f>
        <v>0</v>
      </c>
      <c r="AW22" s="1661">
        <f>'Adjustments - restating'!AW22+'Adjustments - Pro Forma'!AW23</f>
        <v>0</v>
      </c>
      <c r="AX22" s="1661">
        <f>'Adjustments - restating'!AX22+'Adjustments - Pro Forma'!AX23</f>
        <v>0</v>
      </c>
      <c r="AY22" s="1661">
        <f>'Adjustments - restating'!AY22+'Adjustments - Pro Forma'!AY23</f>
        <v>0</v>
      </c>
      <c r="AZ22" s="1661">
        <f>'Adjustments - restating'!AZ22+'Adjustments - Pro Forma'!AZ23</f>
        <v>0</v>
      </c>
      <c r="BA22" s="1661"/>
      <c r="BB22" s="1661"/>
      <c r="BC22" s="1661"/>
      <c r="CY22" s="1662"/>
    </row>
    <row r="23" spans="1:103">
      <c r="A23" s="904">
        <v>16</v>
      </c>
      <c r="B23" s="948" t="s">
        <v>35</v>
      </c>
      <c r="C23" s="929">
        <f t="shared" si="4"/>
        <v>0</v>
      </c>
      <c r="D23" s="1661">
        <f>'Adjustments - restating'!D23+'Adjustments - Pro Forma'!D24</f>
        <v>0</v>
      </c>
      <c r="E23" s="1661">
        <f>'Adjustments - restating'!E23+'Adjustments - Pro Forma'!E24</f>
        <v>0</v>
      </c>
      <c r="F23" s="1661">
        <f>'Adjustments - restating'!F23+'Adjustments - Pro Forma'!F24</f>
        <v>0</v>
      </c>
      <c r="G23" s="1661">
        <f>'Adjustments - restating'!G23+'Adjustments - Pro Forma'!G24</f>
        <v>0</v>
      </c>
      <c r="H23" s="1661">
        <f>'Adjustments - restating'!H23+'Adjustments - Pro Forma'!H24</f>
        <v>0</v>
      </c>
      <c r="I23" s="1661">
        <f>'Adjustments - restating'!I23+'Adjustments - Pro Forma'!I24</f>
        <v>0</v>
      </c>
      <c r="J23" s="1661">
        <f>'Adjustments - restating'!J23+'Adjustments - Pro Forma'!J24</f>
        <v>0</v>
      </c>
      <c r="K23" s="1661">
        <f>'Adjustments - restating'!K23+'Adjustments - Pro Forma'!K24</f>
        <v>0</v>
      </c>
      <c r="L23" s="1661">
        <f>'Adjustments - restating'!L23+'Adjustments - Pro Forma'!L24</f>
        <v>0</v>
      </c>
      <c r="M23" s="1661">
        <f>'Adjustments - restating'!M23+'Adjustments - Pro Forma'!M24</f>
        <v>0</v>
      </c>
      <c r="N23" s="1661">
        <f>'Adjustments - restating'!N23+'Adjustments - Pro Forma'!N24</f>
        <v>0</v>
      </c>
      <c r="O23" s="1661">
        <f>'Adjustments - restating'!O23+'Adjustments - Pro Forma'!O24</f>
        <v>0</v>
      </c>
      <c r="P23" s="1661">
        <f>'Adjustments - restating'!P23+'Adjustments - Pro Forma'!P24</f>
        <v>0</v>
      </c>
      <c r="Q23" s="1661">
        <f>'Adjustments - restating'!Q23+'Adjustments - Pro Forma'!Q24</f>
        <v>0</v>
      </c>
      <c r="R23" s="1661">
        <f>'Adjustments - restating'!R23+'Adjustments - Pro Forma'!R24</f>
        <v>0</v>
      </c>
      <c r="S23" s="1661">
        <f>'Adjustments - restating'!S23+'Adjustments - Pro Forma'!S24</f>
        <v>0</v>
      </c>
      <c r="T23" s="1661">
        <f>'Adjustments - restating'!T23+'Adjustments - Pro Forma'!T24</f>
        <v>0</v>
      </c>
      <c r="U23" s="1661">
        <f>'Adjustments - restating'!U23+'Adjustments - Pro Forma'!U24</f>
        <v>0</v>
      </c>
      <c r="V23" s="1661">
        <f>'Adjustments - restating'!V23+'Adjustments - Pro Forma'!V24</f>
        <v>0</v>
      </c>
      <c r="W23" s="1661">
        <f>'Adjustments - restating'!W23+'Adjustments - Pro Forma'!W24</f>
        <v>0</v>
      </c>
      <c r="X23" s="1661">
        <f>'Adjustments - restating'!X23+'Adjustments - Pro Forma'!X24</f>
        <v>0</v>
      </c>
      <c r="Y23" s="1661">
        <f>'Adjustments - restating'!Y23+'Adjustments - Pro Forma'!Y24</f>
        <v>0</v>
      </c>
      <c r="Z23" s="1661">
        <f>'Adjustments - restating'!Z23+'Adjustments - Pro Forma'!Z24</f>
        <v>0</v>
      </c>
      <c r="AA23" s="1661">
        <f>'Adjustments - restating'!AA23+'Adjustments - Pro Forma'!AA24</f>
        <v>0</v>
      </c>
      <c r="AB23" s="1661">
        <f>'Adjustments - restating'!AB23+'Adjustments - Pro Forma'!AB24</f>
        <v>0</v>
      </c>
      <c r="AC23" s="1661">
        <f>'Adjustments - restating'!AC23+'Adjustments - Pro Forma'!AC24</f>
        <v>0</v>
      </c>
      <c r="AD23" s="1661">
        <f>'Adjustments - restating'!AD23+'Adjustments - Pro Forma'!AD24</f>
        <v>0</v>
      </c>
      <c r="AE23" s="1661">
        <f>'Adjustments - restating'!AE23+'Adjustments - Pro Forma'!AE24</f>
        <v>0</v>
      </c>
      <c r="AF23" s="1661">
        <f>'Adjustments - restating'!AF23+'Adjustments - Pro Forma'!AF24</f>
        <v>0</v>
      </c>
      <c r="AG23" s="1661">
        <f>'Adjustments - restating'!AG23+'Adjustments - Pro Forma'!AG24</f>
        <v>0</v>
      </c>
      <c r="AH23" s="1661">
        <f>'Adjustments - restating'!AH23+'Adjustments - Pro Forma'!AH24</f>
        <v>0</v>
      </c>
      <c r="AI23" s="1661">
        <f>'Adjustments - restating'!AI23+'Adjustments - Pro Forma'!AI24</f>
        <v>0</v>
      </c>
      <c r="AJ23" s="1661">
        <f>'Adjustments - restating'!AJ23+'Adjustments - Pro Forma'!AJ24</f>
        <v>0</v>
      </c>
      <c r="AK23" s="1661">
        <f>'Adjustments - restating'!AK23+'Adjustments - Pro Forma'!AK24</f>
        <v>0</v>
      </c>
      <c r="AL23" s="1661">
        <f>'Adjustments - restating'!AL23+'Adjustments - Pro Forma'!AL24</f>
        <v>0</v>
      </c>
      <c r="AM23" s="1661">
        <f>'Adjustments - restating'!AM23+'Adjustments - Pro Forma'!AM24</f>
        <v>0</v>
      </c>
      <c r="AN23" s="1661">
        <f>'Adjustments - restating'!AN23+'Adjustments - Pro Forma'!AN24</f>
        <v>0</v>
      </c>
      <c r="AO23" s="1661">
        <f>'Adjustments - restating'!AO23+'Adjustments - Pro Forma'!AO24</f>
        <v>0</v>
      </c>
      <c r="AP23" s="1661">
        <f>'Adjustments - restating'!AP23+'Adjustments - Pro Forma'!AP24</f>
        <v>0</v>
      </c>
      <c r="AQ23" s="1661">
        <f>'Adjustments - restating'!AQ23+'Adjustments - Pro Forma'!AQ24</f>
        <v>0</v>
      </c>
      <c r="AR23" s="1661">
        <f>'Adjustments - restating'!AR23+'Adjustments - Pro Forma'!AR24</f>
        <v>0</v>
      </c>
      <c r="AS23" s="1661">
        <f>'Adjustments - restating'!AS23+'Adjustments - Pro Forma'!AS24</f>
        <v>0</v>
      </c>
      <c r="AT23" s="1661">
        <f>'Adjustments - restating'!AT23+'Adjustments - Pro Forma'!AT24</f>
        <v>0</v>
      </c>
      <c r="AU23" s="1661">
        <f>'Adjustments - restating'!AU23+'Adjustments - Pro Forma'!AU24</f>
        <v>0</v>
      </c>
      <c r="AV23" s="1661">
        <f>'Adjustments - restating'!AV23+'Adjustments - Pro Forma'!AV24</f>
        <v>0</v>
      </c>
      <c r="AW23" s="1661">
        <f>'Adjustments - restating'!AW23+'Adjustments - Pro Forma'!AW24</f>
        <v>0</v>
      </c>
      <c r="AX23" s="1661">
        <f>'Adjustments - restating'!AX23+'Adjustments - Pro Forma'!AX24</f>
        <v>0</v>
      </c>
      <c r="AY23" s="1661">
        <f>'Adjustments - restating'!AY23+'Adjustments - Pro Forma'!AY24</f>
        <v>0</v>
      </c>
      <c r="AZ23" s="1661">
        <f>'Adjustments - restating'!AZ23+'Adjustments - Pro Forma'!AZ24</f>
        <v>0</v>
      </c>
      <c r="BA23" s="1661"/>
      <c r="BB23" s="1661"/>
      <c r="BC23" s="1661"/>
      <c r="CY23" s="1662"/>
    </row>
    <row r="24" spans="1:103">
      <c r="A24" s="904">
        <v>17</v>
      </c>
      <c r="B24" s="948" t="s">
        <v>36</v>
      </c>
      <c r="C24" s="929">
        <f t="shared" si="4"/>
        <v>-1218315.5698531028</v>
      </c>
      <c r="D24" s="1661">
        <f>'Adjustments - restating'!D24+'Adjustments - Pro Forma'!D25</f>
        <v>0</v>
      </c>
      <c r="E24" s="1661">
        <f>'Adjustments - restating'!E24+'Adjustments - Pro Forma'!E25</f>
        <v>0</v>
      </c>
      <c r="F24" s="1661">
        <f>'Adjustments - restating'!F24+'Adjustments - Pro Forma'!F25</f>
        <v>0</v>
      </c>
      <c r="G24" s="1661">
        <f>'Adjustments - restating'!G24+'Adjustments - Pro Forma'!G25</f>
        <v>0</v>
      </c>
      <c r="H24" s="1661">
        <f>'Adjustments - restating'!H24+'Adjustments - Pro Forma'!H25</f>
        <v>0</v>
      </c>
      <c r="I24" s="1661">
        <f>'Adjustments - restating'!I24+'Adjustments - Pro Forma'!I25</f>
        <v>0</v>
      </c>
      <c r="J24" s="1661">
        <f>'Adjustments - restating'!J24+'Adjustments - Pro Forma'!J25</f>
        <v>171128.51</v>
      </c>
      <c r="K24" s="1661">
        <f>'Adjustments - restating'!K24+'Adjustments - Pro Forma'!K25</f>
        <v>-43271.966433968082</v>
      </c>
      <c r="L24" s="1661">
        <f>'Adjustments - restating'!L24+'Adjustments - Pro Forma'!L25</f>
        <v>6545.651633996994</v>
      </c>
      <c r="M24" s="1661">
        <f>'Adjustments - restating'!M24+'Adjustments - Pro Forma'!M25</f>
        <v>84610.99284247146</v>
      </c>
      <c r="N24" s="1667">
        <f>'Adjustments - restating'!N24+'Adjustments - Pro Forma'!N25</f>
        <v>-776572.64858778729</v>
      </c>
      <c r="O24" s="1661">
        <f>'Adjustments - restating'!O24+'Adjustments - Pro Forma'!O25</f>
        <v>-78012.306832735296</v>
      </c>
      <c r="P24" s="1661">
        <f>'Adjustments - restating'!P24+'Adjustments - Pro Forma'!P25</f>
        <v>0</v>
      </c>
      <c r="Q24" s="1661">
        <f>'Adjustments - restating'!Q24+'Adjustments - Pro Forma'!Q25</f>
        <v>0</v>
      </c>
      <c r="R24" s="1661">
        <f>'Adjustments - restating'!R24+'Adjustments - Pro Forma'!R25</f>
        <v>-637047.3400000002</v>
      </c>
      <c r="S24" s="1667">
        <f>'Adjustments - restating'!S24+'Adjustments - Pro Forma'!S25</f>
        <v>0</v>
      </c>
      <c r="T24" s="1661">
        <f>'Adjustments - restating'!T24+'Adjustments - Pro Forma'!T25</f>
        <v>0</v>
      </c>
      <c r="U24" s="1661">
        <f>'Adjustments - restating'!U24+'Adjustments - Pro Forma'!U25</f>
        <v>0</v>
      </c>
      <c r="V24" s="1661">
        <f>'Adjustments - restating'!V24+'Adjustments - Pro Forma'!V25</f>
        <v>0</v>
      </c>
      <c r="W24" s="1661">
        <f>'Adjustments - restating'!W24+'Adjustments - Pro Forma'!W25</f>
        <v>0</v>
      </c>
      <c r="X24" s="1661">
        <f>'Adjustments - restating'!X24+'Adjustments - Pro Forma'!X25</f>
        <v>0</v>
      </c>
      <c r="Y24" s="1661">
        <f>'Adjustments - restating'!Y24+'Adjustments - Pro Forma'!Y25</f>
        <v>0</v>
      </c>
      <c r="Z24" s="1661">
        <f>'Adjustments - restating'!Z24+'Adjustments - Pro Forma'!Z25</f>
        <v>0</v>
      </c>
      <c r="AA24" s="1661">
        <f>'Adjustments - restating'!AA24+'Adjustments - Pro Forma'!AA25</f>
        <v>0</v>
      </c>
      <c r="AB24" s="1661">
        <f>'Adjustments - restating'!AB24+'Adjustments - Pro Forma'!AB25</f>
        <v>0</v>
      </c>
      <c r="AC24" s="1661">
        <f>'Adjustments - restating'!AC24+'Adjustments - Pro Forma'!AC25</f>
        <v>0</v>
      </c>
      <c r="AD24" s="1661">
        <f>'Adjustments - restating'!AD24+'Adjustments - Pro Forma'!AD25</f>
        <v>0</v>
      </c>
      <c r="AE24" s="1661">
        <f>'Adjustments - restating'!AE24+'Adjustments - Pro Forma'!AE25</f>
        <v>0</v>
      </c>
      <c r="AF24" s="1661">
        <f>'Adjustments - restating'!AF24+'Adjustments - Pro Forma'!AF25</f>
        <v>0</v>
      </c>
      <c r="AG24" s="1661">
        <f>'Adjustments - restating'!AG24+'Adjustments - Pro Forma'!AG25</f>
        <v>0</v>
      </c>
      <c r="AH24" s="1661">
        <f>'Adjustments - restating'!AH24+'Adjustments - Pro Forma'!AH25</f>
        <v>0</v>
      </c>
      <c r="AI24" s="1661">
        <f>'Adjustments - restating'!AI24+'Adjustments - Pro Forma'!AI25</f>
        <v>0</v>
      </c>
      <c r="AJ24" s="1661">
        <f>'Adjustments - restating'!AJ24+'Adjustments - Pro Forma'!AJ25</f>
        <v>0</v>
      </c>
      <c r="AK24" s="1661">
        <f>'Adjustments - restating'!AK24+'Adjustments - Pro Forma'!AK25</f>
        <v>0</v>
      </c>
      <c r="AL24" s="1661">
        <f>'Adjustments - restating'!AL24+'Adjustments - Pro Forma'!AL25</f>
        <v>0</v>
      </c>
      <c r="AM24" s="1661">
        <f>'Adjustments - restating'!AM24+'Adjustments - Pro Forma'!AM25</f>
        <v>0</v>
      </c>
      <c r="AN24" s="1661">
        <f>'Adjustments - restating'!AN24+'Adjustments - Pro Forma'!AN25</f>
        <v>54303.537524919564</v>
      </c>
      <c r="AO24" s="1661">
        <f>'Adjustments - restating'!AO24+'Adjustments - Pro Forma'!AO25</f>
        <v>0</v>
      </c>
      <c r="AP24" s="1661">
        <f>'Adjustments - restating'!AP24+'Adjustments - Pro Forma'!AP25</f>
        <v>0</v>
      </c>
      <c r="AQ24" s="1661">
        <f>'Adjustments - restating'!AQ24+'Adjustments - Pro Forma'!AQ25</f>
        <v>0</v>
      </c>
      <c r="AR24" s="1661">
        <f>'Adjustments - restating'!AR24+'Adjustments - Pro Forma'!AR25</f>
        <v>0</v>
      </c>
      <c r="AS24" s="1661">
        <f>'Adjustments - restating'!AS24+'Adjustments - Pro Forma'!AS25</f>
        <v>0</v>
      </c>
      <c r="AT24" s="1661">
        <f>'Adjustments - restating'!AT24+'Adjustments - Pro Forma'!AT25</f>
        <v>0</v>
      </c>
      <c r="AU24" s="1661">
        <f>'Adjustments - restating'!AU24+'Adjustments - Pro Forma'!AU25</f>
        <v>0</v>
      </c>
      <c r="AV24" s="1661">
        <f>'Adjustments - restating'!AV24+'Adjustments - Pro Forma'!AV25</f>
        <v>0</v>
      </c>
      <c r="AW24" s="1661">
        <f>'Adjustments - restating'!AW24+'Adjustments - Pro Forma'!AW25</f>
        <v>0</v>
      </c>
      <c r="AX24" s="1661">
        <f>'Adjustments - restating'!AX24+'Adjustments - Pro Forma'!AX25</f>
        <v>0</v>
      </c>
      <c r="AY24" s="1661">
        <f>'Adjustments - restating'!AY24+'Adjustments - Pro Forma'!AY25</f>
        <v>0</v>
      </c>
      <c r="AZ24" s="1661">
        <f>'Adjustments - restating'!AZ24+'Adjustments - Pro Forma'!AZ25</f>
        <v>0</v>
      </c>
      <c r="BA24" s="1661"/>
      <c r="BB24" s="1661"/>
      <c r="BC24" s="1661"/>
      <c r="CY24" s="1662"/>
    </row>
    <row r="25" spans="1:103">
      <c r="A25" s="904">
        <v>18</v>
      </c>
      <c r="B25" s="1668" t="s">
        <v>37</v>
      </c>
      <c r="C25" s="958">
        <f>SUM(C15:C24)</f>
        <v>-16580355.978515608</v>
      </c>
      <c r="D25" s="1669">
        <f>'Adjustments - restating'!D25+'Adjustments - Pro Forma'!D26</f>
        <v>0</v>
      </c>
      <c r="E25" s="1669">
        <f>SUM(E15:E24)</f>
        <v>0</v>
      </c>
      <c r="F25" s="1669">
        <f>SUM(F15:F24)</f>
        <v>0</v>
      </c>
      <c r="G25" s="1669">
        <f t="shared" ref="G25:N25" si="5">SUM(G15:G24)</f>
        <v>0</v>
      </c>
      <c r="H25" s="1669">
        <f t="shared" si="5"/>
        <v>0</v>
      </c>
      <c r="I25" s="1669">
        <f t="shared" si="5"/>
        <v>-7394.9629479036066</v>
      </c>
      <c r="J25" s="1669">
        <f t="shared" ref="J25" si="6">SUM(J15:J24)</f>
        <v>274359.89</v>
      </c>
      <c r="K25" s="1669">
        <f t="shared" si="5"/>
        <v>-44276.189880881328</v>
      </c>
      <c r="L25" s="1669">
        <f t="shared" si="5"/>
        <v>28923.840494460805</v>
      </c>
      <c r="M25" s="1669">
        <f t="shared" si="5"/>
        <v>373894.17079196376</v>
      </c>
      <c r="N25" s="1669">
        <f t="shared" si="5"/>
        <v>-776572.64858778729</v>
      </c>
      <c r="O25" s="1669">
        <f>SUM(O15:O24)</f>
        <v>-78012.306832735296</v>
      </c>
      <c r="P25" s="1669">
        <f>SUM(P15:P24)</f>
        <v>-4858459</v>
      </c>
      <c r="Q25" s="1669">
        <f>SUM(Q15:Q24)</f>
        <v>-196627.0472892508</v>
      </c>
      <c r="R25" s="1669">
        <f>SUM(R15:R24)</f>
        <v>-637047.3400000002</v>
      </c>
      <c r="S25" s="1669">
        <f t="shared" ref="S25:T25" si="7">SUM(S15:S24)</f>
        <v>-7196436.6180504756</v>
      </c>
      <c r="T25" s="1669">
        <f t="shared" si="7"/>
        <v>-11348989.272879435</v>
      </c>
      <c r="U25" s="1669">
        <f t="shared" ref="U25:W25" si="8">SUM(U15:U24)</f>
        <v>152282.21898382137</v>
      </c>
      <c r="V25" s="1669">
        <f t="shared" si="8"/>
        <v>8025121</v>
      </c>
      <c r="W25" s="1669">
        <f t="shared" si="8"/>
        <v>0</v>
      </c>
      <c r="X25" s="1669">
        <f t="shared" ref="X25:AZ25" si="9">SUM(X15:X24)</f>
        <v>0</v>
      </c>
      <c r="Y25" s="1669">
        <f t="shared" si="9"/>
        <v>0</v>
      </c>
      <c r="Z25" s="1669">
        <f t="shared" si="9"/>
        <v>0</v>
      </c>
      <c r="AA25" s="1669">
        <f t="shared" si="9"/>
        <v>0</v>
      </c>
      <c r="AB25" s="1669">
        <f t="shared" si="9"/>
        <v>0</v>
      </c>
      <c r="AC25" s="1669">
        <f t="shared" si="9"/>
        <v>0</v>
      </c>
      <c r="AD25" s="1669">
        <f t="shared" si="9"/>
        <v>0</v>
      </c>
      <c r="AE25" s="1669">
        <f t="shared" si="9"/>
        <v>0</v>
      </c>
      <c r="AF25" s="1669">
        <f t="shared" si="9"/>
        <v>0</v>
      </c>
      <c r="AG25" s="1669">
        <f t="shared" si="9"/>
        <v>0</v>
      </c>
      <c r="AH25" s="1669">
        <f t="shared" si="9"/>
        <v>0</v>
      </c>
      <c r="AI25" s="1669">
        <f t="shared" si="9"/>
        <v>0</v>
      </c>
      <c r="AJ25" s="1669">
        <f t="shared" si="9"/>
        <v>0</v>
      </c>
      <c r="AK25" s="1669">
        <f t="shared" si="9"/>
        <v>0</v>
      </c>
      <c r="AL25" s="1669">
        <f t="shared" si="9"/>
        <v>0</v>
      </c>
      <c r="AM25" s="1669">
        <f t="shared" si="9"/>
        <v>0</v>
      </c>
      <c r="AN25" s="1669">
        <f t="shared" si="9"/>
        <v>54303.537524919564</v>
      </c>
      <c r="AO25" s="1669">
        <f t="shared" si="9"/>
        <v>0</v>
      </c>
      <c r="AP25" s="1669">
        <f t="shared" si="9"/>
        <v>0</v>
      </c>
      <c r="AQ25" s="1669">
        <f t="shared" si="9"/>
        <v>0</v>
      </c>
      <c r="AR25" s="1669">
        <f t="shared" si="9"/>
        <v>0</v>
      </c>
      <c r="AS25" s="1669">
        <f t="shared" si="9"/>
        <v>0</v>
      </c>
      <c r="AT25" s="1669">
        <f t="shared" si="9"/>
        <v>0</v>
      </c>
      <c r="AU25" s="1669">
        <f t="shared" si="9"/>
        <v>0</v>
      </c>
      <c r="AV25" s="1669">
        <f t="shared" si="9"/>
        <v>0</v>
      </c>
      <c r="AW25" s="1669">
        <f>SUM(AW15:AW24)</f>
        <v>0</v>
      </c>
      <c r="AX25" s="1669">
        <f>SUM(AX15:AX24)</f>
        <v>0</v>
      </c>
      <c r="AY25" s="1669">
        <f t="shared" si="9"/>
        <v>-48616.346184933995</v>
      </c>
      <c r="AZ25" s="1669">
        <f t="shared" si="9"/>
        <v>-296808.90365737269</v>
      </c>
      <c r="BA25" s="1661"/>
      <c r="BB25" s="1661"/>
      <c r="BC25" s="1661"/>
      <c r="CY25" s="1662"/>
    </row>
    <row r="26" spans="1:103">
      <c r="B26" s="952"/>
      <c r="C26" s="929"/>
      <c r="D26" s="1666"/>
      <c r="E26" s="1666"/>
      <c r="F26" s="1666"/>
      <c r="G26" s="1666"/>
      <c r="H26" s="1666"/>
      <c r="I26" s="1666"/>
      <c r="J26" s="1666"/>
      <c r="K26" s="1666"/>
      <c r="L26" s="1666"/>
      <c r="M26" s="1666"/>
      <c r="N26" s="1666"/>
      <c r="O26" s="1666"/>
      <c r="P26" s="1666"/>
      <c r="Q26" s="1666"/>
      <c r="R26" s="1661"/>
      <c r="S26" s="1666"/>
      <c r="T26" s="1661"/>
      <c r="U26" s="1666"/>
      <c r="Y26" s="1666"/>
      <c r="Z26" s="1666"/>
      <c r="AA26" s="1666"/>
      <c r="AB26" s="1666"/>
      <c r="AC26" s="1666"/>
      <c r="AD26" s="1666"/>
      <c r="AE26" s="1666"/>
      <c r="AF26" s="1666"/>
      <c r="AG26" s="1666"/>
      <c r="AH26" s="1666"/>
      <c r="AI26" s="1666"/>
      <c r="AJ26" s="1666"/>
      <c r="AK26" s="1666"/>
      <c r="AL26" s="1666"/>
      <c r="AM26" s="1666"/>
      <c r="AN26" s="1666"/>
      <c r="AO26" s="1666"/>
      <c r="AP26" s="1666"/>
      <c r="AQ26" s="1666"/>
      <c r="AR26" s="1666"/>
      <c r="AS26" s="1666"/>
      <c r="AT26" s="1666"/>
      <c r="AU26" s="929"/>
      <c r="AW26" s="929"/>
      <c r="AX26" s="929"/>
      <c r="CY26" s="1662"/>
    </row>
    <row r="27" spans="1:103">
      <c r="A27" s="904">
        <v>19</v>
      </c>
      <c r="B27" s="948" t="s">
        <v>38</v>
      </c>
      <c r="C27" s="929">
        <f>SUM(D27:AZ27)</f>
        <v>-444460.91005525959</v>
      </c>
      <c r="D27" s="1661">
        <f>'Adjustments - restating'!D27+'Adjustments - Pro Forma'!D28</f>
        <v>0</v>
      </c>
      <c r="E27" s="1661">
        <f>'Adjustments - restating'!E27+'Adjustments - Pro Forma'!E28</f>
        <v>0</v>
      </c>
      <c r="F27" s="1661">
        <f>'Adjustments - restating'!F27+'Adjustments - Pro Forma'!F28</f>
        <v>0</v>
      </c>
      <c r="G27" s="1661">
        <f>'Adjustments - restating'!G27+'Adjustments - Pro Forma'!G28</f>
        <v>0</v>
      </c>
      <c r="H27" s="1661">
        <f>'Adjustments - restating'!H27+'Adjustments - Pro Forma'!H28</f>
        <v>0</v>
      </c>
      <c r="I27" s="1661">
        <f>'Adjustments - restating'!I27+'Adjustments - Pro Forma'!I28</f>
        <v>0</v>
      </c>
      <c r="J27" s="1661">
        <f>'Adjustments - restating'!J27+'Adjustments - Pro Forma'!J28</f>
        <v>0</v>
      </c>
      <c r="K27" s="1661">
        <f>'Adjustments - restating'!K27+'Adjustments - Pro Forma'!K28</f>
        <v>0</v>
      </c>
      <c r="L27" s="1661">
        <f>'Adjustments - restating'!L27+'Adjustments - Pro Forma'!L28</f>
        <v>0</v>
      </c>
      <c r="M27" s="1661">
        <f>'Adjustments - restating'!M27+'Adjustments - Pro Forma'!M28</f>
        <v>0</v>
      </c>
      <c r="N27" s="1661">
        <f>'Adjustments - restating'!N27+'Adjustments - Pro Forma'!N28</f>
        <v>0</v>
      </c>
      <c r="O27" s="1661">
        <f>'Adjustments - restating'!O27+'Adjustments - Pro Forma'!O28</f>
        <v>0</v>
      </c>
      <c r="P27" s="1661">
        <f>'Adjustments - restating'!P27+'Adjustments - Pro Forma'!P28</f>
        <v>0</v>
      </c>
      <c r="Q27" s="1661">
        <f>'Adjustments - restating'!Q27+'Adjustments - Pro Forma'!Q28</f>
        <v>0</v>
      </c>
      <c r="R27" s="1661">
        <f>'Adjustments - restating'!R27+'Adjustments - Pro Forma'!R28</f>
        <v>0</v>
      </c>
      <c r="S27" s="1661">
        <f>'Adjustments - restating'!S27+'Adjustments - Pro Forma'!S28</f>
        <v>0</v>
      </c>
      <c r="T27" s="1661">
        <f>'Adjustments - restating'!T27+'Adjustments - Pro Forma'!T28</f>
        <v>0</v>
      </c>
      <c r="U27" s="1661">
        <f>'Adjustments - restating'!U27+'Adjustments - Pro Forma'!U28</f>
        <v>0</v>
      </c>
      <c r="V27" s="1661">
        <f>'Adjustments - restating'!V27+'Adjustments - Pro Forma'!V28</f>
        <v>0</v>
      </c>
      <c r="W27" s="1661">
        <f>'Adjustments - restating'!W27+'Adjustments - Pro Forma'!W28</f>
        <v>0</v>
      </c>
      <c r="X27" s="1661">
        <f>'Adjustments - restating'!X27+'Adjustments - Pro Forma'!X28</f>
        <v>-397232.00153080252</v>
      </c>
      <c r="Y27" s="1661">
        <f>'Adjustments - restating'!Y27+'Adjustments - Pro Forma'!Y28</f>
        <v>0</v>
      </c>
      <c r="Z27" s="1661">
        <f>'Adjustments - restating'!Z27+'Adjustments - Pro Forma'!Z28</f>
        <v>0</v>
      </c>
      <c r="AA27" s="1661">
        <f>'Adjustments - restating'!AA27+'Adjustments - Pro Forma'!AA28</f>
        <v>0</v>
      </c>
      <c r="AB27" s="1661">
        <f>'Adjustments - restating'!AB27+'Adjustments - Pro Forma'!AB28</f>
        <v>0</v>
      </c>
      <c r="AC27" s="1661">
        <f>'Adjustments - restating'!AC27+'Adjustments - Pro Forma'!AC28</f>
        <v>0</v>
      </c>
      <c r="AD27" s="1661">
        <f>'Adjustments - restating'!AD27+'Adjustments - Pro Forma'!AD28</f>
        <v>0</v>
      </c>
      <c r="AE27" s="1661">
        <f>'Adjustments - restating'!AE27+'Adjustments - Pro Forma'!AE28</f>
        <v>0</v>
      </c>
      <c r="AF27" s="1661">
        <f>'Adjustments - restating'!AF27+'Adjustments - Pro Forma'!AF28</f>
        <v>0</v>
      </c>
      <c r="AG27" s="1661">
        <f>'Adjustments - restating'!AG27+'Adjustments - Pro Forma'!AG28</f>
        <v>0</v>
      </c>
      <c r="AH27" s="1661">
        <f>'Adjustments - restating'!AH27+'Adjustments - Pro Forma'!AH28</f>
        <v>0</v>
      </c>
      <c r="AI27" s="1661">
        <f>'Adjustments - restating'!AI27+'Adjustments - Pro Forma'!AI28</f>
        <v>0</v>
      </c>
      <c r="AJ27" s="1661">
        <f>'Adjustments - restating'!AJ27+'Adjustments - Pro Forma'!AJ28</f>
        <v>0</v>
      </c>
      <c r="AK27" s="1661">
        <f>'Adjustments - restating'!AK27+'Adjustments - Pro Forma'!AK28</f>
        <v>0</v>
      </c>
      <c r="AL27" s="1661">
        <f>'Adjustments - restating'!AL27+'Adjustments - Pro Forma'!AL28</f>
        <v>0</v>
      </c>
      <c r="AM27" s="1661">
        <f>'Adjustments - restating'!AM27+'Adjustments - Pro Forma'!AM28</f>
        <v>0</v>
      </c>
      <c r="AN27" s="1661">
        <f>'Adjustments - restating'!AN27+'Adjustments - Pro Forma'!AN28</f>
        <v>0</v>
      </c>
      <c r="AO27" s="1661">
        <f>'Adjustments - restating'!AO27+'Adjustments - Pro Forma'!AO28</f>
        <v>0</v>
      </c>
      <c r="AP27" s="1661">
        <f>'Adjustments - restating'!AP27+'Adjustments - Pro Forma'!AP28</f>
        <v>0</v>
      </c>
      <c r="AQ27" s="1661">
        <f>'Adjustments - restating'!AQ27+'Adjustments - Pro Forma'!AQ28</f>
        <v>0</v>
      </c>
      <c r="AR27" s="1661">
        <f>'Adjustments - restating'!AR27+'Adjustments - Pro Forma'!AR28</f>
        <v>-17990.552800000001</v>
      </c>
      <c r="AS27" s="1661">
        <f>'Adjustments - restating'!AS27+'Adjustments - Pro Forma'!AS28</f>
        <v>0</v>
      </c>
      <c r="AT27" s="1661">
        <f>'Adjustments - restating'!AT27+'Adjustments - Pro Forma'!AT28</f>
        <v>0</v>
      </c>
      <c r="AU27" s="1661">
        <f>'Adjustments - restating'!AU27+'Adjustments - Pro Forma'!AU28</f>
        <v>0</v>
      </c>
      <c r="AV27" s="1661">
        <f>'Adjustments - restating'!AV27+'Adjustments - Pro Forma'!AV28</f>
        <v>0</v>
      </c>
      <c r="AW27" s="1661">
        <f>'Adjustments - restating'!AW27+'Adjustments - Pro Forma'!AW28</f>
        <v>0</v>
      </c>
      <c r="AX27" s="1661">
        <f>'Adjustments - restating'!AX27+'Adjustments - Pro Forma'!AX28</f>
        <v>0</v>
      </c>
      <c r="AY27" s="1661">
        <f>'Adjustments - restating'!AY27+'Adjustments - Pro Forma'!AY28</f>
        <v>-29238.355724457091</v>
      </c>
      <c r="AZ27" s="1661">
        <f>'Adjustments - restating'!AZ27+'Adjustments - Pro Forma'!AZ28</f>
        <v>0</v>
      </c>
      <c r="BA27" s="1661"/>
      <c r="BB27" s="1661"/>
      <c r="BC27" s="1661"/>
      <c r="CY27" s="1662"/>
    </row>
    <row r="28" spans="1:103">
      <c r="A28" s="904">
        <v>20</v>
      </c>
      <c r="B28" s="948" t="s">
        <v>18</v>
      </c>
      <c r="C28" s="929">
        <f>SUM(D28:AZ28)</f>
        <v>-351857.95314850612</v>
      </c>
      <c r="D28" s="1661">
        <f>'Adjustments - restating'!D28+'Adjustments - Pro Forma'!D29</f>
        <v>0</v>
      </c>
      <c r="E28" s="1661">
        <f>'Adjustments - restating'!E28+'Adjustments - Pro Forma'!E29</f>
        <v>0</v>
      </c>
      <c r="F28" s="1661">
        <f>'Adjustments - restating'!F28+'Adjustments - Pro Forma'!F29</f>
        <v>0</v>
      </c>
      <c r="G28" s="1661">
        <f>'Adjustments - restating'!G28+'Adjustments - Pro Forma'!G29</f>
        <v>0</v>
      </c>
      <c r="H28" s="1661">
        <f>'Adjustments - restating'!H28+'Adjustments - Pro Forma'!H29</f>
        <v>0</v>
      </c>
      <c r="I28" s="1661">
        <f>'Adjustments - restating'!I28+'Adjustments - Pro Forma'!I29</f>
        <v>0</v>
      </c>
      <c r="J28" s="1661">
        <f>'Adjustments - restating'!J28+'Adjustments - Pro Forma'!J29</f>
        <v>0</v>
      </c>
      <c r="K28" s="1661">
        <f>'Adjustments - restating'!K28+'Adjustments - Pro Forma'!K29</f>
        <v>0</v>
      </c>
      <c r="L28" s="1661">
        <f>'Adjustments - restating'!L28+'Adjustments - Pro Forma'!L29</f>
        <v>0</v>
      </c>
      <c r="M28" s="1661">
        <f>'Adjustments - restating'!M28+'Adjustments - Pro Forma'!M29</f>
        <v>0</v>
      </c>
      <c r="N28" s="1661">
        <f>'Adjustments - restating'!N28+'Adjustments - Pro Forma'!N29</f>
        <v>0</v>
      </c>
      <c r="O28" s="1661">
        <f>'Adjustments - restating'!O28+'Adjustments - Pro Forma'!O29</f>
        <v>0</v>
      </c>
      <c r="P28" s="1661">
        <f>'Adjustments - restating'!P28+'Adjustments - Pro Forma'!P29</f>
        <v>0</v>
      </c>
      <c r="Q28" s="1661">
        <f>'Adjustments - restating'!Q28+'Adjustments - Pro Forma'!Q29</f>
        <v>0</v>
      </c>
      <c r="R28" s="1661">
        <f>'Adjustments - restating'!R28+'Adjustments - Pro Forma'!R29</f>
        <v>0</v>
      </c>
      <c r="S28" s="1661">
        <f>'Adjustments - restating'!S28+'Adjustments - Pro Forma'!S29</f>
        <v>0</v>
      </c>
      <c r="T28" s="1661">
        <f>'Adjustments - restating'!T28+'Adjustments - Pro Forma'!T29</f>
        <v>0</v>
      </c>
      <c r="U28" s="1661">
        <f>'Adjustments - restating'!U28+'Adjustments - Pro Forma'!U29</f>
        <v>0</v>
      </c>
      <c r="V28" s="1661">
        <f>'Adjustments - restating'!V28+'Adjustments - Pro Forma'!V29</f>
        <v>0</v>
      </c>
      <c r="W28" s="1661">
        <f>'Adjustments - restating'!W28+'Adjustments - Pro Forma'!W29</f>
        <v>0</v>
      </c>
      <c r="X28" s="1661">
        <f>'Adjustments - restating'!X28+'Adjustments - Pro Forma'!X29</f>
        <v>0</v>
      </c>
      <c r="Y28" s="1661">
        <f>'Adjustments - restating'!Y28+'Adjustments - Pro Forma'!Y29</f>
        <v>0</v>
      </c>
      <c r="Z28" s="1661">
        <f>'Adjustments - restating'!Z28+'Adjustments - Pro Forma'!Z29</f>
        <v>0</v>
      </c>
      <c r="AA28" s="1661">
        <f>'Adjustments - restating'!AA28+'Adjustments - Pro Forma'!AA29</f>
        <v>0</v>
      </c>
      <c r="AB28" s="1661">
        <f>'Adjustments - restating'!AB28+'Adjustments - Pro Forma'!AB29</f>
        <v>0</v>
      </c>
      <c r="AC28" s="1661">
        <f>'Adjustments - restating'!AC28+'Adjustments - Pro Forma'!AC29</f>
        <v>0</v>
      </c>
      <c r="AD28" s="1661">
        <f>'Adjustments - restating'!AD28+'Adjustments - Pro Forma'!AD29</f>
        <v>0</v>
      </c>
      <c r="AE28" s="1661">
        <f>'Adjustments - restating'!AE28+'Adjustments - Pro Forma'!AE29</f>
        <v>0</v>
      </c>
      <c r="AF28" s="1661">
        <f>'Adjustments - restating'!AF28+'Adjustments - Pro Forma'!AF29</f>
        <v>0</v>
      </c>
      <c r="AG28" s="1661">
        <f>'Adjustments - restating'!AG28+'Adjustments - Pro Forma'!AG29</f>
        <v>0</v>
      </c>
      <c r="AH28" s="1661">
        <f>'Adjustments - restating'!AH28+'Adjustments - Pro Forma'!AH29</f>
        <v>0</v>
      </c>
      <c r="AI28" s="1661">
        <f>'Adjustments - restating'!AI28+'Adjustments - Pro Forma'!AI29</f>
        <v>0</v>
      </c>
      <c r="AJ28" s="1661">
        <f>'Adjustments - restating'!AJ28+'Adjustments - Pro Forma'!AJ29</f>
        <v>0</v>
      </c>
      <c r="AK28" s="1661">
        <f>'Adjustments - restating'!AK28+'Adjustments - Pro Forma'!AK29</f>
        <v>0</v>
      </c>
      <c r="AL28" s="1661">
        <f>'Adjustments - restating'!AL28+'Adjustments - Pro Forma'!AL29</f>
        <v>0</v>
      </c>
      <c r="AM28" s="1661">
        <f>'Adjustments - restating'!AM28+'Adjustments - Pro Forma'!AM29</f>
        <v>0</v>
      </c>
      <c r="AN28" s="1661">
        <f>'Adjustments - restating'!AN28+'Adjustments - Pro Forma'!AN29</f>
        <v>0</v>
      </c>
      <c r="AO28" s="1661">
        <f>'Adjustments - restating'!AO28+'Adjustments - Pro Forma'!AO29</f>
        <v>0</v>
      </c>
      <c r="AP28" s="1661">
        <f>'Adjustments - restating'!AP28+'Adjustments - Pro Forma'!AP29</f>
        <v>0</v>
      </c>
      <c r="AQ28" s="1661">
        <f>'Adjustments - restating'!AQ28+'Adjustments - Pro Forma'!AQ29</f>
        <v>0</v>
      </c>
      <c r="AR28" s="1661">
        <f>'Adjustments - restating'!AR28+'Adjustments - Pro Forma'!AR29</f>
        <v>0</v>
      </c>
      <c r="AS28" s="1661">
        <f>'Adjustments - restating'!AS28+'Adjustments - Pro Forma'!AS29</f>
        <v>-182288.98018681514</v>
      </c>
      <c r="AT28" s="1661">
        <f>'Adjustments - restating'!AT28+'Adjustments - Pro Forma'!AT29</f>
        <v>-169568.97296169098</v>
      </c>
      <c r="AU28" s="1661">
        <f>'Adjustments - restating'!AU28+'Adjustments - Pro Forma'!AU29</f>
        <v>0</v>
      </c>
      <c r="AV28" s="1661">
        <f>'Adjustments - restating'!AV28+'Adjustments - Pro Forma'!AV29</f>
        <v>0</v>
      </c>
      <c r="AW28" s="1661">
        <f>'Adjustments - restating'!AW28+'Adjustments - Pro Forma'!AW29</f>
        <v>0</v>
      </c>
      <c r="AX28" s="1661">
        <f>'Adjustments - restating'!AX28+'Adjustments - Pro Forma'!AX29</f>
        <v>0</v>
      </c>
      <c r="AY28" s="1661">
        <f>'Adjustments - restating'!AY28+'Adjustments - Pro Forma'!AY29</f>
        <v>0</v>
      </c>
      <c r="AZ28" s="1661">
        <f>'Adjustments - restating'!AZ28+'Adjustments - Pro Forma'!AZ29</f>
        <v>0</v>
      </c>
      <c r="BA28" s="1661"/>
      <c r="BB28" s="1661"/>
      <c r="BC28" s="1661"/>
      <c r="CY28" s="1662"/>
    </row>
    <row r="29" spans="1:103">
      <c r="A29" s="904">
        <v>21</v>
      </c>
      <c r="B29" s="948" t="s">
        <v>39</v>
      </c>
      <c r="C29" s="929">
        <f>SUM(D29:AZ29)</f>
        <v>-470741.10609554074</v>
      </c>
      <c r="D29" s="1661">
        <f>'Adjustments - restating'!D29+'Adjustments - Pro Forma'!D30</f>
        <v>0</v>
      </c>
      <c r="E29" s="1661">
        <f>'Adjustments - restating'!E29+'Adjustments - Pro Forma'!E30</f>
        <v>0</v>
      </c>
      <c r="F29" s="1661">
        <f>'Adjustments - restating'!F29+'Adjustments - Pro Forma'!F30</f>
        <v>0</v>
      </c>
      <c r="G29" s="1661">
        <f>'Adjustments - restating'!G29+'Adjustments - Pro Forma'!G30</f>
        <v>0</v>
      </c>
      <c r="H29" s="1661">
        <f>'Adjustments - restating'!H29+'Adjustments - Pro Forma'!H30</f>
        <v>0</v>
      </c>
      <c r="I29" s="1661">
        <f>'Adjustments - restating'!I29+'Adjustments - Pro Forma'!I30</f>
        <v>0</v>
      </c>
      <c r="J29" s="1661">
        <f>'Adjustments - restating'!J29+'Adjustments - Pro Forma'!J30</f>
        <v>0</v>
      </c>
      <c r="K29" s="1661">
        <f>'Adjustments - restating'!K29+'Adjustments - Pro Forma'!K30</f>
        <v>0</v>
      </c>
      <c r="L29" s="1661">
        <f>'Adjustments - restating'!L29+'Adjustments - Pro Forma'!L30</f>
        <v>0</v>
      </c>
      <c r="M29" s="1661">
        <f>'Adjustments - restating'!M29+'Adjustments - Pro Forma'!M30</f>
        <v>0</v>
      </c>
      <c r="N29" s="1661">
        <f>'Adjustments - restating'!N29+'Adjustments - Pro Forma'!N30</f>
        <v>0</v>
      </c>
      <c r="O29" s="1661">
        <f>'Adjustments - restating'!O29+'Adjustments - Pro Forma'!O30</f>
        <v>0</v>
      </c>
      <c r="P29" s="1661">
        <f>'Adjustments - restating'!P29+'Adjustments - Pro Forma'!P30</f>
        <v>0</v>
      </c>
      <c r="Q29" s="1661">
        <f>'Adjustments - restating'!Q29+'Adjustments - Pro Forma'!Q30</f>
        <v>0</v>
      </c>
      <c r="R29" s="1661">
        <f>'Adjustments - restating'!R29+'Adjustments - Pro Forma'!R30</f>
        <v>0</v>
      </c>
      <c r="S29" s="1661">
        <f>'Adjustments - restating'!S29+'Adjustments - Pro Forma'!S30</f>
        <v>0</v>
      </c>
      <c r="T29" s="1661">
        <f>'Adjustments - restating'!T29+'Adjustments - Pro Forma'!T30</f>
        <v>0</v>
      </c>
      <c r="U29" s="1661">
        <f>'Adjustments - restating'!U29+'Adjustments - Pro Forma'!U30</f>
        <v>0</v>
      </c>
      <c r="V29" s="1661">
        <f>'Adjustments - restating'!V29+'Adjustments - Pro Forma'!V30</f>
        <v>0</v>
      </c>
      <c r="W29" s="1661">
        <f>'Adjustments - restating'!W29+'Adjustments - Pro Forma'!W30</f>
        <v>0</v>
      </c>
      <c r="X29" s="1661">
        <f>'Adjustments - restating'!X29+'Adjustments - Pro Forma'!X30</f>
        <v>-42124.459304340671</v>
      </c>
      <c r="Y29" s="1661">
        <f>'Adjustments - restating'!Y29+'Adjustments - Pro Forma'!Y30</f>
        <v>0</v>
      </c>
      <c r="Z29" s="1661">
        <f>'Adjustments - restating'!Z29+'Adjustments - Pro Forma'!Z30</f>
        <v>0</v>
      </c>
      <c r="AA29" s="1661">
        <f>'Adjustments - restating'!AA29+'Adjustments - Pro Forma'!AA30</f>
        <v>0</v>
      </c>
      <c r="AB29" s="1661">
        <f>'Adjustments - restating'!AB29+'Adjustments - Pro Forma'!AB30</f>
        <v>0</v>
      </c>
      <c r="AC29" s="1661">
        <f>'Adjustments - restating'!AC29+'Adjustments - Pro Forma'!AC30</f>
        <v>0</v>
      </c>
      <c r="AD29" s="1661">
        <f>'Adjustments - restating'!AD29+'Adjustments - Pro Forma'!AD30</f>
        <v>0</v>
      </c>
      <c r="AE29" s="1661">
        <f>'Adjustments - restating'!AE29+'Adjustments - Pro Forma'!AE30</f>
        <v>0</v>
      </c>
      <c r="AF29" s="1661">
        <f>'Adjustments - restating'!AF29+'Adjustments - Pro Forma'!AF30</f>
        <v>-396368.10679120012</v>
      </c>
      <c r="AG29" s="1661">
        <f>'Adjustments - restating'!AG29+'Adjustments - Pro Forma'!AG30</f>
        <v>0</v>
      </c>
      <c r="AH29" s="1661">
        <f>'Adjustments - restating'!AH29+'Adjustments - Pro Forma'!AH30</f>
        <v>0</v>
      </c>
      <c r="AI29" s="1661">
        <f>'Adjustments - restating'!AI29+'Adjustments - Pro Forma'!AI30</f>
        <v>0</v>
      </c>
      <c r="AJ29" s="1661">
        <f>'Adjustments - restating'!AJ29+'Adjustments - Pro Forma'!AJ30</f>
        <v>0</v>
      </c>
      <c r="AK29" s="1661">
        <f>'Adjustments - restating'!AK29+'Adjustments - Pro Forma'!AK30</f>
        <v>-32248.54</v>
      </c>
      <c r="AL29" s="1661">
        <f>'Adjustments - restating'!AL29+'Adjustments - Pro Forma'!AL30</f>
        <v>0</v>
      </c>
      <c r="AM29" s="1661">
        <f>'Adjustments - restating'!AM29+'Adjustments - Pro Forma'!AM30</f>
        <v>0</v>
      </c>
      <c r="AN29" s="1661">
        <f>'Adjustments - restating'!AN29+'Adjustments - Pro Forma'!AN30</f>
        <v>0</v>
      </c>
      <c r="AO29" s="1661">
        <f>'Adjustments - restating'!AO29+'Adjustments - Pro Forma'!AO30</f>
        <v>0</v>
      </c>
      <c r="AP29" s="1661">
        <f>'Adjustments - restating'!AP29+'Adjustments - Pro Forma'!AP30</f>
        <v>0</v>
      </c>
      <c r="AQ29" s="1661">
        <f>'Adjustments - restating'!AQ29+'Adjustments - Pro Forma'!AQ30</f>
        <v>0</v>
      </c>
      <c r="AR29" s="1661">
        <f>'Adjustments - restating'!AR29+'Adjustments - Pro Forma'!AR30</f>
        <v>0</v>
      </c>
      <c r="AS29" s="1661">
        <f>'Adjustments - restating'!AS29+'Adjustments - Pro Forma'!AS30</f>
        <v>0</v>
      </c>
      <c r="AT29" s="1661">
        <f>'Adjustments - restating'!AT29+'Adjustments - Pro Forma'!AT30</f>
        <v>0</v>
      </c>
      <c r="AU29" s="1661">
        <f>'Adjustments - restating'!AU29+'Adjustments - Pro Forma'!AU30</f>
        <v>0</v>
      </c>
      <c r="AV29" s="1661">
        <f>'Adjustments - restating'!AV29+'Adjustments - Pro Forma'!AV30</f>
        <v>0</v>
      </c>
      <c r="AW29" s="1661">
        <f>'Adjustments - restating'!AW29+'Adjustments - Pro Forma'!AW30</f>
        <v>0</v>
      </c>
      <c r="AX29" s="1661">
        <f>'Adjustments - restating'!AX29+'Adjustments - Pro Forma'!AX30</f>
        <v>0</v>
      </c>
      <c r="AY29" s="1661">
        <f>'Adjustments - restating'!AY29+'Adjustments - Pro Forma'!AY30</f>
        <v>0</v>
      </c>
      <c r="AZ29" s="1661">
        <f>'Adjustments - restating'!AZ29+'Adjustments - Pro Forma'!AZ30</f>
        <v>0</v>
      </c>
      <c r="BA29" s="1661"/>
      <c r="BB29" s="1661"/>
      <c r="BC29" s="1661"/>
      <c r="CY29" s="1662"/>
    </row>
    <row r="30" spans="1:103">
      <c r="A30" s="904">
        <v>22</v>
      </c>
      <c r="B30" s="1503" t="s">
        <v>40</v>
      </c>
      <c r="C30" s="1670">
        <f>C81</f>
        <v>-9826723.5951799955</v>
      </c>
      <c r="D30" s="1661">
        <f>'Adjustments - restating'!D30+'Adjustments - Pro Forma'!D31</f>
        <v>-2346555.6834999993</v>
      </c>
      <c r="E30" s="1661">
        <f>'Adjustments - restating'!E30+'Adjustments - Pro Forma'!E31</f>
        <v>-586443.1754999964</v>
      </c>
      <c r="F30" s="1661">
        <f>'Adjustments - restating'!F30+'Adjustments - Pro Forma'!F31</f>
        <v>4340754.2884999998</v>
      </c>
      <c r="G30" s="1661">
        <f>'Adjustments - restating'!G30+'Adjustments - Pro Forma'!G31</f>
        <v>-94609.872786075939</v>
      </c>
      <c r="H30" s="1661">
        <f>'Adjustments - restating'!H30+'Adjustments - Pro Forma'!H31</f>
        <v>0</v>
      </c>
      <c r="I30" s="1661">
        <f>'Adjustments - restating'!I30+'Adjustments - Pro Forma'!I31</f>
        <v>32543.617460213936</v>
      </c>
      <c r="J30" s="1661">
        <f>'Adjustments - restating'!J30+'Adjustments - Pro Forma'!J31</f>
        <v>322205.83849999995</v>
      </c>
      <c r="K30" s="1661">
        <f>'Adjustments - restating'!K30+'Adjustments - Pro Forma'!K31</f>
        <v>15496.666458308464</v>
      </c>
      <c r="L30" s="1661">
        <f>'Adjustments - restating'!L30+'Adjustments - Pro Forma'!L31</f>
        <v>-10123.344173061281</v>
      </c>
      <c r="M30" s="1661">
        <f>'Adjustments - restating'!M30+'Adjustments - Pro Forma'!M31</f>
        <v>-130862.95977718731</v>
      </c>
      <c r="N30" s="1661">
        <f>'Adjustments - restating'!N30+'Adjustments - Pro Forma'!N31</f>
        <v>-82999.122994274439</v>
      </c>
      <c r="O30" s="1661">
        <f>'Adjustments - restating'!O30+'Adjustments - Pro Forma'!O31</f>
        <v>27304.307391457351</v>
      </c>
      <c r="P30" s="1661">
        <f>'Adjustments - restating'!P30+'Adjustments - Pro Forma'!P31</f>
        <v>2185508.9596184753</v>
      </c>
      <c r="Q30" s="1661">
        <f>'Adjustments - restating'!Q30+'Adjustments - Pro Forma'!Q31</f>
        <v>68819.466551237769</v>
      </c>
      <c r="R30" s="1661">
        <f>'Adjustments - restating'!R30+'Adjustments - Pro Forma'!R31</f>
        <v>21778.340500024147</v>
      </c>
      <c r="S30" s="1661">
        <f>'Adjustments - restating'!S30+'Adjustments - Pro Forma'!S31</f>
        <v>3850028.2874722714</v>
      </c>
      <c r="T30" s="1661">
        <f>'Adjustments - restating'!T30+'Adjustments - Pro Forma'!T31</f>
        <v>-11248488.044759983</v>
      </c>
      <c r="U30" s="1661">
        <f>'Adjustments - restating'!U30+'Adjustments - Pro Forma'!U31</f>
        <v>-53298.776644337479</v>
      </c>
      <c r="V30" s="1661">
        <f>'Adjustments - restating'!V30+'Adjustments - Pro Forma'!V31</f>
        <v>-2808792.3499999996</v>
      </c>
      <c r="W30" s="1661">
        <f>'Adjustments - restating'!W30+'Adjustments - Pro Forma'!W31</f>
        <v>412499.27837691235</v>
      </c>
      <c r="X30" s="1661">
        <f>'Adjustments - restating'!X30+'Adjustments - Pro Forma'!X31</f>
        <v>28116.38384746986</v>
      </c>
      <c r="Y30" s="1661">
        <f>'Adjustments - restating'!Y30+'Adjustments - Pro Forma'!Y31</f>
        <v>0</v>
      </c>
      <c r="Z30" s="1671">
        <f>'Adjustments - restating'!Z30+'Adjustments - Pro Forma'!Z31</f>
        <v>1681988.5170670147</v>
      </c>
      <c r="AA30" s="1661">
        <f>'Adjustments - restating'!AA30+'Adjustments - Pro Forma'!AA31</f>
        <v>0</v>
      </c>
      <c r="AB30" s="1661">
        <f>'Adjustments - restating'!AB30+'Adjustments - Pro Forma'!AB31</f>
        <v>-5638736.2665997902</v>
      </c>
      <c r="AC30" s="1661">
        <f>'Adjustments - restating'!AC30+'Adjustments - Pro Forma'!AC31</f>
        <v>0</v>
      </c>
      <c r="AD30" s="1661">
        <f>'Adjustments - restating'!AD30+'Adjustments - Pro Forma'!AD31</f>
        <v>0</v>
      </c>
      <c r="AE30" s="1661">
        <f>'Adjustments - restating'!AE30+'Adjustments - Pro Forma'!AE31</f>
        <v>-75954.622194136726</v>
      </c>
      <c r="AF30" s="1661">
        <f>'Adjustments - restating'!AF30+'Adjustments - Pro Forma'!AF31</f>
        <v>138728.83737692004</v>
      </c>
      <c r="AG30" s="1661">
        <f>'Adjustments - restating'!AG30+'Adjustments - Pro Forma'!AG31</f>
        <v>0</v>
      </c>
      <c r="AH30" s="1661">
        <f>'Adjustments - restating'!AH30+'Adjustments - Pro Forma'!AH31</f>
        <v>0</v>
      </c>
      <c r="AI30" s="1661">
        <f>'Adjustments - restating'!AI30+'Adjustments - Pro Forma'!AI31</f>
        <v>0</v>
      </c>
      <c r="AJ30" s="1661">
        <f>'Adjustments - restating'!AJ30+'Adjustments - Pro Forma'!AJ31</f>
        <v>0</v>
      </c>
      <c r="AK30" s="1661">
        <f>'Adjustments - restating'!AK30+'Adjustments - Pro Forma'!AK31</f>
        <v>11286.989</v>
      </c>
      <c r="AL30" s="1661">
        <f>'Adjustments - restating'!AL30+'Adjustments - Pro Forma'!AL31</f>
        <v>0</v>
      </c>
      <c r="AM30" s="1661">
        <f>'Adjustments - restating'!AM30+'Adjustments - Pro Forma'!AM31</f>
        <v>0</v>
      </c>
      <c r="AN30" s="1661">
        <f>'Adjustments - restating'!AN30+'Adjustments - Pro Forma'!AN31</f>
        <v>-39787.569869268467</v>
      </c>
      <c r="AO30" s="1661">
        <f>'Adjustments - restating'!AO30+'Adjustments - Pro Forma'!AO31</f>
        <v>0</v>
      </c>
      <c r="AP30" s="1661">
        <f>'Adjustments - restating'!AP30+'Adjustments - Pro Forma'!AP31</f>
        <v>0</v>
      </c>
      <c r="AQ30" s="1661">
        <f>'Adjustments - restating'!AQ30+'Adjustments - Pro Forma'!AQ31</f>
        <v>164228.64557247536</v>
      </c>
      <c r="AR30" s="1661">
        <f>'Adjustments - restating'!AR30+'Adjustments - Pro Forma'!AR31</f>
        <v>0</v>
      </c>
      <c r="AS30" s="1661">
        <f>'Adjustments - restating'!AS30+'Adjustments - Pro Forma'!AS31</f>
        <v>-45625.120341806462</v>
      </c>
      <c r="AT30" s="1661">
        <f>'Adjustments - restating'!AT30+'Adjustments - Pro Forma'!AT31</f>
        <v>-62356.574575820028</v>
      </c>
      <c r="AU30" s="1661">
        <f>'Adjustments - restating'!AU30+'Adjustments - Pro Forma'!AU31</f>
        <v>-11901.71733333333</v>
      </c>
      <c r="AV30" s="1661">
        <f>'Adjustments - restating'!AV30+'Adjustments - Pro Forma'!AV31</f>
        <v>0</v>
      </c>
      <c r="AW30" s="1661">
        <f>'Adjustments - restating'!AW30+'Adjustments - Pro Forma'!AW31</f>
        <v>0</v>
      </c>
      <c r="AX30" s="1661">
        <f>'Adjustments - restating'!AX30+'Adjustments - Pro Forma'!AX31</f>
        <v>0</v>
      </c>
      <c r="AY30" s="1661">
        <f>'Adjustments - restating'!AY30+'Adjustments - Pro Forma'!AY31</f>
        <v>27249.145668286881</v>
      </c>
      <c r="AZ30" s="1661">
        <f>'Adjustments - restating'!AZ30+'Adjustments - Pro Forma'!AZ31</f>
        <v>81274.036508006087</v>
      </c>
      <c r="BA30" s="1661"/>
      <c r="BB30" s="1661"/>
      <c r="BC30" s="1661"/>
      <c r="CY30" s="1662"/>
    </row>
    <row r="31" spans="1:103">
      <c r="A31" s="904">
        <v>23</v>
      </c>
      <c r="B31" s="948" t="s">
        <v>41</v>
      </c>
      <c r="C31" s="929">
        <f>SUM(D31:AZ31)</f>
        <v>0</v>
      </c>
      <c r="D31" s="1661">
        <f>'Adjustments - restating'!D31+'Adjustments - Pro Forma'!D32</f>
        <v>0</v>
      </c>
      <c r="E31" s="1661">
        <f>'Adjustments - restating'!E31+'Adjustments - Pro Forma'!E32</f>
        <v>0</v>
      </c>
      <c r="F31" s="1661">
        <f>'Adjustments - restating'!F31+'Adjustments - Pro Forma'!F32</f>
        <v>0</v>
      </c>
      <c r="G31" s="1661">
        <f>'Adjustments - restating'!G31+'Adjustments - Pro Forma'!G32</f>
        <v>0</v>
      </c>
      <c r="H31" s="1661">
        <f>'Adjustments - restating'!H31+'Adjustments - Pro Forma'!H32</f>
        <v>0</v>
      </c>
      <c r="I31" s="1661">
        <f>'Adjustments - restating'!I31+'Adjustments - Pro Forma'!I32</f>
        <v>0</v>
      </c>
      <c r="J31" s="1661">
        <f>'Adjustments - restating'!J31+'Adjustments - Pro Forma'!J32</f>
        <v>0</v>
      </c>
      <c r="K31" s="1661">
        <f>'Adjustments - restating'!K31+'Adjustments - Pro Forma'!K32</f>
        <v>0</v>
      </c>
      <c r="L31" s="1661">
        <f>'Adjustments - restating'!L31+'Adjustments - Pro Forma'!L32</f>
        <v>0</v>
      </c>
      <c r="M31" s="1661">
        <f>'Adjustments - restating'!M31+'Adjustments - Pro Forma'!M32</f>
        <v>0</v>
      </c>
      <c r="N31" s="1661">
        <f>'Adjustments - restating'!N31+'Adjustments - Pro Forma'!N32</f>
        <v>0</v>
      </c>
      <c r="O31" s="1661">
        <f>'Adjustments - restating'!O31+'Adjustments - Pro Forma'!O32</f>
        <v>0</v>
      </c>
      <c r="P31" s="1661">
        <f>'Adjustments - restating'!P31+'Adjustments - Pro Forma'!P32</f>
        <v>0</v>
      </c>
      <c r="Q31" s="1661">
        <f>'Adjustments - restating'!Q31+'Adjustments - Pro Forma'!Q32</f>
        <v>0</v>
      </c>
      <c r="R31" s="1661">
        <f>'Adjustments - restating'!R31+'Adjustments - Pro Forma'!R32</f>
        <v>0</v>
      </c>
      <c r="S31" s="1661">
        <f>'Adjustments - restating'!S31+'Adjustments - Pro Forma'!S32</f>
        <v>0</v>
      </c>
      <c r="T31" s="1661">
        <f>'Adjustments - restating'!T31+'Adjustments - Pro Forma'!T32</f>
        <v>0</v>
      </c>
      <c r="U31" s="1661">
        <f>'Adjustments - restating'!U31+'Adjustments - Pro Forma'!U32</f>
        <v>0</v>
      </c>
      <c r="V31" s="1661">
        <f>'Adjustments - restating'!V31+'Adjustments - Pro Forma'!V32</f>
        <v>0</v>
      </c>
      <c r="W31" s="1661">
        <f>'Adjustments - restating'!W31+'Adjustments - Pro Forma'!W32</f>
        <v>0</v>
      </c>
      <c r="X31" s="1661">
        <f>'Adjustments - restating'!X31+'Adjustments - Pro Forma'!X32</f>
        <v>0</v>
      </c>
      <c r="Y31" s="1661">
        <f>'Adjustments - restating'!Y31+'Adjustments - Pro Forma'!Y32</f>
        <v>0</v>
      </c>
      <c r="Z31" s="1661">
        <f>'Adjustments - restating'!Z31+'Adjustments - Pro Forma'!Z32</f>
        <v>0</v>
      </c>
      <c r="AA31" s="1661">
        <f>'Adjustments - restating'!AA31+'Adjustments - Pro Forma'!AA32</f>
        <v>0</v>
      </c>
      <c r="AB31" s="1661">
        <f>'Adjustments - restating'!AB31+'Adjustments - Pro Forma'!AB32</f>
        <v>0</v>
      </c>
      <c r="AC31" s="1661">
        <f>'Adjustments - restating'!AC31+'Adjustments - Pro Forma'!AC32</f>
        <v>0</v>
      </c>
      <c r="AD31" s="1661">
        <f>'Adjustments - restating'!AD31+'Adjustments - Pro Forma'!AD32</f>
        <v>0</v>
      </c>
      <c r="AE31" s="1661">
        <f>'Adjustments - restating'!AE31+'Adjustments - Pro Forma'!AE32</f>
        <v>0</v>
      </c>
      <c r="AF31" s="1661">
        <f>'Adjustments - restating'!AF31+'Adjustments - Pro Forma'!AF32</f>
        <v>0</v>
      </c>
      <c r="AG31" s="1661">
        <f>'Adjustments - restating'!AG31+'Adjustments - Pro Forma'!AG32</f>
        <v>0</v>
      </c>
      <c r="AH31" s="1661">
        <f>'Adjustments - restating'!AH31+'Adjustments - Pro Forma'!AH32</f>
        <v>0</v>
      </c>
      <c r="AI31" s="1661">
        <f>'Adjustments - restating'!AI31+'Adjustments - Pro Forma'!AI32</f>
        <v>0</v>
      </c>
      <c r="AJ31" s="1661">
        <f>'Adjustments - restating'!AJ31+'Adjustments - Pro Forma'!AJ32</f>
        <v>0</v>
      </c>
      <c r="AK31" s="1661">
        <f>'Adjustments - restating'!AK31+'Adjustments - Pro Forma'!AK32</f>
        <v>0</v>
      </c>
      <c r="AL31" s="1661">
        <f>'Adjustments - restating'!AL31+'Adjustments - Pro Forma'!AL32</f>
        <v>0</v>
      </c>
      <c r="AM31" s="1661">
        <f>'Adjustments - restating'!AM31+'Adjustments - Pro Forma'!AM32</f>
        <v>0</v>
      </c>
      <c r="AN31" s="1661">
        <f>'Adjustments - restating'!AN31+'Adjustments - Pro Forma'!AN32</f>
        <v>0</v>
      </c>
      <c r="AO31" s="1661">
        <f>'Adjustments - restating'!AO31+'Adjustments - Pro Forma'!AO32</f>
        <v>0</v>
      </c>
      <c r="AP31" s="1661">
        <f>'Adjustments - restating'!AP31+'Adjustments - Pro Forma'!AP32</f>
        <v>0</v>
      </c>
      <c r="AQ31" s="1661">
        <f>'Adjustments - restating'!AQ31+'Adjustments - Pro Forma'!AQ32</f>
        <v>0</v>
      </c>
      <c r="AR31" s="1661">
        <f>'Adjustments - restating'!AR31+'Adjustments - Pro Forma'!AR32</f>
        <v>0</v>
      </c>
      <c r="AS31" s="1661">
        <f>'Adjustments - restating'!AS31+'Adjustments - Pro Forma'!AS32</f>
        <v>0</v>
      </c>
      <c r="AT31" s="1661">
        <f>'Adjustments - restating'!AT31+'Adjustments - Pro Forma'!AT32</f>
        <v>0</v>
      </c>
      <c r="AU31" s="1661">
        <f>'Adjustments - restating'!AU31+'Adjustments - Pro Forma'!AU32</f>
        <v>0</v>
      </c>
      <c r="AV31" s="1661">
        <f>'Adjustments - restating'!AV31+'Adjustments - Pro Forma'!AV32</f>
        <v>0</v>
      </c>
      <c r="AW31" s="1661">
        <f>'Adjustments - restating'!AW31+'Adjustments - Pro Forma'!AW32</f>
        <v>0</v>
      </c>
      <c r="AX31" s="1661">
        <f>'Adjustments - restating'!AX31+'Adjustments - Pro Forma'!AX32</f>
        <v>0</v>
      </c>
      <c r="AY31" s="1661">
        <f>'Adjustments - restating'!AY31+'Adjustments - Pro Forma'!AY32</f>
        <v>0</v>
      </c>
      <c r="AZ31" s="1661">
        <f>'Adjustments - restating'!AZ31+'Adjustments - Pro Forma'!AZ32</f>
        <v>0</v>
      </c>
      <c r="BA31" s="1661"/>
      <c r="BB31" s="1661"/>
      <c r="BC31" s="1661"/>
      <c r="CY31" s="1662"/>
    </row>
    <row r="32" spans="1:103">
      <c r="A32" s="904">
        <v>24</v>
      </c>
      <c r="B32" s="948" t="s">
        <v>42</v>
      </c>
      <c r="C32" s="929">
        <f>SUM(D32:AY32)</f>
        <v>2874470.1834283136</v>
      </c>
      <c r="D32" s="1661">
        <f>'Adjustments - restating'!D32+'Adjustments - Pro Forma'!D33</f>
        <v>0</v>
      </c>
      <c r="E32" s="1661">
        <f>'Adjustments - restating'!E32+'Adjustments - Pro Forma'!E33</f>
        <v>623320</v>
      </c>
      <c r="F32" s="1661">
        <f>'Adjustments - restating'!F32+'Adjustments - Pro Forma'!F33</f>
        <v>0</v>
      </c>
      <c r="G32" s="1661">
        <f>'Adjustments - restating'!G32+'Adjustments - Pro Forma'!G33</f>
        <v>192891.5838566224</v>
      </c>
      <c r="H32" s="1661">
        <f>'Adjustments - restating'!H32+'Adjustments - Pro Forma'!H33</f>
        <v>0</v>
      </c>
      <c r="I32" s="1661">
        <f>'Adjustments - restating'!I32+'Adjustments - Pro Forma'!I33</f>
        <v>0</v>
      </c>
      <c r="J32" s="1661">
        <f>'Adjustments - restating'!J32+'Adjustments - Pro Forma'!J33</f>
        <v>0</v>
      </c>
      <c r="K32" s="1661">
        <f>'Adjustments - restating'!K32+'Adjustments - Pro Forma'!K33</f>
        <v>0</v>
      </c>
      <c r="L32" s="1661">
        <f>'Adjustments - restating'!L32+'Adjustments - Pro Forma'!L33</f>
        <v>0</v>
      </c>
      <c r="M32" s="1661">
        <f>'Adjustments - restating'!M32+'Adjustments - Pro Forma'!M33</f>
        <v>0</v>
      </c>
      <c r="N32" s="1661">
        <f>'Adjustments - restating'!N32+'Adjustments - Pro Forma'!N33</f>
        <v>384714</v>
      </c>
      <c r="O32" s="1661">
        <f>'Adjustments - restating'!O32+'Adjustments - Pro Forma'!O33</f>
        <v>0</v>
      </c>
      <c r="P32" s="1661">
        <f>'Adjustments - restating'!P32+'Adjustments - Pro Forma'!P33</f>
        <v>-525944.76265158609</v>
      </c>
      <c r="Q32" s="1661">
        <f>'Adjustments - restating'!Q32+'Adjustments - Pro Forma'!Q33</f>
        <v>0</v>
      </c>
      <c r="R32" s="1661">
        <f>'Adjustments - restating'!R32+'Adjustments - Pro Forma'!R33</f>
        <v>218151.59924659377</v>
      </c>
      <c r="S32" s="1661">
        <f>'Adjustments - restating'!S32+'Adjustments - Pro Forma'!S33</f>
        <v>0</v>
      </c>
      <c r="T32" s="1661">
        <f>'Adjustments - restating'!T32+'Adjustments - Pro Forma'!T33</f>
        <v>0</v>
      </c>
      <c r="U32" s="1661">
        <f>'Adjustments - restating'!U32+'Adjustments - Pro Forma'!U33</f>
        <v>0</v>
      </c>
      <c r="V32" s="1661">
        <f>'Adjustments - restating'!V32+'Adjustments - Pro Forma'!V33</f>
        <v>0</v>
      </c>
      <c r="W32" s="1661">
        <f>'Adjustments - restating'!W32+'Adjustments - Pro Forma'!W33</f>
        <v>0</v>
      </c>
      <c r="X32" s="1661">
        <f>'Adjustments - restating'!X32+'Adjustments - Pro Forma'!X33</f>
        <v>136253.30590310734</v>
      </c>
      <c r="Y32" s="1661">
        <f>'Adjustments - restating'!Y32+'Adjustments - Pro Forma'!Y33</f>
        <v>0</v>
      </c>
      <c r="Z32" s="1661">
        <f>'Adjustments - restating'!Z32+'Adjustments - Pro Forma'!Z33</f>
        <v>0</v>
      </c>
      <c r="AA32" s="1661">
        <f>'Adjustments - restating'!AA32+'Adjustments - Pro Forma'!AA33</f>
        <v>0</v>
      </c>
      <c r="AB32" s="1661">
        <f>'Adjustments - restating'!AB32+'Adjustments - Pro Forma'!AB33</f>
        <v>0</v>
      </c>
      <c r="AC32" s="1661">
        <f>'Adjustments - restating'!AC32+'Adjustments - Pro Forma'!AC33</f>
        <v>-291666.75803272682</v>
      </c>
      <c r="AD32" s="1661">
        <f>'Adjustments - restating'!AD32+'Adjustments - Pro Forma'!AD33</f>
        <v>5532834</v>
      </c>
      <c r="AE32" s="1661">
        <f>'Adjustments - restating'!AE32+'Adjustments - Pro Forma'!AE33</f>
        <v>0</v>
      </c>
      <c r="AF32" s="1661">
        <f>'Adjustments - restating'!AF32+'Adjustments - Pro Forma'!AF33</f>
        <v>0</v>
      </c>
      <c r="AG32" s="1661">
        <f>'Adjustments - restating'!AG32+'Adjustments - Pro Forma'!AG33</f>
        <v>-2199228</v>
      </c>
      <c r="AH32" s="1661">
        <f>'Adjustments - restating'!AH32+'Adjustments - Pro Forma'!AH33</f>
        <v>-323865</v>
      </c>
      <c r="AI32" s="1661">
        <f>'Adjustments - restating'!AI32+'Adjustments - Pro Forma'!AI33</f>
        <v>170464.29080562192</v>
      </c>
      <c r="AJ32" s="1661">
        <f>'Adjustments - restating'!AJ32+'Adjustments - Pro Forma'!AJ33</f>
        <v>0</v>
      </c>
      <c r="AK32" s="1661">
        <f>'Adjustments - restating'!AK32+'Adjustments - Pro Forma'!AK33</f>
        <v>0</v>
      </c>
      <c r="AL32" s="1661">
        <f>'Adjustments - restating'!AL32+'Adjustments - Pro Forma'!AL33</f>
        <v>0</v>
      </c>
      <c r="AM32" s="1661">
        <f>'Adjustments - restating'!AM32+'Adjustments - Pro Forma'!AM33</f>
        <v>0</v>
      </c>
      <c r="AN32" s="1661">
        <f>'Adjustments - restating'!AN32+'Adjustments - Pro Forma'!AN33</f>
        <v>22533.992895240313</v>
      </c>
      <c r="AO32" s="1661">
        <f>'Adjustments - restating'!AO32+'Adjustments - Pro Forma'!AO33</f>
        <v>0</v>
      </c>
      <c r="AP32" s="1661">
        <f>'Adjustments - restating'!AP32+'Adjustments - Pro Forma'!AP33</f>
        <v>0</v>
      </c>
      <c r="AQ32" s="1661">
        <f>'Adjustments - restating'!AQ32+'Adjustments - Pro Forma'!AQ33</f>
        <v>-178075.49320044401</v>
      </c>
      <c r="AR32" s="1661">
        <f>'Adjustments - restating'!AR32+'Adjustments - Pro Forma'!AR33</f>
        <v>0</v>
      </c>
      <c r="AS32" s="1661">
        <f>'Adjustments - restating'!AS32+'Adjustments - Pro Forma'!AS33</f>
        <v>118650.25565312334</v>
      </c>
      <c r="AT32" s="1661">
        <f>'Adjustments - restating'!AT32+'Adjustments - Pro Forma'!AT33</f>
        <v>131967.16895276116</v>
      </c>
      <c r="AU32" s="1661">
        <f>'Adjustments - restating'!AU32+'Adjustments - Pro Forma'!AU33</f>
        <v>0</v>
      </c>
      <c r="AV32" s="1661">
        <f>'Adjustments - restating'!AV32+'Adjustments - Pro Forma'!AV33</f>
        <v>-1138530</v>
      </c>
      <c r="AW32" s="1661">
        <f>'Adjustments - restating'!AW32+'Adjustments - Pro Forma'!AW33</f>
        <v>0</v>
      </c>
      <c r="AX32" s="1661">
        <f>'Adjustments - restating'!AX32+'Adjustments - Pro Forma'!AX33</f>
        <v>0</v>
      </c>
      <c r="AY32" s="1661">
        <f>'Adjustments - restating'!AY32+'Adjustments - Pro Forma'!AY33</f>
        <v>0</v>
      </c>
      <c r="AZ32" s="1661">
        <f>'Adjustments - restating'!AZ32+'Adjustments - Pro Forma'!AZ33</f>
        <v>0</v>
      </c>
      <c r="BA32" s="1661"/>
      <c r="BB32" s="1661"/>
      <c r="BC32" s="1661"/>
      <c r="CY32" s="1662"/>
    </row>
    <row r="33" spans="1:103">
      <c r="A33" s="904">
        <v>25</v>
      </c>
      <c r="B33" s="948" t="s">
        <v>43</v>
      </c>
      <c r="C33" s="929">
        <f>SUM(D33:AZ33)</f>
        <v>0</v>
      </c>
      <c r="D33" s="1661">
        <f>'Adjustments - restating'!D33+'Adjustments - Pro Forma'!D34</f>
        <v>0</v>
      </c>
      <c r="E33" s="1661">
        <f>'Adjustments - restating'!E33+'Adjustments - Pro Forma'!E34</f>
        <v>0</v>
      </c>
      <c r="F33" s="1661">
        <f>'Adjustments - restating'!F33+'Adjustments - Pro Forma'!F34</f>
        <v>0</v>
      </c>
      <c r="G33" s="1661">
        <f>'Adjustments - restating'!G33+'Adjustments - Pro Forma'!G34</f>
        <v>0</v>
      </c>
      <c r="H33" s="1661">
        <f>'Adjustments - restating'!H33+'Adjustments - Pro Forma'!H34</f>
        <v>0</v>
      </c>
      <c r="I33" s="1661">
        <f>'Adjustments - restating'!I33+'Adjustments - Pro Forma'!I34</f>
        <v>0</v>
      </c>
      <c r="J33" s="1661">
        <f>'Adjustments - restating'!J33+'Adjustments - Pro Forma'!J34</f>
        <v>0</v>
      </c>
      <c r="K33" s="1661">
        <f>'Adjustments - restating'!K33+'Adjustments - Pro Forma'!K34</f>
        <v>0</v>
      </c>
      <c r="L33" s="1661">
        <f>'Adjustments - restating'!L33+'Adjustments - Pro Forma'!L34</f>
        <v>0</v>
      </c>
      <c r="M33" s="1661">
        <f>'Adjustments - restating'!M33+'Adjustments - Pro Forma'!M34</f>
        <v>0</v>
      </c>
      <c r="N33" s="1661">
        <f>'Adjustments - restating'!N33+'Adjustments - Pro Forma'!N34</f>
        <v>0</v>
      </c>
      <c r="O33" s="1661">
        <f>'Adjustments - restating'!O33+'Adjustments - Pro Forma'!O34</f>
        <v>0</v>
      </c>
      <c r="P33" s="1661">
        <f>'Adjustments - restating'!P33+'Adjustments - Pro Forma'!P34</f>
        <v>0</v>
      </c>
      <c r="Q33" s="1661">
        <f>'Adjustments - restating'!Q33+'Adjustments - Pro Forma'!Q34</f>
        <v>0</v>
      </c>
      <c r="R33" s="1661">
        <f>'Adjustments - restating'!R33+'Adjustments - Pro Forma'!R34</f>
        <v>0</v>
      </c>
      <c r="S33" s="1661">
        <f>'Adjustments - restating'!S33+'Adjustments - Pro Forma'!S34</f>
        <v>0</v>
      </c>
      <c r="T33" s="1661">
        <f>'Adjustments - restating'!T33+'Adjustments - Pro Forma'!T34</f>
        <v>0</v>
      </c>
      <c r="U33" s="1661">
        <f>'Adjustments - restating'!U33+'Adjustments - Pro Forma'!U34</f>
        <v>0</v>
      </c>
      <c r="V33" s="1661">
        <f>'Adjustments - restating'!V33+'Adjustments - Pro Forma'!V34</f>
        <v>0</v>
      </c>
      <c r="W33" s="1661">
        <f>'Adjustments - restating'!W33+'Adjustments - Pro Forma'!W34</f>
        <v>0</v>
      </c>
      <c r="X33" s="1661">
        <f>'Adjustments - restating'!X33+'Adjustments - Pro Forma'!X34</f>
        <v>0</v>
      </c>
      <c r="Y33" s="1661">
        <f>'Adjustments - restating'!Y33+'Adjustments - Pro Forma'!Y34</f>
        <v>0</v>
      </c>
      <c r="Z33" s="1661">
        <f>'Adjustments - restating'!Z33+'Adjustments - Pro Forma'!Z34</f>
        <v>0</v>
      </c>
      <c r="AA33" s="1661">
        <f>'Adjustments - restating'!AA33+'Adjustments - Pro Forma'!AA34</f>
        <v>0</v>
      </c>
      <c r="AB33" s="1661">
        <f>'Adjustments - restating'!AB33+'Adjustments - Pro Forma'!AB34</f>
        <v>0</v>
      </c>
      <c r="AC33" s="1661">
        <f>'Adjustments - restating'!AC33+'Adjustments - Pro Forma'!AC34</f>
        <v>0</v>
      </c>
      <c r="AD33" s="1661">
        <f>'Adjustments - restating'!AD33+'Adjustments - Pro Forma'!AD34</f>
        <v>0</v>
      </c>
      <c r="AE33" s="1661">
        <f>'Adjustments - restating'!AE33+'Adjustments - Pro Forma'!AE34</f>
        <v>0</v>
      </c>
      <c r="AF33" s="1661">
        <f>'Adjustments - restating'!AF33+'Adjustments - Pro Forma'!AF34</f>
        <v>0</v>
      </c>
      <c r="AG33" s="1661">
        <f>'Adjustments - restating'!AG33+'Adjustments - Pro Forma'!AG34</f>
        <v>0</v>
      </c>
      <c r="AH33" s="1661">
        <f>'Adjustments - restating'!AH33+'Adjustments - Pro Forma'!AH34</f>
        <v>0</v>
      </c>
      <c r="AI33" s="1661">
        <f>'Adjustments - restating'!AI33+'Adjustments - Pro Forma'!AI34</f>
        <v>0</v>
      </c>
      <c r="AJ33" s="1661">
        <f>'Adjustments - restating'!AJ33+'Adjustments - Pro Forma'!AJ34</f>
        <v>0</v>
      </c>
      <c r="AK33" s="1661">
        <f>'Adjustments - restating'!AK33+'Adjustments - Pro Forma'!AK34</f>
        <v>0</v>
      </c>
      <c r="AL33" s="1661">
        <f>'Adjustments - restating'!AL33+'Adjustments - Pro Forma'!AL34</f>
        <v>0</v>
      </c>
      <c r="AM33" s="1661">
        <f>'Adjustments - restating'!AM33+'Adjustments - Pro Forma'!AM34</f>
        <v>0</v>
      </c>
      <c r="AN33" s="1661">
        <f>'Adjustments - restating'!AN33+'Adjustments - Pro Forma'!AN34</f>
        <v>0</v>
      </c>
      <c r="AO33" s="1661">
        <f>'Adjustments - restating'!AO33+'Adjustments - Pro Forma'!AO34</f>
        <v>0</v>
      </c>
      <c r="AP33" s="1661">
        <f>'Adjustments - restating'!AP33+'Adjustments - Pro Forma'!AP34</f>
        <v>0</v>
      </c>
      <c r="AQ33" s="1661">
        <f>'Adjustments - restating'!AQ33+'Adjustments - Pro Forma'!AQ34</f>
        <v>0</v>
      </c>
      <c r="AR33" s="1661">
        <f>'Adjustments - restating'!AR33+'Adjustments - Pro Forma'!AR34</f>
        <v>0</v>
      </c>
      <c r="AS33" s="1661">
        <f>'Adjustments - restating'!AS33+'Adjustments - Pro Forma'!AS34</f>
        <v>0</v>
      </c>
      <c r="AT33" s="1661">
        <f>'Adjustments - restating'!AT33+'Adjustments - Pro Forma'!AT34</f>
        <v>0</v>
      </c>
      <c r="AU33" s="1661">
        <f>'Adjustments - restating'!AU33+'Adjustments - Pro Forma'!AU34</f>
        <v>0</v>
      </c>
      <c r="AV33" s="1661">
        <f>'Adjustments - restating'!AV33+'Adjustments - Pro Forma'!AV34</f>
        <v>0</v>
      </c>
      <c r="AW33" s="1661">
        <f>'Adjustments - restating'!AW33+'Adjustments - Pro Forma'!AW34</f>
        <v>0</v>
      </c>
      <c r="AX33" s="1661">
        <f>'Adjustments - restating'!AX33+'Adjustments - Pro Forma'!AX34</f>
        <v>0</v>
      </c>
      <c r="AY33" s="1661">
        <f>'Adjustments - restating'!AY33+'Adjustments - Pro Forma'!AY34</f>
        <v>0</v>
      </c>
      <c r="AZ33" s="1661">
        <f>'Adjustments - restating'!AZ33+'Adjustments - Pro Forma'!AZ34</f>
        <v>0</v>
      </c>
      <c r="BA33" s="1661"/>
      <c r="BB33" s="1661"/>
      <c r="BC33" s="1661"/>
      <c r="CY33" s="1662"/>
    </row>
    <row r="34" spans="1:103">
      <c r="A34" s="904">
        <v>26</v>
      </c>
      <c r="B34" s="948" t="s">
        <v>44</v>
      </c>
      <c r="C34" s="929">
        <f>SUM(D34:AZ34)</f>
        <v>-202996.61926956457</v>
      </c>
      <c r="D34" s="1661">
        <f>'Adjustments - restating'!D34+'Adjustments - Pro Forma'!D35</f>
        <v>0</v>
      </c>
      <c r="E34" s="1661">
        <f>'Adjustments - restating'!E34+'Adjustments - Pro Forma'!E35</f>
        <v>0</v>
      </c>
      <c r="F34" s="1661">
        <f>'Adjustments - restating'!F34+'Adjustments - Pro Forma'!F35</f>
        <v>0</v>
      </c>
      <c r="G34" s="1661">
        <f>'Adjustments - restating'!G34+'Adjustments - Pro Forma'!G35</f>
        <v>-237950.87274093495</v>
      </c>
      <c r="H34" s="1661">
        <f>'Adjustments - restating'!H34+'Adjustments - Pro Forma'!H35</f>
        <v>0</v>
      </c>
      <c r="I34" s="1661">
        <f>'Adjustments - restating'!I34+'Adjustments - Pro Forma'!I35</f>
        <v>0</v>
      </c>
      <c r="J34" s="1661">
        <f>'Adjustments - restating'!J34+'Adjustments - Pro Forma'!J35</f>
        <v>0</v>
      </c>
      <c r="K34" s="1661">
        <f>'Adjustments - restating'!K34+'Adjustments - Pro Forma'!K35</f>
        <v>0</v>
      </c>
      <c r="L34" s="1661">
        <f>'Adjustments - restating'!L34+'Adjustments - Pro Forma'!L35</f>
        <v>0</v>
      </c>
      <c r="M34" s="1661">
        <f>'Adjustments - restating'!M34+'Adjustments - Pro Forma'!M35</f>
        <v>0</v>
      </c>
      <c r="N34" s="1661">
        <f>'Adjustments - restating'!N34+'Adjustments - Pro Forma'!N35</f>
        <v>0</v>
      </c>
      <c r="O34" s="1661">
        <f>'Adjustments - restating'!O34+'Adjustments - Pro Forma'!O35</f>
        <v>0</v>
      </c>
      <c r="P34" s="1661">
        <f>'Adjustments - restating'!P34+'Adjustments - Pro Forma'!P35</f>
        <v>0</v>
      </c>
      <c r="Q34" s="1661">
        <f>'Adjustments - restating'!Q34+'Adjustments - Pro Forma'!Q35</f>
        <v>0</v>
      </c>
      <c r="R34" s="1661">
        <f>'Adjustments - restating'!R34+'Adjustments - Pro Forma'!R35</f>
        <v>0</v>
      </c>
      <c r="S34" s="1661">
        <f>'Adjustments - restating'!S34+'Adjustments - Pro Forma'!S35</f>
        <v>0</v>
      </c>
      <c r="T34" s="1661">
        <f>'Adjustments - restating'!T34+'Adjustments - Pro Forma'!T35</f>
        <v>0</v>
      </c>
      <c r="U34" s="1661">
        <f>'Adjustments - restating'!U34+'Adjustments - Pro Forma'!U35</f>
        <v>0</v>
      </c>
      <c r="V34" s="1661">
        <f>'Adjustments - restating'!V34+'Adjustments - Pro Forma'!V35</f>
        <v>0</v>
      </c>
      <c r="W34" s="1661">
        <f>'Adjustments - restating'!W34+'Adjustments - Pro Forma'!W35</f>
        <v>0</v>
      </c>
      <c r="X34" s="1661">
        <f>'Adjustments - restating'!X34+'Adjustments - Pro Forma'!X35</f>
        <v>0</v>
      </c>
      <c r="Y34" s="1661">
        <f>'Adjustments - restating'!Y34+'Adjustments - Pro Forma'!Y35</f>
        <v>0</v>
      </c>
      <c r="Z34" s="1661">
        <f>'Adjustments - restating'!Z34+'Adjustments - Pro Forma'!Z35</f>
        <v>0</v>
      </c>
      <c r="AA34" s="1661">
        <f>'Adjustments - restating'!AA34+'Adjustments - Pro Forma'!AA35</f>
        <v>0</v>
      </c>
      <c r="AB34" s="1661">
        <f>'Adjustments - restating'!AB34+'Adjustments - Pro Forma'!AB35</f>
        <v>0</v>
      </c>
      <c r="AC34" s="1661">
        <f>'Adjustments - restating'!AC34+'Adjustments - Pro Forma'!AC35</f>
        <v>0</v>
      </c>
      <c r="AD34" s="1661">
        <f>'Adjustments - restating'!AD34+'Adjustments - Pro Forma'!AD35</f>
        <v>0</v>
      </c>
      <c r="AE34" s="1661">
        <f>'Adjustments - restating'!AE34+'Adjustments - Pro Forma'!AE35</f>
        <v>0</v>
      </c>
      <c r="AF34" s="1661">
        <f>'Adjustments - restating'!AF34+'Adjustments - Pro Forma'!AF35</f>
        <v>0</v>
      </c>
      <c r="AG34" s="1661">
        <f>'Adjustments - restating'!AG34+'Adjustments - Pro Forma'!AG35</f>
        <v>0</v>
      </c>
      <c r="AH34" s="1661">
        <f>'Adjustments - restating'!AH34+'Adjustments - Pro Forma'!AH35</f>
        <v>0</v>
      </c>
      <c r="AI34" s="1661">
        <f>'Adjustments - restating'!AI34+'Adjustments - Pro Forma'!AI35</f>
        <v>0</v>
      </c>
      <c r="AJ34" s="1661">
        <f>'Adjustments - restating'!AJ34+'Adjustments - Pro Forma'!AJ35</f>
        <v>0</v>
      </c>
      <c r="AK34" s="1661">
        <f>'Adjustments - restating'!AK34+'Adjustments - Pro Forma'!AK35</f>
        <v>0</v>
      </c>
      <c r="AL34" s="1661">
        <f>'Adjustments - restating'!AL34+'Adjustments - Pro Forma'!AL35</f>
        <v>0</v>
      </c>
      <c r="AM34" s="1661">
        <f>'Adjustments - restating'!AM34+'Adjustments - Pro Forma'!AM35</f>
        <v>0</v>
      </c>
      <c r="AN34" s="1661">
        <f>'Adjustments - restating'!AN34+'Adjustments - Pro Forma'!AN35</f>
        <v>0</v>
      </c>
      <c r="AO34" s="1661">
        <f>'Adjustments - restating'!AO34+'Adjustments - Pro Forma'!AO35</f>
        <v>0</v>
      </c>
      <c r="AP34" s="1661">
        <f>'Adjustments - restating'!AP34+'Adjustments - Pro Forma'!AP35</f>
        <v>0</v>
      </c>
      <c r="AQ34" s="1661">
        <f>'Adjustments - restating'!AQ34+'Adjustments - Pro Forma'!AQ35</f>
        <v>0</v>
      </c>
      <c r="AR34" s="1661">
        <f>'Adjustments - restating'!AR34+'Adjustments - Pro Forma'!AR35</f>
        <v>0</v>
      </c>
      <c r="AS34" s="1661">
        <f>'Adjustments - restating'!AS34+'Adjustments - Pro Forma'!AS35</f>
        <v>0</v>
      </c>
      <c r="AT34" s="1661">
        <f>'Adjustments - restating'!AT34+'Adjustments - Pro Forma'!AT35</f>
        <v>0</v>
      </c>
      <c r="AU34" s="1661">
        <f>'Adjustments - restating'!AU34+'Adjustments - Pro Forma'!AU35</f>
        <v>34004.906666666662</v>
      </c>
      <c r="AV34" s="1661">
        <f>'Adjustments - restating'!AV34+'Adjustments - Pro Forma'!AV35</f>
        <v>0</v>
      </c>
      <c r="AW34" s="1661">
        <f>'Adjustments - restating'!AW34+'Adjustments - Pro Forma'!AW35</f>
        <v>0</v>
      </c>
      <c r="AX34" s="1661">
        <f>'Adjustments - restating'!AX34+'Adjustments - Pro Forma'!AX35</f>
        <v>0</v>
      </c>
      <c r="AY34" s="1661">
        <f>'Adjustments - restating'!AY34+'Adjustments - Pro Forma'!AY35</f>
        <v>0</v>
      </c>
      <c r="AZ34" s="1661">
        <f>'Adjustments - restating'!AZ34+'Adjustments - Pro Forma'!AZ35</f>
        <v>949.34680470370222</v>
      </c>
      <c r="BA34" s="1661"/>
      <c r="BB34" s="1661"/>
      <c r="BC34" s="1661"/>
      <c r="CY34" s="1662"/>
    </row>
    <row r="35" spans="1:103">
      <c r="A35" s="904">
        <v>27</v>
      </c>
      <c r="B35" s="1507" t="s">
        <v>45</v>
      </c>
      <c r="C35" s="1672">
        <f>SUM(C25:C34)</f>
        <v>-25002665.97883616</v>
      </c>
      <c r="D35" s="1664">
        <f>SUM(D25:D34)</f>
        <v>-2346555.6834999993</v>
      </c>
      <c r="E35" s="1664">
        <f>SUM(E25:E34)</f>
        <v>36876.824500003597</v>
      </c>
      <c r="F35" s="1664">
        <f>SUM(F25:F34)</f>
        <v>4340754.2884999998</v>
      </c>
      <c r="G35" s="1664">
        <f t="shared" ref="G35:N35" si="10">SUM(G25:G34)</f>
        <v>-139669.16167038848</v>
      </c>
      <c r="H35" s="1664">
        <f t="shared" si="10"/>
        <v>0</v>
      </c>
      <c r="I35" s="1664">
        <f t="shared" si="10"/>
        <v>25148.654512310328</v>
      </c>
      <c r="J35" s="1664">
        <f t="shared" ref="J35" si="11">SUM(J25:J34)</f>
        <v>596565.72849999997</v>
      </c>
      <c r="K35" s="1664">
        <f t="shared" si="10"/>
        <v>-28779.523422572864</v>
      </c>
      <c r="L35" s="1664">
        <f t="shared" si="10"/>
        <v>18800.496321399522</v>
      </c>
      <c r="M35" s="1664">
        <f t="shared" si="10"/>
        <v>243031.21101477643</v>
      </c>
      <c r="N35" s="1664">
        <f t="shared" si="10"/>
        <v>-474857.77158206177</v>
      </c>
      <c r="O35" s="1664">
        <f t="shared" ref="O35:T35" si="12">SUM(O25:O34)</f>
        <v>-50707.999441277949</v>
      </c>
      <c r="P35" s="1664">
        <f t="shared" si="12"/>
        <v>-3198894.8030331107</v>
      </c>
      <c r="Q35" s="1664">
        <f t="shared" si="12"/>
        <v>-127807.58073801303</v>
      </c>
      <c r="R35" s="1664">
        <f t="shared" si="12"/>
        <v>-397117.40025338228</v>
      </c>
      <c r="S35" s="1664">
        <f t="shared" si="12"/>
        <v>-3346408.3305782042</v>
      </c>
      <c r="T35" s="1664">
        <f t="shared" si="12"/>
        <v>-22597477.317639418</v>
      </c>
      <c r="U35" s="1664">
        <f t="shared" ref="U35:W35" si="13">SUM(U25:U34)</f>
        <v>98983.442339483881</v>
      </c>
      <c r="V35" s="1664">
        <f t="shared" si="13"/>
        <v>5216328.6500000004</v>
      </c>
      <c r="W35" s="1664">
        <f t="shared" si="13"/>
        <v>412499.27837691235</v>
      </c>
      <c r="X35" s="1664">
        <f t="shared" ref="X35:AZ35" si="14">SUM(X25:X34)</f>
        <v>-274986.77108456596</v>
      </c>
      <c r="Y35" s="1664">
        <f t="shared" si="14"/>
        <v>0</v>
      </c>
      <c r="Z35" s="1673">
        <f t="shared" si="14"/>
        <v>1681988.5170670147</v>
      </c>
      <c r="AA35" s="1664">
        <f t="shared" si="14"/>
        <v>0</v>
      </c>
      <c r="AB35" s="1664">
        <f t="shared" si="14"/>
        <v>-5638736.2665997902</v>
      </c>
      <c r="AC35" s="1664">
        <f t="shared" si="14"/>
        <v>-291666.75803272682</v>
      </c>
      <c r="AD35" s="1664">
        <f t="shared" si="14"/>
        <v>5532834</v>
      </c>
      <c r="AE35" s="1664">
        <f t="shared" si="14"/>
        <v>-75954.622194136726</v>
      </c>
      <c r="AF35" s="1664">
        <f t="shared" si="14"/>
        <v>-257639.26941428008</v>
      </c>
      <c r="AG35" s="1664">
        <f t="shared" si="14"/>
        <v>-2199228</v>
      </c>
      <c r="AH35" s="1664">
        <f t="shared" si="14"/>
        <v>-323865</v>
      </c>
      <c r="AI35" s="1664">
        <f t="shared" si="14"/>
        <v>170464.29080562192</v>
      </c>
      <c r="AJ35" s="1664">
        <f t="shared" si="14"/>
        <v>0</v>
      </c>
      <c r="AK35" s="1664">
        <f t="shared" si="14"/>
        <v>-20961.550999999999</v>
      </c>
      <c r="AL35" s="1664">
        <f t="shared" si="14"/>
        <v>0</v>
      </c>
      <c r="AM35" s="1664">
        <f t="shared" si="14"/>
        <v>0</v>
      </c>
      <c r="AN35" s="1664">
        <f t="shared" si="14"/>
        <v>37049.96055089141</v>
      </c>
      <c r="AO35" s="1664">
        <f t="shared" si="14"/>
        <v>0</v>
      </c>
      <c r="AP35" s="1664">
        <f t="shared" si="14"/>
        <v>0</v>
      </c>
      <c r="AQ35" s="1664">
        <f t="shared" si="14"/>
        <v>-13846.847627968644</v>
      </c>
      <c r="AR35" s="1674">
        <f t="shared" si="14"/>
        <v>-17990.552800000001</v>
      </c>
      <c r="AS35" s="1664">
        <f t="shared" si="14"/>
        <v>-109263.84487549827</v>
      </c>
      <c r="AT35" s="1664">
        <f t="shared" si="14"/>
        <v>-99958.378584749851</v>
      </c>
      <c r="AU35" s="1664">
        <f t="shared" si="14"/>
        <v>22103.189333333332</v>
      </c>
      <c r="AV35" s="1664">
        <f t="shared" si="14"/>
        <v>-1138530</v>
      </c>
      <c r="AW35" s="1664">
        <f>SUM(AW27:AW34)</f>
        <v>0</v>
      </c>
      <c r="AX35" s="1664">
        <f>SUM(AX27:AX34)</f>
        <v>0</v>
      </c>
      <c r="AY35" s="1664">
        <f t="shared" si="14"/>
        <v>-50605.556241104212</v>
      </c>
      <c r="AZ35" s="1664">
        <f t="shared" si="14"/>
        <v>-214585.52034466289</v>
      </c>
      <c r="BA35" s="1666"/>
      <c r="BB35" s="1666"/>
      <c r="BC35" s="1666"/>
      <c r="CY35" s="1662"/>
    </row>
    <row r="36" spans="1:103">
      <c r="A36" s="904">
        <v>28</v>
      </c>
      <c r="B36" s="948"/>
      <c r="C36" s="929"/>
      <c r="D36" s="1661"/>
      <c r="E36" s="1661"/>
      <c r="F36" s="1661">
        <v>0</v>
      </c>
      <c r="G36" s="1661"/>
      <c r="H36" s="1661"/>
      <c r="I36" s="1661"/>
      <c r="J36" s="1661"/>
      <c r="K36" s="1661"/>
      <c r="L36" s="1661"/>
      <c r="M36" s="1661"/>
      <c r="N36" s="1661"/>
      <c r="O36" s="1661"/>
      <c r="P36" s="1661"/>
      <c r="Q36" s="1661"/>
      <c r="R36" s="1661"/>
      <c r="S36" s="1661"/>
      <c r="T36" s="1661"/>
      <c r="U36" s="1661"/>
      <c r="V36" s="1661"/>
      <c r="W36" s="1661"/>
      <c r="X36" s="1661"/>
      <c r="Y36" s="1661"/>
      <c r="Z36" s="1661"/>
      <c r="AA36" s="1661"/>
      <c r="AB36" s="1661"/>
      <c r="AC36" s="1661"/>
      <c r="AD36" s="1661"/>
      <c r="AE36" s="1661"/>
      <c r="AF36" s="1661"/>
      <c r="AG36" s="1661"/>
      <c r="AH36" s="1661"/>
      <c r="AI36" s="1661"/>
      <c r="AJ36" s="1661"/>
      <c r="AK36" s="1661"/>
      <c r="AL36" s="1661"/>
      <c r="AM36" s="1661"/>
      <c r="AN36" s="1661"/>
      <c r="AO36" s="1661"/>
      <c r="AP36" s="1661"/>
      <c r="AQ36" s="1661"/>
      <c r="AR36" s="1661"/>
      <c r="AS36" s="1661"/>
      <c r="AT36" s="1661"/>
      <c r="AU36" s="1661"/>
      <c r="AV36" s="1661"/>
      <c r="AW36" s="1661"/>
      <c r="AX36" s="1661"/>
      <c r="AY36" s="1661"/>
      <c r="AZ36" s="1661"/>
      <c r="BA36" s="1661"/>
      <c r="BB36" s="1661"/>
      <c r="BC36" s="1661"/>
      <c r="CY36" s="1662"/>
    </row>
    <row r="37" spans="1:103" ht="16.5" thickBot="1">
      <c r="A37" s="904">
        <v>29</v>
      </c>
      <c r="B37" s="1510" t="s">
        <v>131</v>
      </c>
      <c r="C37" s="1675">
        <f>C12-C35</f>
        <v>-9621170.847444538</v>
      </c>
      <c r="D37" s="1676">
        <f>D12-D35</f>
        <v>-4357889.1264999993</v>
      </c>
      <c r="E37" s="1676">
        <f>E12-E35</f>
        <v>-69997.754499993578</v>
      </c>
      <c r="F37" s="1676">
        <f>F12-F35</f>
        <v>8061400.8214999996</v>
      </c>
      <c r="G37" s="1676">
        <f t="shared" ref="G37:N37" si="15">G12-G35</f>
        <v>139669.16167038848</v>
      </c>
      <c r="H37" s="1676">
        <f t="shared" si="15"/>
        <v>0</v>
      </c>
      <c r="I37" s="1676">
        <f t="shared" si="15"/>
        <v>60438.146711825902</v>
      </c>
      <c r="J37" s="1676">
        <f t="shared" ref="J37" si="16">J12-J35</f>
        <v>598382.27150000003</v>
      </c>
      <c r="K37" s="1676">
        <f t="shared" si="15"/>
        <v>28779.523422572864</v>
      </c>
      <c r="L37" s="1676">
        <f t="shared" si="15"/>
        <v>-18800.496321399522</v>
      </c>
      <c r="M37" s="1676">
        <f t="shared" si="15"/>
        <v>-243031.21101477643</v>
      </c>
      <c r="N37" s="1676">
        <f t="shared" si="15"/>
        <v>474857.77158206177</v>
      </c>
      <c r="O37" s="1676">
        <f t="shared" ref="O37:T37" si="17">O12-O35</f>
        <v>50707.999441277949</v>
      </c>
      <c r="P37" s="1676">
        <f t="shared" si="17"/>
        <v>3198894.8030331107</v>
      </c>
      <c r="Q37" s="1676">
        <f t="shared" si="17"/>
        <v>127807.58073801303</v>
      </c>
      <c r="R37" s="1676">
        <f t="shared" si="17"/>
        <v>397117.40025338228</v>
      </c>
      <c r="S37" s="1676">
        <f t="shared" si="17"/>
        <v>7150052.5338770747</v>
      </c>
      <c r="T37" s="1676">
        <f t="shared" si="17"/>
        <v>-20890049.22598283</v>
      </c>
      <c r="U37" s="1676">
        <f t="shared" ref="U37:W37" si="18">U12-U35</f>
        <v>-98983.442339483881</v>
      </c>
      <c r="V37" s="1676">
        <f t="shared" si="18"/>
        <v>-5216328.6500000004</v>
      </c>
      <c r="W37" s="1676">
        <f t="shared" si="18"/>
        <v>766070.08841426589</v>
      </c>
      <c r="X37" s="1676">
        <f t="shared" ref="X37:AZ37" si="19">X12-X35</f>
        <v>274986.77108456596</v>
      </c>
      <c r="Y37" s="1676">
        <f t="shared" si="19"/>
        <v>0</v>
      </c>
      <c r="Z37" s="1512">
        <f t="shared" si="19"/>
        <v>-1681988.5170670147</v>
      </c>
      <c r="AA37" s="1676">
        <f t="shared" si="19"/>
        <v>0</v>
      </c>
      <c r="AB37" s="1676">
        <f t="shared" si="19"/>
        <v>5638736.2665997902</v>
      </c>
      <c r="AC37" s="1676">
        <f t="shared" si="19"/>
        <v>291666.75803272682</v>
      </c>
      <c r="AD37" s="1676">
        <f t="shared" si="19"/>
        <v>-5532834</v>
      </c>
      <c r="AE37" s="1676">
        <f t="shared" si="19"/>
        <v>75954.622194136726</v>
      </c>
      <c r="AF37" s="1676">
        <f t="shared" si="19"/>
        <v>257639.26941428008</v>
      </c>
      <c r="AG37" s="1676">
        <f t="shared" si="19"/>
        <v>2199228</v>
      </c>
      <c r="AH37" s="1676">
        <f t="shared" si="19"/>
        <v>323865</v>
      </c>
      <c r="AI37" s="1676">
        <f t="shared" si="19"/>
        <v>-170464.29080562192</v>
      </c>
      <c r="AJ37" s="1676">
        <f t="shared" si="19"/>
        <v>0</v>
      </c>
      <c r="AK37" s="1676">
        <f t="shared" si="19"/>
        <v>20961.550999999999</v>
      </c>
      <c r="AL37" s="1676">
        <f t="shared" si="19"/>
        <v>0</v>
      </c>
      <c r="AM37" s="1676">
        <f t="shared" si="19"/>
        <v>0</v>
      </c>
      <c r="AN37" s="1676">
        <f t="shared" si="19"/>
        <v>-37049.96055089141</v>
      </c>
      <c r="AO37" s="1676">
        <f t="shared" si="19"/>
        <v>0</v>
      </c>
      <c r="AP37" s="1676">
        <f t="shared" si="19"/>
        <v>0</v>
      </c>
      <c r="AQ37" s="1676">
        <f t="shared" si="19"/>
        <v>13846.847627968644</v>
      </c>
      <c r="AR37" s="1677">
        <f t="shared" si="19"/>
        <v>17990.552800000001</v>
      </c>
      <c r="AS37" s="1676">
        <f t="shared" si="19"/>
        <v>109263.84487549827</v>
      </c>
      <c r="AT37" s="1676">
        <f t="shared" si="19"/>
        <v>99958.378584749851</v>
      </c>
      <c r="AU37" s="1676">
        <f t="shared" si="19"/>
        <v>-22103.189333333332</v>
      </c>
      <c r="AV37" s="1676">
        <f t="shared" si="19"/>
        <v>-1861470</v>
      </c>
      <c r="AW37" s="1676">
        <f t="shared" si="19"/>
        <v>0</v>
      </c>
      <c r="AX37" s="1676">
        <f t="shared" ref="AX37" si="20">AX12-AX35</f>
        <v>0</v>
      </c>
      <c r="AY37" s="1676">
        <f t="shared" si="19"/>
        <v>50605.556241104212</v>
      </c>
      <c r="AZ37" s="1676">
        <f t="shared" si="19"/>
        <v>150937.49637201132</v>
      </c>
      <c r="BA37" s="1666"/>
      <c r="BB37" s="1666"/>
      <c r="BC37" s="1666"/>
      <c r="CY37" s="1662"/>
    </row>
    <row r="38" spans="1:103" ht="16.5" thickTop="1">
      <c r="A38" s="904">
        <v>30</v>
      </c>
      <c r="B38" s="948"/>
      <c r="C38" s="929"/>
      <c r="D38" s="1661"/>
      <c r="E38" s="1661"/>
      <c r="F38" s="1661"/>
      <c r="G38" s="1661"/>
      <c r="H38" s="1661"/>
      <c r="I38" s="1661"/>
      <c r="J38" s="1661"/>
      <c r="K38" s="1661"/>
      <c r="L38" s="1661"/>
      <c r="M38" s="1661"/>
      <c r="N38" s="1661"/>
      <c r="O38" s="1661"/>
      <c r="P38" s="1661"/>
      <c r="Q38" s="1661"/>
      <c r="R38" s="1661"/>
      <c r="S38" s="1661"/>
      <c r="T38" s="1661"/>
      <c r="U38" s="1661"/>
      <c r="V38" s="1661"/>
      <c r="W38" s="1661"/>
      <c r="X38" s="1661"/>
      <c r="Y38" s="1661"/>
      <c r="Z38" s="1661"/>
      <c r="AA38" s="1661"/>
      <c r="AB38" s="1661"/>
      <c r="AC38" s="1661"/>
      <c r="AD38" s="1661"/>
      <c r="AE38" s="1661"/>
      <c r="AF38" s="1661"/>
      <c r="AG38" s="1661"/>
      <c r="AH38" s="1661"/>
      <c r="AI38" s="1661"/>
      <c r="AJ38" s="1661"/>
      <c r="AK38" s="1661"/>
      <c r="AL38" s="1661"/>
      <c r="AM38" s="1661"/>
      <c r="AN38" s="1661"/>
      <c r="AO38" s="1661"/>
      <c r="AP38" s="1661"/>
      <c r="AQ38" s="1661"/>
      <c r="AR38" s="1661"/>
      <c r="AS38" s="1661"/>
      <c r="AT38" s="1661"/>
      <c r="AU38" s="1661"/>
      <c r="AV38" s="1661"/>
      <c r="AW38" s="1661"/>
      <c r="AX38" s="1661"/>
      <c r="AY38" s="1661"/>
      <c r="AZ38" s="1661"/>
      <c r="BA38" s="1666"/>
      <c r="BB38" s="1666"/>
      <c r="BC38" s="1666"/>
      <c r="CY38" s="1662"/>
    </row>
    <row r="39" spans="1:103">
      <c r="A39" s="904">
        <v>31</v>
      </c>
      <c r="B39" s="952" t="s">
        <v>47</v>
      </c>
      <c r="C39" s="929"/>
      <c r="D39" s="1661"/>
      <c r="E39" s="1661"/>
      <c r="F39" s="1661"/>
      <c r="G39" s="1661"/>
      <c r="H39" s="1661"/>
      <c r="I39" s="1661"/>
      <c r="J39" s="1661"/>
      <c r="K39" s="1661"/>
      <c r="L39" s="1661"/>
      <c r="M39" s="1661"/>
      <c r="N39" s="1661"/>
      <c r="O39" s="1661"/>
      <c r="P39" s="1661"/>
      <c r="Q39" s="1661"/>
      <c r="R39" s="1661"/>
      <c r="S39" s="1661"/>
      <c r="T39" s="1661"/>
      <c r="U39" s="1661"/>
      <c r="Y39" s="1661"/>
      <c r="Z39" s="1661"/>
      <c r="AA39" s="1661"/>
      <c r="AB39" s="1661"/>
      <c r="AC39" s="1661"/>
      <c r="AD39" s="1661"/>
      <c r="AE39" s="1661"/>
      <c r="AF39" s="1661"/>
      <c r="AG39" s="1661"/>
      <c r="AH39" s="1661"/>
      <c r="AI39" s="1661"/>
      <c r="AJ39" s="1661"/>
      <c r="AK39" s="1661"/>
      <c r="AL39" s="1661"/>
      <c r="AM39" s="1661"/>
      <c r="AN39" s="1661"/>
      <c r="AO39" s="1661"/>
      <c r="AP39" s="1661"/>
      <c r="AQ39" s="1661"/>
      <c r="AR39" s="1661"/>
      <c r="AS39" s="1661"/>
      <c r="AT39" s="1661"/>
      <c r="AU39" s="929"/>
      <c r="AW39" s="929"/>
      <c r="AX39" s="929"/>
      <c r="CY39" s="1662"/>
    </row>
    <row r="40" spans="1:103">
      <c r="A40" s="904">
        <v>32</v>
      </c>
      <c r="B40" s="948" t="s">
        <v>48</v>
      </c>
      <c r="C40" s="929">
        <f>SUM(D40:AZ40)</f>
        <v>25885070.054050881</v>
      </c>
      <c r="D40" s="1661">
        <f>'Adjustments - restating'!D40+'Adjustments - Pro Forma'!D41</f>
        <v>0</v>
      </c>
      <c r="E40" s="1661">
        <f>'Adjustments - restating'!E40+'Adjustments - Pro Forma'!E41</f>
        <v>0</v>
      </c>
      <c r="F40" s="1661">
        <f>'Adjustments - restating'!F40+'Adjustments - Pro Forma'!F41</f>
        <v>0</v>
      </c>
      <c r="G40" s="1661">
        <f>'Adjustments - restating'!G40+'Adjustments - Pro Forma'!G41</f>
        <v>0</v>
      </c>
      <c r="H40" s="1661">
        <f>'Adjustments - restating'!H40+'Adjustments - Pro Forma'!H41</f>
        <v>0</v>
      </c>
      <c r="I40" s="1661">
        <f>'Adjustments - restating'!I40+'Adjustments - Pro Forma'!I41</f>
        <v>0</v>
      </c>
      <c r="J40" s="1661">
        <f>'Adjustments - restating'!J40+'Adjustments - Pro Forma'!J41</f>
        <v>0</v>
      </c>
      <c r="K40" s="1661">
        <f>'Adjustments - restating'!K40+'Adjustments - Pro Forma'!K41</f>
        <v>0</v>
      </c>
      <c r="L40" s="1661">
        <f>'Adjustments - restating'!L40+'Adjustments - Pro Forma'!L41</f>
        <v>0</v>
      </c>
      <c r="M40" s="1661">
        <f>'Adjustments - restating'!M40+'Adjustments - Pro Forma'!M41</f>
        <v>0</v>
      </c>
      <c r="N40" s="1661">
        <f>'Adjustments - restating'!N40+'Adjustments - Pro Forma'!N41</f>
        <v>0</v>
      </c>
      <c r="O40" s="1661">
        <f>'Adjustments - restating'!O40+'Adjustments - Pro Forma'!O41</f>
        <v>0</v>
      </c>
      <c r="P40" s="1661">
        <f>'Adjustments - restating'!P40+'Adjustments - Pro Forma'!P41</f>
        <v>0</v>
      </c>
      <c r="Q40" s="1661">
        <f>'Adjustments - restating'!Q40+'Adjustments - Pro Forma'!Q41</f>
        <v>0</v>
      </c>
      <c r="R40" s="1661">
        <f>'Adjustments - restating'!R40+'Adjustments - Pro Forma'!R41</f>
        <v>0</v>
      </c>
      <c r="S40" s="1661">
        <f>'Adjustments - restating'!S40+'Adjustments - Pro Forma'!S41</f>
        <v>0</v>
      </c>
      <c r="T40" s="1661">
        <f>'Adjustments - restating'!T40+'Adjustments - Pro Forma'!T41</f>
        <v>0</v>
      </c>
      <c r="U40" s="1661">
        <f>'Adjustments - restating'!U40+'Adjustments - Pro Forma'!U41</f>
        <v>0</v>
      </c>
      <c r="V40" s="1661">
        <f>'Adjustments - restating'!V40+'Adjustments - Pro Forma'!V41</f>
        <v>0</v>
      </c>
      <c r="W40" s="1661">
        <f>'Adjustments - restating'!W40+'Adjustments - Pro Forma'!W41</f>
        <v>0</v>
      </c>
      <c r="X40" s="1661">
        <f>'Adjustments - restating'!X40+'Adjustments - Pro Forma'!X41</f>
        <v>-26125927.969872698</v>
      </c>
      <c r="Y40" s="1661">
        <f>'Adjustments - restating'!Y40+'Adjustments - Pro Forma'!Y41</f>
        <v>0</v>
      </c>
      <c r="Z40" s="1661">
        <f>'Adjustments - restating'!Z40+'Adjustments - Pro Forma'!Z41</f>
        <v>0</v>
      </c>
      <c r="AA40" s="1661">
        <f>'Adjustments - restating'!AA40+'Adjustments - Pro Forma'!AA41</f>
        <v>0</v>
      </c>
      <c r="AB40" s="1661">
        <f>'Adjustments - restating'!AB40+'Adjustments - Pro Forma'!AB41</f>
        <v>0</v>
      </c>
      <c r="AC40" s="1661">
        <f>'Adjustments - restating'!AC40+'Adjustments - Pro Forma'!AC41</f>
        <v>0</v>
      </c>
      <c r="AD40" s="1661">
        <f>'Adjustments - restating'!AD40+'Adjustments - Pro Forma'!AD41</f>
        <v>0</v>
      </c>
      <c r="AE40" s="1661">
        <f>'Adjustments - restating'!AE40+'Adjustments - Pro Forma'!AE41</f>
        <v>0</v>
      </c>
      <c r="AF40" s="1661">
        <f>'Adjustments - restating'!AF40+'Adjustments - Pro Forma'!AF41</f>
        <v>0</v>
      </c>
      <c r="AG40" s="1661">
        <f>'Adjustments - restating'!AG40+'Adjustments - Pro Forma'!AG41</f>
        <v>0</v>
      </c>
      <c r="AH40" s="1661">
        <f>'Adjustments - restating'!AH40+'Adjustments - Pro Forma'!AH41</f>
        <v>0</v>
      </c>
      <c r="AI40" s="1661">
        <f>'Adjustments - restating'!AI40+'Adjustments - Pro Forma'!AI41</f>
        <v>0</v>
      </c>
      <c r="AJ40" s="1661">
        <f>'Adjustments - restating'!AJ40+'Adjustments - Pro Forma'!AJ41</f>
        <v>0</v>
      </c>
      <c r="AK40" s="1661">
        <f>'Adjustments - restating'!AK40+'Adjustments - Pro Forma'!AK41</f>
        <v>0</v>
      </c>
      <c r="AL40" s="1661">
        <f>'Adjustments - restating'!AL40+'Adjustments - Pro Forma'!AL41</f>
        <v>0</v>
      </c>
      <c r="AM40" s="1671">
        <f>'Adjustments - restating'!AM40+'Adjustments - Pro Forma'!AM41</f>
        <v>53613851.12772958</v>
      </c>
      <c r="AN40" s="1661">
        <f>'Adjustments - restating'!AN40+'Adjustments - Pro Forma'!AN41</f>
        <v>0</v>
      </c>
      <c r="AO40" s="1661">
        <f>'Adjustments - restating'!AO40+'Adjustments - Pro Forma'!AO41</f>
        <v>0</v>
      </c>
      <c r="AP40" s="1661">
        <f>'Adjustments - restating'!AP40+'Adjustments - Pro Forma'!AP41</f>
        <v>0</v>
      </c>
      <c r="AQ40" s="1661">
        <f>'Adjustments - restating'!AQ40+'Adjustments - Pro Forma'!AQ41</f>
        <v>0</v>
      </c>
      <c r="AR40" s="1661">
        <f>'Adjustments - restating'!AR40+'Adjustments - Pro Forma'!AR41</f>
        <v>-441006.12659999984</v>
      </c>
      <c r="AS40" s="1661">
        <f>'Adjustments - restating'!AS40+'Adjustments - Pro Forma'!AS41</f>
        <v>0</v>
      </c>
      <c r="AT40" s="1661">
        <f>'Adjustments - restating'!AT40+'Adjustments - Pro Forma'!AT41</f>
        <v>0</v>
      </c>
      <c r="AU40" s="1661">
        <f>'Adjustments - restating'!AU40+'Adjustments - Pro Forma'!AU41</f>
        <v>0</v>
      </c>
      <c r="AV40" s="1661">
        <f>'Adjustments - restating'!AV40+'Adjustments - Pro Forma'!AV41</f>
        <v>0</v>
      </c>
      <c r="AW40" s="1661">
        <f>'Adjustments - restating'!AW40+'Adjustments - Pro Forma'!AW41</f>
        <v>0</v>
      </c>
      <c r="AX40" s="1661">
        <f>'Adjustments - restating'!AX40+'Adjustments - Pro Forma'!AX41</f>
        <v>0</v>
      </c>
      <c r="AY40" s="1661">
        <f>'Adjustments - restating'!AY40+'Adjustments - Pro Forma'!AY41</f>
        <v>-1067075.8250330254</v>
      </c>
      <c r="AZ40" s="1661">
        <f>'Adjustments - restating'!AZ40+'Adjustments - Pro Forma'!AZ41</f>
        <v>-94771.15217297418</v>
      </c>
      <c r="BA40" s="1661"/>
      <c r="BB40" s="1661"/>
      <c r="BC40" s="1661"/>
      <c r="CY40" s="1662"/>
    </row>
    <row r="41" spans="1:103">
      <c r="A41" s="904">
        <v>33</v>
      </c>
      <c r="B41" s="948" t="s">
        <v>49</v>
      </c>
      <c r="C41" s="929">
        <f>SUM(D41:AZ41)</f>
        <v>0</v>
      </c>
      <c r="D41" s="1661">
        <f>'Adjustments - restating'!D41+'Adjustments - Pro Forma'!D42</f>
        <v>0</v>
      </c>
      <c r="E41" s="1661">
        <f>'Adjustments - restating'!E41+'Adjustments - Pro Forma'!E42</f>
        <v>0</v>
      </c>
      <c r="F41" s="1661">
        <f>'Adjustments - restating'!F41+'Adjustments - Pro Forma'!F42</f>
        <v>0</v>
      </c>
      <c r="G41" s="1661">
        <f>'Adjustments - restating'!G41+'Adjustments - Pro Forma'!G42</f>
        <v>0</v>
      </c>
      <c r="H41" s="1661">
        <f>'Adjustments - restating'!H41+'Adjustments - Pro Forma'!H42</f>
        <v>0</v>
      </c>
      <c r="I41" s="1661">
        <f>'Adjustments - restating'!I41+'Adjustments - Pro Forma'!I42</f>
        <v>0</v>
      </c>
      <c r="J41" s="1661">
        <f>'Adjustments - restating'!J41+'Adjustments - Pro Forma'!J42</f>
        <v>0</v>
      </c>
      <c r="K41" s="1661">
        <f>'Adjustments - restating'!K41+'Adjustments - Pro Forma'!K42</f>
        <v>0</v>
      </c>
      <c r="L41" s="1661">
        <f>'Adjustments - restating'!L41+'Adjustments - Pro Forma'!L42</f>
        <v>0</v>
      </c>
      <c r="M41" s="1661">
        <f>'Adjustments - restating'!M41+'Adjustments - Pro Forma'!M42</f>
        <v>0</v>
      </c>
      <c r="N41" s="1661">
        <f>'Adjustments - restating'!N41+'Adjustments - Pro Forma'!N42</f>
        <v>0</v>
      </c>
      <c r="O41" s="1661">
        <f>'Adjustments - restating'!O41+'Adjustments - Pro Forma'!O42</f>
        <v>0</v>
      </c>
      <c r="P41" s="1661">
        <f>'Adjustments - restating'!P41+'Adjustments - Pro Forma'!P42</f>
        <v>0</v>
      </c>
      <c r="Q41" s="1661">
        <f>'Adjustments - restating'!Q41+'Adjustments - Pro Forma'!Q42</f>
        <v>0</v>
      </c>
      <c r="R41" s="1661">
        <f>'Adjustments - restating'!R41+'Adjustments - Pro Forma'!R42</f>
        <v>0</v>
      </c>
      <c r="S41" s="1661">
        <f>'Adjustments - restating'!S41+'Adjustments - Pro Forma'!S42</f>
        <v>0</v>
      </c>
      <c r="T41" s="1661">
        <f>'Adjustments - restating'!T41+'Adjustments - Pro Forma'!T42</f>
        <v>0</v>
      </c>
      <c r="U41" s="1661">
        <f>'Adjustments - restating'!U41+'Adjustments - Pro Forma'!U42</f>
        <v>0</v>
      </c>
      <c r="V41" s="1661">
        <f>'Adjustments - restating'!V41+'Adjustments - Pro Forma'!V42</f>
        <v>0</v>
      </c>
      <c r="W41" s="1661">
        <f>'Adjustments - restating'!W41+'Adjustments - Pro Forma'!W42</f>
        <v>0</v>
      </c>
      <c r="X41" s="1661">
        <f>'Adjustments - restating'!X41+'Adjustments - Pro Forma'!X42</f>
        <v>0</v>
      </c>
      <c r="Y41" s="1661">
        <f>'Adjustments - restating'!Y41+'Adjustments - Pro Forma'!Y42</f>
        <v>0</v>
      </c>
      <c r="Z41" s="1661">
        <f>'Adjustments - restating'!Z41+'Adjustments - Pro Forma'!Z42</f>
        <v>0</v>
      </c>
      <c r="AA41" s="1661">
        <f>'Adjustments - restating'!AA41+'Adjustments - Pro Forma'!AA42</f>
        <v>0</v>
      </c>
      <c r="AB41" s="1661">
        <f>'Adjustments - restating'!AB41+'Adjustments - Pro Forma'!AB42</f>
        <v>0</v>
      </c>
      <c r="AC41" s="1661">
        <f>'Adjustments - restating'!AC41+'Adjustments - Pro Forma'!AC42</f>
        <v>0</v>
      </c>
      <c r="AD41" s="1661">
        <f>'Adjustments - restating'!AD41+'Adjustments - Pro Forma'!AD42</f>
        <v>0</v>
      </c>
      <c r="AE41" s="1661">
        <f>'Adjustments - restating'!AE41+'Adjustments - Pro Forma'!AE42</f>
        <v>0</v>
      </c>
      <c r="AF41" s="1661">
        <f>'Adjustments - restating'!AF41+'Adjustments - Pro Forma'!AF42</f>
        <v>0</v>
      </c>
      <c r="AG41" s="1661">
        <f>'Adjustments - restating'!AG41+'Adjustments - Pro Forma'!AG42</f>
        <v>0</v>
      </c>
      <c r="AH41" s="1661">
        <f>'Adjustments - restating'!AH41+'Adjustments - Pro Forma'!AH42</f>
        <v>0</v>
      </c>
      <c r="AI41" s="1661">
        <f>'Adjustments - restating'!AI41+'Adjustments - Pro Forma'!AI42</f>
        <v>0</v>
      </c>
      <c r="AJ41" s="1661">
        <f>'Adjustments - restating'!AJ41+'Adjustments - Pro Forma'!AJ42</f>
        <v>0</v>
      </c>
      <c r="AK41" s="1661">
        <f>'Adjustments - restating'!AK41+'Adjustments - Pro Forma'!AK42</f>
        <v>0</v>
      </c>
      <c r="AL41" s="1661">
        <f>'Adjustments - restating'!AL41+'Adjustments - Pro Forma'!AL42</f>
        <v>0</v>
      </c>
      <c r="AM41" s="1661">
        <f>'Adjustments - restating'!AM41+'Adjustments - Pro Forma'!AM42</f>
        <v>0</v>
      </c>
      <c r="AN41" s="1661">
        <f>'Adjustments - restating'!AN41+'Adjustments - Pro Forma'!AN42</f>
        <v>0</v>
      </c>
      <c r="AO41" s="1661">
        <f>'Adjustments - restating'!AO41+'Adjustments - Pro Forma'!AO42</f>
        <v>0</v>
      </c>
      <c r="AP41" s="1661">
        <f>'Adjustments - restating'!AP41+'Adjustments - Pro Forma'!AP42</f>
        <v>0</v>
      </c>
      <c r="AQ41" s="1661">
        <f>'Adjustments - restating'!AQ41+'Adjustments - Pro Forma'!AQ42</f>
        <v>0</v>
      </c>
      <c r="AR41" s="1661">
        <f>'Adjustments - restating'!AR41+'Adjustments - Pro Forma'!AR42</f>
        <v>0</v>
      </c>
      <c r="AS41" s="1661">
        <f>'Adjustments - restating'!AS41+'Adjustments - Pro Forma'!AS42</f>
        <v>0</v>
      </c>
      <c r="AT41" s="1661">
        <f>'Adjustments - restating'!AT41+'Adjustments - Pro Forma'!AT42</f>
        <v>0</v>
      </c>
      <c r="AU41" s="1661">
        <f>'Adjustments - restating'!AU41+'Adjustments - Pro Forma'!AU42</f>
        <v>0</v>
      </c>
      <c r="AV41" s="1661">
        <f>'Adjustments - restating'!AV41+'Adjustments - Pro Forma'!AV42</f>
        <v>0</v>
      </c>
      <c r="AW41" s="1661">
        <f>'Adjustments - restating'!AW41+'Adjustments - Pro Forma'!AW42</f>
        <v>0</v>
      </c>
      <c r="AX41" s="1661">
        <f>'Adjustments - restating'!AX41+'Adjustments - Pro Forma'!AX42</f>
        <v>0</v>
      </c>
      <c r="AY41" s="1661">
        <f>'Adjustments - restating'!AY41+'Adjustments - Pro Forma'!AY42</f>
        <v>0</v>
      </c>
      <c r="AZ41" s="1661">
        <f>'Adjustments - restating'!AZ41+'Adjustments - Pro Forma'!AZ42</f>
        <v>0</v>
      </c>
      <c r="BA41" s="1661"/>
      <c r="BB41" s="1661"/>
      <c r="BC41" s="1661"/>
      <c r="CY41" s="1662"/>
    </row>
    <row r="42" spans="1:103">
      <c r="A42" s="904">
        <v>34</v>
      </c>
      <c r="B42" s="948" t="s">
        <v>835</v>
      </c>
      <c r="C42" s="929">
        <f>SUM(D42:AZ42)</f>
        <v>12990695.95130817</v>
      </c>
      <c r="D42" s="1661">
        <f>'Adjustments - restating'!D42+'Adjustments - Pro Forma'!D43</f>
        <v>0</v>
      </c>
      <c r="E42" s="1661">
        <f>'Adjustments - restating'!E42+'Adjustments - Pro Forma'!E43</f>
        <v>0</v>
      </c>
      <c r="F42" s="1661">
        <f>'Adjustments - restating'!F42+'Adjustments - Pro Forma'!F43</f>
        <v>0</v>
      </c>
      <c r="G42" s="1661">
        <f>'Adjustments - restating'!G42+'Adjustments - Pro Forma'!G43</f>
        <v>0</v>
      </c>
      <c r="H42" s="1661">
        <f>'Adjustments - restating'!H42+'Adjustments - Pro Forma'!H43</f>
        <v>0</v>
      </c>
      <c r="I42" s="1661">
        <f>'Adjustments - restating'!I42+'Adjustments - Pro Forma'!I43</f>
        <v>0</v>
      </c>
      <c r="J42" s="1661">
        <f>'Adjustments - restating'!J42+'Adjustments - Pro Forma'!J43</f>
        <v>0</v>
      </c>
      <c r="K42" s="1661">
        <f>'Adjustments - restating'!K42+'Adjustments - Pro Forma'!K43</f>
        <v>0</v>
      </c>
      <c r="L42" s="1661">
        <f>'Adjustments - restating'!L42+'Adjustments - Pro Forma'!L43</f>
        <v>0</v>
      </c>
      <c r="M42" s="1661">
        <f>'Adjustments - restating'!M42+'Adjustments - Pro Forma'!M43</f>
        <v>0</v>
      </c>
      <c r="N42" s="1661">
        <f>'Adjustments - restating'!N42+'Adjustments - Pro Forma'!N43</f>
        <v>0</v>
      </c>
      <c r="O42" s="1661">
        <f>'Adjustments - restating'!O42+'Adjustments - Pro Forma'!O43</f>
        <v>0</v>
      </c>
      <c r="P42" s="1661">
        <f>'Adjustments - restating'!P42+'Adjustments - Pro Forma'!P43</f>
        <v>0</v>
      </c>
      <c r="Q42" s="1661">
        <f>'Adjustments - restating'!Q42+'Adjustments - Pro Forma'!Q43</f>
        <v>0</v>
      </c>
      <c r="R42" s="1661">
        <f>'Adjustments - restating'!R42+'Adjustments - Pro Forma'!R43</f>
        <v>-637047.3400000002</v>
      </c>
      <c r="S42" s="1661">
        <f>'Adjustments - restating'!S42+'Adjustments - Pro Forma'!S43</f>
        <v>0</v>
      </c>
      <c r="T42" s="1661">
        <f>'Adjustments - restating'!T42+'Adjustments - Pro Forma'!T43</f>
        <v>0</v>
      </c>
      <c r="U42" s="1661">
        <f>'Adjustments - restating'!U42+'Adjustments - Pro Forma'!U43</f>
        <v>0</v>
      </c>
      <c r="V42" s="1661">
        <f>'Adjustments - restating'!V42+'Adjustments - Pro Forma'!V43</f>
        <v>0</v>
      </c>
      <c r="W42" s="1661">
        <f>'Adjustments - restating'!W42+'Adjustments - Pro Forma'!W43</f>
        <v>0</v>
      </c>
      <c r="X42" s="1661">
        <f>'Adjustments - restating'!X42+'Adjustments - Pro Forma'!X43</f>
        <v>0</v>
      </c>
      <c r="Y42" s="1661">
        <f>'Adjustments - restating'!Y42+'Adjustments - Pro Forma'!Y43</f>
        <v>0</v>
      </c>
      <c r="Z42" s="1661">
        <f>'Adjustments - restating'!Z42+'Adjustments - Pro Forma'!Z43</f>
        <v>0</v>
      </c>
      <c r="AA42" s="1661">
        <f>'Adjustments - restating'!AA42+'Adjustments - Pro Forma'!AA43</f>
        <v>0</v>
      </c>
      <c r="AB42" s="1661">
        <f>'Adjustments - restating'!AB42+'Adjustments - Pro Forma'!AB43</f>
        <v>0</v>
      </c>
      <c r="AC42" s="1661">
        <f>'Adjustments - restating'!AC42+'Adjustments - Pro Forma'!AC43</f>
        <v>0</v>
      </c>
      <c r="AD42" s="1661">
        <f>'Adjustments - restating'!AD42+'Adjustments - Pro Forma'!AD43</f>
        <v>0</v>
      </c>
      <c r="AE42" s="1661">
        <f>'Adjustments - restating'!AE42+'Adjustments - Pro Forma'!AE43</f>
        <v>0</v>
      </c>
      <c r="AF42" s="1661">
        <f>'Adjustments - restating'!AF42+'Adjustments - Pro Forma'!AF43</f>
        <v>0</v>
      </c>
      <c r="AG42" s="1661">
        <f>'Adjustments - restating'!AG42+'Adjustments - Pro Forma'!AG43</f>
        <v>0</v>
      </c>
      <c r="AH42" s="1661">
        <f>'Adjustments - restating'!AH42+'Adjustments - Pro Forma'!AH43</f>
        <v>0</v>
      </c>
      <c r="AI42" s="1661">
        <f>'Adjustments - restating'!AI42+'Adjustments - Pro Forma'!AI43</f>
        <v>0</v>
      </c>
      <c r="AJ42" s="1661">
        <f>'Adjustments - restating'!AJ42+'Adjustments - Pro Forma'!AJ43</f>
        <v>0</v>
      </c>
      <c r="AK42" s="1661">
        <f>'Adjustments - restating'!AK42+'Adjustments - Pro Forma'!AK43</f>
        <v>0</v>
      </c>
      <c r="AL42" s="1661">
        <f>'Adjustments - restating'!AL42+'Adjustments - Pro Forma'!AL43</f>
        <v>0</v>
      </c>
      <c r="AM42" s="1671">
        <f>'Adjustments - restating'!AM42+'Adjustments - Pro Forma'!AM43</f>
        <v>514243.35261803592</v>
      </c>
      <c r="AN42" s="1661">
        <f>'Adjustments - restating'!AN42+'Adjustments - Pro Forma'!AN43</f>
        <v>155566.24390796048</v>
      </c>
      <c r="AO42" s="1661">
        <f>'Adjustments - restating'!AO42+'Adjustments - Pro Forma'!AO43</f>
        <v>0</v>
      </c>
      <c r="AP42" s="1661">
        <f>'Adjustments - restating'!AP42+'Adjustments - Pro Forma'!AP43</f>
        <v>-2867115.7121284818</v>
      </c>
      <c r="AQ42" s="1661">
        <f>'Adjustments - restating'!AQ42+'Adjustments - Pro Forma'!AQ43</f>
        <v>0</v>
      </c>
      <c r="AR42" s="1661">
        <f>'Adjustments - restating'!AR42+'Adjustments - Pro Forma'!AR43</f>
        <v>0</v>
      </c>
      <c r="AS42" s="1661">
        <f>'Adjustments - restating'!AS42+'Adjustments - Pro Forma'!AS43</f>
        <v>75958.380277030345</v>
      </c>
      <c r="AT42" s="1661">
        <f>'Adjustments - restating'!AT42+'Adjustments - Pro Forma'!AT43</f>
        <v>0</v>
      </c>
      <c r="AU42" s="1661">
        <f>'Adjustments - restating'!AU42+'Adjustments - Pro Forma'!AU43</f>
        <v>0</v>
      </c>
      <c r="AV42" s="1661">
        <f>'Adjustments - restating'!AV42+'Adjustments - Pro Forma'!AV43</f>
        <v>15750000</v>
      </c>
      <c r="AW42" s="1661">
        <f>'Adjustments - restating'!AW42+'Adjustments - Pro Forma'!AW43</f>
        <v>0</v>
      </c>
      <c r="AX42" s="1661">
        <f>'Adjustments - restating'!AX42+'Adjustments - Pro Forma'!AX43</f>
        <v>0</v>
      </c>
      <c r="AY42" s="1661">
        <f>'Adjustments - restating'!AY42+'Adjustments - Pro Forma'!AY43</f>
        <v>0</v>
      </c>
      <c r="AZ42" s="1661">
        <f>'Adjustments - restating'!AZ42+'Adjustments - Pro Forma'!AZ43</f>
        <v>-908.97336637425258</v>
      </c>
      <c r="BA42" s="1661"/>
      <c r="BB42" s="1661"/>
      <c r="BC42" s="1661"/>
      <c r="CY42" s="1662"/>
    </row>
    <row r="43" spans="1:103">
      <c r="A43" s="904">
        <v>35</v>
      </c>
      <c r="B43" s="948" t="s">
        <v>51</v>
      </c>
      <c r="C43" s="929">
        <f t="shared" ref="C43:C50" si="21">SUM(D43:AZ43)</f>
        <v>0</v>
      </c>
      <c r="D43" s="1661">
        <f>'Adjustments - restating'!D43+'Adjustments - Pro Forma'!D44</f>
        <v>0</v>
      </c>
      <c r="E43" s="1661">
        <f>'Adjustments - restating'!E43+'Adjustments - Pro Forma'!E44</f>
        <v>0</v>
      </c>
      <c r="F43" s="1661">
        <f>'Adjustments - restating'!F43+'Adjustments - Pro Forma'!F44</f>
        <v>0</v>
      </c>
      <c r="G43" s="1661">
        <f>'Adjustments - restating'!G43+'Adjustments - Pro Forma'!G44</f>
        <v>0</v>
      </c>
      <c r="H43" s="1661">
        <f>'Adjustments - restating'!H43+'Adjustments - Pro Forma'!H44</f>
        <v>0</v>
      </c>
      <c r="I43" s="1661">
        <f>'Adjustments - restating'!I43+'Adjustments - Pro Forma'!I44</f>
        <v>0</v>
      </c>
      <c r="J43" s="1661">
        <f>'Adjustments - restating'!J43+'Adjustments - Pro Forma'!J44</f>
        <v>0</v>
      </c>
      <c r="K43" s="1661">
        <f>'Adjustments - restating'!K43+'Adjustments - Pro Forma'!K44</f>
        <v>0</v>
      </c>
      <c r="L43" s="1661">
        <f>'Adjustments - restating'!L43+'Adjustments - Pro Forma'!L44</f>
        <v>0</v>
      </c>
      <c r="M43" s="1661">
        <f>'Adjustments - restating'!M43+'Adjustments - Pro Forma'!M44</f>
        <v>0</v>
      </c>
      <c r="N43" s="1661">
        <f>'Adjustments - restating'!N43+'Adjustments - Pro Forma'!N44</f>
        <v>0</v>
      </c>
      <c r="O43" s="1661">
        <f>'Adjustments - restating'!O43+'Adjustments - Pro Forma'!O44</f>
        <v>0</v>
      </c>
      <c r="P43" s="1661">
        <f>'Adjustments - restating'!P43+'Adjustments - Pro Forma'!P44</f>
        <v>0</v>
      </c>
      <c r="Q43" s="1661">
        <f>'Adjustments - restating'!Q43+'Adjustments - Pro Forma'!Q44</f>
        <v>0</v>
      </c>
      <c r="R43" s="1661">
        <f>'Adjustments - restating'!R43+'Adjustments - Pro Forma'!R44</f>
        <v>0</v>
      </c>
      <c r="S43" s="1661">
        <f>'Adjustments - restating'!S43+'Adjustments - Pro Forma'!S44</f>
        <v>0</v>
      </c>
      <c r="T43" s="1661">
        <f>'Adjustments - restating'!T43+'Adjustments - Pro Forma'!T44</f>
        <v>0</v>
      </c>
      <c r="U43" s="1661">
        <f>'Adjustments - restating'!U43+'Adjustments - Pro Forma'!U44</f>
        <v>0</v>
      </c>
      <c r="V43" s="1661">
        <f>'Adjustments - restating'!V43+'Adjustments - Pro Forma'!V44</f>
        <v>0</v>
      </c>
      <c r="W43" s="1661">
        <f>'Adjustments - restating'!W43+'Adjustments - Pro Forma'!W44</f>
        <v>0</v>
      </c>
      <c r="X43" s="1661">
        <f>'Adjustments - restating'!X43+'Adjustments - Pro Forma'!X44</f>
        <v>0</v>
      </c>
      <c r="Y43" s="1661">
        <f>'Adjustments - restating'!Y43+'Adjustments - Pro Forma'!Y44</f>
        <v>0</v>
      </c>
      <c r="Z43" s="1661">
        <f>'Adjustments - restating'!Z43+'Adjustments - Pro Forma'!Z44</f>
        <v>0</v>
      </c>
      <c r="AA43" s="1661">
        <f>'Adjustments - restating'!AA43+'Adjustments - Pro Forma'!AA44</f>
        <v>0</v>
      </c>
      <c r="AB43" s="1661">
        <f>'Adjustments - restating'!AB43+'Adjustments - Pro Forma'!AB44</f>
        <v>0</v>
      </c>
      <c r="AC43" s="1661">
        <f>'Adjustments - restating'!AC43+'Adjustments - Pro Forma'!AC44</f>
        <v>0</v>
      </c>
      <c r="AD43" s="1661">
        <f>'Adjustments - restating'!AD43+'Adjustments - Pro Forma'!AD44</f>
        <v>0</v>
      </c>
      <c r="AE43" s="1661">
        <f>'Adjustments - restating'!AE43+'Adjustments - Pro Forma'!AE44</f>
        <v>0</v>
      </c>
      <c r="AF43" s="1661">
        <f>'Adjustments - restating'!AF43+'Adjustments - Pro Forma'!AF44</f>
        <v>0</v>
      </c>
      <c r="AG43" s="1661">
        <f>'Adjustments - restating'!AG43+'Adjustments - Pro Forma'!AG44</f>
        <v>0</v>
      </c>
      <c r="AH43" s="1661">
        <f>'Adjustments - restating'!AH43+'Adjustments - Pro Forma'!AH44</f>
        <v>0</v>
      </c>
      <c r="AI43" s="1661">
        <f>'Adjustments - restating'!AI43+'Adjustments - Pro Forma'!AI44</f>
        <v>0</v>
      </c>
      <c r="AJ43" s="1661">
        <f>'Adjustments - restating'!AJ43+'Adjustments - Pro Forma'!AJ44</f>
        <v>0</v>
      </c>
      <c r="AK43" s="1661">
        <f>'Adjustments - restating'!AK43+'Adjustments - Pro Forma'!AK44</f>
        <v>0</v>
      </c>
      <c r="AL43" s="1661">
        <f>'Adjustments - restating'!AL43+'Adjustments - Pro Forma'!AL44</f>
        <v>0</v>
      </c>
      <c r="AM43" s="1661">
        <f>'Adjustments - restating'!AM43+'Adjustments - Pro Forma'!AM44</f>
        <v>0</v>
      </c>
      <c r="AN43" s="1661">
        <f>'Adjustments - restating'!AN43+'Adjustments - Pro Forma'!AN44</f>
        <v>0</v>
      </c>
      <c r="AO43" s="1661">
        <f>'Adjustments - restating'!AO43+'Adjustments - Pro Forma'!AO44</f>
        <v>0</v>
      </c>
      <c r="AP43" s="1661">
        <f>'Adjustments - restating'!AP43+'Adjustments - Pro Forma'!AP44</f>
        <v>0</v>
      </c>
      <c r="AQ43" s="1661">
        <f>'Adjustments - restating'!AQ43+'Adjustments - Pro Forma'!AQ44</f>
        <v>0</v>
      </c>
      <c r="AR43" s="1661">
        <f>'Adjustments - restating'!AR43+'Adjustments - Pro Forma'!AR44</f>
        <v>0</v>
      </c>
      <c r="AS43" s="1661">
        <f>'Adjustments - restating'!AS43+'Adjustments - Pro Forma'!AS44</f>
        <v>0</v>
      </c>
      <c r="AT43" s="1661">
        <f>'Adjustments - restating'!AT43+'Adjustments - Pro Forma'!AT44</f>
        <v>0</v>
      </c>
      <c r="AU43" s="1661">
        <f>'Adjustments - restating'!AU43+'Adjustments - Pro Forma'!AU44</f>
        <v>0</v>
      </c>
      <c r="AV43" s="1661">
        <f>'Adjustments - restating'!AV43+'Adjustments - Pro Forma'!AV44</f>
        <v>0</v>
      </c>
      <c r="AW43" s="1661">
        <f>'Adjustments - restating'!AW43+'Adjustments - Pro Forma'!AW44</f>
        <v>0</v>
      </c>
      <c r="AX43" s="1661">
        <f>'Adjustments - restating'!AX43+'Adjustments - Pro Forma'!AX44</f>
        <v>0</v>
      </c>
      <c r="AY43" s="1661">
        <f>'Adjustments - restating'!AY43+'Adjustments - Pro Forma'!AY44</f>
        <v>0</v>
      </c>
      <c r="AZ43" s="1661">
        <f>'Adjustments - restating'!AZ43+'Adjustments - Pro Forma'!AZ44</f>
        <v>0</v>
      </c>
      <c r="BA43" s="1661"/>
      <c r="BB43" s="1661"/>
      <c r="BC43" s="1661"/>
      <c r="CY43" s="1662"/>
    </row>
    <row r="44" spans="1:103">
      <c r="A44" s="904">
        <v>36</v>
      </c>
      <c r="B44" s="948" t="s">
        <v>52</v>
      </c>
      <c r="C44" s="929">
        <f t="shared" si="21"/>
        <v>0</v>
      </c>
      <c r="D44" s="1661">
        <f>'Adjustments - restating'!D44+'Adjustments - Pro Forma'!D45</f>
        <v>0</v>
      </c>
      <c r="E44" s="1661">
        <f>'Adjustments - restating'!E44+'Adjustments - Pro Forma'!E45</f>
        <v>0</v>
      </c>
      <c r="F44" s="1661">
        <f>'Adjustments - restating'!F44+'Adjustments - Pro Forma'!F45</f>
        <v>0</v>
      </c>
      <c r="G44" s="1661">
        <f>'Adjustments - restating'!G44+'Adjustments - Pro Forma'!G45</f>
        <v>0</v>
      </c>
      <c r="H44" s="1661">
        <f>'Adjustments - restating'!H44+'Adjustments - Pro Forma'!H45</f>
        <v>0</v>
      </c>
      <c r="I44" s="1661">
        <f>'Adjustments - restating'!I44+'Adjustments - Pro Forma'!I45</f>
        <v>0</v>
      </c>
      <c r="J44" s="1661">
        <f>'Adjustments - restating'!J44+'Adjustments - Pro Forma'!J45</f>
        <v>0</v>
      </c>
      <c r="K44" s="1661">
        <f>'Adjustments - restating'!K44+'Adjustments - Pro Forma'!K45</f>
        <v>0</v>
      </c>
      <c r="L44" s="1661">
        <f>'Adjustments - restating'!L44+'Adjustments - Pro Forma'!L45</f>
        <v>0</v>
      </c>
      <c r="M44" s="1661">
        <f>'Adjustments - restating'!M44+'Adjustments - Pro Forma'!M45</f>
        <v>0</v>
      </c>
      <c r="N44" s="1661">
        <f>'Adjustments - restating'!N44+'Adjustments - Pro Forma'!N45</f>
        <v>0</v>
      </c>
      <c r="O44" s="1661">
        <f>'Adjustments - restating'!O44+'Adjustments - Pro Forma'!O45</f>
        <v>0</v>
      </c>
      <c r="P44" s="1661">
        <f>'Adjustments - restating'!P44+'Adjustments - Pro Forma'!P45</f>
        <v>0</v>
      </c>
      <c r="Q44" s="1661">
        <f>'Adjustments - restating'!Q44+'Adjustments - Pro Forma'!Q45</f>
        <v>0</v>
      </c>
      <c r="R44" s="1661">
        <f>'Adjustments - restating'!R44+'Adjustments - Pro Forma'!R45</f>
        <v>0</v>
      </c>
      <c r="S44" s="1661">
        <f>'Adjustments - restating'!S44+'Adjustments - Pro Forma'!S45</f>
        <v>0</v>
      </c>
      <c r="T44" s="1661">
        <f>'Adjustments - restating'!T44+'Adjustments - Pro Forma'!T45</f>
        <v>0</v>
      </c>
      <c r="U44" s="1661">
        <f>'Adjustments - restating'!U44+'Adjustments - Pro Forma'!U45</f>
        <v>0</v>
      </c>
      <c r="V44" s="1661">
        <f>'Adjustments - restating'!V44+'Adjustments - Pro Forma'!V45</f>
        <v>0</v>
      </c>
      <c r="W44" s="1661">
        <f>'Adjustments - restating'!W44+'Adjustments - Pro Forma'!W45</f>
        <v>0</v>
      </c>
      <c r="X44" s="1661">
        <f>'Adjustments - restating'!X44+'Adjustments - Pro Forma'!X45</f>
        <v>0</v>
      </c>
      <c r="Y44" s="1661">
        <f>'Adjustments - restating'!Y44+'Adjustments - Pro Forma'!Y45</f>
        <v>0</v>
      </c>
      <c r="Z44" s="1661">
        <f>'Adjustments - restating'!Z44+'Adjustments - Pro Forma'!Z45</f>
        <v>0</v>
      </c>
      <c r="AA44" s="1661">
        <f>'Adjustments - restating'!AA44+'Adjustments - Pro Forma'!AA45</f>
        <v>0</v>
      </c>
      <c r="AB44" s="1661">
        <f>'Adjustments - restating'!AB44+'Adjustments - Pro Forma'!AB45</f>
        <v>0</v>
      </c>
      <c r="AC44" s="1661">
        <f>'Adjustments - restating'!AC44+'Adjustments - Pro Forma'!AC45</f>
        <v>0</v>
      </c>
      <c r="AD44" s="1661">
        <f>'Adjustments - restating'!AD44+'Adjustments - Pro Forma'!AD45</f>
        <v>0</v>
      </c>
      <c r="AE44" s="1661">
        <f>'Adjustments - restating'!AE44+'Adjustments - Pro Forma'!AE45</f>
        <v>0</v>
      </c>
      <c r="AF44" s="1661">
        <f>'Adjustments - restating'!AF44+'Adjustments - Pro Forma'!AF45</f>
        <v>0</v>
      </c>
      <c r="AG44" s="1661">
        <f>'Adjustments - restating'!AG44+'Adjustments - Pro Forma'!AG45</f>
        <v>0</v>
      </c>
      <c r="AH44" s="1661">
        <f>'Adjustments - restating'!AH44+'Adjustments - Pro Forma'!AH45</f>
        <v>0</v>
      </c>
      <c r="AI44" s="1661">
        <f>'Adjustments - restating'!AI44+'Adjustments - Pro Forma'!AI45</f>
        <v>0</v>
      </c>
      <c r="AJ44" s="1661">
        <f>'Adjustments - restating'!AJ44+'Adjustments - Pro Forma'!AJ45</f>
        <v>0</v>
      </c>
      <c r="AK44" s="1661">
        <f>'Adjustments - restating'!AK44+'Adjustments - Pro Forma'!AK45</f>
        <v>0</v>
      </c>
      <c r="AL44" s="1661">
        <f>'Adjustments - restating'!AL44+'Adjustments - Pro Forma'!AL45</f>
        <v>0</v>
      </c>
      <c r="AM44" s="1661">
        <f>'Adjustments - restating'!AM44+'Adjustments - Pro Forma'!AM45</f>
        <v>0</v>
      </c>
      <c r="AN44" s="1661">
        <f>'Adjustments - restating'!AN44+'Adjustments - Pro Forma'!AN45</f>
        <v>0</v>
      </c>
      <c r="AO44" s="1661">
        <f>'Adjustments - restating'!AO44+'Adjustments - Pro Forma'!AO45</f>
        <v>0</v>
      </c>
      <c r="AP44" s="1661">
        <f>'Adjustments - restating'!AP44+'Adjustments - Pro Forma'!AP45</f>
        <v>0</v>
      </c>
      <c r="AQ44" s="1661">
        <f>'Adjustments - restating'!AQ44+'Adjustments - Pro Forma'!AQ45</f>
        <v>0</v>
      </c>
      <c r="AR44" s="1661">
        <f>'Adjustments - restating'!AR44+'Adjustments - Pro Forma'!AR45</f>
        <v>0</v>
      </c>
      <c r="AS44" s="1661">
        <f>'Adjustments - restating'!AS44+'Adjustments - Pro Forma'!AS45</f>
        <v>0</v>
      </c>
      <c r="AT44" s="1661">
        <f>'Adjustments - restating'!AT44+'Adjustments - Pro Forma'!AT45</f>
        <v>0</v>
      </c>
      <c r="AU44" s="1661">
        <f>'Adjustments - restating'!AU44+'Adjustments - Pro Forma'!AU45</f>
        <v>0</v>
      </c>
      <c r="AV44" s="1661">
        <f>'Adjustments - restating'!AV44+'Adjustments - Pro Forma'!AV45</f>
        <v>0</v>
      </c>
      <c r="AW44" s="1661">
        <f>'Adjustments - restating'!AW44+'Adjustments - Pro Forma'!AW45</f>
        <v>0</v>
      </c>
      <c r="AX44" s="1661">
        <f>'Adjustments - restating'!AX44+'Adjustments - Pro Forma'!AX45</f>
        <v>0</v>
      </c>
      <c r="AY44" s="1661">
        <f>'Adjustments - restating'!AY44+'Adjustments - Pro Forma'!AY45</f>
        <v>0</v>
      </c>
      <c r="AZ44" s="1661">
        <f>'Adjustments - restating'!AZ44+'Adjustments - Pro Forma'!AZ45</f>
        <v>0</v>
      </c>
      <c r="BA44" s="1661"/>
      <c r="BB44" s="1661"/>
      <c r="BC44" s="1661"/>
      <c r="CY44" s="1662"/>
    </row>
    <row r="45" spans="1:103">
      <c r="A45" s="904">
        <v>37</v>
      </c>
      <c r="B45" s="948" t="s">
        <v>53</v>
      </c>
      <c r="C45" s="929">
        <f t="shared" si="21"/>
        <v>-2850427.9619466118</v>
      </c>
      <c r="D45" s="1661">
        <f>'Adjustments - restating'!D45+'Adjustments - Pro Forma'!D46</f>
        <v>0</v>
      </c>
      <c r="E45" s="1661">
        <f>'Adjustments - restating'!E45+'Adjustments - Pro Forma'!E46</f>
        <v>0</v>
      </c>
      <c r="F45" s="1661">
        <f>'Adjustments - restating'!F45+'Adjustments - Pro Forma'!F46</f>
        <v>0</v>
      </c>
      <c r="G45" s="1661">
        <f>'Adjustments - restating'!G45+'Adjustments - Pro Forma'!G46</f>
        <v>0</v>
      </c>
      <c r="H45" s="1661">
        <f>'Adjustments - restating'!H45+'Adjustments - Pro Forma'!H46</f>
        <v>0</v>
      </c>
      <c r="I45" s="1661">
        <f>'Adjustments - restating'!I45+'Adjustments - Pro Forma'!I46</f>
        <v>0</v>
      </c>
      <c r="J45" s="1661">
        <f>'Adjustments - restating'!J45+'Adjustments - Pro Forma'!J46</f>
        <v>0</v>
      </c>
      <c r="K45" s="1661">
        <f>'Adjustments - restating'!K45+'Adjustments - Pro Forma'!K46</f>
        <v>0</v>
      </c>
      <c r="L45" s="1661">
        <f>'Adjustments - restating'!L45+'Adjustments - Pro Forma'!L46</f>
        <v>0</v>
      </c>
      <c r="M45" s="1661">
        <f>'Adjustments - restating'!M45+'Adjustments - Pro Forma'!M46</f>
        <v>0</v>
      </c>
      <c r="N45" s="1661">
        <f>'Adjustments - restating'!N45+'Adjustments - Pro Forma'!N46</f>
        <v>0</v>
      </c>
      <c r="O45" s="1661">
        <f>'Adjustments - restating'!O45+'Adjustments - Pro Forma'!O46</f>
        <v>0</v>
      </c>
      <c r="P45" s="1661">
        <f>'Adjustments - restating'!P45+'Adjustments - Pro Forma'!P46</f>
        <v>0</v>
      </c>
      <c r="Q45" s="1661">
        <f>'Adjustments - restating'!Q45+'Adjustments - Pro Forma'!Q46</f>
        <v>0</v>
      </c>
      <c r="R45" s="1661">
        <f>'Adjustments - restating'!R45+'Adjustments - Pro Forma'!R46</f>
        <v>0</v>
      </c>
      <c r="S45" s="1661">
        <f>'Adjustments - restating'!S45+'Adjustments - Pro Forma'!S46</f>
        <v>0</v>
      </c>
      <c r="T45" s="1661">
        <f>'Adjustments - restating'!T45+'Adjustments - Pro Forma'!T46</f>
        <v>0</v>
      </c>
      <c r="U45" s="1661">
        <f>'Adjustments - restating'!U45+'Adjustments - Pro Forma'!U46</f>
        <v>0</v>
      </c>
      <c r="V45" s="1661">
        <f>'Adjustments - restating'!V45+'Adjustments - Pro Forma'!V46</f>
        <v>0</v>
      </c>
      <c r="W45" s="1661">
        <f>'Adjustments - restating'!W45+'Adjustments - Pro Forma'!W46</f>
        <v>0</v>
      </c>
      <c r="X45" s="1661">
        <f>'Adjustments - restating'!X45+'Adjustments - Pro Forma'!X46</f>
        <v>0</v>
      </c>
      <c r="Y45" s="1661">
        <f>'Adjustments - restating'!Y45+'Adjustments - Pro Forma'!Y46</f>
        <v>0</v>
      </c>
      <c r="Z45" s="1661">
        <f>'Adjustments - restating'!Z45+'Adjustments - Pro Forma'!Z46</f>
        <v>0</v>
      </c>
      <c r="AA45" s="1661">
        <f>'Adjustments - restating'!AA45+'Adjustments - Pro Forma'!AA46</f>
        <v>0</v>
      </c>
      <c r="AB45" s="1661">
        <f>'Adjustments - restating'!AB45+'Adjustments - Pro Forma'!AB46</f>
        <v>0</v>
      </c>
      <c r="AC45" s="1661">
        <f>'Adjustments - restating'!AC45+'Adjustments - Pro Forma'!AC46</f>
        <v>0</v>
      </c>
      <c r="AD45" s="1661">
        <f>'Adjustments - restating'!AD45+'Adjustments - Pro Forma'!AD46</f>
        <v>0</v>
      </c>
      <c r="AE45" s="1661">
        <f>'Adjustments - restating'!AE45+'Adjustments - Pro Forma'!AE46</f>
        <v>0</v>
      </c>
      <c r="AF45" s="1661">
        <f>'Adjustments - restating'!AF45+'Adjustments - Pro Forma'!AF46</f>
        <v>0</v>
      </c>
      <c r="AG45" s="1661">
        <f>'Adjustments - restating'!AG45+'Adjustments - Pro Forma'!AG46</f>
        <v>0</v>
      </c>
      <c r="AH45" s="1661">
        <f>'Adjustments - restating'!AH45+'Adjustments - Pro Forma'!AH46</f>
        <v>0</v>
      </c>
      <c r="AI45" s="1661">
        <f>'Adjustments - restating'!AI45+'Adjustments - Pro Forma'!AI46</f>
        <v>0</v>
      </c>
      <c r="AJ45" s="1661">
        <f>'Adjustments - restating'!AJ45+'Adjustments - Pro Forma'!AJ46</f>
        <v>0</v>
      </c>
      <c r="AK45" s="1661">
        <f>'Adjustments - restating'!AK45+'Adjustments - Pro Forma'!AK46</f>
        <v>0</v>
      </c>
      <c r="AL45" s="1661">
        <f>'Adjustments - restating'!AL45+'Adjustments - Pro Forma'!AL46</f>
        <v>0</v>
      </c>
      <c r="AM45" s="1661">
        <f>'Adjustments - restating'!AM45+'Adjustments - Pro Forma'!AM46</f>
        <v>0</v>
      </c>
      <c r="AN45" s="1661">
        <f>'Adjustments - restating'!AN45+'Adjustments - Pro Forma'!AN46</f>
        <v>0</v>
      </c>
      <c r="AO45" s="1661">
        <f>'Adjustments - restating'!AO45+'Adjustments - Pro Forma'!AO46</f>
        <v>0</v>
      </c>
      <c r="AP45" s="1661">
        <f>'Adjustments - restating'!AP45+'Adjustments - Pro Forma'!AP46</f>
        <v>-2850427.9619466118</v>
      </c>
      <c r="AQ45" s="1661">
        <f>'Adjustments - restating'!AQ45+'Adjustments - Pro Forma'!AQ46</f>
        <v>0</v>
      </c>
      <c r="AR45" s="1661">
        <f>'Adjustments - restating'!AR45+'Adjustments - Pro Forma'!AR46</f>
        <v>0</v>
      </c>
      <c r="AS45" s="1661">
        <f>'Adjustments - restating'!AS45+'Adjustments - Pro Forma'!AS46</f>
        <v>0</v>
      </c>
      <c r="AT45" s="1661">
        <f>'Adjustments - restating'!AT45+'Adjustments - Pro Forma'!AT46</f>
        <v>0</v>
      </c>
      <c r="AU45" s="1661">
        <f>'Adjustments - restating'!AU45+'Adjustments - Pro Forma'!AU46</f>
        <v>0</v>
      </c>
      <c r="AV45" s="1661">
        <f>'Adjustments - restating'!AV45+'Adjustments - Pro Forma'!AV46</f>
        <v>0</v>
      </c>
      <c r="AW45" s="1661">
        <f>'Adjustments - restating'!AW45+'Adjustments - Pro Forma'!AW46</f>
        <v>0</v>
      </c>
      <c r="AX45" s="1661">
        <f>'Adjustments - restating'!AX45+'Adjustments - Pro Forma'!AX46</f>
        <v>0</v>
      </c>
      <c r="AY45" s="1661">
        <f>'Adjustments - restating'!AY45+'Adjustments - Pro Forma'!AY46</f>
        <v>0</v>
      </c>
      <c r="AZ45" s="1661">
        <f>'Adjustments - restating'!AZ45+'Adjustments - Pro Forma'!AZ46</f>
        <v>0</v>
      </c>
      <c r="BA45" s="1661"/>
      <c r="BB45" s="1661"/>
      <c r="BC45" s="1661"/>
      <c r="CY45" s="1662"/>
    </row>
    <row r="46" spans="1:103">
      <c r="A46" s="904">
        <v>38</v>
      </c>
      <c r="B46" s="948" t="s">
        <v>54</v>
      </c>
      <c r="C46" s="929">
        <f t="shared" si="21"/>
        <v>-3524551</v>
      </c>
      <c r="D46" s="1661">
        <f>'Adjustments - restating'!D46+'Adjustments - Pro Forma'!D47</f>
        <v>0</v>
      </c>
      <c r="E46" s="1661">
        <f>'Adjustments - restating'!E46+'Adjustments - Pro Forma'!E47</f>
        <v>0</v>
      </c>
      <c r="F46" s="1661">
        <f>'Adjustments - restating'!F46+'Adjustments - Pro Forma'!F47</f>
        <v>0</v>
      </c>
      <c r="G46" s="1661">
        <f>'Adjustments - restating'!G46+'Adjustments - Pro Forma'!G47</f>
        <v>0</v>
      </c>
      <c r="H46" s="1661">
        <f>'Adjustments - restating'!H46+'Adjustments - Pro Forma'!H47</f>
        <v>0</v>
      </c>
      <c r="I46" s="1661">
        <f>'Adjustments - restating'!I46+'Adjustments - Pro Forma'!I47</f>
        <v>0</v>
      </c>
      <c r="J46" s="1661">
        <f>'Adjustments - restating'!J46+'Adjustments - Pro Forma'!J47</f>
        <v>0</v>
      </c>
      <c r="K46" s="1661">
        <f>'Adjustments - restating'!K46+'Adjustments - Pro Forma'!K47</f>
        <v>0</v>
      </c>
      <c r="L46" s="1661">
        <f>'Adjustments - restating'!L46+'Adjustments - Pro Forma'!L47</f>
        <v>0</v>
      </c>
      <c r="M46" s="1661">
        <f>'Adjustments - restating'!M46+'Adjustments - Pro Forma'!M47</f>
        <v>0</v>
      </c>
      <c r="N46" s="1661">
        <f>'Adjustments - restating'!N46+'Adjustments - Pro Forma'!N47</f>
        <v>0</v>
      </c>
      <c r="O46" s="1661">
        <f>'Adjustments - restating'!O46+'Adjustments - Pro Forma'!O47</f>
        <v>0</v>
      </c>
      <c r="P46" s="1661">
        <f>'Adjustments - restating'!P46+'Adjustments - Pro Forma'!P47</f>
        <v>0</v>
      </c>
      <c r="Q46" s="1661">
        <f>'Adjustments - restating'!Q46+'Adjustments - Pro Forma'!Q47</f>
        <v>0</v>
      </c>
      <c r="R46" s="1661">
        <f>'Adjustments - restating'!R46+'Adjustments - Pro Forma'!R47</f>
        <v>0</v>
      </c>
      <c r="S46" s="1661">
        <f>'Adjustments - restating'!S46+'Adjustments - Pro Forma'!S47</f>
        <v>0</v>
      </c>
      <c r="T46" s="1661">
        <f>'Adjustments - restating'!T46+'Adjustments - Pro Forma'!T47</f>
        <v>0</v>
      </c>
      <c r="U46" s="1661">
        <f>'Adjustments - restating'!U46+'Adjustments - Pro Forma'!U47</f>
        <v>0</v>
      </c>
      <c r="V46" s="1661">
        <f>'Adjustments - restating'!V46+'Adjustments - Pro Forma'!V47</f>
        <v>0</v>
      </c>
      <c r="W46" s="1661">
        <f>'Adjustments - restating'!W46+'Adjustments - Pro Forma'!W47</f>
        <v>0</v>
      </c>
      <c r="X46" s="1661">
        <f>'Adjustments - restating'!X46+'Adjustments - Pro Forma'!X47</f>
        <v>0</v>
      </c>
      <c r="Y46" s="1661">
        <f>'Adjustments - restating'!Y46+'Adjustments - Pro Forma'!Y47</f>
        <v>0</v>
      </c>
      <c r="Z46" s="1661">
        <f>'Adjustments - restating'!Z46+'Adjustments - Pro Forma'!Z47</f>
        <v>0</v>
      </c>
      <c r="AA46" s="1661">
        <f>'Adjustments - restating'!AA46+'Adjustments - Pro Forma'!AA47</f>
        <v>0</v>
      </c>
      <c r="AB46" s="1661">
        <f>'Adjustments - restating'!AB46+'Adjustments - Pro Forma'!AB47</f>
        <v>0</v>
      </c>
      <c r="AC46" s="1661">
        <f>'Adjustments - restating'!AC46+'Adjustments - Pro Forma'!AC47</f>
        <v>0</v>
      </c>
      <c r="AD46" s="1661">
        <f>'Adjustments - restating'!AD46+'Adjustments - Pro Forma'!AD47</f>
        <v>0</v>
      </c>
      <c r="AE46" s="1661">
        <f>'Adjustments - restating'!AE46+'Adjustments - Pro Forma'!AE47</f>
        <v>0</v>
      </c>
      <c r="AF46" s="1661">
        <f>'Adjustments - restating'!AF46+'Adjustments - Pro Forma'!AF47</f>
        <v>0</v>
      </c>
      <c r="AG46" s="1661">
        <f>'Adjustments - restating'!AG46+'Adjustments - Pro Forma'!AG47</f>
        <v>0</v>
      </c>
      <c r="AH46" s="1661">
        <f>'Adjustments - restating'!AH46+'Adjustments - Pro Forma'!AH47</f>
        <v>0</v>
      </c>
      <c r="AI46" s="1661">
        <f>'Adjustments - restating'!AI46+'Adjustments - Pro Forma'!AI47</f>
        <v>0</v>
      </c>
      <c r="AJ46" s="1661">
        <f>'Adjustments - restating'!AJ46+'Adjustments - Pro Forma'!AJ47</f>
        <v>0</v>
      </c>
      <c r="AK46" s="1661">
        <f>'Adjustments - restating'!AK46+'Adjustments - Pro Forma'!AK47</f>
        <v>0</v>
      </c>
      <c r="AL46" s="1661">
        <f>'Adjustments - restating'!AL46+'Adjustments - Pro Forma'!AL47</f>
        <v>0</v>
      </c>
      <c r="AM46" s="1661">
        <f>'Adjustments - restating'!AM46+'Adjustments - Pro Forma'!AM47</f>
        <v>0</v>
      </c>
      <c r="AN46" s="1661">
        <f>'Adjustments - restating'!AN46+'Adjustments - Pro Forma'!AN47</f>
        <v>0</v>
      </c>
      <c r="AO46" s="1661">
        <f>'Adjustments - restating'!AO46+'Adjustments - Pro Forma'!AO47</f>
        <v>0</v>
      </c>
      <c r="AP46" s="1661">
        <f>'Adjustments - restating'!AP46+'Adjustments - Pro Forma'!AP47</f>
        <v>0</v>
      </c>
      <c r="AQ46" s="1661">
        <f>'Adjustments - restating'!AQ46+'Adjustments - Pro Forma'!AQ47</f>
        <v>0</v>
      </c>
      <c r="AR46" s="1661">
        <f>'Adjustments - restating'!AR46+'Adjustments - Pro Forma'!AR47</f>
        <v>0</v>
      </c>
      <c r="AS46" s="1661">
        <f>'Adjustments - restating'!AS46+'Adjustments - Pro Forma'!AS47</f>
        <v>0</v>
      </c>
      <c r="AT46" s="1661">
        <f>'Adjustments - restating'!AT46+'Adjustments - Pro Forma'!AT47</f>
        <v>0</v>
      </c>
      <c r="AU46" s="1661">
        <f>'Adjustments - restating'!AU46+'Adjustments - Pro Forma'!AU47</f>
        <v>0</v>
      </c>
      <c r="AV46" s="1661">
        <f>'Adjustments - restating'!AV46+'Adjustments - Pro Forma'!AV47</f>
        <v>0</v>
      </c>
      <c r="AW46" s="1661">
        <f>'Adjustments - restating'!AW46+'Adjustments - Pro Forma'!AW47</f>
        <v>0</v>
      </c>
      <c r="AX46" s="1661">
        <f>'Adjustments - restating'!AX46+'Adjustments - Pro Forma'!AX47</f>
        <v>-3524551</v>
      </c>
      <c r="AY46" s="1661">
        <f>'Adjustments - restating'!AY46+'Adjustments - Pro Forma'!AY47</f>
        <v>0</v>
      </c>
      <c r="AZ46" s="1661">
        <f>'Adjustments - restating'!AZ46+'Adjustments - Pro Forma'!AZ47</f>
        <v>0</v>
      </c>
      <c r="BA46" s="1661"/>
      <c r="BB46" s="1661"/>
      <c r="BC46" s="1661"/>
      <c r="CY46" s="1662"/>
    </row>
    <row r="47" spans="1:103">
      <c r="A47" s="904">
        <v>39</v>
      </c>
      <c r="B47" s="948" t="s">
        <v>55</v>
      </c>
      <c r="C47" s="929">
        <f t="shared" si="21"/>
        <v>-7763143</v>
      </c>
      <c r="D47" s="1661">
        <f>'Adjustments - restating'!D47+'Adjustments - Pro Forma'!D48</f>
        <v>0</v>
      </c>
      <c r="E47" s="1661">
        <f>'Adjustments - restating'!E47+'Adjustments - Pro Forma'!E48</f>
        <v>0</v>
      </c>
      <c r="F47" s="1661">
        <f>'Adjustments - restating'!F47+'Adjustments - Pro Forma'!F48</f>
        <v>0</v>
      </c>
      <c r="G47" s="1661">
        <f>'Adjustments - restating'!G47+'Adjustments - Pro Forma'!G48</f>
        <v>0</v>
      </c>
      <c r="H47" s="1661">
        <f>'Adjustments - restating'!H47+'Adjustments - Pro Forma'!H48</f>
        <v>0</v>
      </c>
      <c r="I47" s="1661">
        <f>'Adjustments - restating'!I47+'Adjustments - Pro Forma'!I48</f>
        <v>0</v>
      </c>
      <c r="J47" s="1661">
        <f>'Adjustments - restating'!J47+'Adjustments - Pro Forma'!J48</f>
        <v>0</v>
      </c>
      <c r="K47" s="1661">
        <f>'Adjustments - restating'!K47+'Adjustments - Pro Forma'!K48</f>
        <v>0</v>
      </c>
      <c r="L47" s="1661">
        <f>'Adjustments - restating'!L47+'Adjustments - Pro Forma'!L48</f>
        <v>0</v>
      </c>
      <c r="M47" s="1661">
        <f>'Adjustments - restating'!M47+'Adjustments - Pro Forma'!M48</f>
        <v>0</v>
      </c>
      <c r="N47" s="1661">
        <f>'Adjustments - restating'!N47+'Adjustments - Pro Forma'!N48</f>
        <v>0</v>
      </c>
      <c r="O47" s="1661">
        <f>'Adjustments - restating'!O47+'Adjustments - Pro Forma'!O48</f>
        <v>0</v>
      </c>
      <c r="P47" s="1661">
        <f>'Adjustments - restating'!P47+'Adjustments - Pro Forma'!P48</f>
        <v>0</v>
      </c>
      <c r="Q47" s="1661">
        <f>'Adjustments - restating'!Q47+'Adjustments - Pro Forma'!Q48</f>
        <v>0</v>
      </c>
      <c r="R47" s="1661">
        <f>'Adjustments - restating'!R47+'Adjustments - Pro Forma'!R48</f>
        <v>0</v>
      </c>
      <c r="S47" s="1661">
        <f>'Adjustments - restating'!S47+'Adjustments - Pro Forma'!S48</f>
        <v>0</v>
      </c>
      <c r="T47" s="1661">
        <f>'Adjustments - restating'!T47+'Adjustments - Pro Forma'!T48</f>
        <v>0</v>
      </c>
      <c r="U47" s="1661">
        <f>'Adjustments - restating'!U47+'Adjustments - Pro Forma'!U48</f>
        <v>0</v>
      </c>
      <c r="V47" s="1661">
        <f>'Adjustments - restating'!V47+'Adjustments - Pro Forma'!V48</f>
        <v>0</v>
      </c>
      <c r="W47" s="1661">
        <f>'Adjustments - restating'!W47+'Adjustments - Pro Forma'!W48</f>
        <v>0</v>
      </c>
      <c r="X47" s="1661">
        <f>'Adjustments - restating'!X47+'Adjustments - Pro Forma'!X48</f>
        <v>0</v>
      </c>
      <c r="Y47" s="1661">
        <f>'Adjustments - restating'!Y47+'Adjustments - Pro Forma'!Y48</f>
        <v>0</v>
      </c>
      <c r="Z47" s="1661">
        <f>'Adjustments - restating'!Z47+'Adjustments - Pro Forma'!Z48</f>
        <v>0</v>
      </c>
      <c r="AA47" s="1661">
        <f>'Adjustments - restating'!AA47+'Adjustments - Pro Forma'!AA48</f>
        <v>0</v>
      </c>
      <c r="AB47" s="1661">
        <f>'Adjustments - restating'!AB47+'Adjustments - Pro Forma'!AB48</f>
        <v>0</v>
      </c>
      <c r="AC47" s="1661">
        <f>'Adjustments - restating'!AC47+'Adjustments - Pro Forma'!AC48</f>
        <v>0</v>
      </c>
      <c r="AD47" s="1661">
        <f>'Adjustments - restating'!AD47+'Adjustments - Pro Forma'!AD48</f>
        <v>0</v>
      </c>
      <c r="AE47" s="1661">
        <f>'Adjustments - restating'!AE47+'Adjustments - Pro Forma'!AE48</f>
        <v>0</v>
      </c>
      <c r="AF47" s="1661">
        <f>'Adjustments - restating'!AF47+'Adjustments - Pro Forma'!AF48</f>
        <v>0</v>
      </c>
      <c r="AG47" s="1661">
        <f>'Adjustments - restating'!AG47+'Adjustments - Pro Forma'!AG48</f>
        <v>0</v>
      </c>
      <c r="AH47" s="1661">
        <f>'Adjustments - restating'!AH47+'Adjustments - Pro Forma'!AH48</f>
        <v>0</v>
      </c>
      <c r="AI47" s="1661">
        <f>'Adjustments - restating'!AI47+'Adjustments - Pro Forma'!AI48</f>
        <v>0</v>
      </c>
      <c r="AJ47" s="1661">
        <f>'Adjustments - restating'!AJ47+'Adjustments - Pro Forma'!AJ48</f>
        <v>0</v>
      </c>
      <c r="AK47" s="1661">
        <f>'Adjustments - restating'!AK47+'Adjustments - Pro Forma'!AK48</f>
        <v>0</v>
      </c>
      <c r="AL47" s="1661">
        <f>'Adjustments - restating'!AL47+'Adjustments - Pro Forma'!AL48</f>
        <v>0</v>
      </c>
      <c r="AM47" s="1661">
        <f>'Adjustments - restating'!AM47+'Adjustments - Pro Forma'!AM48</f>
        <v>0</v>
      </c>
      <c r="AN47" s="1661">
        <f>'Adjustments - restating'!AN47+'Adjustments - Pro Forma'!AN48</f>
        <v>0</v>
      </c>
      <c r="AO47" s="1661">
        <f>'Adjustments - restating'!AO47+'Adjustments - Pro Forma'!AO48</f>
        <v>0</v>
      </c>
      <c r="AP47" s="1661">
        <f>'Adjustments - restating'!AP47+'Adjustments - Pro Forma'!AP48</f>
        <v>12560</v>
      </c>
      <c r="AQ47" s="1661">
        <f>'Adjustments - restating'!AQ47+'Adjustments - Pro Forma'!AQ48</f>
        <v>0</v>
      </c>
      <c r="AR47" s="1661">
        <f>'Adjustments - restating'!AR47+'Adjustments - Pro Forma'!AR48</f>
        <v>0</v>
      </c>
      <c r="AS47" s="1661">
        <f>'Adjustments - restating'!AS47+'Adjustments - Pro Forma'!AS48</f>
        <v>0</v>
      </c>
      <c r="AT47" s="1661">
        <f>'Adjustments - restating'!AT47+'Adjustments - Pro Forma'!AT48</f>
        <v>0</v>
      </c>
      <c r="AU47" s="1661">
        <f>'Adjustments - restating'!AU47+'Adjustments - Pro Forma'!AU48</f>
        <v>0</v>
      </c>
      <c r="AV47" s="1661">
        <f>'Adjustments - restating'!AV47+'Adjustments - Pro Forma'!AV48</f>
        <v>0</v>
      </c>
      <c r="AW47" s="1661">
        <f>'Adjustments - restating'!AW47+'Adjustments - Pro Forma'!AW48</f>
        <v>0</v>
      </c>
      <c r="AX47" s="1661">
        <f>'Adjustments - restating'!AX47+'Adjustments - Pro Forma'!AX48</f>
        <v>-7775703</v>
      </c>
      <c r="AY47" s="1661">
        <f>'Adjustments - restating'!AY47+'Adjustments - Pro Forma'!AY48</f>
        <v>0</v>
      </c>
      <c r="AZ47" s="1661">
        <f>'Adjustments - restating'!AZ47+'Adjustments - Pro Forma'!AZ48</f>
        <v>0</v>
      </c>
      <c r="BA47" s="1661"/>
      <c r="BB47" s="1661"/>
      <c r="BC47" s="1661"/>
      <c r="CY47" s="1662"/>
    </row>
    <row r="48" spans="1:103">
      <c r="A48" s="904">
        <v>40</v>
      </c>
      <c r="B48" s="948" t="s">
        <v>19</v>
      </c>
      <c r="C48" s="929">
        <f t="shared" si="21"/>
        <v>-2159291.1752920444</v>
      </c>
      <c r="D48" s="1661">
        <f>'Adjustments - restating'!D48+'Adjustments - Pro Forma'!D49</f>
        <v>0</v>
      </c>
      <c r="E48" s="1661">
        <f>'Adjustments - restating'!E48+'Adjustments - Pro Forma'!E49</f>
        <v>0</v>
      </c>
      <c r="F48" s="1661">
        <f>'Adjustments - restating'!F48+'Adjustments - Pro Forma'!F49</f>
        <v>0</v>
      </c>
      <c r="G48" s="1661">
        <f>'Adjustments - restating'!G48+'Adjustments - Pro Forma'!G49</f>
        <v>0</v>
      </c>
      <c r="H48" s="1661">
        <f>'Adjustments - restating'!H48+'Adjustments - Pro Forma'!H49</f>
        <v>0</v>
      </c>
      <c r="I48" s="1661">
        <f>'Adjustments - restating'!I48+'Adjustments - Pro Forma'!I49</f>
        <v>0</v>
      </c>
      <c r="J48" s="1661">
        <f>'Adjustments - restating'!J48+'Adjustments - Pro Forma'!J49</f>
        <v>0</v>
      </c>
      <c r="K48" s="1661">
        <f>'Adjustments - restating'!K48+'Adjustments - Pro Forma'!K49</f>
        <v>0</v>
      </c>
      <c r="L48" s="1661">
        <f>'Adjustments - restating'!L48+'Adjustments - Pro Forma'!L49</f>
        <v>0</v>
      </c>
      <c r="M48" s="1661">
        <f>'Adjustments - restating'!M48+'Adjustments - Pro Forma'!M49</f>
        <v>0</v>
      </c>
      <c r="N48" s="1661">
        <f>'Adjustments - restating'!N48+'Adjustments - Pro Forma'!N49</f>
        <v>0</v>
      </c>
      <c r="O48" s="1661">
        <f>'Adjustments - restating'!O48+'Adjustments - Pro Forma'!O49</f>
        <v>0</v>
      </c>
      <c r="P48" s="1661">
        <f>'Adjustments - restating'!P48+'Adjustments - Pro Forma'!P49</f>
        <v>0</v>
      </c>
      <c r="Q48" s="1661">
        <f>'Adjustments - restating'!Q48+'Adjustments - Pro Forma'!Q49</f>
        <v>0</v>
      </c>
      <c r="R48" s="1661">
        <f>'Adjustments - restating'!R48+'Adjustments - Pro Forma'!R49</f>
        <v>0</v>
      </c>
      <c r="S48" s="1661">
        <f>'Adjustments - restating'!S48+'Adjustments - Pro Forma'!S49</f>
        <v>0</v>
      </c>
      <c r="T48" s="1661">
        <f>'Adjustments - restating'!T48+'Adjustments - Pro Forma'!T49</f>
        <v>0</v>
      </c>
      <c r="U48" s="1661">
        <f>'Adjustments - restating'!U48+'Adjustments - Pro Forma'!U49</f>
        <v>0</v>
      </c>
      <c r="V48" s="1661">
        <f>'Adjustments - restating'!V48+'Adjustments - Pro Forma'!V49</f>
        <v>0</v>
      </c>
      <c r="W48" s="1661">
        <f>'Adjustments - restating'!W48+'Adjustments - Pro Forma'!W49</f>
        <v>0</v>
      </c>
      <c r="X48" s="1661">
        <f>'Adjustments - restating'!X48+'Adjustments - Pro Forma'!X49</f>
        <v>0</v>
      </c>
      <c r="Y48" s="1661">
        <f>'Adjustments - restating'!Y48+'Adjustments - Pro Forma'!Y49</f>
        <v>0</v>
      </c>
      <c r="Z48" s="1661">
        <f>'Adjustments - restating'!Z48+'Adjustments - Pro Forma'!Z49</f>
        <v>0</v>
      </c>
      <c r="AA48" s="1661">
        <f>'Adjustments - restating'!AA48+'Adjustments - Pro Forma'!AA49</f>
        <v>0</v>
      </c>
      <c r="AB48" s="1661">
        <f>'Adjustments - restating'!AB48+'Adjustments - Pro Forma'!AB49</f>
        <v>0</v>
      </c>
      <c r="AC48" s="1661">
        <f>'Adjustments - restating'!AC48+'Adjustments - Pro Forma'!AC49</f>
        <v>0</v>
      </c>
      <c r="AD48" s="1661">
        <f>'Adjustments - restating'!AD48+'Adjustments - Pro Forma'!AD49</f>
        <v>0</v>
      </c>
      <c r="AE48" s="1661">
        <f>'Adjustments - restating'!AE48+'Adjustments - Pro Forma'!AE49</f>
        <v>0</v>
      </c>
      <c r="AF48" s="1661">
        <f>'Adjustments - restating'!AF48+'Adjustments - Pro Forma'!AF49</f>
        <v>0</v>
      </c>
      <c r="AG48" s="1661">
        <f>'Adjustments - restating'!AG48+'Adjustments - Pro Forma'!AG49</f>
        <v>0</v>
      </c>
      <c r="AH48" s="1661">
        <f>'Adjustments - restating'!AH48+'Adjustments - Pro Forma'!AH49</f>
        <v>0</v>
      </c>
      <c r="AI48" s="1661">
        <f>'Adjustments - restating'!AI48+'Adjustments - Pro Forma'!AI49</f>
        <v>0</v>
      </c>
      <c r="AJ48" s="1661">
        <f>'Adjustments - restating'!AJ48+'Adjustments - Pro Forma'!AJ49</f>
        <v>0</v>
      </c>
      <c r="AK48" s="1661">
        <f>'Adjustments - restating'!AK48+'Adjustments - Pro Forma'!AK49</f>
        <v>0</v>
      </c>
      <c r="AL48" s="1661">
        <f>'Adjustments - restating'!AL48+'Adjustments - Pro Forma'!AL49</f>
        <v>0</v>
      </c>
      <c r="AM48" s="1661">
        <f>'Adjustments - restating'!AM48+'Adjustments - Pro Forma'!AM49</f>
        <v>0</v>
      </c>
      <c r="AN48" s="1661">
        <f>'Adjustments - restating'!AN48+'Adjustments - Pro Forma'!AN49</f>
        <v>0</v>
      </c>
      <c r="AO48" s="1661">
        <f>'Adjustments - restating'!AO48+'Adjustments - Pro Forma'!AO49</f>
        <v>0</v>
      </c>
      <c r="AP48" s="1661">
        <f>'Adjustments - restating'!AP48+'Adjustments - Pro Forma'!AP49</f>
        <v>-2159291.1752920444</v>
      </c>
      <c r="AQ48" s="1661">
        <f>'Adjustments - restating'!AQ48+'Adjustments - Pro Forma'!AQ49</f>
        <v>0</v>
      </c>
      <c r="AR48" s="1661">
        <f>'Adjustments - restating'!AR48+'Adjustments - Pro Forma'!AR49</f>
        <v>0</v>
      </c>
      <c r="AS48" s="1661">
        <f>'Adjustments - restating'!AS48+'Adjustments - Pro Forma'!AS49</f>
        <v>0</v>
      </c>
      <c r="AT48" s="1661">
        <f>'Adjustments - restating'!AT48+'Adjustments - Pro Forma'!AT49</f>
        <v>0</v>
      </c>
      <c r="AU48" s="1661">
        <f>'Adjustments - restating'!AU48+'Adjustments - Pro Forma'!AU49</f>
        <v>0</v>
      </c>
      <c r="AV48" s="1661">
        <f>'Adjustments - restating'!AV48+'Adjustments - Pro Forma'!AV49</f>
        <v>0</v>
      </c>
      <c r="AW48" s="1661">
        <f>'Adjustments - restating'!AW48+'Adjustments - Pro Forma'!AW49</f>
        <v>0</v>
      </c>
      <c r="AX48" s="1661">
        <f>'Adjustments - restating'!AX48+'Adjustments - Pro Forma'!AX49</f>
        <v>0</v>
      </c>
      <c r="AY48" s="1661">
        <f>'Adjustments - restating'!AY48+'Adjustments - Pro Forma'!AY49</f>
        <v>0</v>
      </c>
      <c r="AZ48" s="1661">
        <f>'Adjustments - restating'!AZ48+'Adjustments - Pro Forma'!AZ49</f>
        <v>0</v>
      </c>
      <c r="BA48" s="1661"/>
      <c r="BB48" s="1661"/>
      <c r="BC48" s="1661"/>
      <c r="CY48" s="1662"/>
    </row>
    <row r="49" spans="1:103">
      <c r="A49" s="904">
        <v>41</v>
      </c>
      <c r="B49" s="948" t="s">
        <v>56</v>
      </c>
      <c r="C49" s="929">
        <f t="shared" si="21"/>
        <v>0</v>
      </c>
      <c r="D49" s="1661">
        <f>'Adjustments - restating'!D49+'Adjustments - Pro Forma'!D50</f>
        <v>0</v>
      </c>
      <c r="E49" s="1661">
        <f>'Adjustments - restating'!E49+'Adjustments - Pro Forma'!E50</f>
        <v>0</v>
      </c>
      <c r="F49" s="1661">
        <f>'Adjustments - restating'!F49+'Adjustments - Pro Forma'!F50</f>
        <v>0</v>
      </c>
      <c r="G49" s="1661">
        <f>'Adjustments - restating'!G49+'Adjustments - Pro Forma'!G50</f>
        <v>0</v>
      </c>
      <c r="H49" s="1661">
        <f>'Adjustments - restating'!H49+'Adjustments - Pro Forma'!H50</f>
        <v>0</v>
      </c>
      <c r="I49" s="1661">
        <f>'Adjustments - restating'!I49+'Adjustments - Pro Forma'!I50</f>
        <v>0</v>
      </c>
      <c r="J49" s="1661">
        <f>'Adjustments - restating'!J49+'Adjustments - Pro Forma'!J50</f>
        <v>0</v>
      </c>
      <c r="K49" s="1661">
        <f>'Adjustments - restating'!K49+'Adjustments - Pro Forma'!K50</f>
        <v>0</v>
      </c>
      <c r="L49" s="1661">
        <f>'Adjustments - restating'!L49+'Adjustments - Pro Forma'!L50</f>
        <v>0</v>
      </c>
      <c r="M49" s="1661">
        <f>'Adjustments - restating'!M49+'Adjustments - Pro Forma'!M50</f>
        <v>0</v>
      </c>
      <c r="N49" s="1661">
        <f>'Adjustments - restating'!N49+'Adjustments - Pro Forma'!N50</f>
        <v>0</v>
      </c>
      <c r="O49" s="1661">
        <f>'Adjustments - restating'!O49+'Adjustments - Pro Forma'!O50</f>
        <v>0</v>
      </c>
      <c r="P49" s="1661">
        <f>'Adjustments - restating'!P49+'Adjustments - Pro Forma'!P50</f>
        <v>0</v>
      </c>
      <c r="Q49" s="1661">
        <f>'Adjustments - restating'!Q49+'Adjustments - Pro Forma'!Q50</f>
        <v>0</v>
      </c>
      <c r="R49" s="1661">
        <f>'Adjustments - restating'!R49+'Adjustments - Pro Forma'!R50</f>
        <v>0</v>
      </c>
      <c r="S49" s="1661">
        <f>'Adjustments - restating'!S49+'Adjustments - Pro Forma'!S50</f>
        <v>0</v>
      </c>
      <c r="T49" s="1661">
        <f>'Adjustments - restating'!T49+'Adjustments - Pro Forma'!T50</f>
        <v>0</v>
      </c>
      <c r="U49" s="1661">
        <f>'Adjustments - restating'!U49+'Adjustments - Pro Forma'!U50</f>
        <v>0</v>
      </c>
      <c r="V49" s="1661">
        <f>'Adjustments - restating'!V49+'Adjustments - Pro Forma'!V50</f>
        <v>0</v>
      </c>
      <c r="W49" s="1661">
        <f>'Adjustments - restating'!W49+'Adjustments - Pro Forma'!W50</f>
        <v>0</v>
      </c>
      <c r="X49" s="1661">
        <f>'Adjustments - restating'!X49+'Adjustments - Pro Forma'!X50</f>
        <v>0</v>
      </c>
      <c r="Y49" s="1661">
        <f>'Adjustments - restating'!Y49+'Adjustments - Pro Forma'!Y50</f>
        <v>0</v>
      </c>
      <c r="Z49" s="1661">
        <f>'Adjustments - restating'!Z49+'Adjustments - Pro Forma'!Z50</f>
        <v>0</v>
      </c>
      <c r="AA49" s="1661">
        <f>'Adjustments - restating'!AA49+'Adjustments - Pro Forma'!AA50</f>
        <v>0</v>
      </c>
      <c r="AB49" s="1661">
        <f>'Adjustments - restating'!AB49+'Adjustments - Pro Forma'!AB50</f>
        <v>0</v>
      </c>
      <c r="AC49" s="1661">
        <f>'Adjustments - restating'!AC49+'Adjustments - Pro Forma'!AC50</f>
        <v>0</v>
      </c>
      <c r="AD49" s="1661">
        <f>'Adjustments - restating'!AD49+'Adjustments - Pro Forma'!AD50</f>
        <v>0</v>
      </c>
      <c r="AE49" s="1661">
        <f>'Adjustments - restating'!AE49+'Adjustments - Pro Forma'!AE50</f>
        <v>0</v>
      </c>
      <c r="AF49" s="1661">
        <f>'Adjustments - restating'!AF49+'Adjustments - Pro Forma'!AF50</f>
        <v>0</v>
      </c>
      <c r="AG49" s="1661">
        <f>'Adjustments - restating'!AG49+'Adjustments - Pro Forma'!AG50</f>
        <v>0</v>
      </c>
      <c r="AH49" s="1661">
        <f>'Adjustments - restating'!AH49+'Adjustments - Pro Forma'!AH50</f>
        <v>0</v>
      </c>
      <c r="AI49" s="1661">
        <f>'Adjustments - restating'!AI49+'Adjustments - Pro Forma'!AI50</f>
        <v>0</v>
      </c>
      <c r="AJ49" s="1661">
        <f>'Adjustments - restating'!AJ49+'Adjustments - Pro Forma'!AJ50</f>
        <v>0</v>
      </c>
      <c r="AK49" s="1661">
        <f>'Adjustments - restating'!AK49+'Adjustments - Pro Forma'!AK50</f>
        <v>0</v>
      </c>
      <c r="AL49" s="1661">
        <f>'Adjustments - restating'!AL49+'Adjustments - Pro Forma'!AL50</f>
        <v>0</v>
      </c>
      <c r="AM49" s="1661">
        <f>'Adjustments - restating'!AM49+'Adjustments - Pro Forma'!AM50</f>
        <v>0</v>
      </c>
      <c r="AN49" s="1661">
        <f>'Adjustments - restating'!AN49+'Adjustments - Pro Forma'!AN50</f>
        <v>0</v>
      </c>
      <c r="AO49" s="1661">
        <f>'Adjustments - restating'!AO49+'Adjustments - Pro Forma'!AO50</f>
        <v>0</v>
      </c>
      <c r="AP49" s="904">
        <f>'Adjustments - restating'!AP49+'Adjustments - Pro Forma'!AP50</f>
        <v>0</v>
      </c>
      <c r="AQ49" s="1661">
        <f>'Adjustments - restating'!AQ49+'Adjustments - Pro Forma'!AQ50</f>
        <v>0</v>
      </c>
      <c r="AR49" s="1661">
        <f>'Adjustments - restating'!AR49+'Adjustments - Pro Forma'!AR50</f>
        <v>0</v>
      </c>
      <c r="AS49" s="1661">
        <f>'Adjustments - restating'!AS49+'Adjustments - Pro Forma'!AS50</f>
        <v>0</v>
      </c>
      <c r="AT49" s="1661">
        <f>'Adjustments - restating'!AT49+'Adjustments - Pro Forma'!AT50</f>
        <v>0</v>
      </c>
      <c r="AU49" s="1661">
        <f>'Adjustments - restating'!AU49+'Adjustments - Pro Forma'!AU50</f>
        <v>0</v>
      </c>
      <c r="AV49" s="1661">
        <f>'Adjustments - restating'!AV49+'Adjustments - Pro Forma'!AV50</f>
        <v>0</v>
      </c>
      <c r="AW49" s="1661">
        <f>'Adjustments - restating'!AW49+'Adjustments - Pro Forma'!AW50</f>
        <v>0</v>
      </c>
      <c r="AX49" s="1661">
        <f>'Adjustments - restating'!AX49+'Adjustments - Pro Forma'!AX50</f>
        <v>0</v>
      </c>
      <c r="AY49" s="1661">
        <f>'Adjustments - restating'!AY49+'Adjustments - Pro Forma'!AY50</f>
        <v>0</v>
      </c>
      <c r="AZ49" s="1661">
        <f>'Adjustments - restating'!AZ49+'Adjustments - Pro Forma'!AZ50</f>
        <v>0</v>
      </c>
      <c r="BA49" s="1661"/>
      <c r="BB49" s="1661"/>
      <c r="BC49" s="1661"/>
      <c r="CY49" s="1662"/>
    </row>
    <row r="50" spans="1:103">
      <c r="A50" s="904">
        <v>42</v>
      </c>
      <c r="B50" s="948" t="s">
        <v>57</v>
      </c>
      <c r="C50" s="929">
        <f t="shared" si="21"/>
        <v>-268576.16601356666</v>
      </c>
      <c r="D50" s="1661">
        <f>'Adjustments - restating'!D50+'Adjustments - Pro Forma'!D51</f>
        <v>0</v>
      </c>
      <c r="E50" s="1661">
        <f>'Adjustments - restating'!E50+'Adjustments - Pro Forma'!E51</f>
        <v>0</v>
      </c>
      <c r="F50" s="1661">
        <f>'Adjustments - restating'!F50+'Adjustments - Pro Forma'!F51</f>
        <v>0</v>
      </c>
      <c r="G50" s="1661">
        <f>'Adjustments - restating'!G50+'Adjustments - Pro Forma'!G51</f>
        <v>0</v>
      </c>
      <c r="H50" s="1661">
        <f>'Adjustments - restating'!H50+'Adjustments - Pro Forma'!H51</f>
        <v>0</v>
      </c>
      <c r="I50" s="1661">
        <f>'Adjustments - restating'!I50+'Adjustments - Pro Forma'!I51</f>
        <v>0</v>
      </c>
      <c r="J50" s="1661">
        <f>'Adjustments - restating'!J50+'Adjustments - Pro Forma'!J51</f>
        <v>0</v>
      </c>
      <c r="K50" s="1661">
        <f>'Adjustments - restating'!K50+'Adjustments - Pro Forma'!K51</f>
        <v>0</v>
      </c>
      <c r="L50" s="1661">
        <f>'Adjustments - restating'!L50+'Adjustments - Pro Forma'!L51</f>
        <v>0</v>
      </c>
      <c r="M50" s="1661">
        <f>'Adjustments - restating'!M50+'Adjustments - Pro Forma'!M51</f>
        <v>0</v>
      </c>
      <c r="N50" s="1661">
        <f>'Adjustments - restating'!N50+'Adjustments - Pro Forma'!N51</f>
        <v>0</v>
      </c>
      <c r="O50" s="1661">
        <f>'Adjustments - restating'!O50+'Adjustments - Pro Forma'!O51</f>
        <v>0</v>
      </c>
      <c r="P50" s="1661">
        <f>'Adjustments - restating'!P50+'Adjustments - Pro Forma'!P51</f>
        <v>0</v>
      </c>
      <c r="Q50" s="1661">
        <f>'Adjustments - restating'!Q50+'Adjustments - Pro Forma'!Q51</f>
        <v>0</v>
      </c>
      <c r="R50" s="1661">
        <f>'Adjustments - restating'!R50+'Adjustments - Pro Forma'!R51</f>
        <v>0</v>
      </c>
      <c r="S50" s="1661">
        <f>'Adjustments - restating'!S50+'Adjustments - Pro Forma'!S51</f>
        <v>0</v>
      </c>
      <c r="T50" s="1661">
        <f>'Adjustments - restating'!T50+'Adjustments - Pro Forma'!T51</f>
        <v>0</v>
      </c>
      <c r="U50" s="1661">
        <f>'Adjustments - restating'!U50+'Adjustments - Pro Forma'!U51</f>
        <v>0</v>
      </c>
      <c r="V50" s="1661">
        <f>'Adjustments - restating'!V50+'Adjustments - Pro Forma'!V51</f>
        <v>0</v>
      </c>
      <c r="W50" s="1661">
        <f>'Adjustments - restating'!W50+'Adjustments - Pro Forma'!W51</f>
        <v>0</v>
      </c>
      <c r="X50" s="1661">
        <f>'Adjustments - restating'!X50+'Adjustments - Pro Forma'!X51</f>
        <v>0</v>
      </c>
      <c r="Y50" s="1661">
        <f>'Adjustments - restating'!Y50+'Adjustments - Pro Forma'!Y51</f>
        <v>0</v>
      </c>
      <c r="Z50" s="1661">
        <f>'Adjustments - restating'!Z50+'Adjustments - Pro Forma'!Z51</f>
        <v>0</v>
      </c>
      <c r="AA50" s="1661">
        <f>'Adjustments - restating'!AA50+'Adjustments - Pro Forma'!AA51</f>
        <v>0</v>
      </c>
      <c r="AB50" s="1661">
        <f>'Adjustments - restating'!AB50+'Adjustments - Pro Forma'!AB51</f>
        <v>0</v>
      </c>
      <c r="AC50" s="1661">
        <f>'Adjustments - restating'!AC50+'Adjustments - Pro Forma'!AC51</f>
        <v>0</v>
      </c>
      <c r="AD50" s="1661">
        <f>'Adjustments - restating'!AD50+'Adjustments - Pro Forma'!AD51</f>
        <v>0</v>
      </c>
      <c r="AE50" s="1661">
        <f>'Adjustments - restating'!AE50+'Adjustments - Pro Forma'!AE51</f>
        <v>0</v>
      </c>
      <c r="AF50" s="1661">
        <f>'Adjustments - restating'!AF50+'Adjustments - Pro Forma'!AF51</f>
        <v>0</v>
      </c>
      <c r="AG50" s="1661">
        <f>'Adjustments - restating'!AG50+'Adjustments - Pro Forma'!AG51</f>
        <v>0</v>
      </c>
      <c r="AH50" s="1661">
        <f>'Adjustments - restating'!AH50+'Adjustments - Pro Forma'!AH51</f>
        <v>0</v>
      </c>
      <c r="AI50" s="1661">
        <f>'Adjustments - restating'!AI50+'Adjustments - Pro Forma'!AI51</f>
        <v>0</v>
      </c>
      <c r="AJ50" s="1661">
        <f>'Adjustments - restating'!AJ50+'Adjustments - Pro Forma'!AJ51</f>
        <v>0</v>
      </c>
      <c r="AK50" s="1661">
        <f>'Adjustments - restating'!AK50+'Adjustments - Pro Forma'!AK51</f>
        <v>0</v>
      </c>
      <c r="AL50" s="1661">
        <f>'Adjustments - restating'!AL50+'Adjustments - Pro Forma'!AL51</f>
        <v>0</v>
      </c>
      <c r="AM50" s="1661">
        <f>'Adjustments - restating'!AM50+'Adjustments - Pro Forma'!AM51</f>
        <v>0</v>
      </c>
      <c r="AN50" s="1661">
        <f>'Adjustments - restating'!AN50+'Adjustments - Pro Forma'!AN51</f>
        <v>0</v>
      </c>
      <c r="AO50" s="1661">
        <f>'Adjustments - restating'!AO50+'Adjustments - Pro Forma'!AO51</f>
        <v>0</v>
      </c>
      <c r="AP50" s="1661">
        <f>'Adjustments - restating'!AP50+'Adjustments - Pro Forma'!AP51</f>
        <v>0</v>
      </c>
      <c r="AQ50" s="1661">
        <f>'Adjustments - restating'!AQ50+'Adjustments - Pro Forma'!AQ51</f>
        <v>0</v>
      </c>
      <c r="AR50" s="1661">
        <f>'Adjustments - restating'!AR50+'Adjustments - Pro Forma'!AR51</f>
        <v>0</v>
      </c>
      <c r="AS50" s="1661">
        <f>'Adjustments - restating'!AS50+'Adjustments - Pro Forma'!AS51</f>
        <v>0.44234825785955101</v>
      </c>
      <c r="AT50" s="1661">
        <f>'Adjustments - restating'!AT50+'Adjustments - Pro Forma'!AT51</f>
        <v>-268576.60836182453</v>
      </c>
      <c r="AU50" s="1661">
        <f>'Adjustments - restating'!AU50+'Adjustments - Pro Forma'!AU51</f>
        <v>0</v>
      </c>
      <c r="AV50" s="1661">
        <f>'Adjustments - restating'!AV50+'Adjustments - Pro Forma'!AV51</f>
        <v>0</v>
      </c>
      <c r="AW50" s="1661">
        <f>'Adjustments - restating'!AW50+'Adjustments - Pro Forma'!AW51</f>
        <v>0</v>
      </c>
      <c r="AX50" s="1661">
        <f>'Adjustments - restating'!AX50+'Adjustments - Pro Forma'!AX51</f>
        <v>0</v>
      </c>
      <c r="AY50" s="1661">
        <f>'Adjustments - restating'!AY50+'Adjustments - Pro Forma'!AY51</f>
        <v>0</v>
      </c>
      <c r="AZ50" s="1661">
        <f>'Adjustments - restating'!AZ50+'Adjustments - Pro Forma'!AZ51</f>
        <v>0</v>
      </c>
      <c r="BA50" s="1661"/>
      <c r="BB50" s="1661"/>
      <c r="BC50" s="1661"/>
      <c r="CY50" s="1662"/>
    </row>
    <row r="51" spans="1:103">
      <c r="A51" s="904">
        <v>43</v>
      </c>
      <c r="B51" s="952" t="s">
        <v>58</v>
      </c>
      <c r="C51" s="1674">
        <f>SUM(C40:C50)</f>
        <v>22309776.70210683</v>
      </c>
      <c r="D51" s="1664">
        <f>SUM(D40:D50)</f>
        <v>0</v>
      </c>
      <c r="E51" s="1664">
        <f>SUM(E40:E50)</f>
        <v>0</v>
      </c>
      <c r="F51" s="1664">
        <f t="shared" ref="F51:AZ51" si="22">SUM(F40:F50)</f>
        <v>0</v>
      </c>
      <c r="G51" s="1664">
        <f t="shared" si="22"/>
        <v>0</v>
      </c>
      <c r="H51" s="1664">
        <f t="shared" si="22"/>
        <v>0</v>
      </c>
      <c r="I51" s="1664">
        <f t="shared" si="22"/>
        <v>0</v>
      </c>
      <c r="J51" s="1664">
        <f t="shared" ref="J51" si="23">SUM(J40:J50)</f>
        <v>0</v>
      </c>
      <c r="K51" s="1664">
        <f t="shared" si="22"/>
        <v>0</v>
      </c>
      <c r="L51" s="1664">
        <f t="shared" si="22"/>
        <v>0</v>
      </c>
      <c r="M51" s="1664">
        <f t="shared" si="22"/>
        <v>0</v>
      </c>
      <c r="N51" s="1664">
        <f t="shared" si="22"/>
        <v>0</v>
      </c>
      <c r="O51" s="1664">
        <f t="shared" si="22"/>
        <v>0</v>
      </c>
      <c r="P51" s="1664">
        <f t="shared" si="22"/>
        <v>0</v>
      </c>
      <c r="Q51" s="1664">
        <f t="shared" si="22"/>
        <v>0</v>
      </c>
      <c r="R51" s="1664">
        <f t="shared" si="22"/>
        <v>-637047.3400000002</v>
      </c>
      <c r="S51" s="1664">
        <f t="shared" si="22"/>
        <v>0</v>
      </c>
      <c r="T51" s="1664">
        <f t="shared" si="22"/>
        <v>0</v>
      </c>
      <c r="U51" s="1664">
        <f t="shared" si="22"/>
        <v>0</v>
      </c>
      <c r="V51" s="1664">
        <f t="shared" si="22"/>
        <v>0</v>
      </c>
      <c r="W51" s="1664">
        <f t="shared" si="22"/>
        <v>0</v>
      </c>
      <c r="X51" s="1664">
        <f t="shared" si="22"/>
        <v>-26125927.969872698</v>
      </c>
      <c r="Y51" s="1664">
        <f t="shared" si="22"/>
        <v>0</v>
      </c>
      <c r="Z51" s="1664">
        <f t="shared" si="22"/>
        <v>0</v>
      </c>
      <c r="AA51" s="1664">
        <f t="shared" si="22"/>
        <v>0</v>
      </c>
      <c r="AB51" s="1664">
        <f t="shared" si="22"/>
        <v>0</v>
      </c>
      <c r="AC51" s="1664">
        <f t="shared" si="22"/>
        <v>0</v>
      </c>
      <c r="AD51" s="1664">
        <f t="shared" si="22"/>
        <v>0</v>
      </c>
      <c r="AE51" s="1664">
        <f t="shared" si="22"/>
        <v>0</v>
      </c>
      <c r="AF51" s="1664">
        <f t="shared" si="22"/>
        <v>0</v>
      </c>
      <c r="AG51" s="1664">
        <f t="shared" si="22"/>
        <v>0</v>
      </c>
      <c r="AH51" s="1664">
        <f t="shared" si="22"/>
        <v>0</v>
      </c>
      <c r="AI51" s="1664">
        <f t="shared" si="22"/>
        <v>0</v>
      </c>
      <c r="AJ51" s="1664">
        <f t="shared" si="22"/>
        <v>0</v>
      </c>
      <c r="AK51" s="1664">
        <f t="shared" si="22"/>
        <v>0</v>
      </c>
      <c r="AL51" s="1664">
        <f t="shared" si="22"/>
        <v>0</v>
      </c>
      <c r="AM51" s="1664">
        <f t="shared" si="22"/>
        <v>54128094.480347618</v>
      </c>
      <c r="AN51" s="1664">
        <f t="shared" si="22"/>
        <v>155566.24390796048</v>
      </c>
      <c r="AO51" s="1664">
        <f t="shared" si="22"/>
        <v>0</v>
      </c>
      <c r="AP51" s="1664">
        <f t="shared" si="22"/>
        <v>-7864274.849367138</v>
      </c>
      <c r="AQ51" s="1664">
        <f t="shared" si="22"/>
        <v>0</v>
      </c>
      <c r="AR51" s="1664">
        <f t="shared" si="22"/>
        <v>-441006.12659999984</v>
      </c>
      <c r="AS51" s="1664">
        <f t="shared" si="22"/>
        <v>75958.822625288201</v>
      </c>
      <c r="AT51" s="1664">
        <f t="shared" si="22"/>
        <v>-268576.60836182453</v>
      </c>
      <c r="AU51" s="1664">
        <f t="shared" si="22"/>
        <v>0</v>
      </c>
      <c r="AV51" s="1664">
        <f t="shared" si="22"/>
        <v>15750000</v>
      </c>
      <c r="AW51" s="1664">
        <f t="shared" si="22"/>
        <v>0</v>
      </c>
      <c r="AX51" s="1664">
        <f t="shared" ref="AX51" si="24">SUM(AX40:AX50)</f>
        <v>-11300254</v>
      </c>
      <c r="AY51" s="1664">
        <f t="shared" si="22"/>
        <v>-1067075.8250330254</v>
      </c>
      <c r="AZ51" s="1664">
        <f t="shared" si="22"/>
        <v>-95680.125539348432</v>
      </c>
      <c r="BA51" s="1666"/>
      <c r="BB51" s="1666"/>
      <c r="BC51" s="1666"/>
      <c r="CY51" s="1662"/>
    </row>
    <row r="52" spans="1:103">
      <c r="A52" s="904">
        <v>44</v>
      </c>
      <c r="B52" s="948"/>
      <c r="C52" s="936">
        <f>SUM(D51:AZ51)</f>
        <v>22309776.702106833</v>
      </c>
      <c r="D52" s="1661"/>
      <c r="E52" s="1661"/>
      <c r="F52" s="1661"/>
      <c r="G52" s="1661"/>
      <c r="H52" s="1661"/>
      <c r="I52" s="1661"/>
      <c r="J52" s="1661"/>
      <c r="K52" s="1661"/>
      <c r="L52" s="1661"/>
      <c r="M52" s="1661"/>
      <c r="N52" s="1661"/>
      <c r="O52" s="1661"/>
      <c r="P52" s="1661"/>
      <c r="Q52" s="1661"/>
      <c r="R52" s="1661"/>
      <c r="S52" s="1661"/>
      <c r="T52" s="1661"/>
      <c r="U52" s="1661"/>
      <c r="Y52" s="1661"/>
      <c r="Z52" s="1661"/>
      <c r="AA52" s="1661"/>
      <c r="AB52" s="1661"/>
      <c r="AC52" s="1661"/>
      <c r="AD52" s="1661"/>
      <c r="AE52" s="1661"/>
      <c r="AF52" s="1661"/>
      <c r="AG52" s="1661"/>
      <c r="AH52" s="1661"/>
      <c r="AI52" s="1661"/>
      <c r="AJ52" s="1661"/>
      <c r="AK52" s="1661"/>
      <c r="AL52" s="1661"/>
      <c r="AM52" s="1661"/>
      <c r="AN52" s="1661"/>
      <c r="AO52" s="1661"/>
      <c r="AP52" s="1661"/>
      <c r="AQ52" s="1661"/>
      <c r="AR52" s="1661"/>
      <c r="AS52" s="1661"/>
      <c r="AT52" s="1661"/>
      <c r="AU52" s="929"/>
      <c r="AW52" s="929"/>
      <c r="AX52" s="929"/>
      <c r="CY52" s="1662"/>
    </row>
    <row r="53" spans="1:103">
      <c r="A53" s="904">
        <v>45</v>
      </c>
      <c r="B53" s="952" t="s">
        <v>59</v>
      </c>
      <c r="C53" s="929"/>
      <c r="D53" s="1661"/>
      <c r="E53" s="1661"/>
      <c r="F53" s="1661"/>
      <c r="G53" s="1661"/>
      <c r="H53" s="1661"/>
      <c r="I53" s="1661"/>
      <c r="J53" s="1661"/>
      <c r="K53" s="1661"/>
      <c r="L53" s="1661"/>
      <c r="M53" s="1661"/>
      <c r="N53" s="1661"/>
      <c r="O53" s="1661"/>
      <c r="P53" s="1661"/>
      <c r="Q53" s="1661"/>
      <c r="R53" s="1661"/>
      <c r="S53" s="1661"/>
      <c r="T53" s="1661"/>
      <c r="U53" s="1661"/>
      <c r="Y53" s="1661"/>
      <c r="Z53" s="1661"/>
      <c r="AA53" s="1661"/>
      <c r="AB53" s="1661"/>
      <c r="AC53" s="1661"/>
      <c r="AD53" s="1661"/>
      <c r="AE53" s="1661"/>
      <c r="AF53" s="1661"/>
      <c r="AG53" s="1661"/>
      <c r="AH53" s="1661"/>
      <c r="AI53" s="1661"/>
      <c r="AJ53" s="1661"/>
      <c r="AK53" s="1661"/>
      <c r="AL53" s="1661"/>
      <c r="AM53" s="1661"/>
      <c r="AN53" s="1661"/>
      <c r="AO53" s="1661"/>
      <c r="AP53" s="1661"/>
      <c r="AQ53" s="1661"/>
      <c r="AR53" s="1661"/>
      <c r="AS53" s="1661"/>
      <c r="AT53" s="1661"/>
      <c r="AU53" s="929"/>
      <c r="AW53" s="929"/>
      <c r="AX53" s="929"/>
      <c r="CY53" s="1662"/>
    </row>
    <row r="54" spans="1:103">
      <c r="A54" s="904">
        <v>46</v>
      </c>
      <c r="B54" s="948" t="s">
        <v>60</v>
      </c>
      <c r="C54" s="929">
        <f t="shared" ref="C54:C60" si="25">SUM(D54:AZ54)</f>
        <v>-7323676.0447168862</v>
      </c>
      <c r="D54" s="1661">
        <f>'Adjustments - restating'!D54+'Adjustments - Pro Forma'!D55</f>
        <v>0</v>
      </c>
      <c r="E54" s="1661">
        <f>'Adjustments - restating'!E54+'Adjustments - Pro Forma'!E55</f>
        <v>0</v>
      </c>
      <c r="F54" s="1661">
        <f>'Adjustments - restating'!F54+'Adjustments - Pro Forma'!F55</f>
        <v>0</v>
      </c>
      <c r="G54" s="1661">
        <f>'Adjustments - restating'!G54+'Adjustments - Pro Forma'!G55</f>
        <v>0</v>
      </c>
      <c r="H54" s="1661">
        <f>'Adjustments - restating'!H54+'Adjustments - Pro Forma'!H55</f>
        <v>0</v>
      </c>
      <c r="I54" s="1661">
        <f>'Adjustments - restating'!I54+'Adjustments - Pro Forma'!I55</f>
        <v>0</v>
      </c>
      <c r="J54" s="1661">
        <f>'Adjustments - restating'!J54+'Adjustments - Pro Forma'!J55</f>
        <v>0</v>
      </c>
      <c r="K54" s="1661">
        <f>'Adjustments - restating'!K54+'Adjustments - Pro Forma'!K55</f>
        <v>0</v>
      </c>
      <c r="L54" s="1661">
        <f>'Adjustments - restating'!L54+'Adjustments - Pro Forma'!L55</f>
        <v>0</v>
      </c>
      <c r="M54" s="1661">
        <f>'Adjustments - restating'!M54+'Adjustments - Pro Forma'!M55</f>
        <v>0</v>
      </c>
      <c r="N54" s="1661">
        <f>'Adjustments - restating'!N54+'Adjustments - Pro Forma'!N55</f>
        <v>0</v>
      </c>
      <c r="O54" s="1661">
        <f>'Adjustments - restating'!O54+'Adjustments - Pro Forma'!O55</f>
        <v>0</v>
      </c>
      <c r="P54" s="1661">
        <f>'Adjustments - restating'!P54+'Adjustments - Pro Forma'!P55</f>
        <v>0</v>
      </c>
      <c r="Q54" s="1661">
        <f>'Adjustments - restating'!Q54+'Adjustments - Pro Forma'!Q55</f>
        <v>0</v>
      </c>
      <c r="R54" s="1661">
        <f>'Adjustments - restating'!R54+'Adjustments - Pro Forma'!R55</f>
        <v>0</v>
      </c>
      <c r="S54" s="1661">
        <f>'Adjustments - restating'!S54+'Adjustments - Pro Forma'!S55</f>
        <v>0</v>
      </c>
      <c r="T54" s="1661">
        <f>'Adjustments - restating'!T54+'Adjustments - Pro Forma'!T55</f>
        <v>0</v>
      </c>
      <c r="U54" s="1661">
        <f>'Adjustments - restating'!U54+'Adjustments - Pro Forma'!U55</f>
        <v>0</v>
      </c>
      <c r="V54" s="1661">
        <f>'Adjustments - restating'!V54+'Adjustments - Pro Forma'!V55</f>
        <v>0</v>
      </c>
      <c r="W54" s="1661">
        <f>'Adjustments - restating'!W54+'Adjustments - Pro Forma'!W55</f>
        <v>0</v>
      </c>
      <c r="X54" s="1661">
        <f>'Adjustments - restating'!X54+'Adjustments - Pro Forma'!X55</f>
        <v>16010762.339428132</v>
      </c>
      <c r="Y54" s="1661">
        <f>'Adjustments - restating'!Y54+'Adjustments - Pro Forma'!Y55</f>
        <v>-264083.87465224485</v>
      </c>
      <c r="Z54" s="1661">
        <f>'Adjustments - restating'!Z54+'Adjustments - Pro Forma'!Z55</f>
        <v>0</v>
      </c>
      <c r="AA54" s="1661">
        <f>'Adjustments - restating'!AA54+'Adjustments - Pro Forma'!AA55</f>
        <v>0</v>
      </c>
      <c r="AB54" s="1661">
        <f>'Adjustments - restating'!AB54+'Adjustments - Pro Forma'!AB55</f>
        <v>0</v>
      </c>
      <c r="AC54" s="1661">
        <f>'Adjustments - restating'!AC54+'Adjustments - Pro Forma'!AC55</f>
        <v>0</v>
      </c>
      <c r="AD54" s="1661">
        <f>'Adjustments - restating'!AD54+'Adjustments - Pro Forma'!AD55</f>
        <v>0</v>
      </c>
      <c r="AE54" s="1661">
        <f>'Adjustments - restating'!AE54+'Adjustments - Pro Forma'!AE55</f>
        <v>0</v>
      </c>
      <c r="AF54" s="1661">
        <f>'Adjustments - restating'!AF54+'Adjustments - Pro Forma'!AF55</f>
        <v>0</v>
      </c>
      <c r="AG54" s="1661">
        <f>'Adjustments - restating'!AG54+'Adjustments - Pro Forma'!AG55</f>
        <v>0</v>
      </c>
      <c r="AH54" s="1661">
        <f>'Adjustments - restating'!AH54+'Adjustments - Pro Forma'!AH55</f>
        <v>0</v>
      </c>
      <c r="AI54" s="1661">
        <f>'Adjustments - restating'!AI54+'Adjustments - Pro Forma'!AI55</f>
        <v>0</v>
      </c>
      <c r="AJ54" s="1661">
        <f>'Adjustments - restating'!AJ54+'Adjustments - Pro Forma'!AJ55</f>
        <v>0</v>
      </c>
      <c r="AK54" s="1661">
        <f>'Adjustments - restating'!AK54+'Adjustments - Pro Forma'!AK55</f>
        <v>0</v>
      </c>
      <c r="AL54" s="1661">
        <f>'Adjustments - restating'!AL54+'Adjustments - Pro Forma'!AL55</f>
        <v>0</v>
      </c>
      <c r="AM54" s="1671">
        <f>'Adjustments - restating'!AM54+'Adjustments - Pro Forma'!AM55</f>
        <v>-23449722.456842393</v>
      </c>
      <c r="AN54" s="1661">
        <f>'Adjustments - restating'!AN54+'Adjustments - Pro Forma'!AN55</f>
        <v>0</v>
      </c>
      <c r="AO54" s="1661">
        <f>'Adjustments - restating'!AO54+'Adjustments - Pro Forma'!AO55</f>
        <v>0</v>
      </c>
      <c r="AP54" s="1661">
        <f>'Adjustments - restating'!AP54+'Adjustments - Pro Forma'!AP55</f>
        <v>0</v>
      </c>
      <c r="AQ54" s="1661">
        <f>'Adjustments - restating'!AQ54+'Adjustments - Pro Forma'!AQ55</f>
        <v>0</v>
      </c>
      <c r="AR54" s="1661">
        <f>'Adjustments - restating'!AR54+'Adjustments - Pro Forma'!AR55</f>
        <v>0</v>
      </c>
      <c r="AS54" s="1661">
        <f>'Adjustments - restating'!AS54+'Adjustments - Pro Forma'!AS55</f>
        <v>0</v>
      </c>
      <c r="AT54" s="1661">
        <f>'Adjustments - restating'!AT54+'Adjustments - Pro Forma'!AT55</f>
        <v>0</v>
      </c>
      <c r="AU54" s="1661">
        <f>'Adjustments - restating'!AU54+'Adjustments - Pro Forma'!AU55</f>
        <v>0</v>
      </c>
      <c r="AV54" s="1661">
        <f>'Adjustments - restating'!AV54+'Adjustments - Pro Forma'!AV55</f>
        <v>0</v>
      </c>
      <c r="AW54" s="1661">
        <f>'Adjustments - restating'!AW54+'Adjustments - Pro Forma'!AW55</f>
        <v>0</v>
      </c>
      <c r="AX54" s="1661">
        <f>'Adjustments - restating'!AX54+'Adjustments - Pro Forma'!AX55</f>
        <v>0</v>
      </c>
      <c r="AY54" s="1661">
        <f>'Adjustments - restating'!AY54+'Adjustments - Pro Forma'!AY55</f>
        <v>337916.75424200163</v>
      </c>
      <c r="AZ54" s="1661">
        <f>'Adjustments - restating'!AZ54+'Adjustments - Pro Forma'!AZ55</f>
        <v>41451.193107616091</v>
      </c>
      <c r="BA54" s="1661"/>
      <c r="BB54" s="1661"/>
      <c r="BC54" s="1661"/>
      <c r="CY54" s="1662"/>
    </row>
    <row r="55" spans="1:103">
      <c r="A55" s="904">
        <v>47</v>
      </c>
      <c r="B55" s="948" t="s">
        <v>61</v>
      </c>
      <c r="C55" s="929">
        <f t="shared" si="25"/>
        <v>0</v>
      </c>
      <c r="D55" s="1661">
        <f>'Adjustments - restating'!D55+'Adjustments - Pro Forma'!D56</f>
        <v>0</v>
      </c>
      <c r="E55" s="1661">
        <f>'Adjustments - restating'!E55+'Adjustments - Pro Forma'!E56</f>
        <v>0</v>
      </c>
      <c r="F55" s="1661">
        <f>'Adjustments - restating'!F55+'Adjustments - Pro Forma'!F56</f>
        <v>0</v>
      </c>
      <c r="G55" s="1661">
        <f>'Adjustments - restating'!G55+'Adjustments - Pro Forma'!G56</f>
        <v>0</v>
      </c>
      <c r="H55" s="1661">
        <f>'Adjustments - restating'!H55+'Adjustments - Pro Forma'!H56</f>
        <v>0</v>
      </c>
      <c r="I55" s="1661">
        <f>'Adjustments - restating'!I55+'Adjustments - Pro Forma'!I56</f>
        <v>0</v>
      </c>
      <c r="J55" s="1661">
        <f>'Adjustments - restating'!J55+'Adjustments - Pro Forma'!J56</f>
        <v>0</v>
      </c>
      <c r="K55" s="1661">
        <f>'Adjustments - restating'!K55+'Adjustments - Pro Forma'!K56</f>
        <v>0</v>
      </c>
      <c r="L55" s="1661">
        <f>'Adjustments - restating'!L55+'Adjustments - Pro Forma'!L56</f>
        <v>0</v>
      </c>
      <c r="M55" s="1661">
        <f>'Adjustments - restating'!M55+'Adjustments - Pro Forma'!M56</f>
        <v>0</v>
      </c>
      <c r="N55" s="1661">
        <f>'Adjustments - restating'!N55+'Adjustments - Pro Forma'!N56</f>
        <v>0</v>
      </c>
      <c r="O55" s="1661">
        <f>'Adjustments - restating'!O55+'Adjustments - Pro Forma'!O56</f>
        <v>0</v>
      </c>
      <c r="P55" s="1661">
        <f>'Adjustments - restating'!P55+'Adjustments - Pro Forma'!P56</f>
        <v>0</v>
      </c>
      <c r="Q55" s="1661">
        <f>'Adjustments - restating'!Q55+'Adjustments - Pro Forma'!Q56</f>
        <v>0</v>
      </c>
      <c r="R55" s="1661">
        <f>'Adjustments - restating'!R55+'Adjustments - Pro Forma'!R56</f>
        <v>0</v>
      </c>
      <c r="S55" s="1661">
        <f>'Adjustments - restating'!S55+'Adjustments - Pro Forma'!S56</f>
        <v>0</v>
      </c>
      <c r="T55" s="1661">
        <f>'Adjustments - restating'!T55+'Adjustments - Pro Forma'!T56</f>
        <v>0</v>
      </c>
      <c r="U55" s="1661">
        <f>'Adjustments - restating'!U55+'Adjustments - Pro Forma'!U56</f>
        <v>0</v>
      </c>
      <c r="V55" s="1661">
        <f>'Adjustments - restating'!V55+'Adjustments - Pro Forma'!V56</f>
        <v>0</v>
      </c>
      <c r="W55" s="1661">
        <f>'Adjustments - restating'!W55+'Adjustments - Pro Forma'!W56</f>
        <v>0</v>
      </c>
      <c r="X55" s="1661">
        <f>'Adjustments - restating'!X55+'Adjustments - Pro Forma'!X56</f>
        <v>0</v>
      </c>
      <c r="Y55" s="1661">
        <f>'Adjustments - restating'!Y55+'Adjustments - Pro Forma'!Y56</f>
        <v>0</v>
      </c>
      <c r="Z55" s="1661">
        <f>'Adjustments - restating'!Z55+'Adjustments - Pro Forma'!Z56</f>
        <v>0</v>
      </c>
      <c r="AA55" s="1661">
        <f>'Adjustments - restating'!AA55+'Adjustments - Pro Forma'!AA56</f>
        <v>0</v>
      </c>
      <c r="AB55" s="1661">
        <f>'Adjustments - restating'!AB55+'Adjustments - Pro Forma'!AB56</f>
        <v>0</v>
      </c>
      <c r="AC55" s="1661">
        <f>'Adjustments - restating'!AC55+'Adjustments - Pro Forma'!AC56</f>
        <v>0</v>
      </c>
      <c r="AD55" s="1661">
        <f>'Adjustments - restating'!AD55+'Adjustments - Pro Forma'!AD56</f>
        <v>0</v>
      </c>
      <c r="AE55" s="1661">
        <f>'Adjustments - restating'!AE55+'Adjustments - Pro Forma'!AE56</f>
        <v>0</v>
      </c>
      <c r="AF55" s="1661">
        <f>'Adjustments - restating'!AF55+'Adjustments - Pro Forma'!AF56</f>
        <v>0</v>
      </c>
      <c r="AG55" s="1661">
        <f>'Adjustments - restating'!AG55+'Adjustments - Pro Forma'!AG56</f>
        <v>0</v>
      </c>
      <c r="AH55" s="1661">
        <f>'Adjustments - restating'!AH55+'Adjustments - Pro Forma'!AH56</f>
        <v>0</v>
      </c>
      <c r="AI55" s="1661">
        <f>'Adjustments - restating'!AI55+'Adjustments - Pro Forma'!AI56</f>
        <v>0</v>
      </c>
      <c r="AJ55" s="1661">
        <f>'Adjustments - restating'!AJ55+'Adjustments - Pro Forma'!AJ56</f>
        <v>0</v>
      </c>
      <c r="AK55" s="1661">
        <f>'Adjustments - restating'!AK55+'Adjustments - Pro Forma'!AK56</f>
        <v>0</v>
      </c>
      <c r="AL55" s="1661">
        <f>'Adjustments - restating'!AL55+'Adjustments - Pro Forma'!AL56</f>
        <v>0</v>
      </c>
      <c r="AM55" s="1661">
        <f>'Adjustments - restating'!AM55+'Adjustments - Pro Forma'!AM56</f>
        <v>0</v>
      </c>
      <c r="AN55" s="1661">
        <f>'Adjustments - restating'!AN55+'Adjustments - Pro Forma'!AN56</f>
        <v>0</v>
      </c>
      <c r="AO55" s="1661">
        <f>'Adjustments - restating'!AO55+'Adjustments - Pro Forma'!AO56</f>
        <v>0</v>
      </c>
      <c r="AP55" s="1661">
        <f>'Adjustments - restating'!AP55+'Adjustments - Pro Forma'!AP56</f>
        <v>0</v>
      </c>
      <c r="AQ55" s="1661">
        <f>'Adjustments - restating'!AQ55+'Adjustments - Pro Forma'!AQ56</f>
        <v>0</v>
      </c>
      <c r="AR55" s="1661">
        <f>'Adjustments - restating'!AR55+'Adjustments - Pro Forma'!AR56</f>
        <v>0</v>
      </c>
      <c r="AS55" s="1661">
        <f>'Adjustments - restating'!AS55+'Adjustments - Pro Forma'!AS56</f>
        <v>0</v>
      </c>
      <c r="AT55" s="1661">
        <f>'Adjustments - restating'!AT55+'Adjustments - Pro Forma'!AT56</f>
        <v>0</v>
      </c>
      <c r="AU55" s="1661">
        <f>'Adjustments - restating'!AU55+'Adjustments - Pro Forma'!AU56</f>
        <v>0</v>
      </c>
      <c r="AV55" s="1661">
        <f>'Adjustments - restating'!AV55+'Adjustments - Pro Forma'!AV56</f>
        <v>0</v>
      </c>
      <c r="AW55" s="1661">
        <f>'Adjustments - restating'!AW55+'Adjustments - Pro Forma'!AW56</f>
        <v>0</v>
      </c>
      <c r="AX55" s="1661">
        <f>'Adjustments - restating'!AX55+'Adjustments - Pro Forma'!AX56</f>
        <v>0</v>
      </c>
      <c r="AY55" s="1661">
        <f>'Adjustments - restating'!AY55+'Adjustments - Pro Forma'!AY56</f>
        <v>0</v>
      </c>
      <c r="AZ55" s="1661">
        <f>'Adjustments - restating'!AZ55+'Adjustments - Pro Forma'!AZ56</f>
        <v>0</v>
      </c>
      <c r="BA55" s="1661"/>
      <c r="BB55" s="1661"/>
      <c r="BC55" s="1661"/>
      <c r="CY55" s="1662"/>
    </row>
    <row r="56" spans="1:103">
      <c r="A56" s="904">
        <v>48</v>
      </c>
      <c r="B56" s="1503" t="s">
        <v>836</v>
      </c>
      <c r="C56" s="1505">
        <f t="shared" si="25"/>
        <v>-31622252.744055375</v>
      </c>
      <c r="D56" s="1661">
        <f>'Adjustments - restating'!D56+'Adjustments - Pro Forma'!D57</f>
        <v>0</v>
      </c>
      <c r="E56" s="1661">
        <f>'Adjustments - restating'!E56+'Adjustments - Pro Forma'!E57</f>
        <v>2751332</v>
      </c>
      <c r="F56" s="1661">
        <f>'Adjustments - restating'!F56+'Adjustments - Pro Forma'!F57</f>
        <v>0</v>
      </c>
      <c r="G56" s="1661">
        <f>'Adjustments - restating'!G56+'Adjustments - Pro Forma'!G57</f>
        <v>1600912.3899401117</v>
      </c>
      <c r="H56" s="1661">
        <f>'Adjustments - restating'!H56+'Adjustments - Pro Forma'!H57</f>
        <v>0</v>
      </c>
      <c r="I56" s="1661">
        <f>'Adjustments - restating'!I56+'Adjustments - Pro Forma'!I57</f>
        <v>0</v>
      </c>
      <c r="J56" s="1661">
        <f>'Adjustments - restating'!J56+'Adjustments - Pro Forma'!J57</f>
        <v>0</v>
      </c>
      <c r="K56" s="1661">
        <f>'Adjustments - restating'!K56+'Adjustments - Pro Forma'!K57</f>
        <v>0</v>
      </c>
      <c r="L56" s="1661">
        <f>'Adjustments - restating'!L56+'Adjustments - Pro Forma'!L57</f>
        <v>0</v>
      </c>
      <c r="M56" s="1661">
        <f>'Adjustments - restating'!M56+'Adjustments - Pro Forma'!M57</f>
        <v>0</v>
      </c>
      <c r="N56" s="1661">
        <f>'Adjustments - restating'!N56+'Adjustments - Pro Forma'!N57</f>
        <v>0</v>
      </c>
      <c r="O56" s="1661">
        <f>'Adjustments - restating'!O56+'Adjustments - Pro Forma'!O57</f>
        <v>0</v>
      </c>
      <c r="P56" s="1661">
        <f>'Adjustments - restating'!P56+'Adjustments - Pro Forma'!P57</f>
        <v>472405.88223046891</v>
      </c>
      <c r="Q56" s="1661">
        <f>'Adjustments - restating'!Q56+'Adjustments - Pro Forma'!Q57</f>
        <v>0</v>
      </c>
      <c r="R56" s="1661">
        <f>'Adjustments - restating'!R56+'Adjustments - Pro Forma'!R57</f>
        <v>330670.96956528531</v>
      </c>
      <c r="S56" s="1661">
        <f>'Adjustments - restating'!S56+'Adjustments - Pro Forma'!S57</f>
        <v>0</v>
      </c>
      <c r="T56" s="1661">
        <f>'Adjustments - restating'!T56+'Adjustments - Pro Forma'!T57</f>
        <v>0</v>
      </c>
      <c r="U56" s="1661">
        <f>'Adjustments - restating'!U56+'Adjustments - Pro Forma'!U57</f>
        <v>0</v>
      </c>
      <c r="V56" s="1661">
        <f>'Adjustments - restating'!V56+'Adjustments - Pro Forma'!V57</f>
        <v>0</v>
      </c>
      <c r="W56" s="1661">
        <f>'Adjustments - restating'!W56+'Adjustments - Pro Forma'!W57</f>
        <v>0</v>
      </c>
      <c r="X56" s="1661">
        <f>'Adjustments - restating'!X56+'Adjustments - Pro Forma'!X57</f>
        <v>1810649.4576148225</v>
      </c>
      <c r="Y56" s="1661">
        <f>'Adjustments - restating'!Y56+'Adjustments - Pro Forma'!Y57</f>
        <v>0</v>
      </c>
      <c r="Z56" s="1661">
        <f>'Adjustments - restating'!Z56+'Adjustments - Pro Forma'!Z57</f>
        <v>0</v>
      </c>
      <c r="AA56" s="1661">
        <f>'Adjustments - restating'!AA56+'Adjustments - Pro Forma'!AA57</f>
        <v>-5199034.8288940592</v>
      </c>
      <c r="AB56" s="1661">
        <f>'Adjustments - restating'!AB56+'Adjustments - Pro Forma'!AB57</f>
        <v>0</v>
      </c>
      <c r="AC56" s="1661">
        <f>'Adjustments - restating'!AC56+'Adjustments - Pro Forma'!AC57</f>
        <v>-510417.13577641395</v>
      </c>
      <c r="AD56" s="1661">
        <f>'Adjustments - restating'!AD56+'Adjustments - Pro Forma'!AD57</f>
        <v>0</v>
      </c>
      <c r="AE56" s="1661">
        <f>'Adjustments - restating'!AE56+'Adjustments - Pro Forma'!AE57</f>
        <v>0</v>
      </c>
      <c r="AF56" s="1661">
        <f>'Adjustments - restating'!AF56+'Adjustments - Pro Forma'!AF57</f>
        <v>0</v>
      </c>
      <c r="AG56" s="1661">
        <f>'Adjustments - restating'!AG56+'Adjustments - Pro Forma'!AG57</f>
        <v>1099614</v>
      </c>
      <c r="AH56" s="1671">
        <f>'Adjustments - restating'!AH56+'Adjustments - Pro Forma'!AH57</f>
        <v>-5401575.4000000004</v>
      </c>
      <c r="AI56" s="1661">
        <f>'Adjustments - restating'!AI56+'Adjustments - Pro Forma'!AI57</f>
        <v>0</v>
      </c>
      <c r="AJ56" s="1661">
        <f>'Adjustments - restating'!AJ56+'Adjustments - Pro Forma'!AJ57</f>
        <v>-9873199.076123938</v>
      </c>
      <c r="AK56" s="1661">
        <f>'Adjustments - restating'!AK56+'Adjustments - Pro Forma'!AK57</f>
        <v>0</v>
      </c>
      <c r="AL56" s="1661">
        <f>'Adjustments - restating'!AL56+'Adjustments - Pro Forma'!AL57</f>
        <v>0</v>
      </c>
      <c r="AM56" s="1661">
        <f>'Adjustments - restating'!AM56+'Adjustments - Pro Forma'!AM57</f>
        <v>0</v>
      </c>
      <c r="AN56" s="1661">
        <f>'Adjustments - restating'!AN56+'Adjustments - Pro Forma'!AN57</f>
        <v>105942.55956519302</v>
      </c>
      <c r="AO56" s="1661">
        <f>'Adjustments - restating'!AO56+'Adjustments - Pro Forma'!AO57</f>
        <v>0</v>
      </c>
      <c r="AP56" s="1661">
        <f>'Adjustments - restating'!AP56+'Adjustments - Pro Forma'!AP57</f>
        <v>0</v>
      </c>
      <c r="AQ56" s="1661">
        <f>'Adjustments - restating'!AQ56+'Adjustments - Pro Forma'!AQ57</f>
        <v>1697439.8920278733</v>
      </c>
      <c r="AR56" s="1661">
        <f>'Adjustments - restating'!AR56+'Adjustments - Pro Forma'!AR57</f>
        <v>0</v>
      </c>
      <c r="AS56" s="1661">
        <f>'Adjustments - restating'!AS56+'Adjustments - Pro Forma'!AS57</f>
        <v>386866.05491689674</v>
      </c>
      <c r="AT56" s="1661">
        <f>'Adjustments - restating'!AT56+'Adjustments - Pro Forma'!AT57</f>
        <v>-168274.50912161343</v>
      </c>
      <c r="AU56" s="1661">
        <f>'Adjustments - restating'!AU56+'Adjustments - Pro Forma'!AU57</f>
        <v>0</v>
      </c>
      <c r="AV56" s="1661">
        <f>'Adjustments - restating'!AV56+'Adjustments - Pro Forma'!AV57</f>
        <v>-6261915</v>
      </c>
      <c r="AW56" s="1671">
        <f>'Adjustments - restating'!AW56+'Adjustments - Pro Forma'!AW57</f>
        <v>-14463670</v>
      </c>
      <c r="AX56" s="1661">
        <f>'Adjustments - restating'!AX56+'Adjustments - Pro Forma'!AX57</f>
        <v>0</v>
      </c>
      <c r="AY56" s="1661">
        <f>'Adjustments - restating'!AY56+'Adjustments - Pro Forma'!AY57</f>
        <v>0</v>
      </c>
      <c r="AZ56" s="1661">
        <f>'Adjustments - restating'!AZ56+'Adjustments - Pro Forma'!AZ57</f>
        <v>0</v>
      </c>
      <c r="BA56" s="1661"/>
      <c r="BB56" s="1661"/>
      <c r="BC56" s="1661"/>
      <c r="CY56" s="1662"/>
    </row>
    <row r="57" spans="1:103">
      <c r="A57" s="904">
        <v>49</v>
      </c>
      <c r="B57" s="948" t="s">
        <v>63</v>
      </c>
      <c r="C57" s="929">
        <f t="shared" si="25"/>
        <v>144385.82344165733</v>
      </c>
      <c r="D57" s="1661">
        <f>'Adjustments - restating'!D57+'Adjustments - Pro Forma'!D58</f>
        <v>0</v>
      </c>
      <c r="E57" s="1661">
        <f>'Adjustments - restating'!E57+'Adjustments - Pro Forma'!E58</f>
        <v>0</v>
      </c>
      <c r="F57" s="1661">
        <f>'Adjustments - restating'!F57+'Adjustments - Pro Forma'!F58</f>
        <v>0</v>
      </c>
      <c r="G57" s="1661">
        <f>'Adjustments - restating'!G57+'Adjustments - Pro Forma'!G58</f>
        <v>0</v>
      </c>
      <c r="H57" s="1661">
        <f>'Adjustments - restating'!H57+'Adjustments - Pro Forma'!H58</f>
        <v>0</v>
      </c>
      <c r="I57" s="1661">
        <f>'Adjustments - restating'!I57+'Adjustments - Pro Forma'!I58</f>
        <v>0</v>
      </c>
      <c r="J57" s="1661">
        <f>'Adjustments - restating'!J57+'Adjustments - Pro Forma'!J58</f>
        <v>0</v>
      </c>
      <c r="K57" s="1661">
        <f>'Adjustments - restating'!K57+'Adjustments - Pro Forma'!K58</f>
        <v>0</v>
      </c>
      <c r="L57" s="1661">
        <f>'Adjustments - restating'!L57+'Adjustments - Pro Forma'!L58</f>
        <v>0</v>
      </c>
      <c r="M57" s="1661">
        <f>'Adjustments - restating'!M57+'Adjustments - Pro Forma'!M58</f>
        <v>0</v>
      </c>
      <c r="N57" s="1661">
        <f>'Adjustments - restating'!N57+'Adjustments - Pro Forma'!N58</f>
        <v>0</v>
      </c>
      <c r="O57" s="1661">
        <f>'Adjustments - restating'!O57+'Adjustments - Pro Forma'!O58</f>
        <v>0</v>
      </c>
      <c r="P57" s="1661">
        <f>'Adjustments - restating'!P57+'Adjustments - Pro Forma'!P58</f>
        <v>0</v>
      </c>
      <c r="Q57" s="1661">
        <f>'Adjustments - restating'!Q57+'Adjustments - Pro Forma'!Q58</f>
        <v>0</v>
      </c>
      <c r="R57" s="1661">
        <f>'Adjustments - restating'!R57+'Adjustments - Pro Forma'!R58</f>
        <v>0</v>
      </c>
      <c r="S57" s="1661">
        <f>'Adjustments - restating'!S57+'Adjustments - Pro Forma'!S58</f>
        <v>0</v>
      </c>
      <c r="T57" s="1661">
        <f>'Adjustments - restating'!T57+'Adjustments - Pro Forma'!T58</f>
        <v>0</v>
      </c>
      <c r="U57" s="1661">
        <f>'Adjustments - restating'!U57+'Adjustments - Pro Forma'!U58</f>
        <v>0</v>
      </c>
      <c r="V57" s="1661">
        <f>'Adjustments - restating'!V57+'Adjustments - Pro Forma'!V58</f>
        <v>0</v>
      </c>
      <c r="W57" s="1661">
        <f>'Adjustments - restating'!W57+'Adjustments - Pro Forma'!W58</f>
        <v>0</v>
      </c>
      <c r="X57" s="1661">
        <f>'Adjustments - restating'!X57+'Adjustments - Pro Forma'!X58</f>
        <v>144385.82344165733</v>
      </c>
      <c r="Y57" s="1661">
        <f>'Adjustments - restating'!Y57+'Adjustments - Pro Forma'!Y58</f>
        <v>0</v>
      </c>
      <c r="Z57" s="1661">
        <f>'Adjustments - restating'!Z57+'Adjustments - Pro Forma'!Z58</f>
        <v>0</v>
      </c>
      <c r="AA57" s="1661">
        <f>'Adjustments - restating'!AA57+'Adjustments - Pro Forma'!AA58</f>
        <v>0</v>
      </c>
      <c r="AB57" s="1661">
        <f>'Adjustments - restating'!AB57+'Adjustments - Pro Forma'!AB58</f>
        <v>0</v>
      </c>
      <c r="AC57" s="1661">
        <f>'Adjustments - restating'!AC57+'Adjustments - Pro Forma'!AC58</f>
        <v>0</v>
      </c>
      <c r="AD57" s="1661">
        <f>'Adjustments - restating'!AD57+'Adjustments - Pro Forma'!AD58</f>
        <v>0</v>
      </c>
      <c r="AE57" s="1661">
        <f>'Adjustments - restating'!AE57+'Adjustments - Pro Forma'!AE58</f>
        <v>0</v>
      </c>
      <c r="AF57" s="1661">
        <f>'Adjustments - restating'!AF57+'Adjustments - Pro Forma'!AF58</f>
        <v>0</v>
      </c>
      <c r="AG57" s="1661">
        <f>'Adjustments - restating'!AG57+'Adjustments - Pro Forma'!AG58</f>
        <v>0</v>
      </c>
      <c r="AH57" s="1661">
        <f>'Adjustments - restating'!AH57+'Adjustments - Pro Forma'!AH58</f>
        <v>0</v>
      </c>
      <c r="AI57" s="1661">
        <f>'Adjustments - restating'!AI57+'Adjustments - Pro Forma'!AI58</f>
        <v>0</v>
      </c>
      <c r="AJ57" s="1661">
        <f>'Adjustments - restating'!AJ57+'Adjustments - Pro Forma'!AJ58</f>
        <v>0</v>
      </c>
      <c r="AK57" s="1661">
        <f>'Adjustments - restating'!AK57+'Adjustments - Pro Forma'!AK58</f>
        <v>0</v>
      </c>
      <c r="AL57" s="1661">
        <f>'Adjustments - restating'!AL57+'Adjustments - Pro Forma'!AL58</f>
        <v>0</v>
      </c>
      <c r="AM57" s="1661">
        <f>'Adjustments - restating'!AM57+'Adjustments - Pro Forma'!AM58</f>
        <v>0</v>
      </c>
      <c r="AN57" s="1661">
        <f>'Adjustments - restating'!AN57+'Adjustments - Pro Forma'!AN58</f>
        <v>0</v>
      </c>
      <c r="AO57" s="1661">
        <f>'Adjustments - restating'!AO57+'Adjustments - Pro Forma'!AO58</f>
        <v>0</v>
      </c>
      <c r="AP57" s="1661">
        <f>'Adjustments - restating'!AP57+'Adjustments - Pro Forma'!AP58</f>
        <v>0</v>
      </c>
      <c r="AQ57" s="1661">
        <f>'Adjustments - restating'!AQ57+'Adjustments - Pro Forma'!AQ58</f>
        <v>0</v>
      </c>
      <c r="AR57" s="1661">
        <f>'Adjustments - restating'!AR57+'Adjustments - Pro Forma'!AR58</f>
        <v>0</v>
      </c>
      <c r="AS57" s="1661">
        <f>'Adjustments - restating'!AS57+'Adjustments - Pro Forma'!AS58</f>
        <v>0</v>
      </c>
      <c r="AT57" s="1661">
        <f>'Adjustments - restating'!AT57+'Adjustments - Pro Forma'!AT58</f>
        <v>0</v>
      </c>
      <c r="AU57" s="1661">
        <f>'Adjustments - restating'!AU57+'Adjustments - Pro Forma'!AU58</f>
        <v>0</v>
      </c>
      <c r="AV57" s="1661">
        <f>'Adjustments - restating'!AV57+'Adjustments - Pro Forma'!AV58</f>
        <v>0</v>
      </c>
      <c r="AW57" s="1661">
        <f>'Adjustments - restating'!AW57+'Adjustments - Pro Forma'!AW58</f>
        <v>0</v>
      </c>
      <c r="AX57" s="1661">
        <f>'Adjustments - restating'!AX57+'Adjustments - Pro Forma'!AX58</f>
        <v>0</v>
      </c>
      <c r="AY57" s="1661">
        <f>'Adjustments - restating'!AY57+'Adjustments - Pro Forma'!AY58</f>
        <v>0</v>
      </c>
      <c r="AZ57" s="1661">
        <f>'Adjustments - restating'!AZ57+'Adjustments - Pro Forma'!AZ58</f>
        <v>0</v>
      </c>
      <c r="BA57" s="1661"/>
      <c r="BB57" s="1661"/>
      <c r="BC57" s="1661"/>
      <c r="CY57" s="1662"/>
    </row>
    <row r="58" spans="1:103">
      <c r="A58" s="904">
        <v>50</v>
      </c>
      <c r="B58" s="948" t="s">
        <v>64</v>
      </c>
      <c r="C58" s="929">
        <f t="shared" si="25"/>
        <v>23142.536575635779</v>
      </c>
      <c r="D58" s="1661">
        <f>'Adjustments - restating'!D58+'Adjustments - Pro Forma'!D59</f>
        <v>0</v>
      </c>
      <c r="E58" s="1661">
        <f>'Adjustments - restating'!E58+'Adjustments - Pro Forma'!E59</f>
        <v>0</v>
      </c>
      <c r="F58" s="1661">
        <f>'Adjustments - restating'!F58+'Adjustments - Pro Forma'!F59</f>
        <v>0</v>
      </c>
      <c r="G58" s="1661">
        <f>'Adjustments - restating'!G58+'Adjustments - Pro Forma'!G59</f>
        <v>0</v>
      </c>
      <c r="H58" s="1661">
        <f>'Adjustments - restating'!H58+'Adjustments - Pro Forma'!H59</f>
        <v>0</v>
      </c>
      <c r="I58" s="1661">
        <f>'Adjustments - restating'!I58+'Adjustments - Pro Forma'!I59</f>
        <v>0</v>
      </c>
      <c r="J58" s="1661">
        <f>'Adjustments - restating'!J58+'Adjustments - Pro Forma'!J59</f>
        <v>0</v>
      </c>
      <c r="K58" s="1661">
        <f>'Adjustments - restating'!K58+'Adjustments - Pro Forma'!K59</f>
        <v>0</v>
      </c>
      <c r="L58" s="1661">
        <f>'Adjustments - restating'!L58+'Adjustments - Pro Forma'!L59</f>
        <v>0</v>
      </c>
      <c r="M58" s="1661">
        <f>'Adjustments - restating'!M58+'Adjustments - Pro Forma'!M59</f>
        <v>0</v>
      </c>
      <c r="N58" s="1661">
        <f>'Adjustments - restating'!N58+'Adjustments - Pro Forma'!N59</f>
        <v>0</v>
      </c>
      <c r="O58" s="1661">
        <f>'Adjustments - restating'!O58+'Adjustments - Pro Forma'!O59</f>
        <v>0</v>
      </c>
      <c r="P58" s="1661">
        <f>'Adjustments - restating'!P58+'Adjustments - Pro Forma'!P59</f>
        <v>0</v>
      </c>
      <c r="Q58" s="1661">
        <f>'Adjustments - restating'!Q58+'Adjustments - Pro Forma'!Q59</f>
        <v>0</v>
      </c>
      <c r="R58" s="1661">
        <f>'Adjustments - restating'!R58+'Adjustments - Pro Forma'!R59</f>
        <v>0</v>
      </c>
      <c r="S58" s="1661">
        <f>'Adjustments - restating'!S58+'Adjustments - Pro Forma'!S59</f>
        <v>0</v>
      </c>
      <c r="T58" s="1661">
        <f>'Adjustments - restating'!T58+'Adjustments - Pro Forma'!T59</f>
        <v>0</v>
      </c>
      <c r="U58" s="1661">
        <f>'Adjustments - restating'!U58+'Adjustments - Pro Forma'!U59</f>
        <v>0</v>
      </c>
      <c r="V58" s="1661">
        <f>'Adjustments - restating'!V58+'Adjustments - Pro Forma'!V59</f>
        <v>0</v>
      </c>
      <c r="W58" s="1661">
        <f>'Adjustments - restating'!W58+'Adjustments - Pro Forma'!W59</f>
        <v>0</v>
      </c>
      <c r="X58" s="1661">
        <f>'Adjustments - restating'!X58+'Adjustments - Pro Forma'!X59</f>
        <v>0</v>
      </c>
      <c r="Y58" s="1661">
        <f>'Adjustments - restating'!Y58+'Adjustments - Pro Forma'!Y59</f>
        <v>0</v>
      </c>
      <c r="Z58" s="1661">
        <f>'Adjustments - restating'!Z58+'Adjustments - Pro Forma'!Z59</f>
        <v>0</v>
      </c>
      <c r="AA58" s="1661">
        <f>'Adjustments - restating'!AA58+'Adjustments - Pro Forma'!AA59</f>
        <v>0</v>
      </c>
      <c r="AB58" s="1661">
        <f>'Adjustments - restating'!AB58+'Adjustments - Pro Forma'!AB59</f>
        <v>0</v>
      </c>
      <c r="AC58" s="1661">
        <f>'Adjustments - restating'!AC58+'Adjustments - Pro Forma'!AC59</f>
        <v>0</v>
      </c>
      <c r="AD58" s="1661">
        <f>'Adjustments - restating'!AD58+'Adjustments - Pro Forma'!AD59</f>
        <v>0</v>
      </c>
      <c r="AE58" s="1661">
        <f>'Adjustments - restating'!AE58+'Adjustments - Pro Forma'!AE59</f>
        <v>0</v>
      </c>
      <c r="AF58" s="1661">
        <f>'Adjustments - restating'!AF58+'Adjustments - Pro Forma'!AF59</f>
        <v>0</v>
      </c>
      <c r="AG58" s="1661">
        <f>'Adjustments - restating'!AG58+'Adjustments - Pro Forma'!AG59</f>
        <v>0</v>
      </c>
      <c r="AH58" s="1661">
        <f>'Adjustments - restating'!AH58+'Adjustments - Pro Forma'!AH59</f>
        <v>0</v>
      </c>
      <c r="AI58" s="1661">
        <f>'Adjustments - restating'!AI58+'Adjustments - Pro Forma'!AI59</f>
        <v>0</v>
      </c>
      <c r="AJ58" s="1661">
        <f>'Adjustments - restating'!AJ58+'Adjustments - Pro Forma'!AJ59</f>
        <v>0</v>
      </c>
      <c r="AK58" s="1661">
        <f>'Adjustments - restating'!AK58+'Adjustments - Pro Forma'!AK59</f>
        <v>0</v>
      </c>
      <c r="AL58" s="1661">
        <f>'Adjustments - restating'!AL58+'Adjustments - Pro Forma'!AL59</f>
        <v>0</v>
      </c>
      <c r="AM58" s="1661">
        <f>'Adjustments - restating'!AM58+'Adjustments - Pro Forma'!AM59</f>
        <v>0</v>
      </c>
      <c r="AN58" s="1661">
        <f>'Adjustments - restating'!AN58+'Adjustments - Pro Forma'!AN59</f>
        <v>0</v>
      </c>
      <c r="AO58" s="1661">
        <f>'Adjustments - restating'!AO58+'Adjustments - Pro Forma'!AO59</f>
        <v>23142.536575635779</v>
      </c>
      <c r="AP58" s="1661">
        <f>'Adjustments - restating'!AP58+'Adjustments - Pro Forma'!AP59</f>
        <v>0</v>
      </c>
      <c r="AQ58" s="1661">
        <f>'Adjustments - restating'!AQ58+'Adjustments - Pro Forma'!AQ59</f>
        <v>0</v>
      </c>
      <c r="AR58" s="1661">
        <f>'Adjustments - restating'!AR58+'Adjustments - Pro Forma'!AR59</f>
        <v>0</v>
      </c>
      <c r="AS58" s="1661">
        <f>'Adjustments - restating'!AS58+'Adjustments - Pro Forma'!AS59</f>
        <v>0</v>
      </c>
      <c r="AT58" s="1661">
        <f>'Adjustments - restating'!AT58+'Adjustments - Pro Forma'!AT59</f>
        <v>0</v>
      </c>
      <c r="AU58" s="1661">
        <f>'Adjustments - restating'!AU58+'Adjustments - Pro Forma'!AU59</f>
        <v>0</v>
      </c>
      <c r="AV58" s="1661">
        <f>'Adjustments - restating'!AV58+'Adjustments - Pro Forma'!AV59</f>
        <v>0</v>
      </c>
      <c r="AW58" s="1661">
        <f>'Adjustments - restating'!AW58+'Adjustments - Pro Forma'!AW59</f>
        <v>0</v>
      </c>
      <c r="AX58" s="1661">
        <f>'Adjustments - restating'!AX58+'Adjustments - Pro Forma'!AX59</f>
        <v>0</v>
      </c>
      <c r="AY58" s="1661">
        <f>'Adjustments - restating'!AY58+'Adjustments - Pro Forma'!AY59</f>
        <v>0</v>
      </c>
      <c r="AZ58" s="1661">
        <f>'Adjustments - restating'!AZ58+'Adjustments - Pro Forma'!AZ59</f>
        <v>0</v>
      </c>
      <c r="BA58" s="1661"/>
      <c r="BB58" s="1661"/>
      <c r="BC58" s="1661"/>
      <c r="CY58" s="1662"/>
    </row>
    <row r="59" spans="1:103">
      <c r="A59" s="904">
        <v>51</v>
      </c>
      <c r="B59" s="948" t="s">
        <v>65</v>
      </c>
      <c r="C59" s="929">
        <f t="shared" si="25"/>
        <v>-2980495.6783333328</v>
      </c>
      <c r="D59" s="1661">
        <f>'Adjustments - restating'!D59+'Adjustments - Pro Forma'!D60</f>
        <v>0</v>
      </c>
      <c r="E59" s="1661">
        <f>'Adjustments - restating'!E59+'Adjustments - Pro Forma'!E60</f>
        <v>0</v>
      </c>
      <c r="F59" s="1661">
        <f>'Adjustments - restating'!F59+'Adjustments - Pro Forma'!F60</f>
        <v>0</v>
      </c>
      <c r="G59" s="1661">
        <f>'Adjustments - restating'!G59+'Adjustments - Pro Forma'!G60</f>
        <v>0</v>
      </c>
      <c r="H59" s="1661">
        <f>'Adjustments - restating'!H59+'Adjustments - Pro Forma'!H60</f>
        <v>0</v>
      </c>
      <c r="I59" s="1661">
        <f>'Adjustments - restating'!I59+'Adjustments - Pro Forma'!I60</f>
        <v>0</v>
      </c>
      <c r="J59" s="1661">
        <f>'Adjustments - restating'!J59+'Adjustments - Pro Forma'!J60</f>
        <v>0</v>
      </c>
      <c r="K59" s="1661">
        <f>'Adjustments - restating'!K59+'Adjustments - Pro Forma'!K60</f>
        <v>0</v>
      </c>
      <c r="L59" s="1661">
        <f>'Adjustments - restating'!L59+'Adjustments - Pro Forma'!L60</f>
        <v>0</v>
      </c>
      <c r="M59" s="1661">
        <f>'Adjustments - restating'!M59+'Adjustments - Pro Forma'!M60</f>
        <v>0</v>
      </c>
      <c r="N59" s="1661">
        <f>'Adjustments - restating'!N59+'Adjustments - Pro Forma'!N60</f>
        <v>0</v>
      </c>
      <c r="O59" s="1661">
        <f>'Adjustments - restating'!O59+'Adjustments - Pro Forma'!O60</f>
        <v>0</v>
      </c>
      <c r="P59" s="1661">
        <f>'Adjustments - restating'!P59+'Adjustments - Pro Forma'!P60</f>
        <v>0</v>
      </c>
      <c r="Q59" s="1661">
        <f>'Adjustments - restating'!Q59+'Adjustments - Pro Forma'!Q60</f>
        <v>0</v>
      </c>
      <c r="R59" s="1661">
        <f>'Adjustments - restating'!R59+'Adjustments - Pro Forma'!R60</f>
        <v>0</v>
      </c>
      <c r="S59" s="1661">
        <f>'Adjustments - restating'!S59+'Adjustments - Pro Forma'!S60</f>
        <v>0</v>
      </c>
      <c r="T59" s="1661">
        <f>'Adjustments - restating'!T59+'Adjustments - Pro Forma'!T60</f>
        <v>0</v>
      </c>
      <c r="U59" s="1661">
        <f>'Adjustments - restating'!U59+'Adjustments - Pro Forma'!U60</f>
        <v>0</v>
      </c>
      <c r="V59" s="1661">
        <f>'Adjustments - restating'!V59+'Adjustments - Pro Forma'!V60</f>
        <v>0</v>
      </c>
      <c r="W59" s="1661">
        <f>'Adjustments - restating'!W59+'Adjustments - Pro Forma'!W60</f>
        <v>0</v>
      </c>
      <c r="X59" s="1661">
        <f>'Adjustments - restating'!X59+'Adjustments - Pro Forma'!X60</f>
        <v>0</v>
      </c>
      <c r="Y59" s="1661">
        <f>'Adjustments - restating'!Y59+'Adjustments - Pro Forma'!Y60</f>
        <v>0</v>
      </c>
      <c r="Z59" s="1661">
        <f>'Adjustments - restating'!Z59+'Adjustments - Pro Forma'!Z60</f>
        <v>0</v>
      </c>
      <c r="AA59" s="1661">
        <f>'Adjustments - restating'!AA59+'Adjustments - Pro Forma'!AA60</f>
        <v>0</v>
      </c>
      <c r="AB59" s="1661">
        <f>'Adjustments - restating'!AB59+'Adjustments - Pro Forma'!AB60</f>
        <v>0</v>
      </c>
      <c r="AC59" s="1661">
        <f>'Adjustments - restating'!AC59+'Adjustments - Pro Forma'!AC60</f>
        <v>0</v>
      </c>
      <c r="AD59" s="1661">
        <f>'Adjustments - restating'!AD59+'Adjustments - Pro Forma'!AD60</f>
        <v>0</v>
      </c>
      <c r="AE59" s="1661">
        <f>'Adjustments - restating'!AE59+'Adjustments - Pro Forma'!AE60</f>
        <v>0</v>
      </c>
      <c r="AF59" s="1661">
        <f>'Adjustments - restating'!AF59+'Adjustments - Pro Forma'!AF60</f>
        <v>0</v>
      </c>
      <c r="AG59" s="1661">
        <f>'Adjustments - restating'!AG59+'Adjustments - Pro Forma'!AG60</f>
        <v>0</v>
      </c>
      <c r="AH59" s="1661">
        <f>'Adjustments - restating'!AH59+'Adjustments - Pro Forma'!AH60</f>
        <v>0</v>
      </c>
      <c r="AI59" s="1661">
        <f>'Adjustments - restating'!AI59+'Adjustments - Pro Forma'!AI60</f>
        <v>0</v>
      </c>
      <c r="AJ59" s="1661">
        <f>'Adjustments - restating'!AJ59+'Adjustments - Pro Forma'!AJ60</f>
        <v>0</v>
      </c>
      <c r="AK59" s="1661">
        <f>'Adjustments - restating'!AK59+'Adjustments - Pro Forma'!AK60</f>
        <v>0</v>
      </c>
      <c r="AL59" s="1661">
        <f>'Adjustments - restating'!AL59+'Adjustments - Pro Forma'!AL60</f>
        <v>0</v>
      </c>
      <c r="AM59" s="1661">
        <f>'Adjustments - restating'!AM59+'Adjustments - Pro Forma'!AM60</f>
        <v>0</v>
      </c>
      <c r="AN59" s="1661">
        <f>'Adjustments - restating'!AN59+'Adjustments - Pro Forma'!AN60</f>
        <v>0</v>
      </c>
      <c r="AO59" s="1661">
        <f>'Adjustments - restating'!AO59+'Adjustments - Pro Forma'!AO60</f>
        <v>0</v>
      </c>
      <c r="AP59" s="1661">
        <f>'Adjustments - restating'!AP59+'Adjustments - Pro Forma'!AP60</f>
        <v>0</v>
      </c>
      <c r="AQ59" s="1661">
        <f>'Adjustments - restating'!AQ59+'Adjustments - Pro Forma'!AQ60</f>
        <v>0</v>
      </c>
      <c r="AR59" s="1661">
        <f>'Adjustments - restating'!AR59+'Adjustments - Pro Forma'!AR60</f>
        <v>0</v>
      </c>
      <c r="AS59" s="1661">
        <f>'Adjustments - restating'!AS59+'Adjustments - Pro Forma'!AS60</f>
        <v>0</v>
      </c>
      <c r="AT59" s="1661">
        <f>'Adjustments - restating'!AT59+'Adjustments - Pro Forma'!AT60</f>
        <v>0</v>
      </c>
      <c r="AU59" s="1661">
        <f>'Adjustments - restating'!AU59+'Adjustments - Pro Forma'!AU60</f>
        <v>-2980495.6783333328</v>
      </c>
      <c r="AV59" s="1661">
        <f>'Adjustments - restating'!AV59+'Adjustments - Pro Forma'!AV60</f>
        <v>0</v>
      </c>
      <c r="AW59" s="1661">
        <f>'Adjustments - restating'!AW59+'Adjustments - Pro Forma'!AW60</f>
        <v>0</v>
      </c>
      <c r="AX59" s="1661">
        <f>'Adjustments - restating'!AX59+'Adjustments - Pro Forma'!AX60</f>
        <v>0</v>
      </c>
      <c r="AY59" s="1661">
        <f>'Adjustments - restating'!AY59+'Adjustments - Pro Forma'!AY60</f>
        <v>0</v>
      </c>
      <c r="AZ59" s="1661">
        <f>'Adjustments - restating'!AZ59+'Adjustments - Pro Forma'!AZ60</f>
        <v>0</v>
      </c>
      <c r="BA59" s="1661"/>
      <c r="BB59" s="1661"/>
      <c r="BC59" s="1661"/>
      <c r="CY59" s="1662"/>
    </row>
    <row r="60" spans="1:103">
      <c r="A60" s="904">
        <v>52</v>
      </c>
      <c r="B60" s="948" t="s">
        <v>66</v>
      </c>
      <c r="C60" s="929">
        <f t="shared" si="25"/>
        <v>-3238462.16333762</v>
      </c>
      <c r="D60" s="1661">
        <f>'Adjustments - restating'!D60+'Adjustments - Pro Forma'!D61</f>
        <v>0</v>
      </c>
      <c r="E60" s="1661">
        <f>'Adjustments - restating'!E60+'Adjustments - Pro Forma'!E61</f>
        <v>0</v>
      </c>
      <c r="F60" s="1661">
        <f>'Adjustments - restating'!F60+'Adjustments - Pro Forma'!F61</f>
        <v>0</v>
      </c>
      <c r="G60" s="1661">
        <f>'Adjustments - restating'!G60+'Adjustments - Pro Forma'!G61</f>
        <v>-4218445.3037073184</v>
      </c>
      <c r="H60" s="1661">
        <f>'Adjustments - restating'!H60+'Adjustments - Pro Forma'!H61</f>
        <v>0</v>
      </c>
      <c r="I60" s="1661">
        <f>'Adjustments - restating'!I60+'Adjustments - Pro Forma'!I61</f>
        <v>0</v>
      </c>
      <c r="J60" s="1661">
        <f>'Adjustments - restating'!J60+'Adjustments - Pro Forma'!J61</f>
        <v>0</v>
      </c>
      <c r="K60" s="1661">
        <f>'Adjustments - restating'!K60+'Adjustments - Pro Forma'!K61</f>
        <v>0</v>
      </c>
      <c r="L60" s="1661">
        <f>'Adjustments - restating'!L60+'Adjustments - Pro Forma'!L61</f>
        <v>0</v>
      </c>
      <c r="M60" s="1661">
        <f>'Adjustments - restating'!M60+'Adjustments - Pro Forma'!M61</f>
        <v>0</v>
      </c>
      <c r="N60" s="1661">
        <f>'Adjustments - restating'!N60+'Adjustments - Pro Forma'!N61</f>
        <v>0</v>
      </c>
      <c r="O60" s="1661">
        <f>'Adjustments - restating'!O60+'Adjustments - Pro Forma'!O61</f>
        <v>0</v>
      </c>
      <c r="P60" s="1661">
        <f>'Adjustments - restating'!P60+'Adjustments - Pro Forma'!P61</f>
        <v>0</v>
      </c>
      <c r="Q60" s="1661">
        <f>'Adjustments - restating'!Q60+'Adjustments - Pro Forma'!Q61</f>
        <v>0</v>
      </c>
      <c r="R60" s="1661">
        <f>'Adjustments - restating'!R60+'Adjustments - Pro Forma'!R61</f>
        <v>0</v>
      </c>
      <c r="S60" s="1661">
        <f>'Adjustments - restating'!S60+'Adjustments - Pro Forma'!S61</f>
        <v>0</v>
      </c>
      <c r="T60" s="1661">
        <f>'Adjustments - restating'!T60+'Adjustments - Pro Forma'!T61</f>
        <v>0</v>
      </c>
      <c r="U60" s="1661">
        <f>'Adjustments - restating'!U60+'Adjustments - Pro Forma'!U61</f>
        <v>-212582.87396787116</v>
      </c>
      <c r="V60" s="1661">
        <f>'Adjustments - restating'!V60+'Adjustments - Pro Forma'!V61</f>
        <v>0</v>
      </c>
      <c r="W60" s="1661">
        <f>'Adjustments - restating'!W60+'Adjustments - Pro Forma'!W61</f>
        <v>0</v>
      </c>
      <c r="X60" s="1661">
        <f>'Adjustments - restating'!X60+'Adjustments - Pro Forma'!X61</f>
        <v>0</v>
      </c>
      <c r="Y60" s="1661">
        <f>'Adjustments - restating'!Y60+'Adjustments - Pro Forma'!Y61</f>
        <v>0</v>
      </c>
      <c r="Z60" s="1661">
        <f>'Adjustments - restating'!Z60+'Adjustments - Pro Forma'!Z61</f>
        <v>0</v>
      </c>
      <c r="AA60" s="1661">
        <f>'Adjustments - restating'!AA60+'Adjustments - Pro Forma'!AA61</f>
        <v>0</v>
      </c>
      <c r="AB60" s="1661">
        <f>'Adjustments - restating'!AB60+'Adjustments - Pro Forma'!AB61</f>
        <v>0</v>
      </c>
      <c r="AC60" s="1661">
        <f>'Adjustments - restating'!AC60+'Adjustments - Pro Forma'!AC61</f>
        <v>0</v>
      </c>
      <c r="AD60" s="1661">
        <f>'Adjustments - restating'!AD60+'Adjustments - Pro Forma'!AD61</f>
        <v>0</v>
      </c>
      <c r="AE60" s="1661">
        <f>'Adjustments - restating'!AE60+'Adjustments - Pro Forma'!AE61</f>
        <v>0</v>
      </c>
      <c r="AF60" s="1661">
        <f>'Adjustments - restating'!AF60+'Adjustments - Pro Forma'!AF61</f>
        <v>0</v>
      </c>
      <c r="AG60" s="1661">
        <f>'Adjustments - restating'!AG60+'Adjustments - Pro Forma'!AG61</f>
        <v>0</v>
      </c>
      <c r="AH60" s="1661">
        <f>'Adjustments - restating'!AH60+'Adjustments - Pro Forma'!AH61</f>
        <v>0</v>
      </c>
      <c r="AI60" s="1661">
        <f>'Adjustments - restating'!AI60+'Adjustments - Pro Forma'!AI61</f>
        <v>0</v>
      </c>
      <c r="AJ60" s="1661">
        <f>'Adjustments - restating'!AJ60+'Adjustments - Pro Forma'!AJ61</f>
        <v>0</v>
      </c>
      <c r="AK60" s="1661">
        <f>'Adjustments - restating'!AK60+'Adjustments - Pro Forma'!AK61</f>
        <v>0</v>
      </c>
      <c r="AL60" s="1661">
        <f>'Adjustments - restating'!AL60+'Adjustments - Pro Forma'!AL61</f>
        <v>0</v>
      </c>
      <c r="AM60" s="1661">
        <f>'Adjustments - restating'!AM60+'Adjustments - Pro Forma'!AM61</f>
        <v>0</v>
      </c>
      <c r="AN60" s="1661">
        <f>'Adjustments - restating'!AN60+'Adjustments - Pro Forma'!AN61</f>
        <v>0</v>
      </c>
      <c r="AO60" s="1661">
        <f>'Adjustments - restating'!AO60+'Adjustments - Pro Forma'!AO61</f>
        <v>0</v>
      </c>
      <c r="AP60" s="1661">
        <f>'Adjustments - restating'!AP60+'Adjustments - Pro Forma'!AP61</f>
        <v>0</v>
      </c>
      <c r="AQ60" s="1661">
        <f>'Adjustments - restating'!AQ60+'Adjustments - Pro Forma'!AQ61</f>
        <v>0</v>
      </c>
      <c r="AR60" s="1661">
        <f>'Adjustments - restating'!AR60+'Adjustments - Pro Forma'!AR61</f>
        <v>0</v>
      </c>
      <c r="AS60" s="1661">
        <f>'Adjustments - restating'!AS60+'Adjustments - Pro Forma'!AS61</f>
        <v>0.44229903347719396</v>
      </c>
      <c r="AT60" s="1661">
        <f>'Adjustments - restating'!AT60+'Adjustments - Pro Forma'!AT61</f>
        <v>1185108.7951282924</v>
      </c>
      <c r="AU60" s="1661">
        <f>'Adjustments - restating'!AU60+'Adjustments - Pro Forma'!AU61</f>
        <v>0</v>
      </c>
      <c r="AV60" s="1661">
        <f>'Adjustments - restating'!AV60+'Adjustments - Pro Forma'!AV61</f>
        <v>0</v>
      </c>
      <c r="AW60" s="1661">
        <f>'Adjustments - restating'!AW60+'Adjustments - Pro Forma'!AW61</f>
        <v>0</v>
      </c>
      <c r="AX60" s="1661">
        <f>'Adjustments - restating'!AX60+'Adjustments - Pro Forma'!AX61</f>
        <v>0</v>
      </c>
      <c r="AY60" s="1661">
        <f>'Adjustments - restating'!AY60+'Adjustments - Pro Forma'!AY61</f>
        <v>0</v>
      </c>
      <c r="AZ60" s="1661">
        <f>'Adjustments - restating'!AZ60+'Adjustments - Pro Forma'!AZ61</f>
        <v>7456.7769102435559</v>
      </c>
      <c r="BA60" s="1661"/>
      <c r="BB60" s="1661"/>
      <c r="BC60" s="1661"/>
      <c r="CY60" s="1662"/>
    </row>
    <row r="61" spans="1:103">
      <c r="A61" s="904">
        <v>53</v>
      </c>
      <c r="B61" s="948"/>
      <c r="C61" s="929"/>
      <c r="D61" s="1661">
        <f>'Adjustments - restating'!D61+'Adjustments - Pro Forma'!D62</f>
        <v>0</v>
      </c>
      <c r="E61" s="1661"/>
      <c r="F61" s="1661">
        <v>0</v>
      </c>
      <c r="G61" s="1661"/>
      <c r="H61" s="1661"/>
      <c r="I61" s="1661"/>
      <c r="J61" s="1661"/>
      <c r="K61" s="1661"/>
      <c r="L61" s="1661"/>
      <c r="M61" s="1661">
        <v>0</v>
      </c>
      <c r="N61" s="1661">
        <v>0</v>
      </c>
      <c r="O61" s="1661"/>
      <c r="P61" s="1661"/>
      <c r="Q61" s="1661"/>
      <c r="R61" s="1661">
        <v>0</v>
      </c>
      <c r="S61" s="1661"/>
      <c r="T61" s="1661">
        <v>0</v>
      </c>
      <c r="U61" s="1661"/>
      <c r="V61" s="1661">
        <f>'Adjustments - restating'!V61+'Adjustments - Pro Forma'!V62</f>
        <v>0</v>
      </c>
      <c r="W61" s="1661">
        <f>'Adjustments - restating'!W61+'Adjustments - Pro Forma'!W62</f>
        <v>0</v>
      </c>
      <c r="X61" s="1661">
        <f>'Adjustments - restating'!X61+'Adjustments - Pro Forma'!X62</f>
        <v>0</v>
      </c>
      <c r="Y61" s="1661"/>
      <c r="Z61" s="1661"/>
      <c r="AA61" s="1661"/>
      <c r="AB61" s="1661"/>
      <c r="AC61" s="1661"/>
      <c r="AD61" s="1661"/>
      <c r="AE61" s="1661"/>
      <c r="AF61" s="1661"/>
      <c r="AG61" s="1661"/>
      <c r="AH61" s="1661"/>
      <c r="AI61" s="1661"/>
      <c r="AJ61" s="1661"/>
      <c r="AK61" s="1661"/>
      <c r="AL61" s="1661"/>
      <c r="AM61" s="1661"/>
      <c r="AN61" s="1661"/>
      <c r="AO61" s="1661"/>
      <c r="AP61" s="1661"/>
      <c r="AQ61" s="1661"/>
      <c r="AR61" s="1661"/>
      <c r="AS61" s="1661"/>
      <c r="AT61" s="1661"/>
      <c r="AU61" s="929"/>
      <c r="AV61" s="1661">
        <v>0</v>
      </c>
      <c r="AW61" s="929"/>
      <c r="AX61" s="929"/>
      <c r="AY61" s="1661">
        <f>'Adjustments - restating'!AY61+'Adjustments - Pro Forma'!AY62</f>
        <v>0</v>
      </c>
      <c r="AZ61" s="1661">
        <f>'Adjustments - restating'!AZ61+'Adjustments - Pro Forma'!AZ62</f>
        <v>0</v>
      </c>
      <c r="BA61" s="1661"/>
      <c r="BB61" s="1661"/>
      <c r="BC61" s="1661"/>
      <c r="CY61" s="1662"/>
    </row>
    <row r="62" spans="1:103">
      <c r="A62" s="904">
        <v>54</v>
      </c>
      <c r="B62" s="1507" t="s">
        <v>67</v>
      </c>
      <c r="C62" s="1678">
        <f>SUM(C54:C61)</f>
        <v>-44997358.270425923</v>
      </c>
      <c r="D62" s="1664">
        <f>SUM(D54:D61)</f>
        <v>0</v>
      </c>
      <c r="E62" s="1664">
        <f>SUM(E54:E61)</f>
        <v>2751332</v>
      </c>
      <c r="F62" s="1664">
        <f t="shared" ref="F62:AZ62" si="26">SUM(F54:F61)</f>
        <v>0</v>
      </c>
      <c r="G62" s="1664">
        <f t="shared" si="26"/>
        <v>-2617532.9137672065</v>
      </c>
      <c r="H62" s="1664">
        <f t="shared" si="26"/>
        <v>0</v>
      </c>
      <c r="I62" s="1664">
        <f t="shared" si="26"/>
        <v>0</v>
      </c>
      <c r="J62" s="1664">
        <f t="shared" ref="J62" si="27">SUM(J54:J61)</f>
        <v>0</v>
      </c>
      <c r="K62" s="1664">
        <f t="shared" si="26"/>
        <v>0</v>
      </c>
      <c r="L62" s="1664">
        <f t="shared" si="26"/>
        <v>0</v>
      </c>
      <c r="M62" s="1664">
        <f t="shared" si="26"/>
        <v>0</v>
      </c>
      <c r="N62" s="1664">
        <f t="shared" si="26"/>
        <v>0</v>
      </c>
      <c r="O62" s="1664">
        <f t="shared" si="26"/>
        <v>0</v>
      </c>
      <c r="P62" s="1664">
        <f t="shared" si="26"/>
        <v>472405.88223046891</v>
      </c>
      <c r="Q62" s="1664">
        <f t="shared" si="26"/>
        <v>0</v>
      </c>
      <c r="R62" s="1664">
        <f t="shared" si="26"/>
        <v>330670.96956528531</v>
      </c>
      <c r="S62" s="1664">
        <f t="shared" si="26"/>
        <v>0</v>
      </c>
      <c r="T62" s="1664">
        <f t="shared" si="26"/>
        <v>0</v>
      </c>
      <c r="U62" s="1664">
        <f t="shared" si="26"/>
        <v>-212582.87396787116</v>
      </c>
      <c r="V62" s="1664">
        <f t="shared" si="26"/>
        <v>0</v>
      </c>
      <c r="W62" s="1664">
        <f t="shared" si="26"/>
        <v>0</v>
      </c>
      <c r="X62" s="1664">
        <f t="shared" si="26"/>
        <v>17965797.620484613</v>
      </c>
      <c r="Y62" s="1664">
        <f t="shared" si="26"/>
        <v>-264083.87465224485</v>
      </c>
      <c r="Z62" s="1664">
        <f t="shared" si="26"/>
        <v>0</v>
      </c>
      <c r="AA62" s="1664">
        <f t="shared" si="26"/>
        <v>-5199034.8288940592</v>
      </c>
      <c r="AB62" s="1664">
        <f t="shared" si="26"/>
        <v>0</v>
      </c>
      <c r="AC62" s="1664">
        <f t="shared" si="26"/>
        <v>-510417.13577641395</v>
      </c>
      <c r="AD62" s="1664">
        <f t="shared" si="26"/>
        <v>0</v>
      </c>
      <c r="AE62" s="1664">
        <f t="shared" si="26"/>
        <v>0</v>
      </c>
      <c r="AF62" s="1664">
        <f t="shared" si="26"/>
        <v>0</v>
      </c>
      <c r="AG62" s="1664">
        <f t="shared" si="26"/>
        <v>1099614</v>
      </c>
      <c r="AH62" s="1664">
        <f t="shared" si="26"/>
        <v>-5401575.4000000004</v>
      </c>
      <c r="AI62" s="1664">
        <f t="shared" si="26"/>
        <v>0</v>
      </c>
      <c r="AJ62" s="1664">
        <f t="shared" si="26"/>
        <v>-9873199.076123938</v>
      </c>
      <c r="AK62" s="1664">
        <f t="shared" si="26"/>
        <v>0</v>
      </c>
      <c r="AL62" s="1664">
        <f t="shared" si="26"/>
        <v>0</v>
      </c>
      <c r="AM62" s="1664">
        <f t="shared" si="26"/>
        <v>-23449722.456842393</v>
      </c>
      <c r="AN62" s="1664">
        <f t="shared" si="26"/>
        <v>105942.55956519302</v>
      </c>
      <c r="AO62" s="1664">
        <f t="shared" si="26"/>
        <v>23142.536575635779</v>
      </c>
      <c r="AP62" s="1664">
        <f t="shared" si="26"/>
        <v>0</v>
      </c>
      <c r="AQ62" s="1664">
        <f t="shared" si="26"/>
        <v>1697439.8920278733</v>
      </c>
      <c r="AR62" s="1664">
        <f t="shared" si="26"/>
        <v>0</v>
      </c>
      <c r="AS62" s="1664">
        <f t="shared" si="26"/>
        <v>386866.4972159302</v>
      </c>
      <c r="AT62" s="1664">
        <f t="shared" si="26"/>
        <v>1016834.2860066789</v>
      </c>
      <c r="AU62" s="1664">
        <f t="shared" si="26"/>
        <v>-2980495.6783333328</v>
      </c>
      <c r="AV62" s="1664">
        <f t="shared" si="26"/>
        <v>-6261915</v>
      </c>
      <c r="AW62" s="1679">
        <f t="shared" si="26"/>
        <v>-14463670</v>
      </c>
      <c r="AX62" s="1664">
        <f t="shared" ref="AX62" si="28">SUM(AX54:AX61)</f>
        <v>0</v>
      </c>
      <c r="AY62" s="1664">
        <f t="shared" si="26"/>
        <v>337916.75424200163</v>
      </c>
      <c r="AZ62" s="1664">
        <f t="shared" si="26"/>
        <v>48907.970017859647</v>
      </c>
      <c r="BA62" s="1666"/>
      <c r="BB62" s="1666"/>
      <c r="BC62" s="1666"/>
      <c r="CY62" s="1662"/>
    </row>
    <row r="63" spans="1:103">
      <c r="A63" s="904">
        <v>55</v>
      </c>
      <c r="B63" s="948"/>
      <c r="C63" s="1506">
        <f>SUM(D62:AZ62)</f>
        <v>-44997358.270425923</v>
      </c>
      <c r="D63" s="1661"/>
      <c r="E63" s="1661"/>
      <c r="F63" s="1661"/>
      <c r="G63" s="1661"/>
      <c r="H63" s="1661"/>
      <c r="I63" s="1661"/>
      <c r="J63" s="1661"/>
      <c r="K63" s="1661"/>
      <c r="L63" s="1661"/>
      <c r="M63" s="1661"/>
      <c r="N63" s="1661"/>
      <c r="O63" s="1661"/>
      <c r="P63" s="1661"/>
      <c r="Q63" s="1661"/>
      <c r="R63" s="1661"/>
      <c r="S63" s="1661"/>
      <c r="T63" s="1661"/>
      <c r="U63" s="1661"/>
      <c r="V63" s="1661"/>
      <c r="W63" s="1661"/>
      <c r="X63" s="1661"/>
      <c r="Y63" s="1661"/>
      <c r="Z63" s="1661"/>
      <c r="AA63" s="1661"/>
      <c r="AB63" s="1661"/>
      <c r="AC63" s="1661"/>
      <c r="AD63" s="1661"/>
      <c r="AE63" s="1661"/>
      <c r="AF63" s="1661"/>
      <c r="AG63" s="1661"/>
      <c r="AH63" s="1661"/>
      <c r="AI63" s="1661"/>
      <c r="AJ63" s="1661"/>
      <c r="AK63" s="1661"/>
      <c r="AL63" s="1661"/>
      <c r="AM63" s="1661"/>
      <c r="AN63" s="1661"/>
      <c r="AO63" s="1661"/>
      <c r="AP63" s="1661"/>
      <c r="AQ63" s="1661"/>
      <c r="AR63" s="1661"/>
      <c r="AS63" s="1661"/>
      <c r="AT63" s="1661"/>
      <c r="AU63" s="1661"/>
      <c r="AV63" s="1661"/>
      <c r="AW63" s="1661"/>
      <c r="AX63" s="1661"/>
      <c r="AY63" s="1661"/>
      <c r="AZ63" s="1661"/>
      <c r="BA63" s="1661"/>
      <c r="BB63" s="1661"/>
      <c r="BC63" s="1661"/>
      <c r="CY63" s="1662"/>
    </row>
    <row r="64" spans="1:103">
      <c r="A64" s="904">
        <v>56</v>
      </c>
      <c r="B64" s="1668" t="s">
        <v>68</v>
      </c>
      <c r="C64" s="1515">
        <f>C51+C62</f>
        <v>-22687581.568319093</v>
      </c>
      <c r="D64" s="1680">
        <f>D51+D62</f>
        <v>0</v>
      </c>
      <c r="E64" s="1680">
        <f>E51+E62</f>
        <v>2751332</v>
      </c>
      <c r="F64" s="1680">
        <f>F51+F62</f>
        <v>0</v>
      </c>
      <c r="G64" s="1680">
        <f t="shared" ref="G64:L64" si="29">G51+G62</f>
        <v>-2617532.9137672065</v>
      </c>
      <c r="H64" s="1680">
        <f t="shared" si="29"/>
        <v>0</v>
      </c>
      <c r="I64" s="1680">
        <f t="shared" si="29"/>
        <v>0</v>
      </c>
      <c r="J64" s="1680">
        <f t="shared" ref="J64" si="30">J51+J62</f>
        <v>0</v>
      </c>
      <c r="K64" s="1680">
        <f t="shared" si="29"/>
        <v>0</v>
      </c>
      <c r="L64" s="1680">
        <f t="shared" si="29"/>
        <v>0</v>
      </c>
      <c r="M64" s="1680">
        <f t="shared" ref="M64:U64" si="31">M51+M62</f>
        <v>0</v>
      </c>
      <c r="N64" s="1680">
        <f t="shared" si="31"/>
        <v>0</v>
      </c>
      <c r="O64" s="1680">
        <f t="shared" si="31"/>
        <v>0</v>
      </c>
      <c r="P64" s="1680">
        <f t="shared" si="31"/>
        <v>472405.88223046891</v>
      </c>
      <c r="Q64" s="1680">
        <f t="shared" si="31"/>
        <v>0</v>
      </c>
      <c r="R64" s="1680">
        <f t="shared" si="31"/>
        <v>-306376.37043471489</v>
      </c>
      <c r="S64" s="1680">
        <f t="shared" si="31"/>
        <v>0</v>
      </c>
      <c r="T64" s="1680">
        <f t="shared" si="31"/>
        <v>0</v>
      </c>
      <c r="U64" s="1680">
        <f t="shared" si="31"/>
        <v>-212582.87396787116</v>
      </c>
      <c r="V64" s="1680">
        <f t="shared" ref="V64" si="32">V51+V62</f>
        <v>0</v>
      </c>
      <c r="W64" s="1680">
        <f>W51+W62</f>
        <v>0</v>
      </c>
      <c r="X64" s="1680">
        <f t="shared" ref="X64:AZ64" si="33">X51+X62</f>
        <v>-8160130.3493880853</v>
      </c>
      <c r="Y64" s="1680">
        <f t="shared" si="33"/>
        <v>-264083.87465224485</v>
      </c>
      <c r="Z64" s="1680">
        <f t="shared" si="33"/>
        <v>0</v>
      </c>
      <c r="AA64" s="1680">
        <f t="shared" si="33"/>
        <v>-5199034.8288940592</v>
      </c>
      <c r="AB64" s="1680">
        <f t="shared" si="33"/>
        <v>0</v>
      </c>
      <c r="AC64" s="1680">
        <f t="shared" si="33"/>
        <v>-510417.13577641395</v>
      </c>
      <c r="AD64" s="1680">
        <f t="shared" si="33"/>
        <v>0</v>
      </c>
      <c r="AE64" s="1680">
        <f t="shared" si="33"/>
        <v>0</v>
      </c>
      <c r="AF64" s="1680">
        <f t="shared" si="33"/>
        <v>0</v>
      </c>
      <c r="AG64" s="1680">
        <f t="shared" si="33"/>
        <v>1099614</v>
      </c>
      <c r="AH64" s="1671">
        <f t="shared" si="33"/>
        <v>-5401575.4000000004</v>
      </c>
      <c r="AI64" s="1680">
        <f t="shared" si="33"/>
        <v>0</v>
      </c>
      <c r="AJ64" s="1680">
        <f t="shared" si="33"/>
        <v>-9873199.076123938</v>
      </c>
      <c r="AK64" s="1680">
        <f t="shared" si="33"/>
        <v>0</v>
      </c>
      <c r="AL64" s="1680">
        <f t="shared" si="33"/>
        <v>0</v>
      </c>
      <c r="AM64" s="1680">
        <f t="shared" si="33"/>
        <v>30678372.023505226</v>
      </c>
      <c r="AN64" s="1680">
        <f t="shared" si="33"/>
        <v>261508.8034731535</v>
      </c>
      <c r="AO64" s="1680">
        <f t="shared" si="33"/>
        <v>23142.536575635779</v>
      </c>
      <c r="AP64" s="1680">
        <f t="shared" si="33"/>
        <v>-7864274.849367138</v>
      </c>
      <c r="AQ64" s="1680">
        <f t="shared" si="33"/>
        <v>1697439.8920278733</v>
      </c>
      <c r="AR64" s="1681">
        <f t="shared" si="33"/>
        <v>-441006.12659999984</v>
      </c>
      <c r="AS64" s="1680">
        <f t="shared" si="33"/>
        <v>462825.31984121841</v>
      </c>
      <c r="AT64" s="1680">
        <f t="shared" si="33"/>
        <v>748257.67764485441</v>
      </c>
      <c r="AU64" s="1680">
        <f t="shared" si="33"/>
        <v>-2980495.6783333328</v>
      </c>
      <c r="AV64" s="1680">
        <f t="shared" si="33"/>
        <v>9488085</v>
      </c>
      <c r="AW64" s="1671">
        <f t="shared" si="33"/>
        <v>-14463670</v>
      </c>
      <c r="AX64" s="1680">
        <f t="shared" ref="AX64" si="34">AX51+AX62</f>
        <v>-11300254</v>
      </c>
      <c r="AY64" s="1680">
        <f t="shared" si="33"/>
        <v>-729159.07079102378</v>
      </c>
      <c r="AZ64" s="1680">
        <f t="shared" si="33"/>
        <v>-46772.155521488785</v>
      </c>
      <c r="BA64" s="1661"/>
      <c r="BB64" s="1661"/>
      <c r="BC64" s="1661"/>
      <c r="CY64" s="1662"/>
    </row>
    <row r="65" spans="1:103">
      <c r="A65" s="904">
        <v>57</v>
      </c>
      <c r="B65" s="948"/>
      <c r="C65" s="1506">
        <f>SUM(D64:AZ64)</f>
        <v>-22687581.568319086</v>
      </c>
      <c r="D65" s="1682"/>
      <c r="E65" s="1682"/>
      <c r="F65" s="1682"/>
      <c r="G65" s="1682"/>
      <c r="H65" s="1682"/>
      <c r="I65" s="1682"/>
      <c r="J65" s="1682"/>
      <c r="K65" s="1682"/>
      <c r="L65" s="1682"/>
      <c r="M65" s="1682"/>
      <c r="N65" s="1682"/>
      <c r="O65" s="1682"/>
      <c r="P65" s="1682"/>
      <c r="Q65" s="1682"/>
      <c r="R65" s="1666"/>
      <c r="S65" s="1682"/>
      <c r="T65" s="1661"/>
      <c r="U65" s="1682"/>
      <c r="V65" s="1682"/>
      <c r="W65" s="1682"/>
      <c r="X65" s="1682"/>
      <c r="Y65" s="1682"/>
      <c r="Z65" s="1682"/>
      <c r="AA65" s="1682"/>
      <c r="AB65" s="1682"/>
      <c r="AC65" s="1682"/>
      <c r="AD65" s="1682"/>
      <c r="AE65" s="1682"/>
      <c r="AF65" s="1682"/>
      <c r="AG65" s="1682"/>
      <c r="AH65" s="1682"/>
      <c r="AI65" s="1682"/>
      <c r="AJ65" s="1682"/>
      <c r="AK65" s="1682"/>
      <c r="AL65" s="1682"/>
      <c r="AM65" s="1682"/>
      <c r="AN65" s="1682"/>
      <c r="AO65" s="1682"/>
      <c r="AP65" s="1682"/>
      <c r="AQ65" s="1682"/>
      <c r="AR65" s="1682"/>
      <c r="AS65" s="1682"/>
      <c r="AT65" s="1682"/>
      <c r="AU65" s="1682"/>
      <c r="AV65" s="1682"/>
      <c r="AW65" s="1682"/>
      <c r="AX65" s="1682"/>
      <c r="AY65" s="1682"/>
      <c r="AZ65" s="1682"/>
      <c r="BA65" s="1682"/>
      <c r="BB65" s="1682"/>
      <c r="BC65" s="1682"/>
      <c r="CY65" s="1662"/>
    </row>
    <row r="66" spans="1:103" ht="16.5" thickBot="1">
      <c r="A66" s="904">
        <v>58</v>
      </c>
      <c r="B66" s="959"/>
      <c r="C66" s="961"/>
      <c r="D66" s="1683"/>
      <c r="E66" s="1683"/>
      <c r="F66" s="1683"/>
      <c r="G66" s="1683"/>
      <c r="H66" s="1683"/>
      <c r="I66" s="1683"/>
      <c r="J66" s="1683"/>
      <c r="K66" s="1683"/>
      <c r="L66" s="1683"/>
      <c r="M66" s="1683">
        <v>0</v>
      </c>
      <c r="N66" s="1683"/>
      <c r="O66" s="1683"/>
      <c r="P66" s="1683"/>
      <c r="Q66" s="1683"/>
      <c r="R66" s="1684"/>
      <c r="S66" s="1683"/>
      <c r="T66" s="1684"/>
      <c r="U66" s="1683"/>
      <c r="V66" s="1683"/>
      <c r="W66" s="1683"/>
      <c r="X66" s="1683"/>
      <c r="Y66" s="1683"/>
      <c r="Z66" s="1683"/>
      <c r="AA66" s="1683"/>
      <c r="AB66" s="1683"/>
      <c r="AC66" s="1683"/>
      <c r="AD66" s="1683"/>
      <c r="AE66" s="1683"/>
      <c r="AF66" s="1683"/>
      <c r="AG66" s="1683"/>
      <c r="AH66" s="1683"/>
      <c r="AI66" s="1683"/>
      <c r="AJ66" s="1683"/>
      <c r="AK66" s="1683"/>
      <c r="AL66" s="1683"/>
      <c r="AM66" s="1683"/>
      <c r="AN66" s="1683"/>
      <c r="AO66" s="1683"/>
      <c r="AP66" s="1683"/>
      <c r="AQ66" s="1683"/>
      <c r="AR66" s="1683"/>
      <c r="AS66" s="1683"/>
      <c r="AT66" s="1683"/>
      <c r="AU66" s="1683"/>
      <c r="AV66" s="1683"/>
      <c r="AW66" s="1683"/>
      <c r="AX66" s="1683"/>
      <c r="AY66" s="1683"/>
      <c r="AZ66" s="1683"/>
      <c r="BA66" s="902"/>
      <c r="BB66" s="902"/>
      <c r="BC66" s="902"/>
      <c r="CY66" s="1662"/>
    </row>
    <row r="67" spans="1:103">
      <c r="A67" s="904">
        <v>60</v>
      </c>
      <c r="B67" s="948" t="s">
        <v>69</v>
      </c>
      <c r="C67" s="963" t="s">
        <v>70</v>
      </c>
      <c r="E67" s="963"/>
      <c r="F67" s="963"/>
      <c r="G67" s="963"/>
      <c r="H67" s="963"/>
      <c r="R67" s="1661">
        <v>0</v>
      </c>
      <c r="T67" s="1661">
        <v>0</v>
      </c>
      <c r="AU67" s="929"/>
      <c r="AW67" s="929"/>
      <c r="AX67" s="929"/>
      <c r="CY67" s="1662"/>
    </row>
    <row r="68" spans="1:103">
      <c r="A68" s="904">
        <v>61</v>
      </c>
      <c r="B68" s="948" t="s">
        <v>4</v>
      </c>
      <c r="C68" s="963" t="s">
        <v>71</v>
      </c>
      <c r="E68" s="1685">
        <v>0.35</v>
      </c>
      <c r="F68" s="963"/>
      <c r="G68" s="963"/>
      <c r="H68" s="963"/>
      <c r="R68" s="1661">
        <v>0</v>
      </c>
      <c r="T68" s="1661">
        <v>0</v>
      </c>
      <c r="AU68" s="929"/>
      <c r="AW68" s="929"/>
      <c r="AX68" s="929"/>
      <c r="CY68" s="1662"/>
    </row>
    <row r="69" spans="1:103">
      <c r="A69" s="904">
        <v>62</v>
      </c>
      <c r="B69" s="952" t="s">
        <v>832</v>
      </c>
      <c r="C69" s="936">
        <f>SUM(D70:AZ70)</f>
        <v>4813165.8489613598</v>
      </c>
      <c r="D69" s="963"/>
      <c r="E69" s="963"/>
      <c r="F69" s="963"/>
      <c r="G69" s="963"/>
      <c r="H69" s="963"/>
      <c r="R69" s="1661">
        <v>0</v>
      </c>
      <c r="T69" s="1661">
        <v>0</v>
      </c>
      <c r="AU69" s="929"/>
      <c r="AW69" s="929"/>
      <c r="AX69" s="929"/>
      <c r="CY69" s="1662"/>
    </row>
    <row r="70" spans="1:103">
      <c r="A70" s="904">
        <v>63</v>
      </c>
      <c r="B70" s="948" t="s">
        <v>72</v>
      </c>
      <c r="C70" s="1661">
        <f>C12-C25-C27-C28-C29-C34</f>
        <v>-16573424.259196214</v>
      </c>
      <c r="D70" s="1661">
        <f>'Adjustments - restating'!D69+'Adjustments - Pro Forma'!D72</f>
        <v>-6704444.8099999987</v>
      </c>
      <c r="E70" s="1661">
        <f>E12-E25-E27-E28-E29-E34</f>
        <v>-33120.929999989981</v>
      </c>
      <c r="F70" s="1661">
        <v>0</v>
      </c>
      <c r="G70" s="1661">
        <f t="shared" ref="G70:L70" si="35">G12-G25-G27-G28-G29-G34</f>
        <v>237950.87274093495</v>
      </c>
      <c r="H70" s="1661">
        <f t="shared" si="35"/>
        <v>0</v>
      </c>
      <c r="I70" s="1661">
        <f t="shared" si="35"/>
        <v>92981.764172039839</v>
      </c>
      <c r="J70" s="1661">
        <f t="shared" ref="J70" si="36">J12-J25-J27-J28-J29-J34</f>
        <v>920588.11</v>
      </c>
      <c r="K70" s="1661">
        <f t="shared" si="35"/>
        <v>44276.189880881328</v>
      </c>
      <c r="L70" s="1661">
        <f t="shared" si="35"/>
        <v>-28923.840494460805</v>
      </c>
      <c r="M70" s="1661">
        <v>0</v>
      </c>
      <c r="N70" s="1661">
        <v>0</v>
      </c>
      <c r="O70" s="1661">
        <f>O12-O25-O27-O28-O29-O34</f>
        <v>78012.306832735296</v>
      </c>
      <c r="P70" s="1661">
        <f>P12-P25-P27-P28-P29-P34</f>
        <v>4858459</v>
      </c>
      <c r="Q70" s="1661">
        <f>Q12-Q25-Q27-Q28-Q29-Q34</f>
        <v>196627.0472892508</v>
      </c>
      <c r="R70" s="1661">
        <v>0</v>
      </c>
      <c r="S70" s="1661">
        <f>S12-S25-S27-S28-S29-S34</f>
        <v>11000080.821349347</v>
      </c>
      <c r="T70" s="1661">
        <v>0</v>
      </c>
      <c r="U70" s="1661">
        <f t="shared" ref="U70:W70" si="37">U12-U25-U27-U28-U29-U34</f>
        <v>-152282.21898382137</v>
      </c>
      <c r="V70" s="1661">
        <f t="shared" si="37"/>
        <v>-8025121</v>
      </c>
      <c r="W70" s="1661">
        <f t="shared" si="37"/>
        <v>1178569.3667911782</v>
      </c>
      <c r="X70" s="1661">
        <f>X12-X25-X27-X28-X29-X34</f>
        <v>439356.46083514317</v>
      </c>
      <c r="Y70" s="1661">
        <f>Y12-Y25-Y27-Y28-Y29-Y34</f>
        <v>0</v>
      </c>
      <c r="Z70" s="1661">
        <f>Z12-Z25-Z27-Z28-Z29-Z34</f>
        <v>0</v>
      </c>
      <c r="AA70" s="1661">
        <v>0</v>
      </c>
      <c r="AB70" s="1661">
        <f t="shared" ref="AB70:AU70" si="38">AB12-AB25-AB27-AB28-AB29-AB34</f>
        <v>0</v>
      </c>
      <c r="AC70" s="1661">
        <f t="shared" si="38"/>
        <v>0</v>
      </c>
      <c r="AD70" s="1661">
        <f t="shared" si="38"/>
        <v>0</v>
      </c>
      <c r="AE70" s="1661">
        <f t="shared" si="38"/>
        <v>0</v>
      </c>
      <c r="AF70" s="1661">
        <f t="shared" si="38"/>
        <v>396368.10679120012</v>
      </c>
      <c r="AG70" s="1661">
        <f t="shared" si="38"/>
        <v>0</v>
      </c>
      <c r="AH70" s="1661">
        <f t="shared" si="38"/>
        <v>0</v>
      </c>
      <c r="AI70" s="1661">
        <f t="shared" si="38"/>
        <v>0</v>
      </c>
      <c r="AJ70" s="1661">
        <f t="shared" si="38"/>
        <v>0</v>
      </c>
      <c r="AK70" s="1661">
        <f t="shared" si="38"/>
        <v>32248.54</v>
      </c>
      <c r="AL70" s="1661">
        <f t="shared" si="38"/>
        <v>0</v>
      </c>
      <c r="AM70" s="1661">
        <f t="shared" si="38"/>
        <v>0</v>
      </c>
      <c r="AN70" s="1661">
        <f t="shared" si="38"/>
        <v>-54303.537524919564</v>
      </c>
      <c r="AO70" s="1661">
        <f t="shared" si="38"/>
        <v>0</v>
      </c>
      <c r="AP70" s="1661">
        <f t="shared" si="38"/>
        <v>0</v>
      </c>
      <c r="AQ70" s="1661">
        <f t="shared" si="38"/>
        <v>0</v>
      </c>
      <c r="AR70" s="956">
        <f t="shared" si="38"/>
        <v>17990.552800000001</v>
      </c>
      <c r="AS70" s="1661">
        <f t="shared" si="38"/>
        <v>182288.98018681514</v>
      </c>
      <c r="AT70" s="1661">
        <f t="shared" si="38"/>
        <v>169568.97296169098</v>
      </c>
      <c r="AU70" s="1661">
        <f t="shared" si="38"/>
        <v>-34004.906666666662</v>
      </c>
      <c r="AV70" s="1661">
        <v>0</v>
      </c>
      <c r="AW70" s="1661">
        <v>0</v>
      </c>
      <c r="AX70" s="1661">
        <v>0</v>
      </c>
      <c r="AY70" s="1661">
        <v>0</v>
      </c>
      <c r="AZ70" s="1661">
        <v>0</v>
      </c>
      <c r="BA70" s="1661"/>
      <c r="BB70" s="1661"/>
      <c r="BC70" s="1661"/>
      <c r="CY70" s="1662"/>
    </row>
    <row r="71" spans="1:103">
      <c r="A71" s="904">
        <v>64</v>
      </c>
      <c r="B71" s="948" t="s">
        <v>73</v>
      </c>
      <c r="C71" s="929">
        <f t="shared" ref="C71:C78" si="39">SUM(D71:AZ71)</f>
        <v>0</v>
      </c>
      <c r="D71" s="1661">
        <f>'Adjustments - restating'!D70+'Adjustments - Pro Forma'!D73</f>
        <v>0</v>
      </c>
      <c r="E71" s="1661">
        <f>'Adjustments - restating'!E70+'Adjustments - Pro Forma'!E73</f>
        <v>0</v>
      </c>
      <c r="F71" s="1661">
        <f>'Adjustments - restating'!F70+'Adjustments - Pro Forma'!F73</f>
        <v>0</v>
      </c>
      <c r="G71" s="1661">
        <f>'Adjustments - restating'!G70+'Adjustments - Pro Forma'!G73</f>
        <v>0</v>
      </c>
      <c r="H71" s="1661">
        <f>'Adjustments - restating'!H70+'Adjustments - Pro Forma'!H73</f>
        <v>0</v>
      </c>
      <c r="I71" s="1661">
        <f>'Adjustments - restating'!I70+'Adjustments - Pro Forma'!I73</f>
        <v>0</v>
      </c>
      <c r="J71" s="1661">
        <f>'Adjustments - restating'!J70+'Adjustments - Pro Forma'!J73</f>
        <v>0</v>
      </c>
      <c r="K71" s="1661">
        <f>'Adjustments - restating'!K70+'Adjustments - Pro Forma'!K73</f>
        <v>0</v>
      </c>
      <c r="L71" s="1661">
        <f>'Adjustments - restating'!L70+'Adjustments - Pro Forma'!L73</f>
        <v>0</v>
      </c>
      <c r="M71" s="1661">
        <f>'Adjustments - restating'!M70+'Adjustments - Pro Forma'!M73</f>
        <v>0</v>
      </c>
      <c r="N71" s="1661">
        <f>'Adjustments - restating'!N70+'Adjustments - Pro Forma'!N73</f>
        <v>0</v>
      </c>
      <c r="O71" s="1661">
        <f>'Adjustments - restating'!O70+'Adjustments - Pro Forma'!O73</f>
        <v>0</v>
      </c>
      <c r="P71" s="1661">
        <f>'Adjustments - restating'!P70+'Adjustments - Pro Forma'!P73</f>
        <v>0</v>
      </c>
      <c r="Q71" s="1661">
        <f>'Adjustments - restating'!Q70+'Adjustments - Pro Forma'!Q73</f>
        <v>0</v>
      </c>
      <c r="R71" s="1661">
        <f>'Adjustments - restating'!R70+'Adjustments - Pro Forma'!R73</f>
        <v>0</v>
      </c>
      <c r="S71" s="1661">
        <f>'Adjustments - restating'!S70+'Adjustments - Pro Forma'!S73</f>
        <v>0</v>
      </c>
      <c r="T71" s="1661">
        <f>'Adjustments - restating'!T70+'Adjustments - Pro Forma'!T73</f>
        <v>0</v>
      </c>
      <c r="U71" s="1661">
        <f>'Adjustments - restating'!U70+'Adjustments - Pro Forma'!U73</f>
        <v>0</v>
      </c>
      <c r="V71" s="1661">
        <f>'Adjustments - restating'!V70+'Adjustments - Pro Forma'!V73</f>
        <v>0</v>
      </c>
      <c r="W71" s="1661">
        <f>'Adjustments - restating'!W70+'Adjustments - Pro Forma'!W73</f>
        <v>0</v>
      </c>
      <c r="X71" s="1661">
        <f>'Adjustments - restating'!X70+'Adjustments - Pro Forma'!X73</f>
        <v>0</v>
      </c>
      <c r="Y71" s="1661">
        <f>'Adjustments - restating'!Y70+'Adjustments - Pro Forma'!Y73</f>
        <v>0</v>
      </c>
      <c r="Z71" s="1661">
        <f>'Adjustments - restating'!Z70+'Adjustments - Pro Forma'!Z73</f>
        <v>0</v>
      </c>
      <c r="AA71" s="1661">
        <f>'Adjustments - restating'!AA70+'Adjustments - Pro Forma'!AA73</f>
        <v>0</v>
      </c>
      <c r="AB71" s="1661">
        <f>'Adjustments - restating'!AB70+'Adjustments - Pro Forma'!AB73</f>
        <v>0</v>
      </c>
      <c r="AC71" s="1661">
        <f>'Adjustments - restating'!AC70+'Adjustments - Pro Forma'!AC73</f>
        <v>0</v>
      </c>
      <c r="AD71" s="1661">
        <f>'Adjustments - restating'!AD70+'Adjustments - Pro Forma'!AD73</f>
        <v>0</v>
      </c>
      <c r="AE71" s="1661">
        <f>'Adjustments - restating'!AE70+'Adjustments - Pro Forma'!AE73</f>
        <v>0</v>
      </c>
      <c r="AF71" s="1661">
        <f>'Adjustments - restating'!AF70+'Adjustments - Pro Forma'!AF73</f>
        <v>0</v>
      </c>
      <c r="AG71" s="1661">
        <f>'Adjustments - restating'!AG70+'Adjustments - Pro Forma'!AG73</f>
        <v>0</v>
      </c>
      <c r="AH71" s="1661">
        <f>'Adjustments - restating'!AH70+'Adjustments - Pro Forma'!AH73</f>
        <v>0</v>
      </c>
      <c r="AI71" s="1661">
        <f>'Adjustments - restating'!AI70+'Adjustments - Pro Forma'!AI73</f>
        <v>0</v>
      </c>
      <c r="AJ71" s="1661">
        <f>'Adjustments - restating'!AJ70+'Adjustments - Pro Forma'!AJ73</f>
        <v>0</v>
      </c>
      <c r="AK71" s="1661">
        <f>'Adjustments - restating'!AK70+'Adjustments - Pro Forma'!AK73</f>
        <v>0</v>
      </c>
      <c r="AL71" s="1661">
        <f>'Adjustments - restating'!AL70+'Adjustments - Pro Forma'!AL73</f>
        <v>0</v>
      </c>
      <c r="AM71" s="1661">
        <f>'Adjustments - restating'!AM70+'Adjustments - Pro Forma'!AM73</f>
        <v>0</v>
      </c>
      <c r="AN71" s="1661">
        <f>'Adjustments - restating'!AN70+'Adjustments - Pro Forma'!AN73</f>
        <v>0</v>
      </c>
      <c r="AO71" s="1661">
        <f>'Adjustments - restating'!AO70+'Adjustments - Pro Forma'!AO73</f>
        <v>0</v>
      </c>
      <c r="AP71" s="1661">
        <f>'Adjustments - restating'!AP70+'Adjustments - Pro Forma'!AP73</f>
        <v>0</v>
      </c>
      <c r="AQ71" s="1661">
        <f>'Adjustments - restating'!AQ70+'Adjustments - Pro Forma'!AQ73</f>
        <v>0</v>
      </c>
      <c r="AR71" s="1661">
        <f>'Adjustments - restating'!AR70+'Adjustments - Pro Forma'!AR73</f>
        <v>0</v>
      </c>
      <c r="AS71" s="1661">
        <f>'Adjustments - restating'!AS70+'Adjustments - Pro Forma'!AS73</f>
        <v>0</v>
      </c>
      <c r="AT71" s="1661">
        <f>'Adjustments - restating'!AT70+'Adjustments - Pro Forma'!AT73</f>
        <v>0</v>
      </c>
      <c r="AU71" s="1661">
        <f>'Adjustments - restating'!AU70+'Adjustments - Pro Forma'!AU73</f>
        <v>0</v>
      </c>
      <c r="AV71" s="1661">
        <f>'Adjustments - restating'!AV70+'Adjustments - Pro Forma'!AV73</f>
        <v>0</v>
      </c>
      <c r="AW71" s="1661">
        <v>0</v>
      </c>
      <c r="AX71" s="1661">
        <v>0</v>
      </c>
      <c r="AY71" s="1661">
        <f>'Adjustments - restating'!AY70+'Adjustments - Pro Forma'!AW73</f>
        <v>0</v>
      </c>
      <c r="AZ71" s="1661">
        <f>'Adjustments - restating'!AZ70+'Adjustments - Pro Forma'!AY73</f>
        <v>0</v>
      </c>
      <c r="BA71" s="1661"/>
      <c r="BB71" s="1661"/>
      <c r="BC71" s="1661"/>
      <c r="CY71" s="1662"/>
    </row>
    <row r="72" spans="1:103">
      <c r="A72" s="904">
        <v>65</v>
      </c>
      <c r="B72" s="948" t="s">
        <v>74</v>
      </c>
      <c r="C72" s="929">
        <f t="shared" si="39"/>
        <v>217013.20626896209</v>
      </c>
      <c r="D72" s="1661">
        <f>'Adjustments - restating'!D71+'Adjustments - Pro Forma'!D74</f>
        <v>0</v>
      </c>
      <c r="E72" s="1661">
        <f>'Adjustments - restating'!E71+'Adjustments - Pro Forma'!E74</f>
        <v>0</v>
      </c>
      <c r="F72" s="1661">
        <f>'Adjustments - restating'!F71+'Adjustments - Pro Forma'!F74</f>
        <v>0</v>
      </c>
      <c r="G72" s="1661">
        <f>'Adjustments - restating'!G71+'Adjustments - Pro Forma'!G74</f>
        <v>0</v>
      </c>
      <c r="H72" s="1661">
        <f>'Adjustments - restating'!H71+'Adjustments - Pro Forma'!H74</f>
        <v>0</v>
      </c>
      <c r="I72" s="1661">
        <f>'Adjustments - restating'!I71+'Adjustments - Pro Forma'!I74</f>
        <v>0</v>
      </c>
      <c r="J72" s="1661">
        <f>'Adjustments - restating'!J71+'Adjustments - Pro Forma'!J74</f>
        <v>0</v>
      </c>
      <c r="K72" s="1661">
        <f>'Adjustments - restating'!K71+'Adjustments - Pro Forma'!K74</f>
        <v>0</v>
      </c>
      <c r="L72" s="1661">
        <f>'Adjustments - restating'!L71+'Adjustments - Pro Forma'!L74</f>
        <v>0</v>
      </c>
      <c r="M72" s="1661">
        <f>'Adjustments - restating'!M71+'Adjustments - Pro Forma'!M74</f>
        <v>0</v>
      </c>
      <c r="N72" s="1661">
        <f>'Adjustments - restating'!N71+'Adjustments - Pro Forma'!N74</f>
        <v>0</v>
      </c>
      <c r="O72" s="1661">
        <f>'Adjustments - restating'!O71+'Adjustments - Pro Forma'!O74</f>
        <v>0</v>
      </c>
      <c r="P72" s="1661">
        <f>'Adjustments - restating'!P71+'Adjustments - Pro Forma'!P74</f>
        <v>0</v>
      </c>
      <c r="Q72" s="1661">
        <f>'Adjustments - restating'!Q71+'Adjustments - Pro Forma'!Q74</f>
        <v>0</v>
      </c>
      <c r="R72" s="1661">
        <f>'Adjustments - restating'!R71+'Adjustments - Pro Forma'!R74</f>
        <v>0</v>
      </c>
      <c r="S72" s="1661">
        <f>'Adjustments - restating'!S71+'Adjustments - Pro Forma'!S74</f>
        <v>0</v>
      </c>
      <c r="T72" s="1661">
        <f>'Adjustments - restating'!T71+'Adjustments - Pro Forma'!T74</f>
        <v>0</v>
      </c>
      <c r="U72" s="1661">
        <f>'Adjustments - restating'!U71+'Adjustments - Pro Forma'!U74</f>
        <v>0</v>
      </c>
      <c r="V72" s="1661">
        <f>'Adjustments - restating'!V71+'Adjustments - Pro Forma'!V74</f>
        <v>0</v>
      </c>
      <c r="W72" s="1661">
        <f>'Adjustments - restating'!W71+'Adjustments - Pro Forma'!W74</f>
        <v>0</v>
      </c>
      <c r="X72" s="1661">
        <f>'Adjustments - restating'!X71+'Adjustments - Pro Forma'!X74</f>
        <v>0</v>
      </c>
      <c r="Y72" s="1661">
        <f>'Adjustments - restating'!Y71+'Adjustments - Pro Forma'!Y74</f>
        <v>0</v>
      </c>
      <c r="Z72" s="1661">
        <f>'Adjustments - restating'!Z71+'Adjustments - Pro Forma'!Z74</f>
        <v>0</v>
      </c>
      <c r="AA72" s="1661">
        <f>'Adjustments - restating'!AA71+'Adjustments - Pro Forma'!AA74</f>
        <v>0</v>
      </c>
      <c r="AB72" s="1661">
        <f>'Adjustments - restating'!AB71+'Adjustments - Pro Forma'!AB74</f>
        <v>0</v>
      </c>
      <c r="AC72" s="1661">
        <f>'Adjustments - restating'!AC71+'Adjustments - Pro Forma'!Y74</f>
        <v>0</v>
      </c>
      <c r="AD72" s="1661">
        <f>'Adjustments - restating'!AD71+'Adjustments - Pro Forma'!Z74</f>
        <v>0</v>
      </c>
      <c r="AE72" s="1661">
        <f>'Adjustments - restating'!AE71+'Adjustments - Pro Forma'!AA74</f>
        <v>217013.20626896209</v>
      </c>
      <c r="AF72" s="1661">
        <f>'Adjustments - restating'!AF71+'Adjustments - Pro Forma'!AB74</f>
        <v>0</v>
      </c>
      <c r="AG72" s="1661">
        <f>'Adjustments - restating'!AG71+'Adjustments - Pro Forma'!AC74</f>
        <v>0</v>
      </c>
      <c r="AH72" s="1661">
        <f>'Adjustments - restating'!AH71+'Adjustments - Pro Forma'!AD74</f>
        <v>0</v>
      </c>
      <c r="AI72" s="1661">
        <f>'Adjustments - restating'!AI71+'Adjustments - Pro Forma'!AE74</f>
        <v>0</v>
      </c>
      <c r="AJ72" s="1661">
        <f>'Adjustments - restating'!AJ71+'Adjustments - Pro Forma'!AF74</f>
        <v>0</v>
      </c>
      <c r="AK72" s="1661">
        <f>'Adjustments - restating'!AK71+'Adjustments - Pro Forma'!AG74</f>
        <v>0</v>
      </c>
      <c r="AL72" s="1661">
        <f>'Adjustments - restating'!AL71+'Adjustments - Pro Forma'!AH74</f>
        <v>0</v>
      </c>
      <c r="AM72" s="1661">
        <f>'Adjustments - restating'!AM71+'Adjustments - Pro Forma'!AI74</f>
        <v>0</v>
      </c>
      <c r="AN72" s="1661">
        <f>'Adjustments - restating'!AN71+'Adjustments - Pro Forma'!AJ74</f>
        <v>0</v>
      </c>
      <c r="AO72" s="1661">
        <f>'Adjustments - restating'!AO71+'Adjustments - Pro Forma'!AK74</f>
        <v>0</v>
      </c>
      <c r="AP72" s="1661">
        <f>'Adjustments - restating'!AP71+'Adjustments - Pro Forma'!AL74</f>
        <v>0</v>
      </c>
      <c r="AQ72" s="1661">
        <f>'Adjustments - restating'!AQ71+'Adjustments - Pro Forma'!AM74</f>
        <v>0</v>
      </c>
      <c r="AR72" s="1661">
        <f>'Adjustments - restating'!AR71+'Adjustments - Pro Forma'!AN74</f>
        <v>0</v>
      </c>
      <c r="AS72" s="1661">
        <f>'Adjustments - restating'!AS71+'Adjustments - Pro Forma'!AO74</f>
        <v>0</v>
      </c>
      <c r="AT72" s="1661">
        <f>'Adjustments - restating'!AT71+'Adjustments - Pro Forma'!AP74</f>
        <v>0</v>
      </c>
      <c r="AU72" s="1661">
        <f>'Adjustments - restating'!AU71+'Adjustments - Pro Forma'!AQ74</f>
        <v>0</v>
      </c>
      <c r="AV72" s="1661">
        <f>'Adjustments - restating'!AV71+'Adjustments - Pro Forma'!AR74</f>
        <v>0</v>
      </c>
      <c r="AW72" s="1661">
        <v>0</v>
      </c>
      <c r="AX72" s="1661">
        <v>0</v>
      </c>
      <c r="AY72" s="1661">
        <f>'Adjustments - restating'!AY71+'Adjustments - Pro Forma'!AS74</f>
        <v>0</v>
      </c>
      <c r="AZ72" s="1661">
        <f>'Adjustments - restating'!AZ71+'Adjustments - Pro Forma'!AT74</f>
        <v>0</v>
      </c>
      <c r="BA72" s="1661"/>
      <c r="BB72" s="1661"/>
      <c r="BC72" s="1661"/>
      <c r="CY72" s="1662"/>
    </row>
    <row r="73" spans="1:103">
      <c r="A73" s="904">
        <v>66</v>
      </c>
      <c r="B73" s="1503" t="s">
        <v>8</v>
      </c>
      <c r="C73" s="1686">
        <f t="shared" si="39"/>
        <v>-4805681.477334328</v>
      </c>
      <c r="D73" s="1661">
        <f>'Adjustments - restating'!D72+'Adjustments - Pro Forma'!D75</f>
        <v>0</v>
      </c>
      <c r="E73" s="1661">
        <f>'Adjustments - restating'!E72+'Adjustments - Pro Forma'!E75</f>
        <v>0</v>
      </c>
      <c r="F73" s="1661">
        <f>'Adjustments - restating'!F72+'Adjustments - Pro Forma'!F75</f>
        <v>0</v>
      </c>
      <c r="G73" s="1661">
        <f>'Adjustments - restating'!G72+'Adjustments - Pro Forma'!G75</f>
        <v>0</v>
      </c>
      <c r="H73" s="1661">
        <f>'Adjustments - restating'!H72+'Adjustments - Pro Forma'!H75</f>
        <v>0</v>
      </c>
      <c r="I73" s="1661">
        <f>'Adjustments - restating'!I72+'Adjustments - Pro Forma'!I75</f>
        <v>0</v>
      </c>
      <c r="J73" s="1661">
        <f>'Adjustments - restating'!J72+'Adjustments - Pro Forma'!J75</f>
        <v>0</v>
      </c>
      <c r="K73" s="1661">
        <f>'Adjustments - restating'!K72+'Adjustments - Pro Forma'!K75</f>
        <v>0</v>
      </c>
      <c r="L73" s="1661">
        <f>'Adjustments - restating'!L72+'Adjustments - Pro Forma'!L75</f>
        <v>0</v>
      </c>
      <c r="M73" s="1661">
        <f>'Adjustments - restating'!M72+'Adjustments - Pro Forma'!M75</f>
        <v>0</v>
      </c>
      <c r="N73" s="1661">
        <f>'Adjustments - restating'!N72+'Adjustments - Pro Forma'!N75</f>
        <v>0</v>
      </c>
      <c r="O73" s="1661">
        <f>'Adjustments - restating'!O72+'Adjustments - Pro Forma'!O75</f>
        <v>0</v>
      </c>
      <c r="P73" s="1661">
        <f>'Adjustments - restating'!P72+'Adjustments - Pro Forma'!P75</f>
        <v>0</v>
      </c>
      <c r="Q73" s="1661">
        <f>'Adjustments - restating'!Q72+'Adjustments - Pro Forma'!Q75</f>
        <v>0</v>
      </c>
      <c r="R73" s="1661">
        <f>'Adjustments - restating'!R72+'Adjustments - Pro Forma'!R75</f>
        <v>0</v>
      </c>
      <c r="S73" s="1661">
        <f>'Adjustments - restating'!S72+'Adjustments - Pro Forma'!S75</f>
        <v>0</v>
      </c>
      <c r="T73" s="1661">
        <f>'Adjustments - restating'!T72+'Adjustments - Pro Forma'!T75</f>
        <v>0</v>
      </c>
      <c r="U73" s="1661">
        <f>'Adjustments - restating'!U72+'Adjustments - Pro Forma'!U75</f>
        <v>0</v>
      </c>
      <c r="V73" s="1661">
        <f>'Adjustments - restating'!V72+'Adjustments - Pro Forma'!V75</f>
        <v>0</v>
      </c>
      <c r="W73" s="1661">
        <f>'Adjustments - restating'!W72+'Adjustments - Pro Forma'!W75</f>
        <v>0</v>
      </c>
      <c r="X73" s="1661">
        <f>'Adjustments - restating'!X72+'Adjustments - Pro Forma'!X75</f>
        <v>0</v>
      </c>
      <c r="Y73" s="1661">
        <f>'Adjustments - restating'!Y72+'Adjustments - Pro Forma'!Y75</f>
        <v>0</v>
      </c>
      <c r="Z73" s="1671">
        <f>'Adjustments - restating'!Z72+'Adjustments - Pro Forma'!Z75</f>
        <v>-4805681.477334328</v>
      </c>
      <c r="AA73" s="1661">
        <f>'Adjustments - restating'!AA72+'Adjustments - Pro Forma'!AA75</f>
        <v>0</v>
      </c>
      <c r="AB73" s="1661">
        <f>'Adjustments - restating'!AB72+'Adjustments - Pro Forma'!AB75</f>
        <v>0</v>
      </c>
      <c r="AC73" s="1661">
        <f>'Adjustments - restating'!AC72+'Adjustments - Pro Forma'!AC75</f>
        <v>0</v>
      </c>
      <c r="AD73" s="1661">
        <f>'Adjustments - restating'!AD72+'Adjustments - Pro Forma'!AD75</f>
        <v>0</v>
      </c>
      <c r="AE73" s="1661">
        <f>'Adjustments - restating'!AE72+'Adjustments - Pro Forma'!AE75</f>
        <v>0</v>
      </c>
      <c r="AF73" s="1661">
        <f>'Adjustments - restating'!AF72+'Adjustments - Pro Forma'!AF75</f>
        <v>0</v>
      </c>
      <c r="AG73" s="1661">
        <f>'Adjustments - restating'!AG72+'Adjustments - Pro Forma'!AG75</f>
        <v>0</v>
      </c>
      <c r="AH73" s="1661">
        <f>'Adjustments - restating'!AH72+'Adjustments - Pro Forma'!AH75</f>
        <v>0</v>
      </c>
      <c r="AI73" s="1661">
        <f>'Adjustments - restating'!AI72+'Adjustments - Pro Forma'!AI75</f>
        <v>0</v>
      </c>
      <c r="AJ73" s="1661">
        <f>'Adjustments - restating'!AJ72+'Adjustments - Pro Forma'!AJ75</f>
        <v>0</v>
      </c>
      <c r="AK73" s="1661">
        <f>'Adjustments - restating'!AK72+'Adjustments - Pro Forma'!AK75</f>
        <v>0</v>
      </c>
      <c r="AL73" s="1661">
        <f>'Adjustments - restating'!AL72+'Adjustments - Pro Forma'!AL75</f>
        <v>0</v>
      </c>
      <c r="AM73" s="1661">
        <f>'Adjustments - restating'!AM72+'Adjustments - Pro Forma'!AM75</f>
        <v>0</v>
      </c>
      <c r="AN73" s="1661">
        <f>'Adjustments - restating'!AN72+'Adjustments - Pro Forma'!AN75</f>
        <v>0</v>
      </c>
      <c r="AO73" s="1661">
        <f>'Adjustments - restating'!AO72+'Adjustments - Pro Forma'!AO75</f>
        <v>0</v>
      </c>
      <c r="AP73" s="1661">
        <f>'Adjustments - restating'!AP72+'Adjustments - Pro Forma'!AP75</f>
        <v>0</v>
      </c>
      <c r="AQ73" s="1661">
        <f>'Adjustments - restating'!AQ72+'Adjustments - Pro Forma'!AQ75</f>
        <v>0</v>
      </c>
      <c r="AR73" s="1661">
        <f>'Adjustments - restating'!AR72+'Adjustments - Pro Forma'!AR75</f>
        <v>0</v>
      </c>
      <c r="AS73" s="1661">
        <f>'Adjustments - restating'!AS72+'Adjustments - Pro Forma'!AS75</f>
        <v>0</v>
      </c>
      <c r="AT73" s="1661">
        <f>'Adjustments - restating'!AT72+'Adjustments - Pro Forma'!AT75</f>
        <v>0</v>
      </c>
      <c r="AU73" s="1661">
        <f>'Adjustments - restating'!AU72+'Adjustments - Pro Forma'!AU75</f>
        <v>0</v>
      </c>
      <c r="AV73" s="1661">
        <f>'Adjustments - restating'!AV72+'Adjustments - Pro Forma'!AV75</f>
        <v>0</v>
      </c>
      <c r="AW73" s="1661">
        <f>'Adjustments - restating'!AW72+'Adjustments - Pro Forma'!AW75</f>
        <v>0</v>
      </c>
      <c r="AX73" s="1661">
        <f>'Adjustments - restating'!AX72+'Adjustments - Pro Forma'!AX75</f>
        <v>0</v>
      </c>
      <c r="AY73" s="1661">
        <f>'Adjustments - restating'!AY72+'Adjustments - Pro Forma'!AY75</f>
        <v>0</v>
      </c>
      <c r="AZ73" s="1661">
        <f>'Adjustments - restating'!AZ72+'Adjustments - Pro Forma'!AZ75</f>
        <v>0</v>
      </c>
      <c r="BA73" s="1661"/>
      <c r="BB73" s="1661"/>
      <c r="BC73" s="1661"/>
      <c r="CY73" s="1662"/>
    </row>
    <row r="74" spans="1:103">
      <c r="A74" s="904">
        <v>67</v>
      </c>
      <c r="B74" s="948" t="s">
        <v>837</v>
      </c>
      <c r="C74" s="1687">
        <f>SUM(D74:AZ74)</f>
        <v>-517510.39846629021</v>
      </c>
      <c r="D74" s="1661">
        <f>'Adjustments - restating'!D73+'Adjustments - Pro Forma'!D76</f>
        <v>0</v>
      </c>
      <c r="E74" s="1661">
        <f>'Adjustments - restating'!E73+'Adjustments - Pro Forma'!E76</f>
        <v>-1653038</v>
      </c>
      <c r="F74" s="1661">
        <f>'Adjustments - restating'!F73+'Adjustments - Pro Forma'!F76</f>
        <v>0</v>
      </c>
      <c r="G74" s="1661">
        <f>'Adjustments - restating'!G73+'Adjustments - Pro Forma'!G76</f>
        <v>28799.357273164835</v>
      </c>
      <c r="H74" s="1661">
        <f>'Adjustments - restating'!H73+'Adjustments - Pro Forma'!H76</f>
        <v>0</v>
      </c>
      <c r="I74" s="1661">
        <f>'Adjustments - restating'!I73+'Adjustments - Pro Forma'!I76</f>
        <v>0</v>
      </c>
      <c r="J74" s="1661">
        <f>'Adjustments - restating'!J73+'Adjustments - Pro Forma'!J76</f>
        <v>0</v>
      </c>
      <c r="K74" s="1661">
        <f>'Adjustments - restating'!K73+'Adjustments - Pro Forma'!K76</f>
        <v>0</v>
      </c>
      <c r="L74" s="1661">
        <f>'Adjustments - restating'!L73+'Adjustments - Pro Forma'!L76</f>
        <v>0</v>
      </c>
      <c r="M74" s="1661">
        <f>'Adjustments - restating'!M73+'Adjustments - Pro Forma'!M76</f>
        <v>0</v>
      </c>
      <c r="N74" s="1661">
        <f>'Adjustments - restating'!N73+'Adjustments - Pro Forma'!N76</f>
        <v>0</v>
      </c>
      <c r="O74" s="1661">
        <f>'Adjustments - restating'!O73+'Adjustments - Pro Forma'!O76</f>
        <v>0</v>
      </c>
      <c r="P74" s="1661">
        <f>'Adjustments - restating'!P73+'Adjustments - Pro Forma'!P76</f>
        <v>0</v>
      </c>
      <c r="Q74" s="1661">
        <f>'Adjustments - restating'!Q73+'Adjustments - Pro Forma'!Q76</f>
        <v>0</v>
      </c>
      <c r="R74" s="1661">
        <f>'Adjustments - restating'!R73+'Adjustments - Pro Forma'!R76</f>
        <v>-637047</v>
      </c>
      <c r="S74" s="1661">
        <f>'Adjustments - restating'!S73+'Adjustments - Pro Forma'!S76</f>
        <v>0</v>
      </c>
      <c r="T74" s="1661">
        <f>'Adjustments - restating'!T73+'Adjustments - Pro Forma'!T76</f>
        <v>0</v>
      </c>
      <c r="U74" s="1661">
        <f>'Adjustments - restating'!U73+'Adjustments - Pro Forma'!U76</f>
        <v>0</v>
      </c>
      <c r="V74" s="1661">
        <f>'Adjustments - restating'!V73+'Adjustments - Pro Forma'!V76</f>
        <v>0</v>
      </c>
      <c r="W74" s="1661">
        <f>'Adjustments - restating'!W73+'Adjustments - Pro Forma'!W76</f>
        <v>0</v>
      </c>
      <c r="X74" s="1661">
        <f>'Adjustments - restating'!X73+'Adjustments - Pro Forma'!X76</f>
        <v>-449420.00153080252</v>
      </c>
      <c r="Y74" s="1661">
        <f>'Adjustments - restating'!Y73+'Adjustments - Pro Forma'!Y76</f>
        <v>0</v>
      </c>
      <c r="Z74" s="1661">
        <f>'Adjustments - restating'!Z73+'Adjustments - Pro Forma'!Z76</f>
        <v>0</v>
      </c>
      <c r="AA74" s="1661">
        <f>'Adjustments - restating'!AA73+'Adjustments - Pro Forma'!AA76</f>
        <v>0</v>
      </c>
      <c r="AB74" s="1661">
        <f>'Adjustments - restating'!AB73+'Adjustments - Pro Forma'!AB76</f>
        <v>0</v>
      </c>
      <c r="AC74" s="1661">
        <f>'Adjustments - restating'!AC73+'Adjustments - Pro Forma'!Y76</f>
        <v>0</v>
      </c>
      <c r="AD74" s="1661">
        <f>'Adjustments - restating'!AD73+'Adjustments - Pro Forma'!Z76</f>
        <v>0</v>
      </c>
      <c r="AE74" s="1661">
        <f>'Adjustments - restating'!AE73+'Adjustments - Pro Forma'!AA76</f>
        <v>0</v>
      </c>
      <c r="AF74" s="1661">
        <f>'Adjustments - restating'!AF73+'Adjustments - Pro Forma'!AB76</f>
        <v>0</v>
      </c>
      <c r="AG74" s="1661">
        <f>'Adjustments - restating'!AG73+'Adjustments - Pro Forma'!AC76</f>
        <v>0</v>
      </c>
      <c r="AH74" s="1661">
        <f>'Adjustments - restating'!AH73+'Adjustments - Pro Forma'!AD76</f>
        <v>0</v>
      </c>
      <c r="AI74" s="1661">
        <f>'Adjustments - restating'!AI73+'Adjustments - Pro Forma'!AE76</f>
        <v>0</v>
      </c>
      <c r="AJ74" s="1661">
        <f>'Adjustments - restating'!AJ73+'Adjustments - Pro Forma'!AF76</f>
        <v>0</v>
      </c>
      <c r="AK74" s="1661">
        <f>'Adjustments - restating'!AK73+'Adjustments - Pro Forma'!AG76</f>
        <v>0</v>
      </c>
      <c r="AL74" s="1661">
        <f>'Adjustments - restating'!AL73+'Adjustments - Pro Forma'!AH76</f>
        <v>0</v>
      </c>
      <c r="AM74" s="1661">
        <f>'Adjustments - restating'!AM73+'Adjustments - Pro Forma'!AI76</f>
        <v>0</v>
      </c>
      <c r="AN74" s="1661">
        <f>'Adjustments - restating'!AN73+'Adjustments - Pro Forma'!AJ76</f>
        <v>-59375.233530133206</v>
      </c>
      <c r="AO74" s="1661">
        <f>'Adjustments - restating'!AO73+'Adjustments - Pro Forma'!AK76</f>
        <v>0</v>
      </c>
      <c r="AP74" s="1661">
        <f>'Adjustments - restating'!AP73+'Adjustments - Pro Forma'!AL76</f>
        <v>0</v>
      </c>
      <c r="AQ74" s="1661">
        <f>'Adjustments - restating'!AQ73+'Adjustments - Pro Forma'!AM76</f>
        <v>-69061.886393937762</v>
      </c>
      <c r="AR74" s="1661">
        <f>'Adjustments - restating'!AR73+'Adjustments - Pro Forma'!AN76</f>
        <v>-17990.552800000001</v>
      </c>
      <c r="AS74" s="1661">
        <f>'Adjustments - restating'!AS73+'Adjustments - Pro Forma'!AO76</f>
        <v>0</v>
      </c>
      <c r="AT74" s="1661">
        <f>'Adjustments - restating'!AT73+'Adjustments - Pro Forma'!AP76</f>
        <v>-347730.61460689106</v>
      </c>
      <c r="AU74" s="1661">
        <f>'Adjustments - restating'!AU73+'Adjustments - Pro Forma'!AQ76</f>
        <v>0</v>
      </c>
      <c r="AV74" s="1661">
        <f>'Adj 8.10 Chehalis Reg Asset  '!I17</f>
        <v>3000000</v>
      </c>
      <c r="AW74" s="1661">
        <v>0</v>
      </c>
      <c r="AX74" s="1661">
        <v>0</v>
      </c>
      <c r="AY74" s="1661">
        <f>'Adjustments - restating'!AY73+'Adjustments - Pro Forma'!AS76</f>
        <v>-312646.46687769075</v>
      </c>
      <c r="AZ74" s="1661">
        <f>'Adjustments - restating'!AZ73+'Adjustments - Pro Forma'!AT76</f>
        <v>0</v>
      </c>
      <c r="BA74" s="1661"/>
      <c r="BB74" s="1661"/>
      <c r="BC74" s="1661"/>
      <c r="CY74" s="1662"/>
    </row>
    <row r="75" spans="1:103">
      <c r="A75" s="904">
        <v>68</v>
      </c>
      <c r="B75" s="948" t="s">
        <v>838</v>
      </c>
      <c r="C75" s="925">
        <f t="shared" si="39"/>
        <v>-536588.30493940809</v>
      </c>
      <c r="D75" s="1667">
        <f>'Adjustments - restating'!D74+'Adjustments - Pro Forma'!D77</f>
        <v>0</v>
      </c>
      <c r="E75" s="1667">
        <f>'Adjustments - restating'!E74+'Adjustments - Pro Forma'!E77</f>
        <v>-10607</v>
      </c>
      <c r="F75" s="1667">
        <f>'Adjustments - restating'!F74+'Adjustments - Pro Forma'!F77</f>
        <v>0</v>
      </c>
      <c r="G75" s="1667">
        <f>'Adjustments - restating'!G74+'Adjustments - Pro Forma'!G77</f>
        <v>537064.15226003109</v>
      </c>
      <c r="H75" s="1667">
        <f>'Adjustments - restating'!H74+'Adjustments - Pro Forma'!H77</f>
        <v>0</v>
      </c>
      <c r="I75" s="1667">
        <f>'Adjustments - restating'!I74+'Adjustments - Pro Forma'!I77</f>
        <v>0</v>
      </c>
      <c r="J75" s="1667">
        <f>'Adjustments - restating'!J74+'Adjustments - Pro Forma'!J77</f>
        <v>0</v>
      </c>
      <c r="K75" s="1667">
        <f>'Adjustments - restating'!K74+'Adjustments - Pro Forma'!K77</f>
        <v>0</v>
      </c>
      <c r="L75" s="1667">
        <f>'Adjustments - restating'!L74+'Adjustments - Pro Forma'!L77</f>
        <v>0</v>
      </c>
      <c r="M75" s="1667">
        <f>'Adjustments - restating'!M74+'Adjustments - Pro Forma'!M77</f>
        <v>0</v>
      </c>
      <c r="N75" s="1667">
        <f>'Adjustments - restating'!N74+'Adjustments - Pro Forma'!N77</f>
        <v>1013713</v>
      </c>
      <c r="O75" s="1667">
        <f>'Adjustments - restating'!O74+'Adjustments - Pro Forma'!O77</f>
        <v>0</v>
      </c>
      <c r="P75" s="1667">
        <f>'Adjustments - restating'!P74+'Adjustments - Pro Forma'!P77</f>
        <v>-1385852.3131956439</v>
      </c>
      <c r="Q75" s="1667">
        <f>'Adjustments - restating'!Q74+'Adjustments - Pro Forma'!Q77</f>
        <v>0</v>
      </c>
      <c r="R75" s="1667">
        <f>'Adjustments - restating'!R74+'Adjustments - Pro Forma'!R77</f>
        <v>-62223.490000068792</v>
      </c>
      <c r="S75" s="1667">
        <f>'Adjustments - restating'!S74+'Adjustments - Pro Forma'!S77</f>
        <v>0</v>
      </c>
      <c r="T75" s="1667">
        <f>'Adjustments - restating'!T74+'Adjustments - Pro Forma'!T77</f>
        <v>0</v>
      </c>
      <c r="U75" s="1667">
        <f>'Adjustments - restating'!U74+'Adjustments - Pro Forma'!U77</f>
        <v>0</v>
      </c>
      <c r="V75" s="1667">
        <f>'Adjustments - restating'!V74+'Adjustments - Pro Forma'!V77</f>
        <v>0</v>
      </c>
      <c r="W75" s="1667">
        <f>'Adjustments - restating'!W74+'Adjustments - Pro Forma'!W77</f>
        <v>0</v>
      </c>
      <c r="X75" s="1667">
        <f>'Adjustments - restating'!X74+'Adjustments - Pro Forma'!X77</f>
        <v>-90396.065974144673</v>
      </c>
      <c r="Y75" s="1661">
        <f>'Adjustments - restating'!Y74+'Adjustments - Pro Forma'!Y77</f>
        <v>0</v>
      </c>
      <c r="Z75" s="1661">
        <f>'Adjustments - restating'!Z74+'Adjustments - Pro Forma'!Z77</f>
        <v>0</v>
      </c>
      <c r="AA75" s="1661">
        <f>'Adjustments - restating'!AA74+'Adjustments - Pro Forma'!AA77</f>
        <v>0</v>
      </c>
      <c r="AB75" s="1661">
        <f>'Adjustments - restating'!AB74+'Adjustments - Pro Forma'!AB77</f>
        <v>0</v>
      </c>
      <c r="AC75" s="1667">
        <f>'Adjustments - restating'!AC74+'Adjustments - Pro Forma'!Y77</f>
        <v>0</v>
      </c>
      <c r="AD75" s="1667">
        <f>'Adjustments - restating'!AD74+'Adjustments - Pro Forma'!Z77</f>
        <v>0</v>
      </c>
      <c r="AE75" s="1667">
        <f>'Adjustments - restating'!AE74+'Adjustments - Pro Forma'!AA77</f>
        <v>0</v>
      </c>
      <c r="AF75" s="1667">
        <f>'Adjustments - restating'!AF74+'Adjustments - Pro Forma'!AB77</f>
        <v>0</v>
      </c>
      <c r="AG75" s="1667">
        <f>'Adjustments - restating'!AG74+'Adjustments - Pro Forma'!AC77</f>
        <v>0</v>
      </c>
      <c r="AH75" s="1667">
        <f>'Adjustments - restating'!AH74+'Adjustments - Pro Forma'!AD77</f>
        <v>0</v>
      </c>
      <c r="AI75" s="1667">
        <f>'Adjustments - restating'!AI74+'Adjustments - Pro Forma'!AE77</f>
        <v>0</v>
      </c>
      <c r="AJ75" s="1667">
        <f>'Adjustments - restating'!AJ74+'Adjustments - Pro Forma'!AF77</f>
        <v>0</v>
      </c>
      <c r="AK75" s="1667">
        <f>'Adjustments - restating'!AK74+'Adjustments - Pro Forma'!AG77</f>
        <v>0</v>
      </c>
      <c r="AL75" s="1667">
        <f>'Adjustments - restating'!AL74+'Adjustments - Pro Forma'!AH77</f>
        <v>0</v>
      </c>
      <c r="AM75" s="1667">
        <f>'Adjustments - restating'!AM74+'Adjustments - Pro Forma'!AI77</f>
        <v>0</v>
      </c>
      <c r="AN75" s="1667">
        <f>'Adjustments - restating'!AN74+'Adjustments - Pro Forma'!AJ77</f>
        <v>0</v>
      </c>
      <c r="AO75" s="1667">
        <f>'Adjustments - restating'!AO74+'Adjustments - Pro Forma'!AK77</f>
        <v>0</v>
      </c>
      <c r="AP75" s="1667">
        <f>'Adjustments - restating'!AP74+'Adjustments - Pro Forma'!AL77</f>
        <v>0</v>
      </c>
      <c r="AQ75" s="1667">
        <f>'Adjustments - restating'!AQ74+'Adjustments - Pro Forma'!AM77</f>
        <v>-538286.5880295817</v>
      </c>
      <c r="AR75" s="1667">
        <f>'Adjustments - restating'!AR74+'Adjustments - Pro Forma'!AN77</f>
        <v>0</v>
      </c>
      <c r="AS75" s="1667">
        <f>'Adjustments - restating'!AS74+'Adjustments - Pro Forma'!AO77</f>
        <v>0</v>
      </c>
      <c r="AT75" s="1667">
        <f>'Adjustments - restating'!AT74+'Adjustments - Pro Forma'!AP77</f>
        <v>0</v>
      </c>
      <c r="AU75" s="1667">
        <f>'Adjustments - restating'!AU74+'Adjustments - Pro Forma'!AQ77</f>
        <v>0</v>
      </c>
      <c r="AV75" s="1667">
        <f>'Adjustments - restating'!AV74+'Adjustments - Pro Forma'!AR77</f>
        <v>0</v>
      </c>
      <c r="AW75" s="1661">
        <v>0</v>
      </c>
      <c r="AX75" s="1661">
        <v>0</v>
      </c>
      <c r="AY75" s="1667">
        <f>'Adjustments - restating'!AY74+'Adjustments - Pro Forma'!AS77</f>
        <v>0</v>
      </c>
      <c r="AZ75" s="1667">
        <f>'Adjustments - restating'!AZ74+'Adjustments - Pro Forma'!AT77</f>
        <v>0</v>
      </c>
      <c r="BA75" s="1661"/>
      <c r="BB75" s="1661"/>
      <c r="BC75" s="1661"/>
      <c r="CY75" s="1662"/>
    </row>
    <row r="76" spans="1:103">
      <c r="A76" s="904">
        <v>69</v>
      </c>
      <c r="B76" s="948"/>
      <c r="C76" s="929">
        <f t="shared" si="39"/>
        <v>0</v>
      </c>
      <c r="D76" s="1661"/>
      <c r="E76" s="1661"/>
      <c r="F76" s="1661"/>
      <c r="G76" s="1661"/>
      <c r="H76" s="1661"/>
      <c r="I76" s="1661"/>
      <c r="J76" s="1661"/>
      <c r="K76" s="1661"/>
      <c r="L76" s="1661"/>
      <c r="M76" s="1661">
        <v>0</v>
      </c>
      <c r="N76" s="1688">
        <v>0</v>
      </c>
      <c r="O76" s="1661"/>
      <c r="P76" s="1661"/>
      <c r="Q76" s="1661"/>
      <c r="R76" s="1661"/>
      <c r="S76" s="1661"/>
      <c r="T76" s="1688"/>
      <c r="U76" s="1661"/>
      <c r="Y76" s="1661"/>
      <c r="Z76" s="1661"/>
      <c r="AA76" s="1661"/>
      <c r="AB76" s="1661"/>
      <c r="AC76" s="1661"/>
      <c r="AD76" s="1661"/>
      <c r="AE76" s="1661"/>
      <c r="AF76" s="1661"/>
      <c r="AG76" s="1661"/>
      <c r="AH76" s="1661"/>
      <c r="AI76" s="1661"/>
      <c r="AJ76" s="1661"/>
      <c r="AK76" s="1661"/>
      <c r="AL76" s="1661"/>
      <c r="AM76" s="1661"/>
      <c r="AN76" s="1661"/>
      <c r="AO76" s="1661"/>
      <c r="AP76" s="1661"/>
      <c r="AQ76" s="1661"/>
      <c r="AR76" s="1661"/>
      <c r="AS76" s="1661"/>
      <c r="AT76" s="1661"/>
      <c r="AU76" s="929"/>
      <c r="AV76" s="1689"/>
      <c r="AW76" s="929"/>
      <c r="AX76" s="929"/>
      <c r="AY76" s="1689"/>
      <c r="AZ76" s="1689"/>
      <c r="BA76" s="880"/>
      <c r="BB76" s="880"/>
      <c r="BC76" s="880"/>
      <c r="CY76" s="1662"/>
    </row>
    <row r="77" spans="1:103">
      <c r="A77" s="904">
        <v>70</v>
      </c>
      <c r="B77" s="1503" t="s">
        <v>77</v>
      </c>
      <c r="C77" s="1690">
        <f>C70-C72-C73+C74-C75</f>
        <v>-11965678.081657732</v>
      </c>
      <c r="D77" s="1682">
        <f>D70-D72-D73+D74-D75</f>
        <v>-6704444.8099999987</v>
      </c>
      <c r="E77" s="1682">
        <f>E70-E72-E73+E74-E75</f>
        <v>-1675551.9299999899</v>
      </c>
      <c r="F77" s="1682">
        <v>0</v>
      </c>
      <c r="G77" s="1682">
        <f t="shared" ref="G77:L77" si="40">G70-G72-G73+G74-G75</f>
        <v>-270313.92224593129</v>
      </c>
      <c r="H77" s="1682">
        <f t="shared" si="40"/>
        <v>0</v>
      </c>
      <c r="I77" s="1682">
        <f t="shared" si="40"/>
        <v>92981.764172039839</v>
      </c>
      <c r="J77" s="1682">
        <f t="shared" ref="J77" si="41">J70-J72-J73+J74-J75</f>
        <v>920588.11</v>
      </c>
      <c r="K77" s="1682">
        <f t="shared" si="40"/>
        <v>44276.189880881328</v>
      </c>
      <c r="L77" s="1682">
        <f t="shared" si="40"/>
        <v>-28923.840494460805</v>
      </c>
      <c r="M77" s="1682"/>
      <c r="N77" s="1682"/>
      <c r="O77" s="1682">
        <f>O70-O72-O73+O74-O75</f>
        <v>78012.306832735296</v>
      </c>
      <c r="P77" s="1682">
        <f>P70-P72-P73+P74-P75</f>
        <v>6244311.3131956439</v>
      </c>
      <c r="Q77" s="1682">
        <f>Q70-Q72-Q73+Q74-Q75</f>
        <v>196627.0472892508</v>
      </c>
      <c r="R77" s="1661">
        <v>0</v>
      </c>
      <c r="S77" s="1682">
        <f>S70-S72-S73+S74-S75</f>
        <v>11000080.821349347</v>
      </c>
      <c r="T77" s="1661">
        <v>0</v>
      </c>
      <c r="U77" s="1682">
        <f t="shared" ref="U77:W77" si="42">U70-U72-U73+U74-U75</f>
        <v>-152282.21898382137</v>
      </c>
      <c r="V77" s="1682">
        <f t="shared" si="42"/>
        <v>-8025121</v>
      </c>
      <c r="W77" s="1682">
        <f t="shared" si="42"/>
        <v>1178569.3667911782</v>
      </c>
      <c r="X77" s="1682">
        <f t="shared" ref="X77:AR77" si="43">X70-X72-X73+X74-X75</f>
        <v>80332.525278485322</v>
      </c>
      <c r="Y77" s="1682">
        <f t="shared" si="43"/>
        <v>0</v>
      </c>
      <c r="Z77" s="1690">
        <f t="shared" si="43"/>
        <v>4805681.477334328</v>
      </c>
      <c r="AA77" s="1682">
        <f t="shared" si="43"/>
        <v>0</v>
      </c>
      <c r="AB77" s="1682">
        <f t="shared" si="43"/>
        <v>0</v>
      </c>
      <c r="AC77" s="1682">
        <f t="shared" si="43"/>
        <v>0</v>
      </c>
      <c r="AD77" s="1682">
        <f t="shared" si="43"/>
        <v>0</v>
      </c>
      <c r="AE77" s="1682">
        <f t="shared" si="43"/>
        <v>-217013.20626896209</v>
      </c>
      <c r="AF77" s="1682">
        <f t="shared" si="43"/>
        <v>396368.10679120012</v>
      </c>
      <c r="AG77" s="1682">
        <f t="shared" si="43"/>
        <v>0</v>
      </c>
      <c r="AH77" s="1682">
        <f t="shared" si="43"/>
        <v>0</v>
      </c>
      <c r="AI77" s="1682">
        <f t="shared" si="43"/>
        <v>0</v>
      </c>
      <c r="AJ77" s="1682">
        <f t="shared" si="43"/>
        <v>0</v>
      </c>
      <c r="AK77" s="1682">
        <f t="shared" si="43"/>
        <v>32248.54</v>
      </c>
      <c r="AL77" s="1682">
        <f t="shared" si="43"/>
        <v>0</v>
      </c>
      <c r="AM77" s="1682">
        <f t="shared" si="43"/>
        <v>0</v>
      </c>
      <c r="AN77" s="1682">
        <f t="shared" si="43"/>
        <v>-113678.77105505277</v>
      </c>
      <c r="AO77" s="1682">
        <f t="shared" si="43"/>
        <v>0</v>
      </c>
      <c r="AP77" s="1682">
        <f t="shared" si="43"/>
        <v>0</v>
      </c>
      <c r="AQ77" s="1682">
        <f t="shared" si="43"/>
        <v>469224.70163564396</v>
      </c>
      <c r="AR77" s="1682">
        <f t="shared" si="43"/>
        <v>0</v>
      </c>
      <c r="AS77" s="1682">
        <f>AS70-AS72-AS73+AS74-AS75</f>
        <v>182288.98018681514</v>
      </c>
      <c r="AT77" s="1682">
        <f>AT70-AT72-AT73+AT74-AT75</f>
        <v>-178161.64164520008</v>
      </c>
      <c r="AU77" s="1682">
        <f>AU70-AU72-AU73+AU74-AU75</f>
        <v>-34004.906666666662</v>
      </c>
      <c r="AV77" s="1682">
        <v>0</v>
      </c>
      <c r="AW77" s="1682">
        <f t="shared" ref="AW77:AX77" si="44">AW70-AW72-AW73+AW74-AW75</f>
        <v>0</v>
      </c>
      <c r="AX77" s="1682">
        <f t="shared" si="44"/>
        <v>0</v>
      </c>
      <c r="AY77" s="1682">
        <v>0</v>
      </c>
      <c r="AZ77" s="1682">
        <v>0</v>
      </c>
      <c r="BA77" s="1682"/>
      <c r="BB77" s="1682"/>
      <c r="BC77" s="1682"/>
      <c r="CY77" s="1662"/>
    </row>
    <row r="78" spans="1:103">
      <c r="A78" s="904">
        <v>71</v>
      </c>
      <c r="B78" s="948" t="s">
        <v>78</v>
      </c>
      <c r="C78" s="929">
        <f t="shared" si="39"/>
        <v>0</v>
      </c>
      <c r="D78" s="1661">
        <f>D77*$E$67</f>
        <v>0</v>
      </c>
      <c r="E78" s="1661">
        <f>E77*$E$67</f>
        <v>0</v>
      </c>
      <c r="F78" s="1661">
        <v>0</v>
      </c>
      <c r="G78" s="1661">
        <f>G77*$E$67</f>
        <v>0</v>
      </c>
      <c r="H78" s="1661">
        <f>H77*$E$67</f>
        <v>0</v>
      </c>
      <c r="I78" s="1661">
        <f>I77*$E$67</f>
        <v>0</v>
      </c>
      <c r="J78" s="1661">
        <f>J77*$E$67</f>
        <v>0</v>
      </c>
      <c r="K78" s="1661">
        <f>K77*$E$67</f>
        <v>0</v>
      </c>
      <c r="L78" s="1661">
        <f>L77*$E$67</f>
        <v>0</v>
      </c>
      <c r="M78" s="1661">
        <v>0</v>
      </c>
      <c r="N78" s="1661">
        <v>0</v>
      </c>
      <c r="O78" s="1661">
        <f>O77*$E$67</f>
        <v>0</v>
      </c>
      <c r="P78" s="1661">
        <f>P77*$E$67</f>
        <v>0</v>
      </c>
      <c r="Q78" s="1661">
        <f>Q77*$E$67</f>
        <v>0</v>
      </c>
      <c r="R78" s="1661">
        <v>0</v>
      </c>
      <c r="S78" s="1661">
        <f>S77*$E$67</f>
        <v>0</v>
      </c>
      <c r="T78" s="1661"/>
      <c r="U78" s="1661">
        <f>U77*$E$67</f>
        <v>0</v>
      </c>
      <c r="V78" s="1661">
        <f>V77*$E$67</f>
        <v>0</v>
      </c>
      <c r="W78" s="1661">
        <v>0</v>
      </c>
      <c r="X78" s="1661">
        <f>X77*$E$67</f>
        <v>0</v>
      </c>
      <c r="Y78" s="1661">
        <f>Y77*$E$67</f>
        <v>0</v>
      </c>
      <c r="Z78" s="1661">
        <f>Z77*$E$67</f>
        <v>0</v>
      </c>
      <c r="AA78" s="1661">
        <f>AA77*$E$67</f>
        <v>0</v>
      </c>
      <c r="AB78" s="1661">
        <f>AB77*$E$67</f>
        <v>0</v>
      </c>
      <c r="AC78" s="1661">
        <f>AC77*$E$67</f>
        <v>0</v>
      </c>
      <c r="AD78" s="1661">
        <f>AD77*$E$67</f>
        <v>0</v>
      </c>
      <c r="AE78" s="1661">
        <f>AE77*$E$67</f>
        <v>0</v>
      </c>
      <c r="AF78" s="1661">
        <f>AF77*$E$67</f>
        <v>0</v>
      </c>
      <c r="AG78" s="1661">
        <f>AG77*$E$67</f>
        <v>0</v>
      </c>
      <c r="AH78" s="1661">
        <f>AH77*$E$67</f>
        <v>0</v>
      </c>
      <c r="AI78" s="1661">
        <f>AI77*$E$67</f>
        <v>0</v>
      </c>
      <c r="AJ78" s="1661">
        <f>AJ77*$E$67</f>
        <v>0</v>
      </c>
      <c r="AK78" s="1661">
        <f>AK77*$E$67</f>
        <v>0</v>
      </c>
      <c r="AL78" s="1661">
        <f>AL77*$E$67</f>
        <v>0</v>
      </c>
      <c r="AM78" s="1661">
        <f>AM77*$E$67</f>
        <v>0</v>
      </c>
      <c r="AN78" s="1661">
        <f>AN77*$E$67</f>
        <v>0</v>
      </c>
      <c r="AO78" s="1661">
        <f>AO77*$E$67</f>
        <v>0</v>
      </c>
      <c r="AP78" s="1661">
        <f>AP77*$E$67</f>
        <v>0</v>
      </c>
      <c r="AQ78" s="1661">
        <f>AQ77*$E$67</f>
        <v>0</v>
      </c>
      <c r="AR78" s="1661">
        <f>AR77*$E$67</f>
        <v>0</v>
      </c>
      <c r="AS78" s="1661">
        <f>AS77*$E$67</f>
        <v>0</v>
      </c>
      <c r="AT78" s="1661">
        <f>AT77*$E$67</f>
        <v>0</v>
      </c>
      <c r="AU78" s="1661">
        <f>AU77*$E$67</f>
        <v>0</v>
      </c>
      <c r="AV78" s="1661">
        <f>AV77*$E$67</f>
        <v>0</v>
      </c>
      <c r="AW78" s="1661">
        <f>AW77*$E$67</f>
        <v>0</v>
      </c>
      <c r="AX78" s="1661">
        <f>AX77*$E$67</f>
        <v>0</v>
      </c>
      <c r="AY78" s="1661">
        <f>AY77*$E$67</f>
        <v>0</v>
      </c>
      <c r="AZ78" s="1661">
        <v>0</v>
      </c>
      <c r="BA78" s="1666"/>
      <c r="BB78" s="1666"/>
      <c r="BC78" s="1666"/>
      <c r="BD78" s="880"/>
      <c r="CY78" s="1662"/>
    </row>
    <row r="79" spans="1:103">
      <c r="A79" s="904">
        <v>72</v>
      </c>
      <c r="B79" s="1503" t="s">
        <v>79</v>
      </c>
      <c r="C79" s="1678">
        <f>C77-C78</f>
        <v>-11965678.081657732</v>
      </c>
      <c r="D79" s="1664">
        <f>D77-D78</f>
        <v>-6704444.8099999987</v>
      </c>
      <c r="E79" s="1664">
        <f>E77-E78</f>
        <v>-1675551.9299999899</v>
      </c>
      <c r="F79" s="1664">
        <v>0</v>
      </c>
      <c r="G79" s="1664">
        <f t="shared" ref="G79:L79" si="45">G77-G78</f>
        <v>-270313.92224593129</v>
      </c>
      <c r="H79" s="1664">
        <f t="shared" si="45"/>
        <v>0</v>
      </c>
      <c r="I79" s="1664">
        <f t="shared" si="45"/>
        <v>92981.764172039839</v>
      </c>
      <c r="J79" s="1664">
        <f t="shared" ref="J79" si="46">J77-J78</f>
        <v>920588.11</v>
      </c>
      <c r="K79" s="1664">
        <f t="shared" si="45"/>
        <v>44276.189880881328</v>
      </c>
      <c r="L79" s="1664">
        <f t="shared" si="45"/>
        <v>-28923.840494460805</v>
      </c>
      <c r="M79" s="1664">
        <v>0</v>
      </c>
      <c r="N79" s="1664">
        <v>0</v>
      </c>
      <c r="O79" s="1664">
        <f>O77-O78</f>
        <v>78012.306832735296</v>
      </c>
      <c r="P79" s="1664">
        <f>P77-P78</f>
        <v>6244311.3131956439</v>
      </c>
      <c r="Q79" s="1664">
        <f>Q77-Q78</f>
        <v>196627.0472892508</v>
      </c>
      <c r="R79" s="1665">
        <v>0</v>
      </c>
      <c r="S79" s="1664">
        <f>S77-S78</f>
        <v>11000080.821349347</v>
      </c>
      <c r="T79" s="1665">
        <v>0</v>
      </c>
      <c r="U79" s="1664">
        <f t="shared" ref="U79:W79" si="47">U77-U78</f>
        <v>-152282.21898382137</v>
      </c>
      <c r="V79" s="1664">
        <f t="shared" si="47"/>
        <v>-8025121</v>
      </c>
      <c r="W79" s="1664">
        <f t="shared" si="47"/>
        <v>1178569.3667911782</v>
      </c>
      <c r="X79" s="1664">
        <f t="shared" ref="X79:AU79" si="48">X77-X78</f>
        <v>80332.525278485322</v>
      </c>
      <c r="Y79" s="1664">
        <f t="shared" si="48"/>
        <v>0</v>
      </c>
      <c r="Z79" s="1679">
        <f t="shared" si="48"/>
        <v>4805681.477334328</v>
      </c>
      <c r="AA79" s="1664">
        <f t="shared" si="48"/>
        <v>0</v>
      </c>
      <c r="AB79" s="1664">
        <f t="shared" si="48"/>
        <v>0</v>
      </c>
      <c r="AC79" s="1664">
        <f t="shared" si="48"/>
        <v>0</v>
      </c>
      <c r="AD79" s="1664">
        <f t="shared" si="48"/>
        <v>0</v>
      </c>
      <c r="AE79" s="1664">
        <f t="shared" si="48"/>
        <v>-217013.20626896209</v>
      </c>
      <c r="AF79" s="1664">
        <f t="shared" si="48"/>
        <v>396368.10679120012</v>
      </c>
      <c r="AG79" s="1664">
        <f t="shared" si="48"/>
        <v>0</v>
      </c>
      <c r="AH79" s="1664">
        <f t="shared" si="48"/>
        <v>0</v>
      </c>
      <c r="AI79" s="1664">
        <f t="shared" si="48"/>
        <v>0</v>
      </c>
      <c r="AJ79" s="1664">
        <f t="shared" si="48"/>
        <v>0</v>
      </c>
      <c r="AK79" s="1664">
        <f t="shared" si="48"/>
        <v>32248.54</v>
      </c>
      <c r="AL79" s="1664">
        <f t="shared" si="48"/>
        <v>0</v>
      </c>
      <c r="AM79" s="1664">
        <f t="shared" si="48"/>
        <v>0</v>
      </c>
      <c r="AN79" s="1664">
        <f t="shared" si="48"/>
        <v>-113678.77105505277</v>
      </c>
      <c r="AO79" s="1664">
        <f t="shared" si="48"/>
        <v>0</v>
      </c>
      <c r="AP79" s="1664">
        <f t="shared" si="48"/>
        <v>0</v>
      </c>
      <c r="AQ79" s="1664">
        <f t="shared" si="48"/>
        <v>469224.70163564396</v>
      </c>
      <c r="AR79" s="1664">
        <f t="shared" si="48"/>
        <v>0</v>
      </c>
      <c r="AS79" s="1664">
        <f t="shared" si="48"/>
        <v>182288.98018681514</v>
      </c>
      <c r="AT79" s="1664">
        <f t="shared" si="48"/>
        <v>-178161.64164520008</v>
      </c>
      <c r="AU79" s="1664">
        <f t="shared" si="48"/>
        <v>-34004.906666666662</v>
      </c>
      <c r="AV79" s="1664">
        <v>0</v>
      </c>
      <c r="AW79" s="1664">
        <f t="shared" ref="AW79:AX79" si="49">AW77-AW78</f>
        <v>0</v>
      </c>
      <c r="AX79" s="1664">
        <f t="shared" si="49"/>
        <v>0</v>
      </c>
      <c r="AY79" s="1664">
        <v>0</v>
      </c>
      <c r="AZ79" s="1664">
        <v>0</v>
      </c>
      <c r="BA79" s="1666"/>
      <c r="BB79" s="1666"/>
      <c r="BC79" s="1666"/>
      <c r="BD79" s="880"/>
      <c r="CY79" s="1662"/>
    </row>
    <row r="80" spans="1:103">
      <c r="A80" s="904">
        <v>73</v>
      </c>
      <c r="B80" s="948" t="s">
        <v>80</v>
      </c>
      <c r="C80" s="929">
        <f>SUM(D80:AZ80)</f>
        <v>-5638736.2665997902</v>
      </c>
      <c r="D80" s="1661">
        <v>0</v>
      </c>
      <c r="E80" s="1661">
        <v>0</v>
      </c>
      <c r="F80" s="1661">
        <v>0</v>
      </c>
      <c r="G80" s="1661">
        <v>0</v>
      </c>
      <c r="H80" s="1661">
        <v>0</v>
      </c>
      <c r="I80" s="1661">
        <v>0</v>
      </c>
      <c r="J80" s="1661">
        <v>0</v>
      </c>
      <c r="K80" s="1661">
        <v>0</v>
      </c>
      <c r="L80" s="1661">
        <v>0</v>
      </c>
      <c r="M80" s="1661">
        <v>0</v>
      </c>
      <c r="N80" s="1661">
        <v>0</v>
      </c>
      <c r="O80" s="1661">
        <v>0</v>
      </c>
      <c r="P80" s="1661">
        <v>0</v>
      </c>
      <c r="Q80" s="1661">
        <v>0</v>
      </c>
      <c r="R80" s="1661">
        <v>0</v>
      </c>
      <c r="S80" s="1661">
        <v>0</v>
      </c>
      <c r="T80" s="1661">
        <v>0</v>
      </c>
      <c r="U80" s="1661">
        <v>0</v>
      </c>
      <c r="V80" s="1661">
        <v>0</v>
      </c>
      <c r="W80" s="1661">
        <v>0</v>
      </c>
      <c r="X80" s="1661">
        <v>0</v>
      </c>
      <c r="Y80" s="1661">
        <v>0</v>
      </c>
      <c r="Z80" s="1661">
        <v>0</v>
      </c>
      <c r="AA80" s="1661">
        <v>0</v>
      </c>
      <c r="AB80" s="1661">
        <f>'Adj 7.3 Renewable Tax Credit'!I9</f>
        <v>-5638736.2665997902</v>
      </c>
      <c r="AC80" s="1661">
        <v>0</v>
      </c>
      <c r="AD80" s="1661">
        <v>0</v>
      </c>
      <c r="AE80" s="1661">
        <v>0</v>
      </c>
      <c r="AF80" s="1661">
        <v>0</v>
      </c>
      <c r="AG80" s="1661">
        <v>0</v>
      </c>
      <c r="AH80" s="1661">
        <v>0</v>
      </c>
      <c r="AI80" s="1661">
        <v>0</v>
      </c>
      <c r="AJ80" s="1661">
        <v>0</v>
      </c>
      <c r="AK80" s="1661">
        <v>0</v>
      </c>
      <c r="AL80" s="1661">
        <v>0</v>
      </c>
      <c r="AM80" s="1661">
        <v>0</v>
      </c>
      <c r="AN80" s="1661">
        <v>0</v>
      </c>
      <c r="AO80" s="1661">
        <v>0</v>
      </c>
      <c r="AP80" s="1661">
        <v>0</v>
      </c>
      <c r="AQ80" s="1661">
        <v>0</v>
      </c>
      <c r="AR80" s="929">
        <v>0</v>
      </c>
      <c r="AS80" s="1661">
        <v>0</v>
      </c>
      <c r="AT80" s="1661">
        <v>0</v>
      </c>
      <c r="AU80" s="1661">
        <v>0</v>
      </c>
      <c r="AV80" s="1661">
        <v>0</v>
      </c>
      <c r="AW80" s="1661">
        <f>SUM(AZ80:CX80)</f>
        <v>0</v>
      </c>
      <c r="AX80" s="1661">
        <f>SUM(BA80:CY80)</f>
        <v>0</v>
      </c>
      <c r="AY80" s="1661">
        <v>0</v>
      </c>
      <c r="AZ80" s="1661">
        <v>0</v>
      </c>
      <c r="BA80" s="1666"/>
      <c r="BB80" s="1666"/>
      <c r="BC80" s="1666"/>
      <c r="BD80" s="880"/>
      <c r="CY80" s="1662"/>
    </row>
    <row r="81" spans="1:103" ht="16.5" thickBot="1">
      <c r="A81" s="904">
        <v>74</v>
      </c>
      <c r="B81" s="1503" t="s">
        <v>81</v>
      </c>
      <c r="C81" s="1512">
        <f>C79*'Adjustments - Pro Forma'!$F$70+C80</f>
        <v>-9826723.5951799955</v>
      </c>
      <c r="D81" s="1676">
        <f>D79*'Adjustments - Pro Forma'!$F$70+D80</f>
        <v>-2346555.6834999993</v>
      </c>
      <c r="E81" s="1676">
        <f>E79*'Adjustments - Pro Forma'!$F$70+E80</f>
        <v>-586443.1754999964</v>
      </c>
      <c r="F81" s="1676">
        <v>0</v>
      </c>
      <c r="G81" s="1676">
        <f>G79*'Adjustments - Pro Forma'!$F$70+G80</f>
        <v>-94609.872786075939</v>
      </c>
      <c r="H81" s="1676">
        <f>H79*'Adjustments - Pro Forma'!$F$70+H80</f>
        <v>0</v>
      </c>
      <c r="I81" s="1676">
        <f>I79*'Adjustments - Pro Forma'!$F$70+I80</f>
        <v>32543.61746021394</v>
      </c>
      <c r="J81" s="1676">
        <f>J79*'Adjustments - Pro Forma'!$F$70+J80</f>
        <v>322205.83849999995</v>
      </c>
      <c r="K81" s="1676">
        <f>K79*'Adjustments - Pro Forma'!$F$70+K80</f>
        <v>15496.666458308464</v>
      </c>
      <c r="L81" s="1676">
        <f>L79*'Adjustments - Pro Forma'!$F$70+L80</f>
        <v>-10123.344173061281</v>
      </c>
      <c r="M81" s="1676">
        <v>0</v>
      </c>
      <c r="N81" s="1676">
        <v>0</v>
      </c>
      <c r="O81" s="1676">
        <f>O79*'Adjustments - Pro Forma'!$F$70+O80</f>
        <v>27304.307391457351</v>
      </c>
      <c r="P81" s="1676">
        <f>P79*'Adjustments - Pro Forma'!$F$70+P80</f>
        <v>2185508.9596184753</v>
      </c>
      <c r="Q81" s="1676">
        <f>Q79*'Adjustments - Pro Forma'!$F$70+Q80</f>
        <v>68819.466551237769</v>
      </c>
      <c r="R81" s="1691">
        <v>0</v>
      </c>
      <c r="S81" s="1676">
        <f>S79*'Adjustments - Pro Forma'!$F$70+S80</f>
        <v>3850028.2874722714</v>
      </c>
      <c r="T81" s="1691">
        <v>0</v>
      </c>
      <c r="U81" s="1676">
        <f>U79*'Adjustments - Pro Forma'!$F$70+U80</f>
        <v>-53298.776644337479</v>
      </c>
      <c r="V81" s="1676">
        <f>V79*'Adjustments - Pro Forma'!$F$70+V80</f>
        <v>-2808792.3499999996</v>
      </c>
      <c r="W81" s="1676">
        <f>W79*'Adjustments - Pro Forma'!$F$70+W80</f>
        <v>412499.27837691235</v>
      </c>
      <c r="X81" s="1676">
        <f>X79*'Adjustments - Pro Forma'!$F$70+X80</f>
        <v>28116.38384746986</v>
      </c>
      <c r="Y81" s="1676">
        <f>Y79*'Adjustments - Pro Forma'!$F$70+Y80</f>
        <v>0</v>
      </c>
      <c r="Z81" s="1512">
        <f>Z79*'Adjustments - Pro Forma'!$F$70+Z80</f>
        <v>1681988.5170670147</v>
      </c>
      <c r="AA81" s="1676">
        <f>AA79*'Adjustments - Pro Forma'!$F$70+AA80</f>
        <v>0</v>
      </c>
      <c r="AB81" s="1676">
        <f>AB79*'Adjustments - Pro Forma'!$F$70+AB80</f>
        <v>-5638736.2665997902</v>
      </c>
      <c r="AC81" s="1676">
        <f>AC79*'Adjustments - Pro Forma'!$F$70+AC80</f>
        <v>0</v>
      </c>
      <c r="AD81" s="1676">
        <f>AD79*'Adjustments - Pro Forma'!$F$70+AD80</f>
        <v>0</v>
      </c>
      <c r="AE81" s="1676">
        <f>AE79*'Adjustments - Pro Forma'!$F$70+AE80</f>
        <v>-75954.622194136726</v>
      </c>
      <c r="AF81" s="1676">
        <f>AF79*'Adjustments - Pro Forma'!$F$70+AF80</f>
        <v>138728.83737692004</v>
      </c>
      <c r="AG81" s="1676">
        <f>AG79*'Adjustments - Pro Forma'!$F$70+AG80</f>
        <v>0</v>
      </c>
      <c r="AH81" s="1676">
        <f>AH79*'Adjustments - Pro Forma'!$F$70+AH80</f>
        <v>0</v>
      </c>
      <c r="AI81" s="1676">
        <f>AI79*'Adjustments - Pro Forma'!$F$70+AI80</f>
        <v>0</v>
      </c>
      <c r="AJ81" s="1676">
        <f>AJ79*'Adjustments - Pro Forma'!$F$70+AJ80</f>
        <v>0</v>
      </c>
      <c r="AK81" s="1676">
        <f>AK79*'Adjustments - Pro Forma'!$F$70+AK80</f>
        <v>11286.989</v>
      </c>
      <c r="AL81" s="1676">
        <f>AL79*'Adjustments - Pro Forma'!$F$70+AL80</f>
        <v>0</v>
      </c>
      <c r="AM81" s="1676">
        <f>AM79*'Adjustments - Pro Forma'!$F$70+AM80</f>
        <v>0</v>
      </c>
      <c r="AN81" s="1676">
        <f>AN79*'Adjustments - Pro Forma'!$F$70+AN80</f>
        <v>-39787.569869268467</v>
      </c>
      <c r="AO81" s="1676">
        <f>AO79*'Adjustments - Pro Forma'!$F$70+AO80</f>
        <v>0</v>
      </c>
      <c r="AP81" s="1676">
        <f>AP79*'Adjustments - Pro Forma'!$F$70+AP80</f>
        <v>0</v>
      </c>
      <c r="AQ81" s="1676">
        <f>AQ79*'Adjustments - Pro Forma'!$F$70+AQ80</f>
        <v>164228.64557247536</v>
      </c>
      <c r="AR81" s="1676">
        <f>AR79*'Adjustments - Pro Forma'!$F$70+AR80</f>
        <v>0</v>
      </c>
      <c r="AS81" s="1676">
        <f>AS79*'Adjustments - Pro Forma'!$F$70+AS80</f>
        <v>63801.143065385295</v>
      </c>
      <c r="AT81" s="1676">
        <f>AT79*'Adjustments - Pro Forma'!$F$70+AT80</f>
        <v>-62356.574575820028</v>
      </c>
      <c r="AU81" s="1676">
        <f>AU79*'Adjustments - Pro Forma'!$F$70+AU80</f>
        <v>-11901.71733333333</v>
      </c>
      <c r="AV81" s="1676">
        <f>AV79*'Adjustments - Pro Forma'!$F$70+AV80</f>
        <v>0</v>
      </c>
      <c r="AW81" s="1676">
        <f>AW79*'Adjustments - Pro Forma'!$F$70+AW80</f>
        <v>0</v>
      </c>
      <c r="AX81" s="1676">
        <f>AX79*'Adjustments - Pro Forma'!$F$70+AX80</f>
        <v>0</v>
      </c>
      <c r="AY81" s="1676">
        <f>AY79*'Adjustments - Pro Forma'!$F$70+AY80</f>
        <v>0</v>
      </c>
      <c r="AZ81" s="1676">
        <f>AZ79*'Adjustments - Pro Forma'!$F$70+AZ80</f>
        <v>0</v>
      </c>
      <c r="BA81" s="1666"/>
      <c r="BB81" s="1666"/>
      <c r="BC81" s="1666"/>
      <c r="BD81" s="880"/>
      <c r="CY81" s="1662"/>
    </row>
    <row r="82" spans="1:103" ht="16.5" thickTop="1">
      <c r="B82" s="1692"/>
      <c r="C82" s="936"/>
      <c r="D82" s="936"/>
      <c r="Z82" s="936"/>
      <c r="BA82" s="880"/>
      <c r="BB82" s="880"/>
      <c r="BC82" s="880"/>
      <c r="BD82" s="880"/>
      <c r="CB82" s="1606"/>
    </row>
    <row r="83" spans="1:103">
      <c r="C83" s="936"/>
      <c r="D83" s="936"/>
      <c r="E83" s="936"/>
      <c r="F83" s="936"/>
      <c r="G83" s="936"/>
      <c r="H83" s="936"/>
      <c r="I83" s="936"/>
      <c r="J83" s="936"/>
      <c r="K83" s="936"/>
      <c r="L83" s="936"/>
      <c r="M83" s="936"/>
      <c r="N83" s="936"/>
      <c r="O83" s="936"/>
      <c r="P83" s="936"/>
      <c r="Q83" s="936"/>
      <c r="R83" s="936"/>
      <c r="S83" s="936"/>
      <c r="T83" s="936"/>
      <c r="U83" s="936"/>
      <c r="V83" s="936"/>
      <c r="W83" s="936"/>
      <c r="X83" s="936"/>
      <c r="Y83" s="936"/>
      <c r="Z83" s="936"/>
      <c r="AA83" s="936"/>
      <c r="AB83" s="936"/>
      <c r="AC83" s="936"/>
      <c r="AD83" s="936"/>
      <c r="AE83" s="936"/>
      <c r="AF83" s="936"/>
      <c r="AG83" s="936"/>
      <c r="AH83" s="936"/>
      <c r="AI83" s="936"/>
      <c r="AJ83" s="936"/>
      <c r="AK83" s="936"/>
      <c r="AL83" s="936"/>
      <c r="AM83" s="936"/>
      <c r="AN83" s="936"/>
      <c r="AO83" s="936"/>
      <c r="AP83" s="936"/>
      <c r="AQ83" s="936"/>
      <c r="AR83" s="936"/>
      <c r="AS83" s="936"/>
      <c r="AT83" s="936"/>
      <c r="AU83" s="936"/>
      <c r="AV83" s="936"/>
      <c r="AY83" s="936"/>
      <c r="CB83" s="1693"/>
    </row>
    <row r="84" spans="1:103">
      <c r="E84" s="1694"/>
    </row>
    <row r="88" spans="1:103">
      <c r="H88" s="951"/>
      <c r="I88" s="951"/>
    </row>
    <row r="89" spans="1:103">
      <c r="H89" s="951"/>
      <c r="I89" s="951"/>
    </row>
    <row r="90" spans="1:103">
      <c r="H90" s="948"/>
      <c r="I90" s="948"/>
    </row>
    <row r="91" spans="1:103">
      <c r="H91" s="1695"/>
      <c r="I91" s="1696"/>
      <c r="J91" s="1696"/>
      <c r="K91" s="1696"/>
      <c r="L91" s="1696"/>
      <c r="M91" s="1696"/>
      <c r="N91" s="1696"/>
      <c r="O91" s="1648"/>
      <c r="P91" s="1648"/>
      <c r="Q91" s="1648"/>
      <c r="R91" s="1648"/>
      <c r="T91" s="1696"/>
      <c r="U91" s="1696"/>
      <c r="V91" s="1696"/>
      <c r="W91" s="1696"/>
      <c r="X91" s="1696"/>
      <c r="Y91" s="1696"/>
      <c r="Z91" s="1696"/>
      <c r="AA91" s="1696"/>
      <c r="AB91" s="1696"/>
      <c r="AC91" s="1696"/>
      <c r="AD91" s="1696"/>
      <c r="AE91" s="1696"/>
      <c r="AF91" s="1696"/>
      <c r="AG91" s="1696"/>
      <c r="AH91" s="1696"/>
      <c r="AI91" s="1696"/>
      <c r="AJ91" s="1648"/>
      <c r="AK91" s="1648"/>
      <c r="AL91" s="1648"/>
      <c r="AM91" s="1648"/>
      <c r="AN91" s="1648"/>
      <c r="AQ91" s="1648"/>
      <c r="AR91" s="1648"/>
    </row>
    <row r="92" spans="1:103">
      <c r="H92" s="1657"/>
      <c r="I92" s="1657"/>
      <c r="J92" s="9"/>
      <c r="K92" s="9"/>
      <c r="L92" s="9"/>
      <c r="M92" s="9"/>
      <c r="N92" s="9"/>
      <c r="O92" s="9"/>
      <c r="P92" s="9"/>
      <c r="Q92" s="9"/>
      <c r="R92" s="9"/>
      <c r="T92" s="9"/>
      <c r="U92" s="9"/>
      <c r="V92" s="9"/>
      <c r="W92" s="9"/>
      <c r="X92" s="9"/>
      <c r="Y92" s="9"/>
      <c r="Z92" s="9"/>
      <c r="AA92" s="9"/>
      <c r="AB92" s="9"/>
      <c r="AC92" s="9"/>
      <c r="AD92" s="9"/>
      <c r="AE92" s="9"/>
      <c r="AF92" s="9"/>
      <c r="AG92" s="9"/>
      <c r="AH92" s="9"/>
      <c r="AI92" s="9"/>
      <c r="AJ92" s="9"/>
      <c r="AK92" s="9"/>
      <c r="AL92" s="9"/>
      <c r="AM92" s="9"/>
    </row>
    <row r="93" spans="1:103">
      <c r="H93" s="1657"/>
      <c r="I93" s="1657"/>
      <c r="J93" s="9"/>
      <c r="K93" s="9"/>
      <c r="L93" s="9"/>
      <c r="M93" s="9"/>
      <c r="N93" s="9"/>
      <c r="O93" s="9"/>
      <c r="P93" s="9"/>
      <c r="Q93" s="9"/>
      <c r="R93" s="9"/>
      <c r="T93" s="9"/>
      <c r="U93" s="9"/>
      <c r="V93" s="9"/>
      <c r="W93" s="9"/>
      <c r="X93" s="9"/>
      <c r="Y93" s="9"/>
      <c r="Z93" s="9"/>
      <c r="AA93" s="9"/>
      <c r="AB93" s="9"/>
      <c r="AC93" s="9"/>
      <c r="AD93" s="9"/>
      <c r="AE93" s="9"/>
      <c r="AF93" s="9"/>
      <c r="AG93" s="9"/>
      <c r="AH93" s="9"/>
      <c r="AI93" s="9"/>
      <c r="AJ93" s="9"/>
      <c r="AK93" s="9"/>
      <c r="AL93" s="9"/>
      <c r="AM93" s="9"/>
    </row>
    <row r="94" spans="1:103">
      <c r="B94" s="952"/>
      <c r="C94" s="956"/>
      <c r="D94" s="956"/>
      <c r="E94" s="956"/>
      <c r="F94" s="956"/>
      <c r="G94" s="956"/>
      <c r="H94" s="956"/>
      <c r="I94" s="956"/>
      <c r="J94" s="956"/>
      <c r="K94" s="956"/>
      <c r="L94" s="956"/>
      <c r="M94" s="956"/>
      <c r="N94" s="956"/>
      <c r="O94" s="956"/>
      <c r="P94" s="956"/>
      <c r="Q94" s="956"/>
      <c r="R94" s="956"/>
      <c r="T94" s="956"/>
      <c r="U94" s="956"/>
      <c r="V94" s="956"/>
      <c r="W94" s="956"/>
      <c r="X94" s="956"/>
      <c r="Y94" s="956"/>
      <c r="Z94" s="956"/>
      <c r="AA94" s="956"/>
      <c r="AB94" s="956"/>
      <c r="AC94" s="956"/>
      <c r="AD94" s="956"/>
      <c r="AE94" s="956"/>
      <c r="AF94" s="956"/>
      <c r="AG94" s="956"/>
      <c r="AH94" s="956"/>
      <c r="AI94" s="956"/>
      <c r="AJ94" s="956"/>
      <c r="AK94" s="956"/>
      <c r="AL94" s="956"/>
      <c r="AM94" s="956"/>
      <c r="AN94" s="956"/>
      <c r="AQ94" s="956"/>
      <c r="AR94" s="956"/>
    </row>
    <row r="95" spans="1:103">
      <c r="B95" s="948"/>
      <c r="C95" s="929"/>
      <c r="D95" s="956"/>
      <c r="E95" s="956"/>
      <c r="F95" s="956"/>
      <c r="G95" s="956"/>
      <c r="H95" s="956"/>
      <c r="I95" s="956"/>
      <c r="J95" s="956"/>
      <c r="K95" s="956"/>
      <c r="L95" s="956"/>
      <c r="M95" s="956"/>
      <c r="N95" s="956"/>
      <c r="O95" s="956"/>
      <c r="P95" s="956"/>
      <c r="Q95" s="956"/>
      <c r="R95" s="956"/>
      <c r="T95" s="956"/>
      <c r="U95" s="956"/>
      <c r="V95" s="956"/>
      <c r="W95" s="956"/>
      <c r="X95" s="956"/>
      <c r="Y95" s="956"/>
      <c r="Z95" s="956"/>
      <c r="AA95" s="956"/>
      <c r="AB95" s="956"/>
      <c r="AC95" s="956"/>
      <c r="AD95" s="956"/>
      <c r="AE95" s="956"/>
      <c r="AF95" s="956"/>
      <c r="AG95" s="956"/>
      <c r="AH95" s="956"/>
      <c r="AI95" s="956"/>
      <c r="AJ95" s="956"/>
      <c r="AK95" s="956"/>
      <c r="AL95" s="956"/>
      <c r="AM95" s="956"/>
      <c r="AN95" s="956"/>
      <c r="AQ95" s="956"/>
      <c r="AR95" s="956"/>
    </row>
  </sheetData>
  <mergeCells count="31">
    <mergeCell ref="AZ5:AZ6"/>
    <mergeCell ref="AK5:AK6"/>
    <mergeCell ref="AN5:AN6"/>
    <mergeCell ref="AP5:AP6"/>
    <mergeCell ref="AR5:AR6"/>
    <mergeCell ref="AT5:AT6"/>
    <mergeCell ref="AV5:AV6"/>
    <mergeCell ref="AJ5:AJ6"/>
    <mergeCell ref="U5:U6"/>
    <mergeCell ref="V5:V6"/>
    <mergeCell ref="W5:W6"/>
    <mergeCell ref="X5:X6"/>
    <mergeCell ref="AA5:AA6"/>
    <mergeCell ref="AD5:AD6"/>
    <mergeCell ref="AE5:AE6"/>
    <mergeCell ref="AF5:AF6"/>
    <mergeCell ref="AG5:AG6"/>
    <mergeCell ref="AH5:AH6"/>
    <mergeCell ref="AI5:AI6"/>
    <mergeCell ref="T5:T6"/>
    <mergeCell ref="F1:I1"/>
    <mergeCell ref="F2:I2"/>
    <mergeCell ref="K5:K6"/>
    <mergeCell ref="L5:L6"/>
    <mergeCell ref="M5:M6"/>
    <mergeCell ref="N5:N6"/>
    <mergeCell ref="O5:O6"/>
    <mergeCell ref="P5:P6"/>
    <mergeCell ref="Q5:Q6"/>
    <mergeCell ref="R5:R6"/>
    <mergeCell ref="S5:S6"/>
  </mergeCells>
  <pageMargins left="1" right="0.25" top="1.25" bottom="0.5" header="0.5" footer="0.25"/>
  <pageSetup scale="50" fitToWidth="6" orientation="portrait" r:id="rId1"/>
  <headerFooter scaleWithDoc="0" alignWithMargins="0">
    <oddHeader>&amp;R&amp;"Times New Roman,Regular"PacifiCorp Docket UE-100749
Exhibit No. ___ (MDF-2)
Page &amp;P of &amp;N
Revised 12/6/10</oddHeader>
  </headerFooter>
  <ignoredErrors>
    <ignoredError sqref="D25 D70 C77 C79 C30 C32 C64" formula="1"/>
    <ignoredError sqref="AW80:AX80" formulaRange="1"/>
  </ignoredErrors>
</worksheet>
</file>

<file path=xl/worksheets/sheet14.xml><?xml version="1.0" encoding="utf-8"?>
<worksheet xmlns="http://schemas.openxmlformats.org/spreadsheetml/2006/main" xmlns:r="http://schemas.openxmlformats.org/officeDocument/2006/relationships">
  <dimension ref="A1:CY95"/>
  <sheetViews>
    <sheetView tabSelected="1" zoomScaleNormal="100" workbookViewId="0">
      <selection activeCell="I6" sqref="I6"/>
    </sheetView>
  </sheetViews>
  <sheetFormatPr defaultColWidth="9.140625" defaultRowHeight="16.5"/>
  <cols>
    <col min="1" max="1" width="4.7109375" style="967" bestFit="1" customWidth="1"/>
    <col min="2" max="2" width="36" style="967" customWidth="1"/>
    <col min="3" max="3" width="17.85546875" style="967" customWidth="1"/>
    <col min="4" max="4" width="15.42578125" style="967" bestFit="1" customWidth="1"/>
    <col min="5" max="5" width="15" style="967" customWidth="1"/>
    <col min="6" max="6" width="15.140625" style="967" customWidth="1"/>
    <col min="7" max="7" width="15.85546875" style="967" customWidth="1"/>
    <col min="8" max="8" width="14.140625" style="967" customWidth="1"/>
    <col min="9" max="9" width="11.7109375" style="967" customWidth="1"/>
    <col min="10" max="10" width="16" style="967" customWidth="1"/>
    <col min="11" max="11" width="23.42578125" style="967" customWidth="1"/>
    <col min="12" max="12" width="18.42578125" style="967" customWidth="1"/>
    <col min="13" max="13" width="14.42578125" style="967" customWidth="1"/>
    <col min="14" max="14" width="13.85546875" style="967" customWidth="1"/>
    <col min="15" max="15" width="19.28515625" style="967" customWidth="1"/>
    <col min="16" max="16" width="19.42578125" style="967" customWidth="1"/>
    <col min="17" max="17" width="22.85546875" style="967" customWidth="1"/>
    <col min="18" max="18" width="18.85546875" style="967" customWidth="1"/>
    <col min="19" max="19" width="21.28515625" style="967" customWidth="1"/>
    <col min="20" max="21" width="16.7109375" style="967" customWidth="1"/>
    <col min="22" max="22" width="18.85546875" style="967" customWidth="1"/>
    <col min="23" max="23" width="23.7109375" style="967" customWidth="1"/>
    <col min="24" max="24" width="17" style="967" customWidth="1"/>
    <col min="25" max="25" width="20.7109375" style="967" customWidth="1"/>
    <col min="26" max="26" width="15.85546875" style="967" bestFit="1" customWidth="1"/>
    <col min="27" max="27" width="24.7109375" style="967" customWidth="1"/>
    <col min="28" max="28" width="16.5703125" style="967" customWidth="1"/>
    <col min="29" max="29" width="12.7109375" style="967" customWidth="1"/>
    <col min="30" max="30" width="19.28515625" style="967" customWidth="1"/>
    <col min="31" max="31" width="17" style="967" customWidth="1"/>
    <col min="32" max="32" width="16" style="967" customWidth="1"/>
    <col min="33" max="33" width="20.28515625" style="967" customWidth="1"/>
    <col min="34" max="34" width="22.28515625" style="967" customWidth="1"/>
    <col min="35" max="35" width="18.5703125" style="967" customWidth="1"/>
    <col min="36" max="36" width="27.5703125" style="967" customWidth="1"/>
    <col min="37" max="37" width="20.140625" style="967" customWidth="1"/>
    <col min="38" max="38" width="18.7109375" style="967" bestFit="1" customWidth="1"/>
    <col min="39" max="39" width="21.85546875" style="967" bestFit="1" customWidth="1"/>
    <col min="40" max="40" width="21.85546875" style="967" customWidth="1"/>
    <col min="41" max="41" width="22.85546875" style="967" customWidth="1"/>
    <col min="42" max="42" width="19.5703125" style="967" customWidth="1"/>
    <col min="43" max="43" width="22.140625" style="967" bestFit="1" customWidth="1"/>
    <col min="44" max="44" width="23.5703125" style="967" customWidth="1"/>
    <col min="45" max="45" width="21" style="967" bestFit="1" customWidth="1"/>
    <col min="46" max="46" width="22.5703125" style="967" customWidth="1"/>
    <col min="47" max="47" width="22.7109375" style="967" bestFit="1" customWidth="1"/>
    <col min="48" max="48" width="20.85546875" style="967" customWidth="1"/>
    <col min="49" max="49" width="21.42578125" style="970" customWidth="1"/>
    <col min="50" max="50" width="17.28515625" style="970" customWidth="1"/>
    <col min="51" max="51" width="15.28515625" style="967" bestFit="1" customWidth="1"/>
    <col min="52" max="52" width="24.140625" style="967" customWidth="1"/>
    <col min="53" max="55" width="19.42578125" style="1008" customWidth="1"/>
    <col min="56" max="56" width="16.7109375" style="967" bestFit="1" customWidth="1"/>
    <col min="57" max="57" width="24.5703125" style="967" bestFit="1" customWidth="1"/>
    <col min="58" max="58" width="12.5703125" style="967" bestFit="1" customWidth="1"/>
    <col min="59" max="59" width="13.28515625" style="967" bestFit="1" customWidth="1"/>
    <col min="60" max="60" width="12" style="967" bestFit="1" customWidth="1"/>
    <col min="61" max="61" width="11.42578125" style="967" bestFit="1" customWidth="1"/>
    <col min="62" max="62" width="9.85546875" style="967" bestFit="1" customWidth="1"/>
    <col min="63" max="63" width="14.42578125" style="967" bestFit="1" customWidth="1"/>
    <col min="64" max="64" width="16.5703125" style="967" customWidth="1"/>
    <col min="65" max="65" width="15.7109375" style="967" customWidth="1"/>
    <col min="66" max="66" width="17.42578125" style="967" customWidth="1"/>
    <col min="67" max="68" width="17.28515625" style="967" customWidth="1"/>
    <col min="69" max="69" width="16.7109375" style="967" customWidth="1"/>
    <col min="70" max="70" width="18.42578125" style="967" customWidth="1"/>
    <col min="71" max="71" width="18" style="967" customWidth="1"/>
    <col min="72" max="72" width="19.42578125" style="967" customWidth="1"/>
    <col min="73" max="73" width="15.85546875" style="967" customWidth="1"/>
    <col min="74" max="74" width="18.140625" style="967" customWidth="1"/>
    <col min="75" max="75" width="16.7109375" style="967" customWidth="1"/>
    <col min="76" max="76" width="11.5703125" style="967" customWidth="1"/>
    <col min="77" max="77" width="15.7109375" style="967" customWidth="1"/>
    <col min="78" max="78" width="11" style="967" bestFit="1" customWidth="1"/>
    <col min="79" max="79" width="22.42578125" style="967" customWidth="1"/>
    <col min="80" max="80" width="13.7109375" style="967" bestFit="1" customWidth="1"/>
    <col min="81" max="81" width="16.28515625" style="967" customWidth="1"/>
    <col min="82" max="82" width="15" style="967" customWidth="1"/>
    <col min="83" max="83" width="12.85546875" style="967" bestFit="1" customWidth="1"/>
    <col min="84" max="84" width="14" style="967" bestFit="1" customWidth="1"/>
    <col min="85" max="85" width="14.140625" style="967" customWidth="1"/>
    <col min="86" max="86" width="17.5703125" style="967" customWidth="1"/>
    <col min="87" max="87" width="13.140625" style="967" customWidth="1"/>
    <col min="88" max="88" width="20.85546875" style="967" customWidth="1"/>
    <col min="89" max="89" width="16.5703125" style="967" bestFit="1" customWidth="1"/>
    <col min="90" max="90" width="14.42578125" style="967" bestFit="1" customWidth="1"/>
    <col min="91" max="91" width="17.140625" style="967" bestFit="1" customWidth="1"/>
    <col min="92" max="92" width="19.42578125" style="967" customWidth="1"/>
    <col min="93" max="93" width="21.42578125" style="967" customWidth="1"/>
    <col min="94" max="94" width="16.28515625" style="967" bestFit="1" customWidth="1"/>
    <col min="95" max="95" width="16.5703125" style="967" bestFit="1" customWidth="1"/>
    <col min="96" max="96" width="16.140625" style="967" bestFit="1" customWidth="1"/>
    <col min="97" max="97" width="16.140625" style="967" customWidth="1"/>
    <col min="98" max="98" width="21.28515625" style="967" customWidth="1"/>
    <col min="99" max="99" width="20" style="967" bestFit="1" customWidth="1"/>
    <col min="100" max="100" width="17.140625" style="967" bestFit="1" customWidth="1"/>
    <col min="101" max="101" width="12.85546875" style="967" bestFit="1" customWidth="1"/>
    <col min="102" max="102" width="12.5703125" style="967" bestFit="1" customWidth="1"/>
    <col min="103" max="103" width="12" style="967" bestFit="1" customWidth="1"/>
    <col min="104" max="16384" width="9.140625" style="967"/>
  </cols>
  <sheetData>
    <row r="1" spans="1:103">
      <c r="B1" s="968" t="s">
        <v>134</v>
      </c>
      <c r="C1" s="969"/>
      <c r="E1" s="969"/>
      <c r="F1" s="1602"/>
      <c r="G1" s="1602"/>
      <c r="H1" s="1602"/>
      <c r="I1" s="1602"/>
    </row>
    <row r="2" spans="1:103">
      <c r="B2" s="971" t="s">
        <v>2</v>
      </c>
      <c r="C2" s="969"/>
      <c r="D2" s="972"/>
      <c r="E2" s="969"/>
      <c r="F2" s="1602"/>
      <c r="G2" s="1602"/>
      <c r="H2" s="1602"/>
      <c r="I2" s="1602"/>
    </row>
    <row r="3" spans="1:103" ht="9" customHeight="1">
      <c r="B3" s="969"/>
      <c r="C3" s="969"/>
      <c r="D3" s="972"/>
      <c r="E3" s="969"/>
      <c r="G3" s="971"/>
      <c r="H3" s="971"/>
      <c r="I3" s="971"/>
    </row>
    <row r="4" spans="1:103" s="973" customFormat="1" ht="17.25">
      <c r="B4" s="974"/>
      <c r="C4" s="975" t="s">
        <v>772</v>
      </c>
      <c r="D4" s="976">
        <v>3.1</v>
      </c>
      <c r="E4" s="976">
        <v>3.2</v>
      </c>
      <c r="F4" s="976">
        <v>3.3</v>
      </c>
      <c r="G4" s="976">
        <v>3.4</v>
      </c>
      <c r="H4" s="976">
        <v>3.5</v>
      </c>
      <c r="I4" s="977">
        <v>3.6</v>
      </c>
      <c r="J4" s="976">
        <v>3.7</v>
      </c>
      <c r="K4" s="977">
        <v>4.0999999999999996</v>
      </c>
      <c r="L4" s="977">
        <v>4.2</v>
      </c>
      <c r="M4" s="977">
        <v>4.3</v>
      </c>
      <c r="N4" s="977">
        <v>4.4000000000000004</v>
      </c>
      <c r="O4" s="977">
        <v>4.5</v>
      </c>
      <c r="P4" s="977">
        <v>4.5999999999999996</v>
      </c>
      <c r="Q4" s="977">
        <v>4.7</v>
      </c>
      <c r="R4" s="977">
        <v>4.8</v>
      </c>
      <c r="S4" s="977">
        <v>5.0999999999999996</v>
      </c>
      <c r="T4" s="977">
        <v>5.2</v>
      </c>
      <c r="U4" s="977">
        <v>5.3</v>
      </c>
      <c r="V4" s="977">
        <v>5.4</v>
      </c>
      <c r="W4" s="977">
        <v>5.5</v>
      </c>
      <c r="X4" s="977">
        <v>5.6</v>
      </c>
      <c r="Y4" s="977">
        <v>6.1</v>
      </c>
      <c r="Z4" s="1517">
        <v>7.1</v>
      </c>
      <c r="AA4" s="977">
        <v>7.2</v>
      </c>
      <c r="AB4" s="977">
        <v>7.3</v>
      </c>
      <c r="AC4" s="977">
        <v>7.4</v>
      </c>
      <c r="AD4" s="977">
        <v>7.5</v>
      </c>
      <c r="AE4" s="977">
        <v>7.6</v>
      </c>
      <c r="AF4" s="977">
        <v>7.7</v>
      </c>
      <c r="AG4" s="977">
        <v>7.8</v>
      </c>
      <c r="AH4" s="1517">
        <v>7.9</v>
      </c>
      <c r="AI4" s="978">
        <v>7.1</v>
      </c>
      <c r="AJ4" s="977">
        <v>7.11</v>
      </c>
      <c r="AK4" s="977">
        <v>7.12</v>
      </c>
      <c r="AL4" s="977">
        <v>8.1</v>
      </c>
      <c r="AM4" s="977">
        <v>8.1999999999999993</v>
      </c>
      <c r="AN4" s="977">
        <v>8.3000000000000007</v>
      </c>
      <c r="AO4" s="977">
        <v>8.4</v>
      </c>
      <c r="AP4" s="977">
        <v>8.5</v>
      </c>
      <c r="AQ4" s="977" t="s">
        <v>715</v>
      </c>
      <c r="AR4" s="977">
        <v>8.6</v>
      </c>
      <c r="AS4" s="977">
        <v>8.6999999999999993</v>
      </c>
      <c r="AT4" s="977">
        <v>8.8000000000000007</v>
      </c>
      <c r="AU4" s="977">
        <v>8.9</v>
      </c>
      <c r="AV4" s="978">
        <v>8.1</v>
      </c>
      <c r="AW4" s="978">
        <v>8.11</v>
      </c>
      <c r="AX4" s="978">
        <v>8.1199999999999992</v>
      </c>
      <c r="AY4" s="977">
        <v>9.1</v>
      </c>
      <c r="AZ4" s="977" t="s">
        <v>753</v>
      </c>
      <c r="BA4" s="1460"/>
      <c r="BB4" s="1460"/>
      <c r="BC4" s="1460"/>
    </row>
    <row r="5" spans="1:103" ht="15.75" customHeight="1">
      <c r="B5" s="969"/>
      <c r="C5" s="979"/>
      <c r="D5" s="980" t="s">
        <v>182</v>
      </c>
      <c r="E5" s="980" t="s">
        <v>7</v>
      </c>
      <c r="F5" s="980" t="s">
        <v>228</v>
      </c>
      <c r="G5" s="980" t="s">
        <v>786</v>
      </c>
      <c r="H5" s="980" t="s">
        <v>764</v>
      </c>
      <c r="I5" s="979" t="s">
        <v>230</v>
      </c>
      <c r="J5" s="980" t="s">
        <v>863</v>
      </c>
      <c r="K5" s="1598" t="s">
        <v>788</v>
      </c>
      <c r="L5" s="1598" t="s">
        <v>766</v>
      </c>
      <c r="M5" s="1598" t="s">
        <v>787</v>
      </c>
      <c r="N5" s="1598" t="s">
        <v>605</v>
      </c>
      <c r="O5" s="1598" t="s">
        <v>456</v>
      </c>
      <c r="P5" s="1598" t="s">
        <v>611</v>
      </c>
      <c r="Q5" s="1598" t="s">
        <v>256</v>
      </c>
      <c r="R5" s="1598" t="s">
        <v>768</v>
      </c>
      <c r="S5" s="1603" t="s">
        <v>769</v>
      </c>
      <c r="T5" s="1603" t="s">
        <v>774</v>
      </c>
      <c r="U5" s="1603" t="s">
        <v>771</v>
      </c>
      <c r="V5" s="1598" t="s">
        <v>659</v>
      </c>
      <c r="W5" s="1598" t="s">
        <v>661</v>
      </c>
      <c r="X5" s="1598" t="s">
        <v>254</v>
      </c>
      <c r="Y5" s="979" t="s">
        <v>232</v>
      </c>
      <c r="Z5" s="1518" t="s">
        <v>8</v>
      </c>
      <c r="AA5" s="1598" t="s">
        <v>775</v>
      </c>
      <c r="AB5" s="979" t="s">
        <v>233</v>
      </c>
      <c r="AC5" s="979" t="s">
        <v>234</v>
      </c>
      <c r="AD5" s="1598" t="s">
        <v>681</v>
      </c>
      <c r="AE5" s="1598" t="s">
        <v>682</v>
      </c>
      <c r="AF5" s="1598" t="s">
        <v>778</v>
      </c>
      <c r="AG5" s="1598" t="s">
        <v>779</v>
      </c>
      <c r="AH5" s="1600" t="s">
        <v>780</v>
      </c>
      <c r="AI5" s="1598" t="s">
        <v>781</v>
      </c>
      <c r="AJ5" s="1598" t="s">
        <v>695</v>
      </c>
      <c r="AK5" s="1598" t="s">
        <v>697</v>
      </c>
      <c r="AL5" s="979" t="s">
        <v>235</v>
      </c>
      <c r="AM5" s="979" t="s">
        <v>9</v>
      </c>
      <c r="AN5" s="1598" t="s">
        <v>782</v>
      </c>
      <c r="AO5" s="979" t="s">
        <v>236</v>
      </c>
      <c r="AP5" s="1598" t="s">
        <v>417</v>
      </c>
      <c r="AQ5" s="979" t="s">
        <v>57</v>
      </c>
      <c r="AR5" s="1598" t="s">
        <v>725</v>
      </c>
      <c r="AS5" s="979" t="s">
        <v>237</v>
      </c>
      <c r="AT5" s="1598" t="s">
        <v>789</v>
      </c>
      <c r="AU5" s="979" t="s">
        <v>189</v>
      </c>
      <c r="AV5" s="1598" t="s">
        <v>744</v>
      </c>
      <c r="AW5" s="981" t="s">
        <v>853</v>
      </c>
      <c r="AX5" s="981" t="s">
        <v>860</v>
      </c>
      <c r="AY5" s="979" t="s">
        <v>190</v>
      </c>
      <c r="AZ5" s="1598" t="s">
        <v>790</v>
      </c>
      <c r="BA5" s="1461"/>
      <c r="BB5" s="1461"/>
      <c r="BC5" s="1461"/>
    </row>
    <row r="6" spans="1:103" ht="17.25">
      <c r="B6" s="982"/>
      <c r="C6" s="983"/>
      <c r="D6" s="980" t="s">
        <v>11</v>
      </c>
      <c r="E6" s="980" t="s">
        <v>13</v>
      </c>
      <c r="F6" s="980" t="s">
        <v>12</v>
      </c>
      <c r="G6" s="980" t="s">
        <v>14</v>
      </c>
      <c r="H6" s="980" t="s">
        <v>765</v>
      </c>
      <c r="I6" s="979" t="s">
        <v>7</v>
      </c>
      <c r="J6" s="980" t="s">
        <v>893</v>
      </c>
      <c r="K6" s="1598"/>
      <c r="L6" s="1598"/>
      <c r="M6" s="1599"/>
      <c r="N6" s="1599"/>
      <c r="O6" s="1599"/>
      <c r="P6" s="1599"/>
      <c r="Q6" s="1599"/>
      <c r="R6" s="1598"/>
      <c r="S6" s="1599"/>
      <c r="T6" s="1599"/>
      <c r="U6" s="1599"/>
      <c r="V6" s="1599"/>
      <c r="W6" s="1599"/>
      <c r="X6" s="1599"/>
      <c r="Y6" s="979" t="s">
        <v>238</v>
      </c>
      <c r="Z6" s="1518" t="s">
        <v>15</v>
      </c>
      <c r="AA6" s="1599"/>
      <c r="AB6" s="979" t="s">
        <v>239</v>
      </c>
      <c r="AC6" s="979" t="s">
        <v>240</v>
      </c>
      <c r="AD6" s="1599"/>
      <c r="AE6" s="1599"/>
      <c r="AF6" s="1599"/>
      <c r="AG6" s="1599"/>
      <c r="AH6" s="1601"/>
      <c r="AI6" s="1599"/>
      <c r="AJ6" s="1599"/>
      <c r="AK6" s="1599"/>
      <c r="AL6" s="979" t="s">
        <v>154</v>
      </c>
      <c r="AM6" s="979" t="s">
        <v>16</v>
      </c>
      <c r="AN6" s="1599"/>
      <c r="AO6" s="979" t="s">
        <v>241</v>
      </c>
      <c r="AP6" s="1599"/>
      <c r="AQ6" s="979" t="s">
        <v>783</v>
      </c>
      <c r="AR6" s="1598"/>
      <c r="AS6" s="979" t="s">
        <v>242</v>
      </c>
      <c r="AT6" s="1599"/>
      <c r="AU6" s="979" t="s">
        <v>243</v>
      </c>
      <c r="AV6" s="1598"/>
      <c r="AW6" s="984"/>
      <c r="AX6" s="984"/>
      <c r="AY6" s="979" t="s">
        <v>244</v>
      </c>
      <c r="AZ6" s="1599"/>
      <c r="BA6" s="1462"/>
      <c r="BB6" s="1462"/>
      <c r="BC6" s="1462"/>
    </row>
    <row r="7" spans="1:103">
      <c r="B7" s="982" t="s">
        <v>20</v>
      </c>
      <c r="C7" s="985"/>
      <c r="D7" s="986"/>
      <c r="E7" s="986"/>
      <c r="F7" s="986"/>
      <c r="G7" s="986"/>
      <c r="H7" s="986"/>
      <c r="I7" s="986"/>
      <c r="J7" s="970"/>
      <c r="K7" s="986"/>
      <c r="L7" s="986"/>
      <c r="M7" s="986"/>
      <c r="N7" s="986"/>
      <c r="O7" s="986"/>
      <c r="P7" s="986"/>
      <c r="Q7" s="986"/>
      <c r="R7" s="986"/>
      <c r="S7" s="986"/>
      <c r="U7" s="986"/>
      <c r="Y7" s="986"/>
      <c r="Z7" s="986"/>
      <c r="AA7" s="986"/>
      <c r="AB7" s="986"/>
      <c r="AC7" s="986"/>
      <c r="AD7" s="986"/>
      <c r="AE7" s="986"/>
      <c r="AF7" s="986"/>
      <c r="AG7" s="986"/>
      <c r="AH7" s="986"/>
      <c r="AI7" s="986"/>
      <c r="AJ7" s="986"/>
      <c r="AK7" s="986"/>
      <c r="AL7" s="986"/>
      <c r="AM7" s="986"/>
      <c r="AN7" s="986"/>
      <c r="AO7" s="986"/>
      <c r="AP7" s="986"/>
      <c r="AQ7" s="986"/>
      <c r="AR7" s="986"/>
      <c r="AS7" s="986"/>
      <c r="AT7" s="986"/>
      <c r="AW7" s="967"/>
      <c r="AX7" s="967"/>
    </row>
    <row r="8" spans="1:103">
      <c r="A8" s="967">
        <v>1</v>
      </c>
      <c r="B8" s="969" t="s">
        <v>21</v>
      </c>
      <c r="C8" s="987">
        <f>SUM(D8:AZ8)</f>
        <v>-6737565.739999989</v>
      </c>
      <c r="D8" s="986">
        <f>'Adj 3.1 Temp Norm'!F12</f>
        <v>-6704444.8099999987</v>
      </c>
      <c r="E8" s="986">
        <f>'Adj 3.2 Rev Normalizing'!I15</f>
        <v>-33120.929999989981</v>
      </c>
      <c r="F8" s="986">
        <v>0</v>
      </c>
      <c r="G8" s="986">
        <v>0</v>
      </c>
      <c r="H8" s="986">
        <v>0</v>
      </c>
      <c r="I8" s="986">
        <v>0</v>
      </c>
      <c r="J8" s="986">
        <v>0</v>
      </c>
      <c r="K8" s="986">
        <v>0</v>
      </c>
      <c r="L8" s="986">
        <v>0</v>
      </c>
      <c r="M8" s="986">
        <v>0</v>
      </c>
      <c r="N8" s="986">
        <v>0</v>
      </c>
      <c r="O8" s="986">
        <v>0</v>
      </c>
      <c r="P8" s="986">
        <v>0</v>
      </c>
      <c r="Q8" s="986">
        <v>0</v>
      </c>
      <c r="R8" s="986">
        <v>0</v>
      </c>
      <c r="S8" s="986">
        <v>0</v>
      </c>
      <c r="T8" s="986">
        <v>0</v>
      </c>
      <c r="U8" s="986">
        <v>0</v>
      </c>
      <c r="V8" s="986">
        <v>0</v>
      </c>
      <c r="W8" s="986">
        <v>0</v>
      </c>
      <c r="X8" s="986">
        <v>0</v>
      </c>
      <c r="Y8" s="986">
        <v>0</v>
      </c>
      <c r="Z8" s="986">
        <v>0</v>
      </c>
      <c r="AA8" s="986">
        <v>0</v>
      </c>
      <c r="AB8" s="986">
        <v>0</v>
      </c>
      <c r="AC8" s="986">
        <v>0</v>
      </c>
      <c r="AD8" s="986">
        <v>0</v>
      </c>
      <c r="AE8" s="986">
        <v>0</v>
      </c>
      <c r="AF8" s="986">
        <v>0</v>
      </c>
      <c r="AG8" s="986">
        <v>0</v>
      </c>
      <c r="AH8" s="986">
        <v>0</v>
      </c>
      <c r="AI8" s="986">
        <v>0</v>
      </c>
      <c r="AJ8" s="986">
        <v>0</v>
      </c>
      <c r="AK8" s="986">
        <v>0</v>
      </c>
      <c r="AL8" s="986">
        <v>0</v>
      </c>
      <c r="AM8" s="986">
        <v>0</v>
      </c>
      <c r="AN8" s="986">
        <v>0</v>
      </c>
      <c r="AO8" s="986">
        <v>0</v>
      </c>
      <c r="AP8" s="986">
        <v>0</v>
      </c>
      <c r="AQ8" s="986">
        <v>0</v>
      </c>
      <c r="AR8" s="986">
        <v>0</v>
      </c>
      <c r="AS8" s="986">
        <v>0</v>
      </c>
      <c r="AT8" s="986">
        <v>0</v>
      </c>
      <c r="AU8" s="986">
        <v>0</v>
      </c>
      <c r="AV8" s="986">
        <v>0</v>
      </c>
      <c r="AW8" s="986">
        <v>0</v>
      </c>
      <c r="AX8" s="986"/>
      <c r="AY8" s="986">
        <v>0</v>
      </c>
      <c r="AZ8" s="986">
        <v>0</v>
      </c>
      <c r="BA8" s="992"/>
      <c r="BB8" s="992"/>
      <c r="BC8" s="992"/>
      <c r="CY8" s="988"/>
    </row>
    <row r="9" spans="1:103">
      <c r="A9" s="967">
        <v>2</v>
      </c>
      <c r="B9" s="969" t="s">
        <v>22</v>
      </c>
      <c r="C9" s="987">
        <f>SUM(D9:AZ9)</f>
        <v>0</v>
      </c>
      <c r="D9" s="986">
        <v>0</v>
      </c>
      <c r="E9" s="986">
        <v>0</v>
      </c>
      <c r="F9" s="986">
        <v>0</v>
      </c>
      <c r="G9" s="986">
        <v>0</v>
      </c>
      <c r="H9" s="986">
        <v>0</v>
      </c>
      <c r="I9" s="986">
        <v>0</v>
      </c>
      <c r="J9" s="986">
        <v>0</v>
      </c>
      <c r="K9" s="986">
        <v>0</v>
      </c>
      <c r="L9" s="986">
        <v>0</v>
      </c>
      <c r="M9" s="986">
        <v>0</v>
      </c>
      <c r="N9" s="986">
        <v>0</v>
      </c>
      <c r="O9" s="986">
        <v>0</v>
      </c>
      <c r="P9" s="986">
        <v>0</v>
      </c>
      <c r="Q9" s="986">
        <v>0</v>
      </c>
      <c r="R9" s="986">
        <v>0</v>
      </c>
      <c r="S9" s="986">
        <v>0</v>
      </c>
      <c r="T9" s="986">
        <v>0</v>
      </c>
      <c r="U9" s="986">
        <v>0</v>
      </c>
      <c r="V9" s="986">
        <v>0</v>
      </c>
      <c r="W9" s="986">
        <v>0</v>
      </c>
      <c r="X9" s="986">
        <v>0</v>
      </c>
      <c r="Y9" s="986">
        <v>0</v>
      </c>
      <c r="Z9" s="986">
        <v>0</v>
      </c>
      <c r="AA9" s="986">
        <v>0</v>
      </c>
      <c r="AB9" s="986">
        <v>0</v>
      </c>
      <c r="AC9" s="986">
        <v>0</v>
      </c>
      <c r="AD9" s="986">
        <v>0</v>
      </c>
      <c r="AE9" s="986">
        <v>0</v>
      </c>
      <c r="AF9" s="986">
        <v>0</v>
      </c>
      <c r="AG9" s="986">
        <v>0</v>
      </c>
      <c r="AH9" s="986">
        <v>0</v>
      </c>
      <c r="AI9" s="986">
        <v>0</v>
      </c>
      <c r="AJ9" s="986">
        <v>0</v>
      </c>
      <c r="AK9" s="986">
        <v>0</v>
      </c>
      <c r="AL9" s="986">
        <v>0</v>
      </c>
      <c r="AM9" s="986">
        <v>0</v>
      </c>
      <c r="AN9" s="986">
        <v>0</v>
      </c>
      <c r="AO9" s="986">
        <v>0</v>
      </c>
      <c r="AP9" s="986">
        <v>0</v>
      </c>
      <c r="AQ9" s="986">
        <v>0</v>
      </c>
      <c r="AR9" s="986">
        <v>0</v>
      </c>
      <c r="AS9" s="986">
        <v>0</v>
      </c>
      <c r="AT9" s="986">
        <v>0</v>
      </c>
      <c r="AU9" s="986">
        <v>0</v>
      </c>
      <c r="AV9" s="986">
        <v>0</v>
      </c>
      <c r="AW9" s="986">
        <v>0</v>
      </c>
      <c r="AX9" s="986"/>
      <c r="AY9" s="986">
        <v>0</v>
      </c>
      <c r="AZ9" s="986">
        <v>0</v>
      </c>
      <c r="BA9" s="992"/>
      <c r="BB9" s="992"/>
      <c r="BC9" s="992"/>
      <c r="CY9" s="988"/>
    </row>
    <row r="10" spans="1:103">
      <c r="A10" s="967">
        <v>3</v>
      </c>
      <c r="B10" s="969" t="s">
        <v>23</v>
      </c>
      <c r="C10" s="987">
        <f>SUM(D10:AZ10)</f>
        <v>3803644.2032988709</v>
      </c>
      <c r="D10" s="986">
        <v>0</v>
      </c>
      <c r="E10" s="986">
        <v>0</v>
      </c>
      <c r="F10" s="986">
        <v>0</v>
      </c>
      <c r="G10" s="986">
        <v>0</v>
      </c>
      <c r="H10" s="986">
        <v>0</v>
      </c>
      <c r="I10" s="986">
        <v>0</v>
      </c>
      <c r="J10" s="986">
        <v>0</v>
      </c>
      <c r="K10" s="986">
        <v>0</v>
      </c>
      <c r="L10" s="986">
        <v>0</v>
      </c>
      <c r="M10" s="986">
        <v>0</v>
      </c>
      <c r="N10" s="986">
        <v>0</v>
      </c>
      <c r="O10" s="986">
        <v>0</v>
      </c>
      <c r="P10" s="986">
        <v>0</v>
      </c>
      <c r="Q10" s="986">
        <v>0</v>
      </c>
      <c r="R10" s="986">
        <v>0</v>
      </c>
      <c r="S10" s="986">
        <f>'Adj 5.1 Net Power Costs Restat'!H12</f>
        <v>3803644.2032988709</v>
      </c>
      <c r="T10" s="986">
        <v>0</v>
      </c>
      <c r="V10" s="986">
        <v>0</v>
      </c>
      <c r="W10" s="986">
        <v>0</v>
      </c>
      <c r="X10" s="986">
        <v>0</v>
      </c>
      <c r="Y10" s="986">
        <v>0</v>
      </c>
      <c r="Z10" s="986">
        <v>0</v>
      </c>
      <c r="AA10" s="986">
        <v>0</v>
      </c>
      <c r="AB10" s="986">
        <v>0</v>
      </c>
      <c r="AC10" s="986">
        <v>0</v>
      </c>
      <c r="AD10" s="986">
        <v>0</v>
      </c>
      <c r="AE10" s="986">
        <v>0</v>
      </c>
      <c r="AF10" s="986">
        <v>0</v>
      </c>
      <c r="AG10" s="986">
        <v>0</v>
      </c>
      <c r="AH10" s="986">
        <v>0</v>
      </c>
      <c r="AI10" s="986">
        <v>0</v>
      </c>
      <c r="AJ10" s="986">
        <v>0</v>
      </c>
      <c r="AK10" s="986">
        <v>0</v>
      </c>
      <c r="AL10" s="986">
        <v>0</v>
      </c>
      <c r="AM10" s="986">
        <v>0</v>
      </c>
      <c r="AN10" s="986">
        <v>0</v>
      </c>
      <c r="AO10" s="986">
        <v>0</v>
      </c>
      <c r="AP10" s="986">
        <v>0</v>
      </c>
      <c r="AQ10" s="986">
        <v>0</v>
      </c>
      <c r="AR10" s="986">
        <v>0</v>
      </c>
      <c r="AS10" s="986">
        <v>0</v>
      </c>
      <c r="AT10" s="986">
        <v>0</v>
      </c>
      <c r="AU10" s="986">
        <v>0</v>
      </c>
      <c r="AV10" s="986">
        <v>0</v>
      </c>
      <c r="AW10" s="986">
        <v>0</v>
      </c>
      <c r="AX10" s="986"/>
      <c r="AY10" s="986">
        <v>0</v>
      </c>
      <c r="AZ10" s="986">
        <v>0</v>
      </c>
      <c r="BA10" s="992"/>
      <c r="BB10" s="992"/>
      <c r="BC10" s="992"/>
      <c r="CY10" s="988"/>
    </row>
    <row r="11" spans="1:103">
      <c r="A11" s="967">
        <v>4</v>
      </c>
      <c r="B11" s="969" t="s">
        <v>24</v>
      </c>
      <c r="C11" s="987">
        <f>SUM(D11:AZ11)</f>
        <v>102649.47138948992</v>
      </c>
      <c r="D11" s="986">
        <v>0</v>
      </c>
      <c r="E11" s="986">
        <v>0</v>
      </c>
      <c r="F11" s="986">
        <v>0</v>
      </c>
      <c r="G11" s="986">
        <v>0</v>
      </c>
      <c r="H11" s="986">
        <f>'Adj 3.5 Green Tag Rev'!I9</f>
        <v>0</v>
      </c>
      <c r="I11" s="986">
        <f>'Adj 3.6 Wheeling Rev'!I9</f>
        <v>102649.47138948992</v>
      </c>
      <c r="J11" s="986">
        <f>'Adj 3.6 Wheeling Rev'!K11</f>
        <v>0</v>
      </c>
      <c r="K11" s="986">
        <v>0</v>
      </c>
      <c r="L11" s="986">
        <v>0</v>
      </c>
      <c r="M11" s="986">
        <v>0</v>
      </c>
      <c r="N11" s="986">
        <v>0</v>
      </c>
      <c r="O11" s="986">
        <v>0</v>
      </c>
      <c r="P11" s="986">
        <v>0</v>
      </c>
      <c r="Q11" s="986">
        <v>0</v>
      </c>
      <c r="R11" s="986">
        <v>0</v>
      </c>
      <c r="S11" s="986">
        <v>0</v>
      </c>
      <c r="T11" s="986">
        <v>0</v>
      </c>
      <c r="U11" s="986">
        <v>0</v>
      </c>
      <c r="V11" s="986">
        <v>0</v>
      </c>
      <c r="W11" s="986">
        <v>0</v>
      </c>
      <c r="X11" s="986">
        <f>'Adj 5.5 James River Royalty Of'!J9</f>
        <v>0</v>
      </c>
      <c r="Y11" s="986">
        <v>0</v>
      </c>
      <c r="Z11" s="986">
        <v>0</v>
      </c>
      <c r="AA11" s="986">
        <v>0</v>
      </c>
      <c r="AB11" s="986">
        <v>0</v>
      </c>
      <c r="AC11" s="986">
        <v>0</v>
      </c>
      <c r="AD11" s="986">
        <v>0</v>
      </c>
      <c r="AE11" s="986">
        <v>0</v>
      </c>
      <c r="AF11" s="986">
        <v>0</v>
      </c>
      <c r="AG11" s="986">
        <v>0</v>
      </c>
      <c r="AH11" s="986">
        <v>0</v>
      </c>
      <c r="AI11" s="986">
        <v>0</v>
      </c>
      <c r="AJ11" s="986">
        <v>0</v>
      </c>
      <c r="AK11" s="986">
        <v>0</v>
      </c>
      <c r="AL11" s="986">
        <v>0</v>
      </c>
      <c r="AM11" s="986">
        <v>0</v>
      </c>
      <c r="AN11" s="986">
        <v>0</v>
      </c>
      <c r="AO11" s="986">
        <v>0</v>
      </c>
      <c r="AP11" s="986">
        <v>0</v>
      </c>
      <c r="AQ11" s="986">
        <v>0</v>
      </c>
      <c r="AR11" s="986">
        <v>0</v>
      </c>
      <c r="AS11" s="986">
        <v>0</v>
      </c>
      <c r="AT11" s="986">
        <v>0</v>
      </c>
      <c r="AU11" s="986">
        <v>0</v>
      </c>
      <c r="AV11" s="986">
        <v>0</v>
      </c>
      <c r="AW11" s="986">
        <v>0</v>
      </c>
      <c r="AX11" s="986"/>
      <c r="AY11" s="986">
        <v>0</v>
      </c>
      <c r="AZ11" s="986">
        <v>0</v>
      </c>
      <c r="BA11" s="992"/>
      <c r="BB11" s="992"/>
      <c r="BC11" s="992"/>
      <c r="CY11" s="988"/>
    </row>
    <row r="12" spans="1:103">
      <c r="A12" s="967">
        <v>5</v>
      </c>
      <c r="B12" s="982" t="s">
        <v>25</v>
      </c>
      <c r="C12" s="989">
        <f>SUM(C8:C11)</f>
        <v>-2831272.0653116284</v>
      </c>
      <c r="D12" s="990">
        <f t="shared" ref="D12:AV12" si="0">SUM(D8:D11)</f>
        <v>-6704444.8099999987</v>
      </c>
      <c r="E12" s="990">
        <f t="shared" si="0"/>
        <v>-33120.929999989981</v>
      </c>
      <c r="F12" s="990">
        <f t="shared" si="0"/>
        <v>0</v>
      </c>
      <c r="G12" s="990">
        <f t="shared" si="0"/>
        <v>0</v>
      </c>
      <c r="H12" s="990">
        <f t="shared" si="0"/>
        <v>0</v>
      </c>
      <c r="I12" s="990">
        <f t="shared" si="0"/>
        <v>102649.47138948992</v>
      </c>
      <c r="J12" s="990">
        <f t="shared" si="0"/>
        <v>0</v>
      </c>
      <c r="K12" s="990">
        <f t="shared" si="0"/>
        <v>0</v>
      </c>
      <c r="L12" s="990">
        <f t="shared" si="0"/>
        <v>0</v>
      </c>
      <c r="M12" s="990">
        <f t="shared" si="0"/>
        <v>0</v>
      </c>
      <c r="N12" s="990">
        <f t="shared" si="0"/>
        <v>0</v>
      </c>
      <c r="O12" s="990">
        <f t="shared" si="0"/>
        <v>0</v>
      </c>
      <c r="P12" s="990">
        <f t="shared" si="0"/>
        <v>0</v>
      </c>
      <c r="Q12" s="990">
        <f t="shared" si="0"/>
        <v>0</v>
      </c>
      <c r="R12" s="990">
        <f t="shared" si="0"/>
        <v>0</v>
      </c>
      <c r="S12" s="990">
        <f t="shared" si="0"/>
        <v>3803644.2032988709</v>
      </c>
      <c r="T12" s="990">
        <f t="shared" si="0"/>
        <v>0</v>
      </c>
      <c r="U12" s="990">
        <f t="shared" si="0"/>
        <v>0</v>
      </c>
      <c r="V12" s="990">
        <f t="shared" si="0"/>
        <v>0</v>
      </c>
      <c r="W12" s="990">
        <f t="shared" si="0"/>
        <v>0</v>
      </c>
      <c r="X12" s="990">
        <f t="shared" si="0"/>
        <v>0</v>
      </c>
      <c r="Y12" s="990">
        <f t="shared" si="0"/>
        <v>0</v>
      </c>
      <c r="Z12" s="990">
        <f t="shared" si="0"/>
        <v>0</v>
      </c>
      <c r="AA12" s="990">
        <f t="shared" si="0"/>
        <v>0</v>
      </c>
      <c r="AB12" s="990">
        <f t="shared" si="0"/>
        <v>0</v>
      </c>
      <c r="AC12" s="990">
        <f t="shared" si="0"/>
        <v>0</v>
      </c>
      <c r="AD12" s="990">
        <f t="shared" si="0"/>
        <v>0</v>
      </c>
      <c r="AE12" s="990">
        <f t="shared" si="0"/>
        <v>0</v>
      </c>
      <c r="AF12" s="990">
        <f t="shared" si="0"/>
        <v>0</v>
      </c>
      <c r="AG12" s="990">
        <f t="shared" si="0"/>
        <v>0</v>
      </c>
      <c r="AH12" s="990">
        <f t="shared" si="0"/>
        <v>0</v>
      </c>
      <c r="AI12" s="990">
        <f t="shared" si="0"/>
        <v>0</v>
      </c>
      <c r="AJ12" s="990">
        <f t="shared" si="0"/>
        <v>0</v>
      </c>
      <c r="AK12" s="990">
        <f t="shared" si="0"/>
        <v>0</v>
      </c>
      <c r="AL12" s="990">
        <f t="shared" si="0"/>
        <v>0</v>
      </c>
      <c r="AM12" s="990">
        <f t="shared" si="0"/>
        <v>0</v>
      </c>
      <c r="AN12" s="990">
        <f t="shared" si="0"/>
        <v>0</v>
      </c>
      <c r="AO12" s="990">
        <f t="shared" si="0"/>
        <v>0</v>
      </c>
      <c r="AP12" s="990">
        <f t="shared" si="0"/>
        <v>0</v>
      </c>
      <c r="AQ12" s="990">
        <f t="shared" si="0"/>
        <v>0</v>
      </c>
      <c r="AR12" s="990">
        <f t="shared" si="0"/>
        <v>0</v>
      </c>
      <c r="AS12" s="990">
        <f t="shared" si="0"/>
        <v>0</v>
      </c>
      <c r="AT12" s="990">
        <f t="shared" si="0"/>
        <v>0</v>
      </c>
      <c r="AU12" s="990">
        <f t="shared" si="0"/>
        <v>0</v>
      </c>
      <c r="AV12" s="990">
        <f t="shared" si="0"/>
        <v>0</v>
      </c>
      <c r="AW12" s="990">
        <f>SUM(AW8:AW11)</f>
        <v>0</v>
      </c>
      <c r="AX12" s="990">
        <f t="shared" ref="AX12:AZ12" si="1">SUM(AX8:AX11)</f>
        <v>0</v>
      </c>
      <c r="AY12" s="990">
        <f t="shared" si="1"/>
        <v>0</v>
      </c>
      <c r="AZ12" s="990">
        <f t="shared" si="1"/>
        <v>0</v>
      </c>
      <c r="BA12" s="992"/>
      <c r="BB12" s="992"/>
      <c r="BC12" s="992"/>
      <c r="CY12" s="988"/>
    </row>
    <row r="13" spans="1:103" ht="10.5" customHeight="1">
      <c r="A13" s="967">
        <v>6</v>
      </c>
      <c r="B13" s="969"/>
      <c r="C13" s="985"/>
      <c r="D13" s="986"/>
      <c r="E13" s="986"/>
      <c r="F13" s="986">
        <v>0</v>
      </c>
      <c r="G13" s="986"/>
      <c r="H13" s="986"/>
      <c r="I13" s="986"/>
      <c r="J13" s="986"/>
      <c r="K13" s="986"/>
      <c r="L13" s="986"/>
      <c r="M13" s="986"/>
      <c r="N13" s="986"/>
      <c r="O13" s="986"/>
      <c r="P13" s="986"/>
      <c r="Q13" s="986"/>
      <c r="R13" s="986"/>
      <c r="S13" s="986"/>
      <c r="T13" s="986"/>
      <c r="U13" s="986"/>
      <c r="Y13" s="986"/>
      <c r="Z13" s="986"/>
      <c r="AA13" s="986"/>
      <c r="AB13" s="986"/>
      <c r="AC13" s="986"/>
      <c r="AD13" s="986"/>
      <c r="AE13" s="986"/>
      <c r="AF13" s="986"/>
      <c r="AG13" s="986"/>
      <c r="AH13" s="986"/>
      <c r="AI13" s="986"/>
      <c r="AJ13" s="986"/>
      <c r="AK13" s="986"/>
      <c r="AL13" s="986"/>
      <c r="AM13" s="986"/>
      <c r="AN13" s="986"/>
      <c r="AO13" s="986"/>
      <c r="AP13" s="986"/>
      <c r="AQ13" s="986"/>
      <c r="AR13" s="986"/>
      <c r="AS13" s="986"/>
      <c r="AT13" s="986"/>
      <c r="AU13" s="987"/>
      <c r="AW13" s="987"/>
      <c r="AX13" s="987"/>
      <c r="CY13" s="988"/>
    </row>
    <row r="14" spans="1:103">
      <c r="A14" s="967">
        <v>7</v>
      </c>
      <c r="B14" s="982" t="s">
        <v>26</v>
      </c>
      <c r="C14" s="985"/>
      <c r="D14" s="986"/>
      <c r="E14" s="986"/>
      <c r="F14" s="986">
        <v>0</v>
      </c>
      <c r="G14" s="986"/>
      <c r="H14" s="986"/>
      <c r="I14" s="986"/>
      <c r="J14" s="986"/>
      <c r="K14" s="986"/>
      <c r="L14" s="986"/>
      <c r="M14" s="986"/>
      <c r="N14" s="986"/>
      <c r="O14" s="986"/>
      <c r="P14" s="986"/>
      <c r="Q14" s="986"/>
      <c r="R14" s="986"/>
      <c r="S14" s="986"/>
      <c r="T14" s="986"/>
      <c r="U14" s="986"/>
      <c r="Y14" s="986"/>
      <c r="Z14" s="986"/>
      <c r="AA14" s="986"/>
      <c r="AB14" s="986"/>
      <c r="AC14" s="986"/>
      <c r="AD14" s="986"/>
      <c r="AE14" s="986"/>
      <c r="AF14" s="986"/>
      <c r="AG14" s="986"/>
      <c r="AH14" s="986"/>
      <c r="AI14" s="986"/>
      <c r="AJ14" s="986"/>
      <c r="AK14" s="986"/>
      <c r="AL14" s="986"/>
      <c r="AM14" s="986"/>
      <c r="AN14" s="986"/>
      <c r="AO14" s="986"/>
      <c r="AP14" s="986"/>
      <c r="AQ14" s="986"/>
      <c r="AR14" s="986"/>
      <c r="AS14" s="986"/>
      <c r="AT14" s="986"/>
      <c r="AU14" s="987"/>
      <c r="AW14" s="987"/>
      <c r="AX14" s="987"/>
      <c r="CY14" s="988"/>
    </row>
    <row r="15" spans="1:103">
      <c r="A15" s="967">
        <v>8</v>
      </c>
      <c r="B15" s="969" t="s">
        <v>27</v>
      </c>
      <c r="C15" s="987">
        <f t="shared" ref="C15:C24" si="2">SUM(D15:AZ15)</f>
        <v>-1302039.490000973</v>
      </c>
      <c r="D15" s="986">
        <v>0</v>
      </c>
      <c r="E15" s="986">
        <v>0</v>
      </c>
      <c r="F15" s="986">
        <v>0</v>
      </c>
      <c r="G15" s="986">
        <v>0</v>
      </c>
      <c r="H15" s="986">
        <v>0</v>
      </c>
      <c r="I15" s="986">
        <v>0</v>
      </c>
      <c r="J15" s="986">
        <v>0</v>
      </c>
      <c r="K15" s="986">
        <v>0</v>
      </c>
      <c r="L15" s="986">
        <f>SUM('Adj 4.2 Gen Wage Inc-Annual'!H8:H18)</f>
        <v>4568.3264503989094</v>
      </c>
      <c r="M15" s="986">
        <v>0</v>
      </c>
      <c r="N15" s="986">
        <v>0</v>
      </c>
      <c r="O15" s="986">
        <v>0</v>
      </c>
      <c r="P15" s="986">
        <v>0</v>
      </c>
      <c r="Q15" s="986">
        <f>'Adj 4.7 Remove Non-recurring '!H16</f>
        <v>-91.506246302488393</v>
      </c>
      <c r="R15" s="986">
        <v>0</v>
      </c>
      <c r="S15" s="986">
        <f>'Adj 5.1 Net Power Costs Restat'!H30</f>
        <v>-1306516.3102050694</v>
      </c>
      <c r="T15" s="986">
        <v>0</v>
      </c>
      <c r="U15" s="986">
        <v>0</v>
      </c>
      <c r="V15" s="986">
        <v>0</v>
      </c>
      <c r="W15" s="986">
        <v>0</v>
      </c>
      <c r="X15" s="986">
        <v>0</v>
      </c>
      <c r="Y15" s="986">
        <v>0</v>
      </c>
      <c r="Z15" s="986">
        <v>0</v>
      </c>
      <c r="AA15" s="986">
        <v>0</v>
      </c>
      <c r="AB15" s="986">
        <v>0</v>
      </c>
      <c r="AC15" s="986">
        <v>0</v>
      </c>
      <c r="AD15" s="986">
        <v>0</v>
      </c>
      <c r="AE15" s="986">
        <v>0</v>
      </c>
      <c r="AF15" s="986">
        <v>0</v>
      </c>
      <c r="AG15" s="986">
        <v>0</v>
      </c>
      <c r="AH15" s="986">
        <v>0</v>
      </c>
      <c r="AI15" s="986">
        <v>0</v>
      </c>
      <c r="AJ15" s="986">
        <v>0</v>
      </c>
      <c r="AK15" s="986">
        <v>0</v>
      </c>
      <c r="AL15" s="986">
        <v>0</v>
      </c>
      <c r="AM15" s="986">
        <v>0</v>
      </c>
      <c r="AN15" s="986">
        <v>0</v>
      </c>
      <c r="AO15" s="986">
        <v>0</v>
      </c>
      <c r="AP15" s="986">
        <v>0</v>
      </c>
      <c r="AQ15" s="986">
        <v>0</v>
      </c>
      <c r="AR15" s="986">
        <v>0</v>
      </c>
      <c r="AS15" s="986">
        <v>0</v>
      </c>
      <c r="AT15" s="986">
        <v>0</v>
      </c>
      <c r="AU15" s="986">
        <v>0</v>
      </c>
      <c r="AV15" s="986">
        <v>0</v>
      </c>
      <c r="AW15" s="986">
        <v>0</v>
      </c>
      <c r="AX15" s="986">
        <v>0</v>
      </c>
      <c r="AY15" s="986">
        <v>0</v>
      </c>
      <c r="AZ15" s="986">
        <v>0</v>
      </c>
      <c r="BA15" s="992"/>
      <c r="BB15" s="992"/>
      <c r="BC15" s="992"/>
      <c r="CY15" s="988"/>
    </row>
    <row r="16" spans="1:103">
      <c r="A16" s="967">
        <v>9</v>
      </c>
      <c r="B16" s="969" t="s">
        <v>28</v>
      </c>
      <c r="C16" s="987">
        <f t="shared" si="2"/>
        <v>0</v>
      </c>
      <c r="D16" s="986">
        <v>0</v>
      </c>
      <c r="E16" s="986">
        <v>0</v>
      </c>
      <c r="F16" s="986">
        <v>0</v>
      </c>
      <c r="G16" s="986">
        <v>0</v>
      </c>
      <c r="H16" s="986">
        <v>0</v>
      </c>
      <c r="I16" s="986">
        <v>0</v>
      </c>
      <c r="J16" s="986">
        <v>0</v>
      </c>
      <c r="K16" s="986">
        <v>0</v>
      </c>
      <c r="L16" s="986">
        <v>0</v>
      </c>
      <c r="M16" s="986">
        <v>0</v>
      </c>
      <c r="N16" s="986">
        <v>0</v>
      </c>
      <c r="O16" s="986">
        <v>0</v>
      </c>
      <c r="P16" s="986">
        <v>0</v>
      </c>
      <c r="Q16" s="986">
        <v>0</v>
      </c>
      <c r="R16" s="986">
        <v>0</v>
      </c>
      <c r="S16" s="985">
        <v>0</v>
      </c>
      <c r="T16" s="986">
        <v>0</v>
      </c>
      <c r="U16" s="986">
        <v>0</v>
      </c>
      <c r="V16" s="986">
        <v>0</v>
      </c>
      <c r="W16" s="986">
        <v>0</v>
      </c>
      <c r="X16" s="986">
        <v>0</v>
      </c>
      <c r="Y16" s="986">
        <v>0</v>
      </c>
      <c r="Z16" s="986">
        <v>0</v>
      </c>
      <c r="AA16" s="986">
        <v>0</v>
      </c>
      <c r="AB16" s="986">
        <v>0</v>
      </c>
      <c r="AC16" s="986">
        <v>0</v>
      </c>
      <c r="AD16" s="986">
        <v>0</v>
      </c>
      <c r="AE16" s="986">
        <v>0</v>
      </c>
      <c r="AF16" s="986">
        <v>0</v>
      </c>
      <c r="AG16" s="986">
        <v>0</v>
      </c>
      <c r="AH16" s="986">
        <v>0</v>
      </c>
      <c r="AI16" s="986">
        <v>0</v>
      </c>
      <c r="AJ16" s="986">
        <v>0</v>
      </c>
      <c r="AK16" s="986">
        <v>0</v>
      </c>
      <c r="AL16" s="986">
        <v>0</v>
      </c>
      <c r="AM16" s="986">
        <v>0</v>
      </c>
      <c r="AN16" s="986">
        <v>0</v>
      </c>
      <c r="AO16" s="986">
        <v>0</v>
      </c>
      <c r="AP16" s="986">
        <v>0</v>
      </c>
      <c r="AQ16" s="986">
        <v>0</v>
      </c>
      <c r="AR16" s="986">
        <v>0</v>
      </c>
      <c r="AS16" s="986">
        <v>0</v>
      </c>
      <c r="AT16" s="986">
        <v>0</v>
      </c>
      <c r="AU16" s="986">
        <v>0</v>
      </c>
      <c r="AV16" s="986">
        <v>0</v>
      </c>
      <c r="AW16" s="986">
        <v>0</v>
      </c>
      <c r="AX16" s="986">
        <v>0</v>
      </c>
      <c r="AY16" s="986">
        <v>0</v>
      </c>
      <c r="AZ16" s="986">
        <v>0</v>
      </c>
      <c r="BA16" s="992"/>
      <c r="BB16" s="992"/>
      <c r="BC16" s="992"/>
      <c r="CY16" s="988"/>
    </row>
    <row r="17" spans="1:103">
      <c r="A17" s="967">
        <v>10</v>
      </c>
      <c r="B17" s="969" t="s">
        <v>29</v>
      </c>
      <c r="C17" s="987">
        <f t="shared" si="2"/>
        <v>1964.8349516471831</v>
      </c>
      <c r="D17" s="986">
        <v>0</v>
      </c>
      <c r="E17" s="986">
        <v>0</v>
      </c>
      <c r="F17" s="986">
        <v>0</v>
      </c>
      <c r="G17" s="986">
        <v>0</v>
      </c>
      <c r="H17" s="986">
        <v>0</v>
      </c>
      <c r="I17" s="986">
        <v>0</v>
      </c>
      <c r="J17" s="986">
        <v>0</v>
      </c>
      <c r="K17" s="986">
        <v>0</v>
      </c>
      <c r="L17" s="986">
        <f>SUM('Adj 4.2 Gen Wage Inc-Annual'!H19:H22)</f>
        <v>1964.8349516471831</v>
      </c>
      <c r="M17" s="986">
        <v>0</v>
      </c>
      <c r="N17" s="986">
        <v>0</v>
      </c>
      <c r="O17" s="986">
        <v>0</v>
      </c>
      <c r="P17" s="986">
        <v>0</v>
      </c>
      <c r="Q17" s="986">
        <v>0</v>
      </c>
      <c r="R17" s="986">
        <v>0</v>
      </c>
      <c r="S17" s="986">
        <v>0</v>
      </c>
      <c r="T17" s="986">
        <v>0</v>
      </c>
      <c r="U17" s="986">
        <v>0</v>
      </c>
      <c r="V17" s="986">
        <v>0</v>
      </c>
      <c r="W17" s="986">
        <v>0</v>
      </c>
      <c r="X17" s="986">
        <v>0</v>
      </c>
      <c r="Y17" s="986">
        <v>0</v>
      </c>
      <c r="Z17" s="986">
        <v>0</v>
      </c>
      <c r="AA17" s="986">
        <v>0</v>
      </c>
      <c r="AB17" s="986">
        <v>0</v>
      </c>
      <c r="AC17" s="986">
        <v>0</v>
      </c>
      <c r="AD17" s="986">
        <v>0</v>
      </c>
      <c r="AE17" s="986">
        <v>0</v>
      </c>
      <c r="AF17" s="986">
        <v>0</v>
      </c>
      <c r="AG17" s="986">
        <v>0</v>
      </c>
      <c r="AH17" s="986">
        <v>0</v>
      </c>
      <c r="AI17" s="986">
        <v>0</v>
      </c>
      <c r="AJ17" s="986">
        <v>0</v>
      </c>
      <c r="AK17" s="986">
        <v>0</v>
      </c>
      <c r="AL17" s="986">
        <v>0</v>
      </c>
      <c r="AM17" s="986">
        <v>0</v>
      </c>
      <c r="AN17" s="986">
        <v>0</v>
      </c>
      <c r="AO17" s="986">
        <v>0</v>
      </c>
      <c r="AP17" s="986">
        <v>0</v>
      </c>
      <c r="AQ17" s="986">
        <v>0</v>
      </c>
      <c r="AR17" s="986">
        <v>0</v>
      </c>
      <c r="AS17" s="986">
        <f>'Adj 8.7 Powerdale'!I16</f>
        <v>0</v>
      </c>
      <c r="AT17" s="986">
        <v>0</v>
      </c>
      <c r="AU17" s="986">
        <v>0</v>
      </c>
      <c r="AV17" s="986">
        <v>0</v>
      </c>
      <c r="AW17" s="986">
        <v>0</v>
      </c>
      <c r="AX17" s="986">
        <v>0</v>
      </c>
      <c r="AY17" s="986">
        <v>0</v>
      </c>
      <c r="AZ17" s="986">
        <v>0</v>
      </c>
      <c r="BA17" s="992"/>
      <c r="BB17" s="992"/>
      <c r="BC17" s="992"/>
      <c r="CY17" s="988"/>
    </row>
    <row r="18" spans="1:103">
      <c r="A18" s="967">
        <v>11</v>
      </c>
      <c r="B18" s="969" t="s">
        <v>30</v>
      </c>
      <c r="C18" s="987">
        <f t="shared" si="2"/>
        <v>2206561.8332285574</v>
      </c>
      <c r="D18" s="986">
        <v>0</v>
      </c>
      <c r="E18" s="986">
        <v>0</v>
      </c>
      <c r="F18" s="986">
        <v>0</v>
      </c>
      <c r="G18" s="986">
        <v>0</v>
      </c>
      <c r="H18" s="986">
        <v>0</v>
      </c>
      <c r="I18" s="986">
        <v>0</v>
      </c>
      <c r="J18" s="986">
        <v>0</v>
      </c>
      <c r="K18" s="986">
        <f>'Adj 4.1 Misc Exp'!I9</f>
        <v>-398.79035040746351</v>
      </c>
      <c r="L18" s="986">
        <f>SUM('Adj 4.2 Gen Wage Inc-Annual'!H23:H31)</f>
        <v>2394.1585700828332</v>
      </c>
      <c r="M18" s="986">
        <v>0</v>
      </c>
      <c r="N18" s="986">
        <v>0</v>
      </c>
      <c r="O18" s="986">
        <f>'Adj 4.5 Affiliate Mang''t Fee'!H13</f>
        <v>0</v>
      </c>
      <c r="P18" s="986"/>
      <c r="Q18" s="986">
        <f>'Adj 4.7 Remove Non-recurring '!H13</f>
        <v>-82916.446129532909</v>
      </c>
      <c r="R18" s="986">
        <v>0</v>
      </c>
      <c r="S18" s="993">
        <f>+'Adj 5.1 Net Power Costs Restat'!H21+'Adj 5.1 Net Power Costs Restat'!H31</f>
        <v>-5889920.3078454062</v>
      </c>
      <c r="T18" s="986">
        <v>0</v>
      </c>
      <c r="U18" s="986">
        <f>'Adj 5.3 Elec Lake Settlement'!I8</f>
        <v>152282.21898382137</v>
      </c>
      <c r="V18" s="986">
        <f>'Adj 5.4 BPA Res Exchange'!H12</f>
        <v>8025121</v>
      </c>
      <c r="W18" s="986">
        <v>0</v>
      </c>
      <c r="X18" s="986">
        <f>'Adj 5.4 BPA Res Exchange'!I12</f>
        <v>0</v>
      </c>
      <c r="Y18" s="986">
        <v>0</v>
      </c>
      <c r="Z18" s="986">
        <v>0</v>
      </c>
      <c r="AA18" s="986">
        <v>0</v>
      </c>
      <c r="AB18" s="986">
        <v>0</v>
      </c>
      <c r="AC18" s="986">
        <v>0</v>
      </c>
      <c r="AD18" s="986">
        <v>0</v>
      </c>
      <c r="AE18" s="986">
        <v>0</v>
      </c>
      <c r="AF18" s="986">
        <v>0</v>
      </c>
      <c r="AG18" s="986">
        <v>0</v>
      </c>
      <c r="AH18" s="986">
        <v>0</v>
      </c>
      <c r="AI18" s="986">
        <v>0</v>
      </c>
      <c r="AJ18" s="986">
        <v>0</v>
      </c>
      <c r="AK18" s="986">
        <v>0</v>
      </c>
      <c r="AL18" s="986">
        <v>0</v>
      </c>
      <c r="AM18" s="986">
        <v>0</v>
      </c>
      <c r="AN18" s="986">
        <v>0</v>
      </c>
      <c r="AO18" s="986">
        <v>0</v>
      </c>
      <c r="AP18" s="986">
        <v>0</v>
      </c>
      <c r="AQ18" s="986">
        <v>0</v>
      </c>
      <c r="AR18" s="986">
        <v>0</v>
      </c>
      <c r="AS18" s="986">
        <v>0</v>
      </c>
      <c r="AT18" s="986">
        <v>0</v>
      </c>
      <c r="AU18" s="986">
        <v>0</v>
      </c>
      <c r="AV18" s="986">
        <v>0</v>
      </c>
      <c r="AW18" s="986">
        <v>0</v>
      </c>
      <c r="AX18" s="986">
        <v>0</v>
      </c>
      <c r="AY18" s="986">
        <v>0</v>
      </c>
      <c r="AZ18" s="986">
        <v>0</v>
      </c>
      <c r="BA18" s="992"/>
      <c r="BB18" s="992"/>
      <c r="BC18" s="992"/>
      <c r="CY18" s="988"/>
    </row>
    <row r="19" spans="1:103">
      <c r="A19" s="967">
        <v>12</v>
      </c>
      <c r="B19" s="969" t="s">
        <v>31</v>
      </c>
      <c r="C19" s="987">
        <f t="shared" si="2"/>
        <v>-119205.98724489645</v>
      </c>
      <c r="D19" s="986">
        <v>0</v>
      </c>
      <c r="E19" s="986">
        <v>0</v>
      </c>
      <c r="F19" s="986">
        <v>0</v>
      </c>
      <c r="G19" s="986">
        <v>0</v>
      </c>
      <c r="H19" s="986">
        <v>0</v>
      </c>
      <c r="I19" s="986">
        <f>'Adj 3.6 Wheeling Rev'!I16</f>
        <v>-7394.9629479036066</v>
      </c>
      <c r="J19" s="986">
        <f>'Adj 3.6 Wheeling Rev'!BQ16</f>
        <v>0</v>
      </c>
      <c r="K19" s="986">
        <v>0</v>
      </c>
      <c r="L19" s="986">
        <f>SUM('Adj 4.2 Gen Wage Inc-Annual'!H32:H39)</f>
        <v>1698.9163989500187</v>
      </c>
      <c r="M19" s="986">
        <v>0</v>
      </c>
      <c r="N19" s="986">
        <v>0</v>
      </c>
      <c r="O19" s="986">
        <v>0</v>
      </c>
      <c r="P19" s="986">
        <v>0</v>
      </c>
      <c r="Q19" s="986">
        <f>'Adj 4.7 Remove Non-recurring '!H10</f>
        <v>-113509.94069594286</v>
      </c>
      <c r="R19" s="986">
        <v>0</v>
      </c>
      <c r="S19" s="986">
        <v>0</v>
      </c>
      <c r="T19" s="986">
        <v>0</v>
      </c>
      <c r="U19" s="986">
        <v>0</v>
      </c>
      <c r="V19" s="986">
        <v>0</v>
      </c>
      <c r="W19" s="986">
        <v>0</v>
      </c>
      <c r="X19" s="986">
        <v>0</v>
      </c>
      <c r="Y19" s="986">
        <v>0</v>
      </c>
      <c r="Z19" s="986">
        <v>0</v>
      </c>
      <c r="AA19" s="986">
        <v>0</v>
      </c>
      <c r="AB19" s="986">
        <v>0</v>
      </c>
      <c r="AC19" s="986">
        <v>0</v>
      </c>
      <c r="AD19" s="986">
        <v>0</v>
      </c>
      <c r="AE19" s="986">
        <v>0</v>
      </c>
      <c r="AF19" s="986">
        <v>0</v>
      </c>
      <c r="AG19" s="986">
        <v>0</v>
      </c>
      <c r="AH19" s="986">
        <v>0</v>
      </c>
      <c r="AI19" s="986">
        <v>0</v>
      </c>
      <c r="AJ19" s="986">
        <v>0</v>
      </c>
      <c r="AK19" s="986">
        <v>0</v>
      </c>
      <c r="AL19" s="986">
        <v>0</v>
      </c>
      <c r="AM19" s="986">
        <v>0</v>
      </c>
      <c r="AN19" s="986">
        <v>0</v>
      </c>
      <c r="AO19" s="986">
        <v>0</v>
      </c>
      <c r="AP19" s="986">
        <v>0</v>
      </c>
      <c r="AQ19" s="986">
        <v>0</v>
      </c>
      <c r="AR19" s="986">
        <v>0</v>
      </c>
      <c r="AS19" s="986">
        <v>0</v>
      </c>
      <c r="AT19" s="986">
        <v>0</v>
      </c>
      <c r="AU19" s="986">
        <v>0</v>
      </c>
      <c r="AV19" s="986">
        <v>0</v>
      </c>
      <c r="AW19" s="986">
        <v>0</v>
      </c>
      <c r="AX19" s="986">
        <v>0</v>
      </c>
      <c r="AY19" s="986">
        <v>0</v>
      </c>
      <c r="AZ19" s="986">
        <v>0</v>
      </c>
      <c r="BA19" s="992"/>
      <c r="BB19" s="992"/>
      <c r="BC19" s="992"/>
      <c r="CY19" s="988"/>
    </row>
    <row r="20" spans="1:103">
      <c r="A20" s="967">
        <v>13</v>
      </c>
      <c r="B20" s="969" t="s">
        <v>32</v>
      </c>
      <c r="C20" s="987">
        <f t="shared" si="2"/>
        <v>6969.8954526490061</v>
      </c>
      <c r="D20" s="986">
        <v>0</v>
      </c>
      <c r="E20" s="986">
        <v>0</v>
      </c>
      <c r="F20" s="986">
        <v>0</v>
      </c>
      <c r="G20" s="986">
        <v>0</v>
      </c>
      <c r="H20" s="986"/>
      <c r="I20" s="986">
        <v>0</v>
      </c>
      <c r="J20" s="986">
        <v>0</v>
      </c>
      <c r="K20" s="986">
        <v>0</v>
      </c>
      <c r="L20" s="986">
        <f>SUM('Adj 4.2 Gen Wage Inc-Annual'!H40:H43)</f>
        <v>7079.0496701215252</v>
      </c>
      <c r="M20" s="986">
        <v>0</v>
      </c>
      <c r="N20" s="986">
        <v>0</v>
      </c>
      <c r="O20" s="986">
        <v>0</v>
      </c>
      <c r="P20" s="986">
        <v>0</v>
      </c>
      <c r="Q20" s="986">
        <f>'Adj 4.7 Remove Non-recurring '!H15+'Adj 4.7 Remove Non-recurring '!H17</f>
        <v>-109.15421747251918</v>
      </c>
      <c r="R20" s="986">
        <v>0</v>
      </c>
      <c r="S20" s="986">
        <v>0</v>
      </c>
      <c r="T20" s="986">
        <v>0</v>
      </c>
      <c r="U20" s="986">
        <v>0</v>
      </c>
      <c r="V20" s="986">
        <v>0</v>
      </c>
      <c r="W20" s="986">
        <v>0</v>
      </c>
      <c r="X20" s="986">
        <v>0</v>
      </c>
      <c r="Y20" s="986">
        <v>0</v>
      </c>
      <c r="Z20" s="986">
        <v>0</v>
      </c>
      <c r="AA20" s="986">
        <v>0</v>
      </c>
      <c r="AB20" s="986">
        <v>0</v>
      </c>
      <c r="AC20" s="986">
        <v>0</v>
      </c>
      <c r="AD20" s="986">
        <v>0</v>
      </c>
      <c r="AE20" s="986">
        <v>0</v>
      </c>
      <c r="AF20" s="986">
        <v>0</v>
      </c>
      <c r="AG20" s="986">
        <v>0</v>
      </c>
      <c r="AH20" s="986">
        <v>0</v>
      </c>
      <c r="AI20" s="986">
        <v>0</v>
      </c>
      <c r="AJ20" s="986">
        <v>0</v>
      </c>
      <c r="AK20" s="986">
        <v>0</v>
      </c>
      <c r="AL20" s="986">
        <v>0</v>
      </c>
      <c r="AM20" s="986">
        <v>0</v>
      </c>
      <c r="AN20" s="986">
        <v>0</v>
      </c>
      <c r="AO20" s="986">
        <v>0</v>
      </c>
      <c r="AP20" s="986">
        <v>0</v>
      </c>
      <c r="AQ20" s="986">
        <v>0</v>
      </c>
      <c r="AR20" s="986">
        <v>0</v>
      </c>
      <c r="AS20" s="986">
        <v>0</v>
      </c>
      <c r="AT20" s="986">
        <v>0</v>
      </c>
      <c r="AU20" s="986">
        <v>0</v>
      </c>
      <c r="AV20" s="986">
        <v>0</v>
      </c>
      <c r="AW20" s="986">
        <v>0</v>
      </c>
      <c r="AX20" s="986">
        <v>0</v>
      </c>
      <c r="AY20" s="986">
        <v>0</v>
      </c>
      <c r="AZ20" s="986">
        <v>0</v>
      </c>
      <c r="BA20" s="992"/>
      <c r="BB20" s="992"/>
      <c r="BC20" s="992"/>
      <c r="CY20" s="988"/>
    </row>
    <row r="21" spans="1:103">
      <c r="A21" s="967">
        <v>14</v>
      </c>
      <c r="B21" s="969" t="s">
        <v>33</v>
      </c>
      <c r="C21" s="987">
        <f t="shared" si="2"/>
        <v>4465.6393487201894</v>
      </c>
      <c r="D21" s="986"/>
      <c r="E21" s="986"/>
      <c r="F21" s="986">
        <v>0</v>
      </c>
      <c r="G21" s="986">
        <v>0</v>
      </c>
      <c r="H21" s="986">
        <v>0</v>
      </c>
      <c r="I21" s="986">
        <v>0</v>
      </c>
      <c r="J21" s="986">
        <v>0</v>
      </c>
      <c r="K21" s="986">
        <v>0</v>
      </c>
      <c r="L21" s="986">
        <f>'Adj 4.2 Gen Wage Inc-Annual'!H44+'Adj 4.2 Gen Wage Inc-Annual'!H45</f>
        <v>4465.6393487201894</v>
      </c>
      <c r="M21" s="986">
        <v>0</v>
      </c>
      <c r="N21" s="986">
        <v>0</v>
      </c>
      <c r="O21" s="986">
        <v>0</v>
      </c>
      <c r="P21" s="986">
        <v>0</v>
      </c>
      <c r="Q21" s="986">
        <f>'Adj 4.7 Remove Non-recurring '!H11</f>
        <v>0</v>
      </c>
      <c r="R21" s="986">
        <v>0</v>
      </c>
      <c r="S21" s="986">
        <v>0</v>
      </c>
      <c r="T21" s="986">
        <v>0</v>
      </c>
      <c r="U21" s="986">
        <v>0</v>
      </c>
      <c r="V21" s="986">
        <v>0</v>
      </c>
      <c r="W21" s="986"/>
      <c r="X21" s="986">
        <v>0</v>
      </c>
      <c r="Y21" s="986">
        <v>0</v>
      </c>
      <c r="Z21" s="986">
        <v>0</v>
      </c>
      <c r="AA21" s="986">
        <v>0</v>
      </c>
      <c r="AB21" s="986">
        <v>0</v>
      </c>
      <c r="AC21" s="986">
        <v>0</v>
      </c>
      <c r="AD21" s="986">
        <v>0</v>
      </c>
      <c r="AE21" s="986">
        <v>0</v>
      </c>
      <c r="AF21" s="986">
        <v>0</v>
      </c>
      <c r="AG21" s="986">
        <v>0</v>
      </c>
      <c r="AH21" s="986">
        <v>0</v>
      </c>
      <c r="AI21" s="986">
        <v>0</v>
      </c>
      <c r="AJ21" s="986">
        <v>0</v>
      </c>
      <c r="AK21" s="986">
        <v>0</v>
      </c>
      <c r="AL21" s="986">
        <v>0</v>
      </c>
      <c r="AM21" s="986">
        <v>0</v>
      </c>
      <c r="AN21" s="986">
        <v>0</v>
      </c>
      <c r="AO21" s="986">
        <v>0</v>
      </c>
      <c r="AP21" s="986">
        <v>0</v>
      </c>
      <c r="AQ21" s="986">
        <v>0</v>
      </c>
      <c r="AR21" s="986">
        <v>0</v>
      </c>
      <c r="AS21" s="986">
        <v>0</v>
      </c>
      <c r="AT21" s="986">
        <v>0</v>
      </c>
      <c r="AU21" s="986">
        <v>0</v>
      </c>
      <c r="AV21" s="986">
        <v>0</v>
      </c>
      <c r="AW21" s="986">
        <v>0</v>
      </c>
      <c r="AX21" s="986">
        <v>0</v>
      </c>
      <c r="AY21" s="986">
        <v>0</v>
      </c>
      <c r="AZ21" s="986">
        <v>0</v>
      </c>
      <c r="BA21" s="992"/>
      <c r="BB21" s="992"/>
      <c r="BC21" s="992"/>
      <c r="CY21" s="988"/>
    </row>
    <row r="22" spans="1:103">
      <c r="A22" s="967">
        <v>15</v>
      </c>
      <c r="B22" s="969" t="s">
        <v>34</v>
      </c>
      <c r="C22" s="987">
        <f t="shared" si="2"/>
        <v>-4858857.1696259631</v>
      </c>
      <c r="D22" s="986">
        <v>0</v>
      </c>
      <c r="E22" s="986">
        <v>0</v>
      </c>
      <c r="F22" s="986">
        <v>0</v>
      </c>
      <c r="G22" s="986">
        <v>0</v>
      </c>
      <c r="H22" s="986">
        <v>0</v>
      </c>
      <c r="I22" s="986">
        <v>0</v>
      </c>
      <c r="J22" s="986">
        <v>0</v>
      </c>
      <c r="K22" s="986">
        <f>'Adj 4.1 Misc Exp'!I11</f>
        <v>-605.43309650578158</v>
      </c>
      <c r="L22" s="986">
        <f>'Adj 4.2 Gen Wage Inc-Annual'!H46+'Adj 4.2 Gen Wage Inc-Annual'!H47</f>
        <v>207.26347054315181</v>
      </c>
      <c r="M22" s="986">
        <v>0</v>
      </c>
      <c r="N22" s="986">
        <v>0</v>
      </c>
      <c r="O22" s="986">
        <v>0</v>
      </c>
      <c r="P22" s="986">
        <f>'Adj 4.6 DSM Removal'!H16</f>
        <v>-4858459</v>
      </c>
      <c r="Q22" s="986">
        <v>0</v>
      </c>
      <c r="R22" s="986">
        <v>0</v>
      </c>
      <c r="S22" s="986">
        <v>0</v>
      </c>
      <c r="T22" s="986">
        <v>0</v>
      </c>
      <c r="U22" s="986">
        <v>0</v>
      </c>
      <c r="V22" s="986">
        <v>0</v>
      </c>
      <c r="W22" s="986">
        <v>0</v>
      </c>
      <c r="X22" s="986">
        <v>0</v>
      </c>
      <c r="Y22" s="986">
        <v>0</v>
      </c>
      <c r="Z22" s="986">
        <v>0</v>
      </c>
      <c r="AA22" s="986">
        <v>0</v>
      </c>
      <c r="AB22" s="986">
        <v>0</v>
      </c>
      <c r="AC22" s="986">
        <v>0</v>
      </c>
      <c r="AD22" s="986">
        <v>0</v>
      </c>
      <c r="AE22" s="986">
        <v>0</v>
      </c>
      <c r="AF22" s="986">
        <v>0</v>
      </c>
      <c r="AG22" s="986">
        <v>0</v>
      </c>
      <c r="AH22" s="986">
        <v>0</v>
      </c>
      <c r="AI22" s="986">
        <v>0</v>
      </c>
      <c r="AJ22" s="986">
        <v>0</v>
      </c>
      <c r="AK22" s="986">
        <v>0</v>
      </c>
      <c r="AL22" s="986">
        <v>0</v>
      </c>
      <c r="AM22" s="986">
        <v>0</v>
      </c>
      <c r="AN22" s="986">
        <v>0</v>
      </c>
      <c r="AO22" s="986">
        <v>0</v>
      </c>
      <c r="AP22" s="986">
        <v>0</v>
      </c>
      <c r="AQ22" s="986">
        <v>0</v>
      </c>
      <c r="AR22" s="986">
        <v>0</v>
      </c>
      <c r="AS22" s="986">
        <v>0</v>
      </c>
      <c r="AT22" s="986">
        <v>0</v>
      </c>
      <c r="AU22" s="986">
        <v>0</v>
      </c>
      <c r="AV22" s="986">
        <v>0</v>
      </c>
      <c r="AW22" s="986">
        <v>0</v>
      </c>
      <c r="AX22" s="986">
        <v>0</v>
      </c>
      <c r="AY22" s="986">
        <v>0</v>
      </c>
      <c r="AZ22" s="986">
        <v>0</v>
      </c>
      <c r="BA22" s="992"/>
      <c r="BB22" s="992"/>
      <c r="BC22" s="992"/>
      <c r="CY22" s="988"/>
    </row>
    <row r="23" spans="1:103">
      <c r="A23" s="967">
        <v>16</v>
      </c>
      <c r="B23" s="969" t="s">
        <v>35</v>
      </c>
      <c r="C23" s="987">
        <f t="shared" si="2"/>
        <v>0</v>
      </c>
      <c r="D23" s="986">
        <v>0</v>
      </c>
      <c r="E23" s="986">
        <v>0</v>
      </c>
      <c r="F23" s="986">
        <v>0</v>
      </c>
      <c r="G23" s="986">
        <v>0</v>
      </c>
      <c r="H23" s="986">
        <v>0</v>
      </c>
      <c r="I23" s="986">
        <v>0</v>
      </c>
      <c r="J23" s="986">
        <v>0</v>
      </c>
      <c r="K23" s="986">
        <v>0</v>
      </c>
      <c r="L23" s="986">
        <v>0</v>
      </c>
      <c r="M23" s="986">
        <v>0</v>
      </c>
      <c r="N23" s="986">
        <v>0</v>
      </c>
      <c r="O23" s="986">
        <v>0</v>
      </c>
      <c r="P23" s="986">
        <v>0</v>
      </c>
      <c r="Q23" s="986">
        <v>0</v>
      </c>
      <c r="R23" s="986">
        <v>0</v>
      </c>
      <c r="S23" s="986">
        <v>0</v>
      </c>
      <c r="T23" s="986">
        <v>0</v>
      </c>
      <c r="U23" s="986">
        <v>0</v>
      </c>
      <c r="V23" s="986">
        <v>0</v>
      </c>
      <c r="W23" s="986">
        <v>0</v>
      </c>
      <c r="X23" s="986">
        <v>0</v>
      </c>
      <c r="Y23" s="986">
        <v>0</v>
      </c>
      <c r="Z23" s="986">
        <v>0</v>
      </c>
      <c r="AA23" s="986">
        <v>0</v>
      </c>
      <c r="AB23" s="986">
        <v>0</v>
      </c>
      <c r="AC23" s="986">
        <v>0</v>
      </c>
      <c r="AD23" s="986">
        <v>0</v>
      </c>
      <c r="AE23" s="986">
        <v>0</v>
      </c>
      <c r="AF23" s="986">
        <v>0</v>
      </c>
      <c r="AG23" s="986">
        <v>0</v>
      </c>
      <c r="AH23" s="986">
        <v>0</v>
      </c>
      <c r="AI23" s="986">
        <v>0</v>
      </c>
      <c r="AJ23" s="986">
        <v>0</v>
      </c>
      <c r="AK23" s="986">
        <v>0</v>
      </c>
      <c r="AL23" s="986">
        <v>0</v>
      </c>
      <c r="AM23" s="986">
        <v>0</v>
      </c>
      <c r="AN23" s="986">
        <v>0</v>
      </c>
      <c r="AO23" s="986">
        <v>0</v>
      </c>
      <c r="AP23" s="986">
        <v>0</v>
      </c>
      <c r="AQ23" s="986">
        <v>0</v>
      </c>
      <c r="AR23" s="986">
        <v>0</v>
      </c>
      <c r="AS23" s="986">
        <v>0</v>
      </c>
      <c r="AT23" s="986">
        <v>0</v>
      </c>
      <c r="AU23" s="986">
        <v>0</v>
      </c>
      <c r="AV23" s="986">
        <v>0</v>
      </c>
      <c r="AW23" s="986">
        <v>0</v>
      </c>
      <c r="AX23" s="986">
        <v>0</v>
      </c>
      <c r="AY23" s="986">
        <v>0</v>
      </c>
      <c r="AZ23" s="986">
        <v>0</v>
      </c>
      <c r="BA23" s="992"/>
      <c r="BB23" s="992"/>
      <c r="BC23" s="992"/>
      <c r="CY23" s="988"/>
    </row>
    <row r="24" spans="1:103">
      <c r="A24" s="967">
        <v>17</v>
      </c>
      <c r="B24" s="969" t="s">
        <v>36</v>
      </c>
      <c r="C24" s="987">
        <f t="shared" si="2"/>
        <v>-60435.08410778681</v>
      </c>
      <c r="D24" s="986">
        <v>0</v>
      </c>
      <c r="E24" s="986">
        <v>0</v>
      </c>
      <c r="F24" s="986">
        <v>0</v>
      </c>
      <c r="G24" s="986">
        <v>0</v>
      </c>
      <c r="H24" s="986">
        <v>0</v>
      </c>
      <c r="I24" s="986">
        <v>0</v>
      </c>
      <c r="J24" s="986">
        <v>0</v>
      </c>
      <c r="K24" s="986">
        <f>'Adj 4.1 Misc Exp'!I10+'Adj 4.1 Misc Exp'!I12+'Adj 4.1 Misc Exp'!I17</f>
        <v>-43271.966433968082</v>
      </c>
      <c r="L24" s="986">
        <f>'Adj 4.2 Gen Wage Inc-Annual'!H49+'Adj 4.2 Gen Wage Inc-Annual'!H50</f>
        <v>6545.651633996994</v>
      </c>
      <c r="M24" s="986">
        <v>0</v>
      </c>
      <c r="N24" s="994">
        <v>0</v>
      </c>
      <c r="O24" s="986">
        <f>'Adj 4.5 Affiliate Mang''t Fee'!H9</f>
        <v>-78012.306832735296</v>
      </c>
      <c r="P24" s="986">
        <v>0</v>
      </c>
      <c r="Q24" s="986">
        <v>0</v>
      </c>
      <c r="R24" s="986">
        <v>0</v>
      </c>
      <c r="S24" s="994">
        <v>0</v>
      </c>
      <c r="T24" s="986">
        <v>0</v>
      </c>
      <c r="U24" s="986">
        <v>0</v>
      </c>
      <c r="V24" s="986">
        <v>0</v>
      </c>
      <c r="W24" s="986">
        <v>0</v>
      </c>
      <c r="X24" s="986">
        <v>0</v>
      </c>
      <c r="Y24" s="986">
        <v>0</v>
      </c>
      <c r="Z24" s="986">
        <v>0</v>
      </c>
      <c r="AA24" s="986">
        <v>0</v>
      </c>
      <c r="AB24" s="986">
        <v>0</v>
      </c>
      <c r="AC24" s="986">
        <v>0</v>
      </c>
      <c r="AD24" s="986">
        <v>0</v>
      </c>
      <c r="AE24" s="986">
        <v>0</v>
      </c>
      <c r="AF24" s="986">
        <v>0</v>
      </c>
      <c r="AG24" s="986">
        <v>0</v>
      </c>
      <c r="AH24" s="986">
        <v>0</v>
      </c>
      <c r="AI24" s="986">
        <v>0</v>
      </c>
      <c r="AJ24" s="986">
        <v>0</v>
      </c>
      <c r="AK24" s="986">
        <v>0</v>
      </c>
      <c r="AL24" s="986">
        <v>0</v>
      </c>
      <c r="AM24" s="986">
        <v>0</v>
      </c>
      <c r="AN24" s="986">
        <f>'Adj 8.3 Environ Remediation'!I12</f>
        <v>54303.537524919564</v>
      </c>
      <c r="AO24" s="986">
        <v>0</v>
      </c>
      <c r="AP24" s="986">
        <v>0</v>
      </c>
      <c r="AQ24" s="986">
        <v>0</v>
      </c>
      <c r="AR24" s="986">
        <v>0</v>
      </c>
      <c r="AS24" s="986">
        <v>0</v>
      </c>
      <c r="AT24" s="986">
        <v>0</v>
      </c>
      <c r="AU24" s="986">
        <v>0</v>
      </c>
      <c r="AV24" s="986">
        <v>0</v>
      </c>
      <c r="AW24" s="986">
        <v>0</v>
      </c>
      <c r="AX24" s="986">
        <v>0</v>
      </c>
      <c r="AY24" s="986">
        <v>0</v>
      </c>
      <c r="AZ24" s="986">
        <v>0</v>
      </c>
      <c r="BA24" s="992"/>
      <c r="BB24" s="992"/>
      <c r="BC24" s="992"/>
      <c r="CY24" s="988"/>
    </row>
    <row r="25" spans="1:103">
      <c r="A25" s="967">
        <v>18</v>
      </c>
      <c r="B25" s="995" t="s">
        <v>37</v>
      </c>
      <c r="C25" s="996">
        <f>SUM(C15:C24)</f>
        <v>-4120575.5279980456</v>
      </c>
      <c r="D25" s="997">
        <f>SUM(D15:D24)</f>
        <v>0</v>
      </c>
      <c r="E25" s="997">
        <f>SUM(E15:E24)</f>
        <v>0</v>
      </c>
      <c r="F25" s="997">
        <f>SUM(F15:F24)</f>
        <v>0</v>
      </c>
      <c r="G25" s="997">
        <f t="shared" ref="G25:L25" si="3">SUM(G15:G24)</f>
        <v>0</v>
      </c>
      <c r="H25" s="997">
        <f t="shared" si="3"/>
        <v>0</v>
      </c>
      <c r="I25" s="997">
        <f t="shared" si="3"/>
        <v>-7394.9629479036066</v>
      </c>
      <c r="J25" s="997">
        <f t="shared" ref="J25" si="4">SUM(J15:J24)</f>
        <v>0</v>
      </c>
      <c r="K25" s="997">
        <f t="shared" si="3"/>
        <v>-44276.189880881328</v>
      </c>
      <c r="L25" s="997">
        <f t="shared" si="3"/>
        <v>28923.840494460805</v>
      </c>
      <c r="M25" s="997">
        <f t="shared" ref="M25:T25" si="5">SUM(M15:M24)</f>
        <v>0</v>
      </c>
      <c r="N25" s="997">
        <f t="shared" si="5"/>
        <v>0</v>
      </c>
      <c r="O25" s="997">
        <f t="shared" si="5"/>
        <v>-78012.306832735296</v>
      </c>
      <c r="P25" s="997">
        <f t="shared" si="5"/>
        <v>-4858459</v>
      </c>
      <c r="Q25" s="997">
        <f t="shared" si="5"/>
        <v>-196627.0472892508</v>
      </c>
      <c r="R25" s="997">
        <f t="shared" si="5"/>
        <v>0</v>
      </c>
      <c r="S25" s="997">
        <f t="shared" si="5"/>
        <v>-7196436.6180504756</v>
      </c>
      <c r="T25" s="997">
        <f t="shared" si="5"/>
        <v>0</v>
      </c>
      <c r="U25" s="997">
        <f t="shared" ref="U25:W25" si="6">SUM(U15:U24)</f>
        <v>152282.21898382137</v>
      </c>
      <c r="V25" s="997">
        <f t="shared" si="6"/>
        <v>8025121</v>
      </c>
      <c r="W25" s="997">
        <f t="shared" si="6"/>
        <v>0</v>
      </c>
      <c r="X25" s="997">
        <f t="shared" ref="X25:AU25" si="7">SUM(X15:X24)</f>
        <v>0</v>
      </c>
      <c r="Y25" s="997">
        <f t="shared" si="7"/>
        <v>0</v>
      </c>
      <c r="Z25" s="997">
        <f t="shared" si="7"/>
        <v>0</v>
      </c>
      <c r="AA25" s="997">
        <f t="shared" si="7"/>
        <v>0</v>
      </c>
      <c r="AB25" s="997">
        <f t="shared" si="7"/>
        <v>0</v>
      </c>
      <c r="AC25" s="997">
        <f t="shared" si="7"/>
        <v>0</v>
      </c>
      <c r="AD25" s="997">
        <f t="shared" si="7"/>
        <v>0</v>
      </c>
      <c r="AE25" s="997">
        <f t="shared" si="7"/>
        <v>0</v>
      </c>
      <c r="AF25" s="997">
        <f t="shared" si="7"/>
        <v>0</v>
      </c>
      <c r="AG25" s="997">
        <f t="shared" si="7"/>
        <v>0</v>
      </c>
      <c r="AH25" s="997">
        <f t="shared" si="7"/>
        <v>0</v>
      </c>
      <c r="AI25" s="997">
        <f t="shared" si="7"/>
        <v>0</v>
      </c>
      <c r="AJ25" s="997">
        <f t="shared" si="7"/>
        <v>0</v>
      </c>
      <c r="AK25" s="997">
        <f t="shared" si="7"/>
        <v>0</v>
      </c>
      <c r="AL25" s="997">
        <f t="shared" si="7"/>
        <v>0</v>
      </c>
      <c r="AM25" s="997">
        <f t="shared" si="7"/>
        <v>0</v>
      </c>
      <c r="AN25" s="997">
        <f t="shared" si="7"/>
        <v>54303.537524919564</v>
      </c>
      <c r="AO25" s="997">
        <f t="shared" si="7"/>
        <v>0</v>
      </c>
      <c r="AP25" s="997">
        <f t="shared" si="7"/>
        <v>0</v>
      </c>
      <c r="AQ25" s="997">
        <f t="shared" si="7"/>
        <v>0</v>
      </c>
      <c r="AR25" s="996">
        <f t="shared" si="7"/>
        <v>0</v>
      </c>
      <c r="AS25" s="997">
        <f t="shared" si="7"/>
        <v>0</v>
      </c>
      <c r="AT25" s="997">
        <f t="shared" si="7"/>
        <v>0</v>
      </c>
      <c r="AU25" s="997">
        <f t="shared" si="7"/>
        <v>0</v>
      </c>
      <c r="AV25" s="997">
        <f>SUM(AV15:AV24)</f>
        <v>0</v>
      </c>
      <c r="AW25" s="997">
        <f>SUM(AW15:AW24)</f>
        <v>0</v>
      </c>
      <c r="AX25" s="997">
        <f>SUM(AX15:AX24)</f>
        <v>0</v>
      </c>
      <c r="AY25" s="997">
        <f>SUM(AY15:AY24)</f>
        <v>0</v>
      </c>
      <c r="AZ25" s="997">
        <f>SUM(AZ15:AZ24)</f>
        <v>0</v>
      </c>
      <c r="BA25" s="992"/>
      <c r="BB25" s="992"/>
      <c r="BC25" s="992"/>
      <c r="CY25" s="988"/>
    </row>
    <row r="26" spans="1:103" ht="9.75" customHeight="1">
      <c r="B26" s="982"/>
      <c r="C26" s="987"/>
      <c r="D26" s="992"/>
      <c r="E26" s="992"/>
      <c r="F26" s="992"/>
      <c r="G26" s="992"/>
      <c r="H26" s="992"/>
      <c r="I26" s="992"/>
      <c r="J26" s="992"/>
      <c r="K26" s="992"/>
      <c r="L26" s="992"/>
      <c r="M26" s="992"/>
      <c r="N26" s="992"/>
      <c r="O26" s="992"/>
      <c r="P26" s="992"/>
      <c r="Q26" s="992"/>
      <c r="R26" s="986"/>
      <c r="S26" s="992"/>
      <c r="T26" s="986"/>
      <c r="U26" s="992"/>
      <c r="Y26" s="992"/>
      <c r="Z26" s="992"/>
      <c r="AA26" s="992"/>
      <c r="AB26" s="992"/>
      <c r="AC26" s="992"/>
      <c r="AD26" s="992"/>
      <c r="AE26" s="992"/>
      <c r="AF26" s="992"/>
      <c r="AG26" s="992"/>
      <c r="AH26" s="992"/>
      <c r="AI26" s="992"/>
      <c r="AJ26" s="992"/>
      <c r="AK26" s="992"/>
      <c r="AL26" s="992"/>
      <c r="AM26" s="992"/>
      <c r="AN26" s="992"/>
      <c r="AO26" s="992"/>
      <c r="AP26" s="992"/>
      <c r="AQ26" s="992"/>
      <c r="AR26" s="992"/>
      <c r="AS26" s="992"/>
      <c r="AT26" s="992"/>
      <c r="AU26" s="987"/>
      <c r="AW26" s="987"/>
      <c r="AX26" s="987"/>
      <c r="CY26" s="988"/>
    </row>
    <row r="27" spans="1:103">
      <c r="A27" s="967">
        <v>19</v>
      </c>
      <c r="B27" s="969" t="s">
        <v>38</v>
      </c>
      <c r="C27" s="987">
        <f>SUM(D27:AZ27)</f>
        <v>-415222.55433080252</v>
      </c>
      <c r="D27" s="986">
        <v>0</v>
      </c>
      <c r="E27" s="986">
        <v>0</v>
      </c>
      <c r="F27" s="986">
        <v>0</v>
      </c>
      <c r="G27" s="986">
        <v>0</v>
      </c>
      <c r="H27" s="986">
        <v>0</v>
      </c>
      <c r="I27" s="986">
        <v>0</v>
      </c>
      <c r="J27" s="986">
        <v>0</v>
      </c>
      <c r="K27" s="986">
        <v>0</v>
      </c>
      <c r="L27" s="986">
        <v>0</v>
      </c>
      <c r="M27" s="986">
        <v>0</v>
      </c>
      <c r="N27" s="986">
        <v>0</v>
      </c>
      <c r="O27" s="986">
        <v>0</v>
      </c>
      <c r="P27" s="986">
        <v>0</v>
      </c>
      <c r="Q27" s="986">
        <v>0</v>
      </c>
      <c r="R27" s="986">
        <v>0</v>
      </c>
      <c r="S27" s="986">
        <v>0</v>
      </c>
      <c r="T27" s="986">
        <v>0</v>
      </c>
      <c r="U27" s="986">
        <v>0</v>
      </c>
      <c r="V27" s="986">
        <v>0</v>
      </c>
      <c r="W27" s="986">
        <v>0</v>
      </c>
      <c r="X27" s="986">
        <f>'Adj 5.6 Removal of Colstrip #3'!G9+'Adj 5.6 Removal of Colstrip #3'!G10</f>
        <v>-397232.00153080252</v>
      </c>
      <c r="Y27" s="986">
        <f>'Adj 6.1 Hydro Decomm.'!I14</f>
        <v>0</v>
      </c>
      <c r="Z27" s="986">
        <v>0</v>
      </c>
      <c r="AA27" s="986">
        <v>0</v>
      </c>
      <c r="AB27" s="986">
        <v>0</v>
      </c>
      <c r="AC27" s="986">
        <v>0</v>
      </c>
      <c r="AD27" s="986">
        <v>0</v>
      </c>
      <c r="AE27" s="986">
        <v>0</v>
      </c>
      <c r="AF27" s="986">
        <v>0</v>
      </c>
      <c r="AG27" s="986">
        <v>0</v>
      </c>
      <c r="AH27" s="986">
        <v>0</v>
      </c>
      <c r="AI27" s="986">
        <v>0</v>
      </c>
      <c r="AJ27" s="986">
        <v>0</v>
      </c>
      <c r="AK27" s="986">
        <v>0</v>
      </c>
      <c r="AL27" s="986">
        <v>0</v>
      </c>
      <c r="AM27" s="986">
        <v>0</v>
      </c>
      <c r="AN27" s="986">
        <v>0</v>
      </c>
      <c r="AO27" s="986">
        <v>0</v>
      </c>
      <c r="AP27" s="986">
        <v>0</v>
      </c>
      <c r="AQ27" s="986">
        <v>0</v>
      </c>
      <c r="AR27" s="986">
        <f>'Adj 8.6 Removal of Colstrip #4'!I9</f>
        <v>-17990.552800000001</v>
      </c>
      <c r="AS27" s="986">
        <v>0</v>
      </c>
      <c r="AT27" s="986">
        <v>0</v>
      </c>
      <c r="AU27" s="986">
        <v>0</v>
      </c>
      <c r="AV27" s="986">
        <v>0</v>
      </c>
      <c r="AW27" s="986">
        <v>0</v>
      </c>
      <c r="AX27" s="986"/>
      <c r="AY27" s="986">
        <v>0</v>
      </c>
      <c r="AZ27" s="986">
        <v>0</v>
      </c>
      <c r="BA27" s="992"/>
      <c r="BB27" s="992"/>
      <c r="BC27" s="992"/>
      <c r="CY27" s="988"/>
    </row>
    <row r="28" spans="1:103">
      <c r="A28" s="967">
        <v>20</v>
      </c>
      <c r="B28" s="969" t="s">
        <v>18</v>
      </c>
      <c r="C28" s="987">
        <f>SUM(D28:AZ28)</f>
        <v>-169568.97296169098</v>
      </c>
      <c r="D28" s="986">
        <v>0</v>
      </c>
      <c r="E28" s="986">
        <v>0</v>
      </c>
      <c r="F28" s="986">
        <v>0</v>
      </c>
      <c r="G28" s="986">
        <v>0</v>
      </c>
      <c r="H28" s="986">
        <v>0</v>
      </c>
      <c r="I28" s="986">
        <v>0</v>
      </c>
      <c r="J28" s="986">
        <v>0</v>
      </c>
      <c r="K28" s="986">
        <v>0</v>
      </c>
      <c r="L28" s="986">
        <v>0</v>
      </c>
      <c r="M28" s="986">
        <v>0</v>
      </c>
      <c r="N28" s="986">
        <v>0</v>
      </c>
      <c r="O28" s="986">
        <v>0</v>
      </c>
      <c r="P28" s="986">
        <v>0</v>
      </c>
      <c r="Q28" s="986">
        <v>0</v>
      </c>
      <c r="R28" s="986">
        <v>0</v>
      </c>
      <c r="S28" s="986">
        <v>0</v>
      </c>
      <c r="T28" s="986">
        <v>0</v>
      </c>
      <c r="U28" s="986">
        <v>0</v>
      </c>
      <c r="V28" s="986">
        <v>0</v>
      </c>
      <c r="W28" s="986">
        <v>0</v>
      </c>
      <c r="X28" s="986">
        <v>0</v>
      </c>
      <c r="Y28" s="986">
        <v>0</v>
      </c>
      <c r="Z28" s="986">
        <v>0</v>
      </c>
      <c r="AA28" s="986">
        <v>0</v>
      </c>
      <c r="AB28" s="986">
        <v>0</v>
      </c>
      <c r="AC28" s="986">
        <v>0</v>
      </c>
      <c r="AD28" s="986">
        <v>0</v>
      </c>
      <c r="AE28" s="986">
        <v>0</v>
      </c>
      <c r="AF28" s="986">
        <v>0</v>
      </c>
      <c r="AG28" s="986">
        <v>0</v>
      </c>
      <c r="AH28" s="986">
        <v>0</v>
      </c>
      <c r="AI28" s="986">
        <v>0</v>
      </c>
      <c r="AJ28" s="986">
        <v>0</v>
      </c>
      <c r="AK28" s="986">
        <v>0</v>
      </c>
      <c r="AL28" s="986">
        <v>0</v>
      </c>
      <c r="AM28" s="986">
        <v>0</v>
      </c>
      <c r="AN28" s="986">
        <v>0</v>
      </c>
      <c r="AO28" s="986">
        <v>0</v>
      </c>
      <c r="AP28" s="986">
        <v>0</v>
      </c>
      <c r="AQ28" s="986">
        <v>0</v>
      </c>
      <c r="AR28" s="986"/>
      <c r="AS28" s="986">
        <v>0</v>
      </c>
      <c r="AT28" s="986">
        <f>'Adj 8.8 Trojan Unrec Plant Adj'!I11</f>
        <v>-169568.97296169098</v>
      </c>
      <c r="AU28" s="986">
        <v>0</v>
      </c>
      <c r="AV28" s="986">
        <v>0</v>
      </c>
      <c r="AW28" s="986">
        <v>0</v>
      </c>
      <c r="AX28" s="986"/>
      <c r="AY28" s="986">
        <v>0</v>
      </c>
      <c r="AZ28" s="986">
        <v>0</v>
      </c>
      <c r="BA28" s="992"/>
      <c r="BB28" s="992"/>
      <c r="BC28" s="992"/>
      <c r="CY28" s="988"/>
    </row>
    <row r="29" spans="1:103">
      <c r="A29" s="967">
        <v>21</v>
      </c>
      <c r="B29" s="969" t="s">
        <v>39</v>
      </c>
      <c r="C29" s="987">
        <f>SUM(D29:AZ29)</f>
        <v>-42124.459304340671</v>
      </c>
      <c r="D29" s="986">
        <v>0</v>
      </c>
      <c r="E29" s="986">
        <v>0</v>
      </c>
      <c r="F29" s="986">
        <v>0</v>
      </c>
      <c r="G29" s="986">
        <v>0</v>
      </c>
      <c r="H29" s="986">
        <v>0</v>
      </c>
      <c r="I29" s="986">
        <v>0</v>
      </c>
      <c r="J29" s="986">
        <v>0</v>
      </c>
      <c r="K29" s="986">
        <v>0</v>
      </c>
      <c r="L29" s="986">
        <v>0</v>
      </c>
      <c r="M29" s="986">
        <v>0</v>
      </c>
      <c r="N29" s="986">
        <v>0</v>
      </c>
      <c r="O29" s="986">
        <v>0</v>
      </c>
      <c r="P29" s="986">
        <v>0</v>
      </c>
      <c r="Q29" s="986">
        <v>0</v>
      </c>
      <c r="R29" s="986">
        <v>0</v>
      </c>
      <c r="S29" s="986">
        <v>0</v>
      </c>
      <c r="T29" s="986">
        <v>0</v>
      </c>
      <c r="U29" s="986">
        <f>'Adj 5.3 Elec Lake Settlement'!I11</f>
        <v>0</v>
      </c>
      <c r="V29" s="986">
        <v>0</v>
      </c>
      <c r="W29" s="986">
        <v>0</v>
      </c>
      <c r="X29" s="986">
        <f>'Adj 5.6 Removal of Colstrip #3'!G11</f>
        <v>-42124.459304340671</v>
      </c>
      <c r="Y29" s="986">
        <v>0</v>
      </c>
      <c r="Z29" s="986">
        <v>0</v>
      </c>
      <c r="AA29" s="986">
        <v>0</v>
      </c>
      <c r="AB29" s="986">
        <v>0</v>
      </c>
      <c r="AC29" s="986">
        <v>0</v>
      </c>
      <c r="AD29" s="986">
        <v>0</v>
      </c>
      <c r="AE29" s="986">
        <v>0</v>
      </c>
      <c r="AF29" s="986">
        <v>0</v>
      </c>
      <c r="AG29" s="986">
        <v>0</v>
      </c>
      <c r="AH29" s="986">
        <f>'Adj 7.9 Current YrDef FIT Norm'!I9</f>
        <v>0</v>
      </c>
      <c r="AI29" s="986">
        <f>'Adj 7.10 Medicare Def Tax Exp'!I9</f>
        <v>0</v>
      </c>
      <c r="AJ29" s="986">
        <v>0</v>
      </c>
      <c r="AK29" s="986">
        <v>0</v>
      </c>
      <c r="AL29" s="986">
        <v>0</v>
      </c>
      <c r="AM29" s="986">
        <v>0</v>
      </c>
      <c r="AN29" s="986">
        <v>0</v>
      </c>
      <c r="AO29" s="986">
        <v>0</v>
      </c>
      <c r="AP29" s="986">
        <v>0</v>
      </c>
      <c r="AQ29" s="986">
        <v>0</v>
      </c>
      <c r="AR29" s="986"/>
      <c r="AS29" s="986">
        <v>0</v>
      </c>
      <c r="AT29" s="986">
        <v>0</v>
      </c>
      <c r="AU29" s="986">
        <v>0</v>
      </c>
      <c r="AV29" s="986">
        <v>0</v>
      </c>
      <c r="AW29" s="986">
        <v>0</v>
      </c>
      <c r="AX29" s="986"/>
      <c r="AY29" s="986">
        <v>0</v>
      </c>
      <c r="AZ29" s="986">
        <v>0</v>
      </c>
      <c r="BA29" s="992"/>
      <c r="BB29" s="992"/>
      <c r="BC29" s="992"/>
      <c r="CY29" s="988"/>
    </row>
    <row r="30" spans="1:103" ht="17.25">
      <c r="A30" s="967">
        <v>22</v>
      </c>
      <c r="B30" s="1520" t="s">
        <v>40</v>
      </c>
      <c r="C30" s="1519">
        <f>C80</f>
        <v>1912767.3274173369</v>
      </c>
      <c r="D30" s="986">
        <f>D80</f>
        <v>-2346555.6834999993</v>
      </c>
      <c r="E30" s="986">
        <f>E80</f>
        <v>-586443.1754999964</v>
      </c>
      <c r="F30" s="986">
        <v>0</v>
      </c>
      <c r="G30" s="986">
        <f t="shared" ref="G30:L30" si="8">G80</f>
        <v>-94609.872786075939</v>
      </c>
      <c r="H30" s="986">
        <f t="shared" si="8"/>
        <v>0</v>
      </c>
      <c r="I30" s="986">
        <f t="shared" si="8"/>
        <v>38515.552018087728</v>
      </c>
      <c r="J30" s="986">
        <f t="shared" si="8"/>
        <v>0</v>
      </c>
      <c r="K30" s="986">
        <f t="shared" si="8"/>
        <v>15496.666458308464</v>
      </c>
      <c r="L30" s="986">
        <f t="shared" si="8"/>
        <v>-10123.344173061281</v>
      </c>
      <c r="M30" s="986">
        <v>0</v>
      </c>
      <c r="N30" s="986">
        <v>0</v>
      </c>
      <c r="O30" s="986">
        <f>O80</f>
        <v>27304.307391457351</v>
      </c>
      <c r="P30" s="986">
        <f>P80</f>
        <v>2185508.9596184753</v>
      </c>
      <c r="Q30" s="986">
        <f>Q80</f>
        <v>68819.466551237769</v>
      </c>
      <c r="R30" s="986">
        <v>0</v>
      </c>
      <c r="S30" s="986">
        <f>S80</f>
        <v>3850028.2874722714</v>
      </c>
      <c r="T30" s="986">
        <v>0</v>
      </c>
      <c r="U30" s="986">
        <f t="shared" ref="U30:V30" si="9">U80</f>
        <v>-53298.776644337479</v>
      </c>
      <c r="V30" s="986">
        <f t="shared" si="9"/>
        <v>-2808792.3499999996</v>
      </c>
      <c r="W30" s="986">
        <v>0</v>
      </c>
      <c r="X30" s="986">
        <f>X80</f>
        <v>28116.38384746986</v>
      </c>
      <c r="Y30" s="986">
        <f>Y80</f>
        <v>0</v>
      </c>
      <c r="Z30" s="1519">
        <f>Z80</f>
        <v>1624572.7450635827</v>
      </c>
      <c r="AA30" s="986">
        <f>AA80</f>
        <v>0</v>
      </c>
      <c r="AB30" s="986">
        <v>0</v>
      </c>
      <c r="AC30" s="986">
        <f t="shared" ref="AC30:AQ30" si="10">AC80</f>
        <v>0</v>
      </c>
      <c r="AD30" s="986">
        <f t="shared" si="10"/>
        <v>0</v>
      </c>
      <c r="AE30" s="986">
        <f t="shared" si="10"/>
        <v>-75954.622194136726</v>
      </c>
      <c r="AF30" s="986">
        <f t="shared" si="10"/>
        <v>0</v>
      </c>
      <c r="AG30" s="986">
        <f t="shared" si="10"/>
        <v>0</v>
      </c>
      <c r="AH30" s="986">
        <f t="shared" si="10"/>
        <v>0</v>
      </c>
      <c r="AI30" s="986">
        <f t="shared" si="10"/>
        <v>0</v>
      </c>
      <c r="AJ30" s="986">
        <f t="shared" si="10"/>
        <v>0</v>
      </c>
      <c r="AK30" s="986">
        <f t="shared" si="10"/>
        <v>0</v>
      </c>
      <c r="AL30" s="986">
        <f t="shared" si="10"/>
        <v>0</v>
      </c>
      <c r="AM30" s="986">
        <f t="shared" si="10"/>
        <v>0</v>
      </c>
      <c r="AN30" s="986">
        <f t="shared" si="10"/>
        <v>-39787.569869268467</v>
      </c>
      <c r="AO30" s="986">
        <f t="shared" si="10"/>
        <v>0</v>
      </c>
      <c r="AP30" s="986">
        <f t="shared" si="10"/>
        <v>0</v>
      </c>
      <c r="AQ30" s="986">
        <f t="shared" si="10"/>
        <v>164228.64557247536</v>
      </c>
      <c r="AR30" s="986"/>
      <c r="AS30" s="986">
        <v>0</v>
      </c>
      <c r="AT30" s="986">
        <f>AT80</f>
        <v>-62356.574575820028</v>
      </c>
      <c r="AU30" s="986">
        <f>AU80</f>
        <v>-11901.71733333333</v>
      </c>
      <c r="AV30" s="986">
        <v>0</v>
      </c>
      <c r="AW30" s="986">
        <v>0</v>
      </c>
      <c r="AX30" s="986"/>
      <c r="AY30" s="986">
        <v>0</v>
      </c>
      <c r="AZ30" s="986">
        <v>0</v>
      </c>
      <c r="BA30" s="992"/>
      <c r="BB30" s="992"/>
      <c r="BC30" s="992"/>
      <c r="CY30" s="988"/>
    </row>
    <row r="31" spans="1:103">
      <c r="A31" s="967">
        <v>23</v>
      </c>
      <c r="B31" s="969" t="s">
        <v>41</v>
      </c>
      <c r="C31" s="987">
        <f>SUM(D31:AZ31)</f>
        <v>0</v>
      </c>
      <c r="D31" s="986">
        <f>D77</f>
        <v>0</v>
      </c>
      <c r="E31" s="986">
        <f>E77</f>
        <v>0</v>
      </c>
      <c r="F31" s="986">
        <v>0</v>
      </c>
      <c r="G31" s="986">
        <f t="shared" ref="G31:L31" si="11">G77</f>
        <v>0</v>
      </c>
      <c r="H31" s="986">
        <f t="shared" si="11"/>
        <v>0</v>
      </c>
      <c r="I31" s="986">
        <f t="shared" si="11"/>
        <v>0</v>
      </c>
      <c r="J31" s="986">
        <f t="shared" si="11"/>
        <v>0</v>
      </c>
      <c r="K31" s="986">
        <f t="shared" si="11"/>
        <v>0</v>
      </c>
      <c r="L31" s="986">
        <f t="shared" si="11"/>
        <v>0</v>
      </c>
      <c r="M31" s="986">
        <v>0</v>
      </c>
      <c r="N31" s="986">
        <v>0</v>
      </c>
      <c r="O31" s="986">
        <f>O77</f>
        <v>0</v>
      </c>
      <c r="P31" s="986">
        <f>P77</f>
        <v>0</v>
      </c>
      <c r="Q31" s="986">
        <f>Q77</f>
        <v>0</v>
      </c>
      <c r="R31" s="986">
        <v>0</v>
      </c>
      <c r="S31" s="986">
        <v>0</v>
      </c>
      <c r="T31" s="986">
        <v>0</v>
      </c>
      <c r="U31" s="986">
        <f t="shared" ref="U31:V31" si="12">U77</f>
        <v>0</v>
      </c>
      <c r="V31" s="986">
        <f t="shared" si="12"/>
        <v>0</v>
      </c>
      <c r="W31" s="986">
        <v>0</v>
      </c>
      <c r="X31" s="986">
        <f t="shared" ref="X31:AQ31" si="13">X77</f>
        <v>0</v>
      </c>
      <c r="Y31" s="986">
        <f t="shared" si="13"/>
        <v>0</v>
      </c>
      <c r="Z31" s="986">
        <f t="shared" si="13"/>
        <v>0</v>
      </c>
      <c r="AA31" s="986">
        <f t="shared" si="13"/>
        <v>0</v>
      </c>
      <c r="AB31" s="986">
        <f t="shared" si="13"/>
        <v>0</v>
      </c>
      <c r="AC31" s="986">
        <f t="shared" si="13"/>
        <v>0</v>
      </c>
      <c r="AD31" s="986">
        <f t="shared" si="13"/>
        <v>0</v>
      </c>
      <c r="AE31" s="986">
        <f t="shared" si="13"/>
        <v>0</v>
      </c>
      <c r="AF31" s="986">
        <f t="shared" si="13"/>
        <v>0</v>
      </c>
      <c r="AG31" s="986">
        <f t="shared" si="13"/>
        <v>0</v>
      </c>
      <c r="AH31" s="986">
        <f t="shared" si="13"/>
        <v>0</v>
      </c>
      <c r="AI31" s="986">
        <f t="shared" si="13"/>
        <v>0</v>
      </c>
      <c r="AJ31" s="986">
        <f t="shared" si="13"/>
        <v>0</v>
      </c>
      <c r="AK31" s="986">
        <f t="shared" si="13"/>
        <v>0</v>
      </c>
      <c r="AL31" s="986">
        <f t="shared" si="13"/>
        <v>0</v>
      </c>
      <c r="AM31" s="986">
        <f t="shared" si="13"/>
        <v>0</v>
      </c>
      <c r="AN31" s="986">
        <f t="shared" si="13"/>
        <v>0</v>
      </c>
      <c r="AO31" s="986">
        <f t="shared" si="13"/>
        <v>0</v>
      </c>
      <c r="AP31" s="986">
        <f t="shared" si="13"/>
        <v>0</v>
      </c>
      <c r="AQ31" s="986">
        <f t="shared" si="13"/>
        <v>0</v>
      </c>
      <c r="AR31" s="986"/>
      <c r="AS31" s="986">
        <f>AS77</f>
        <v>0</v>
      </c>
      <c r="AT31" s="986">
        <f>AT77</f>
        <v>0</v>
      </c>
      <c r="AU31" s="986">
        <f>AU77</f>
        <v>0</v>
      </c>
      <c r="AV31" s="986">
        <v>0</v>
      </c>
      <c r="AW31" s="986">
        <v>0</v>
      </c>
      <c r="AX31" s="986"/>
      <c r="AY31" s="986">
        <v>0</v>
      </c>
      <c r="AZ31" s="986">
        <v>0</v>
      </c>
      <c r="BA31" s="992"/>
      <c r="BB31" s="992"/>
      <c r="BC31" s="992"/>
      <c r="CY31" s="988"/>
    </row>
    <row r="32" spans="1:103">
      <c r="A32" s="967">
        <v>24</v>
      </c>
      <c r="B32" s="969" t="s">
        <v>42</v>
      </c>
      <c r="C32" s="987">
        <f>SUM(D32:AY32)</f>
        <v>3291484.3285285961</v>
      </c>
      <c r="D32" s="986">
        <v>0</v>
      </c>
      <c r="E32" s="986">
        <f>'Adj 3.2 Rev Normalizing'!I21+'Adj 3.2 Rev Normalizing'!I27+'Adj 3.2 Rev Normalizing'!I28</f>
        <v>623320</v>
      </c>
      <c r="F32" s="986">
        <v>0</v>
      </c>
      <c r="G32" s="986">
        <f>'Adj 3.4 SO2 Emmissions'!G23+'Adj 3.4 SO2 Emmissions'!G24</f>
        <v>192891.5838566224</v>
      </c>
      <c r="H32" s="986">
        <v>0</v>
      </c>
      <c r="I32" s="986">
        <v>0</v>
      </c>
      <c r="J32" s="986">
        <v>0</v>
      </c>
      <c r="K32" s="986">
        <v>0</v>
      </c>
      <c r="L32" s="986">
        <v>0</v>
      </c>
      <c r="M32" s="986">
        <v>0</v>
      </c>
      <c r="N32" s="986">
        <v>0</v>
      </c>
      <c r="O32" s="986">
        <v>0</v>
      </c>
      <c r="P32" s="986">
        <f>'Adj 4.6 DSM Removal'!H20</f>
        <v>-525944.76265158609</v>
      </c>
      <c r="Q32" s="986">
        <v>0</v>
      </c>
      <c r="R32" s="986">
        <v>0</v>
      </c>
      <c r="S32" s="986">
        <v>0</v>
      </c>
      <c r="T32" s="986">
        <v>0</v>
      </c>
      <c r="U32" s="986">
        <v>0</v>
      </c>
      <c r="V32" s="986">
        <v>0</v>
      </c>
      <c r="W32" s="986">
        <v>0</v>
      </c>
      <c r="X32" s="986">
        <f>'Adj 5.6 Removal of Colstrip #3'!G15+'Adj 5.6 Removal of Colstrip #3'!G27</f>
        <v>136253.30590310734</v>
      </c>
      <c r="Y32" s="986">
        <v>0</v>
      </c>
      <c r="Z32" s="986">
        <v>0</v>
      </c>
      <c r="AA32" s="986">
        <v>0</v>
      </c>
      <c r="AB32" s="986">
        <v>0</v>
      </c>
      <c r="AC32" s="986">
        <f>'Adj 7.4 Malin Midpoint Adj'!I9</f>
        <v>-291666.75803272682</v>
      </c>
      <c r="AD32" s="986">
        <f>'Adj 7.5 FAS 109 Flow-Thru'!I9</f>
        <v>5532834</v>
      </c>
      <c r="AE32" s="986">
        <v>0</v>
      </c>
      <c r="AF32" s="986">
        <v>0</v>
      </c>
      <c r="AG32" s="986">
        <f>'Adj 7.8 Remove Def State Tax E'!I10</f>
        <v>-2199228</v>
      </c>
      <c r="AH32" s="986">
        <f>'Adj 7.9 Current YrDef FIT Norm'!I10</f>
        <v>-323865</v>
      </c>
      <c r="AI32" s="986">
        <f>'Adj 7.10 Medicare Def Tax Exp'!I10</f>
        <v>170464.29080562192</v>
      </c>
      <c r="AJ32" s="986">
        <v>0</v>
      </c>
      <c r="AK32" s="986">
        <v>0</v>
      </c>
      <c r="AL32" s="986">
        <v>0</v>
      </c>
      <c r="AM32" s="986">
        <v>0</v>
      </c>
      <c r="AN32" s="986">
        <f>'Adj 8.3 Environ Remediation'!I21+'Adj 8.3 Environ Remediation'!I25+'Adj 8.3 Environ Remediation'!I26+'Adj 8.3 Environ Remediation'!I31</f>
        <v>22533.992895240313</v>
      </c>
      <c r="AO32" s="986">
        <v>0</v>
      </c>
      <c r="AP32" s="986">
        <f>'Adj 8.5 Misc. Rate base'!G49</f>
        <v>0</v>
      </c>
      <c r="AQ32" s="986">
        <f>SUM('Adj. 8.5.1 Misc RB (cont.)'!I11+'Adj. 8.5.1 Misc RB (cont.)'!I15+'Adj. 8.5.1 Misc RB (cont.)'!I19+'Adj. 8.5.1 Misc RB (cont.)'!I23+'Adj. 8.5.1 Misc RB (cont.)'!I27+'Adj. 8.5.1 Misc RB (cont.)'!I31)</f>
        <v>-178075.49320044401</v>
      </c>
      <c r="AR32" s="986"/>
      <c r="AS32" s="986">
        <v>0</v>
      </c>
      <c r="AT32" s="986">
        <f>'Adj 8.8 Trojan Unrec Plant Adj'!I26+'Adj 8.8 Trojan Unrec Plant Adj'!I27</f>
        <v>131967.16895276116</v>
      </c>
      <c r="AU32" s="986">
        <v>0</v>
      </c>
      <c r="AV32" s="986">
        <v>0</v>
      </c>
      <c r="AW32" s="986">
        <v>0</v>
      </c>
      <c r="AX32" s="986"/>
      <c r="AY32" s="986">
        <v>0</v>
      </c>
      <c r="AZ32" s="986">
        <v>0</v>
      </c>
      <c r="BA32" s="992"/>
      <c r="BB32" s="992"/>
      <c r="BC32" s="992"/>
      <c r="CY32" s="988"/>
    </row>
    <row r="33" spans="1:103">
      <c r="A33" s="967">
        <v>25</v>
      </c>
      <c r="B33" s="969" t="s">
        <v>43</v>
      </c>
      <c r="C33" s="987">
        <f>SUM(D33:AZ33)</f>
        <v>0</v>
      </c>
      <c r="D33" s="986">
        <v>0</v>
      </c>
      <c r="E33" s="986">
        <v>0</v>
      </c>
      <c r="F33" s="986">
        <v>0</v>
      </c>
      <c r="G33" s="986">
        <v>0</v>
      </c>
      <c r="H33" s="986">
        <v>0</v>
      </c>
      <c r="I33" s="986">
        <v>0</v>
      </c>
      <c r="J33" s="986">
        <v>0</v>
      </c>
      <c r="K33" s="986">
        <v>0</v>
      </c>
      <c r="L33" s="986">
        <v>0</v>
      </c>
      <c r="M33" s="986">
        <v>0</v>
      </c>
      <c r="N33" s="986">
        <v>0</v>
      </c>
      <c r="O33" s="986">
        <v>0</v>
      </c>
      <c r="P33" s="986">
        <v>0</v>
      </c>
      <c r="Q33" s="986">
        <v>0</v>
      </c>
      <c r="R33" s="986">
        <v>0</v>
      </c>
      <c r="S33" s="986">
        <v>0</v>
      </c>
      <c r="T33" s="986">
        <v>0</v>
      </c>
      <c r="U33" s="986">
        <v>0</v>
      </c>
      <c r="V33" s="986">
        <v>0</v>
      </c>
      <c r="W33" s="986">
        <v>0</v>
      </c>
      <c r="X33" s="986">
        <v>0</v>
      </c>
      <c r="Y33" s="986">
        <v>0</v>
      </c>
      <c r="Z33" s="986">
        <v>0</v>
      </c>
      <c r="AA33" s="986">
        <v>0</v>
      </c>
      <c r="AB33" s="986">
        <v>0</v>
      </c>
      <c r="AC33" s="986">
        <v>0</v>
      </c>
      <c r="AD33" s="986">
        <v>0</v>
      </c>
      <c r="AE33" s="986">
        <v>0</v>
      </c>
      <c r="AF33" s="986">
        <v>0</v>
      </c>
      <c r="AG33" s="986">
        <v>0</v>
      </c>
      <c r="AH33" s="986">
        <v>0</v>
      </c>
      <c r="AI33" s="986">
        <v>0</v>
      </c>
      <c r="AJ33" s="986">
        <v>0</v>
      </c>
      <c r="AK33" s="986">
        <v>0</v>
      </c>
      <c r="AL33" s="986">
        <v>0</v>
      </c>
      <c r="AM33" s="986">
        <v>0</v>
      </c>
      <c r="AN33" s="986">
        <v>0</v>
      </c>
      <c r="AO33" s="986">
        <v>0</v>
      </c>
      <c r="AP33" s="986">
        <v>0</v>
      </c>
      <c r="AQ33" s="986">
        <v>0</v>
      </c>
      <c r="AR33" s="986"/>
      <c r="AS33" s="986">
        <v>0</v>
      </c>
      <c r="AT33" s="986">
        <v>0</v>
      </c>
      <c r="AU33" s="986">
        <v>0</v>
      </c>
      <c r="AV33" s="986">
        <v>0</v>
      </c>
      <c r="AW33" s="986">
        <v>0</v>
      </c>
      <c r="AX33" s="986"/>
      <c r="AY33" s="986">
        <v>0</v>
      </c>
      <c r="AZ33" s="986">
        <v>0</v>
      </c>
      <c r="BA33" s="992"/>
      <c r="BB33" s="992"/>
      <c r="BC33" s="992"/>
      <c r="CY33" s="988"/>
    </row>
    <row r="34" spans="1:103">
      <c r="A34" s="967">
        <v>26</v>
      </c>
      <c r="B34" s="969" t="s">
        <v>44</v>
      </c>
      <c r="C34" s="987">
        <f>SUM(D34:AZ34)</f>
        <v>-203945.96607426828</v>
      </c>
      <c r="D34" s="986">
        <v>0</v>
      </c>
      <c r="E34" s="986">
        <v>0</v>
      </c>
      <c r="F34" s="986">
        <v>0</v>
      </c>
      <c r="G34" s="986">
        <f>'Adj 3.4 SO2 Emmissions'!G12</f>
        <v>-237950.87274093495</v>
      </c>
      <c r="H34" s="986">
        <v>0</v>
      </c>
      <c r="I34" s="986">
        <v>0</v>
      </c>
      <c r="J34" s="986">
        <v>0</v>
      </c>
      <c r="K34" s="986">
        <v>0</v>
      </c>
      <c r="L34" s="986">
        <v>0</v>
      </c>
      <c r="M34" s="986">
        <v>0</v>
      </c>
      <c r="N34" s="986">
        <v>0</v>
      </c>
      <c r="O34" s="986">
        <v>0</v>
      </c>
      <c r="P34" s="986">
        <v>0</v>
      </c>
      <c r="Q34" s="986">
        <v>0</v>
      </c>
      <c r="R34" s="986">
        <v>0</v>
      </c>
      <c r="S34" s="986">
        <v>0</v>
      </c>
      <c r="T34" s="986">
        <v>0</v>
      </c>
      <c r="U34" s="986">
        <v>0</v>
      </c>
      <c r="V34" s="986">
        <v>0</v>
      </c>
      <c r="W34" s="986">
        <v>0</v>
      </c>
      <c r="X34" s="986">
        <v>0</v>
      </c>
      <c r="Y34" s="986">
        <v>0</v>
      </c>
      <c r="Z34" s="986">
        <v>0</v>
      </c>
      <c r="AA34" s="986">
        <v>0</v>
      </c>
      <c r="AB34" s="986">
        <v>0</v>
      </c>
      <c r="AC34" s="986">
        <v>0</v>
      </c>
      <c r="AD34" s="986">
        <v>0</v>
      </c>
      <c r="AE34" s="986">
        <v>0</v>
      </c>
      <c r="AF34" s="986">
        <v>0</v>
      </c>
      <c r="AG34" s="986">
        <v>0</v>
      </c>
      <c r="AH34" s="986">
        <v>0</v>
      </c>
      <c r="AI34" s="986">
        <v>0</v>
      </c>
      <c r="AJ34" s="986">
        <v>0</v>
      </c>
      <c r="AK34" s="986">
        <v>0</v>
      </c>
      <c r="AL34" s="986">
        <v>0</v>
      </c>
      <c r="AM34" s="986">
        <v>0</v>
      </c>
      <c r="AN34" s="986">
        <v>0</v>
      </c>
      <c r="AO34" s="986">
        <v>0</v>
      </c>
      <c r="AP34" s="986">
        <v>0</v>
      </c>
      <c r="AQ34" s="986">
        <v>0</v>
      </c>
      <c r="AR34" s="986"/>
      <c r="AS34" s="986">
        <v>0</v>
      </c>
      <c r="AT34" s="986">
        <v>0</v>
      </c>
      <c r="AU34" s="986">
        <f>'Adj 8.9 Cust Svc Deposits'!I9</f>
        <v>34004.906666666662</v>
      </c>
      <c r="AV34" s="986">
        <v>0</v>
      </c>
      <c r="AW34" s="986">
        <v>0</v>
      </c>
      <c r="AX34" s="986"/>
      <c r="AY34" s="986">
        <v>0</v>
      </c>
      <c r="AZ34" s="986">
        <v>0</v>
      </c>
      <c r="BA34" s="992"/>
      <c r="BB34" s="992"/>
      <c r="BC34" s="992"/>
      <c r="CY34" s="988"/>
    </row>
    <row r="35" spans="1:103" ht="17.25">
      <c r="A35" s="967">
        <v>27</v>
      </c>
      <c r="B35" s="1523" t="s">
        <v>45</v>
      </c>
      <c r="C35" s="1543">
        <f>SUM(C25:C34)</f>
        <v>252814.17527678382</v>
      </c>
      <c r="D35" s="990">
        <f>SUM(D25:D34)</f>
        <v>-2346555.6834999993</v>
      </c>
      <c r="E35" s="990">
        <f>SUM(E25:E34)</f>
        <v>36876.824500003597</v>
      </c>
      <c r="F35" s="990">
        <v>0</v>
      </c>
      <c r="G35" s="990">
        <f t="shared" ref="G35:L35" si="14">SUM(G25:G34)</f>
        <v>-139669.16167038848</v>
      </c>
      <c r="H35" s="990">
        <f t="shared" si="14"/>
        <v>0</v>
      </c>
      <c r="I35" s="990">
        <f t="shared" si="14"/>
        <v>31120.58907018412</v>
      </c>
      <c r="J35" s="990">
        <f t="shared" si="14"/>
        <v>0</v>
      </c>
      <c r="K35" s="990">
        <f t="shared" si="14"/>
        <v>-28779.523422572864</v>
      </c>
      <c r="L35" s="990">
        <f t="shared" si="14"/>
        <v>18800.496321399522</v>
      </c>
      <c r="M35" s="990">
        <v>0</v>
      </c>
      <c r="N35" s="991">
        <v>0</v>
      </c>
      <c r="O35" s="990">
        <f>SUM(O25:O34)</f>
        <v>-50707.999441277949</v>
      </c>
      <c r="P35" s="990">
        <f>SUM(P25:P34)</f>
        <v>-3198894.8030331107</v>
      </c>
      <c r="Q35" s="990">
        <f>SUM(Q25:Q34)</f>
        <v>-127807.58073801303</v>
      </c>
      <c r="R35" s="991">
        <v>0</v>
      </c>
      <c r="S35" s="990">
        <f>SUM(S25:S34)</f>
        <v>-3346408.3305782042</v>
      </c>
      <c r="T35" s="991">
        <v>0</v>
      </c>
      <c r="U35" s="990">
        <f t="shared" ref="U35:V35" si="15">SUM(U25:U34)</f>
        <v>98983.442339483881</v>
      </c>
      <c r="V35" s="990">
        <f t="shared" si="15"/>
        <v>5216328.6500000004</v>
      </c>
      <c r="W35" s="991">
        <v>0</v>
      </c>
      <c r="X35" s="990">
        <f t="shared" ref="X35:AU35" si="16">SUM(X25:X34)</f>
        <v>-274986.77108456596</v>
      </c>
      <c r="Y35" s="990">
        <f t="shared" si="16"/>
        <v>0</v>
      </c>
      <c r="Z35" s="1521">
        <f t="shared" si="16"/>
        <v>1624572.7450635827</v>
      </c>
      <c r="AA35" s="990">
        <f t="shared" si="16"/>
        <v>0</v>
      </c>
      <c r="AB35" s="990">
        <f t="shared" si="16"/>
        <v>0</v>
      </c>
      <c r="AC35" s="990">
        <f t="shared" si="16"/>
        <v>-291666.75803272682</v>
      </c>
      <c r="AD35" s="990">
        <f t="shared" si="16"/>
        <v>5532834</v>
      </c>
      <c r="AE35" s="990">
        <f t="shared" si="16"/>
        <v>-75954.622194136726</v>
      </c>
      <c r="AF35" s="990">
        <f t="shared" si="16"/>
        <v>0</v>
      </c>
      <c r="AG35" s="990">
        <f t="shared" si="16"/>
        <v>-2199228</v>
      </c>
      <c r="AH35" s="990">
        <f t="shared" si="16"/>
        <v>-323865</v>
      </c>
      <c r="AI35" s="990">
        <f t="shared" si="16"/>
        <v>170464.29080562192</v>
      </c>
      <c r="AJ35" s="990">
        <f t="shared" si="16"/>
        <v>0</v>
      </c>
      <c r="AK35" s="990">
        <f t="shared" si="16"/>
        <v>0</v>
      </c>
      <c r="AL35" s="990">
        <f t="shared" si="16"/>
        <v>0</v>
      </c>
      <c r="AM35" s="990">
        <f t="shared" si="16"/>
        <v>0</v>
      </c>
      <c r="AN35" s="990">
        <f t="shared" si="16"/>
        <v>37049.96055089141</v>
      </c>
      <c r="AO35" s="990">
        <f t="shared" si="16"/>
        <v>0</v>
      </c>
      <c r="AP35" s="990">
        <f t="shared" si="16"/>
        <v>0</v>
      </c>
      <c r="AQ35" s="990">
        <f t="shared" si="16"/>
        <v>-13846.847627968644</v>
      </c>
      <c r="AR35" s="999">
        <f t="shared" si="16"/>
        <v>-17990.552800000001</v>
      </c>
      <c r="AS35" s="990">
        <f t="shared" si="16"/>
        <v>0</v>
      </c>
      <c r="AT35" s="990">
        <f t="shared" si="16"/>
        <v>-99958.378584749851</v>
      </c>
      <c r="AU35" s="990">
        <f t="shared" si="16"/>
        <v>22103.189333333332</v>
      </c>
      <c r="AV35" s="991">
        <v>0</v>
      </c>
      <c r="AW35" s="990">
        <f>SUM(AW27:AW34)</f>
        <v>0</v>
      </c>
      <c r="AX35" s="990">
        <f>SUM(AX27:AX34)</f>
        <v>0</v>
      </c>
      <c r="AY35" s="991">
        <v>0</v>
      </c>
      <c r="AZ35" s="991">
        <v>0</v>
      </c>
      <c r="BA35" s="992"/>
      <c r="BB35" s="992"/>
      <c r="BC35" s="992"/>
      <c r="CY35" s="988"/>
    </row>
    <row r="36" spans="1:103" ht="11.25" customHeight="1">
      <c r="A36" s="967">
        <v>28</v>
      </c>
      <c r="B36" s="1520"/>
      <c r="C36" s="987"/>
      <c r="D36" s="986"/>
      <c r="E36" s="986"/>
      <c r="F36" s="986">
        <v>0</v>
      </c>
      <c r="G36" s="986"/>
      <c r="H36" s="986"/>
      <c r="I36" s="986"/>
      <c r="J36" s="986"/>
      <c r="K36" s="986"/>
      <c r="L36" s="986"/>
      <c r="M36" s="986"/>
      <c r="N36" s="986"/>
      <c r="O36" s="986"/>
      <c r="P36" s="986"/>
      <c r="Q36" s="986"/>
      <c r="R36" s="986"/>
      <c r="S36" s="986"/>
      <c r="T36" s="986"/>
      <c r="U36" s="986"/>
      <c r="V36" s="986"/>
      <c r="W36" s="986"/>
      <c r="X36" s="986"/>
      <c r="Y36" s="986"/>
      <c r="Z36" s="1519"/>
      <c r="AA36" s="986"/>
      <c r="AB36" s="986"/>
      <c r="AC36" s="986"/>
      <c r="AD36" s="986"/>
      <c r="AE36" s="986"/>
      <c r="AF36" s="986"/>
      <c r="AG36" s="986"/>
      <c r="AH36" s="986"/>
      <c r="AI36" s="986"/>
      <c r="AJ36" s="986"/>
      <c r="AK36" s="986"/>
      <c r="AL36" s="986"/>
      <c r="AM36" s="986"/>
      <c r="AN36" s="986"/>
      <c r="AO36" s="986"/>
      <c r="AP36" s="986"/>
      <c r="AQ36" s="986"/>
      <c r="AR36" s="986"/>
      <c r="AS36" s="986"/>
      <c r="AT36" s="986"/>
      <c r="AU36" s="986"/>
      <c r="AV36" s="986"/>
      <c r="AW36" s="986"/>
      <c r="AX36" s="986"/>
      <c r="AY36" s="986"/>
      <c r="AZ36" s="986"/>
      <c r="BA36" s="992"/>
      <c r="BB36" s="992"/>
      <c r="BC36" s="992"/>
      <c r="CY36" s="988"/>
    </row>
    <row r="37" spans="1:103" ht="18" thickBot="1">
      <c r="A37" s="967">
        <v>29</v>
      </c>
      <c r="B37" s="1524" t="s">
        <v>131</v>
      </c>
      <c r="C37" s="1544">
        <f>C12-C35</f>
        <v>-3084086.2405884122</v>
      </c>
      <c r="D37" s="1000">
        <f>D12-D35</f>
        <v>-4357889.1264999993</v>
      </c>
      <c r="E37" s="1000">
        <f>E12-E35</f>
        <v>-69997.754499993578</v>
      </c>
      <c r="F37" s="1000">
        <v>0</v>
      </c>
      <c r="G37" s="1000">
        <f t="shared" ref="G37:L37" si="17">G12-G35</f>
        <v>139669.16167038848</v>
      </c>
      <c r="H37" s="1000">
        <f t="shared" si="17"/>
        <v>0</v>
      </c>
      <c r="I37" s="1000">
        <f t="shared" si="17"/>
        <v>71528.882319305791</v>
      </c>
      <c r="J37" s="1000">
        <f t="shared" si="17"/>
        <v>0</v>
      </c>
      <c r="K37" s="1000">
        <f t="shared" si="17"/>
        <v>28779.523422572864</v>
      </c>
      <c r="L37" s="1000">
        <f t="shared" si="17"/>
        <v>-18800.496321399522</v>
      </c>
      <c r="M37" s="1000">
        <v>0</v>
      </c>
      <c r="N37" s="1000">
        <v>0</v>
      </c>
      <c r="O37" s="1000">
        <f>O12-O35</f>
        <v>50707.999441277949</v>
      </c>
      <c r="P37" s="1000">
        <f>P12-P35</f>
        <v>3198894.8030331107</v>
      </c>
      <c r="Q37" s="1000">
        <f>Q12-Q35</f>
        <v>127807.58073801303</v>
      </c>
      <c r="R37" s="1001">
        <v>0</v>
      </c>
      <c r="S37" s="1000">
        <f>S12-S35</f>
        <v>7150052.5338770747</v>
      </c>
      <c r="T37" s="1001">
        <v>0</v>
      </c>
      <c r="U37" s="1000">
        <f t="shared" ref="U37:V37" si="18">U12-U35</f>
        <v>-98983.442339483881</v>
      </c>
      <c r="V37" s="1000">
        <f t="shared" si="18"/>
        <v>-5216328.6500000004</v>
      </c>
      <c r="W37" s="1000">
        <v>0</v>
      </c>
      <c r="X37" s="1000">
        <f t="shared" ref="X37:AU37" si="19">X12-X35</f>
        <v>274986.77108456596</v>
      </c>
      <c r="Y37" s="1000">
        <f t="shared" si="19"/>
        <v>0</v>
      </c>
      <c r="Z37" s="1522">
        <f t="shared" si="19"/>
        <v>-1624572.7450635827</v>
      </c>
      <c r="AA37" s="1000">
        <f t="shared" si="19"/>
        <v>0</v>
      </c>
      <c r="AB37" s="1000">
        <f t="shared" si="19"/>
        <v>0</v>
      </c>
      <c r="AC37" s="1000">
        <f t="shared" si="19"/>
        <v>291666.75803272682</v>
      </c>
      <c r="AD37" s="1000">
        <f t="shared" si="19"/>
        <v>-5532834</v>
      </c>
      <c r="AE37" s="1000">
        <f t="shared" si="19"/>
        <v>75954.622194136726</v>
      </c>
      <c r="AF37" s="1000">
        <f t="shared" si="19"/>
        <v>0</v>
      </c>
      <c r="AG37" s="1000">
        <f t="shared" si="19"/>
        <v>2199228</v>
      </c>
      <c r="AH37" s="1000">
        <f t="shared" si="19"/>
        <v>323865</v>
      </c>
      <c r="AI37" s="1000">
        <f t="shared" si="19"/>
        <v>-170464.29080562192</v>
      </c>
      <c r="AJ37" s="1000">
        <f t="shared" si="19"/>
        <v>0</v>
      </c>
      <c r="AK37" s="1000">
        <f t="shared" si="19"/>
        <v>0</v>
      </c>
      <c r="AL37" s="1000">
        <f t="shared" si="19"/>
        <v>0</v>
      </c>
      <c r="AM37" s="1000">
        <f t="shared" si="19"/>
        <v>0</v>
      </c>
      <c r="AN37" s="1000">
        <f t="shared" si="19"/>
        <v>-37049.96055089141</v>
      </c>
      <c r="AO37" s="1000">
        <f t="shared" si="19"/>
        <v>0</v>
      </c>
      <c r="AP37" s="1000">
        <f t="shared" si="19"/>
        <v>0</v>
      </c>
      <c r="AQ37" s="1000">
        <f t="shared" si="19"/>
        <v>13846.847627968644</v>
      </c>
      <c r="AR37" s="1575">
        <f t="shared" si="19"/>
        <v>17990.552800000001</v>
      </c>
      <c r="AS37" s="1000">
        <f t="shared" si="19"/>
        <v>0</v>
      </c>
      <c r="AT37" s="1000">
        <f t="shared" si="19"/>
        <v>99958.378584749851</v>
      </c>
      <c r="AU37" s="1000">
        <f t="shared" si="19"/>
        <v>-22103.189333333332</v>
      </c>
      <c r="AV37" s="1000">
        <v>0</v>
      </c>
      <c r="AW37" s="1000">
        <f t="shared" ref="AW37:AX37" si="20">AW12-AW35</f>
        <v>0</v>
      </c>
      <c r="AX37" s="1000">
        <f t="shared" si="20"/>
        <v>0</v>
      </c>
      <c r="AY37" s="1000">
        <v>0</v>
      </c>
      <c r="AZ37" s="1000">
        <v>0</v>
      </c>
      <c r="BA37" s="992"/>
      <c r="BB37" s="992"/>
      <c r="BC37" s="992"/>
      <c r="CY37" s="988"/>
    </row>
    <row r="38" spans="1:103" ht="9.75" customHeight="1" thickTop="1">
      <c r="A38" s="967">
        <v>30</v>
      </c>
      <c r="B38" s="969"/>
      <c r="C38" s="987"/>
      <c r="D38" s="986"/>
      <c r="E38" s="986"/>
      <c r="F38" s="986"/>
      <c r="G38" s="986"/>
      <c r="H38" s="986"/>
      <c r="I38" s="986"/>
      <c r="J38" s="986"/>
      <c r="K38" s="986"/>
      <c r="L38" s="986"/>
      <c r="M38" s="986"/>
      <c r="N38" s="986"/>
      <c r="O38" s="986"/>
      <c r="P38" s="986"/>
      <c r="Q38" s="986"/>
      <c r="R38" s="986"/>
      <c r="S38" s="986"/>
      <c r="T38" s="986"/>
      <c r="U38" s="986"/>
      <c r="V38" s="986"/>
      <c r="W38" s="986"/>
      <c r="X38" s="986"/>
      <c r="Y38" s="986"/>
      <c r="Z38" s="986"/>
      <c r="AA38" s="986"/>
      <c r="AB38" s="986"/>
      <c r="AC38" s="986"/>
      <c r="AD38" s="986"/>
      <c r="AE38" s="986"/>
      <c r="AF38" s="986"/>
      <c r="AG38" s="986"/>
      <c r="AH38" s="986"/>
      <c r="AI38" s="986"/>
      <c r="AJ38" s="986"/>
      <c r="AK38" s="986"/>
      <c r="AL38" s="986"/>
      <c r="AM38" s="986"/>
      <c r="AN38" s="986"/>
      <c r="AO38" s="986"/>
      <c r="AP38" s="986"/>
      <c r="AQ38" s="986"/>
      <c r="AR38" s="986"/>
      <c r="AS38" s="986"/>
      <c r="AT38" s="986"/>
      <c r="AU38" s="986"/>
      <c r="AV38" s="986"/>
      <c r="AW38" s="986"/>
      <c r="AX38" s="986"/>
      <c r="AY38" s="986"/>
      <c r="AZ38" s="986"/>
      <c r="BA38" s="992"/>
      <c r="BB38" s="992"/>
      <c r="BC38" s="992"/>
      <c r="CY38" s="988"/>
    </row>
    <row r="39" spans="1:103">
      <c r="A39" s="967">
        <v>31</v>
      </c>
      <c r="B39" s="982" t="s">
        <v>47</v>
      </c>
      <c r="C39" s="987"/>
      <c r="D39" s="986"/>
      <c r="E39" s="986"/>
      <c r="F39" s="986"/>
      <c r="G39" s="986"/>
      <c r="H39" s="986"/>
      <c r="I39" s="986"/>
      <c r="J39" s="986"/>
      <c r="K39" s="986"/>
      <c r="L39" s="986"/>
      <c r="M39" s="986"/>
      <c r="N39" s="986"/>
      <c r="O39" s="986"/>
      <c r="P39" s="986"/>
      <c r="Q39" s="986"/>
      <c r="R39" s="986"/>
      <c r="S39" s="986"/>
      <c r="T39" s="986"/>
      <c r="U39" s="986"/>
      <c r="Y39" s="986"/>
      <c r="Z39" s="986"/>
      <c r="AA39" s="986"/>
      <c r="AB39" s="986"/>
      <c r="AC39" s="986"/>
      <c r="AD39" s="986"/>
      <c r="AE39" s="986"/>
      <c r="AF39" s="986"/>
      <c r="AG39" s="986"/>
      <c r="AH39" s="986"/>
      <c r="AI39" s="986"/>
      <c r="AJ39" s="986"/>
      <c r="AK39" s="986"/>
      <c r="AL39" s="986"/>
      <c r="AM39" s="986"/>
      <c r="AN39" s="986"/>
      <c r="AO39" s="986"/>
      <c r="AP39" s="986"/>
      <c r="AQ39" s="986"/>
      <c r="AR39" s="986"/>
      <c r="AS39" s="986"/>
      <c r="AT39" s="986"/>
      <c r="AU39" s="987"/>
      <c r="AW39" s="987"/>
      <c r="AX39" s="987"/>
      <c r="CY39" s="988"/>
    </row>
    <row r="40" spans="1:103" ht="17.25">
      <c r="A40" s="967">
        <v>32</v>
      </c>
      <c r="B40" s="969" t="s">
        <v>48</v>
      </c>
      <c r="C40" s="987">
        <f>SUM(D40:AZ40)</f>
        <v>27046917.031256881</v>
      </c>
      <c r="D40" s="986">
        <v>0</v>
      </c>
      <c r="E40" s="986">
        <v>0</v>
      </c>
      <c r="F40" s="986">
        <v>0</v>
      </c>
      <c r="G40" s="986">
        <v>0</v>
      </c>
      <c r="H40" s="986">
        <v>0</v>
      </c>
      <c r="I40" s="986">
        <v>0</v>
      </c>
      <c r="J40" s="986">
        <v>0</v>
      </c>
      <c r="K40" s="986">
        <v>0</v>
      </c>
      <c r="L40" s="986">
        <v>0</v>
      </c>
      <c r="M40" s="986">
        <v>0</v>
      </c>
      <c r="N40" s="986">
        <v>0</v>
      </c>
      <c r="O40" s="986">
        <v>0</v>
      </c>
      <c r="P40" s="986">
        <v>0</v>
      </c>
      <c r="Q40" s="986">
        <v>0</v>
      </c>
      <c r="R40" s="986">
        <v>0</v>
      </c>
      <c r="S40" s="986">
        <v>0</v>
      </c>
      <c r="T40" s="986">
        <v>0</v>
      </c>
      <c r="U40" s="986">
        <f>'Adj 5.3 Elec Lake Settlement'!I14+'Adj 5.3 Elec Lake Settlement'!I15</f>
        <v>0</v>
      </c>
      <c r="V40" s="986">
        <v>0</v>
      </c>
      <c r="W40" s="986">
        <v>0</v>
      </c>
      <c r="X40" s="986">
        <f>'Adj 5.6 Removal of Colstrip #3'!G18+'Adj 5.6 Removal of Colstrip #3'!G19</f>
        <v>-26125927.969872698</v>
      </c>
      <c r="Y40" s="986">
        <v>0</v>
      </c>
      <c r="Z40" s="986">
        <v>0</v>
      </c>
      <c r="AA40" s="986">
        <v>0</v>
      </c>
      <c r="AB40" s="986">
        <v>0</v>
      </c>
      <c r="AC40" s="986">
        <v>0</v>
      </c>
      <c r="AD40" s="986">
        <v>0</v>
      </c>
      <c r="AE40" s="986">
        <v>0</v>
      </c>
      <c r="AF40" s="986">
        <v>0</v>
      </c>
      <c r="AG40" s="986">
        <v>0</v>
      </c>
      <c r="AH40" s="986">
        <v>0</v>
      </c>
      <c r="AI40" s="986">
        <v>0</v>
      </c>
      <c r="AJ40" s="986">
        <v>0</v>
      </c>
      <c r="AK40" s="986">
        <v>0</v>
      </c>
      <c r="AL40" s="986">
        <v>0</v>
      </c>
      <c r="AM40" s="1519">
        <f>+'Adj 8.2 Jim Bridger Mine RB'!H14</f>
        <v>53613851.12772958</v>
      </c>
      <c r="AN40" s="986">
        <v>0</v>
      </c>
      <c r="AO40" s="986">
        <v>0</v>
      </c>
      <c r="AP40" s="986">
        <f>'Adj 8.5 Misc. Rate base'!G70</f>
        <v>0</v>
      </c>
      <c r="AQ40" s="986">
        <v>0</v>
      </c>
      <c r="AR40" s="986">
        <f>'Adj 8.6 Removal of Colstrip #4'!I17</f>
        <v>-441006.12659999984</v>
      </c>
      <c r="AS40" s="986">
        <v>0</v>
      </c>
      <c r="AT40" s="986">
        <v>0</v>
      </c>
      <c r="AU40" s="986">
        <v>0</v>
      </c>
      <c r="AV40" s="986">
        <v>0</v>
      </c>
      <c r="AW40" s="986">
        <v>0</v>
      </c>
      <c r="AX40" s="986">
        <v>0</v>
      </c>
      <c r="AY40" s="986">
        <v>0</v>
      </c>
      <c r="AZ40" s="986">
        <v>0</v>
      </c>
      <c r="BA40" s="992"/>
      <c r="BB40" s="992"/>
      <c r="BC40" s="992"/>
      <c r="CY40" s="988"/>
    </row>
    <row r="41" spans="1:103">
      <c r="A41" s="967">
        <v>33</v>
      </c>
      <c r="B41" s="969" t="s">
        <v>49</v>
      </c>
      <c r="C41" s="987">
        <f>SUM(D41:AZ41)</f>
        <v>0</v>
      </c>
      <c r="D41" s="986">
        <v>0</v>
      </c>
      <c r="E41" s="986">
        <v>0</v>
      </c>
      <c r="F41" s="986">
        <v>0</v>
      </c>
      <c r="G41" s="986">
        <v>0</v>
      </c>
      <c r="H41" s="986">
        <v>0</v>
      </c>
      <c r="I41" s="986">
        <v>0</v>
      </c>
      <c r="J41" s="986">
        <v>0</v>
      </c>
      <c r="K41" s="986">
        <v>0</v>
      </c>
      <c r="L41" s="986">
        <v>0</v>
      </c>
      <c r="M41" s="986">
        <v>0</v>
      </c>
      <c r="N41" s="986">
        <v>0</v>
      </c>
      <c r="O41" s="986">
        <v>0</v>
      </c>
      <c r="P41" s="986">
        <v>0</v>
      </c>
      <c r="Q41" s="986">
        <v>0</v>
      </c>
      <c r="R41" s="986">
        <v>0</v>
      </c>
      <c r="S41" s="986">
        <v>0</v>
      </c>
      <c r="T41" s="986">
        <v>0</v>
      </c>
      <c r="U41" s="986">
        <v>0</v>
      </c>
      <c r="V41" s="986">
        <v>0</v>
      </c>
      <c r="W41" s="986">
        <v>0</v>
      </c>
      <c r="X41" s="986">
        <v>0</v>
      </c>
      <c r="Y41" s="986">
        <v>0</v>
      </c>
      <c r="Z41" s="986">
        <v>0</v>
      </c>
      <c r="AA41" s="986">
        <v>0</v>
      </c>
      <c r="AB41" s="986">
        <v>0</v>
      </c>
      <c r="AC41" s="986">
        <v>0</v>
      </c>
      <c r="AD41" s="986">
        <v>0</v>
      </c>
      <c r="AE41" s="986">
        <v>0</v>
      </c>
      <c r="AF41" s="986">
        <v>0</v>
      </c>
      <c r="AG41" s="986">
        <v>0</v>
      </c>
      <c r="AH41" s="986">
        <v>0</v>
      </c>
      <c r="AI41" s="986">
        <v>0</v>
      </c>
      <c r="AJ41" s="986">
        <v>0</v>
      </c>
      <c r="AK41" s="986">
        <v>0</v>
      </c>
      <c r="AL41" s="986">
        <v>0</v>
      </c>
      <c r="AM41" s="986">
        <v>0</v>
      </c>
      <c r="AN41" s="986">
        <v>0</v>
      </c>
      <c r="AO41" s="986">
        <v>0</v>
      </c>
      <c r="AP41" s="986">
        <v>0</v>
      </c>
      <c r="AQ41" s="986">
        <v>0</v>
      </c>
      <c r="AR41" s="986">
        <v>0</v>
      </c>
      <c r="AS41" s="986">
        <v>0</v>
      </c>
      <c r="AT41" s="986">
        <v>0</v>
      </c>
      <c r="AU41" s="986">
        <v>0</v>
      </c>
      <c r="AV41" s="986">
        <v>0</v>
      </c>
      <c r="AW41" s="986">
        <v>0</v>
      </c>
      <c r="AX41" s="986">
        <v>0</v>
      </c>
      <c r="AY41" s="986">
        <v>0</v>
      </c>
      <c r="AZ41" s="986">
        <v>0</v>
      </c>
      <c r="BA41" s="992"/>
      <c r="BB41" s="992"/>
      <c r="BC41" s="992"/>
      <c r="CY41" s="988"/>
    </row>
    <row r="42" spans="1:103" ht="17.25">
      <c r="A42" s="967">
        <v>34</v>
      </c>
      <c r="B42" s="969" t="s">
        <v>835</v>
      </c>
      <c r="C42" s="987">
        <f>SUM(D42:AY42)</f>
        <v>-2197306.1156024854</v>
      </c>
      <c r="D42" s="986">
        <v>0</v>
      </c>
      <c r="E42" s="986">
        <v>0</v>
      </c>
      <c r="F42" s="986">
        <v>0</v>
      </c>
      <c r="G42" s="986">
        <v>0</v>
      </c>
      <c r="H42" s="986">
        <v>0</v>
      </c>
      <c r="I42" s="986">
        <v>0</v>
      </c>
      <c r="J42" s="986">
        <v>0</v>
      </c>
      <c r="K42" s="986">
        <v>0</v>
      </c>
      <c r="L42" s="986">
        <v>0</v>
      </c>
      <c r="M42" s="986">
        <v>0</v>
      </c>
      <c r="N42" s="986">
        <v>0</v>
      </c>
      <c r="O42" s="986">
        <v>0</v>
      </c>
      <c r="P42" s="986">
        <v>0</v>
      </c>
      <c r="Q42" s="986">
        <v>0</v>
      </c>
      <c r="R42" s="986">
        <v>0</v>
      </c>
      <c r="S42" s="986">
        <v>0</v>
      </c>
      <c r="T42" s="986">
        <v>0</v>
      </c>
      <c r="U42" s="986">
        <v>0</v>
      </c>
      <c r="V42" s="986">
        <v>0</v>
      </c>
      <c r="W42" s="986">
        <v>0</v>
      </c>
      <c r="X42" s="986">
        <v>0</v>
      </c>
      <c r="Y42" s="986">
        <v>0</v>
      </c>
      <c r="Z42" s="986">
        <v>0</v>
      </c>
      <c r="AA42" s="986">
        <v>0</v>
      </c>
      <c r="AB42" s="986">
        <v>0</v>
      </c>
      <c r="AC42" s="986">
        <v>0</v>
      </c>
      <c r="AD42" s="986">
        <v>0</v>
      </c>
      <c r="AE42" s="986">
        <v>0</v>
      </c>
      <c r="AF42" s="986">
        <v>0</v>
      </c>
      <c r="AG42" s="986">
        <v>0</v>
      </c>
      <c r="AH42" s="986">
        <v>0</v>
      </c>
      <c r="AI42" s="986">
        <v>0</v>
      </c>
      <c r="AJ42" s="986">
        <v>0</v>
      </c>
      <c r="AK42" s="986">
        <v>0</v>
      </c>
      <c r="AL42" s="986">
        <v>0</v>
      </c>
      <c r="AM42" s="1519">
        <f>+'Adj 8.2 Jim Bridger Mine RB'!H17</f>
        <v>514243.35261803592</v>
      </c>
      <c r="AN42" s="986">
        <f>SUM('Adj 8.3 Environ Remediation'!I15:I17)</f>
        <v>155566.24390796048</v>
      </c>
      <c r="AO42" s="986">
        <v>0</v>
      </c>
      <c r="AP42" s="986">
        <f>'Adj 8.5 Misc. Rate base'!I41+'Adj 8.5 Misc. Rate base'!I48</f>
        <v>-2867115.7121284818</v>
      </c>
      <c r="AQ42" s="986">
        <v>0</v>
      </c>
      <c r="AR42" s="986">
        <v>0</v>
      </c>
      <c r="AS42" s="986">
        <v>0</v>
      </c>
      <c r="AT42" s="986">
        <v>0</v>
      </c>
      <c r="AU42" s="986">
        <v>0</v>
      </c>
      <c r="AV42" s="986">
        <v>0</v>
      </c>
      <c r="AW42" s="986">
        <v>0</v>
      </c>
      <c r="AX42" s="986">
        <v>0</v>
      </c>
      <c r="AY42" s="986">
        <v>0</v>
      </c>
      <c r="AZ42" s="986">
        <v>0</v>
      </c>
      <c r="BA42" s="992"/>
      <c r="BB42" s="992"/>
      <c r="BC42" s="992"/>
      <c r="CY42" s="988"/>
    </row>
    <row r="43" spans="1:103">
      <c r="A43" s="967">
        <v>35</v>
      </c>
      <c r="B43" s="969" t="s">
        <v>51</v>
      </c>
      <c r="C43" s="987">
        <f t="shared" ref="C43:C50" si="21">SUM(D43:AZ43)</f>
        <v>0</v>
      </c>
      <c r="D43" s="986">
        <v>0</v>
      </c>
      <c r="E43" s="986">
        <v>0</v>
      </c>
      <c r="F43" s="986">
        <v>0</v>
      </c>
      <c r="G43" s="986">
        <v>0</v>
      </c>
      <c r="H43" s="986">
        <v>0</v>
      </c>
      <c r="I43" s="986">
        <v>0</v>
      </c>
      <c r="J43" s="986">
        <v>0</v>
      </c>
      <c r="K43" s="986">
        <v>0</v>
      </c>
      <c r="L43" s="986">
        <v>0</v>
      </c>
      <c r="M43" s="986">
        <v>0</v>
      </c>
      <c r="N43" s="986">
        <v>0</v>
      </c>
      <c r="O43" s="986">
        <v>0</v>
      </c>
      <c r="P43" s="986">
        <v>0</v>
      </c>
      <c r="Q43" s="986">
        <v>0</v>
      </c>
      <c r="R43" s="986">
        <v>0</v>
      </c>
      <c r="S43" s="986">
        <v>0</v>
      </c>
      <c r="T43" s="986">
        <v>0</v>
      </c>
      <c r="U43" s="986">
        <v>0</v>
      </c>
      <c r="V43" s="986">
        <v>0</v>
      </c>
      <c r="W43" s="986">
        <v>0</v>
      </c>
      <c r="X43" s="986">
        <v>0</v>
      </c>
      <c r="Y43" s="986">
        <v>0</v>
      </c>
      <c r="Z43" s="986">
        <v>0</v>
      </c>
      <c r="AA43" s="986">
        <v>0</v>
      </c>
      <c r="AB43" s="986">
        <v>0</v>
      </c>
      <c r="AC43" s="986">
        <v>0</v>
      </c>
      <c r="AD43" s="986">
        <v>0</v>
      </c>
      <c r="AE43" s="986">
        <v>0</v>
      </c>
      <c r="AF43" s="986">
        <v>0</v>
      </c>
      <c r="AG43" s="986">
        <v>0</v>
      </c>
      <c r="AH43" s="986">
        <v>0</v>
      </c>
      <c r="AI43" s="986">
        <v>0</v>
      </c>
      <c r="AJ43" s="986">
        <v>0</v>
      </c>
      <c r="AK43" s="986">
        <v>0</v>
      </c>
      <c r="AL43" s="986">
        <v>0</v>
      </c>
      <c r="AM43" s="986">
        <v>0</v>
      </c>
      <c r="AN43" s="986">
        <v>0</v>
      </c>
      <c r="AO43" s="986">
        <v>0</v>
      </c>
      <c r="AP43" s="986">
        <v>0</v>
      </c>
      <c r="AQ43" s="986">
        <v>0</v>
      </c>
      <c r="AR43" s="986">
        <v>0</v>
      </c>
      <c r="AS43" s="986">
        <v>0</v>
      </c>
      <c r="AT43" s="986">
        <v>0</v>
      </c>
      <c r="AU43" s="986">
        <v>0</v>
      </c>
      <c r="AV43" s="986">
        <v>0</v>
      </c>
      <c r="AW43" s="986">
        <v>0</v>
      </c>
      <c r="AX43" s="986">
        <v>0</v>
      </c>
      <c r="AY43" s="986">
        <v>0</v>
      </c>
      <c r="AZ43" s="986">
        <v>0</v>
      </c>
      <c r="BA43" s="992"/>
      <c r="BB43" s="992"/>
      <c r="BC43" s="992"/>
      <c r="CY43" s="988"/>
    </row>
    <row r="44" spans="1:103">
      <c r="A44" s="967">
        <v>36</v>
      </c>
      <c r="B44" s="969" t="s">
        <v>52</v>
      </c>
      <c r="C44" s="987">
        <f t="shared" si="21"/>
        <v>0</v>
      </c>
      <c r="D44" s="986">
        <v>0</v>
      </c>
      <c r="E44" s="986">
        <v>0</v>
      </c>
      <c r="F44" s="986">
        <v>0</v>
      </c>
      <c r="G44" s="986">
        <v>0</v>
      </c>
      <c r="H44" s="986">
        <v>0</v>
      </c>
      <c r="I44" s="986">
        <v>0</v>
      </c>
      <c r="J44" s="986">
        <v>0</v>
      </c>
      <c r="K44" s="986">
        <v>0</v>
      </c>
      <c r="L44" s="986">
        <v>0</v>
      </c>
      <c r="M44" s="986">
        <v>0</v>
      </c>
      <c r="N44" s="986">
        <v>0</v>
      </c>
      <c r="O44" s="986">
        <v>0</v>
      </c>
      <c r="P44" s="986">
        <v>0</v>
      </c>
      <c r="Q44" s="986">
        <v>0</v>
      </c>
      <c r="R44" s="986">
        <v>0</v>
      </c>
      <c r="S44" s="986">
        <v>0</v>
      </c>
      <c r="T44" s="986">
        <v>0</v>
      </c>
      <c r="U44" s="986">
        <v>0</v>
      </c>
      <c r="V44" s="986">
        <v>0</v>
      </c>
      <c r="W44" s="986">
        <v>0</v>
      </c>
      <c r="X44" s="986">
        <v>0</v>
      </c>
      <c r="Y44" s="986">
        <v>0</v>
      </c>
      <c r="Z44" s="986">
        <v>0</v>
      </c>
      <c r="AA44" s="986">
        <v>0</v>
      </c>
      <c r="AB44" s="986">
        <v>0</v>
      </c>
      <c r="AC44" s="986">
        <v>0</v>
      </c>
      <c r="AD44" s="986">
        <v>0</v>
      </c>
      <c r="AE44" s="986">
        <v>0</v>
      </c>
      <c r="AF44" s="986">
        <v>0</v>
      </c>
      <c r="AG44" s="986">
        <v>0</v>
      </c>
      <c r="AH44" s="986">
        <v>0</v>
      </c>
      <c r="AI44" s="986">
        <v>0</v>
      </c>
      <c r="AJ44" s="986">
        <v>0</v>
      </c>
      <c r="AK44" s="986">
        <v>0</v>
      </c>
      <c r="AL44" s="986">
        <v>0</v>
      </c>
      <c r="AM44" s="986">
        <v>0</v>
      </c>
      <c r="AN44" s="986">
        <v>0</v>
      </c>
      <c r="AO44" s="986">
        <v>0</v>
      </c>
      <c r="AP44" s="986">
        <v>0</v>
      </c>
      <c r="AQ44" s="986">
        <v>0</v>
      </c>
      <c r="AR44" s="986">
        <v>0</v>
      </c>
      <c r="AS44" s="986">
        <v>0</v>
      </c>
      <c r="AT44" s="986">
        <v>0</v>
      </c>
      <c r="AU44" s="986">
        <v>0</v>
      </c>
      <c r="AV44" s="986">
        <v>0</v>
      </c>
      <c r="AW44" s="986">
        <v>0</v>
      </c>
      <c r="AX44" s="986">
        <v>0</v>
      </c>
      <c r="AY44" s="986">
        <v>0</v>
      </c>
      <c r="AZ44" s="986">
        <v>0</v>
      </c>
      <c r="BA44" s="992"/>
      <c r="BB44" s="992"/>
      <c r="BC44" s="992"/>
      <c r="CY44" s="988"/>
    </row>
    <row r="45" spans="1:103">
      <c r="A45" s="967">
        <v>37</v>
      </c>
      <c r="B45" s="969" t="s">
        <v>53</v>
      </c>
      <c r="C45" s="987">
        <f t="shared" si="21"/>
        <v>-2850427.9619466118</v>
      </c>
      <c r="D45" s="986">
        <v>0</v>
      </c>
      <c r="E45" s="986">
        <v>0</v>
      </c>
      <c r="F45" s="986">
        <v>0</v>
      </c>
      <c r="G45" s="986">
        <v>0</v>
      </c>
      <c r="H45" s="986">
        <v>0</v>
      </c>
      <c r="I45" s="986">
        <v>0</v>
      </c>
      <c r="J45" s="986">
        <v>0</v>
      </c>
      <c r="K45" s="986">
        <v>0</v>
      </c>
      <c r="L45" s="986">
        <v>0</v>
      </c>
      <c r="M45" s="986">
        <v>0</v>
      </c>
      <c r="N45" s="986">
        <v>0</v>
      </c>
      <c r="O45" s="986">
        <v>0</v>
      </c>
      <c r="P45" s="986">
        <v>0</v>
      </c>
      <c r="Q45" s="986">
        <v>0</v>
      </c>
      <c r="R45" s="986">
        <v>0</v>
      </c>
      <c r="S45" s="986">
        <v>0</v>
      </c>
      <c r="T45" s="986">
        <v>0</v>
      </c>
      <c r="U45" s="986">
        <v>0</v>
      </c>
      <c r="V45" s="986">
        <v>0</v>
      </c>
      <c r="W45" s="986">
        <v>0</v>
      </c>
      <c r="X45" s="986">
        <v>0</v>
      </c>
      <c r="Y45" s="986">
        <v>0</v>
      </c>
      <c r="Z45" s="986">
        <v>0</v>
      </c>
      <c r="AA45" s="986">
        <v>0</v>
      </c>
      <c r="AB45" s="986">
        <v>0</v>
      </c>
      <c r="AC45" s="986">
        <v>0</v>
      </c>
      <c r="AD45" s="986">
        <v>0</v>
      </c>
      <c r="AE45" s="986">
        <v>0</v>
      </c>
      <c r="AF45" s="986">
        <v>0</v>
      </c>
      <c r="AG45" s="986">
        <v>0</v>
      </c>
      <c r="AH45" s="986">
        <v>0</v>
      </c>
      <c r="AI45" s="986">
        <v>0</v>
      </c>
      <c r="AJ45" s="986">
        <v>0</v>
      </c>
      <c r="AK45" s="986">
        <v>0</v>
      </c>
      <c r="AL45" s="986">
        <v>0</v>
      </c>
      <c r="AM45" s="986">
        <v>0</v>
      </c>
      <c r="AN45" s="986">
        <v>0</v>
      </c>
      <c r="AO45" s="986">
        <v>0</v>
      </c>
      <c r="AP45" s="986">
        <f>'Adj 8.5 Misc. Rate base'!I34</f>
        <v>-2850427.9619466118</v>
      </c>
      <c r="AQ45" s="986">
        <v>0</v>
      </c>
      <c r="AR45" s="986">
        <v>0</v>
      </c>
      <c r="AS45" s="986">
        <v>0</v>
      </c>
      <c r="AT45" s="986">
        <v>0</v>
      </c>
      <c r="AU45" s="986">
        <v>0</v>
      </c>
      <c r="AV45" s="986">
        <v>0</v>
      </c>
      <c r="AW45" s="986">
        <v>0</v>
      </c>
      <c r="AX45" s="986">
        <v>0</v>
      </c>
      <c r="AY45" s="986">
        <v>0</v>
      </c>
      <c r="AZ45" s="986">
        <v>0</v>
      </c>
      <c r="BA45" s="992"/>
      <c r="BB45" s="992"/>
      <c r="BC45" s="992"/>
      <c r="CY45" s="988"/>
    </row>
    <row r="46" spans="1:103">
      <c r="A46" s="967">
        <v>38</v>
      </c>
      <c r="B46" s="969" t="s">
        <v>54</v>
      </c>
      <c r="C46" s="987">
        <f t="shared" si="21"/>
        <v>-3524551</v>
      </c>
      <c r="D46" s="986">
        <v>0</v>
      </c>
      <c r="E46" s="986">
        <v>0</v>
      </c>
      <c r="F46" s="986">
        <v>0</v>
      </c>
      <c r="G46" s="986">
        <v>0</v>
      </c>
      <c r="H46" s="986">
        <v>0</v>
      </c>
      <c r="I46" s="986">
        <v>0</v>
      </c>
      <c r="J46" s="986">
        <v>0</v>
      </c>
      <c r="K46" s="986">
        <v>0</v>
      </c>
      <c r="L46" s="986">
        <v>0</v>
      </c>
      <c r="M46" s="986">
        <v>0</v>
      </c>
      <c r="N46" s="986">
        <v>0</v>
      </c>
      <c r="O46" s="986">
        <v>0</v>
      </c>
      <c r="P46" s="986">
        <v>0</v>
      </c>
      <c r="Q46" s="986">
        <v>0</v>
      </c>
      <c r="R46" s="986">
        <v>0</v>
      </c>
      <c r="S46" s="986">
        <v>0</v>
      </c>
      <c r="T46" s="986">
        <v>0</v>
      </c>
      <c r="U46" s="986">
        <v>0</v>
      </c>
      <c r="V46" s="986">
        <v>0</v>
      </c>
      <c r="W46" s="986">
        <v>0</v>
      </c>
      <c r="X46" s="986">
        <v>0</v>
      </c>
      <c r="Y46" s="986">
        <v>0</v>
      </c>
      <c r="Z46" s="986">
        <v>0</v>
      </c>
      <c r="AA46" s="986">
        <v>0</v>
      </c>
      <c r="AB46" s="986">
        <v>0</v>
      </c>
      <c r="AC46" s="986">
        <v>0</v>
      </c>
      <c r="AD46" s="986">
        <v>0</v>
      </c>
      <c r="AE46" s="986">
        <v>0</v>
      </c>
      <c r="AF46" s="986">
        <v>0</v>
      </c>
      <c r="AG46" s="986">
        <v>0</v>
      </c>
      <c r="AH46" s="986">
        <v>0</v>
      </c>
      <c r="AI46" s="986">
        <v>0</v>
      </c>
      <c r="AJ46" s="986">
        <v>0</v>
      </c>
      <c r="AK46" s="986">
        <v>0</v>
      </c>
      <c r="AL46" s="986">
        <v>0</v>
      </c>
      <c r="AM46" s="986">
        <v>0</v>
      </c>
      <c r="AN46" s="986">
        <v>0</v>
      </c>
      <c r="AO46" s="986">
        <v>0</v>
      </c>
      <c r="AP46" s="986">
        <f>'Adj 8.5 Misc. Rate base'!I49</f>
        <v>0</v>
      </c>
      <c r="AQ46" s="986">
        <v>0</v>
      </c>
      <c r="AR46" s="986">
        <v>0</v>
      </c>
      <c r="AS46" s="986">
        <v>0</v>
      </c>
      <c r="AT46" s="986">
        <v>0</v>
      </c>
      <c r="AU46" s="986">
        <v>0</v>
      </c>
      <c r="AV46" s="986">
        <v>0</v>
      </c>
      <c r="AW46" s="986">
        <v>0</v>
      </c>
      <c r="AX46" s="986">
        <f>'Adj 8.12 Current Assets'!I14</f>
        <v>-3524551</v>
      </c>
      <c r="AY46" s="986">
        <v>0</v>
      </c>
      <c r="AZ46" s="986">
        <v>0</v>
      </c>
      <c r="BA46" s="992"/>
      <c r="BB46" s="992"/>
      <c r="BC46" s="992"/>
      <c r="CY46" s="988"/>
    </row>
    <row r="47" spans="1:103">
      <c r="A47" s="967">
        <v>39</v>
      </c>
      <c r="B47" s="969" t="s">
        <v>55</v>
      </c>
      <c r="C47" s="987">
        <f t="shared" si="21"/>
        <v>-7763143</v>
      </c>
      <c r="D47" s="986">
        <v>0</v>
      </c>
      <c r="E47" s="986">
        <v>0</v>
      </c>
      <c r="F47" s="986">
        <v>0</v>
      </c>
      <c r="G47" s="986">
        <v>0</v>
      </c>
      <c r="H47" s="986">
        <v>0</v>
      </c>
      <c r="I47" s="986">
        <v>0</v>
      </c>
      <c r="J47" s="986">
        <v>0</v>
      </c>
      <c r="K47" s="986">
        <v>0</v>
      </c>
      <c r="L47" s="986">
        <v>0</v>
      </c>
      <c r="M47" s="986">
        <v>0</v>
      </c>
      <c r="N47" s="986">
        <v>0</v>
      </c>
      <c r="O47" s="986">
        <v>0</v>
      </c>
      <c r="P47" s="986">
        <v>0</v>
      </c>
      <c r="Q47" s="986">
        <v>0</v>
      </c>
      <c r="R47" s="986">
        <v>0</v>
      </c>
      <c r="S47" s="986">
        <v>0</v>
      </c>
      <c r="T47" s="986">
        <v>0</v>
      </c>
      <c r="U47" s="986">
        <v>0</v>
      </c>
      <c r="V47" s="986">
        <v>0</v>
      </c>
      <c r="W47" s="986">
        <v>0</v>
      </c>
      <c r="X47" s="986">
        <v>0</v>
      </c>
      <c r="Y47" s="986">
        <v>0</v>
      </c>
      <c r="Z47" s="986">
        <v>0</v>
      </c>
      <c r="AA47" s="986">
        <v>0</v>
      </c>
      <c r="AB47" s="986">
        <v>0</v>
      </c>
      <c r="AC47" s="986">
        <v>0</v>
      </c>
      <c r="AD47" s="986">
        <v>0</v>
      </c>
      <c r="AE47" s="986">
        <v>0</v>
      </c>
      <c r="AF47" s="986">
        <v>0</v>
      </c>
      <c r="AG47" s="986">
        <v>0</v>
      </c>
      <c r="AH47" s="986">
        <v>0</v>
      </c>
      <c r="AI47" s="986">
        <v>0</v>
      </c>
      <c r="AJ47" s="986">
        <v>0</v>
      </c>
      <c r="AK47" s="986">
        <v>0</v>
      </c>
      <c r="AL47" s="986">
        <v>0</v>
      </c>
      <c r="AM47" s="986">
        <v>0</v>
      </c>
      <c r="AN47" s="986">
        <v>0</v>
      </c>
      <c r="AO47" s="986">
        <v>0</v>
      </c>
      <c r="AP47" s="986">
        <f>'Adj 8.5 Misc. Rate base'!I50</f>
        <v>12560</v>
      </c>
      <c r="AQ47" s="986">
        <v>0</v>
      </c>
      <c r="AR47" s="986">
        <v>0</v>
      </c>
      <c r="AS47" s="986">
        <v>0</v>
      </c>
      <c r="AT47" s="986">
        <v>0</v>
      </c>
      <c r="AU47" s="986">
        <v>0</v>
      </c>
      <c r="AV47" s="986">
        <v>0</v>
      </c>
      <c r="AW47" s="986">
        <v>0</v>
      </c>
      <c r="AX47" s="986">
        <f>'Adj 8.12 Current Assets'!I22</f>
        <v>-7775703</v>
      </c>
      <c r="AY47" s="986">
        <v>0</v>
      </c>
      <c r="AZ47" s="986">
        <v>0</v>
      </c>
      <c r="BA47" s="992"/>
      <c r="BB47" s="992"/>
      <c r="BC47" s="992"/>
      <c r="CY47" s="988"/>
    </row>
    <row r="48" spans="1:103">
      <c r="A48" s="967">
        <v>40</v>
      </c>
      <c r="B48" s="969" t="s">
        <v>19</v>
      </c>
      <c r="C48" s="987">
        <f t="shared" si="21"/>
        <v>-2159291.1752920444</v>
      </c>
      <c r="D48" s="986">
        <v>0</v>
      </c>
      <c r="E48" s="986">
        <v>0</v>
      </c>
      <c r="F48" s="986">
        <v>0</v>
      </c>
      <c r="G48" s="986">
        <v>0</v>
      </c>
      <c r="H48" s="986">
        <v>0</v>
      </c>
      <c r="I48" s="986">
        <v>0</v>
      </c>
      <c r="J48" s="986">
        <v>0</v>
      </c>
      <c r="K48" s="986">
        <v>0</v>
      </c>
      <c r="L48" s="986">
        <v>0</v>
      </c>
      <c r="M48" s="986">
        <v>0</v>
      </c>
      <c r="N48" s="986">
        <v>0</v>
      </c>
      <c r="O48" s="986">
        <v>0</v>
      </c>
      <c r="P48" s="986">
        <v>0</v>
      </c>
      <c r="Q48" s="986">
        <v>0</v>
      </c>
      <c r="R48" s="986">
        <v>0</v>
      </c>
      <c r="S48" s="986">
        <v>0</v>
      </c>
      <c r="T48" s="986">
        <v>0</v>
      </c>
      <c r="U48" s="986">
        <v>0</v>
      </c>
      <c r="V48" s="986">
        <v>0</v>
      </c>
      <c r="W48" s="986">
        <v>0</v>
      </c>
      <c r="X48" s="986">
        <v>0</v>
      </c>
      <c r="Y48" s="986">
        <v>0</v>
      </c>
      <c r="Z48" s="986">
        <v>0</v>
      </c>
      <c r="AA48" s="986">
        <v>0</v>
      </c>
      <c r="AB48" s="986">
        <v>0</v>
      </c>
      <c r="AC48" s="986">
        <v>0</v>
      </c>
      <c r="AD48" s="986">
        <v>0</v>
      </c>
      <c r="AE48" s="986">
        <v>0</v>
      </c>
      <c r="AF48" s="986">
        <v>0</v>
      </c>
      <c r="AG48" s="986">
        <v>0</v>
      </c>
      <c r="AH48" s="986">
        <v>0</v>
      </c>
      <c r="AI48" s="986">
        <v>0</v>
      </c>
      <c r="AJ48" s="986">
        <v>0</v>
      </c>
      <c r="AK48" s="986">
        <v>0</v>
      </c>
      <c r="AL48" s="986">
        <f>'Adj 8.1 Cash Working Capital'!I8</f>
        <v>0</v>
      </c>
      <c r="AM48" s="986">
        <v>0</v>
      </c>
      <c r="AN48" s="986">
        <v>0</v>
      </c>
      <c r="AO48" s="986">
        <v>0</v>
      </c>
      <c r="AP48" s="986">
        <f>+'Adj 8.5 Misc. Rate base'!I20</f>
        <v>-2159291.1752920444</v>
      </c>
      <c r="AQ48" s="986">
        <v>0</v>
      </c>
      <c r="AR48" s="986">
        <v>0</v>
      </c>
      <c r="AS48" s="986">
        <v>0</v>
      </c>
      <c r="AT48" s="986">
        <v>0</v>
      </c>
      <c r="AU48" s="986">
        <v>0</v>
      </c>
      <c r="AV48" s="986">
        <v>0</v>
      </c>
      <c r="AW48" s="986">
        <v>0</v>
      </c>
      <c r="AX48" s="986">
        <v>0</v>
      </c>
      <c r="AY48" s="986">
        <v>0</v>
      </c>
      <c r="AZ48" s="986">
        <v>0</v>
      </c>
      <c r="BA48" s="992"/>
      <c r="BB48" s="992"/>
      <c r="BC48" s="992"/>
      <c r="CY48" s="988"/>
    </row>
    <row r="49" spans="1:103">
      <c r="A49" s="967">
        <v>41</v>
      </c>
      <c r="B49" s="969" t="s">
        <v>56</v>
      </c>
      <c r="C49" s="987">
        <f t="shared" si="21"/>
        <v>0</v>
      </c>
      <c r="D49" s="986">
        <v>0</v>
      </c>
      <c r="E49" s="986">
        <v>0</v>
      </c>
      <c r="F49" s="986">
        <v>0</v>
      </c>
      <c r="G49" s="986">
        <v>0</v>
      </c>
      <c r="H49" s="986">
        <v>0</v>
      </c>
      <c r="I49" s="986">
        <v>0</v>
      </c>
      <c r="J49" s="986">
        <v>0</v>
      </c>
      <c r="K49" s="986">
        <v>0</v>
      </c>
      <c r="L49" s="986">
        <v>0</v>
      </c>
      <c r="M49" s="986">
        <v>0</v>
      </c>
      <c r="N49" s="986">
        <v>0</v>
      </c>
      <c r="O49" s="986">
        <v>0</v>
      </c>
      <c r="P49" s="986">
        <v>0</v>
      </c>
      <c r="Q49" s="986">
        <v>0</v>
      </c>
      <c r="R49" s="986">
        <v>0</v>
      </c>
      <c r="S49" s="986">
        <v>0</v>
      </c>
      <c r="T49" s="986">
        <v>0</v>
      </c>
      <c r="U49" s="986">
        <v>0</v>
      </c>
      <c r="V49" s="986">
        <v>0</v>
      </c>
      <c r="W49" s="986">
        <v>0</v>
      </c>
      <c r="X49" s="986">
        <v>0</v>
      </c>
      <c r="Y49" s="986">
        <v>0</v>
      </c>
      <c r="Z49" s="986">
        <v>0</v>
      </c>
      <c r="AA49" s="986">
        <v>0</v>
      </c>
      <c r="AB49" s="986">
        <v>0</v>
      </c>
      <c r="AC49" s="986">
        <v>0</v>
      </c>
      <c r="AD49" s="986">
        <v>0</v>
      </c>
      <c r="AE49" s="986">
        <v>0</v>
      </c>
      <c r="AF49" s="986">
        <v>0</v>
      </c>
      <c r="AG49" s="986">
        <v>0</v>
      </c>
      <c r="AH49" s="986">
        <v>0</v>
      </c>
      <c r="AI49" s="986">
        <v>0</v>
      </c>
      <c r="AJ49" s="986">
        <v>0</v>
      </c>
      <c r="AK49" s="986">
        <v>0</v>
      </c>
      <c r="AL49" s="986">
        <v>0</v>
      </c>
      <c r="AM49" s="986">
        <v>0</v>
      </c>
      <c r="AN49" s="986">
        <v>0</v>
      </c>
      <c r="AO49" s="986">
        <v>0</v>
      </c>
      <c r="AP49" s="987">
        <v>0</v>
      </c>
      <c r="AQ49" s="986">
        <v>0</v>
      </c>
      <c r="AR49" s="986">
        <v>0</v>
      </c>
      <c r="AS49" s="986">
        <v>0</v>
      </c>
      <c r="AT49" s="986">
        <v>0</v>
      </c>
      <c r="AU49" s="986">
        <v>0</v>
      </c>
      <c r="AV49" s="986">
        <v>0</v>
      </c>
      <c r="AW49" s="986">
        <v>0</v>
      </c>
      <c r="AX49" s="986">
        <v>0</v>
      </c>
      <c r="AY49" s="986">
        <v>0</v>
      </c>
      <c r="AZ49" s="986">
        <v>0</v>
      </c>
      <c r="BA49" s="992"/>
      <c r="BB49" s="992"/>
      <c r="BC49" s="992"/>
      <c r="CY49" s="988"/>
    </row>
    <row r="50" spans="1:103">
      <c r="A50" s="967">
        <v>42</v>
      </c>
      <c r="B50" s="969" t="s">
        <v>57</v>
      </c>
      <c r="C50" s="987">
        <f t="shared" si="21"/>
        <v>-268576.60836182453</v>
      </c>
      <c r="D50" s="986">
        <v>0</v>
      </c>
      <c r="E50" s="986">
        <v>0</v>
      </c>
      <c r="F50" s="986">
        <v>0</v>
      </c>
      <c r="G50" s="986">
        <v>0</v>
      </c>
      <c r="H50" s="986">
        <v>0</v>
      </c>
      <c r="I50" s="986">
        <v>0</v>
      </c>
      <c r="J50" s="986">
        <v>0</v>
      </c>
      <c r="K50" s="986">
        <v>0</v>
      </c>
      <c r="L50" s="986">
        <v>0</v>
      </c>
      <c r="M50" s="986">
        <v>0</v>
      </c>
      <c r="N50" s="986">
        <v>0</v>
      </c>
      <c r="O50" s="986">
        <v>0</v>
      </c>
      <c r="P50" s="986">
        <v>0</v>
      </c>
      <c r="Q50" s="986">
        <v>0</v>
      </c>
      <c r="R50" s="986">
        <v>0</v>
      </c>
      <c r="S50" s="986">
        <v>0</v>
      </c>
      <c r="T50" s="986">
        <v>0</v>
      </c>
      <c r="U50" s="986">
        <v>0</v>
      </c>
      <c r="V50" s="986">
        <v>0</v>
      </c>
      <c r="W50" s="986">
        <v>0</v>
      </c>
      <c r="X50" s="986">
        <v>0</v>
      </c>
      <c r="Y50" s="986">
        <v>0</v>
      </c>
      <c r="Z50" s="986">
        <v>0</v>
      </c>
      <c r="AA50" s="986">
        <v>0</v>
      </c>
      <c r="AB50" s="986">
        <v>0</v>
      </c>
      <c r="AC50" s="986">
        <v>0</v>
      </c>
      <c r="AD50" s="986">
        <v>0</v>
      </c>
      <c r="AE50" s="986">
        <v>0</v>
      </c>
      <c r="AF50" s="986">
        <v>0</v>
      </c>
      <c r="AG50" s="986">
        <v>0</v>
      </c>
      <c r="AH50" s="986">
        <v>0</v>
      </c>
      <c r="AI50" s="986">
        <v>0</v>
      </c>
      <c r="AJ50" s="986">
        <v>0</v>
      </c>
      <c r="AK50" s="986">
        <v>0</v>
      </c>
      <c r="AL50" s="986">
        <v>0</v>
      </c>
      <c r="AM50" s="986">
        <v>0</v>
      </c>
      <c r="AN50" s="986">
        <v>0</v>
      </c>
      <c r="AO50" s="986">
        <v>0</v>
      </c>
      <c r="AP50" s="986">
        <v>0</v>
      </c>
      <c r="AQ50" s="986">
        <v>0</v>
      </c>
      <c r="AR50" s="986">
        <v>0</v>
      </c>
      <c r="AS50" s="986">
        <v>0</v>
      </c>
      <c r="AT50" s="986">
        <f>'Adj 8.8 Trojan Unrec Plant Adj'!I15+'Adj 8.8 Trojan Unrec Plant Adj'!I16+'Adj 8.8 Trojan Unrec Plant Adj'!I17</f>
        <v>-268576.60836182453</v>
      </c>
      <c r="AU50" s="986">
        <v>0</v>
      </c>
      <c r="AV50" s="986">
        <v>0</v>
      </c>
      <c r="AW50" s="986">
        <v>0</v>
      </c>
      <c r="AX50" s="986">
        <v>0</v>
      </c>
      <c r="AY50" s="986">
        <v>0</v>
      </c>
      <c r="AZ50" s="986">
        <v>0</v>
      </c>
      <c r="BA50" s="992"/>
      <c r="BB50" s="992"/>
      <c r="BC50" s="992"/>
      <c r="CY50" s="988"/>
    </row>
    <row r="51" spans="1:103">
      <c r="A51" s="967">
        <v>43</v>
      </c>
      <c r="B51" s="982" t="s">
        <v>58</v>
      </c>
      <c r="C51" s="999">
        <f>SUM(C40:C50)</f>
        <v>8283621.1700539151</v>
      </c>
      <c r="D51" s="990">
        <f>SUM(D40:D50)</f>
        <v>0</v>
      </c>
      <c r="E51" s="990">
        <f>SUM(E40:E50)</f>
        <v>0</v>
      </c>
      <c r="F51" s="990">
        <v>0</v>
      </c>
      <c r="G51" s="990">
        <f t="shared" ref="G51:L51" si="22">SUM(G40:G50)</f>
        <v>0</v>
      </c>
      <c r="H51" s="990">
        <f t="shared" si="22"/>
        <v>0</v>
      </c>
      <c r="I51" s="990">
        <f t="shared" si="22"/>
        <v>0</v>
      </c>
      <c r="J51" s="990">
        <f t="shared" ref="J51" si="23">SUM(J40:J50)</f>
        <v>0</v>
      </c>
      <c r="K51" s="990">
        <f t="shared" si="22"/>
        <v>0</v>
      </c>
      <c r="L51" s="990">
        <f t="shared" si="22"/>
        <v>0</v>
      </c>
      <c r="M51" s="990">
        <v>0</v>
      </c>
      <c r="N51" s="991">
        <v>0</v>
      </c>
      <c r="O51" s="990">
        <f>SUM(O40:O50)</f>
        <v>0</v>
      </c>
      <c r="P51" s="990">
        <f>SUM(P40:P50)</f>
        <v>0</v>
      </c>
      <c r="Q51" s="990">
        <f>SUM(Q40:Q50)</f>
        <v>0</v>
      </c>
      <c r="R51" s="991">
        <v>0</v>
      </c>
      <c r="S51" s="990">
        <f>SUM(S40:S50)</f>
        <v>0</v>
      </c>
      <c r="T51" s="991">
        <v>0</v>
      </c>
      <c r="U51" s="990">
        <f t="shared" ref="U51:V51" si="24">SUM(U40:U50)</f>
        <v>0</v>
      </c>
      <c r="V51" s="990">
        <f t="shared" si="24"/>
        <v>0</v>
      </c>
      <c r="W51" s="991">
        <v>0</v>
      </c>
      <c r="X51" s="990">
        <f t="shared" ref="X51:AU51" si="25">SUM(X40:X50)</f>
        <v>-26125927.969872698</v>
      </c>
      <c r="Y51" s="990">
        <f t="shared" si="25"/>
        <v>0</v>
      </c>
      <c r="Z51" s="990">
        <f t="shared" si="25"/>
        <v>0</v>
      </c>
      <c r="AA51" s="990">
        <f t="shared" si="25"/>
        <v>0</v>
      </c>
      <c r="AB51" s="990">
        <f t="shared" si="25"/>
        <v>0</v>
      </c>
      <c r="AC51" s="990">
        <f t="shared" si="25"/>
        <v>0</v>
      </c>
      <c r="AD51" s="990">
        <f t="shared" si="25"/>
        <v>0</v>
      </c>
      <c r="AE51" s="990">
        <f t="shared" si="25"/>
        <v>0</v>
      </c>
      <c r="AF51" s="990">
        <f t="shared" si="25"/>
        <v>0</v>
      </c>
      <c r="AG51" s="990">
        <f t="shared" si="25"/>
        <v>0</v>
      </c>
      <c r="AH51" s="990">
        <f t="shared" si="25"/>
        <v>0</v>
      </c>
      <c r="AI51" s="990">
        <f t="shared" si="25"/>
        <v>0</v>
      </c>
      <c r="AJ51" s="990">
        <f t="shared" si="25"/>
        <v>0</v>
      </c>
      <c r="AK51" s="990">
        <f t="shared" si="25"/>
        <v>0</v>
      </c>
      <c r="AL51" s="990">
        <f t="shared" si="25"/>
        <v>0</v>
      </c>
      <c r="AM51" s="990">
        <f t="shared" si="25"/>
        <v>54128094.480347618</v>
      </c>
      <c r="AN51" s="990">
        <f t="shared" si="25"/>
        <v>155566.24390796048</v>
      </c>
      <c r="AO51" s="990">
        <f t="shared" si="25"/>
        <v>0</v>
      </c>
      <c r="AP51" s="990">
        <f t="shared" si="25"/>
        <v>-7864274.849367138</v>
      </c>
      <c r="AQ51" s="990">
        <f t="shared" si="25"/>
        <v>0</v>
      </c>
      <c r="AR51" s="999">
        <f t="shared" si="25"/>
        <v>-441006.12659999984</v>
      </c>
      <c r="AS51" s="990">
        <f t="shared" si="25"/>
        <v>0</v>
      </c>
      <c r="AT51" s="990">
        <f t="shared" si="25"/>
        <v>-268576.60836182453</v>
      </c>
      <c r="AU51" s="990">
        <f t="shared" si="25"/>
        <v>0</v>
      </c>
      <c r="AV51" s="991">
        <v>0</v>
      </c>
      <c r="AW51" s="990">
        <f>SUM(AW40:AW50)</f>
        <v>0</v>
      </c>
      <c r="AX51" s="990">
        <f>SUM(AX40:AX50)</f>
        <v>-11300254</v>
      </c>
      <c r="AY51" s="991">
        <v>0</v>
      </c>
      <c r="AZ51" s="991">
        <v>0</v>
      </c>
      <c r="BA51" s="992"/>
      <c r="BB51" s="992"/>
      <c r="BC51" s="992"/>
      <c r="CY51" s="988"/>
    </row>
    <row r="52" spans="1:103" ht="9.75" customHeight="1">
      <c r="A52" s="967">
        <v>44</v>
      </c>
      <c r="B52" s="969"/>
      <c r="C52" s="987"/>
      <c r="D52" s="986"/>
      <c r="E52" s="986"/>
      <c r="F52" s="986"/>
      <c r="G52" s="986"/>
      <c r="H52" s="986"/>
      <c r="I52" s="986"/>
      <c r="J52" s="986"/>
      <c r="K52" s="986"/>
      <c r="L52" s="986"/>
      <c r="M52" s="986"/>
      <c r="N52" s="986"/>
      <c r="O52" s="986"/>
      <c r="P52" s="986"/>
      <c r="Q52" s="986"/>
      <c r="R52" s="986"/>
      <c r="S52" s="986"/>
      <c r="T52" s="986"/>
      <c r="U52" s="986"/>
      <c r="Y52" s="986"/>
      <c r="Z52" s="986"/>
      <c r="AA52" s="986"/>
      <c r="AB52" s="986"/>
      <c r="AC52" s="986"/>
      <c r="AD52" s="986"/>
      <c r="AE52" s="986"/>
      <c r="AF52" s="986"/>
      <c r="AG52" s="986"/>
      <c r="AH52" s="986"/>
      <c r="AI52" s="986"/>
      <c r="AJ52" s="986"/>
      <c r="AK52" s="986"/>
      <c r="AL52" s="986"/>
      <c r="AM52" s="986"/>
      <c r="AN52" s="986"/>
      <c r="AO52" s="986"/>
      <c r="AP52" s="986"/>
      <c r="AQ52" s="986"/>
      <c r="AR52" s="986"/>
      <c r="AS52" s="986"/>
      <c r="AT52" s="986"/>
      <c r="AU52" s="987"/>
      <c r="AW52" s="987"/>
      <c r="AX52" s="987"/>
      <c r="CY52" s="988"/>
    </row>
    <row r="53" spans="1:103">
      <c r="A53" s="967">
        <v>45</v>
      </c>
      <c r="B53" s="982" t="s">
        <v>59</v>
      </c>
      <c r="C53" s="987"/>
      <c r="D53" s="986"/>
      <c r="E53" s="986"/>
      <c r="F53" s="986"/>
      <c r="G53" s="986"/>
      <c r="H53" s="986"/>
      <c r="I53" s="986"/>
      <c r="J53" s="986"/>
      <c r="K53" s="986"/>
      <c r="L53" s="986"/>
      <c r="M53" s="986"/>
      <c r="N53" s="986"/>
      <c r="O53" s="986"/>
      <c r="P53" s="986"/>
      <c r="Q53" s="986"/>
      <c r="R53" s="986"/>
      <c r="S53" s="986"/>
      <c r="T53" s="986"/>
      <c r="U53" s="986"/>
      <c r="Y53" s="986"/>
      <c r="Z53" s="986"/>
      <c r="AA53" s="986"/>
      <c r="AB53" s="986"/>
      <c r="AC53" s="986"/>
      <c r="AD53" s="986"/>
      <c r="AE53" s="986"/>
      <c r="AF53" s="986"/>
      <c r="AG53" s="986"/>
      <c r="AH53" s="986"/>
      <c r="AI53" s="986"/>
      <c r="AJ53" s="986"/>
      <c r="AK53" s="986"/>
      <c r="AL53" s="986"/>
      <c r="AM53" s="986"/>
      <c r="AN53" s="986"/>
      <c r="AO53" s="986"/>
      <c r="AP53" s="986"/>
      <c r="AQ53" s="986"/>
      <c r="AR53" s="986"/>
      <c r="AS53" s="986"/>
      <c r="AT53" s="986"/>
      <c r="AU53" s="987"/>
      <c r="AW53" s="987"/>
      <c r="AX53" s="987"/>
      <c r="CY53" s="988"/>
    </row>
    <row r="54" spans="1:103" ht="17.25">
      <c r="A54" s="967">
        <v>46</v>
      </c>
      <c r="B54" s="969" t="s">
        <v>60</v>
      </c>
      <c r="C54" s="987">
        <f>SUM(D54:AZ54)</f>
        <v>-7446965.513206888</v>
      </c>
      <c r="D54" s="986">
        <v>0</v>
      </c>
      <c r="E54" s="986">
        <v>0</v>
      </c>
      <c r="F54" s="986">
        <v>0</v>
      </c>
      <c r="G54" s="986">
        <v>0</v>
      </c>
      <c r="H54" s="986">
        <v>0</v>
      </c>
      <c r="I54" s="986">
        <v>0</v>
      </c>
      <c r="J54" s="986">
        <v>0</v>
      </c>
      <c r="K54" s="986">
        <v>0</v>
      </c>
      <c r="L54" s="986">
        <v>0</v>
      </c>
      <c r="M54" s="986">
        <v>0</v>
      </c>
      <c r="N54" s="986">
        <v>0</v>
      </c>
      <c r="O54" s="986">
        <v>0</v>
      </c>
      <c r="P54" s="986">
        <v>0</v>
      </c>
      <c r="Q54" s="986">
        <v>0</v>
      </c>
      <c r="R54" s="986">
        <v>0</v>
      </c>
      <c r="S54" s="986">
        <v>0</v>
      </c>
      <c r="T54" s="986">
        <v>0</v>
      </c>
      <c r="U54" s="986">
        <f>'Adj 5.3 Elec Lake Settlement'!I16+'Adj 5.3 Elec Lake Settlement'!I17</f>
        <v>0</v>
      </c>
      <c r="V54" s="986">
        <v>0</v>
      </c>
      <c r="W54" s="986">
        <v>0</v>
      </c>
      <c r="X54" s="986">
        <f>'Adj 5.6 Removal of Colstrip #3'!G20+'Adj 5.6 Removal of Colstrip #3'!G21</f>
        <v>16010762.339428132</v>
      </c>
      <c r="Y54" s="1002">
        <f>'Adj 6.1 Hydro Decomm.'!I11</f>
        <v>-8005.3957926276607</v>
      </c>
      <c r="Z54" s="986">
        <v>0</v>
      </c>
      <c r="AA54" s="986">
        <v>0</v>
      </c>
      <c r="AB54" s="986">
        <v>0</v>
      </c>
      <c r="AC54" s="986">
        <v>0</v>
      </c>
      <c r="AD54" s="986">
        <v>0</v>
      </c>
      <c r="AE54" s="986">
        <v>0</v>
      </c>
      <c r="AF54" s="986">
        <v>0</v>
      </c>
      <c r="AG54" s="986">
        <v>0</v>
      </c>
      <c r="AH54" s="986">
        <v>0</v>
      </c>
      <c r="AI54" s="986">
        <v>0</v>
      </c>
      <c r="AJ54" s="986">
        <v>0</v>
      </c>
      <c r="AK54" s="986">
        <v>0</v>
      </c>
      <c r="AL54" s="986">
        <v>0</v>
      </c>
      <c r="AM54" s="1519">
        <f>+'Adj 8.2 Jim Bridger Mine RB'!H18</f>
        <v>-23449722.456842393</v>
      </c>
      <c r="AN54" s="986">
        <v>0</v>
      </c>
      <c r="AO54" s="986">
        <v>0</v>
      </c>
      <c r="AP54" s="986">
        <f>'Adj 8.5 Misc. Rate base'!G86</f>
        <v>0</v>
      </c>
      <c r="AQ54" s="986">
        <v>0</v>
      </c>
      <c r="AR54" s="986">
        <v>0</v>
      </c>
      <c r="AS54" s="986">
        <v>0</v>
      </c>
      <c r="AT54" s="986">
        <v>0</v>
      </c>
      <c r="AU54" s="986">
        <v>0</v>
      </c>
      <c r="AV54" s="986">
        <v>0</v>
      </c>
      <c r="AW54" s="988">
        <v>0</v>
      </c>
      <c r="AX54" s="988">
        <v>0</v>
      </c>
      <c r="AY54" s="986">
        <v>0</v>
      </c>
      <c r="AZ54" s="986">
        <v>0</v>
      </c>
      <c r="BA54" s="992"/>
      <c r="BB54" s="992"/>
      <c r="BC54" s="992"/>
      <c r="CY54" s="988"/>
    </row>
    <row r="55" spans="1:103">
      <c r="A55" s="967">
        <v>47</v>
      </c>
      <c r="B55" s="969" t="s">
        <v>61</v>
      </c>
      <c r="C55" s="987">
        <f>SUM(D55:AZ55)</f>
        <v>0</v>
      </c>
      <c r="D55" s="986">
        <v>0</v>
      </c>
      <c r="E55" s="986">
        <v>0</v>
      </c>
      <c r="F55" s="986">
        <v>0</v>
      </c>
      <c r="G55" s="986">
        <v>0</v>
      </c>
      <c r="H55" s="986">
        <v>0</v>
      </c>
      <c r="I55" s="986">
        <v>0</v>
      </c>
      <c r="J55" s="986">
        <v>0</v>
      </c>
      <c r="K55" s="986">
        <v>0</v>
      </c>
      <c r="L55" s="986">
        <v>0</v>
      </c>
      <c r="M55" s="986">
        <v>0</v>
      </c>
      <c r="N55" s="986">
        <v>0</v>
      </c>
      <c r="O55" s="986">
        <v>0</v>
      </c>
      <c r="P55" s="986">
        <v>0</v>
      </c>
      <c r="Q55" s="986">
        <v>0</v>
      </c>
      <c r="R55" s="986">
        <v>0</v>
      </c>
      <c r="S55" s="986">
        <v>0</v>
      </c>
      <c r="T55" s="986">
        <v>0</v>
      </c>
      <c r="U55" s="986">
        <v>0</v>
      </c>
      <c r="V55" s="986">
        <v>0</v>
      </c>
      <c r="W55" s="986">
        <v>0</v>
      </c>
      <c r="X55" s="986">
        <v>0</v>
      </c>
      <c r="Y55" s="986">
        <v>0</v>
      </c>
      <c r="Z55" s="986">
        <v>0</v>
      </c>
      <c r="AA55" s="986">
        <v>0</v>
      </c>
      <c r="AB55" s="986">
        <v>0</v>
      </c>
      <c r="AC55" s="986">
        <v>0</v>
      </c>
      <c r="AD55" s="986">
        <v>0</v>
      </c>
      <c r="AE55" s="986">
        <v>0</v>
      </c>
      <c r="AF55" s="986">
        <v>0</v>
      </c>
      <c r="AG55" s="986">
        <v>0</v>
      </c>
      <c r="AH55" s="986">
        <v>0</v>
      </c>
      <c r="AI55" s="986">
        <v>0</v>
      </c>
      <c r="AJ55" s="986">
        <v>0</v>
      </c>
      <c r="AK55" s="986">
        <v>0</v>
      </c>
      <c r="AL55" s="986">
        <v>0</v>
      </c>
      <c r="AM55" s="986">
        <v>0</v>
      </c>
      <c r="AN55" s="986">
        <v>0</v>
      </c>
      <c r="AO55" s="986">
        <v>0</v>
      </c>
      <c r="AP55" s="986">
        <f>'Adj 8.5 Misc. Rate base'!G92</f>
        <v>0</v>
      </c>
      <c r="AQ55" s="986">
        <v>0</v>
      </c>
      <c r="AR55" s="986">
        <v>0</v>
      </c>
      <c r="AS55" s="986">
        <v>0</v>
      </c>
      <c r="AT55" s="986">
        <v>0</v>
      </c>
      <c r="AU55" s="986">
        <v>0</v>
      </c>
      <c r="AV55" s="986">
        <v>0</v>
      </c>
      <c r="AW55" s="986">
        <v>0</v>
      </c>
      <c r="AX55" s="986">
        <v>0</v>
      </c>
      <c r="AY55" s="986">
        <v>0</v>
      </c>
      <c r="AZ55" s="986">
        <v>0</v>
      </c>
      <c r="BA55" s="992"/>
      <c r="BB55" s="992"/>
      <c r="BC55" s="992"/>
      <c r="CY55" s="988"/>
    </row>
    <row r="56" spans="1:103" ht="17.25">
      <c r="A56" s="967">
        <v>48</v>
      </c>
      <c r="B56" s="1520" t="s">
        <v>836</v>
      </c>
      <c r="C56" s="1545">
        <f>SUM(D56:AY56)</f>
        <v>-11614204.768537557</v>
      </c>
      <c r="D56" s="986">
        <v>0</v>
      </c>
      <c r="E56" s="986">
        <f>'Adj 3.2 Rev Normalizing'!I22+'Adj 3.2 Rev Normalizing'!I24+'Adj 3.2 Rev Normalizing'!I29</f>
        <v>2751332</v>
      </c>
      <c r="F56" s="986">
        <v>0</v>
      </c>
      <c r="G56" s="986">
        <f>'Adj 3.4 SO2 Emmissions'!G15</f>
        <v>1600912.3899401117</v>
      </c>
      <c r="H56" s="986">
        <v>0</v>
      </c>
      <c r="I56" s="986">
        <v>0</v>
      </c>
      <c r="J56" s="986">
        <v>0</v>
      </c>
      <c r="K56" s="986">
        <v>0</v>
      </c>
      <c r="L56" s="986">
        <v>0</v>
      </c>
      <c r="M56" s="986">
        <v>0</v>
      </c>
      <c r="N56" s="986">
        <v>0</v>
      </c>
      <c r="O56" s="986">
        <v>0</v>
      </c>
      <c r="P56" s="986">
        <f>'Adj 4.6 DSM Removal'!H21</f>
        <v>472405.88223046891</v>
      </c>
      <c r="Q56" s="986">
        <v>0</v>
      </c>
      <c r="R56" s="986">
        <v>0</v>
      </c>
      <c r="S56" s="986">
        <v>0</v>
      </c>
      <c r="T56" s="986">
        <v>0</v>
      </c>
      <c r="U56" s="986">
        <f>'Adj 5.3 Elec Lake Settlement'!I18</f>
        <v>0</v>
      </c>
      <c r="V56" s="986">
        <v>0</v>
      </c>
      <c r="W56" s="986">
        <v>0</v>
      </c>
      <c r="X56" s="986">
        <f>'Adj 5.6 Removal of Colstrip #3'!G22+'Adj 5.6 Removal of Colstrip #3'!G28</f>
        <v>1810649.4576148225</v>
      </c>
      <c r="Y56" s="986">
        <v>0</v>
      </c>
      <c r="Z56" s="986">
        <v>0</v>
      </c>
      <c r="AA56" s="986">
        <f>SUM('Adj 7.2 Accum Def FIT Factor '!I8:I25)</f>
        <v>-5199034.8288940592</v>
      </c>
      <c r="AB56" s="986">
        <v>0</v>
      </c>
      <c r="AC56" s="986">
        <f>'Adj 7.4 Malin Midpoint Adj'!I12</f>
        <v>-510417.13577641395</v>
      </c>
      <c r="AD56" s="986">
        <v>0</v>
      </c>
      <c r="AE56" s="986">
        <v>0</v>
      </c>
      <c r="AF56" s="986">
        <v>0</v>
      </c>
      <c r="AG56" s="986">
        <f>'Adj 7.8 Remove Def State Tax E'!I12</f>
        <v>1099614</v>
      </c>
      <c r="AH56" s="1519">
        <f>'Adj 7.9 Current YrDef FIT Norm'!I12</f>
        <v>-5401575.4000000004</v>
      </c>
      <c r="AI56" s="986">
        <v>0</v>
      </c>
      <c r="AJ56" s="986">
        <f>'Adj 7.11 Avg Bal Accum Def FIT'!H24</f>
        <v>-9873199.076123938</v>
      </c>
      <c r="AK56" s="986">
        <v>0</v>
      </c>
      <c r="AL56" s="986">
        <v>0</v>
      </c>
      <c r="AM56" s="986">
        <v>0</v>
      </c>
      <c r="AN56" s="986">
        <f>SUM('Adj 8.3 Environ Remediation'!I22+'Adj 8.3 Environ Remediation'!I27+'Adj 8.3 Environ Remediation'!I28+'Adj 8.3 Environ Remediation'!I32)</f>
        <v>105942.55956519302</v>
      </c>
      <c r="AO56" s="986">
        <v>0</v>
      </c>
      <c r="AP56" s="986">
        <f>'Adj 8.5 Misc. Rate base'!G111</f>
        <v>0</v>
      </c>
      <c r="AQ56" s="986">
        <f>SUM('Adj. 8.5.1 Misc RB (cont.)'!I12+'Adj. 8.5.1 Misc RB (cont.)'!I16+'Adj. 8.5.1 Misc RB (cont.)'!I20+'Adj. 8.5.1 Misc RB (cont.)'!I24+'Adj. 8.5.1 Misc RB (cont.)'!I28+'Adj. 8.5.1 Misc RB (cont.)'!I32)</f>
        <v>1697439.8920278733</v>
      </c>
      <c r="AR56" s="986">
        <v>0</v>
      </c>
      <c r="AS56" s="986">
        <v>0</v>
      </c>
      <c r="AT56" s="986">
        <f>'Adj 8.8 Trojan Unrec Plant Adj'!I28+'Adj 8.8 Trojan Unrec Plant Adj'!I29</f>
        <v>-168274.50912161343</v>
      </c>
      <c r="AU56" s="986">
        <v>0</v>
      </c>
      <c r="AV56" s="986">
        <v>0</v>
      </c>
      <c r="AW56" s="986">
        <f>+'Adj 8.11 Repairs Deduction'!E44</f>
        <v>0</v>
      </c>
      <c r="AX56" s="986">
        <f>+'Adj 8.11 Repairs Deduction'!F44</f>
        <v>0</v>
      </c>
      <c r="AY56" s="986">
        <v>0</v>
      </c>
      <c r="AZ56" s="986">
        <v>0</v>
      </c>
      <c r="BA56" s="992"/>
      <c r="BB56" s="992"/>
      <c r="BC56" s="992"/>
      <c r="CY56" s="988"/>
    </row>
    <row r="57" spans="1:103">
      <c r="A57" s="967">
        <v>49</v>
      </c>
      <c r="B57" s="969" t="s">
        <v>63</v>
      </c>
      <c r="C57" s="987">
        <f>SUM(D57:AZ57)</f>
        <v>144385.82344165733</v>
      </c>
      <c r="D57" s="986">
        <v>0</v>
      </c>
      <c r="E57" s="986">
        <v>0</v>
      </c>
      <c r="F57" s="986">
        <v>0</v>
      </c>
      <c r="G57" s="986">
        <v>0</v>
      </c>
      <c r="H57" s="986">
        <v>0</v>
      </c>
      <c r="I57" s="986">
        <v>0</v>
      </c>
      <c r="J57" s="986">
        <v>0</v>
      </c>
      <c r="K57" s="986">
        <v>0</v>
      </c>
      <c r="L57" s="986">
        <v>0</v>
      </c>
      <c r="M57" s="986">
        <v>0</v>
      </c>
      <c r="N57" s="986">
        <v>0</v>
      </c>
      <c r="O57" s="986">
        <v>0</v>
      </c>
      <c r="P57" s="986">
        <v>0</v>
      </c>
      <c r="Q57" s="986">
        <v>0</v>
      </c>
      <c r="R57" s="986">
        <v>0</v>
      </c>
      <c r="S57" s="986">
        <v>0</v>
      </c>
      <c r="T57" s="986">
        <v>0</v>
      </c>
      <c r="U57" s="986">
        <f>'Adj 5.3 Elec Lake Settlement'!I19</f>
        <v>0</v>
      </c>
      <c r="V57" s="986">
        <v>0</v>
      </c>
      <c r="W57" s="986">
        <v>0</v>
      </c>
      <c r="X57" s="986">
        <f>'Adj 5.6 Removal of Colstrip #3'!G23</f>
        <v>144385.82344165733</v>
      </c>
      <c r="Y57" s="986">
        <v>0</v>
      </c>
      <c r="Z57" s="986">
        <v>0</v>
      </c>
      <c r="AA57" s="986">
        <v>0</v>
      </c>
      <c r="AB57" s="986">
        <v>0</v>
      </c>
      <c r="AC57" s="986">
        <v>0</v>
      </c>
      <c r="AD57" s="986">
        <v>0</v>
      </c>
      <c r="AE57" s="986">
        <v>0</v>
      </c>
      <c r="AF57" s="986">
        <v>0</v>
      </c>
      <c r="AG57" s="986">
        <v>0</v>
      </c>
      <c r="AH57" s="986">
        <v>0</v>
      </c>
      <c r="AI57" s="986">
        <v>0</v>
      </c>
      <c r="AJ57" s="986">
        <f>'Adj 7.11 Avg Bal Accum Def FIT'!H17</f>
        <v>0</v>
      </c>
      <c r="AK57" s="986">
        <v>0</v>
      </c>
      <c r="AL57" s="986">
        <v>0</v>
      </c>
      <c r="AM57" s="986">
        <v>0</v>
      </c>
      <c r="AN57" s="986">
        <v>0</v>
      </c>
      <c r="AO57" s="986">
        <v>0</v>
      </c>
      <c r="AP57" s="986">
        <v>0</v>
      </c>
      <c r="AQ57" s="986">
        <v>0</v>
      </c>
      <c r="AR57" s="986">
        <v>0</v>
      </c>
      <c r="AS57" s="986">
        <v>0</v>
      </c>
      <c r="AT57" s="986">
        <v>0</v>
      </c>
      <c r="AU57" s="986">
        <v>0</v>
      </c>
      <c r="AV57" s="986">
        <v>0</v>
      </c>
      <c r="AW57" s="986">
        <v>0</v>
      </c>
      <c r="AX57" s="986">
        <v>0</v>
      </c>
      <c r="AY57" s="986">
        <v>0</v>
      </c>
      <c r="AZ57" s="986">
        <v>0</v>
      </c>
      <c r="BA57" s="992"/>
      <c r="BB57" s="992"/>
      <c r="BC57" s="992"/>
      <c r="CY57" s="988"/>
    </row>
    <row r="58" spans="1:103">
      <c r="A58" s="967">
        <v>50</v>
      </c>
      <c r="B58" s="969" t="s">
        <v>64</v>
      </c>
      <c r="C58" s="987">
        <f>SUM(D58:AZ58)</f>
        <v>23142.536575635779</v>
      </c>
      <c r="D58" s="986">
        <v>0</v>
      </c>
      <c r="E58" s="986">
        <v>0</v>
      </c>
      <c r="F58" s="986">
        <v>0</v>
      </c>
      <c r="G58" s="986">
        <v>0</v>
      </c>
      <c r="H58" s="986">
        <v>0</v>
      </c>
      <c r="I58" s="986">
        <v>0</v>
      </c>
      <c r="J58" s="986">
        <v>0</v>
      </c>
      <c r="K58" s="986">
        <v>0</v>
      </c>
      <c r="L58" s="986">
        <v>0</v>
      </c>
      <c r="M58" s="986">
        <v>0</v>
      </c>
      <c r="N58" s="986">
        <v>0</v>
      </c>
      <c r="O58" s="986">
        <v>0</v>
      </c>
      <c r="P58" s="986">
        <v>0</v>
      </c>
      <c r="Q58" s="986">
        <v>0</v>
      </c>
      <c r="R58" s="986">
        <v>0</v>
      </c>
      <c r="S58" s="986">
        <v>0</v>
      </c>
      <c r="T58" s="986">
        <v>0</v>
      </c>
      <c r="U58" s="986">
        <v>0</v>
      </c>
      <c r="V58" s="986">
        <v>0</v>
      </c>
      <c r="W58" s="986">
        <v>0</v>
      </c>
      <c r="X58" s="986">
        <v>0</v>
      </c>
      <c r="Y58" s="986">
        <v>0</v>
      </c>
      <c r="Z58" s="986">
        <v>0</v>
      </c>
      <c r="AA58" s="986">
        <v>0</v>
      </c>
      <c r="AB58" s="986">
        <v>0</v>
      </c>
      <c r="AC58" s="986">
        <v>0</v>
      </c>
      <c r="AD58" s="986">
        <v>0</v>
      </c>
      <c r="AE58" s="986">
        <v>0</v>
      </c>
      <c r="AF58" s="986">
        <v>0</v>
      </c>
      <c r="AG58" s="986">
        <v>0</v>
      </c>
      <c r="AH58" s="986">
        <v>0</v>
      </c>
      <c r="AI58" s="986">
        <v>0</v>
      </c>
      <c r="AJ58" s="986">
        <v>0</v>
      </c>
      <c r="AK58" s="986">
        <v>0</v>
      </c>
      <c r="AL58" s="986">
        <v>0</v>
      </c>
      <c r="AM58" s="986">
        <v>0</v>
      </c>
      <c r="AN58" s="986">
        <v>0</v>
      </c>
      <c r="AO58" s="986">
        <f>'Adj 8.4 Cust Adv for Construct'!I21</f>
        <v>23142.536575635779</v>
      </c>
      <c r="AP58" s="986">
        <v>0</v>
      </c>
      <c r="AQ58" s="986">
        <v>0</v>
      </c>
      <c r="AR58" s="986">
        <v>0</v>
      </c>
      <c r="AS58" s="986">
        <v>0</v>
      </c>
      <c r="AT58" s="986">
        <v>0</v>
      </c>
      <c r="AU58" s="986">
        <v>0</v>
      </c>
      <c r="AV58" s="986">
        <v>0</v>
      </c>
      <c r="AW58" s="986">
        <v>0</v>
      </c>
      <c r="AX58" s="986">
        <v>0</v>
      </c>
      <c r="AY58" s="986">
        <v>0</v>
      </c>
      <c r="AZ58" s="986">
        <v>0</v>
      </c>
      <c r="BA58" s="992"/>
      <c r="BB58" s="992"/>
      <c r="BC58" s="992"/>
      <c r="CY58" s="988"/>
    </row>
    <row r="59" spans="1:103">
      <c r="A59" s="967">
        <v>51</v>
      </c>
      <c r="B59" s="969" t="s">
        <v>65</v>
      </c>
      <c r="C59" s="987">
        <f>SUM(D59:AZ59)</f>
        <v>-2980495.6783333328</v>
      </c>
      <c r="D59" s="986">
        <v>0</v>
      </c>
      <c r="E59" s="986">
        <v>0</v>
      </c>
      <c r="F59" s="986">
        <v>0</v>
      </c>
      <c r="G59" s="986">
        <v>0</v>
      </c>
      <c r="H59" s="986">
        <v>0</v>
      </c>
      <c r="I59" s="986">
        <v>0</v>
      </c>
      <c r="J59" s="986">
        <v>0</v>
      </c>
      <c r="K59" s="986">
        <v>0</v>
      </c>
      <c r="L59" s="986">
        <v>0</v>
      </c>
      <c r="M59" s="986">
        <v>0</v>
      </c>
      <c r="N59" s="986">
        <v>0</v>
      </c>
      <c r="O59" s="986">
        <v>0</v>
      </c>
      <c r="P59" s="986">
        <v>0</v>
      </c>
      <c r="Q59" s="986">
        <v>0</v>
      </c>
      <c r="R59" s="986">
        <v>0</v>
      </c>
      <c r="S59" s="986">
        <v>0</v>
      </c>
      <c r="T59" s="986">
        <v>0</v>
      </c>
      <c r="U59" s="986">
        <v>0</v>
      </c>
      <c r="V59" s="986">
        <v>0</v>
      </c>
      <c r="W59" s="986">
        <v>0</v>
      </c>
      <c r="X59" s="986">
        <v>0</v>
      </c>
      <c r="Y59" s="986">
        <v>0</v>
      </c>
      <c r="Z59" s="986">
        <v>0</v>
      </c>
      <c r="AA59" s="986">
        <v>0</v>
      </c>
      <c r="AB59" s="986">
        <v>0</v>
      </c>
      <c r="AC59" s="986">
        <v>0</v>
      </c>
      <c r="AD59" s="986">
        <v>0</v>
      </c>
      <c r="AE59" s="986">
        <v>0</v>
      </c>
      <c r="AF59" s="986">
        <v>0</v>
      </c>
      <c r="AG59" s="986">
        <v>0</v>
      </c>
      <c r="AH59" s="986">
        <v>0</v>
      </c>
      <c r="AI59" s="986">
        <v>0</v>
      </c>
      <c r="AJ59" s="986">
        <v>0</v>
      </c>
      <c r="AK59" s="986">
        <v>0</v>
      </c>
      <c r="AL59" s="986">
        <v>0</v>
      </c>
      <c r="AM59" s="986">
        <v>0</v>
      </c>
      <c r="AN59" s="986">
        <v>0</v>
      </c>
      <c r="AO59" s="986">
        <v>0</v>
      </c>
      <c r="AP59" s="986">
        <v>0</v>
      </c>
      <c r="AQ59" s="986">
        <v>0</v>
      </c>
      <c r="AR59" s="986">
        <v>0</v>
      </c>
      <c r="AS59" s="986">
        <v>0</v>
      </c>
      <c r="AT59" s="986">
        <v>0</v>
      </c>
      <c r="AU59" s="986">
        <f>'Adj 8.9 Cust Svc Deposits'!I14</f>
        <v>-2980495.6783333328</v>
      </c>
      <c r="AV59" s="986">
        <v>0</v>
      </c>
      <c r="AW59" s="986">
        <v>0</v>
      </c>
      <c r="AX59" s="986">
        <v>0</v>
      </c>
      <c r="AY59" s="986">
        <v>0</v>
      </c>
      <c r="AZ59" s="986">
        <v>0</v>
      </c>
      <c r="BA59" s="992"/>
      <c r="BB59" s="992"/>
      <c r="BC59" s="992"/>
      <c r="CY59" s="988"/>
    </row>
    <row r="60" spans="1:103">
      <c r="A60" s="967">
        <v>52</v>
      </c>
      <c r="B60" s="969" t="s">
        <v>66</v>
      </c>
      <c r="C60" s="987">
        <f>SUM(D60:AZ60)</f>
        <v>-3245919.382546897</v>
      </c>
      <c r="D60" s="986">
        <v>0</v>
      </c>
      <c r="E60" s="986">
        <v>0</v>
      </c>
      <c r="F60" s="986">
        <v>0</v>
      </c>
      <c r="G60" s="986">
        <f>'Adj 3.4 SO2 Emmissions'!G16</f>
        <v>-4218445.3037073184</v>
      </c>
      <c r="H60" s="986">
        <f>'Adj 3.5 Green Tag Rev'!I11</f>
        <v>0</v>
      </c>
      <c r="I60" s="986">
        <v>0</v>
      </c>
      <c r="J60" s="986">
        <v>0</v>
      </c>
      <c r="K60" s="986">
        <v>0</v>
      </c>
      <c r="L60" s="986">
        <v>0</v>
      </c>
      <c r="M60" s="986">
        <v>0</v>
      </c>
      <c r="N60" s="986">
        <v>0</v>
      </c>
      <c r="O60" s="986">
        <v>0</v>
      </c>
      <c r="P60" s="986">
        <v>0</v>
      </c>
      <c r="Q60" s="986">
        <v>0</v>
      </c>
      <c r="R60" s="986">
        <v>0</v>
      </c>
      <c r="S60" s="986">
        <v>0</v>
      </c>
      <c r="T60" s="986">
        <v>0</v>
      </c>
      <c r="U60" s="986">
        <f>'Adj 5.3 Elec Lake Settlement'!I10</f>
        <v>-212582.87396787116</v>
      </c>
      <c r="V60" s="986">
        <v>0</v>
      </c>
      <c r="W60" s="986">
        <v>0</v>
      </c>
      <c r="X60" s="986">
        <v>0</v>
      </c>
      <c r="Y60" s="986">
        <v>0</v>
      </c>
      <c r="Z60" s="986">
        <v>0</v>
      </c>
      <c r="AA60" s="986">
        <v>0</v>
      </c>
      <c r="AB60" s="986">
        <v>0</v>
      </c>
      <c r="AC60" s="986">
        <v>0</v>
      </c>
      <c r="AD60" s="986">
        <v>0</v>
      </c>
      <c r="AE60" s="986">
        <v>0</v>
      </c>
      <c r="AF60" s="986">
        <v>0</v>
      </c>
      <c r="AG60" s="986">
        <v>0</v>
      </c>
      <c r="AH60" s="986">
        <v>0</v>
      </c>
      <c r="AI60" s="986">
        <v>0</v>
      </c>
      <c r="AJ60" s="986">
        <v>0</v>
      </c>
      <c r="AK60" s="986">
        <v>0</v>
      </c>
      <c r="AL60" s="986">
        <v>0</v>
      </c>
      <c r="AM60" s="986">
        <v>0</v>
      </c>
      <c r="AN60" s="986">
        <v>0</v>
      </c>
      <c r="AO60" s="986">
        <v>0</v>
      </c>
      <c r="AP60" s="986">
        <v>0</v>
      </c>
      <c r="AQ60" s="986">
        <v>0</v>
      </c>
      <c r="AR60" s="986">
        <v>0</v>
      </c>
      <c r="AS60" s="986">
        <v>0</v>
      </c>
      <c r="AT60" s="986">
        <f>'Adj 8.8 Trojan Unrec Plant Adj'!I19+'Adj 8.8 Trojan Unrec Plant Adj'!I20</f>
        <v>1185108.7951282924</v>
      </c>
      <c r="AU60" s="986">
        <v>0</v>
      </c>
      <c r="AV60" s="986">
        <v>0</v>
      </c>
      <c r="AW60" s="986">
        <v>0</v>
      </c>
      <c r="AX60" s="986">
        <v>0</v>
      </c>
      <c r="AY60" s="986">
        <v>0</v>
      </c>
      <c r="AZ60" s="986">
        <v>0</v>
      </c>
      <c r="BA60" s="992"/>
      <c r="BB60" s="992"/>
      <c r="BC60" s="992"/>
      <c r="CY60" s="988"/>
    </row>
    <row r="61" spans="1:103" ht="12" customHeight="1">
      <c r="A61" s="967">
        <v>53</v>
      </c>
      <c r="B61" s="969"/>
      <c r="C61" s="987"/>
      <c r="D61" s="986"/>
      <c r="E61" s="986"/>
      <c r="F61" s="986">
        <v>0</v>
      </c>
      <c r="G61" s="986"/>
      <c r="H61" s="986"/>
      <c r="I61" s="986"/>
      <c r="J61" s="986"/>
      <c r="K61" s="986"/>
      <c r="L61" s="986"/>
      <c r="M61" s="986">
        <v>0</v>
      </c>
      <c r="N61" s="986">
        <v>0</v>
      </c>
      <c r="O61" s="986"/>
      <c r="P61" s="986"/>
      <c r="Q61" s="986"/>
      <c r="R61" s="986">
        <v>0</v>
      </c>
      <c r="S61" s="986"/>
      <c r="T61" s="986">
        <v>0</v>
      </c>
      <c r="U61" s="986"/>
      <c r="W61" s="986">
        <v>0</v>
      </c>
      <c r="Y61" s="986"/>
      <c r="Z61" s="986"/>
      <c r="AA61" s="986"/>
      <c r="AB61" s="986"/>
      <c r="AC61" s="986"/>
      <c r="AD61" s="986"/>
      <c r="AE61" s="986"/>
      <c r="AF61" s="986"/>
      <c r="AG61" s="986"/>
      <c r="AH61" s="986"/>
      <c r="AI61" s="986"/>
      <c r="AJ61" s="986"/>
      <c r="AK61" s="986"/>
      <c r="AL61" s="986"/>
      <c r="AM61" s="986"/>
      <c r="AN61" s="986"/>
      <c r="AO61" s="986"/>
      <c r="AP61" s="986"/>
      <c r="AQ61" s="986"/>
      <c r="AR61" s="986"/>
      <c r="AS61" s="986"/>
      <c r="AT61" s="986"/>
      <c r="AU61" s="987"/>
      <c r="AV61" s="986">
        <v>0</v>
      </c>
      <c r="AW61" s="987"/>
      <c r="AX61" s="987"/>
      <c r="AY61" s="986">
        <v>0</v>
      </c>
      <c r="AZ61" s="986">
        <v>0</v>
      </c>
      <c r="BA61" s="992"/>
      <c r="BB61" s="992"/>
      <c r="BC61" s="992"/>
      <c r="CY61" s="988"/>
    </row>
    <row r="62" spans="1:103" ht="17.25">
      <c r="A62" s="967">
        <v>54</v>
      </c>
      <c r="B62" s="1523" t="s">
        <v>67</v>
      </c>
      <c r="C62" s="1546">
        <f>SUM(C54:C61)</f>
        <v>-25120056.982607383</v>
      </c>
      <c r="D62" s="990">
        <f>SUM(D54:D61)</f>
        <v>0</v>
      </c>
      <c r="E62" s="990">
        <f>SUM(E54:E61)</f>
        <v>2751332</v>
      </c>
      <c r="F62" s="990">
        <v>0</v>
      </c>
      <c r="G62" s="990">
        <f t="shared" ref="G62:L62" si="26">SUM(G54:G61)</f>
        <v>-2617532.9137672065</v>
      </c>
      <c r="H62" s="990">
        <f t="shared" si="26"/>
        <v>0</v>
      </c>
      <c r="I62" s="990">
        <f t="shared" si="26"/>
        <v>0</v>
      </c>
      <c r="J62" s="990">
        <f t="shared" ref="J62" si="27">SUM(J54:J61)</f>
        <v>0</v>
      </c>
      <c r="K62" s="990">
        <f t="shared" si="26"/>
        <v>0</v>
      </c>
      <c r="L62" s="990">
        <f t="shared" si="26"/>
        <v>0</v>
      </c>
      <c r="M62" s="990">
        <v>0</v>
      </c>
      <c r="N62" s="991">
        <v>0</v>
      </c>
      <c r="O62" s="990">
        <f>SUM(O54:O61)</f>
        <v>0</v>
      </c>
      <c r="P62" s="990">
        <f>SUM(P54:P61)</f>
        <v>472405.88223046891</v>
      </c>
      <c r="Q62" s="990">
        <f>SUM(Q54:Q61)</f>
        <v>0</v>
      </c>
      <c r="R62" s="991">
        <v>0</v>
      </c>
      <c r="S62" s="990">
        <f>SUM(S54:S61)</f>
        <v>0</v>
      </c>
      <c r="T62" s="991">
        <v>0</v>
      </c>
      <c r="U62" s="990">
        <f t="shared" ref="U62:V62" si="28">SUM(U54:U61)</f>
        <v>-212582.87396787116</v>
      </c>
      <c r="V62" s="990">
        <f t="shared" si="28"/>
        <v>0</v>
      </c>
      <c r="W62" s="991">
        <v>0</v>
      </c>
      <c r="X62" s="990">
        <f t="shared" ref="X62:AU62" si="29">SUM(X54:X61)</f>
        <v>17965797.620484613</v>
      </c>
      <c r="Y62" s="990">
        <f t="shared" si="29"/>
        <v>-8005.3957926276607</v>
      </c>
      <c r="Z62" s="990">
        <f t="shared" si="29"/>
        <v>0</v>
      </c>
      <c r="AA62" s="990">
        <f t="shared" si="29"/>
        <v>-5199034.8288940592</v>
      </c>
      <c r="AB62" s="990">
        <f t="shared" si="29"/>
        <v>0</v>
      </c>
      <c r="AC62" s="990">
        <f t="shared" si="29"/>
        <v>-510417.13577641395</v>
      </c>
      <c r="AD62" s="990">
        <f t="shared" si="29"/>
        <v>0</v>
      </c>
      <c r="AE62" s="990">
        <f t="shared" si="29"/>
        <v>0</v>
      </c>
      <c r="AF62" s="990">
        <f t="shared" si="29"/>
        <v>0</v>
      </c>
      <c r="AG62" s="990">
        <f t="shared" si="29"/>
        <v>1099614</v>
      </c>
      <c r="AH62" s="1521">
        <f t="shared" si="29"/>
        <v>-5401575.4000000004</v>
      </c>
      <c r="AI62" s="990">
        <f t="shared" si="29"/>
        <v>0</v>
      </c>
      <c r="AJ62" s="990">
        <f t="shared" si="29"/>
        <v>-9873199.076123938</v>
      </c>
      <c r="AK62" s="990">
        <f t="shared" si="29"/>
        <v>0</v>
      </c>
      <c r="AL62" s="990">
        <f t="shared" si="29"/>
        <v>0</v>
      </c>
      <c r="AM62" s="990">
        <f t="shared" si="29"/>
        <v>-23449722.456842393</v>
      </c>
      <c r="AN62" s="990">
        <f t="shared" si="29"/>
        <v>105942.55956519302</v>
      </c>
      <c r="AO62" s="990">
        <f t="shared" si="29"/>
        <v>23142.536575635779</v>
      </c>
      <c r="AP62" s="990">
        <f t="shared" si="29"/>
        <v>0</v>
      </c>
      <c r="AQ62" s="990">
        <f t="shared" si="29"/>
        <v>1697439.8920278733</v>
      </c>
      <c r="AR62" s="999">
        <f t="shared" si="29"/>
        <v>0</v>
      </c>
      <c r="AS62" s="990">
        <f t="shared" si="29"/>
        <v>0</v>
      </c>
      <c r="AT62" s="990">
        <f t="shared" si="29"/>
        <v>1016834.2860066789</v>
      </c>
      <c r="AU62" s="990">
        <f t="shared" si="29"/>
        <v>-2980495.6783333328</v>
      </c>
      <c r="AV62" s="991">
        <v>0</v>
      </c>
      <c r="AW62" s="990">
        <f>SUM(AW54:AW61)</f>
        <v>0</v>
      </c>
      <c r="AX62" s="990">
        <f>SUM(AX54:AX61)</f>
        <v>0</v>
      </c>
      <c r="AY62" s="991">
        <v>0</v>
      </c>
      <c r="AZ62" s="991">
        <v>0</v>
      </c>
      <c r="BA62" s="992"/>
      <c r="BB62" s="992"/>
      <c r="BC62" s="992"/>
      <c r="CY62" s="988"/>
    </row>
    <row r="63" spans="1:103" ht="11.25" customHeight="1">
      <c r="A63" s="967">
        <v>55</v>
      </c>
      <c r="B63" s="969"/>
      <c r="C63" s="987"/>
      <c r="D63" s="986"/>
      <c r="E63" s="986"/>
      <c r="F63" s="986"/>
      <c r="G63" s="986"/>
      <c r="H63" s="986"/>
      <c r="I63" s="986"/>
      <c r="J63" s="986"/>
      <c r="K63" s="986"/>
      <c r="L63" s="986"/>
      <c r="M63" s="986"/>
      <c r="N63" s="986"/>
      <c r="O63" s="986"/>
      <c r="P63" s="986"/>
      <c r="Q63" s="986"/>
      <c r="R63" s="986"/>
      <c r="S63" s="986"/>
      <c r="T63" s="986"/>
      <c r="U63" s="986"/>
      <c r="V63" s="986"/>
      <c r="W63" s="986"/>
      <c r="X63" s="986"/>
      <c r="Y63" s="986"/>
      <c r="Z63" s="986"/>
      <c r="AA63" s="986"/>
      <c r="AB63" s="986"/>
      <c r="AC63" s="986"/>
      <c r="AD63" s="986"/>
      <c r="AE63" s="986"/>
      <c r="AF63" s="986"/>
      <c r="AG63" s="986"/>
      <c r="AH63" s="986"/>
      <c r="AI63" s="986"/>
      <c r="AJ63" s="986"/>
      <c r="AK63" s="986"/>
      <c r="AL63" s="986"/>
      <c r="AM63" s="986"/>
      <c r="AN63" s="986"/>
      <c r="AO63" s="986"/>
      <c r="AP63" s="986"/>
      <c r="AQ63" s="986"/>
      <c r="AR63" s="986"/>
      <c r="AS63" s="986"/>
      <c r="AT63" s="986"/>
      <c r="AU63" s="986"/>
      <c r="AV63" s="986"/>
      <c r="AW63" s="986"/>
      <c r="AX63" s="986"/>
      <c r="AY63" s="986"/>
      <c r="AZ63" s="986"/>
      <c r="BA63" s="992"/>
      <c r="BB63" s="992"/>
      <c r="BC63" s="992"/>
      <c r="CY63" s="988"/>
    </row>
    <row r="64" spans="1:103" ht="17.25">
      <c r="A64" s="967">
        <v>56</v>
      </c>
      <c r="B64" s="1523" t="s">
        <v>68</v>
      </c>
      <c r="C64" s="1547">
        <f>C51+C62</f>
        <v>-16836435.812553469</v>
      </c>
      <c r="D64" s="986">
        <f>D51+D62</f>
        <v>0</v>
      </c>
      <c r="E64" s="986">
        <f>E51+E62</f>
        <v>2751332</v>
      </c>
      <c r="F64" s="986">
        <v>0</v>
      </c>
      <c r="G64" s="986">
        <f t="shared" ref="G64:L64" si="30">G51+G62</f>
        <v>-2617532.9137672065</v>
      </c>
      <c r="H64" s="986">
        <f t="shared" si="30"/>
        <v>0</v>
      </c>
      <c r="I64" s="986">
        <f t="shared" si="30"/>
        <v>0</v>
      </c>
      <c r="J64" s="986">
        <f t="shared" si="30"/>
        <v>0</v>
      </c>
      <c r="K64" s="986">
        <f t="shared" si="30"/>
        <v>0</v>
      </c>
      <c r="L64" s="986">
        <f t="shared" si="30"/>
        <v>0</v>
      </c>
      <c r="M64" s="986">
        <v>0</v>
      </c>
      <c r="N64" s="986">
        <v>0</v>
      </c>
      <c r="O64" s="986">
        <f>O51+O62</f>
        <v>0</v>
      </c>
      <c r="P64" s="986">
        <f>P51+P62</f>
        <v>472405.88223046891</v>
      </c>
      <c r="Q64" s="986">
        <f>Q51+Q62</f>
        <v>0</v>
      </c>
      <c r="R64" s="986">
        <v>0</v>
      </c>
      <c r="S64" s="986">
        <f>S51+S62</f>
        <v>0</v>
      </c>
      <c r="T64" s="986">
        <v>0</v>
      </c>
      <c r="U64" s="986">
        <f t="shared" ref="U64:V64" si="31">U51+U62</f>
        <v>-212582.87396787116</v>
      </c>
      <c r="V64" s="986">
        <f t="shared" si="31"/>
        <v>0</v>
      </c>
      <c r="W64" s="986">
        <v>0</v>
      </c>
      <c r="X64" s="986">
        <f t="shared" ref="X64:AU64" si="32">X51+X62</f>
        <v>-8160130.3493880853</v>
      </c>
      <c r="Y64" s="986">
        <f t="shared" si="32"/>
        <v>-8005.3957926276607</v>
      </c>
      <c r="Z64" s="986">
        <f t="shared" si="32"/>
        <v>0</v>
      </c>
      <c r="AA64" s="986">
        <f t="shared" si="32"/>
        <v>-5199034.8288940592</v>
      </c>
      <c r="AB64" s="986">
        <f t="shared" si="32"/>
        <v>0</v>
      </c>
      <c r="AC64" s="986">
        <f t="shared" si="32"/>
        <v>-510417.13577641395</v>
      </c>
      <c r="AD64" s="986">
        <f t="shared" si="32"/>
        <v>0</v>
      </c>
      <c r="AE64" s="986">
        <f t="shared" si="32"/>
        <v>0</v>
      </c>
      <c r="AF64" s="986">
        <f t="shared" si="32"/>
        <v>0</v>
      </c>
      <c r="AG64" s="986">
        <f t="shared" si="32"/>
        <v>1099614</v>
      </c>
      <c r="AH64" s="1519">
        <f t="shared" si="32"/>
        <v>-5401575.4000000004</v>
      </c>
      <c r="AI64" s="986">
        <f t="shared" si="32"/>
        <v>0</v>
      </c>
      <c r="AJ64" s="986">
        <f t="shared" si="32"/>
        <v>-9873199.076123938</v>
      </c>
      <c r="AK64" s="986">
        <f t="shared" si="32"/>
        <v>0</v>
      </c>
      <c r="AL64" s="986">
        <f t="shared" si="32"/>
        <v>0</v>
      </c>
      <c r="AM64" s="986">
        <f t="shared" si="32"/>
        <v>30678372.023505226</v>
      </c>
      <c r="AN64" s="986">
        <f t="shared" si="32"/>
        <v>261508.8034731535</v>
      </c>
      <c r="AO64" s="986">
        <f t="shared" si="32"/>
        <v>23142.536575635779</v>
      </c>
      <c r="AP64" s="986">
        <f t="shared" si="32"/>
        <v>-7864274.849367138</v>
      </c>
      <c r="AQ64" s="986">
        <f t="shared" si="32"/>
        <v>1697439.8920278733</v>
      </c>
      <c r="AR64" s="1003">
        <f t="shared" si="32"/>
        <v>-441006.12659999984</v>
      </c>
      <c r="AS64" s="986">
        <f t="shared" si="32"/>
        <v>0</v>
      </c>
      <c r="AT64" s="986">
        <f t="shared" si="32"/>
        <v>748257.67764485441</v>
      </c>
      <c r="AU64" s="986">
        <f t="shared" si="32"/>
        <v>-2980495.6783333328</v>
      </c>
      <c r="AV64" s="986">
        <v>0</v>
      </c>
      <c r="AW64" s="986">
        <f t="shared" ref="AW64:AX64" si="33">AW51+AW62</f>
        <v>0</v>
      </c>
      <c r="AX64" s="986">
        <f t="shared" si="33"/>
        <v>-11300254</v>
      </c>
      <c r="AY64" s="986">
        <v>0</v>
      </c>
      <c r="AZ64" s="986">
        <v>0</v>
      </c>
      <c r="BA64" s="992"/>
      <c r="BB64" s="992"/>
      <c r="BC64" s="992"/>
      <c r="CY64" s="988"/>
    </row>
    <row r="65" spans="1:103" ht="9.75" customHeight="1">
      <c r="A65" s="967">
        <v>59</v>
      </c>
      <c r="B65" s="969"/>
      <c r="D65" s="1004"/>
      <c r="E65" s="1004"/>
      <c r="F65" s="1004"/>
      <c r="G65" s="1004"/>
      <c r="H65" s="1004"/>
      <c r="R65" s="986">
        <v>0</v>
      </c>
      <c r="T65" s="992"/>
      <c r="AU65" s="987"/>
      <c r="AW65" s="987"/>
      <c r="AX65" s="987"/>
      <c r="CY65" s="988"/>
    </row>
    <row r="66" spans="1:103">
      <c r="A66" s="967">
        <v>60</v>
      </c>
      <c r="B66" s="969" t="s">
        <v>69</v>
      </c>
      <c r="C66" s="1004" t="s">
        <v>70</v>
      </c>
      <c r="E66" s="1004"/>
      <c r="F66" s="1004"/>
      <c r="G66" s="1004"/>
      <c r="H66" s="1004"/>
      <c r="R66" s="986">
        <v>0</v>
      </c>
      <c r="T66" s="986">
        <v>0</v>
      </c>
      <c r="AU66" s="987"/>
      <c r="AW66" s="987"/>
      <c r="AX66" s="987"/>
      <c r="CY66" s="988"/>
    </row>
    <row r="67" spans="1:103">
      <c r="A67" s="967">
        <v>61</v>
      </c>
      <c r="B67" s="969" t="s">
        <v>4</v>
      </c>
      <c r="C67" s="1004" t="s">
        <v>71</v>
      </c>
      <c r="E67" s="1005">
        <v>0.35</v>
      </c>
      <c r="F67" s="1004"/>
      <c r="G67" s="1004"/>
      <c r="H67" s="1004"/>
      <c r="R67" s="986">
        <v>0</v>
      </c>
      <c r="T67" s="986">
        <v>0</v>
      </c>
      <c r="AU67" s="987"/>
      <c r="AW67" s="987"/>
      <c r="AX67" s="987"/>
      <c r="CY67" s="988"/>
    </row>
    <row r="68" spans="1:103">
      <c r="A68" s="967">
        <v>62</v>
      </c>
      <c r="B68" s="982" t="s">
        <v>832</v>
      </c>
      <c r="C68" s="993">
        <f>SUM(D69:AZ69)</f>
        <v>2120165.4153575194</v>
      </c>
      <c r="D68" s="1004"/>
      <c r="E68" s="1004"/>
      <c r="F68" s="1004"/>
      <c r="G68" s="1004"/>
      <c r="H68" s="1004"/>
      <c r="R68" s="986">
        <v>0</v>
      </c>
      <c r="T68" s="986">
        <v>0</v>
      </c>
      <c r="AU68" s="987"/>
      <c r="AW68" s="987"/>
      <c r="AX68" s="987"/>
      <c r="CY68" s="988"/>
    </row>
    <row r="69" spans="1:103">
      <c r="A69" s="967">
        <v>63</v>
      </c>
      <c r="B69" s="969" t="s">
        <v>72</v>
      </c>
      <c r="C69" s="986">
        <f>C12-C25-C27-C28-C29-C34</f>
        <v>2120165.4153575194</v>
      </c>
      <c r="D69" s="986">
        <f>D12-D25-D27-D28-D29-D34</f>
        <v>-6704444.8099999987</v>
      </c>
      <c r="E69" s="986">
        <f>E12-E25-E27-E28-E29-E34</f>
        <v>-33120.929999989981</v>
      </c>
      <c r="F69" s="986">
        <v>0</v>
      </c>
      <c r="G69" s="986">
        <f t="shared" ref="G69:L69" si="34">G12-G25-G27-G28-G29-G34</f>
        <v>237950.87274093495</v>
      </c>
      <c r="H69" s="986">
        <f t="shared" si="34"/>
        <v>0</v>
      </c>
      <c r="I69" s="986">
        <f t="shared" si="34"/>
        <v>110044.43433739353</v>
      </c>
      <c r="J69" s="986">
        <f t="shared" si="34"/>
        <v>0</v>
      </c>
      <c r="K69" s="986">
        <f t="shared" si="34"/>
        <v>44276.189880881328</v>
      </c>
      <c r="L69" s="986">
        <f t="shared" si="34"/>
        <v>-28923.840494460805</v>
      </c>
      <c r="M69" s="986">
        <v>0</v>
      </c>
      <c r="N69" s="986">
        <v>0</v>
      </c>
      <c r="O69" s="986">
        <f>O12-O25-O27-O28-O29-O34</f>
        <v>78012.306832735296</v>
      </c>
      <c r="P69" s="986">
        <f>P12-P25-P27-P28-P29-P34</f>
        <v>4858459</v>
      </c>
      <c r="Q69" s="986">
        <f>Q12-Q25-Q27-Q28-Q29-Q34</f>
        <v>196627.0472892508</v>
      </c>
      <c r="R69" s="986">
        <v>0</v>
      </c>
      <c r="S69" s="986">
        <f>S12-S25-S27-S28-S29-S34</f>
        <v>11000080.821349347</v>
      </c>
      <c r="T69" s="986">
        <v>0</v>
      </c>
      <c r="U69" s="986">
        <f t="shared" ref="U69:V69" si="35">U12-U25-U27-U28-U29-U34</f>
        <v>-152282.21898382137</v>
      </c>
      <c r="V69" s="986">
        <f t="shared" si="35"/>
        <v>-8025121</v>
      </c>
      <c r="W69" s="986">
        <v>0</v>
      </c>
      <c r="X69" s="986">
        <f>X12-X25-X27-X28-X29-X34</f>
        <v>439356.46083514317</v>
      </c>
      <c r="Y69" s="986">
        <f>Y12-Y25-Y27-Y28-Y29-Y34</f>
        <v>0</v>
      </c>
      <c r="Z69" s="986">
        <f>Z12-Z25-Z27-Z28-Z29-Z34</f>
        <v>0</v>
      </c>
      <c r="AA69" s="986">
        <v>0</v>
      </c>
      <c r="AB69" s="986">
        <f t="shared" ref="AB69:AU69" si="36">AB12-AB25-AB27-AB28-AB29-AB34</f>
        <v>0</v>
      </c>
      <c r="AC69" s="986">
        <f t="shared" si="36"/>
        <v>0</v>
      </c>
      <c r="AD69" s="986">
        <f t="shared" si="36"/>
        <v>0</v>
      </c>
      <c r="AE69" s="986">
        <f t="shared" si="36"/>
        <v>0</v>
      </c>
      <c r="AF69" s="986">
        <f t="shared" si="36"/>
        <v>0</v>
      </c>
      <c r="AG69" s="986">
        <f t="shared" si="36"/>
        <v>0</v>
      </c>
      <c r="AH69" s="986">
        <f t="shared" si="36"/>
        <v>0</v>
      </c>
      <c r="AI69" s="986">
        <f t="shared" si="36"/>
        <v>0</v>
      </c>
      <c r="AJ69" s="986">
        <f t="shared" si="36"/>
        <v>0</v>
      </c>
      <c r="AK69" s="986">
        <f t="shared" si="36"/>
        <v>0</v>
      </c>
      <c r="AL69" s="986">
        <f t="shared" si="36"/>
        <v>0</v>
      </c>
      <c r="AM69" s="986">
        <f t="shared" si="36"/>
        <v>0</v>
      </c>
      <c r="AN69" s="986">
        <f t="shared" si="36"/>
        <v>-54303.537524919564</v>
      </c>
      <c r="AO69" s="986">
        <f t="shared" si="36"/>
        <v>0</v>
      </c>
      <c r="AP69" s="986">
        <f t="shared" si="36"/>
        <v>0</v>
      </c>
      <c r="AQ69" s="986">
        <f t="shared" si="36"/>
        <v>0</v>
      </c>
      <c r="AR69" s="985">
        <f t="shared" si="36"/>
        <v>17990.552800000001</v>
      </c>
      <c r="AS69" s="986">
        <f t="shared" si="36"/>
        <v>0</v>
      </c>
      <c r="AT69" s="986">
        <f t="shared" si="36"/>
        <v>169568.97296169098</v>
      </c>
      <c r="AU69" s="986">
        <f t="shared" si="36"/>
        <v>-34004.906666666662</v>
      </c>
      <c r="AV69" s="986">
        <v>0</v>
      </c>
      <c r="AW69" s="986">
        <f t="shared" ref="AW69:AX69" si="37">AW12-AW25-AW27-AW28-AW29-AW34</f>
        <v>0</v>
      </c>
      <c r="AX69" s="986">
        <f t="shared" si="37"/>
        <v>0</v>
      </c>
      <c r="AY69" s="986">
        <v>0</v>
      </c>
      <c r="AZ69" s="986">
        <v>0</v>
      </c>
      <c r="BA69" s="992"/>
      <c r="BB69" s="992"/>
      <c r="BC69" s="992"/>
      <c r="CY69" s="988"/>
    </row>
    <row r="70" spans="1:103">
      <c r="A70" s="967">
        <v>64</v>
      </c>
      <c r="B70" s="969" t="s">
        <v>73</v>
      </c>
      <c r="C70" s="987">
        <f t="shared" ref="C70:C77" si="38">SUM(D70:AZ70)</f>
        <v>0</v>
      </c>
      <c r="D70" s="986">
        <v>0</v>
      </c>
      <c r="E70" s="986">
        <v>0</v>
      </c>
      <c r="F70" s="986">
        <v>0</v>
      </c>
      <c r="G70" s="986">
        <v>0</v>
      </c>
      <c r="H70" s="986">
        <v>0</v>
      </c>
      <c r="I70" s="986">
        <v>0</v>
      </c>
      <c r="J70" s="986">
        <v>0</v>
      </c>
      <c r="K70" s="986">
        <v>0</v>
      </c>
      <c r="L70" s="986">
        <v>0</v>
      </c>
      <c r="M70" s="986">
        <v>0</v>
      </c>
      <c r="N70" s="986">
        <v>0</v>
      </c>
      <c r="O70" s="986">
        <v>0</v>
      </c>
      <c r="P70" s="986">
        <v>0</v>
      </c>
      <c r="Q70" s="986">
        <v>0</v>
      </c>
      <c r="R70" s="986">
        <v>0</v>
      </c>
      <c r="S70" s="986">
        <v>0</v>
      </c>
      <c r="T70" s="986">
        <v>0</v>
      </c>
      <c r="U70" s="986">
        <v>0</v>
      </c>
      <c r="V70" s="986">
        <v>0</v>
      </c>
      <c r="W70" s="986">
        <v>0</v>
      </c>
      <c r="X70" s="986">
        <v>0</v>
      </c>
      <c r="Y70" s="986">
        <v>0</v>
      </c>
      <c r="Z70" s="986">
        <v>0</v>
      </c>
      <c r="AA70" s="986">
        <v>0</v>
      </c>
      <c r="AB70" s="986">
        <v>0</v>
      </c>
      <c r="AC70" s="986">
        <v>0</v>
      </c>
      <c r="AD70" s="986">
        <v>0</v>
      </c>
      <c r="AE70" s="986">
        <v>0</v>
      </c>
      <c r="AF70" s="986">
        <v>0</v>
      </c>
      <c r="AG70" s="986">
        <v>0</v>
      </c>
      <c r="AH70" s="986">
        <v>0</v>
      </c>
      <c r="AI70" s="986">
        <v>0</v>
      </c>
      <c r="AJ70" s="986">
        <v>0</v>
      </c>
      <c r="AK70" s="986">
        <v>0</v>
      </c>
      <c r="AL70" s="986">
        <v>0</v>
      </c>
      <c r="AM70" s="986">
        <v>0</v>
      </c>
      <c r="AN70" s="986">
        <v>0</v>
      </c>
      <c r="AO70" s="986">
        <v>0</v>
      </c>
      <c r="AP70" s="986">
        <v>0</v>
      </c>
      <c r="AQ70" s="986">
        <v>0</v>
      </c>
      <c r="AR70" s="986">
        <v>0</v>
      </c>
      <c r="AS70" s="986">
        <v>0</v>
      </c>
      <c r="AT70" s="986">
        <v>0</v>
      </c>
      <c r="AU70" s="986">
        <v>0</v>
      </c>
      <c r="AV70" s="986">
        <v>0</v>
      </c>
      <c r="AW70" s="986">
        <v>0</v>
      </c>
      <c r="AX70" s="986">
        <v>0</v>
      </c>
      <c r="AY70" s="986">
        <v>0</v>
      </c>
      <c r="AZ70" s="986">
        <v>0</v>
      </c>
      <c r="BA70" s="992"/>
      <c r="BB70" s="992"/>
      <c r="BC70" s="992"/>
      <c r="CY70" s="988"/>
    </row>
    <row r="71" spans="1:103">
      <c r="A71" s="967">
        <v>65</v>
      </c>
      <c r="B71" s="969" t="s">
        <v>74</v>
      </c>
      <c r="C71" s="987">
        <f t="shared" si="38"/>
        <v>217013.20626896209</v>
      </c>
      <c r="D71" s="986">
        <v>0</v>
      </c>
      <c r="E71" s="986">
        <v>0</v>
      </c>
      <c r="F71" s="986">
        <v>0</v>
      </c>
      <c r="G71" s="986">
        <v>0</v>
      </c>
      <c r="H71" s="986">
        <v>0</v>
      </c>
      <c r="I71" s="986">
        <v>0</v>
      </c>
      <c r="J71" s="986">
        <v>0</v>
      </c>
      <c r="K71" s="986">
        <v>0</v>
      </c>
      <c r="L71" s="986">
        <v>0</v>
      </c>
      <c r="M71" s="986">
        <v>0</v>
      </c>
      <c r="N71" s="986">
        <v>0</v>
      </c>
      <c r="O71" s="986">
        <v>0</v>
      </c>
      <c r="P71" s="986">
        <v>0</v>
      </c>
      <c r="Q71" s="986">
        <v>0</v>
      </c>
      <c r="R71" s="986">
        <v>0</v>
      </c>
      <c r="S71" s="986">
        <v>0</v>
      </c>
      <c r="T71" s="986">
        <v>0</v>
      </c>
      <c r="U71" s="986">
        <v>0</v>
      </c>
      <c r="V71" s="986">
        <v>0</v>
      </c>
      <c r="W71" s="986">
        <v>0</v>
      </c>
      <c r="X71" s="986">
        <v>0</v>
      </c>
      <c r="Y71" s="986">
        <v>0</v>
      </c>
      <c r="Z71" s="986">
        <v>0</v>
      </c>
      <c r="AA71" s="986">
        <v>0</v>
      </c>
      <c r="AB71" s="986">
        <v>0</v>
      </c>
      <c r="AC71" s="986">
        <v>0</v>
      </c>
      <c r="AD71" s="986">
        <v>0</v>
      </c>
      <c r="AE71" s="986">
        <f>'7.6 AFUDC - Equity'!I9</f>
        <v>217013.20626896209</v>
      </c>
      <c r="AF71" s="986">
        <v>0</v>
      </c>
      <c r="AG71" s="986">
        <v>0</v>
      </c>
      <c r="AH71" s="986">
        <v>0</v>
      </c>
      <c r="AI71" s="986">
        <v>0</v>
      </c>
      <c r="AJ71" s="986">
        <v>0</v>
      </c>
      <c r="AK71" s="986">
        <v>0</v>
      </c>
      <c r="AL71" s="986">
        <v>0</v>
      </c>
      <c r="AM71" s="986">
        <v>0</v>
      </c>
      <c r="AN71" s="986">
        <v>0</v>
      </c>
      <c r="AO71" s="986">
        <v>0</v>
      </c>
      <c r="AP71" s="986">
        <v>0</v>
      </c>
      <c r="AQ71" s="986">
        <v>0</v>
      </c>
      <c r="AR71" s="986">
        <v>0</v>
      </c>
      <c r="AS71" s="986">
        <v>0</v>
      </c>
      <c r="AT71" s="986">
        <v>0</v>
      </c>
      <c r="AU71" s="986">
        <v>0</v>
      </c>
      <c r="AV71" s="986">
        <v>0</v>
      </c>
      <c r="AW71" s="986">
        <v>0</v>
      </c>
      <c r="AX71" s="986">
        <v>0</v>
      </c>
      <c r="AY71" s="986">
        <v>0</v>
      </c>
      <c r="AZ71" s="986">
        <v>0</v>
      </c>
      <c r="BA71" s="992"/>
      <c r="BB71" s="992"/>
      <c r="BC71" s="992"/>
      <c r="CY71" s="988"/>
    </row>
    <row r="72" spans="1:103" ht="17.25">
      <c r="A72" s="967">
        <v>66</v>
      </c>
      <c r="B72" s="1520" t="s">
        <v>8</v>
      </c>
      <c r="C72" s="1545">
        <f t="shared" si="38"/>
        <v>-4641636.4144673795</v>
      </c>
      <c r="D72" s="986">
        <v>0</v>
      </c>
      <c r="E72" s="986">
        <v>0</v>
      </c>
      <c r="F72" s="986">
        <v>0</v>
      </c>
      <c r="G72" s="986">
        <v>0</v>
      </c>
      <c r="H72" s="986">
        <v>0</v>
      </c>
      <c r="I72" s="986">
        <v>0</v>
      </c>
      <c r="J72" s="986">
        <v>0</v>
      </c>
      <c r="K72" s="986">
        <v>0</v>
      </c>
      <c r="L72" s="986">
        <v>0</v>
      </c>
      <c r="M72" s="986">
        <v>0</v>
      </c>
      <c r="N72" s="986">
        <v>0</v>
      </c>
      <c r="O72" s="986">
        <v>0</v>
      </c>
      <c r="P72" s="986">
        <v>0</v>
      </c>
      <c r="Q72" s="986">
        <v>0</v>
      </c>
      <c r="R72" s="986">
        <v>0</v>
      </c>
      <c r="S72" s="986">
        <v>0</v>
      </c>
      <c r="T72" s="986">
        <v>0</v>
      </c>
      <c r="U72" s="986">
        <v>0</v>
      </c>
      <c r="V72" s="986">
        <v>0</v>
      </c>
      <c r="W72" s="986">
        <v>0</v>
      </c>
      <c r="X72" s="986">
        <v>0</v>
      </c>
      <c r="Y72" s="986">
        <v>0</v>
      </c>
      <c r="Z72" s="1519">
        <f>'Adj 7.1 Interest True-up'!H9</f>
        <v>-4641636.4144673795</v>
      </c>
      <c r="AA72" s="986">
        <v>0</v>
      </c>
      <c r="AB72" s="986">
        <v>0</v>
      </c>
      <c r="AC72" s="986">
        <v>0</v>
      </c>
      <c r="AD72" s="986">
        <v>0</v>
      </c>
      <c r="AE72" s="986">
        <v>0</v>
      </c>
      <c r="AF72" s="986">
        <v>0</v>
      </c>
      <c r="AG72" s="986">
        <v>0</v>
      </c>
      <c r="AH72" s="986">
        <v>0</v>
      </c>
      <c r="AI72" s="986">
        <v>0</v>
      </c>
      <c r="AJ72" s="986">
        <v>0</v>
      </c>
      <c r="AK72" s="986">
        <v>0</v>
      </c>
      <c r="AL72" s="986">
        <v>0</v>
      </c>
      <c r="AM72" s="986">
        <v>0</v>
      </c>
      <c r="AN72" s="986">
        <v>0</v>
      </c>
      <c r="AO72" s="986">
        <v>0</v>
      </c>
      <c r="AP72" s="986">
        <v>0</v>
      </c>
      <c r="AQ72" s="986">
        <v>0</v>
      </c>
      <c r="AR72" s="986">
        <v>0</v>
      </c>
      <c r="AS72" s="986">
        <v>0</v>
      </c>
      <c r="AT72" s="986">
        <v>0</v>
      </c>
      <c r="AU72" s="986">
        <v>0</v>
      </c>
      <c r="AV72" s="986">
        <v>0</v>
      </c>
      <c r="AW72" s="986">
        <v>0</v>
      </c>
      <c r="AX72" s="986">
        <v>0</v>
      </c>
      <c r="AY72" s="986">
        <v>0</v>
      </c>
      <c r="AZ72" s="986">
        <v>0</v>
      </c>
      <c r="BA72" s="992"/>
      <c r="BB72" s="992"/>
      <c r="BC72" s="992"/>
      <c r="CY72" s="988"/>
    </row>
    <row r="73" spans="1:103">
      <c r="A73" s="967">
        <v>67</v>
      </c>
      <c r="B73" s="969" t="s">
        <v>837</v>
      </c>
      <c r="C73" s="987">
        <f t="shared" si="38"/>
        <v>-2567816.9315885995</v>
      </c>
      <c r="D73" s="986">
        <v>0</v>
      </c>
      <c r="E73" s="986">
        <f>'Adj 3.2 Rev Normalizing'!I20</f>
        <v>-1653038</v>
      </c>
      <c r="F73" s="986">
        <v>0</v>
      </c>
      <c r="G73" s="986">
        <f>'Adj 3.4 SO2 Emmissions'!G21</f>
        <v>28799.357273164835</v>
      </c>
      <c r="H73" s="986">
        <v>0</v>
      </c>
      <c r="I73" s="986">
        <v>0</v>
      </c>
      <c r="J73" s="986">
        <v>0</v>
      </c>
      <c r="K73" s="986">
        <v>0</v>
      </c>
      <c r="L73" s="986">
        <v>0</v>
      </c>
      <c r="M73" s="986">
        <v>0</v>
      </c>
      <c r="N73" s="986">
        <v>0</v>
      </c>
      <c r="O73" s="986">
        <v>0</v>
      </c>
      <c r="P73" s="986">
        <v>0</v>
      </c>
      <c r="Q73" s="986">
        <v>0</v>
      </c>
      <c r="R73" s="986">
        <v>0</v>
      </c>
      <c r="S73" s="986">
        <v>0</v>
      </c>
      <c r="T73" s="986">
        <v>0</v>
      </c>
      <c r="U73" s="986">
        <f>U27</f>
        <v>0</v>
      </c>
      <c r="V73" s="986">
        <v>0</v>
      </c>
      <c r="W73" s="986">
        <v>0</v>
      </c>
      <c r="X73" s="986">
        <f>'Adj 5.6 Removal of Colstrip #3'!G13+'Adj 5.6 Removal of Colstrip #3'!G14+'Adj 5.6 Removal of Colstrip #3'!G26</f>
        <v>-449420.00153080252</v>
      </c>
      <c r="Y73" s="986">
        <v>0</v>
      </c>
      <c r="Z73" s="986">
        <v>0</v>
      </c>
      <c r="AA73" s="986">
        <v>0</v>
      </c>
      <c r="AB73" s="986">
        <v>0</v>
      </c>
      <c r="AC73" s="986">
        <v>0</v>
      </c>
      <c r="AD73" s="986">
        <v>0</v>
      </c>
      <c r="AE73" s="986">
        <v>0</v>
      </c>
      <c r="AF73" s="986">
        <v>0</v>
      </c>
      <c r="AG73" s="986">
        <v>0</v>
      </c>
      <c r="AH73" s="986">
        <v>0</v>
      </c>
      <c r="AI73" s="986">
        <v>0</v>
      </c>
      <c r="AJ73" s="986">
        <v>0</v>
      </c>
      <c r="AK73" s="986">
        <v>0</v>
      </c>
      <c r="AL73" s="986">
        <v>0</v>
      </c>
      <c r="AM73" s="986">
        <v>0</v>
      </c>
      <c r="AN73" s="986">
        <f>'Adj 8.3 Environ Remediation'!I20+'Adj 8.3 Environ Remediation'!I24+'Adj 8.3 Environ Remediation'!I30</f>
        <v>-59375.233530133206</v>
      </c>
      <c r="AO73" s="986">
        <v>0</v>
      </c>
      <c r="AP73" s="986">
        <v>0</v>
      </c>
      <c r="AQ73" s="986">
        <f>'Adj. 8.5.1 Misc RB (cont.)'!I10+'Adj. 8.5.1 Misc RB (cont.)'!I14+'Adj. 8.5.1 Misc RB (cont.)'!I30</f>
        <v>-69061.886393937762</v>
      </c>
      <c r="AR73" s="986">
        <f>'Adj 8.6 Removal of Colstrip #4'!I13</f>
        <v>-17990.552800000001</v>
      </c>
      <c r="AS73" s="986">
        <v>0</v>
      </c>
      <c r="AT73" s="986">
        <f>'Adj 8.8 Trojan Unrec Plant Adj'!I25</f>
        <v>-347730.61460689106</v>
      </c>
      <c r="AU73" s="986">
        <v>0</v>
      </c>
      <c r="AV73" s="986">
        <v>0</v>
      </c>
      <c r="AW73" s="986">
        <v>0</v>
      </c>
      <c r="AX73" s="986">
        <v>0</v>
      </c>
      <c r="AY73" s="986">
        <v>0</v>
      </c>
      <c r="AZ73" s="986">
        <v>0</v>
      </c>
      <c r="BA73" s="992"/>
      <c r="BB73" s="992"/>
      <c r="BC73" s="992"/>
      <c r="CY73" s="988"/>
    </row>
    <row r="74" spans="1:103">
      <c r="A74" s="967">
        <v>68</v>
      </c>
      <c r="B74" s="969" t="s">
        <v>838</v>
      </c>
      <c r="C74" s="1006">
        <f t="shared" si="38"/>
        <v>-1488077.8149393392</v>
      </c>
      <c r="D74" s="994">
        <v>0</v>
      </c>
      <c r="E74" s="994">
        <f>'Adj 3.2 Rev Normalizing'!I26</f>
        <v>-10607</v>
      </c>
      <c r="F74" s="994">
        <v>0</v>
      </c>
      <c r="G74" s="994">
        <f>'Adj 3.4 SO2 Emmissions'!G22</f>
        <v>537064.15226003109</v>
      </c>
      <c r="H74" s="994">
        <v>0</v>
      </c>
      <c r="I74" s="994">
        <v>0</v>
      </c>
      <c r="J74" s="994">
        <v>0</v>
      </c>
      <c r="K74" s="994">
        <v>0</v>
      </c>
      <c r="L74" s="994">
        <v>0</v>
      </c>
      <c r="M74" s="994">
        <v>0</v>
      </c>
      <c r="N74" s="986">
        <v>0</v>
      </c>
      <c r="O74" s="994">
        <v>0</v>
      </c>
      <c r="P74" s="994">
        <f>'Adj 4.6 DSM Removal'!H19</f>
        <v>-1385852.3131956439</v>
      </c>
      <c r="Q74" s="994">
        <v>0</v>
      </c>
      <c r="R74" s="994">
        <v>0</v>
      </c>
      <c r="S74" s="994">
        <v>0</v>
      </c>
      <c r="T74" s="986">
        <v>0</v>
      </c>
      <c r="U74" s="994">
        <v>0</v>
      </c>
      <c r="V74" s="994">
        <v>0</v>
      </c>
      <c r="W74" s="994">
        <v>0</v>
      </c>
      <c r="X74" s="994">
        <f>'Adj 5.6 Removal of Colstrip #3'!G12</f>
        <v>-90396.065974144673</v>
      </c>
      <c r="Y74" s="994">
        <v>0</v>
      </c>
      <c r="Z74" s="994">
        <v>0</v>
      </c>
      <c r="AA74" s="994">
        <v>0</v>
      </c>
      <c r="AB74" s="994">
        <v>0</v>
      </c>
      <c r="AC74" s="994">
        <v>0</v>
      </c>
      <c r="AD74" s="994">
        <v>0</v>
      </c>
      <c r="AE74" s="994">
        <v>0</v>
      </c>
      <c r="AF74" s="994">
        <v>0</v>
      </c>
      <c r="AG74" s="994">
        <v>0</v>
      </c>
      <c r="AH74" s="994">
        <v>0</v>
      </c>
      <c r="AI74" s="994">
        <v>0</v>
      </c>
      <c r="AJ74" s="994">
        <v>0</v>
      </c>
      <c r="AK74" s="994">
        <v>0</v>
      </c>
      <c r="AL74" s="994">
        <v>0</v>
      </c>
      <c r="AM74" s="994">
        <v>0</v>
      </c>
      <c r="AN74" s="994">
        <v>0</v>
      </c>
      <c r="AO74" s="994">
        <v>0</v>
      </c>
      <c r="AP74" s="994">
        <v>0</v>
      </c>
      <c r="AQ74" s="994">
        <f>'Adj. 8.5.1 Misc RB (cont.)'!I18+'Adj. 8.5.1 Misc RB (cont.)'!I22+'Adj. 8.5.1 Misc RB (cont.)'!I26</f>
        <v>-538286.5880295817</v>
      </c>
      <c r="AR74" s="994">
        <v>0</v>
      </c>
      <c r="AS74" s="994">
        <v>0</v>
      </c>
      <c r="AT74" s="994">
        <v>0</v>
      </c>
      <c r="AU74" s="994">
        <v>0</v>
      </c>
      <c r="AV74" s="986">
        <v>0</v>
      </c>
      <c r="AW74" s="994">
        <v>0</v>
      </c>
      <c r="AX74" s="994">
        <v>0</v>
      </c>
      <c r="AY74" s="986">
        <v>0</v>
      </c>
      <c r="AZ74" s="986">
        <v>0</v>
      </c>
      <c r="BA74" s="992"/>
      <c r="BB74" s="992"/>
      <c r="BC74" s="992"/>
      <c r="CY74" s="988"/>
    </row>
    <row r="75" spans="1:103">
      <c r="A75" s="967">
        <v>69</v>
      </c>
      <c r="B75" s="969"/>
      <c r="C75" s="987">
        <f t="shared" si="38"/>
        <v>0</v>
      </c>
      <c r="D75" s="986"/>
      <c r="E75" s="986"/>
      <c r="F75" s="986"/>
      <c r="G75" s="986"/>
      <c r="H75" s="986"/>
      <c r="I75" s="986"/>
      <c r="J75" s="986"/>
      <c r="K75" s="986"/>
      <c r="L75" s="986"/>
      <c r="M75" s="986">
        <v>0</v>
      </c>
      <c r="N75" s="998">
        <v>0</v>
      </c>
      <c r="O75" s="986"/>
      <c r="P75" s="986"/>
      <c r="Q75" s="986"/>
      <c r="R75" s="986"/>
      <c r="S75" s="986"/>
      <c r="T75" s="998"/>
      <c r="U75" s="986"/>
      <c r="Y75" s="986"/>
      <c r="Z75" s="986"/>
      <c r="AA75" s="986"/>
      <c r="AB75" s="986"/>
      <c r="AC75" s="986"/>
      <c r="AD75" s="986"/>
      <c r="AE75" s="986"/>
      <c r="AF75" s="986"/>
      <c r="AG75" s="986"/>
      <c r="AH75" s="986"/>
      <c r="AI75" s="986"/>
      <c r="AJ75" s="986"/>
      <c r="AK75" s="986"/>
      <c r="AL75" s="986"/>
      <c r="AM75" s="986"/>
      <c r="AN75" s="986"/>
      <c r="AO75" s="986"/>
      <c r="AP75" s="986"/>
      <c r="AQ75" s="986"/>
      <c r="AR75" s="986"/>
      <c r="AS75" s="986"/>
      <c r="AT75" s="986"/>
      <c r="AU75" s="987"/>
      <c r="AV75" s="1007"/>
      <c r="AW75" s="987"/>
      <c r="AX75" s="987"/>
      <c r="AY75" s="1007"/>
      <c r="AZ75" s="1007"/>
      <c r="CY75" s="988"/>
    </row>
    <row r="76" spans="1:103" ht="17.25">
      <c r="A76" s="967">
        <v>70</v>
      </c>
      <c r="B76" s="1520" t="s">
        <v>77</v>
      </c>
      <c r="C76" s="1525">
        <f>C69-C71-C72+C73-C74</f>
        <v>5465049.506906677</v>
      </c>
      <c r="D76" s="1009">
        <f>D69-D71-D72+D73-D74</f>
        <v>-6704444.8099999987</v>
      </c>
      <c r="E76" s="1009">
        <f>E69-E71-E72+E73-E74</f>
        <v>-1675551.9299999899</v>
      </c>
      <c r="F76" s="1009">
        <v>0</v>
      </c>
      <c r="G76" s="1009">
        <f t="shared" ref="G76:L76" si="39">G69-G71-G72+G73-G74</f>
        <v>-270313.92224593129</v>
      </c>
      <c r="H76" s="1009">
        <f t="shared" si="39"/>
        <v>0</v>
      </c>
      <c r="I76" s="1009">
        <f t="shared" si="39"/>
        <v>110044.43433739353</v>
      </c>
      <c r="J76" s="1009">
        <f t="shared" si="39"/>
        <v>0</v>
      </c>
      <c r="K76" s="1009">
        <f t="shared" si="39"/>
        <v>44276.189880881328</v>
      </c>
      <c r="L76" s="1009">
        <f t="shared" si="39"/>
        <v>-28923.840494460805</v>
      </c>
      <c r="M76" s="1009"/>
      <c r="N76" s="1009"/>
      <c r="O76" s="1009">
        <f>O69-O71-O72+O73-O74</f>
        <v>78012.306832735296</v>
      </c>
      <c r="P76" s="1009">
        <f>P69-P71-P72+P73-P74</f>
        <v>6244311.3131956439</v>
      </c>
      <c r="Q76" s="1009">
        <f>Q69-Q71-Q72+Q73-Q74</f>
        <v>196627.0472892508</v>
      </c>
      <c r="R76" s="986">
        <v>0</v>
      </c>
      <c r="S76" s="1009">
        <f>S69-S71-S72+S73-S74</f>
        <v>11000080.821349347</v>
      </c>
      <c r="T76" s="986">
        <v>0</v>
      </c>
      <c r="U76" s="1009">
        <f t="shared" ref="U76:V76" si="40">U69-U71-U72+U73-U74</f>
        <v>-152282.21898382137</v>
      </c>
      <c r="V76" s="1009">
        <f t="shared" si="40"/>
        <v>-8025121</v>
      </c>
      <c r="W76" s="994">
        <v>0</v>
      </c>
      <c r="X76" s="1009">
        <f t="shared" ref="X76:AR76" si="41">X69-X71-X72+X73-X74</f>
        <v>80332.525278485322</v>
      </c>
      <c r="Y76" s="1009">
        <f t="shared" si="41"/>
        <v>0</v>
      </c>
      <c r="Z76" s="1525">
        <f t="shared" si="41"/>
        <v>4641636.4144673795</v>
      </c>
      <c r="AA76" s="1009">
        <f t="shared" si="41"/>
        <v>0</v>
      </c>
      <c r="AB76" s="1009">
        <f t="shared" si="41"/>
        <v>0</v>
      </c>
      <c r="AC76" s="1009">
        <f t="shared" si="41"/>
        <v>0</v>
      </c>
      <c r="AD76" s="1009">
        <f t="shared" si="41"/>
        <v>0</v>
      </c>
      <c r="AE76" s="1009">
        <f t="shared" si="41"/>
        <v>-217013.20626896209</v>
      </c>
      <c r="AF76" s="1009">
        <f t="shared" si="41"/>
        <v>0</v>
      </c>
      <c r="AG76" s="1009">
        <f t="shared" si="41"/>
        <v>0</v>
      </c>
      <c r="AH76" s="1009">
        <f t="shared" si="41"/>
        <v>0</v>
      </c>
      <c r="AI76" s="1009">
        <f t="shared" si="41"/>
        <v>0</v>
      </c>
      <c r="AJ76" s="1009">
        <f t="shared" si="41"/>
        <v>0</v>
      </c>
      <c r="AK76" s="1009">
        <f t="shared" si="41"/>
        <v>0</v>
      </c>
      <c r="AL76" s="1009">
        <f t="shared" si="41"/>
        <v>0</v>
      </c>
      <c r="AM76" s="1009">
        <f t="shared" si="41"/>
        <v>0</v>
      </c>
      <c r="AN76" s="1009">
        <f t="shared" si="41"/>
        <v>-113678.77105505277</v>
      </c>
      <c r="AO76" s="1009">
        <f t="shared" si="41"/>
        <v>0</v>
      </c>
      <c r="AP76" s="1009">
        <f t="shared" si="41"/>
        <v>0</v>
      </c>
      <c r="AQ76" s="1009">
        <f t="shared" si="41"/>
        <v>469224.70163564396</v>
      </c>
      <c r="AR76" s="1009">
        <f t="shared" si="41"/>
        <v>0</v>
      </c>
      <c r="AS76" s="1009">
        <f>AS69-AS71-AS72+AS73-AS74</f>
        <v>0</v>
      </c>
      <c r="AT76" s="1009">
        <f>AT69-AT71-AT72+AT73-AT74</f>
        <v>-178161.64164520008</v>
      </c>
      <c r="AU76" s="1009">
        <f>AU69-AU71-AU72+AU73-AU74</f>
        <v>-34004.906666666662</v>
      </c>
      <c r="AV76" s="1009">
        <v>0</v>
      </c>
      <c r="AW76" s="1009">
        <f t="shared" ref="AW76:AX76" si="42">AW69-AW71-AW72+AW73-AW74</f>
        <v>0</v>
      </c>
      <c r="AX76" s="1009">
        <f t="shared" si="42"/>
        <v>0</v>
      </c>
      <c r="AY76" s="1009">
        <v>0</v>
      </c>
      <c r="AZ76" s="1009">
        <v>0</v>
      </c>
      <c r="BA76" s="1463"/>
      <c r="BB76" s="1463"/>
      <c r="BC76" s="1463"/>
      <c r="CY76" s="988"/>
    </row>
    <row r="77" spans="1:103">
      <c r="A77" s="967">
        <v>71</v>
      </c>
      <c r="B77" s="969" t="s">
        <v>78</v>
      </c>
      <c r="C77" s="987">
        <f t="shared" si="38"/>
        <v>0</v>
      </c>
      <c r="D77" s="986">
        <f>D76*$E$66</f>
        <v>0</v>
      </c>
      <c r="E77" s="986">
        <f>E76*$E$66</f>
        <v>0</v>
      </c>
      <c r="F77" s="986">
        <v>0</v>
      </c>
      <c r="G77" s="986">
        <f>G76*$E$66</f>
        <v>0</v>
      </c>
      <c r="H77" s="986">
        <f>H76*$E$66</f>
        <v>0</v>
      </c>
      <c r="I77" s="986">
        <f>I76*$E$66</f>
        <v>0</v>
      </c>
      <c r="J77" s="986">
        <f>J76*'Adjustments - restating'!$E$66</f>
        <v>0</v>
      </c>
      <c r="K77" s="986">
        <f>K76*$E$66</f>
        <v>0</v>
      </c>
      <c r="L77" s="986">
        <f>L76*$E$66</f>
        <v>0</v>
      </c>
      <c r="M77" s="986">
        <v>0</v>
      </c>
      <c r="N77" s="986">
        <v>0</v>
      </c>
      <c r="O77" s="986">
        <f>O76*$E$66</f>
        <v>0</v>
      </c>
      <c r="P77" s="986">
        <f>P76*$E$66</f>
        <v>0</v>
      </c>
      <c r="Q77" s="986">
        <f>Q76*$E$66</f>
        <v>0</v>
      </c>
      <c r="R77" s="986">
        <v>0</v>
      </c>
      <c r="S77" s="986">
        <f>S76*$E$66</f>
        <v>0</v>
      </c>
      <c r="T77" s="986"/>
      <c r="U77" s="986">
        <f>U76*$E$66</f>
        <v>0</v>
      </c>
      <c r="V77" s="986">
        <f>V76*$E$66</f>
        <v>0</v>
      </c>
      <c r="W77" s="986">
        <v>0</v>
      </c>
      <c r="X77" s="986">
        <f>X76*$E$66</f>
        <v>0</v>
      </c>
      <c r="Y77" s="986">
        <f>Y76*$E$66</f>
        <v>0</v>
      </c>
      <c r="Z77" s="986">
        <f>Z76*$E$66</f>
        <v>0</v>
      </c>
      <c r="AA77" s="986">
        <f>AA76*$E$66</f>
        <v>0</v>
      </c>
      <c r="AB77" s="986">
        <f>AB76*$E$66</f>
        <v>0</v>
      </c>
      <c r="AC77" s="986">
        <f>AC76*$E$66</f>
        <v>0</v>
      </c>
      <c r="AD77" s="986">
        <f>AD76*$E$66</f>
        <v>0</v>
      </c>
      <c r="AE77" s="986">
        <f>AE76*$E$66</f>
        <v>0</v>
      </c>
      <c r="AF77" s="986">
        <f>AF76*$E$66</f>
        <v>0</v>
      </c>
      <c r="AG77" s="986">
        <f>AG76*$E$66</f>
        <v>0</v>
      </c>
      <c r="AH77" s="986">
        <f>AH76*$E$66</f>
        <v>0</v>
      </c>
      <c r="AI77" s="986">
        <f>AI76*$E$66</f>
        <v>0</v>
      </c>
      <c r="AJ77" s="986">
        <f>AJ76*$E$66</f>
        <v>0</v>
      </c>
      <c r="AK77" s="986">
        <f>AK76*$E$66</f>
        <v>0</v>
      </c>
      <c r="AL77" s="986">
        <f>AL76*$E$66</f>
        <v>0</v>
      </c>
      <c r="AM77" s="986">
        <f>AM76*$E$66</f>
        <v>0</v>
      </c>
      <c r="AN77" s="986">
        <f>AN76*$E$66</f>
        <v>0</v>
      </c>
      <c r="AO77" s="986">
        <f>AO76*$E$66</f>
        <v>0</v>
      </c>
      <c r="AP77" s="986">
        <f>AP76*$E$66</f>
        <v>0</v>
      </c>
      <c r="AQ77" s="986">
        <f>AQ76*$E$66</f>
        <v>0</v>
      </c>
      <c r="AR77" s="986">
        <f>AR76*$E$66</f>
        <v>0</v>
      </c>
      <c r="AS77" s="986">
        <f>AS76*$E$66</f>
        <v>0</v>
      </c>
      <c r="AT77" s="986">
        <f>AT76*$E$66</f>
        <v>0</v>
      </c>
      <c r="AU77" s="986">
        <f>AU76*$E$66</f>
        <v>0</v>
      </c>
      <c r="AV77" s="986">
        <v>0</v>
      </c>
      <c r="AW77" s="986">
        <f>SUM(AZ77:CX77)</f>
        <v>0</v>
      </c>
      <c r="AX77" s="986">
        <f>SUM(BA77:CY77)</f>
        <v>0</v>
      </c>
      <c r="AY77" s="986">
        <v>0</v>
      </c>
      <c r="AZ77" s="986">
        <v>0</v>
      </c>
      <c r="BA77" s="992"/>
      <c r="BB77" s="992"/>
      <c r="BC77" s="992"/>
      <c r="CY77" s="988"/>
    </row>
    <row r="78" spans="1:103" ht="17.25">
      <c r="A78" s="967">
        <v>72</v>
      </c>
      <c r="B78" s="1520" t="s">
        <v>79</v>
      </c>
      <c r="C78" s="1546">
        <f>C76-C77</f>
        <v>5465049.506906677</v>
      </c>
      <c r="D78" s="990">
        <f>D76-D77</f>
        <v>-6704444.8099999987</v>
      </c>
      <c r="E78" s="990">
        <f>E76-E77</f>
        <v>-1675551.9299999899</v>
      </c>
      <c r="F78" s="990">
        <v>0</v>
      </c>
      <c r="G78" s="990">
        <f t="shared" ref="G78:L78" si="43">G76-G77</f>
        <v>-270313.92224593129</v>
      </c>
      <c r="H78" s="990">
        <f t="shared" si="43"/>
        <v>0</v>
      </c>
      <c r="I78" s="990">
        <f t="shared" si="43"/>
        <v>110044.43433739353</v>
      </c>
      <c r="J78" s="990">
        <f t="shared" si="43"/>
        <v>0</v>
      </c>
      <c r="K78" s="990">
        <f t="shared" si="43"/>
        <v>44276.189880881328</v>
      </c>
      <c r="L78" s="990">
        <f t="shared" si="43"/>
        <v>-28923.840494460805</v>
      </c>
      <c r="M78" s="990">
        <v>0</v>
      </c>
      <c r="N78" s="990">
        <v>0</v>
      </c>
      <c r="O78" s="990">
        <f>O76-O77</f>
        <v>78012.306832735296</v>
      </c>
      <c r="P78" s="990">
        <f>P76-P77</f>
        <v>6244311.3131956439</v>
      </c>
      <c r="Q78" s="990">
        <f>Q76-Q77</f>
        <v>196627.0472892508</v>
      </c>
      <c r="R78" s="991">
        <v>0</v>
      </c>
      <c r="S78" s="990">
        <f>S76-S77</f>
        <v>11000080.821349347</v>
      </c>
      <c r="T78" s="991">
        <v>0</v>
      </c>
      <c r="U78" s="990">
        <f t="shared" ref="U78:V78" si="44">U76-U77</f>
        <v>-152282.21898382137</v>
      </c>
      <c r="V78" s="990">
        <f t="shared" si="44"/>
        <v>-8025121</v>
      </c>
      <c r="W78" s="990">
        <v>0</v>
      </c>
      <c r="X78" s="990">
        <f t="shared" ref="X78:AU78" si="45">X76-X77</f>
        <v>80332.525278485322</v>
      </c>
      <c r="Y78" s="990">
        <f t="shared" si="45"/>
        <v>0</v>
      </c>
      <c r="Z78" s="1521">
        <f t="shared" si="45"/>
        <v>4641636.4144673795</v>
      </c>
      <c r="AA78" s="990">
        <f t="shared" si="45"/>
        <v>0</v>
      </c>
      <c r="AB78" s="990">
        <f t="shared" si="45"/>
        <v>0</v>
      </c>
      <c r="AC78" s="990">
        <f t="shared" si="45"/>
        <v>0</v>
      </c>
      <c r="AD78" s="990">
        <f t="shared" si="45"/>
        <v>0</v>
      </c>
      <c r="AE78" s="990">
        <f t="shared" si="45"/>
        <v>-217013.20626896209</v>
      </c>
      <c r="AF78" s="990">
        <f t="shared" si="45"/>
        <v>0</v>
      </c>
      <c r="AG78" s="990">
        <f t="shared" si="45"/>
        <v>0</v>
      </c>
      <c r="AH78" s="990">
        <f t="shared" si="45"/>
        <v>0</v>
      </c>
      <c r="AI78" s="990">
        <f t="shared" si="45"/>
        <v>0</v>
      </c>
      <c r="AJ78" s="990">
        <f t="shared" si="45"/>
        <v>0</v>
      </c>
      <c r="AK78" s="990">
        <f t="shared" si="45"/>
        <v>0</v>
      </c>
      <c r="AL78" s="990">
        <f t="shared" si="45"/>
        <v>0</v>
      </c>
      <c r="AM78" s="990">
        <f t="shared" si="45"/>
        <v>0</v>
      </c>
      <c r="AN78" s="990">
        <f t="shared" si="45"/>
        <v>-113678.77105505277</v>
      </c>
      <c r="AO78" s="990">
        <f t="shared" si="45"/>
        <v>0</v>
      </c>
      <c r="AP78" s="990">
        <f t="shared" si="45"/>
        <v>0</v>
      </c>
      <c r="AQ78" s="990">
        <f t="shared" si="45"/>
        <v>469224.70163564396</v>
      </c>
      <c r="AR78" s="990">
        <f t="shared" si="45"/>
        <v>0</v>
      </c>
      <c r="AS78" s="990">
        <f t="shared" si="45"/>
        <v>0</v>
      </c>
      <c r="AT78" s="990">
        <f t="shared" si="45"/>
        <v>-178161.64164520008</v>
      </c>
      <c r="AU78" s="990">
        <f t="shared" si="45"/>
        <v>-34004.906666666662</v>
      </c>
      <c r="AV78" s="990">
        <v>0</v>
      </c>
      <c r="AW78" s="990">
        <f t="shared" ref="AW78:AX78" si="46">AW76-AW77</f>
        <v>0</v>
      </c>
      <c r="AX78" s="990">
        <f t="shared" si="46"/>
        <v>0</v>
      </c>
      <c r="AY78" s="990">
        <v>0</v>
      </c>
      <c r="AZ78" s="990">
        <v>0</v>
      </c>
      <c r="BA78" s="992"/>
      <c r="BB78" s="992"/>
      <c r="BC78" s="992"/>
      <c r="CY78" s="988"/>
    </row>
    <row r="79" spans="1:103">
      <c r="A79" s="967">
        <v>73</v>
      </c>
      <c r="B79" s="969" t="s">
        <v>80</v>
      </c>
      <c r="C79" s="987"/>
      <c r="D79" s="986">
        <v>0</v>
      </c>
      <c r="E79" s="986">
        <v>0</v>
      </c>
      <c r="F79" s="986">
        <v>0</v>
      </c>
      <c r="G79" s="986">
        <v>0</v>
      </c>
      <c r="H79" s="986">
        <v>0</v>
      </c>
      <c r="I79" s="986">
        <v>0</v>
      </c>
      <c r="J79" s="986">
        <v>0</v>
      </c>
      <c r="K79" s="986">
        <v>0</v>
      </c>
      <c r="L79" s="986">
        <v>0</v>
      </c>
      <c r="M79" s="986">
        <v>0</v>
      </c>
      <c r="N79" s="986">
        <v>0</v>
      </c>
      <c r="O79" s="986">
        <v>0</v>
      </c>
      <c r="P79" s="986">
        <v>0</v>
      </c>
      <c r="Q79" s="986">
        <v>0</v>
      </c>
      <c r="R79" s="986">
        <v>0</v>
      </c>
      <c r="S79" s="986">
        <v>0</v>
      </c>
      <c r="T79" s="986">
        <v>0</v>
      </c>
      <c r="U79" s="986">
        <v>0</v>
      </c>
      <c r="V79" s="986">
        <v>0</v>
      </c>
      <c r="W79" s="986">
        <v>0</v>
      </c>
      <c r="X79" s="986">
        <v>0</v>
      </c>
      <c r="Y79" s="986">
        <v>0</v>
      </c>
      <c r="Z79" s="986">
        <v>0</v>
      </c>
      <c r="AA79" s="986">
        <v>0</v>
      </c>
      <c r="AB79" s="986">
        <v>0</v>
      </c>
      <c r="AC79" s="986">
        <v>0</v>
      </c>
      <c r="AD79" s="986">
        <v>0</v>
      </c>
      <c r="AE79" s="986">
        <v>0</v>
      </c>
      <c r="AF79" s="986">
        <v>0</v>
      </c>
      <c r="AG79" s="986">
        <v>0</v>
      </c>
      <c r="AH79" s="986">
        <v>0</v>
      </c>
      <c r="AI79" s="986">
        <v>0</v>
      </c>
      <c r="AJ79" s="986">
        <v>0</v>
      </c>
      <c r="AK79" s="986">
        <v>0</v>
      </c>
      <c r="AL79" s="986">
        <v>0</v>
      </c>
      <c r="AM79" s="986">
        <v>0</v>
      </c>
      <c r="AN79" s="986">
        <v>0</v>
      </c>
      <c r="AO79" s="986">
        <v>0</v>
      </c>
      <c r="AP79" s="986">
        <v>0</v>
      </c>
      <c r="AQ79" s="986">
        <v>0</v>
      </c>
      <c r="AR79" s="987">
        <v>0</v>
      </c>
      <c r="AS79" s="986">
        <v>0</v>
      </c>
      <c r="AT79" s="986">
        <v>0</v>
      </c>
      <c r="AU79" s="986">
        <v>0</v>
      </c>
      <c r="AV79" s="986">
        <v>0</v>
      </c>
      <c r="AW79" s="986">
        <f>SUM(AZ79:CX79)</f>
        <v>0</v>
      </c>
      <c r="AX79" s="986">
        <f>SUM(BA79:CY79)</f>
        <v>0</v>
      </c>
      <c r="AY79" s="986">
        <v>0</v>
      </c>
      <c r="AZ79" s="986">
        <v>0</v>
      </c>
      <c r="BA79" s="992"/>
      <c r="BB79" s="992"/>
      <c r="BC79" s="992"/>
      <c r="CY79" s="988"/>
    </row>
    <row r="80" spans="1:103" ht="18" thickBot="1">
      <c r="A80" s="967">
        <v>74</v>
      </c>
      <c r="B80" s="1520" t="s">
        <v>81</v>
      </c>
      <c r="C80" s="1522">
        <f>C78*'Adjustments - Pro Forma'!$F$70+C79</f>
        <v>1912767.3274173369</v>
      </c>
      <c r="D80" s="1000">
        <f>D78*'Adjustments - Pro Forma'!$F$70+D79</f>
        <v>-2346555.6834999993</v>
      </c>
      <c r="E80" s="1000">
        <f>E78*'Adjustments - Pro Forma'!$F$70+E79</f>
        <v>-586443.1754999964</v>
      </c>
      <c r="F80" s="1000">
        <v>0</v>
      </c>
      <c r="G80" s="1000">
        <f>G78*'Adjustments - Pro Forma'!$F$70+G79</f>
        <v>-94609.872786075939</v>
      </c>
      <c r="H80" s="1000">
        <f>H78*'Adjustments - Pro Forma'!$F$70+H79</f>
        <v>0</v>
      </c>
      <c r="I80" s="1000">
        <f>I78*'Adjustments - Pro Forma'!$F$70+I79</f>
        <v>38515.552018087728</v>
      </c>
      <c r="J80" s="1000">
        <f>J78*$F$67+J79</f>
        <v>0</v>
      </c>
      <c r="K80" s="1000">
        <f>K78*'Adjustments - Pro Forma'!$F$70+K79</f>
        <v>15496.666458308464</v>
      </c>
      <c r="L80" s="1000">
        <f>L78*'Adjustments - Pro Forma'!$F$70+L79</f>
        <v>-10123.344173061281</v>
      </c>
      <c r="M80" s="1000">
        <v>0</v>
      </c>
      <c r="N80" s="1000">
        <v>0</v>
      </c>
      <c r="O80" s="1000">
        <f>O78*'Adjustments - Pro Forma'!$F$70+O79</f>
        <v>27304.307391457351</v>
      </c>
      <c r="P80" s="1000">
        <f>P78*'Adjustments - Pro Forma'!$F$70+P79</f>
        <v>2185508.9596184753</v>
      </c>
      <c r="Q80" s="1000">
        <f>Q78*'Adjustments - Pro Forma'!$F$70+Q79</f>
        <v>68819.466551237769</v>
      </c>
      <c r="R80" s="1001">
        <v>0</v>
      </c>
      <c r="S80" s="1000">
        <f>S78*'Adjustments - Pro Forma'!$F$70+S79</f>
        <v>3850028.2874722714</v>
      </c>
      <c r="T80" s="1001">
        <v>0</v>
      </c>
      <c r="U80" s="1000">
        <f>U78*'Adjustments - Pro Forma'!$F$70+U79</f>
        <v>-53298.776644337479</v>
      </c>
      <c r="V80" s="1000">
        <f>V78*'Adjustments - Pro Forma'!$F$70+V79</f>
        <v>-2808792.3499999996</v>
      </c>
      <c r="W80" s="1000">
        <v>0</v>
      </c>
      <c r="X80" s="1000">
        <f>X78*'Adjustments - Pro Forma'!$F$70+X79</f>
        <v>28116.38384746986</v>
      </c>
      <c r="Y80" s="1000">
        <f>Y78*'Adjustments - Pro Forma'!$F$70+Y79</f>
        <v>0</v>
      </c>
      <c r="Z80" s="1522">
        <f>Z78*'Adjustments - Pro Forma'!$F$70+Z79</f>
        <v>1624572.7450635827</v>
      </c>
      <c r="AA80" s="1000">
        <f>AA78*'Adjustments - Pro Forma'!$F$70+AA79</f>
        <v>0</v>
      </c>
      <c r="AB80" s="1000">
        <f>AB78*'Adjustments - Pro Forma'!$F$70+AB79</f>
        <v>0</v>
      </c>
      <c r="AC80" s="1000">
        <f>AC78*'Adjustments - Pro Forma'!$F$70+AC79</f>
        <v>0</v>
      </c>
      <c r="AD80" s="1000">
        <f>AD78*'Adjustments - Pro Forma'!$F$70+AD79</f>
        <v>0</v>
      </c>
      <c r="AE80" s="1000">
        <f>AE78*'Adjustments - Pro Forma'!$F$70+AE79</f>
        <v>-75954.622194136726</v>
      </c>
      <c r="AF80" s="1000">
        <f>AF78*'Adjustments - Pro Forma'!$F$70+AF79</f>
        <v>0</v>
      </c>
      <c r="AG80" s="1000">
        <f>AG78*'Adjustments - Pro Forma'!$F$70+AG79</f>
        <v>0</v>
      </c>
      <c r="AH80" s="1000">
        <f>AH78*'Adjustments - Pro Forma'!$F$70+AH79</f>
        <v>0</v>
      </c>
      <c r="AI80" s="1000">
        <f>AI78*'Adjustments - Pro Forma'!$F$70+AI79</f>
        <v>0</v>
      </c>
      <c r="AJ80" s="1000">
        <f>AJ78*'Adjustments - Pro Forma'!$F$70+AJ79</f>
        <v>0</v>
      </c>
      <c r="AK80" s="1000">
        <f>AK78*'Adjustments - Pro Forma'!$F$70+AK79</f>
        <v>0</v>
      </c>
      <c r="AL80" s="1000">
        <f>AL78*'Adjustments - Pro Forma'!$F$70+AL79</f>
        <v>0</v>
      </c>
      <c r="AM80" s="1000">
        <f>AM78*'Adjustments - Pro Forma'!$F$70+AM79</f>
        <v>0</v>
      </c>
      <c r="AN80" s="1000">
        <f>AN78*'Adjustments - Pro Forma'!$F$70+AN79</f>
        <v>-39787.569869268467</v>
      </c>
      <c r="AO80" s="1000">
        <f>AO78*'Adjustments - Pro Forma'!$F$70+AO79</f>
        <v>0</v>
      </c>
      <c r="AP80" s="1000">
        <f>AP78*'Adjustments - Pro Forma'!$F$70+AP79</f>
        <v>0</v>
      </c>
      <c r="AQ80" s="1000">
        <f>AQ78*'Adjustments - Pro Forma'!$F$70+AQ79</f>
        <v>164228.64557247536</v>
      </c>
      <c r="AR80" s="1000">
        <f>AR78*'Adjustments - Pro Forma'!$F$70+AR79</f>
        <v>0</v>
      </c>
      <c r="AS80" s="1000">
        <f>AS78*'Adjustments - Pro Forma'!$F$70+AS79</f>
        <v>0</v>
      </c>
      <c r="AT80" s="1000">
        <f>AT78*'Adjustments - Pro Forma'!$F$70+AT79</f>
        <v>-62356.574575820028</v>
      </c>
      <c r="AU80" s="1000">
        <f>AU78*'Adjustments - Pro Forma'!$F$70+AU79</f>
        <v>-11901.71733333333</v>
      </c>
      <c r="AV80" s="1000">
        <v>0</v>
      </c>
      <c r="AW80" s="1000">
        <f>AW78*$F$67+AW79</f>
        <v>0</v>
      </c>
      <c r="AX80" s="1000">
        <f>AX78*$F$67+AX79</f>
        <v>0</v>
      </c>
      <c r="AY80" s="1000">
        <v>0</v>
      </c>
      <c r="AZ80" s="1000">
        <v>0</v>
      </c>
      <c r="BA80" s="992"/>
      <c r="BB80" s="992"/>
      <c r="BC80" s="992"/>
      <c r="CY80" s="988"/>
    </row>
    <row r="81" spans="1:80" ht="17.25" thickTop="1">
      <c r="A81" s="967">
        <v>75</v>
      </c>
      <c r="B81" s="969"/>
      <c r="C81" s="1010"/>
      <c r="D81" s="1010"/>
      <c r="E81" s="1010"/>
      <c r="F81" s="1010"/>
      <c r="G81" s="1010"/>
      <c r="H81" s="1010"/>
      <c r="I81" s="1010"/>
      <c r="BD81" s="993">
        <f>SUM('Adjustments - Pro Forma'!D83:AZ83)</f>
        <v>-11739490.922597332</v>
      </c>
      <c r="CB81" s="1011"/>
    </row>
    <row r="82" spans="1:80">
      <c r="B82" s="1012"/>
      <c r="C82" s="993"/>
      <c r="D82" s="993"/>
      <c r="Z82" s="993"/>
      <c r="CB82" s="1011"/>
    </row>
    <row r="83" spans="1:80">
      <c r="C83" s="993"/>
      <c r="D83" s="993"/>
      <c r="E83" s="993"/>
      <c r="F83" s="993"/>
      <c r="G83" s="993"/>
      <c r="H83" s="993"/>
      <c r="I83" s="993"/>
      <c r="J83" s="993"/>
      <c r="K83" s="993"/>
      <c r="L83" s="993"/>
      <c r="M83" s="993"/>
      <c r="N83" s="993"/>
      <c r="O83" s="993"/>
      <c r="P83" s="993"/>
      <c r="Q83" s="993"/>
      <c r="R83" s="993"/>
      <c r="S83" s="993"/>
      <c r="T83" s="993"/>
      <c r="U83" s="993"/>
      <c r="V83" s="993"/>
      <c r="W83" s="993"/>
      <c r="X83" s="993"/>
      <c r="Y83" s="993"/>
      <c r="Z83" s="993"/>
      <c r="AA83" s="993"/>
      <c r="AB83" s="993"/>
      <c r="AC83" s="993"/>
      <c r="AD83" s="993"/>
      <c r="AE83" s="993"/>
      <c r="AF83" s="993"/>
      <c r="AG83" s="993"/>
      <c r="AH83" s="993"/>
      <c r="AI83" s="993"/>
      <c r="AJ83" s="993"/>
      <c r="AK83" s="993"/>
      <c r="AL83" s="993"/>
      <c r="AM83" s="993"/>
      <c r="AN83" s="993"/>
      <c r="AO83" s="993"/>
      <c r="AP83" s="993"/>
      <c r="AQ83" s="993"/>
      <c r="AR83" s="993"/>
      <c r="AS83" s="993"/>
      <c r="AT83" s="993"/>
      <c r="AU83" s="993"/>
      <c r="AV83" s="993"/>
      <c r="AY83" s="993"/>
      <c r="CB83" s="1013"/>
    </row>
    <row r="84" spans="1:80">
      <c r="E84" s="1014"/>
    </row>
    <row r="88" spans="1:80">
      <c r="H88" s="971"/>
      <c r="I88" s="971"/>
    </row>
    <row r="89" spans="1:80">
      <c r="H89" s="971"/>
      <c r="I89" s="971"/>
    </row>
    <row r="90" spans="1:80">
      <c r="H90" s="969"/>
      <c r="I90" s="969"/>
    </row>
    <row r="91" spans="1:80">
      <c r="H91" s="1015"/>
      <c r="I91" s="1016"/>
      <c r="J91" s="1016"/>
      <c r="K91" s="1016"/>
      <c r="L91" s="1016"/>
      <c r="M91" s="1016"/>
      <c r="N91" s="1016"/>
      <c r="O91" s="978"/>
      <c r="P91" s="978"/>
      <c r="Q91" s="978"/>
      <c r="R91" s="978"/>
      <c r="T91" s="1016"/>
      <c r="U91" s="1016"/>
      <c r="V91" s="1016"/>
      <c r="W91" s="1016"/>
      <c r="X91" s="1016"/>
      <c r="Y91" s="1016"/>
      <c r="Z91" s="1016"/>
      <c r="AA91" s="1016"/>
      <c r="AB91" s="1016"/>
      <c r="AC91" s="1016"/>
      <c r="AD91" s="1016"/>
      <c r="AE91" s="1016"/>
      <c r="AF91" s="1016"/>
      <c r="AG91" s="1016"/>
      <c r="AH91" s="1016"/>
      <c r="AI91" s="1016"/>
      <c r="AJ91" s="978"/>
      <c r="AK91" s="978"/>
      <c r="AL91" s="978"/>
      <c r="AM91" s="978"/>
      <c r="AN91" s="978"/>
      <c r="AQ91" s="978"/>
      <c r="AR91" s="978"/>
    </row>
    <row r="92" spans="1:80">
      <c r="H92" s="983"/>
      <c r="I92" s="983"/>
      <c r="J92" s="979"/>
      <c r="K92" s="979"/>
      <c r="L92" s="979"/>
      <c r="M92" s="979"/>
      <c r="N92" s="979"/>
      <c r="O92" s="979"/>
      <c r="P92" s="979"/>
      <c r="Q92" s="979"/>
      <c r="R92" s="979"/>
      <c r="T92" s="979"/>
      <c r="U92" s="979"/>
      <c r="V92" s="979"/>
      <c r="W92" s="979"/>
      <c r="X92" s="979"/>
      <c r="Y92" s="979"/>
      <c r="Z92" s="979"/>
      <c r="AA92" s="979"/>
      <c r="AB92" s="979"/>
      <c r="AC92" s="979"/>
      <c r="AD92" s="979"/>
      <c r="AE92" s="979"/>
      <c r="AF92" s="979"/>
      <c r="AG92" s="979"/>
      <c r="AH92" s="979"/>
      <c r="AI92" s="979"/>
      <c r="AJ92" s="979"/>
      <c r="AK92" s="979"/>
      <c r="AL92" s="979"/>
      <c r="AM92" s="979"/>
    </row>
    <row r="93" spans="1:80">
      <c r="H93" s="983"/>
      <c r="I93" s="983"/>
      <c r="J93" s="979"/>
      <c r="K93" s="979"/>
      <c r="L93" s="979"/>
      <c r="M93" s="979"/>
      <c r="N93" s="979"/>
      <c r="O93" s="979"/>
      <c r="P93" s="979"/>
      <c r="Q93" s="979"/>
      <c r="R93" s="979"/>
      <c r="T93" s="979"/>
      <c r="U93" s="979"/>
      <c r="V93" s="979"/>
      <c r="W93" s="979"/>
      <c r="X93" s="979"/>
      <c r="Y93" s="979"/>
      <c r="Z93" s="979"/>
      <c r="AA93" s="979"/>
      <c r="AB93" s="979"/>
      <c r="AC93" s="979"/>
      <c r="AD93" s="979"/>
      <c r="AE93" s="979"/>
      <c r="AF93" s="979"/>
      <c r="AG93" s="979"/>
      <c r="AH93" s="979"/>
      <c r="AI93" s="979"/>
      <c r="AJ93" s="979"/>
      <c r="AK93" s="979"/>
      <c r="AL93" s="979"/>
      <c r="AM93" s="979"/>
    </row>
    <row r="94" spans="1:80">
      <c r="B94" s="982"/>
      <c r="C94" s="985"/>
      <c r="D94" s="985"/>
      <c r="E94" s="985"/>
      <c r="F94" s="985"/>
      <c r="G94" s="985"/>
      <c r="H94" s="985"/>
      <c r="I94" s="985"/>
      <c r="J94" s="985"/>
      <c r="K94" s="985"/>
      <c r="L94" s="985"/>
      <c r="M94" s="985"/>
      <c r="N94" s="985"/>
      <c r="O94" s="985"/>
      <c r="P94" s="985"/>
      <c r="Q94" s="985"/>
      <c r="R94" s="985"/>
      <c r="T94" s="985"/>
      <c r="U94" s="985"/>
      <c r="V94" s="985"/>
      <c r="W94" s="985"/>
      <c r="X94" s="985"/>
      <c r="Y94" s="985"/>
      <c r="Z94" s="985"/>
      <c r="AA94" s="985"/>
      <c r="AB94" s="985"/>
      <c r="AC94" s="985"/>
      <c r="AD94" s="985"/>
      <c r="AE94" s="985"/>
      <c r="AF94" s="985"/>
      <c r="AG94" s="985"/>
      <c r="AH94" s="985"/>
      <c r="AI94" s="985"/>
      <c r="AJ94" s="985"/>
      <c r="AK94" s="985"/>
      <c r="AL94" s="985"/>
      <c r="AM94" s="985"/>
      <c r="AN94" s="985"/>
      <c r="AQ94" s="985"/>
      <c r="AR94" s="985"/>
    </row>
    <row r="95" spans="1:80">
      <c r="B95" s="969"/>
      <c r="C95" s="987"/>
      <c r="D95" s="985"/>
      <c r="E95" s="985"/>
      <c r="F95" s="985"/>
      <c r="G95" s="985"/>
      <c r="H95" s="985"/>
      <c r="I95" s="985"/>
      <c r="J95" s="985"/>
      <c r="K95" s="985"/>
      <c r="L95" s="985"/>
      <c r="M95" s="985"/>
      <c r="N95" s="985"/>
      <c r="O95" s="985"/>
      <c r="P95" s="985"/>
      <c r="Q95" s="985"/>
      <c r="R95" s="985"/>
      <c r="T95" s="985"/>
      <c r="U95" s="985"/>
      <c r="V95" s="985"/>
      <c r="W95" s="985"/>
      <c r="X95" s="985"/>
      <c r="Y95" s="985"/>
      <c r="Z95" s="985"/>
      <c r="AA95" s="985"/>
      <c r="AB95" s="985"/>
      <c r="AC95" s="985"/>
      <c r="AD95" s="985"/>
      <c r="AE95" s="985"/>
      <c r="AF95" s="985"/>
      <c r="AG95" s="985"/>
      <c r="AH95" s="985"/>
      <c r="AI95" s="985"/>
      <c r="AJ95" s="985"/>
      <c r="AK95" s="985"/>
      <c r="AL95" s="985"/>
      <c r="AM95" s="985"/>
      <c r="AN95" s="985"/>
      <c r="AQ95" s="985"/>
      <c r="AR95" s="985"/>
    </row>
  </sheetData>
  <mergeCells count="31">
    <mergeCell ref="T5:T6"/>
    <mergeCell ref="U5:U6"/>
    <mergeCell ref="V5:V6"/>
    <mergeCell ref="W5:W6"/>
    <mergeCell ref="X5:X6"/>
    <mergeCell ref="O5:O6"/>
    <mergeCell ref="P5:P6"/>
    <mergeCell ref="Q5:Q6"/>
    <mergeCell ref="R5:R6"/>
    <mergeCell ref="S5:S6"/>
    <mergeCell ref="F1:I1"/>
    <mergeCell ref="F2:I2"/>
    <mergeCell ref="L5:L6"/>
    <mergeCell ref="M5:M6"/>
    <mergeCell ref="N5:N6"/>
    <mergeCell ref="K5:K6"/>
    <mergeCell ref="AV5:AV6"/>
    <mergeCell ref="AZ5:AZ6"/>
    <mergeCell ref="AG5:AG6"/>
    <mergeCell ref="AH5:AH6"/>
    <mergeCell ref="AI5:AI6"/>
    <mergeCell ref="AJ5:AJ6"/>
    <mergeCell ref="AK5:AK6"/>
    <mergeCell ref="AN5:AN6"/>
    <mergeCell ref="AP5:AP6"/>
    <mergeCell ref="AR5:AR6"/>
    <mergeCell ref="AA5:AA6"/>
    <mergeCell ref="AD5:AD6"/>
    <mergeCell ref="AE5:AE6"/>
    <mergeCell ref="AF5:AF6"/>
    <mergeCell ref="AT5:AT6"/>
  </mergeCells>
  <phoneticPr fontId="0" type="noConversion"/>
  <pageMargins left="1" right="0.25" top="1.25" bottom="0.5" header="0.5" footer="0.25"/>
  <pageSetup scale="50" fitToWidth="6" orientation="portrait" r:id="rId1"/>
  <headerFooter scaleWithDoc="0" alignWithMargins="0">
    <oddHeader>&amp;R&amp;"Times New Roman,Regular"PacifiCorp Docket UE-100749
Exhibit No. ___ (MDF-2)
Page &amp;P of &amp;N
Revised 12/6/10</oddHeader>
  </headerFooter>
  <ignoredErrors>
    <ignoredError sqref="C30 C32 C42 C56 C76 J77 J80 AW78:AX78" formula="1"/>
    <ignoredError sqref="AW77:AX77 AW79:AX79" formulaRange="1"/>
  </ignoredErrors>
</worksheet>
</file>

<file path=xl/worksheets/sheet15.xml><?xml version="1.0" encoding="utf-8"?>
<worksheet xmlns="http://schemas.openxmlformats.org/spreadsheetml/2006/main" xmlns:r="http://schemas.openxmlformats.org/officeDocument/2006/relationships">
  <dimension ref="A1:AZ98"/>
  <sheetViews>
    <sheetView tabSelected="1" topLeftCell="A13" zoomScaleNormal="100" workbookViewId="0">
      <selection activeCell="I6" sqref="I6"/>
    </sheetView>
  </sheetViews>
  <sheetFormatPr defaultColWidth="24.7109375" defaultRowHeight="15.75"/>
  <cols>
    <col min="1" max="1" width="4.85546875" style="904" customWidth="1"/>
    <col min="2" max="2" width="36" style="904" customWidth="1"/>
    <col min="3" max="3" width="17.140625" style="950" customWidth="1"/>
    <col min="4" max="4" width="29.85546875" style="950" bestFit="1" customWidth="1"/>
    <col min="5" max="5" width="16.140625" style="950" customWidth="1"/>
    <col min="6" max="6" width="15.140625" style="950" customWidth="1"/>
    <col min="7" max="7" width="16.28515625" style="950" customWidth="1"/>
    <col min="8" max="8" width="13.85546875" style="950" customWidth="1"/>
    <col min="9" max="9" width="15.7109375" style="950" customWidth="1"/>
    <col min="10" max="10" width="20" style="950" customWidth="1"/>
    <col min="11" max="11" width="16.7109375" style="950" customWidth="1"/>
    <col min="12" max="12" width="21.140625" style="950" customWidth="1"/>
    <col min="13" max="13" width="16.7109375" style="950" customWidth="1"/>
    <col min="14" max="14" width="14.42578125" style="950" customWidth="1"/>
    <col min="15" max="15" width="20" style="950" customWidth="1"/>
    <col min="16" max="16" width="17.28515625" style="950" customWidth="1"/>
    <col min="17" max="17" width="20.140625" style="950" customWidth="1"/>
    <col min="18" max="18" width="18.7109375" style="950" customWidth="1"/>
    <col min="19" max="19" width="21.140625" style="950" customWidth="1"/>
    <col min="20" max="20" width="21.28515625" style="950" customWidth="1"/>
    <col min="21" max="21" width="17.42578125" style="950" customWidth="1"/>
    <col min="22" max="22" width="19.28515625" style="950" customWidth="1"/>
    <col min="23" max="23" width="18" style="950" customWidth="1"/>
    <col min="24" max="24" width="16" style="950" customWidth="1"/>
    <col min="25" max="25" width="20.28515625" style="950" customWidth="1"/>
    <col min="26" max="26" width="17.28515625" style="950" customWidth="1"/>
    <col min="27" max="27" width="21.85546875" style="950" customWidth="1"/>
    <col min="28" max="28" width="18.28515625" style="950" customWidth="1"/>
    <col min="29" max="29" width="19.28515625" style="950" customWidth="1"/>
    <col min="30" max="30" width="20" style="950" customWidth="1"/>
    <col min="31" max="31" width="15.5703125" style="950" customWidth="1"/>
    <col min="32" max="32" width="15.7109375" style="950" customWidth="1"/>
    <col min="33" max="33" width="20" style="950" customWidth="1"/>
    <col min="34" max="34" width="20.28515625" style="950" customWidth="1"/>
    <col min="35" max="35" width="16.5703125" style="950" customWidth="1"/>
    <col min="36" max="36" width="20.28515625" style="950" customWidth="1"/>
    <col min="37" max="37" width="17.140625" style="950" customWidth="1"/>
    <col min="38" max="38" width="17.42578125" style="950" customWidth="1"/>
    <col min="39" max="39" width="19.28515625" style="950" customWidth="1"/>
    <col min="40" max="40" width="18" style="950" customWidth="1"/>
    <col min="41" max="41" width="21.140625" style="950" customWidth="1"/>
    <col min="42" max="42" width="16.42578125" style="950" customWidth="1"/>
    <col min="43" max="43" width="19.7109375" style="950" customWidth="1"/>
    <col min="44" max="44" width="18.28515625" style="950" customWidth="1"/>
    <col min="45" max="45" width="19" style="950" customWidth="1"/>
    <col min="46" max="46" width="17.85546875" style="950" customWidth="1"/>
    <col min="47" max="47" width="17" style="950" customWidth="1"/>
    <col min="48" max="48" width="17.28515625" style="950" customWidth="1"/>
    <col min="49" max="49" width="18.42578125" style="950" customWidth="1"/>
    <col min="50" max="50" width="16.28515625" style="950" customWidth="1"/>
    <col min="51" max="51" width="17.140625" style="950" customWidth="1"/>
    <col min="52" max="52" width="16.85546875" style="950" customWidth="1"/>
    <col min="53" max="16384" width="24.7109375" style="950"/>
  </cols>
  <sheetData>
    <row r="1" spans="1:52">
      <c r="B1" s="949" t="s">
        <v>134</v>
      </c>
      <c r="C1" s="904"/>
      <c r="D1" s="904"/>
      <c r="E1" s="948"/>
      <c r="F1" s="1638" t="s">
        <v>3</v>
      </c>
      <c r="G1" s="1638"/>
      <c r="H1" s="1638"/>
      <c r="I1" s="1638"/>
      <c r="J1" s="904"/>
      <c r="K1" s="904"/>
      <c r="L1" s="904"/>
      <c r="M1" s="904"/>
      <c r="N1" s="904"/>
      <c r="O1" s="904"/>
      <c r="P1" s="904"/>
      <c r="Q1" s="904"/>
      <c r="R1" s="904"/>
      <c r="S1" s="904"/>
      <c r="T1" s="904"/>
      <c r="U1" s="904"/>
      <c r="V1" s="904"/>
      <c r="W1" s="904"/>
      <c r="X1" s="904"/>
      <c r="Y1" s="904"/>
      <c r="Z1" s="904"/>
      <c r="AA1" s="904"/>
      <c r="AB1" s="904"/>
      <c r="AC1" s="904"/>
      <c r="AD1" s="904"/>
      <c r="AE1" s="904"/>
      <c r="AF1" s="904"/>
      <c r="AG1" s="904"/>
      <c r="AH1" s="904"/>
      <c r="AI1" s="904"/>
      <c r="AJ1" s="904"/>
      <c r="AK1" s="904"/>
      <c r="AL1" s="904"/>
      <c r="AM1" s="904"/>
      <c r="AN1" s="904"/>
      <c r="AO1" s="904"/>
      <c r="AP1" s="904"/>
      <c r="AQ1" s="904"/>
      <c r="AR1" s="904"/>
      <c r="AS1" s="904"/>
      <c r="AT1" s="1"/>
      <c r="AU1" s="1"/>
      <c r="AV1" s="1"/>
      <c r="AW1" s="1"/>
      <c r="AX1" s="1"/>
      <c r="AY1" s="1"/>
      <c r="AZ1" s="1"/>
    </row>
    <row r="2" spans="1:52">
      <c r="B2" s="951" t="s">
        <v>2</v>
      </c>
      <c r="C2" s="904"/>
      <c r="D2" s="1639"/>
      <c r="E2" s="948"/>
      <c r="F2" s="1638" t="s">
        <v>899</v>
      </c>
      <c r="G2" s="1638"/>
      <c r="H2" s="1638"/>
      <c r="I2" s="1638"/>
      <c r="J2" s="904"/>
      <c r="K2" s="904"/>
      <c r="L2" s="904"/>
      <c r="M2" s="904"/>
      <c r="N2" s="904"/>
      <c r="O2" s="904"/>
      <c r="P2" s="904"/>
      <c r="Q2" s="904"/>
      <c r="R2" s="904"/>
      <c r="S2" s="904"/>
      <c r="T2" s="904"/>
      <c r="U2" s="904"/>
      <c r="V2" s="904"/>
      <c r="W2" s="904"/>
      <c r="X2" s="904"/>
      <c r="Y2" s="904"/>
      <c r="Z2" s="904"/>
      <c r="AA2" s="904"/>
      <c r="AB2" s="904"/>
      <c r="AC2" s="904"/>
      <c r="AD2" s="904"/>
      <c r="AE2" s="904"/>
      <c r="AF2" s="904"/>
      <c r="AG2" s="904"/>
      <c r="AH2" s="904"/>
      <c r="AI2" s="904"/>
      <c r="AJ2" s="904"/>
      <c r="AK2" s="904"/>
      <c r="AL2" s="904"/>
      <c r="AM2" s="904"/>
      <c r="AN2" s="904"/>
      <c r="AO2" s="904"/>
      <c r="AP2" s="904"/>
      <c r="AQ2" s="904"/>
      <c r="AR2" s="904"/>
      <c r="AS2" s="904"/>
      <c r="AT2" s="1"/>
      <c r="AU2" s="1"/>
      <c r="AV2" s="1"/>
      <c r="AW2" s="1"/>
      <c r="AX2" s="1"/>
      <c r="AY2" s="1"/>
      <c r="AZ2" s="1"/>
    </row>
    <row r="3" spans="1:52">
      <c r="B3" s="948"/>
      <c r="C3" s="904"/>
      <c r="D3" s="1639"/>
      <c r="E3" s="948"/>
      <c r="F3" s="904"/>
      <c r="G3" s="951"/>
      <c r="H3" s="951"/>
      <c r="I3" s="951"/>
      <c r="J3" s="904"/>
      <c r="K3" s="904"/>
      <c r="L3" s="904"/>
      <c r="M3" s="904"/>
      <c r="N3" s="904"/>
      <c r="O3" s="904"/>
      <c r="P3" s="904"/>
      <c r="Q3" s="904"/>
      <c r="R3" s="904"/>
      <c r="S3" s="904"/>
      <c r="T3" s="904"/>
      <c r="U3" s="904"/>
      <c r="V3" s="904"/>
      <c r="W3" s="904"/>
      <c r="X3" s="904"/>
      <c r="Y3" s="904"/>
      <c r="Z3" s="904"/>
      <c r="AA3" s="904"/>
      <c r="AB3" s="904"/>
      <c r="AC3" s="904"/>
      <c r="AD3" s="904"/>
      <c r="AE3" s="904"/>
      <c r="AF3" s="904"/>
      <c r="AG3" s="904"/>
      <c r="AH3" s="904"/>
      <c r="AI3" s="904"/>
      <c r="AJ3" s="904"/>
      <c r="AK3" s="904"/>
      <c r="AL3" s="904"/>
      <c r="AM3" s="904"/>
      <c r="AN3" s="904"/>
      <c r="AO3" s="904"/>
      <c r="AP3" s="904"/>
      <c r="AQ3" s="904"/>
      <c r="AR3" s="904"/>
      <c r="AS3" s="904"/>
      <c r="AT3" s="1"/>
      <c r="AU3" s="1"/>
      <c r="AV3" s="1"/>
      <c r="AW3" s="1"/>
      <c r="AX3" s="1"/>
      <c r="AY3" s="1"/>
      <c r="AZ3" s="1"/>
    </row>
    <row r="4" spans="1:52">
      <c r="B4" s="931"/>
      <c r="C4" s="904"/>
      <c r="D4" s="1645"/>
      <c r="E4" s="1645"/>
      <c r="F4" s="1645"/>
      <c r="G4" s="1645"/>
      <c r="H4" s="1645"/>
      <c r="I4" s="1646"/>
      <c r="J4" s="1646"/>
      <c r="K4" s="1646"/>
      <c r="L4" s="1646"/>
      <c r="M4" s="1646"/>
      <c r="N4" s="1646"/>
      <c r="O4" s="1646"/>
      <c r="P4" s="1646"/>
      <c r="Q4" s="1646"/>
      <c r="R4" s="1646"/>
      <c r="S4" s="1646"/>
      <c r="T4" s="1646"/>
      <c r="U4" s="1646"/>
      <c r="V4" s="1646"/>
      <c r="W4" s="1646"/>
      <c r="X4" s="1646"/>
      <c r="Y4" s="1646"/>
      <c r="Z4" s="1646"/>
      <c r="AA4" s="1646"/>
      <c r="AB4" s="1646"/>
      <c r="AC4" s="1646"/>
      <c r="AD4" s="1646"/>
      <c r="AE4" s="1646"/>
      <c r="AF4" s="1646"/>
      <c r="AG4" s="1646"/>
      <c r="AH4" s="1646"/>
      <c r="AI4" s="1648"/>
      <c r="AJ4" s="1646"/>
      <c r="AK4" s="1646"/>
      <c r="AL4" s="1646"/>
      <c r="AM4" s="1646"/>
      <c r="AN4" s="1646"/>
      <c r="AO4" s="1646"/>
      <c r="AP4" s="1646"/>
      <c r="AQ4" s="1646"/>
      <c r="AR4" s="1646"/>
      <c r="AS4" s="1646"/>
      <c r="AT4" s="1646"/>
      <c r="AU4" s="1646"/>
      <c r="AV4" s="1648"/>
      <c r="AW4" s="1648"/>
      <c r="AX4" s="1648"/>
      <c r="AY4" s="1646"/>
      <c r="AZ4" s="1646"/>
    </row>
    <row r="5" spans="1:52">
      <c r="A5" s="1642"/>
      <c r="B5" s="1643"/>
      <c r="C5" s="1642"/>
      <c r="D5" s="1645">
        <v>3.1</v>
      </c>
      <c r="E5" s="1645">
        <v>3.2</v>
      </c>
      <c r="F5" s="1645">
        <v>3.3</v>
      </c>
      <c r="G5" s="1645">
        <v>3.4</v>
      </c>
      <c r="H5" s="1645">
        <v>3.5</v>
      </c>
      <c r="I5" s="1646">
        <v>3.6</v>
      </c>
      <c r="J5" s="1645">
        <v>3.7</v>
      </c>
      <c r="K5" s="1646">
        <v>4.0999999999999996</v>
      </c>
      <c r="L5" s="1646">
        <v>4.2</v>
      </c>
      <c r="M5" s="1646">
        <v>4.3</v>
      </c>
      <c r="N5" s="1646">
        <v>4.4000000000000004</v>
      </c>
      <c r="O5" s="1646">
        <v>4.5</v>
      </c>
      <c r="P5" s="1646">
        <v>4.5999999999999996</v>
      </c>
      <c r="Q5" s="1646">
        <v>4.7</v>
      </c>
      <c r="R5" s="1646">
        <v>4.8</v>
      </c>
      <c r="S5" s="1646">
        <v>5.0999999999999996</v>
      </c>
      <c r="T5" s="1646">
        <v>5.2</v>
      </c>
      <c r="U5" s="1646">
        <v>5.3</v>
      </c>
      <c r="V5" s="1646">
        <v>5.4</v>
      </c>
      <c r="W5" s="1646">
        <v>5.5</v>
      </c>
      <c r="X5" s="1646">
        <v>5.6</v>
      </c>
      <c r="Y5" s="1646">
        <v>6.1</v>
      </c>
      <c r="Z5" s="1647">
        <v>7.1</v>
      </c>
      <c r="AA5" s="1646">
        <v>7.2</v>
      </c>
      <c r="AB5" s="1646">
        <v>7.3</v>
      </c>
      <c r="AC5" s="1646">
        <v>7.4</v>
      </c>
      <c r="AD5" s="1646">
        <v>7.5</v>
      </c>
      <c r="AE5" s="1646">
        <v>7.6</v>
      </c>
      <c r="AF5" s="1646">
        <v>7.7</v>
      </c>
      <c r="AG5" s="1646">
        <v>7.8</v>
      </c>
      <c r="AH5" s="1646">
        <v>7.9</v>
      </c>
      <c r="AI5" s="1648">
        <v>7.1</v>
      </c>
      <c r="AJ5" s="1646">
        <v>7.11</v>
      </c>
      <c r="AK5" s="1646">
        <v>7.12</v>
      </c>
      <c r="AL5" s="1646">
        <v>8.1</v>
      </c>
      <c r="AM5" s="1646">
        <v>8.1999999999999993</v>
      </c>
      <c r="AN5" s="1646">
        <v>8.3000000000000007</v>
      </c>
      <c r="AO5" s="1646">
        <v>8.4</v>
      </c>
      <c r="AP5" s="1646">
        <v>8.5</v>
      </c>
      <c r="AQ5" s="1646" t="s">
        <v>715</v>
      </c>
      <c r="AR5" s="1646">
        <v>8.6</v>
      </c>
      <c r="AS5" s="1646">
        <v>8.6999999999999993</v>
      </c>
      <c r="AT5" s="1646">
        <v>8.8000000000000007</v>
      </c>
      <c r="AU5" s="1646">
        <v>8.9</v>
      </c>
      <c r="AV5" s="1648">
        <v>8.1</v>
      </c>
      <c r="AW5" s="1649">
        <v>8.11</v>
      </c>
      <c r="AX5" s="1648">
        <v>8.1199999999999992</v>
      </c>
      <c r="AY5" s="1646">
        <v>9.1</v>
      </c>
      <c r="AZ5" s="1646" t="s">
        <v>753</v>
      </c>
    </row>
    <row r="6" spans="1:52" ht="15.75" customHeight="1">
      <c r="B6" s="948"/>
      <c r="C6" s="1697" t="s">
        <v>773</v>
      </c>
      <c r="D6" s="1650" t="s">
        <v>182</v>
      </c>
      <c r="E6" s="1650" t="s">
        <v>7</v>
      </c>
      <c r="F6" s="1650" t="s">
        <v>228</v>
      </c>
      <c r="G6" s="1650" t="s">
        <v>229</v>
      </c>
      <c r="H6" s="1650" t="s">
        <v>764</v>
      </c>
      <c r="I6" s="9" t="s">
        <v>230</v>
      </c>
      <c r="J6" s="1650" t="s">
        <v>863</v>
      </c>
      <c r="K6" s="9" t="s">
        <v>231</v>
      </c>
      <c r="L6" s="1651" t="s">
        <v>839</v>
      </c>
      <c r="M6" s="1651" t="s">
        <v>767</v>
      </c>
      <c r="N6" s="1651" t="s">
        <v>605</v>
      </c>
      <c r="O6" s="1651" t="s">
        <v>456</v>
      </c>
      <c r="P6" s="1651" t="s">
        <v>611</v>
      </c>
      <c r="Q6" s="1651" t="s">
        <v>256</v>
      </c>
      <c r="R6" s="1651" t="s">
        <v>768</v>
      </c>
      <c r="S6" s="1652" t="s">
        <v>769</v>
      </c>
      <c r="T6" s="1652" t="s">
        <v>770</v>
      </c>
      <c r="U6" s="1652" t="s">
        <v>771</v>
      </c>
      <c r="V6" s="1652" t="s">
        <v>659</v>
      </c>
      <c r="W6" s="1651" t="s">
        <v>661</v>
      </c>
      <c r="X6" s="1651" t="s">
        <v>254</v>
      </c>
      <c r="Y6" s="9" t="s">
        <v>232</v>
      </c>
      <c r="Z6" s="1653" t="s">
        <v>8</v>
      </c>
      <c r="AA6" s="1651" t="s">
        <v>775</v>
      </c>
      <c r="AB6" s="9" t="s">
        <v>233</v>
      </c>
      <c r="AC6" s="9" t="s">
        <v>791</v>
      </c>
      <c r="AD6" s="1651" t="s">
        <v>681</v>
      </c>
      <c r="AE6" s="9" t="s">
        <v>17</v>
      </c>
      <c r="AF6" s="1651" t="s">
        <v>778</v>
      </c>
      <c r="AG6" s="1651" t="s">
        <v>793</v>
      </c>
      <c r="AH6" s="1651" t="s">
        <v>794</v>
      </c>
      <c r="AI6" s="1651" t="s">
        <v>795</v>
      </c>
      <c r="AJ6" s="1651" t="s">
        <v>796</v>
      </c>
      <c r="AK6" s="1651" t="s">
        <v>697</v>
      </c>
      <c r="AL6" s="1651" t="s">
        <v>130</v>
      </c>
      <c r="AM6" s="9" t="s">
        <v>953</v>
      </c>
      <c r="AN6" s="1651" t="s">
        <v>782</v>
      </c>
      <c r="AO6" s="9" t="s">
        <v>236</v>
      </c>
      <c r="AP6" s="1651" t="s">
        <v>417</v>
      </c>
      <c r="AQ6" s="1651" t="s">
        <v>797</v>
      </c>
      <c r="AR6" s="1651" t="s">
        <v>798</v>
      </c>
      <c r="AS6" s="1651" t="s">
        <v>247</v>
      </c>
      <c r="AT6" s="1651" t="s">
        <v>784</v>
      </c>
      <c r="AU6" s="1651" t="s">
        <v>65</v>
      </c>
      <c r="AV6" s="1651" t="s">
        <v>744</v>
      </c>
      <c r="AW6" s="1655" t="s">
        <v>853</v>
      </c>
      <c r="AX6" s="1656" t="s">
        <v>863</v>
      </c>
      <c r="AY6" s="9" t="s">
        <v>190</v>
      </c>
      <c r="AZ6" s="9" t="s">
        <v>190</v>
      </c>
    </row>
    <row r="7" spans="1:52" ht="37.5" customHeight="1">
      <c r="B7" s="952"/>
      <c r="C7" s="904"/>
      <c r="D7" s="1650" t="s">
        <v>11</v>
      </c>
      <c r="E7" s="1650" t="s">
        <v>13</v>
      </c>
      <c r="F7" s="1650" t="s">
        <v>12</v>
      </c>
      <c r="G7" s="1650" t="s">
        <v>14</v>
      </c>
      <c r="H7" s="1650" t="s">
        <v>765</v>
      </c>
      <c r="I7" s="9" t="s">
        <v>7</v>
      </c>
      <c r="J7" s="1650" t="s">
        <v>874</v>
      </c>
      <c r="K7" s="9"/>
      <c r="L7" s="1651"/>
      <c r="M7" s="1651"/>
      <c r="N7" s="1651"/>
      <c r="O7" s="1651"/>
      <c r="P7" s="1651"/>
      <c r="Q7" s="1651"/>
      <c r="R7" s="1651"/>
      <c r="S7" s="1652"/>
      <c r="T7" s="1652"/>
      <c r="U7" s="1652"/>
      <c r="V7" s="1652"/>
      <c r="W7" s="1651"/>
      <c r="X7" s="1651"/>
      <c r="Y7" s="9" t="s">
        <v>238</v>
      </c>
      <c r="Z7" s="1653" t="s">
        <v>15</v>
      </c>
      <c r="AA7" s="1651"/>
      <c r="AB7" s="9" t="s">
        <v>239</v>
      </c>
      <c r="AC7" s="9" t="s">
        <v>161</v>
      </c>
      <c r="AD7" s="1651"/>
      <c r="AE7" s="9" t="s">
        <v>792</v>
      </c>
      <c r="AF7" s="1651"/>
      <c r="AG7" s="1651"/>
      <c r="AH7" s="1651"/>
      <c r="AI7" s="1651"/>
      <c r="AJ7" s="1651"/>
      <c r="AK7" s="1651"/>
      <c r="AL7" s="1651"/>
      <c r="AM7" s="9" t="s">
        <v>16</v>
      </c>
      <c r="AN7" s="1651"/>
      <c r="AO7" s="9" t="s">
        <v>241</v>
      </c>
      <c r="AP7" s="1651"/>
      <c r="AQ7" s="1651"/>
      <c r="AR7" s="1651"/>
      <c r="AS7" s="1651"/>
      <c r="AT7" s="1651"/>
      <c r="AU7" s="1651"/>
      <c r="AV7" s="1651"/>
      <c r="AW7" s="1698"/>
      <c r="AX7" s="1699" t="s">
        <v>860</v>
      </c>
      <c r="AY7" s="9" t="s">
        <v>244</v>
      </c>
      <c r="AZ7" s="9" t="s">
        <v>785</v>
      </c>
    </row>
    <row r="8" spans="1:52">
      <c r="B8" s="952" t="s">
        <v>20</v>
      </c>
      <c r="C8" s="904"/>
      <c r="D8" s="1661"/>
      <c r="E8" s="1661"/>
      <c r="F8" s="1661"/>
      <c r="G8" s="1661"/>
      <c r="H8" s="1661"/>
      <c r="I8" s="1661"/>
      <c r="J8" s="1"/>
      <c r="K8" s="1661"/>
      <c r="L8" s="1661"/>
      <c r="M8" s="1661"/>
      <c r="N8" s="1661"/>
      <c r="O8" s="1661"/>
      <c r="P8" s="1661"/>
      <c r="Q8" s="1661"/>
      <c r="R8" s="1661"/>
      <c r="S8" s="1661"/>
      <c r="T8" s="1661"/>
      <c r="U8" s="1661"/>
      <c r="V8" s="1661"/>
      <c r="W8" s="904"/>
      <c r="X8" s="904"/>
      <c r="Y8" s="1661"/>
      <c r="Z8" s="1661"/>
      <c r="AA8" s="1661"/>
      <c r="AB8" s="1661"/>
      <c r="AC8" s="1661"/>
      <c r="AD8" s="1661"/>
      <c r="AE8" s="1661"/>
      <c r="AF8" s="1661"/>
      <c r="AG8" s="1661"/>
      <c r="AH8" s="1661"/>
      <c r="AI8" s="1661"/>
      <c r="AJ8" s="1661"/>
      <c r="AK8" s="1661"/>
      <c r="AL8" s="1661"/>
      <c r="AM8" s="1661"/>
      <c r="AN8" s="1661"/>
      <c r="AO8" s="1661"/>
      <c r="AP8" s="1661"/>
      <c r="AQ8" s="1661"/>
      <c r="AR8" s="1661"/>
      <c r="AS8" s="1661"/>
      <c r="AT8" s="1661"/>
      <c r="AU8" s="1661"/>
      <c r="AV8" s="904"/>
      <c r="AW8" s="904"/>
      <c r="AX8" s="904"/>
      <c r="AY8" s="904"/>
      <c r="AZ8" s="904"/>
    </row>
    <row r="9" spans="1:52">
      <c r="A9" s="904">
        <v>1</v>
      </c>
      <c r="B9" s="948" t="s">
        <v>21</v>
      </c>
      <c r="C9" s="936">
        <f>SUM(D9:AZ9)</f>
        <v>13597103.109999999</v>
      </c>
      <c r="D9" s="1661">
        <f>'Adj 3.1 Temp Norm'!BL12</f>
        <v>0</v>
      </c>
      <c r="E9" s="1661">
        <f>'Adj 3.2 Rev Normalizing'!BO15</f>
        <v>0</v>
      </c>
      <c r="F9" s="1661">
        <f>'Adj 3.3 Effec. Price Change'!H14</f>
        <v>12402155.109999999</v>
      </c>
      <c r="G9" s="1661">
        <v>0</v>
      </c>
      <c r="H9" s="1661">
        <v>0</v>
      </c>
      <c r="I9" s="1661">
        <v>0</v>
      </c>
      <c r="J9" s="1661">
        <f>+'Adj. 3.7 Comm Sales'!I10</f>
        <v>1194948</v>
      </c>
      <c r="K9" s="1661">
        <v>0</v>
      </c>
      <c r="L9" s="1661">
        <v>0</v>
      </c>
      <c r="M9" s="1661">
        <v>0</v>
      </c>
      <c r="N9" s="1661">
        <v>0</v>
      </c>
      <c r="O9" s="1661">
        <v>0</v>
      </c>
      <c r="P9" s="1661">
        <v>0</v>
      </c>
      <c r="Q9" s="1661">
        <v>0</v>
      </c>
      <c r="R9" s="1661">
        <v>0</v>
      </c>
      <c r="S9" s="1661">
        <v>0</v>
      </c>
      <c r="T9" s="1661">
        <v>0</v>
      </c>
      <c r="U9" s="1661">
        <v>0</v>
      </c>
      <c r="V9" s="1661">
        <v>0</v>
      </c>
      <c r="W9" s="1661">
        <v>0</v>
      </c>
      <c r="X9" s="1661">
        <v>0</v>
      </c>
      <c r="Y9" s="1661">
        <v>0</v>
      </c>
      <c r="Z9" s="1661">
        <v>0</v>
      </c>
      <c r="AA9" s="1661">
        <v>0</v>
      </c>
      <c r="AB9" s="1661">
        <v>0</v>
      </c>
      <c r="AC9" s="1661">
        <v>0</v>
      </c>
      <c r="AD9" s="1661">
        <v>0</v>
      </c>
      <c r="AE9" s="1661">
        <v>0</v>
      </c>
      <c r="AF9" s="1661">
        <v>0</v>
      </c>
      <c r="AG9" s="1661">
        <v>0</v>
      </c>
      <c r="AH9" s="1661">
        <v>0</v>
      </c>
      <c r="AI9" s="1661">
        <v>0</v>
      </c>
      <c r="AJ9" s="1661">
        <v>0</v>
      </c>
      <c r="AK9" s="1661">
        <v>0</v>
      </c>
      <c r="AL9" s="1661">
        <v>0</v>
      </c>
      <c r="AM9" s="1661">
        <v>0</v>
      </c>
      <c r="AN9" s="1661">
        <v>0</v>
      </c>
      <c r="AO9" s="1661">
        <v>0</v>
      </c>
      <c r="AP9" s="1661">
        <v>0</v>
      </c>
      <c r="AQ9" s="1661">
        <v>0</v>
      </c>
      <c r="AR9" s="1661">
        <v>0</v>
      </c>
      <c r="AS9" s="1661">
        <v>0</v>
      </c>
      <c r="AT9" s="1661">
        <v>0</v>
      </c>
      <c r="AU9" s="1661">
        <v>0</v>
      </c>
      <c r="AV9" s="1661">
        <v>0</v>
      </c>
      <c r="AW9" s="1661">
        <v>0</v>
      </c>
      <c r="AX9" s="1661">
        <v>0</v>
      </c>
      <c r="AY9" s="1661">
        <v>0</v>
      </c>
      <c r="AZ9" s="1661">
        <v>0</v>
      </c>
    </row>
    <row r="10" spans="1:52">
      <c r="A10" s="904">
        <v>2</v>
      </c>
      <c r="B10" s="948" t="s">
        <v>22</v>
      </c>
      <c r="C10" s="936">
        <f>SUM(D10:AZ10)</f>
        <v>0</v>
      </c>
      <c r="D10" s="1661">
        <v>0</v>
      </c>
      <c r="E10" s="1661">
        <v>0</v>
      </c>
      <c r="F10" s="1661">
        <v>0</v>
      </c>
      <c r="G10" s="1661">
        <v>0</v>
      </c>
      <c r="H10" s="1661">
        <v>0</v>
      </c>
      <c r="I10" s="1661">
        <v>0</v>
      </c>
      <c r="J10" s="1661">
        <v>0</v>
      </c>
      <c r="K10" s="1661">
        <v>0</v>
      </c>
      <c r="L10" s="1661">
        <v>0</v>
      </c>
      <c r="M10" s="1661">
        <v>0</v>
      </c>
      <c r="N10" s="1661">
        <v>0</v>
      </c>
      <c r="O10" s="1661">
        <v>0</v>
      </c>
      <c r="P10" s="1661">
        <v>0</v>
      </c>
      <c r="Q10" s="1661">
        <v>0</v>
      </c>
      <c r="R10" s="1661">
        <v>0</v>
      </c>
      <c r="S10" s="1661">
        <v>0</v>
      </c>
      <c r="T10" s="1661">
        <v>0</v>
      </c>
      <c r="U10" s="1661">
        <v>0</v>
      </c>
      <c r="V10" s="1661">
        <v>0</v>
      </c>
      <c r="W10" s="1661">
        <v>0</v>
      </c>
      <c r="X10" s="1661">
        <v>0</v>
      </c>
      <c r="Y10" s="1661">
        <v>0</v>
      </c>
      <c r="Z10" s="1661">
        <v>0</v>
      </c>
      <c r="AA10" s="1661">
        <v>0</v>
      </c>
      <c r="AB10" s="1661">
        <v>0</v>
      </c>
      <c r="AC10" s="1661">
        <v>0</v>
      </c>
      <c r="AD10" s="1661">
        <v>0</v>
      </c>
      <c r="AE10" s="1661">
        <v>0</v>
      </c>
      <c r="AF10" s="1661">
        <v>0</v>
      </c>
      <c r="AG10" s="1661">
        <v>0</v>
      </c>
      <c r="AH10" s="1661">
        <v>0</v>
      </c>
      <c r="AI10" s="1661">
        <v>0</v>
      </c>
      <c r="AJ10" s="1661">
        <v>0</v>
      </c>
      <c r="AK10" s="1661">
        <v>0</v>
      </c>
      <c r="AL10" s="1661">
        <v>0</v>
      </c>
      <c r="AM10" s="1661">
        <v>0</v>
      </c>
      <c r="AN10" s="1661">
        <v>0</v>
      </c>
      <c r="AO10" s="1661">
        <v>0</v>
      </c>
      <c r="AP10" s="1661">
        <v>0</v>
      </c>
      <c r="AQ10" s="1661">
        <v>0</v>
      </c>
      <c r="AR10" s="1661">
        <v>0</v>
      </c>
      <c r="AS10" s="1661">
        <v>0</v>
      </c>
      <c r="AT10" s="1661">
        <v>0</v>
      </c>
      <c r="AU10" s="1661">
        <v>0</v>
      </c>
      <c r="AV10" s="1661">
        <v>0</v>
      </c>
      <c r="AW10" s="1661">
        <v>0</v>
      </c>
      <c r="AX10" s="1661">
        <v>0</v>
      </c>
      <c r="AY10" s="1661">
        <v>0</v>
      </c>
      <c r="AZ10" s="1661">
        <v>0</v>
      </c>
    </row>
    <row r="11" spans="1:52">
      <c r="A11" s="904">
        <v>3</v>
      </c>
      <c r="B11" s="948" t="s">
        <v>23</v>
      </c>
      <c r="C11" s="936">
        <f>SUM(D11:AZ11)</f>
        <v>-43556536.002497584</v>
      </c>
      <c r="D11" s="1661">
        <v>0</v>
      </c>
      <c r="E11" s="1661">
        <v>0</v>
      </c>
      <c r="F11" s="1661">
        <v>0</v>
      </c>
      <c r="G11" s="1661">
        <v>0</v>
      </c>
      <c r="H11" s="1661">
        <v>0</v>
      </c>
      <c r="I11" s="1661">
        <v>0</v>
      </c>
      <c r="J11" s="1661">
        <f>+'Adj. 3.7 Comm Sales'!I11</f>
        <v>0</v>
      </c>
      <c r="K11" s="1661">
        <v>0</v>
      </c>
      <c r="L11" s="1661">
        <v>0</v>
      </c>
      <c r="M11" s="1661">
        <v>0</v>
      </c>
      <c r="N11" s="1661">
        <v>0</v>
      </c>
      <c r="O11" s="1661">
        <v>0</v>
      </c>
      <c r="P11" s="1661">
        <v>0</v>
      </c>
      <c r="Q11" s="1661">
        <v>0</v>
      </c>
      <c r="R11" s="1661">
        <v>0</v>
      </c>
      <c r="S11" s="1661">
        <f>'Adj 5.1 Net Power Costs Restat'!BN12</f>
        <v>0</v>
      </c>
      <c r="T11" s="1661">
        <f>'Adj 5.2 Net Power Costs - PF'!G11</f>
        <v>-43487526.543622248</v>
      </c>
      <c r="U11" s="904"/>
      <c r="V11" s="1661">
        <v>0</v>
      </c>
      <c r="W11" s="1661">
        <v>0</v>
      </c>
      <c r="X11" s="1661">
        <v>0</v>
      </c>
      <c r="Y11" s="1661">
        <v>0</v>
      </c>
      <c r="Z11" s="1661">
        <v>0</v>
      </c>
      <c r="AA11" s="1661">
        <v>0</v>
      </c>
      <c r="AB11" s="1661">
        <v>0</v>
      </c>
      <c r="AC11" s="1661">
        <v>0</v>
      </c>
      <c r="AD11" s="1661">
        <v>0</v>
      </c>
      <c r="AE11" s="1661">
        <v>0</v>
      </c>
      <c r="AF11" s="1661">
        <v>0</v>
      </c>
      <c r="AG11" s="1661">
        <v>0</v>
      </c>
      <c r="AH11" s="1661">
        <v>0</v>
      </c>
      <c r="AI11" s="1661">
        <v>0</v>
      </c>
      <c r="AJ11" s="1661">
        <v>0</v>
      </c>
      <c r="AK11" s="1661">
        <v>0</v>
      </c>
      <c r="AL11" s="1661">
        <v>0</v>
      </c>
      <c r="AM11" s="1661">
        <v>0</v>
      </c>
      <c r="AN11" s="1661">
        <v>0</v>
      </c>
      <c r="AO11" s="1661">
        <v>0</v>
      </c>
      <c r="AP11" s="1661">
        <v>0</v>
      </c>
      <c r="AQ11" s="1661">
        <v>0</v>
      </c>
      <c r="AR11" s="1661">
        <v>0</v>
      </c>
      <c r="AS11" s="1661">
        <v>0</v>
      </c>
      <c r="AT11" s="1661">
        <v>0</v>
      </c>
      <c r="AU11" s="1661">
        <v>0</v>
      </c>
      <c r="AV11" s="1661">
        <v>0</v>
      </c>
      <c r="AW11" s="1661">
        <v>0</v>
      </c>
      <c r="AX11" s="1661">
        <v>0</v>
      </c>
      <c r="AY11" s="1661">
        <v>0</v>
      </c>
      <c r="AZ11" s="1661">
        <f>'Adj 9.1.1 Prod Factor Adj (cont'!I11</f>
        <v>-69009.458875338576</v>
      </c>
    </row>
    <row r="12" spans="1:52">
      <c r="A12" s="904">
        <v>4</v>
      </c>
      <c r="B12" s="948" t="s">
        <v>24</v>
      </c>
      <c r="C12" s="936">
        <f>SUM(D12:AZ12)</f>
        <v>-1833131.8684714884</v>
      </c>
      <c r="D12" s="1661">
        <v>0</v>
      </c>
      <c r="E12" s="1661">
        <v>0</v>
      </c>
      <c r="F12" s="1661">
        <v>0</v>
      </c>
      <c r="G12" s="1661">
        <v>0</v>
      </c>
      <c r="H12" s="1661">
        <f>'Adj 3.5 Green Tag Rev'!BN9</f>
        <v>0</v>
      </c>
      <c r="I12" s="1661">
        <f>'Adj 3.6 Wheeling Rev'!I11</f>
        <v>-17062.670165353691</v>
      </c>
      <c r="J12" s="1661">
        <f>'Adj 3.6 Wheeling Rev'!K11</f>
        <v>0</v>
      </c>
      <c r="K12" s="1661">
        <v>0</v>
      </c>
      <c r="L12" s="1661">
        <v>0</v>
      </c>
      <c r="M12" s="1661">
        <v>0</v>
      </c>
      <c r="N12" s="1661">
        <v>0</v>
      </c>
      <c r="O12" s="1661">
        <v>0</v>
      </c>
      <c r="P12" s="1661">
        <v>0</v>
      </c>
      <c r="Q12" s="1661">
        <v>0</v>
      </c>
      <c r="R12" s="1661">
        <v>0</v>
      </c>
      <c r="S12" s="1661">
        <v>0</v>
      </c>
      <c r="T12" s="1661">
        <f>'Adj 5.2 Net Power Costs - PF'!F10</f>
        <v>0</v>
      </c>
      <c r="U12" s="1661">
        <v>0</v>
      </c>
      <c r="V12" s="1661">
        <v>0</v>
      </c>
      <c r="W12" s="1661">
        <f>'Adj 5.5 James River Royalty Of'!I9</f>
        <v>1178569.3667911782</v>
      </c>
      <c r="X12" s="1661">
        <f>'Adj 5.5 James River Royalty Of'!BP9</f>
        <v>0</v>
      </c>
      <c r="Y12" s="1661">
        <v>0</v>
      </c>
      <c r="Z12" s="1661">
        <v>0</v>
      </c>
      <c r="AA12" s="1661">
        <v>0</v>
      </c>
      <c r="AB12" s="1661">
        <v>0</v>
      </c>
      <c r="AC12" s="1661">
        <v>0</v>
      </c>
      <c r="AD12" s="1661">
        <v>0</v>
      </c>
      <c r="AE12" s="1661">
        <v>0</v>
      </c>
      <c r="AF12" s="1661">
        <v>0</v>
      </c>
      <c r="AG12" s="1661">
        <v>0</v>
      </c>
      <c r="AH12" s="1661">
        <v>0</v>
      </c>
      <c r="AI12" s="1661">
        <v>0</v>
      </c>
      <c r="AJ12" s="1661">
        <v>0</v>
      </c>
      <c r="AK12" s="1661">
        <v>0</v>
      </c>
      <c r="AL12" s="1661">
        <v>0</v>
      </c>
      <c r="AM12" s="1661">
        <v>0</v>
      </c>
      <c r="AN12" s="1661">
        <v>0</v>
      </c>
      <c r="AO12" s="1661">
        <v>0</v>
      </c>
      <c r="AP12" s="1661">
        <v>0</v>
      </c>
      <c r="AQ12" s="1661">
        <v>0</v>
      </c>
      <c r="AR12" s="1661">
        <v>0</v>
      </c>
      <c r="AS12" s="1661">
        <v>0</v>
      </c>
      <c r="AT12" s="1661">
        <v>0</v>
      </c>
      <c r="AU12" s="1661">
        <v>0</v>
      </c>
      <c r="AV12" s="1661">
        <f>'Adj 8.10 Chehalis Reg Asset  '!I9</f>
        <v>-3000000</v>
      </c>
      <c r="AW12" s="1661">
        <v>0</v>
      </c>
      <c r="AX12" s="1661">
        <v>0</v>
      </c>
      <c r="AY12" s="1661">
        <v>0</v>
      </c>
      <c r="AZ12" s="1661">
        <f>'Adj 9.1.1 Prod Factor Adj (cont'!I21+'Adj 9.1.1 Prod Factor Adj (cont'!I37</f>
        <v>5361.4349026870132</v>
      </c>
    </row>
    <row r="13" spans="1:52">
      <c r="A13" s="904">
        <v>5</v>
      </c>
      <c r="B13" s="952" t="s">
        <v>25</v>
      </c>
      <c r="C13" s="1664">
        <f t="shared" ref="C13:I13" si="0">SUM(C9:C12)</f>
        <v>-31792564.760969073</v>
      </c>
      <c r="D13" s="1664">
        <f t="shared" si="0"/>
        <v>0</v>
      </c>
      <c r="E13" s="1664">
        <f t="shared" si="0"/>
        <v>0</v>
      </c>
      <c r="F13" s="1664">
        <f t="shared" si="0"/>
        <v>12402155.109999999</v>
      </c>
      <c r="G13" s="1664">
        <f t="shared" si="0"/>
        <v>0</v>
      </c>
      <c r="H13" s="1664">
        <f t="shared" si="0"/>
        <v>0</v>
      </c>
      <c r="I13" s="1664">
        <f t="shared" si="0"/>
        <v>-17062.670165353691</v>
      </c>
      <c r="J13" s="1664">
        <f t="shared" ref="J13" si="1">SUM(J9:J12)</f>
        <v>1194948</v>
      </c>
      <c r="K13" s="1664">
        <f t="shared" ref="K13:X13" si="2">SUM(K9:K12)</f>
        <v>0</v>
      </c>
      <c r="L13" s="1664">
        <f t="shared" si="2"/>
        <v>0</v>
      </c>
      <c r="M13" s="1664">
        <f t="shared" si="2"/>
        <v>0</v>
      </c>
      <c r="N13" s="1664">
        <f t="shared" si="2"/>
        <v>0</v>
      </c>
      <c r="O13" s="1664">
        <f t="shared" si="2"/>
        <v>0</v>
      </c>
      <c r="P13" s="1664">
        <f t="shared" si="2"/>
        <v>0</v>
      </c>
      <c r="Q13" s="1664">
        <f t="shared" si="2"/>
        <v>0</v>
      </c>
      <c r="R13" s="1664">
        <f t="shared" si="2"/>
        <v>0</v>
      </c>
      <c r="S13" s="1664">
        <f t="shared" si="2"/>
        <v>0</v>
      </c>
      <c r="T13" s="1664">
        <f t="shared" si="2"/>
        <v>-43487526.543622248</v>
      </c>
      <c r="U13" s="1664">
        <f t="shared" si="2"/>
        <v>0</v>
      </c>
      <c r="V13" s="1664">
        <f t="shared" si="2"/>
        <v>0</v>
      </c>
      <c r="W13" s="1664">
        <f t="shared" si="2"/>
        <v>1178569.3667911782</v>
      </c>
      <c r="X13" s="1664">
        <f t="shared" si="2"/>
        <v>0</v>
      </c>
      <c r="Y13" s="1664">
        <f t="shared" ref="Y13:AZ13" si="3">SUM(Y9:Y12)</f>
        <v>0</v>
      </c>
      <c r="Z13" s="1664">
        <f t="shared" si="3"/>
        <v>0</v>
      </c>
      <c r="AA13" s="1664">
        <f t="shared" si="3"/>
        <v>0</v>
      </c>
      <c r="AB13" s="1664">
        <f t="shared" si="3"/>
        <v>0</v>
      </c>
      <c r="AC13" s="1664">
        <f t="shared" si="3"/>
        <v>0</v>
      </c>
      <c r="AD13" s="1664">
        <f t="shared" si="3"/>
        <v>0</v>
      </c>
      <c r="AE13" s="1664">
        <f t="shared" si="3"/>
        <v>0</v>
      </c>
      <c r="AF13" s="1664">
        <f t="shared" si="3"/>
        <v>0</v>
      </c>
      <c r="AG13" s="1664">
        <f t="shared" si="3"/>
        <v>0</v>
      </c>
      <c r="AH13" s="1664">
        <f t="shared" si="3"/>
        <v>0</v>
      </c>
      <c r="AI13" s="1664">
        <f t="shared" si="3"/>
        <v>0</v>
      </c>
      <c r="AJ13" s="1664">
        <f t="shared" si="3"/>
        <v>0</v>
      </c>
      <c r="AK13" s="1664">
        <f t="shared" si="3"/>
        <v>0</v>
      </c>
      <c r="AL13" s="1664">
        <f t="shared" si="3"/>
        <v>0</v>
      </c>
      <c r="AM13" s="1664">
        <f t="shared" si="3"/>
        <v>0</v>
      </c>
      <c r="AN13" s="1664">
        <f t="shared" si="3"/>
        <v>0</v>
      </c>
      <c r="AO13" s="1664">
        <f t="shared" si="3"/>
        <v>0</v>
      </c>
      <c r="AP13" s="1664">
        <f t="shared" si="3"/>
        <v>0</v>
      </c>
      <c r="AQ13" s="1664">
        <f t="shared" si="3"/>
        <v>0</v>
      </c>
      <c r="AR13" s="1664">
        <f t="shared" si="3"/>
        <v>0</v>
      </c>
      <c r="AS13" s="1664">
        <f t="shared" si="3"/>
        <v>0</v>
      </c>
      <c r="AT13" s="1664">
        <f t="shared" si="3"/>
        <v>0</v>
      </c>
      <c r="AU13" s="1664">
        <f t="shared" si="3"/>
        <v>0</v>
      </c>
      <c r="AV13" s="1664">
        <f>SUM(AV9:AV12)</f>
        <v>-3000000</v>
      </c>
      <c r="AW13" s="1664">
        <f>SUM(AW9:AW12)</f>
        <v>0</v>
      </c>
      <c r="AX13" s="1664">
        <f>SUM(AX9:AX12)</f>
        <v>0</v>
      </c>
      <c r="AY13" s="1664">
        <f t="shared" si="3"/>
        <v>0</v>
      </c>
      <c r="AZ13" s="1664">
        <f t="shared" si="3"/>
        <v>-63648.023972651565</v>
      </c>
    </row>
    <row r="14" spans="1:52">
      <c r="A14" s="904">
        <v>6</v>
      </c>
      <c r="B14" s="948"/>
      <c r="C14" s="904"/>
      <c r="D14" s="1661"/>
      <c r="E14" s="1661"/>
      <c r="F14" s="1661"/>
      <c r="G14" s="1661"/>
      <c r="H14" s="1661"/>
      <c r="I14" s="1661"/>
      <c r="J14" s="1661"/>
      <c r="K14" s="1661"/>
      <c r="L14" s="1661"/>
      <c r="M14" s="1661"/>
      <c r="N14" s="1661"/>
      <c r="O14" s="1661"/>
      <c r="P14" s="1661"/>
      <c r="Q14" s="1661"/>
      <c r="R14" s="1661"/>
      <c r="S14" s="1661"/>
      <c r="T14" s="1661"/>
      <c r="U14" s="1661"/>
      <c r="V14" s="1661"/>
      <c r="W14" s="904"/>
      <c r="X14" s="904"/>
      <c r="Y14" s="1661"/>
      <c r="Z14" s="1661"/>
      <c r="AA14" s="1661"/>
      <c r="AB14" s="1661"/>
      <c r="AC14" s="1661"/>
      <c r="AD14" s="1661"/>
      <c r="AE14" s="1661"/>
      <c r="AF14" s="1661"/>
      <c r="AG14" s="1661"/>
      <c r="AH14" s="1661"/>
      <c r="AI14" s="1661"/>
      <c r="AJ14" s="1661"/>
      <c r="AK14" s="1661"/>
      <c r="AL14" s="1661"/>
      <c r="AM14" s="1661"/>
      <c r="AN14" s="1661"/>
      <c r="AO14" s="1661"/>
      <c r="AP14" s="1661"/>
      <c r="AQ14" s="1661"/>
      <c r="AR14" s="1661"/>
      <c r="AS14" s="1661"/>
      <c r="AT14" s="1661"/>
      <c r="AU14" s="1661"/>
      <c r="AV14" s="929"/>
      <c r="AW14" s="929"/>
      <c r="AX14" s="929"/>
      <c r="AY14" s="904"/>
      <c r="AZ14" s="904"/>
    </row>
    <row r="15" spans="1:52">
      <c r="A15" s="904">
        <v>7</v>
      </c>
      <c r="B15" s="952" t="s">
        <v>26</v>
      </c>
      <c r="C15" s="904"/>
      <c r="D15" s="1661"/>
      <c r="E15" s="1661"/>
      <c r="F15" s="1661"/>
      <c r="G15" s="1661"/>
      <c r="H15" s="1661"/>
      <c r="I15" s="1661"/>
      <c r="J15" s="1661"/>
      <c r="K15" s="1661"/>
      <c r="L15" s="1661"/>
      <c r="M15" s="1661"/>
      <c r="N15" s="1661"/>
      <c r="O15" s="1661"/>
      <c r="P15" s="1661"/>
      <c r="Q15" s="1661"/>
      <c r="R15" s="1661"/>
      <c r="S15" s="1661"/>
      <c r="T15" s="1661"/>
      <c r="U15" s="1661"/>
      <c r="V15" s="1661"/>
      <c r="W15" s="904"/>
      <c r="X15" s="904"/>
      <c r="Y15" s="1661"/>
      <c r="Z15" s="1661"/>
      <c r="AA15" s="1661"/>
      <c r="AB15" s="1661"/>
      <c r="AC15" s="1661"/>
      <c r="AD15" s="1661"/>
      <c r="AE15" s="1661"/>
      <c r="AF15" s="1661"/>
      <c r="AG15" s="1661"/>
      <c r="AH15" s="1661"/>
      <c r="AI15" s="1661"/>
      <c r="AJ15" s="1661"/>
      <c r="AK15" s="1661"/>
      <c r="AL15" s="1661"/>
      <c r="AM15" s="1661"/>
      <c r="AN15" s="1661"/>
      <c r="AO15" s="1661"/>
      <c r="AP15" s="1661"/>
      <c r="AQ15" s="1661"/>
      <c r="AR15" s="1661"/>
      <c r="AS15" s="1661"/>
      <c r="AT15" s="1661"/>
      <c r="AU15" s="1661"/>
      <c r="AV15" s="929"/>
      <c r="AW15" s="929"/>
      <c r="AX15" s="929"/>
      <c r="AY15" s="904"/>
      <c r="AZ15" s="904"/>
    </row>
    <row r="16" spans="1:52">
      <c r="A16" s="904">
        <v>8</v>
      </c>
      <c r="B16" s="948" t="s">
        <v>27</v>
      </c>
      <c r="C16" s="936">
        <f t="shared" ref="C16:C25" si="4">SUM(D16:AZ16)</f>
        <v>4164858.8370971926</v>
      </c>
      <c r="D16" s="1661">
        <v>0</v>
      </c>
      <c r="E16" s="1661">
        <v>0</v>
      </c>
      <c r="F16" s="1661">
        <v>0</v>
      </c>
      <c r="G16" s="1661">
        <v>0</v>
      </c>
      <c r="H16" s="1661">
        <v>0</v>
      </c>
      <c r="I16" s="1661">
        <v>0</v>
      </c>
      <c r="J16" s="1661">
        <v>0</v>
      </c>
      <c r="K16" s="1661">
        <v>0</v>
      </c>
      <c r="L16" s="1661">
        <f>SUM('Adj 4.2 Gen Wage Inc-Annual'!BN8:BN18)</f>
        <v>0</v>
      </c>
      <c r="M16" s="1661">
        <f>SUM('Adj 4.3 PF Gen Wage Inc'!I7:I17)</f>
        <v>59054.702015338407</v>
      </c>
      <c r="N16" s="1661">
        <v>0</v>
      </c>
      <c r="O16" s="1661">
        <v>0</v>
      </c>
      <c r="P16" s="1661">
        <v>0</v>
      </c>
      <c r="Q16" s="1661">
        <f>'Adj 4.7 Remove Non-recurring '!BN16</f>
        <v>0</v>
      </c>
      <c r="R16" s="1661">
        <v>0</v>
      </c>
      <c r="S16" s="1661">
        <v>0</v>
      </c>
      <c r="T16" s="1661">
        <f>'Adj 5.2 Net Power Costs - PF'!G30</f>
        <v>4196528.7116824677</v>
      </c>
      <c r="U16" s="1661">
        <v>0</v>
      </c>
      <c r="V16" s="1661">
        <v>0</v>
      </c>
      <c r="W16" s="1661">
        <v>0</v>
      </c>
      <c r="X16" s="1661">
        <v>0</v>
      </c>
      <c r="Y16" s="1661">
        <v>0</v>
      </c>
      <c r="Z16" s="1661">
        <v>0</v>
      </c>
      <c r="AA16" s="1661">
        <v>0</v>
      </c>
      <c r="AB16" s="1661">
        <v>0</v>
      </c>
      <c r="AC16" s="1661">
        <v>0</v>
      </c>
      <c r="AD16" s="1661">
        <v>0</v>
      </c>
      <c r="AE16" s="1661">
        <v>0</v>
      </c>
      <c r="AF16" s="1661">
        <v>0</v>
      </c>
      <c r="AG16" s="1661">
        <v>0</v>
      </c>
      <c r="AH16" s="1661">
        <v>0</v>
      </c>
      <c r="AI16" s="1661">
        <v>0</v>
      </c>
      <c r="AJ16" s="1661">
        <v>0</v>
      </c>
      <c r="AK16" s="1661">
        <v>0</v>
      </c>
      <c r="AL16" s="1661">
        <v>0</v>
      </c>
      <c r="AM16" s="1661">
        <v>0</v>
      </c>
      <c r="AN16" s="1661">
        <v>0</v>
      </c>
      <c r="AO16" s="1661">
        <v>0</v>
      </c>
      <c r="AP16" s="1661">
        <v>0</v>
      </c>
      <c r="AQ16" s="1661">
        <v>0</v>
      </c>
      <c r="AR16" s="1661">
        <v>0</v>
      </c>
      <c r="AS16" s="1661">
        <v>0</v>
      </c>
      <c r="AT16" s="1661">
        <v>0</v>
      </c>
      <c r="AU16" s="1661">
        <v>0</v>
      </c>
      <c r="AV16" s="1661">
        <v>0</v>
      </c>
      <c r="AW16" s="1661">
        <v>0</v>
      </c>
      <c r="AX16" s="1661">
        <v>0</v>
      </c>
      <c r="AY16" s="1661">
        <f>SUM('Adj 9.1 Prod Factor Adj'!I31:I36)</f>
        <v>-22243.143699252778</v>
      </c>
      <c r="AZ16" s="1661">
        <f>'Adj 9.1.1 Prod Factor Adj (cont'!I16</f>
        <v>-68481.432901360386</v>
      </c>
    </row>
    <row r="17" spans="1:52">
      <c r="A17" s="904">
        <v>9</v>
      </c>
      <c r="B17" s="948" t="s">
        <v>28</v>
      </c>
      <c r="C17" s="936">
        <f t="shared" si="4"/>
        <v>0</v>
      </c>
      <c r="D17" s="1661">
        <v>0</v>
      </c>
      <c r="E17" s="1661">
        <v>0</v>
      </c>
      <c r="F17" s="1661">
        <v>0</v>
      </c>
      <c r="G17" s="1661">
        <v>0</v>
      </c>
      <c r="H17" s="1661">
        <v>0</v>
      </c>
      <c r="I17" s="1661">
        <v>0</v>
      </c>
      <c r="J17" s="1661">
        <v>0</v>
      </c>
      <c r="K17" s="1661">
        <v>0</v>
      </c>
      <c r="L17" s="1661">
        <v>0</v>
      </c>
      <c r="M17" s="1661">
        <v>0</v>
      </c>
      <c r="N17" s="1661">
        <v>0</v>
      </c>
      <c r="O17" s="1661">
        <v>0</v>
      </c>
      <c r="P17" s="1661">
        <v>0</v>
      </c>
      <c r="Q17" s="1661">
        <v>0</v>
      </c>
      <c r="R17" s="1661">
        <v>0</v>
      </c>
      <c r="S17" s="956">
        <v>0</v>
      </c>
      <c r="T17" s="1661">
        <v>0</v>
      </c>
      <c r="U17" s="1661">
        <v>0</v>
      </c>
      <c r="V17" s="1661">
        <v>0</v>
      </c>
      <c r="W17" s="1661">
        <v>0</v>
      </c>
      <c r="X17" s="1661">
        <v>0</v>
      </c>
      <c r="Y17" s="1661">
        <v>0</v>
      </c>
      <c r="Z17" s="1661">
        <v>0</v>
      </c>
      <c r="AA17" s="1661">
        <v>0</v>
      </c>
      <c r="AB17" s="1661">
        <v>0</v>
      </c>
      <c r="AC17" s="1661">
        <v>0</v>
      </c>
      <c r="AD17" s="1661">
        <v>0</v>
      </c>
      <c r="AE17" s="1661">
        <v>0</v>
      </c>
      <c r="AF17" s="1661">
        <v>0</v>
      </c>
      <c r="AG17" s="1661">
        <v>0</v>
      </c>
      <c r="AH17" s="1661">
        <v>0</v>
      </c>
      <c r="AI17" s="1661">
        <v>0</v>
      </c>
      <c r="AJ17" s="1661">
        <v>0</v>
      </c>
      <c r="AK17" s="1661">
        <v>0</v>
      </c>
      <c r="AL17" s="1661">
        <v>0</v>
      </c>
      <c r="AM17" s="1661">
        <v>0</v>
      </c>
      <c r="AN17" s="1661">
        <v>0</v>
      </c>
      <c r="AO17" s="1661">
        <v>0</v>
      </c>
      <c r="AP17" s="1661">
        <v>0</v>
      </c>
      <c r="AQ17" s="1661">
        <v>0</v>
      </c>
      <c r="AR17" s="1661">
        <v>0</v>
      </c>
      <c r="AS17" s="1661">
        <v>0</v>
      </c>
      <c r="AT17" s="1661">
        <v>0</v>
      </c>
      <c r="AU17" s="1661">
        <v>0</v>
      </c>
      <c r="AV17" s="1661">
        <v>0</v>
      </c>
      <c r="AW17" s="1661">
        <v>0</v>
      </c>
      <c r="AX17" s="1661">
        <v>0</v>
      </c>
      <c r="AY17" s="1661">
        <v>0</v>
      </c>
      <c r="AZ17" s="1661">
        <v>0</v>
      </c>
    </row>
    <row r="18" spans="1:52">
      <c r="A18" s="904">
        <v>10</v>
      </c>
      <c r="B18" s="948" t="s">
        <v>29</v>
      </c>
      <c r="C18" s="936">
        <f t="shared" si="4"/>
        <v>14128.087987025521</v>
      </c>
      <c r="D18" s="1661">
        <v>0</v>
      </c>
      <c r="E18" s="1661">
        <v>0</v>
      </c>
      <c r="F18" s="1661">
        <v>0</v>
      </c>
      <c r="G18" s="1661">
        <v>0</v>
      </c>
      <c r="H18" s="1661">
        <v>0</v>
      </c>
      <c r="I18" s="1661">
        <v>0</v>
      </c>
      <c r="J18" s="1661">
        <v>0</v>
      </c>
      <c r="K18" s="1661">
        <v>0</v>
      </c>
      <c r="L18" s="1661">
        <f>SUM('Adj 4.2 Gen Wage Inc-Annual'!BN19:BN22)</f>
        <v>0</v>
      </c>
      <c r="M18" s="1661">
        <f>SUM('Adj 4.3 PF Gen Wage Inc'!I18:I21)</f>
        <v>25399.398190712527</v>
      </c>
      <c r="N18" s="1661">
        <v>0</v>
      </c>
      <c r="O18" s="1661">
        <v>0</v>
      </c>
      <c r="P18" s="1661">
        <v>0</v>
      </c>
      <c r="Q18" s="1661">
        <v>0</v>
      </c>
      <c r="R18" s="1661">
        <v>0</v>
      </c>
      <c r="S18" s="1661">
        <v>0</v>
      </c>
      <c r="T18" s="1661">
        <v>0</v>
      </c>
      <c r="U18" s="1661">
        <v>0</v>
      </c>
      <c r="V18" s="1661">
        <v>0</v>
      </c>
      <c r="W18" s="1661">
        <v>0</v>
      </c>
      <c r="X18" s="1661">
        <v>0</v>
      </c>
      <c r="Y18" s="1661">
        <v>0</v>
      </c>
      <c r="Z18" s="1661">
        <v>0</v>
      </c>
      <c r="AA18" s="1661">
        <v>0</v>
      </c>
      <c r="AB18" s="1661">
        <v>0</v>
      </c>
      <c r="AC18" s="1661">
        <v>0</v>
      </c>
      <c r="AD18" s="1661">
        <v>0</v>
      </c>
      <c r="AE18" s="1661">
        <v>0</v>
      </c>
      <c r="AF18" s="1661">
        <v>0</v>
      </c>
      <c r="AG18" s="1661">
        <v>0</v>
      </c>
      <c r="AH18" s="1661">
        <v>0</v>
      </c>
      <c r="AI18" s="1661">
        <v>0</v>
      </c>
      <c r="AJ18" s="1661">
        <v>0</v>
      </c>
      <c r="AK18" s="1661">
        <v>0</v>
      </c>
      <c r="AL18" s="1661">
        <v>0</v>
      </c>
      <c r="AM18" s="1661">
        <v>0</v>
      </c>
      <c r="AN18" s="1661">
        <v>0</v>
      </c>
      <c r="AO18" s="1661">
        <v>0</v>
      </c>
      <c r="AP18" s="1661">
        <v>0</v>
      </c>
      <c r="AQ18" s="1661">
        <v>0</v>
      </c>
      <c r="AR18" s="1661">
        <f>'Adj 8.7 Powerdale'!BO16</f>
        <v>0</v>
      </c>
      <c r="AS18" s="1661">
        <v>0</v>
      </c>
      <c r="AT18" s="1661">
        <v>0</v>
      </c>
      <c r="AU18" s="1661">
        <v>0</v>
      </c>
      <c r="AV18" s="1661">
        <v>0</v>
      </c>
      <c r="AW18" s="1661">
        <v>0</v>
      </c>
      <c r="AX18" s="1661">
        <v>0</v>
      </c>
      <c r="AY18" s="1661">
        <f>'Adj 9.1 Prod Factor Adj'!I37</f>
        <v>-11271.310203687006</v>
      </c>
      <c r="AZ18" s="1661">
        <v>0</v>
      </c>
    </row>
    <row r="19" spans="1:52">
      <c r="A19" s="904">
        <v>11</v>
      </c>
      <c r="B19" s="948" t="s">
        <v>30</v>
      </c>
      <c r="C19" s="936">
        <f t="shared" si="4"/>
        <v>-18949298.772448797</v>
      </c>
      <c r="D19" s="1661">
        <v>0</v>
      </c>
      <c r="E19" s="1661">
        <v>0</v>
      </c>
      <c r="F19" s="1661">
        <v>0</v>
      </c>
      <c r="G19" s="1661">
        <v>0</v>
      </c>
      <c r="H19" s="1661">
        <v>0</v>
      </c>
      <c r="I19" s="1661">
        <v>0</v>
      </c>
      <c r="J19" s="1661">
        <f>+'Adj. 3.7 Comm Sales'!I14+'Adj. 3.7 Comm Sales'!I16</f>
        <v>103231.38</v>
      </c>
      <c r="K19" s="1661">
        <f>'Adj 4.1 Misc Exp'!BO9</f>
        <v>0</v>
      </c>
      <c r="L19" s="1661">
        <f>SUM('Adj 4.2 Gen Wage Inc-Annual'!BN23:BN31)</f>
        <v>0</v>
      </c>
      <c r="M19" s="1661">
        <f>SUM('Adj 4.3 PF Gen Wage Inc'!I22:I30)</f>
        <v>30949.259530558389</v>
      </c>
      <c r="N19" s="1661"/>
      <c r="O19" s="1661">
        <f>'Adj 4.5 Affiliate Mang''t Fee'!BN13</f>
        <v>0</v>
      </c>
      <c r="P19" s="1661"/>
      <c r="Q19" s="1661">
        <f>'Adj 4.7 Remove Non-recurring '!BN13</f>
        <v>0</v>
      </c>
      <c r="R19" s="1661">
        <f>'Adj 4.8 Remove MEHC Severance'!I13</f>
        <v>0</v>
      </c>
      <c r="S19" s="936">
        <v>0</v>
      </c>
      <c r="T19" s="1661">
        <f>+'Adj 5.2 Net Power Costs - PF'!G21+'Adj 5.2 Net Power Costs - PF'!G31</f>
        <v>-18882048.378861986</v>
      </c>
      <c r="U19" s="1661">
        <f>'Adj 5.3 Elec Lake Settlement'!BO8</f>
        <v>0</v>
      </c>
      <c r="V19" s="1661">
        <v>0</v>
      </c>
      <c r="W19" s="1661">
        <v>0</v>
      </c>
      <c r="X19" s="1661">
        <f>'Adj 5.4 BPA Res Exchange'!BO12</f>
        <v>0</v>
      </c>
      <c r="Y19" s="1661">
        <v>0</v>
      </c>
      <c r="Z19" s="1661">
        <v>0</v>
      </c>
      <c r="AA19" s="1661">
        <v>0</v>
      </c>
      <c r="AB19" s="1661">
        <v>0</v>
      </c>
      <c r="AC19" s="1661">
        <v>0</v>
      </c>
      <c r="AD19" s="1661">
        <v>0</v>
      </c>
      <c r="AE19" s="1661">
        <v>0</v>
      </c>
      <c r="AF19" s="1661">
        <v>0</v>
      </c>
      <c r="AG19" s="1661">
        <v>0</v>
      </c>
      <c r="AH19" s="1661">
        <v>0</v>
      </c>
      <c r="AI19" s="1661">
        <v>0</v>
      </c>
      <c r="AJ19" s="1661">
        <v>0</v>
      </c>
      <c r="AK19" s="1661">
        <v>0</v>
      </c>
      <c r="AL19" s="1661">
        <v>0</v>
      </c>
      <c r="AM19" s="1661">
        <v>0</v>
      </c>
      <c r="AN19" s="1661">
        <v>0</v>
      </c>
      <c r="AO19" s="1661">
        <v>0</v>
      </c>
      <c r="AP19" s="1661">
        <v>0</v>
      </c>
      <c r="AQ19" s="1661">
        <v>0</v>
      </c>
      <c r="AR19" s="1661">
        <v>0</v>
      </c>
      <c r="AS19" s="1661">
        <v>0</v>
      </c>
      <c r="AT19" s="1661">
        <v>0</v>
      </c>
      <c r="AU19" s="1661">
        <v>0</v>
      </c>
      <c r="AV19" s="1661">
        <v>0</v>
      </c>
      <c r="AW19" s="1661">
        <v>0</v>
      </c>
      <c r="AX19" s="1661">
        <v>0</v>
      </c>
      <c r="AY19" s="1661">
        <f>SUM('Adj 9.1 Prod Factor Adj'!I38:I44)</f>
        <v>-15101.892281994207</v>
      </c>
      <c r="AZ19" s="1661">
        <f>'Adj 9.1.1 Prod Factor Adj (cont'!I12+'Adj 9.1.1 Prod Factor Adj (cont'!I13+'Adj 9.1.1 Prod Factor Adj (cont'!I14+'Adj 9.1.1 Prod Factor Adj (cont'!I17</f>
        <v>-186329.14083537529</v>
      </c>
    </row>
    <row r="20" spans="1:52">
      <c r="A20" s="904">
        <v>12</v>
      </c>
      <c r="B20" s="948" t="s">
        <v>31</v>
      </c>
      <c r="C20" s="936">
        <f t="shared" si="4"/>
        <v>3316493.9365832596</v>
      </c>
      <c r="D20" s="1661">
        <v>0</v>
      </c>
      <c r="E20" s="1661">
        <v>0</v>
      </c>
      <c r="F20" s="1661">
        <v>0</v>
      </c>
      <c r="G20" s="1661">
        <v>0</v>
      </c>
      <c r="H20" s="1661">
        <v>0</v>
      </c>
      <c r="I20" s="1661">
        <f>'Adj 3.6 Wheeling Rev'!BO16</f>
        <v>0</v>
      </c>
      <c r="J20" s="1661">
        <f>'Adj 3.6 Wheeling Rev'!BQ16</f>
        <v>0</v>
      </c>
      <c r="K20" s="1661">
        <v>0</v>
      </c>
      <c r="L20" s="1661">
        <f>SUM('Adj 4.2 Gen Wage Inc-Annual'!BN32:BN39)</f>
        <v>0</v>
      </c>
      <c r="M20" s="1661">
        <f>SUM('Adj 4.3 PF Gen Wage Inc'!I31:I38)</f>
        <v>21961.872203814237</v>
      </c>
      <c r="N20" s="1661">
        <v>0</v>
      </c>
      <c r="O20" s="1661">
        <v>0</v>
      </c>
      <c r="P20" s="1661">
        <v>0</v>
      </c>
      <c r="Q20" s="1661">
        <f>'Adj 4.7 Remove Non-recurring '!BN10</f>
        <v>0</v>
      </c>
      <c r="R20" s="1661">
        <f>'Adj 4.8 Remove MEHC Severance'!I22</f>
        <v>0</v>
      </c>
      <c r="S20" s="1661">
        <v>0</v>
      </c>
      <c r="T20" s="1661">
        <f>'Adj 5.2 Net Power Costs - PF'!G27</f>
        <v>3336530.3943000822</v>
      </c>
      <c r="U20" s="1661">
        <v>0</v>
      </c>
      <c r="V20" s="1661">
        <v>0</v>
      </c>
      <c r="W20" s="1661">
        <v>0</v>
      </c>
      <c r="X20" s="1661">
        <v>0</v>
      </c>
      <c r="Y20" s="1661">
        <v>0</v>
      </c>
      <c r="Z20" s="1661">
        <v>0</v>
      </c>
      <c r="AA20" s="1661">
        <v>0</v>
      </c>
      <c r="AB20" s="1661">
        <v>0</v>
      </c>
      <c r="AC20" s="1661">
        <v>0</v>
      </c>
      <c r="AD20" s="1661">
        <v>0</v>
      </c>
      <c r="AE20" s="1661">
        <v>0</v>
      </c>
      <c r="AF20" s="1661">
        <v>0</v>
      </c>
      <c r="AG20" s="1661">
        <v>0</v>
      </c>
      <c r="AH20" s="1661">
        <v>0</v>
      </c>
      <c r="AI20" s="1661">
        <v>0</v>
      </c>
      <c r="AJ20" s="1661">
        <v>0</v>
      </c>
      <c r="AK20" s="1661">
        <v>0</v>
      </c>
      <c r="AL20" s="1661">
        <v>0</v>
      </c>
      <c r="AM20" s="1661">
        <v>0</v>
      </c>
      <c r="AN20" s="1661">
        <v>0</v>
      </c>
      <c r="AO20" s="1661">
        <v>0</v>
      </c>
      <c r="AP20" s="1661">
        <v>0</v>
      </c>
      <c r="AQ20" s="1661">
        <v>0</v>
      </c>
      <c r="AR20" s="1661">
        <v>0</v>
      </c>
      <c r="AS20" s="1661">
        <v>0</v>
      </c>
      <c r="AT20" s="1661">
        <v>0</v>
      </c>
      <c r="AU20" s="1661">
        <v>0</v>
      </c>
      <c r="AV20" s="1661">
        <v>0</v>
      </c>
      <c r="AW20" s="1661">
        <v>0</v>
      </c>
      <c r="AX20" s="1661">
        <v>0</v>
      </c>
      <c r="AY20" s="1661">
        <v>0</v>
      </c>
      <c r="AZ20" s="1661">
        <f>'Adj 9.1.1 Prod Factor Adj (cont'!I15</f>
        <v>-41998.329920637007</v>
      </c>
    </row>
    <row r="21" spans="1:52">
      <c r="A21" s="904">
        <v>13</v>
      </c>
      <c r="B21" s="948" t="s">
        <v>32</v>
      </c>
      <c r="C21" s="936">
        <f t="shared" si="4"/>
        <v>91504.858297324157</v>
      </c>
      <c r="D21" s="1661">
        <v>0</v>
      </c>
      <c r="E21" s="1661">
        <v>0</v>
      </c>
      <c r="F21" s="1661">
        <v>0</v>
      </c>
      <c r="G21" s="1661">
        <v>0</v>
      </c>
      <c r="H21" s="1661"/>
      <c r="I21" s="1661">
        <v>0</v>
      </c>
      <c r="J21" s="1661">
        <v>0</v>
      </c>
      <c r="K21" s="1661">
        <v>0</v>
      </c>
      <c r="L21" s="1661">
        <f>SUM('Adj 4.2 Gen Wage Inc-Annual'!BN40:BN43)</f>
        <v>0</v>
      </c>
      <c r="M21" s="1661">
        <f>SUM('Adj 4.3 PF Gen Wage Inc'!I39:I42)</f>
        <v>91504.858297324157</v>
      </c>
      <c r="N21" s="1661">
        <f>'Adj 4.4 Pension Curtailment'!H18</f>
        <v>0</v>
      </c>
      <c r="O21" s="1661">
        <v>0</v>
      </c>
      <c r="P21" s="1661">
        <v>0</v>
      </c>
      <c r="Q21" s="1661">
        <f>'Adj 4.7 Remove Non-recurring '!BN15+'Adj 4.7 Remove Non-recurring '!BN17</f>
        <v>0</v>
      </c>
      <c r="R21" s="1661">
        <v>0</v>
      </c>
      <c r="S21" s="1661">
        <v>0</v>
      </c>
      <c r="T21" s="1661">
        <v>0</v>
      </c>
      <c r="U21" s="1661">
        <v>0</v>
      </c>
      <c r="V21" s="1661">
        <v>0</v>
      </c>
      <c r="W21" s="1661">
        <v>0</v>
      </c>
      <c r="X21" s="1661">
        <v>0</v>
      </c>
      <c r="Y21" s="1661">
        <v>0</v>
      </c>
      <c r="Z21" s="1661">
        <v>0</v>
      </c>
      <c r="AA21" s="1661">
        <v>0</v>
      </c>
      <c r="AB21" s="1661">
        <v>0</v>
      </c>
      <c r="AC21" s="1661">
        <v>0</v>
      </c>
      <c r="AD21" s="1661">
        <v>0</v>
      </c>
      <c r="AE21" s="1661">
        <v>0</v>
      </c>
      <c r="AF21" s="1661">
        <v>0</v>
      </c>
      <c r="AG21" s="1661">
        <v>0</v>
      </c>
      <c r="AH21" s="1661">
        <v>0</v>
      </c>
      <c r="AI21" s="1661">
        <v>0</v>
      </c>
      <c r="AJ21" s="1661">
        <v>0</v>
      </c>
      <c r="AK21" s="1661">
        <v>0</v>
      </c>
      <c r="AL21" s="1661">
        <v>0</v>
      </c>
      <c r="AM21" s="1661">
        <v>0</v>
      </c>
      <c r="AN21" s="1661">
        <v>0</v>
      </c>
      <c r="AO21" s="1661">
        <v>0</v>
      </c>
      <c r="AP21" s="1661">
        <v>0</v>
      </c>
      <c r="AQ21" s="1661">
        <v>0</v>
      </c>
      <c r="AR21" s="1661">
        <v>0</v>
      </c>
      <c r="AS21" s="1661">
        <v>0</v>
      </c>
      <c r="AT21" s="1661">
        <v>0</v>
      </c>
      <c r="AU21" s="1661">
        <v>0</v>
      </c>
      <c r="AV21" s="1661">
        <v>0</v>
      </c>
      <c r="AW21" s="1661">
        <v>0</v>
      </c>
      <c r="AX21" s="1661">
        <v>0</v>
      </c>
      <c r="AY21" s="1661">
        <v>0</v>
      </c>
      <c r="AZ21" s="1661">
        <v>0</v>
      </c>
    </row>
    <row r="22" spans="1:52">
      <c r="A22" s="904">
        <v>14</v>
      </c>
      <c r="B22" s="948" t="s">
        <v>33</v>
      </c>
      <c r="C22" s="936">
        <f t="shared" si="4"/>
        <v>57733.795278402366</v>
      </c>
      <c r="D22" s="1661"/>
      <c r="E22" s="1661"/>
      <c r="F22" s="1661"/>
      <c r="G22" s="1661">
        <v>0</v>
      </c>
      <c r="H22" s="1661">
        <v>0</v>
      </c>
      <c r="I22" s="1661">
        <v>0</v>
      </c>
      <c r="J22" s="1661">
        <v>0</v>
      </c>
      <c r="K22" s="1661">
        <v>0</v>
      </c>
      <c r="L22" s="1661">
        <f>'Adj 4.2 Gen Wage Inc-Annual'!BN44+'Adj 4.2 Gen Wage Inc-Annual'!BN45</f>
        <v>0</v>
      </c>
      <c r="M22" s="1661">
        <f>SUM('Adj 4.3 PF Gen Wage Inc'!I43:I44)</f>
        <v>57733.795278402366</v>
      </c>
      <c r="N22" s="1661">
        <v>0</v>
      </c>
      <c r="O22" s="1661">
        <v>0</v>
      </c>
      <c r="P22" s="1661">
        <v>0</v>
      </c>
      <c r="Q22" s="1661">
        <f>'Adj 4.7 Remove Non-recurring '!BN11</f>
        <v>0</v>
      </c>
      <c r="R22" s="1661">
        <v>0</v>
      </c>
      <c r="S22" s="1661">
        <v>0</v>
      </c>
      <c r="T22" s="1661">
        <v>0</v>
      </c>
      <c r="U22" s="1661">
        <v>0</v>
      </c>
      <c r="V22" s="1661">
        <v>0</v>
      </c>
      <c r="W22" s="1661">
        <v>0</v>
      </c>
      <c r="X22" s="1661">
        <v>0</v>
      </c>
      <c r="Y22" s="1661">
        <v>0</v>
      </c>
      <c r="Z22" s="1661">
        <v>0</v>
      </c>
      <c r="AA22" s="1661">
        <v>0</v>
      </c>
      <c r="AB22" s="1661">
        <v>0</v>
      </c>
      <c r="AC22" s="1661">
        <v>0</v>
      </c>
      <c r="AD22" s="1661">
        <v>0</v>
      </c>
      <c r="AE22" s="1661">
        <v>0</v>
      </c>
      <c r="AF22" s="1661">
        <v>0</v>
      </c>
      <c r="AG22" s="1661">
        <v>0</v>
      </c>
      <c r="AH22" s="1661">
        <v>0</v>
      </c>
      <c r="AI22" s="1661">
        <v>0</v>
      </c>
      <c r="AJ22" s="1661">
        <v>0</v>
      </c>
      <c r="AK22" s="1661">
        <v>0</v>
      </c>
      <c r="AL22" s="1661">
        <v>0</v>
      </c>
      <c r="AM22" s="1661">
        <v>0</v>
      </c>
      <c r="AN22" s="1661">
        <v>0</v>
      </c>
      <c r="AO22" s="1661">
        <v>0</v>
      </c>
      <c r="AP22" s="1661">
        <v>0</v>
      </c>
      <c r="AQ22" s="1661">
        <v>0</v>
      </c>
      <c r="AR22" s="1661">
        <v>0</v>
      </c>
      <c r="AS22" s="1661">
        <v>0</v>
      </c>
      <c r="AT22" s="1661">
        <v>0</v>
      </c>
      <c r="AU22" s="1661">
        <v>0</v>
      </c>
      <c r="AV22" s="1661">
        <v>0</v>
      </c>
      <c r="AW22" s="1661">
        <v>0</v>
      </c>
      <c r="AX22" s="1661">
        <v>0</v>
      </c>
      <c r="AY22" s="1661">
        <v>0</v>
      </c>
      <c r="AZ22" s="1661">
        <f>AZ9*'Conversion factor'!$C$35</f>
        <v>0</v>
      </c>
    </row>
    <row r="23" spans="1:52">
      <c r="A23" s="904">
        <v>15</v>
      </c>
      <c r="B23" s="948" t="s">
        <v>34</v>
      </c>
      <c r="C23" s="936">
        <f t="shared" si="4"/>
        <v>2679.2924333421715</v>
      </c>
      <c r="D23" s="1661">
        <v>0</v>
      </c>
      <c r="E23" s="1661">
        <v>0</v>
      </c>
      <c r="F23" s="1661">
        <v>0</v>
      </c>
      <c r="G23" s="1661">
        <v>0</v>
      </c>
      <c r="H23" s="1661">
        <v>0</v>
      </c>
      <c r="I23" s="1661">
        <v>0</v>
      </c>
      <c r="J23" s="1661">
        <v>0</v>
      </c>
      <c r="K23" s="1661">
        <f>'Adj 4.1 Misc Exp'!BO11</f>
        <v>0</v>
      </c>
      <c r="L23" s="1661">
        <f>'Adj 4.2 Gen Wage Inc-Annual'!BN46+'Adj 4.2 Gen Wage Inc-Annual'!BN47</f>
        <v>0</v>
      </c>
      <c r="M23" s="1661">
        <f>SUM('Adj 4.3 PF Gen Wage Inc'!I45:I47)</f>
        <v>2679.2924333421715</v>
      </c>
      <c r="N23" s="1661">
        <v>0</v>
      </c>
      <c r="O23" s="1661">
        <v>0</v>
      </c>
      <c r="P23" s="1661">
        <f>'Adj 4.6 DSM Removal'!BN16</f>
        <v>0</v>
      </c>
      <c r="Q23" s="1661">
        <v>0</v>
      </c>
      <c r="R23" s="1661">
        <v>0</v>
      </c>
      <c r="S23" s="1661">
        <v>0</v>
      </c>
      <c r="T23" s="1661">
        <v>0</v>
      </c>
      <c r="U23" s="1661">
        <v>0</v>
      </c>
      <c r="V23" s="1661">
        <v>0</v>
      </c>
      <c r="W23" s="1661">
        <v>0</v>
      </c>
      <c r="X23" s="1661">
        <v>0</v>
      </c>
      <c r="Y23" s="1661">
        <v>0</v>
      </c>
      <c r="Z23" s="1661">
        <v>0</v>
      </c>
      <c r="AA23" s="1661">
        <v>0</v>
      </c>
      <c r="AB23" s="1661">
        <v>0</v>
      </c>
      <c r="AC23" s="1661">
        <v>0</v>
      </c>
      <c r="AD23" s="1661">
        <v>0</v>
      </c>
      <c r="AE23" s="1661">
        <v>0</v>
      </c>
      <c r="AF23" s="1661">
        <v>0</v>
      </c>
      <c r="AG23" s="1661">
        <v>0</v>
      </c>
      <c r="AH23" s="1661">
        <v>0</v>
      </c>
      <c r="AI23" s="1661">
        <v>0</v>
      </c>
      <c r="AJ23" s="1661">
        <v>0</v>
      </c>
      <c r="AK23" s="1661">
        <v>0</v>
      </c>
      <c r="AL23" s="1661">
        <v>0</v>
      </c>
      <c r="AM23" s="1661">
        <v>0</v>
      </c>
      <c r="AN23" s="1661">
        <v>0</v>
      </c>
      <c r="AO23" s="1661">
        <v>0</v>
      </c>
      <c r="AP23" s="1661">
        <v>0</v>
      </c>
      <c r="AQ23" s="1661">
        <v>0</v>
      </c>
      <c r="AR23" s="1661">
        <v>0</v>
      </c>
      <c r="AS23" s="1661">
        <v>0</v>
      </c>
      <c r="AT23" s="1661">
        <v>0</v>
      </c>
      <c r="AU23" s="1661">
        <v>0</v>
      </c>
      <c r="AV23" s="1661">
        <v>0</v>
      </c>
      <c r="AW23" s="1661">
        <v>0</v>
      </c>
      <c r="AX23" s="1661">
        <v>0</v>
      </c>
      <c r="AY23" s="1661">
        <v>0</v>
      </c>
      <c r="AZ23" s="1661">
        <v>0</v>
      </c>
    </row>
    <row r="24" spans="1:52">
      <c r="A24" s="904">
        <v>16</v>
      </c>
      <c r="B24" s="948" t="s">
        <v>35</v>
      </c>
      <c r="C24" s="936">
        <f t="shared" si="4"/>
        <v>0</v>
      </c>
      <c r="D24" s="1661">
        <v>0</v>
      </c>
      <c r="E24" s="1661">
        <v>0</v>
      </c>
      <c r="F24" s="1661">
        <v>0</v>
      </c>
      <c r="G24" s="1661">
        <v>0</v>
      </c>
      <c r="H24" s="1661">
        <v>0</v>
      </c>
      <c r="I24" s="1661">
        <v>0</v>
      </c>
      <c r="J24" s="1661">
        <v>0</v>
      </c>
      <c r="K24" s="1661">
        <v>0</v>
      </c>
      <c r="L24" s="1661">
        <v>0</v>
      </c>
      <c r="M24" s="1661">
        <v>0</v>
      </c>
      <c r="N24" s="1661">
        <v>0</v>
      </c>
      <c r="O24" s="1661">
        <v>0</v>
      </c>
      <c r="P24" s="1661">
        <v>0</v>
      </c>
      <c r="Q24" s="1661">
        <v>0</v>
      </c>
      <c r="R24" s="1661">
        <v>0</v>
      </c>
      <c r="S24" s="1661">
        <v>0</v>
      </c>
      <c r="T24" s="1661">
        <v>0</v>
      </c>
      <c r="U24" s="1661">
        <v>0</v>
      </c>
      <c r="V24" s="1661">
        <v>0</v>
      </c>
      <c r="W24" s="1661">
        <v>0</v>
      </c>
      <c r="X24" s="1661">
        <v>0</v>
      </c>
      <c r="Y24" s="1661">
        <v>0</v>
      </c>
      <c r="Z24" s="1661">
        <v>0</v>
      </c>
      <c r="AA24" s="1661">
        <v>0</v>
      </c>
      <c r="AB24" s="1661">
        <v>0</v>
      </c>
      <c r="AC24" s="1661">
        <v>0</v>
      </c>
      <c r="AD24" s="1661">
        <v>0</v>
      </c>
      <c r="AE24" s="1661">
        <v>0</v>
      </c>
      <c r="AF24" s="1661">
        <v>0</v>
      </c>
      <c r="AG24" s="1661">
        <v>0</v>
      </c>
      <c r="AH24" s="1661">
        <v>0</v>
      </c>
      <c r="AI24" s="1661">
        <v>0</v>
      </c>
      <c r="AJ24" s="1661">
        <v>0</v>
      </c>
      <c r="AK24" s="1661">
        <v>0</v>
      </c>
      <c r="AL24" s="1661">
        <v>0</v>
      </c>
      <c r="AM24" s="1661">
        <v>0</v>
      </c>
      <c r="AN24" s="1661">
        <v>0</v>
      </c>
      <c r="AO24" s="1661">
        <v>0</v>
      </c>
      <c r="AP24" s="1661">
        <v>0</v>
      </c>
      <c r="AQ24" s="1661">
        <v>0</v>
      </c>
      <c r="AR24" s="1661">
        <v>0</v>
      </c>
      <c r="AS24" s="1661">
        <v>0</v>
      </c>
      <c r="AT24" s="1661">
        <v>0</v>
      </c>
      <c r="AU24" s="1661">
        <v>0</v>
      </c>
      <c r="AV24" s="1661">
        <v>0</v>
      </c>
      <c r="AW24" s="1661">
        <v>0</v>
      </c>
      <c r="AX24" s="1661">
        <v>0</v>
      </c>
      <c r="AY24" s="1661">
        <v>0</v>
      </c>
      <c r="AZ24" s="1661">
        <v>0</v>
      </c>
    </row>
    <row r="25" spans="1:52">
      <c r="A25" s="904">
        <v>17</v>
      </c>
      <c r="B25" s="948" t="s">
        <v>36</v>
      </c>
      <c r="C25" s="1700">
        <f t="shared" si="4"/>
        <v>-1157880.4857453159</v>
      </c>
      <c r="D25" s="1661">
        <v>0</v>
      </c>
      <c r="E25" s="1661">
        <v>0</v>
      </c>
      <c r="F25" s="1661">
        <v>0</v>
      </c>
      <c r="G25" s="1661">
        <v>0</v>
      </c>
      <c r="H25" s="1661">
        <v>0</v>
      </c>
      <c r="I25" s="1661">
        <v>0</v>
      </c>
      <c r="J25" s="1661">
        <f>+'Adj. 3.7 Comm Sales'!I15</f>
        <v>171128.51</v>
      </c>
      <c r="K25" s="1661">
        <f>'Adj 4.1 Misc Exp'!BO10+'Adj 4.1 Misc Exp'!BO12+'Adj 4.1 Misc Exp'!BO17</f>
        <v>0</v>
      </c>
      <c r="L25" s="1661">
        <f>'Adj 4.2 Gen Wage Inc-Annual'!BN49+'Adj 4.2 Gen Wage Inc-Annual'!BN50</f>
        <v>0</v>
      </c>
      <c r="M25" s="1661">
        <f>SUM('Adj 4.3 PF Gen Wage Inc'!I48:I49)</f>
        <v>84610.99284247146</v>
      </c>
      <c r="N25" s="1661">
        <f>'Adj 4.4 Pension Curtailment'!H12</f>
        <v>-776572.64858778729</v>
      </c>
      <c r="O25" s="1661">
        <f>'Adj 4.5 Affiliate Mang''t Fee'!BN9</f>
        <v>0</v>
      </c>
      <c r="P25" s="1661">
        <v>0</v>
      </c>
      <c r="Q25" s="1661">
        <v>0</v>
      </c>
      <c r="R25" s="1661">
        <f>'Adj 4.8 Remove MEHC Severance'!I10</f>
        <v>-637047.3400000002</v>
      </c>
      <c r="S25" s="1667">
        <v>0</v>
      </c>
      <c r="T25" s="1661">
        <v>0</v>
      </c>
      <c r="U25" s="1661">
        <v>0</v>
      </c>
      <c r="V25" s="1661">
        <v>0</v>
      </c>
      <c r="W25" s="1661">
        <v>0</v>
      </c>
      <c r="X25" s="1661">
        <v>0</v>
      </c>
      <c r="Y25" s="1661">
        <v>0</v>
      </c>
      <c r="Z25" s="1661">
        <v>0</v>
      </c>
      <c r="AA25" s="1661">
        <v>0</v>
      </c>
      <c r="AB25" s="1661">
        <v>0</v>
      </c>
      <c r="AC25" s="1661">
        <v>0</v>
      </c>
      <c r="AD25" s="1661">
        <v>0</v>
      </c>
      <c r="AE25" s="1661">
        <v>0</v>
      </c>
      <c r="AF25" s="1661">
        <v>0</v>
      </c>
      <c r="AG25" s="1661">
        <v>0</v>
      </c>
      <c r="AH25" s="1661">
        <v>0</v>
      </c>
      <c r="AI25" s="1661">
        <v>0</v>
      </c>
      <c r="AJ25" s="1661">
        <v>0</v>
      </c>
      <c r="AK25" s="1661">
        <v>0</v>
      </c>
      <c r="AL25" s="1661">
        <v>0</v>
      </c>
      <c r="AM25" s="1661">
        <v>0</v>
      </c>
      <c r="AN25" s="1661">
        <f>'Adj 8.3 Environ Remediation'!BO12</f>
        <v>0</v>
      </c>
      <c r="AO25" s="1661">
        <v>0</v>
      </c>
      <c r="AP25" s="1661">
        <v>0</v>
      </c>
      <c r="AQ25" s="1661">
        <v>0</v>
      </c>
      <c r="AR25" s="1661">
        <v>0</v>
      </c>
      <c r="AS25" s="1661">
        <v>0</v>
      </c>
      <c r="AT25" s="1661">
        <v>0</v>
      </c>
      <c r="AU25" s="1661">
        <v>0</v>
      </c>
      <c r="AV25" s="1661">
        <v>0</v>
      </c>
      <c r="AW25" s="1661">
        <v>0</v>
      </c>
      <c r="AX25" s="1661">
        <v>0</v>
      </c>
      <c r="AY25" s="1661">
        <v>0</v>
      </c>
      <c r="AZ25" s="1661">
        <v>0</v>
      </c>
    </row>
    <row r="26" spans="1:52">
      <c r="A26" s="904">
        <v>18</v>
      </c>
      <c r="B26" s="1668" t="s">
        <v>37</v>
      </c>
      <c r="C26" s="1701">
        <f t="shared" ref="C26:I26" si="5">SUM(C16:C25)</f>
        <v>-12459780.450517567</v>
      </c>
      <c r="D26" s="1669">
        <f t="shared" si="5"/>
        <v>0</v>
      </c>
      <c r="E26" s="1669">
        <f t="shared" si="5"/>
        <v>0</v>
      </c>
      <c r="F26" s="1669">
        <f t="shared" si="5"/>
        <v>0</v>
      </c>
      <c r="G26" s="1669">
        <f t="shared" si="5"/>
        <v>0</v>
      </c>
      <c r="H26" s="1669">
        <f t="shared" si="5"/>
        <v>0</v>
      </c>
      <c r="I26" s="1669">
        <f t="shared" si="5"/>
        <v>0</v>
      </c>
      <c r="J26" s="1669">
        <f t="shared" ref="J26" si="6">SUM(J16:J25)</f>
        <v>274359.89</v>
      </c>
      <c r="K26" s="1669">
        <f t="shared" ref="K26:T26" si="7">SUM(K16:K25)</f>
        <v>0</v>
      </c>
      <c r="L26" s="1669">
        <f t="shared" si="7"/>
        <v>0</v>
      </c>
      <c r="M26" s="1669">
        <f t="shared" si="7"/>
        <v>373894.17079196376</v>
      </c>
      <c r="N26" s="1669">
        <f t="shared" si="7"/>
        <v>-776572.64858778729</v>
      </c>
      <c r="O26" s="1669">
        <f t="shared" si="7"/>
        <v>0</v>
      </c>
      <c r="P26" s="1669">
        <f t="shared" si="7"/>
        <v>0</v>
      </c>
      <c r="Q26" s="1669">
        <f t="shared" si="7"/>
        <v>0</v>
      </c>
      <c r="R26" s="1669">
        <f t="shared" si="7"/>
        <v>-637047.3400000002</v>
      </c>
      <c r="S26" s="1669">
        <f t="shared" si="7"/>
        <v>0</v>
      </c>
      <c r="T26" s="1669">
        <f t="shared" si="7"/>
        <v>-11348989.272879435</v>
      </c>
      <c r="U26" s="1669">
        <f t="shared" ref="U26:X26" si="8">SUM(U16:U25)</f>
        <v>0</v>
      </c>
      <c r="V26" s="1669">
        <f t="shared" si="8"/>
        <v>0</v>
      </c>
      <c r="W26" s="1669">
        <f t="shared" si="8"/>
        <v>0</v>
      </c>
      <c r="X26" s="1669">
        <f t="shared" si="8"/>
        <v>0</v>
      </c>
      <c r="Y26" s="1669">
        <f t="shared" ref="Y26:AZ26" si="9">SUM(Y16:Y25)</f>
        <v>0</v>
      </c>
      <c r="Z26" s="1669">
        <f t="shared" si="9"/>
        <v>0</v>
      </c>
      <c r="AA26" s="1669">
        <f t="shared" si="9"/>
        <v>0</v>
      </c>
      <c r="AB26" s="1669">
        <f t="shared" si="9"/>
        <v>0</v>
      </c>
      <c r="AC26" s="1669">
        <f t="shared" si="9"/>
        <v>0</v>
      </c>
      <c r="AD26" s="1669">
        <f t="shared" si="9"/>
        <v>0</v>
      </c>
      <c r="AE26" s="1669">
        <f t="shared" si="9"/>
        <v>0</v>
      </c>
      <c r="AF26" s="1669">
        <f t="shared" si="9"/>
        <v>0</v>
      </c>
      <c r="AG26" s="1669">
        <f t="shared" si="9"/>
        <v>0</v>
      </c>
      <c r="AH26" s="1669">
        <f t="shared" si="9"/>
        <v>0</v>
      </c>
      <c r="AI26" s="1669">
        <f t="shared" si="9"/>
        <v>0</v>
      </c>
      <c r="AJ26" s="1669">
        <f t="shared" si="9"/>
        <v>0</v>
      </c>
      <c r="AK26" s="1669">
        <f t="shared" si="9"/>
        <v>0</v>
      </c>
      <c r="AL26" s="1669">
        <f t="shared" si="9"/>
        <v>0</v>
      </c>
      <c r="AM26" s="1669">
        <f t="shared" si="9"/>
        <v>0</v>
      </c>
      <c r="AN26" s="1669">
        <f t="shared" si="9"/>
        <v>0</v>
      </c>
      <c r="AO26" s="1669">
        <f t="shared" si="9"/>
        <v>0</v>
      </c>
      <c r="AP26" s="1669">
        <f t="shared" si="9"/>
        <v>0</v>
      </c>
      <c r="AQ26" s="1669">
        <f t="shared" si="9"/>
        <v>0</v>
      </c>
      <c r="AR26" s="1669">
        <f t="shared" si="9"/>
        <v>0</v>
      </c>
      <c r="AS26" s="1669">
        <f t="shared" si="9"/>
        <v>0</v>
      </c>
      <c r="AT26" s="1669">
        <f t="shared" si="9"/>
        <v>0</v>
      </c>
      <c r="AU26" s="1669">
        <f t="shared" si="9"/>
        <v>0</v>
      </c>
      <c r="AV26" s="1669">
        <f t="shared" si="9"/>
        <v>0</v>
      </c>
      <c r="AW26" s="1669">
        <f>SUM(AW16:AW25)</f>
        <v>0</v>
      </c>
      <c r="AX26" s="1669">
        <f>SUM(AX16:AX25)</f>
        <v>0</v>
      </c>
      <c r="AY26" s="1669">
        <f t="shared" si="9"/>
        <v>-48616.346184933995</v>
      </c>
      <c r="AZ26" s="1669">
        <f t="shared" si="9"/>
        <v>-296808.90365737269</v>
      </c>
    </row>
    <row r="27" spans="1:52">
      <c r="B27" s="952"/>
      <c r="C27" s="904"/>
      <c r="D27" s="1666"/>
      <c r="E27" s="1666"/>
      <c r="F27" s="1666"/>
      <c r="G27" s="1666"/>
      <c r="H27" s="1666"/>
      <c r="I27" s="1666"/>
      <c r="J27" s="1666"/>
      <c r="K27" s="1666"/>
      <c r="L27" s="1666"/>
      <c r="M27" s="1666"/>
      <c r="N27" s="1666"/>
      <c r="O27" s="1666"/>
      <c r="P27" s="1666"/>
      <c r="Q27" s="1666"/>
      <c r="R27" s="1666"/>
      <c r="S27" s="1666"/>
      <c r="T27" s="1666"/>
      <c r="U27" s="1666"/>
      <c r="V27" s="1666"/>
      <c r="W27" s="904"/>
      <c r="X27" s="904"/>
      <c r="Y27" s="1666"/>
      <c r="Z27" s="1666"/>
      <c r="AA27" s="1666"/>
      <c r="AB27" s="1666"/>
      <c r="AC27" s="1666"/>
      <c r="AD27" s="1666"/>
      <c r="AE27" s="1666"/>
      <c r="AF27" s="1666"/>
      <c r="AG27" s="1666"/>
      <c r="AH27" s="1666"/>
      <c r="AI27" s="1666"/>
      <c r="AJ27" s="1666"/>
      <c r="AK27" s="1666"/>
      <c r="AL27" s="1666"/>
      <c r="AM27" s="1666"/>
      <c r="AN27" s="1666"/>
      <c r="AO27" s="1666"/>
      <c r="AP27" s="1666"/>
      <c r="AQ27" s="1666"/>
      <c r="AR27" s="1666"/>
      <c r="AS27" s="1666"/>
      <c r="AT27" s="1666"/>
      <c r="AU27" s="1666"/>
      <c r="AV27" s="929"/>
      <c r="AW27" s="929"/>
      <c r="AX27" s="929"/>
      <c r="AY27" s="904"/>
      <c r="AZ27" s="904"/>
    </row>
    <row r="28" spans="1:52">
      <c r="A28" s="904">
        <v>19</v>
      </c>
      <c r="B28" s="948" t="s">
        <v>38</v>
      </c>
      <c r="C28" s="936">
        <f>SUM(D28:AZ28)</f>
        <v>-29238.355724457091</v>
      </c>
      <c r="D28" s="1661">
        <v>0</v>
      </c>
      <c r="E28" s="1661">
        <v>0</v>
      </c>
      <c r="F28" s="1661">
        <v>0</v>
      </c>
      <c r="G28" s="1661">
        <v>0</v>
      </c>
      <c r="H28" s="1661">
        <v>0</v>
      </c>
      <c r="I28" s="1661">
        <v>0</v>
      </c>
      <c r="J28" s="1661">
        <v>0</v>
      </c>
      <c r="K28" s="1661">
        <v>0</v>
      </c>
      <c r="L28" s="1661">
        <v>0</v>
      </c>
      <c r="M28" s="1661">
        <v>0</v>
      </c>
      <c r="N28" s="1661">
        <v>0</v>
      </c>
      <c r="O28" s="1661">
        <v>0</v>
      </c>
      <c r="P28" s="1661">
        <v>0</v>
      </c>
      <c r="Q28" s="1661">
        <v>0</v>
      </c>
      <c r="R28" s="1661">
        <v>0</v>
      </c>
      <c r="S28" s="1661">
        <v>0</v>
      </c>
      <c r="T28" s="1661">
        <v>0</v>
      </c>
      <c r="U28" s="1661">
        <v>0</v>
      </c>
      <c r="V28" s="1661">
        <v>0</v>
      </c>
      <c r="W28" s="1661">
        <v>0</v>
      </c>
      <c r="X28" s="1661">
        <f>'Adj 5.6 Removal of Colstrip #3'!BM9+'Adj 5.6 Removal of Colstrip #3'!BM10</f>
        <v>0</v>
      </c>
      <c r="Y28" s="1661">
        <f>'Adj 6.1 Hydro Decomm.'!BO14</f>
        <v>0</v>
      </c>
      <c r="Z28" s="1661">
        <v>0</v>
      </c>
      <c r="AA28" s="1661">
        <v>0</v>
      </c>
      <c r="AB28" s="1661">
        <v>0</v>
      </c>
      <c r="AC28" s="1661">
        <v>0</v>
      </c>
      <c r="AD28" s="1661">
        <v>0</v>
      </c>
      <c r="AE28" s="1661">
        <v>0</v>
      </c>
      <c r="AF28" s="1661">
        <v>0</v>
      </c>
      <c r="AG28" s="1661">
        <v>0</v>
      </c>
      <c r="AH28" s="1661">
        <v>0</v>
      </c>
      <c r="AI28" s="1661">
        <v>0</v>
      </c>
      <c r="AJ28" s="1661">
        <v>0</v>
      </c>
      <c r="AK28" s="1661">
        <v>0</v>
      </c>
      <c r="AL28" s="1661">
        <v>0</v>
      </c>
      <c r="AM28" s="1661">
        <v>0</v>
      </c>
      <c r="AN28" s="1661">
        <v>0</v>
      </c>
      <c r="AO28" s="1661">
        <v>0</v>
      </c>
      <c r="AP28" s="1661">
        <f>'Adj 8.5 Misc. Rate base'!BM24</f>
        <v>0</v>
      </c>
      <c r="AQ28" s="1661">
        <v>0</v>
      </c>
      <c r="AR28" s="1661">
        <v>0</v>
      </c>
      <c r="AS28" s="1661">
        <f>'Adj 8.8 Trojan Unrec Plant Adj'!BN9</f>
        <v>0</v>
      </c>
      <c r="AT28" s="1661">
        <f>'Adj 8.8 Trojan Unrec Plant Adj'!BO9</f>
        <v>0</v>
      </c>
      <c r="AU28" s="1661">
        <v>0</v>
      </c>
      <c r="AV28" s="1661">
        <v>0</v>
      </c>
      <c r="AW28" s="1661">
        <v>0</v>
      </c>
      <c r="AX28" s="1661">
        <v>0</v>
      </c>
      <c r="AY28" s="1661">
        <f>'Adj 9.1 Prod Factor Adj'!I29</f>
        <v>-29238.355724457091</v>
      </c>
      <c r="AZ28" s="1661">
        <v>0</v>
      </c>
    </row>
    <row r="29" spans="1:52">
      <c r="A29" s="904">
        <v>20</v>
      </c>
      <c r="B29" s="948" t="s">
        <v>18</v>
      </c>
      <c r="C29" s="936">
        <f>SUM(D29:AZ29)</f>
        <v>-182288.98018681514</v>
      </c>
      <c r="D29" s="1661">
        <v>0</v>
      </c>
      <c r="E29" s="1661">
        <v>0</v>
      </c>
      <c r="F29" s="1661">
        <v>0</v>
      </c>
      <c r="G29" s="1661">
        <v>0</v>
      </c>
      <c r="H29" s="1661">
        <v>0</v>
      </c>
      <c r="I29" s="1661">
        <v>0</v>
      </c>
      <c r="J29" s="1661">
        <v>0</v>
      </c>
      <c r="K29" s="1661">
        <v>0</v>
      </c>
      <c r="L29" s="1661">
        <v>0</v>
      </c>
      <c r="M29" s="1661">
        <v>0</v>
      </c>
      <c r="N29" s="1661">
        <v>0</v>
      </c>
      <c r="O29" s="1661">
        <v>0</v>
      </c>
      <c r="P29" s="1661">
        <v>0</v>
      </c>
      <c r="Q29" s="1661">
        <v>0</v>
      </c>
      <c r="R29" s="1661">
        <v>0</v>
      </c>
      <c r="S29" s="1661">
        <v>0</v>
      </c>
      <c r="T29" s="1661">
        <v>0</v>
      </c>
      <c r="U29" s="1661">
        <v>0</v>
      </c>
      <c r="V29" s="1661">
        <v>0</v>
      </c>
      <c r="W29" s="1661">
        <v>0</v>
      </c>
      <c r="X29" s="1661">
        <v>0</v>
      </c>
      <c r="Y29" s="1661">
        <v>0</v>
      </c>
      <c r="Z29" s="1661">
        <v>0</v>
      </c>
      <c r="AA29" s="1661">
        <v>0</v>
      </c>
      <c r="AB29" s="1661">
        <v>0</v>
      </c>
      <c r="AC29" s="1661">
        <v>0</v>
      </c>
      <c r="AD29" s="1661">
        <v>0</v>
      </c>
      <c r="AE29" s="1661">
        <v>0</v>
      </c>
      <c r="AF29" s="1661">
        <v>0</v>
      </c>
      <c r="AG29" s="1661">
        <v>0</v>
      </c>
      <c r="AH29" s="1661">
        <v>0</v>
      </c>
      <c r="AI29" s="1661">
        <v>0</v>
      </c>
      <c r="AJ29" s="1661">
        <v>0</v>
      </c>
      <c r="AK29" s="1661">
        <v>0</v>
      </c>
      <c r="AL29" s="1661">
        <v>0</v>
      </c>
      <c r="AM29" s="1661">
        <v>0</v>
      </c>
      <c r="AN29" s="1661">
        <v>0</v>
      </c>
      <c r="AO29" s="1661">
        <v>0</v>
      </c>
      <c r="AP29" s="1661">
        <f>'Adj 8.5 Misc. Rate base'!BM30</f>
        <v>0</v>
      </c>
      <c r="AQ29" s="1661">
        <v>0</v>
      </c>
      <c r="AR29" s="1661">
        <v>0</v>
      </c>
      <c r="AS29" s="1661">
        <f>'Adj 8.7 Powerdale'!I9+'Adj 8.7 Powerdale'!I10</f>
        <v>-182288.98018681514</v>
      </c>
      <c r="AT29" s="1661">
        <v>0</v>
      </c>
      <c r="AU29" s="1661">
        <f>'Adj 8.9 Cust Svc Deposits'!BO11</f>
        <v>0</v>
      </c>
      <c r="AV29" s="1661">
        <v>0</v>
      </c>
      <c r="AW29" s="1661">
        <v>0</v>
      </c>
      <c r="AX29" s="1661">
        <v>0</v>
      </c>
      <c r="AY29" s="1661">
        <v>0</v>
      </c>
      <c r="AZ29" s="1661">
        <v>0</v>
      </c>
    </row>
    <row r="30" spans="1:52">
      <c r="A30" s="904">
        <v>21</v>
      </c>
      <c r="B30" s="948" t="s">
        <v>39</v>
      </c>
      <c r="C30" s="936">
        <f>SUM(D30:AZ30)</f>
        <v>-428616.6467912001</v>
      </c>
      <c r="D30" s="1661">
        <v>0</v>
      </c>
      <c r="E30" s="1661">
        <v>0</v>
      </c>
      <c r="F30" s="1661">
        <v>0</v>
      </c>
      <c r="G30" s="1661">
        <v>0</v>
      </c>
      <c r="H30" s="1661">
        <v>0</v>
      </c>
      <c r="I30" s="1661">
        <v>0</v>
      </c>
      <c r="J30" s="1661">
        <v>0</v>
      </c>
      <c r="K30" s="1661">
        <v>0</v>
      </c>
      <c r="L30" s="1661">
        <v>0</v>
      </c>
      <c r="M30" s="1661">
        <v>0</v>
      </c>
      <c r="N30" s="1661">
        <v>0</v>
      </c>
      <c r="O30" s="1661">
        <v>0</v>
      </c>
      <c r="P30" s="1661">
        <v>0</v>
      </c>
      <c r="Q30" s="1661">
        <v>0</v>
      </c>
      <c r="R30" s="1661">
        <v>0</v>
      </c>
      <c r="S30" s="1661">
        <v>0</v>
      </c>
      <c r="T30" s="1661">
        <v>0</v>
      </c>
      <c r="U30" s="1661">
        <f>'Adj 5.3 Elec Lake Settlement'!BO11</f>
        <v>0</v>
      </c>
      <c r="V30" s="1661">
        <v>0</v>
      </c>
      <c r="W30" s="1661">
        <v>0</v>
      </c>
      <c r="X30" s="1661">
        <f>'Adj 5.6 Removal of Colstrip #3'!BM11</f>
        <v>0</v>
      </c>
      <c r="Y30" s="1661">
        <v>0</v>
      </c>
      <c r="Z30" s="1661">
        <v>0</v>
      </c>
      <c r="AA30" s="1661">
        <v>0</v>
      </c>
      <c r="AB30" s="1661">
        <v>0</v>
      </c>
      <c r="AC30" s="1661">
        <v>0</v>
      </c>
      <c r="AD30" s="1661">
        <v>0</v>
      </c>
      <c r="AE30" s="1661">
        <v>0</v>
      </c>
      <c r="AF30" s="1661">
        <f>'Adj 7.7 Public Utility Tax Adj'!I9</f>
        <v>-396368.10679120012</v>
      </c>
      <c r="AG30" s="1661">
        <v>0</v>
      </c>
      <c r="AH30" s="1661">
        <f>'Adj 7.9 Current YrDef FIT Norm'!BO9</f>
        <v>0</v>
      </c>
      <c r="AI30" s="1661">
        <f>'Adj 7.10 Medicare Def Tax Exp'!BN9</f>
        <v>0</v>
      </c>
      <c r="AJ30" s="1661">
        <v>0</v>
      </c>
      <c r="AK30" s="1661">
        <f>'Adj 7.12 WA Low Inc Tax Credit'!I9</f>
        <v>-32248.54</v>
      </c>
      <c r="AL30" s="1661">
        <v>0</v>
      </c>
      <c r="AM30" s="1661">
        <v>0</v>
      </c>
      <c r="AN30" s="1661">
        <v>0</v>
      </c>
      <c r="AO30" s="1661">
        <v>0</v>
      </c>
      <c r="AP30" s="1661">
        <v>0</v>
      </c>
      <c r="AQ30" s="1661">
        <v>0</v>
      </c>
      <c r="AR30" s="1661">
        <v>0</v>
      </c>
      <c r="AS30" s="1661">
        <v>0</v>
      </c>
      <c r="AT30" s="1661">
        <v>0</v>
      </c>
      <c r="AU30" s="1661">
        <v>0</v>
      </c>
      <c r="AV30" s="1661">
        <v>0</v>
      </c>
      <c r="AW30" s="1661">
        <v>0</v>
      </c>
      <c r="AX30" s="1661">
        <v>0</v>
      </c>
      <c r="AY30" s="1661">
        <v>0</v>
      </c>
      <c r="AZ30" s="1661">
        <f>+AZ9*'Conversion factor'!$C$37</f>
        <v>0</v>
      </c>
    </row>
    <row r="31" spans="1:52">
      <c r="A31" s="904">
        <v>22</v>
      </c>
      <c r="B31" s="1503" t="s">
        <v>40</v>
      </c>
      <c r="C31" s="1671">
        <f t="shared" ref="C31:I31" si="10">C83</f>
        <v>-11739490.922597334</v>
      </c>
      <c r="D31" s="1661">
        <f t="shared" si="10"/>
        <v>0</v>
      </c>
      <c r="E31" s="1661">
        <f t="shared" si="10"/>
        <v>0</v>
      </c>
      <c r="F31" s="1661">
        <f t="shared" si="10"/>
        <v>4340754.2884999998</v>
      </c>
      <c r="G31" s="1661">
        <f t="shared" si="10"/>
        <v>0</v>
      </c>
      <c r="H31" s="1661">
        <f t="shared" si="10"/>
        <v>0</v>
      </c>
      <c r="I31" s="1661">
        <f t="shared" si="10"/>
        <v>-5971.9345578737912</v>
      </c>
      <c r="J31" s="1661">
        <f t="shared" ref="J31" si="11">J83</f>
        <v>322205.83849999995</v>
      </c>
      <c r="K31" s="1661">
        <f t="shared" ref="K31:X31" si="12">K83</f>
        <v>0</v>
      </c>
      <c r="L31" s="1661">
        <f t="shared" si="12"/>
        <v>0</v>
      </c>
      <c r="M31" s="1661">
        <f t="shared" si="12"/>
        <v>-130862.95977718731</v>
      </c>
      <c r="N31" s="1661">
        <f t="shared" si="12"/>
        <v>-82999.122994274439</v>
      </c>
      <c r="O31" s="1661">
        <f t="shared" si="12"/>
        <v>0</v>
      </c>
      <c r="P31" s="1661">
        <f t="shared" si="12"/>
        <v>0</v>
      </c>
      <c r="Q31" s="1661">
        <f t="shared" si="12"/>
        <v>0</v>
      </c>
      <c r="R31" s="1661">
        <f t="shared" si="12"/>
        <v>21778.340500024147</v>
      </c>
      <c r="S31" s="1661">
        <f t="shared" si="12"/>
        <v>0</v>
      </c>
      <c r="T31" s="1661">
        <f t="shared" si="12"/>
        <v>-11248488.044759983</v>
      </c>
      <c r="U31" s="1661">
        <f t="shared" si="12"/>
        <v>0</v>
      </c>
      <c r="V31" s="1661">
        <f t="shared" si="12"/>
        <v>0</v>
      </c>
      <c r="W31" s="1661">
        <f t="shared" si="12"/>
        <v>412499.27837691235</v>
      </c>
      <c r="X31" s="1661">
        <f t="shared" si="12"/>
        <v>0</v>
      </c>
      <c r="Y31" s="1661">
        <f t="shared" ref="Y31:AF31" si="13">Y83</f>
        <v>0</v>
      </c>
      <c r="Z31" s="1671">
        <f t="shared" si="13"/>
        <v>57415.772003431986</v>
      </c>
      <c r="AA31" s="1661">
        <f t="shared" si="13"/>
        <v>0</v>
      </c>
      <c r="AB31" s="1661">
        <f t="shared" si="13"/>
        <v>-5638736.2665997902</v>
      </c>
      <c r="AC31" s="1661">
        <f t="shared" si="13"/>
        <v>0</v>
      </c>
      <c r="AD31" s="1661">
        <f t="shared" si="13"/>
        <v>0</v>
      </c>
      <c r="AE31" s="1661">
        <f t="shared" si="13"/>
        <v>0</v>
      </c>
      <c r="AF31" s="1661">
        <f t="shared" si="13"/>
        <v>138728.83737692004</v>
      </c>
      <c r="AG31" s="1661">
        <v>0</v>
      </c>
      <c r="AH31" s="1661">
        <f t="shared" ref="AH31:AT31" si="14">AH83</f>
        <v>0</v>
      </c>
      <c r="AI31" s="1661">
        <f t="shared" si="14"/>
        <v>0</v>
      </c>
      <c r="AJ31" s="1661">
        <f t="shared" si="14"/>
        <v>0</v>
      </c>
      <c r="AK31" s="1661">
        <f t="shared" si="14"/>
        <v>11286.989</v>
      </c>
      <c r="AL31" s="1661">
        <f t="shared" si="14"/>
        <v>0</v>
      </c>
      <c r="AM31" s="1661">
        <f t="shared" si="14"/>
        <v>0</v>
      </c>
      <c r="AN31" s="1661">
        <f t="shared" si="14"/>
        <v>0</v>
      </c>
      <c r="AO31" s="1661">
        <f t="shared" si="14"/>
        <v>0</v>
      </c>
      <c r="AP31" s="1661">
        <f t="shared" si="14"/>
        <v>0</v>
      </c>
      <c r="AQ31" s="1661">
        <f t="shared" si="14"/>
        <v>0</v>
      </c>
      <c r="AR31" s="1661">
        <f t="shared" si="14"/>
        <v>0</v>
      </c>
      <c r="AS31" s="1661">
        <f t="shared" si="14"/>
        <v>-45625.120341806462</v>
      </c>
      <c r="AT31" s="1661">
        <f t="shared" si="14"/>
        <v>0</v>
      </c>
      <c r="AU31" s="1661">
        <v>0</v>
      </c>
      <c r="AV31" s="1661">
        <f>AV83</f>
        <v>0</v>
      </c>
      <c r="AW31" s="1661">
        <v>0</v>
      </c>
      <c r="AX31" s="1661">
        <v>0</v>
      </c>
      <c r="AY31" s="1661">
        <f>AY83</f>
        <v>27249.145668286881</v>
      </c>
      <c r="AZ31" s="1661">
        <f>AZ83</f>
        <v>81274.036508006087</v>
      </c>
    </row>
    <row r="32" spans="1:52">
      <c r="A32" s="904">
        <v>23</v>
      </c>
      <c r="B32" s="948" t="s">
        <v>41</v>
      </c>
      <c r="C32" s="936">
        <f>SUM(D32:AZ32)</f>
        <v>0</v>
      </c>
      <c r="D32" s="1661">
        <f t="shared" ref="D32:I32" si="15">D80</f>
        <v>0</v>
      </c>
      <c r="E32" s="1661">
        <f t="shared" si="15"/>
        <v>0</v>
      </c>
      <c r="F32" s="1661">
        <f t="shared" si="15"/>
        <v>0</v>
      </c>
      <c r="G32" s="1661">
        <f t="shared" si="15"/>
        <v>0</v>
      </c>
      <c r="H32" s="1661">
        <f t="shared" si="15"/>
        <v>0</v>
      </c>
      <c r="I32" s="1661">
        <f t="shared" si="15"/>
        <v>0</v>
      </c>
      <c r="J32" s="1661">
        <f t="shared" ref="J32" si="16">J80</f>
        <v>0</v>
      </c>
      <c r="K32" s="1661">
        <f t="shared" ref="K32:R32" si="17">K80</f>
        <v>0</v>
      </c>
      <c r="L32" s="1661">
        <f t="shared" si="17"/>
        <v>0</v>
      </c>
      <c r="M32" s="1661">
        <f t="shared" si="17"/>
        <v>0</v>
      </c>
      <c r="N32" s="1661">
        <f t="shared" si="17"/>
        <v>0</v>
      </c>
      <c r="O32" s="1661">
        <f t="shared" si="17"/>
        <v>0</v>
      </c>
      <c r="P32" s="1661">
        <f t="shared" si="17"/>
        <v>0</v>
      </c>
      <c r="Q32" s="1661">
        <f t="shared" si="17"/>
        <v>0</v>
      </c>
      <c r="R32" s="1661">
        <f t="shared" si="17"/>
        <v>0</v>
      </c>
      <c r="S32" s="1661">
        <v>0</v>
      </c>
      <c r="T32" s="1661">
        <f t="shared" ref="T32:X32" si="18">T80</f>
        <v>0</v>
      </c>
      <c r="U32" s="1661">
        <f t="shared" si="18"/>
        <v>0</v>
      </c>
      <c r="V32" s="1661">
        <f t="shared" si="18"/>
        <v>0</v>
      </c>
      <c r="W32" s="1661">
        <f t="shared" si="18"/>
        <v>0</v>
      </c>
      <c r="X32" s="1661">
        <f t="shared" si="18"/>
        <v>0</v>
      </c>
      <c r="Y32" s="1661">
        <f t="shared" ref="Y32:AF32" si="19">Y80</f>
        <v>0</v>
      </c>
      <c r="Z32" s="1661">
        <f t="shared" si="19"/>
        <v>0</v>
      </c>
      <c r="AA32" s="1661">
        <f t="shared" si="19"/>
        <v>0</v>
      </c>
      <c r="AB32" s="1661">
        <f t="shared" si="19"/>
        <v>0</v>
      </c>
      <c r="AC32" s="1661">
        <f t="shared" si="19"/>
        <v>0</v>
      </c>
      <c r="AD32" s="1661">
        <f t="shared" si="19"/>
        <v>0</v>
      </c>
      <c r="AE32" s="1661">
        <f t="shared" si="19"/>
        <v>0</v>
      </c>
      <c r="AF32" s="1661">
        <f t="shared" si="19"/>
        <v>0</v>
      </c>
      <c r="AG32" s="1661">
        <v>0</v>
      </c>
      <c r="AH32" s="1661">
        <f t="shared" ref="AH32:AV32" si="20">AH80</f>
        <v>0</v>
      </c>
      <c r="AI32" s="1661">
        <f t="shared" si="20"/>
        <v>0</v>
      </c>
      <c r="AJ32" s="1661">
        <f t="shared" si="20"/>
        <v>0</v>
      </c>
      <c r="AK32" s="1661">
        <f t="shared" si="20"/>
        <v>0</v>
      </c>
      <c r="AL32" s="1661">
        <f t="shared" si="20"/>
        <v>0</v>
      </c>
      <c r="AM32" s="1661">
        <f t="shared" si="20"/>
        <v>0</v>
      </c>
      <c r="AN32" s="1661">
        <f t="shared" si="20"/>
        <v>0</v>
      </c>
      <c r="AO32" s="1661">
        <f t="shared" si="20"/>
        <v>0</v>
      </c>
      <c r="AP32" s="1661">
        <f t="shared" si="20"/>
        <v>0</v>
      </c>
      <c r="AQ32" s="1661">
        <f t="shared" si="20"/>
        <v>0</v>
      </c>
      <c r="AR32" s="1661">
        <f t="shared" si="20"/>
        <v>0</v>
      </c>
      <c r="AS32" s="1661">
        <f t="shared" si="20"/>
        <v>0</v>
      </c>
      <c r="AT32" s="1661">
        <f t="shared" si="20"/>
        <v>0</v>
      </c>
      <c r="AU32" s="1661">
        <f t="shared" si="20"/>
        <v>0</v>
      </c>
      <c r="AV32" s="1661">
        <f t="shared" si="20"/>
        <v>0</v>
      </c>
      <c r="AW32" s="1661">
        <v>0</v>
      </c>
      <c r="AX32" s="1661">
        <v>0</v>
      </c>
      <c r="AY32" s="1661">
        <v>0</v>
      </c>
      <c r="AZ32" s="1661">
        <f>AZ80</f>
        <v>0</v>
      </c>
    </row>
    <row r="33" spans="1:52">
      <c r="A33" s="904">
        <v>24</v>
      </c>
      <c r="B33" s="948" t="s">
        <v>42</v>
      </c>
      <c r="C33" s="936">
        <f>SUM(D33:AZ33)</f>
        <v>-417014.14510028285</v>
      </c>
      <c r="D33" s="1661">
        <v>0</v>
      </c>
      <c r="E33" s="1661">
        <f>'Adj 3.2 Rev Normalizing'!BO21+'Adj 3.2 Rev Normalizing'!BO27+'Adj 3.2 Rev Normalizing'!BO28</f>
        <v>0</v>
      </c>
      <c r="F33" s="1661">
        <v>0</v>
      </c>
      <c r="G33" s="1661">
        <v>0</v>
      </c>
      <c r="H33" s="1661">
        <v>0</v>
      </c>
      <c r="I33" s="1661">
        <v>0</v>
      </c>
      <c r="J33" s="1661">
        <v>0</v>
      </c>
      <c r="K33" s="1661">
        <v>0</v>
      </c>
      <c r="L33" s="1661">
        <v>0</v>
      </c>
      <c r="M33" s="1661">
        <v>0</v>
      </c>
      <c r="N33" s="1661">
        <f>'Adj 4.4 Pension Curtailment'!H17</f>
        <v>384714</v>
      </c>
      <c r="O33" s="1661">
        <v>0</v>
      </c>
      <c r="P33" s="1661">
        <f>'Adj 4.6 DSM Removal'!BN20</f>
        <v>0</v>
      </c>
      <c r="Q33" s="1661">
        <v>0</v>
      </c>
      <c r="R33" s="1661">
        <f>'Adj 4.8 Remove MEHC Severance'!I20+'Adj 4.8 Remove MEHC Severance'!I24</f>
        <v>218151.59924659377</v>
      </c>
      <c r="S33" s="1661">
        <v>0</v>
      </c>
      <c r="T33" s="1661">
        <v>0</v>
      </c>
      <c r="U33" s="1661">
        <v>0</v>
      </c>
      <c r="V33" s="1661">
        <v>0</v>
      </c>
      <c r="W33" s="1661">
        <v>0</v>
      </c>
      <c r="X33" s="1661">
        <f>'Adj 5.6 Removal of Colstrip #3'!BM15+'Adj 5.6 Removal of Colstrip #3'!BM27</f>
        <v>0</v>
      </c>
      <c r="Y33" s="1661">
        <v>0</v>
      </c>
      <c r="Z33" s="1661">
        <v>0</v>
      </c>
      <c r="AA33" s="1661">
        <v>0</v>
      </c>
      <c r="AB33" s="1661">
        <v>0</v>
      </c>
      <c r="AC33" s="1661">
        <v>0</v>
      </c>
      <c r="AD33" s="1661">
        <v>0</v>
      </c>
      <c r="AE33" s="1661">
        <v>0</v>
      </c>
      <c r="AF33" s="1661">
        <v>0</v>
      </c>
      <c r="AG33" s="1661">
        <v>0</v>
      </c>
      <c r="AH33" s="1661">
        <v>0</v>
      </c>
      <c r="AI33" s="1661">
        <v>0</v>
      </c>
      <c r="AJ33" s="1661">
        <v>0</v>
      </c>
      <c r="AK33" s="1661">
        <v>0</v>
      </c>
      <c r="AL33" s="1661">
        <v>0</v>
      </c>
      <c r="AM33" s="1661">
        <v>0</v>
      </c>
      <c r="AN33" s="1661">
        <f>'Adj 8.3 Environ Remediation'!BO25</f>
        <v>0</v>
      </c>
      <c r="AO33" s="1661">
        <v>0</v>
      </c>
      <c r="AP33" s="1661">
        <f>'Adj 8.5 Misc. Rate base'!BM49</f>
        <v>0</v>
      </c>
      <c r="AQ33" s="1661">
        <v>0</v>
      </c>
      <c r="AR33" s="1661">
        <v>0</v>
      </c>
      <c r="AS33" s="1661">
        <f>'Adj 8.7 Powerdale'!I26+'Adj 8.7 Powerdale'!I21</f>
        <v>118650.25565312334</v>
      </c>
      <c r="AT33" s="1661">
        <v>0</v>
      </c>
      <c r="AU33" s="1661">
        <v>0</v>
      </c>
      <c r="AV33" s="1661">
        <f>'Adj 8.10 Chehalis Reg Asset  '!I18</f>
        <v>-1138530</v>
      </c>
      <c r="AW33" s="1661">
        <v>0</v>
      </c>
      <c r="AX33" s="1661">
        <v>0</v>
      </c>
      <c r="AY33" s="1661">
        <v>0</v>
      </c>
      <c r="AZ33" s="1661">
        <v>0</v>
      </c>
    </row>
    <row r="34" spans="1:52">
      <c r="A34" s="904">
        <v>25</v>
      </c>
      <c r="B34" s="948" t="s">
        <v>43</v>
      </c>
      <c r="C34" s="936">
        <f>SUM(D34:AZ34)</f>
        <v>0</v>
      </c>
      <c r="D34" s="1661">
        <v>0</v>
      </c>
      <c r="E34" s="1661">
        <v>0</v>
      </c>
      <c r="F34" s="1661">
        <v>0</v>
      </c>
      <c r="G34" s="1661">
        <v>0</v>
      </c>
      <c r="H34" s="1661">
        <v>0</v>
      </c>
      <c r="I34" s="1661">
        <v>0</v>
      </c>
      <c r="J34" s="1661">
        <v>0</v>
      </c>
      <c r="K34" s="1661">
        <v>0</v>
      </c>
      <c r="L34" s="1661">
        <v>0</v>
      </c>
      <c r="M34" s="1661">
        <v>0</v>
      </c>
      <c r="N34" s="1661">
        <v>0</v>
      </c>
      <c r="O34" s="1661">
        <v>0</v>
      </c>
      <c r="P34" s="1661">
        <v>0</v>
      </c>
      <c r="Q34" s="1661">
        <v>0</v>
      </c>
      <c r="R34" s="1661">
        <v>0</v>
      </c>
      <c r="S34" s="1661">
        <v>0</v>
      </c>
      <c r="T34" s="1661">
        <v>0</v>
      </c>
      <c r="U34" s="1661">
        <v>0</v>
      </c>
      <c r="V34" s="1661">
        <v>0</v>
      </c>
      <c r="W34" s="1661">
        <v>0</v>
      </c>
      <c r="X34" s="1661">
        <v>0</v>
      </c>
      <c r="Y34" s="1661">
        <v>0</v>
      </c>
      <c r="Z34" s="1661">
        <v>0</v>
      </c>
      <c r="AA34" s="1661">
        <v>0</v>
      </c>
      <c r="AB34" s="1661">
        <v>0</v>
      </c>
      <c r="AC34" s="1661">
        <v>0</v>
      </c>
      <c r="AD34" s="1661">
        <v>0</v>
      </c>
      <c r="AE34" s="1661">
        <v>0</v>
      </c>
      <c r="AF34" s="1661">
        <v>0</v>
      </c>
      <c r="AG34" s="1661">
        <v>0</v>
      </c>
      <c r="AH34" s="1661">
        <v>0</v>
      </c>
      <c r="AI34" s="1661">
        <v>0</v>
      </c>
      <c r="AJ34" s="1661">
        <v>0</v>
      </c>
      <c r="AK34" s="1661">
        <v>0</v>
      </c>
      <c r="AL34" s="1661">
        <v>0</v>
      </c>
      <c r="AM34" s="1661">
        <v>0</v>
      </c>
      <c r="AN34" s="1661">
        <v>0</v>
      </c>
      <c r="AO34" s="1661">
        <v>0</v>
      </c>
      <c r="AP34" s="1661">
        <v>0</v>
      </c>
      <c r="AQ34" s="1661">
        <v>0</v>
      </c>
      <c r="AR34" s="1661">
        <v>0</v>
      </c>
      <c r="AS34" s="1661">
        <v>0</v>
      </c>
      <c r="AT34" s="1661">
        <v>0</v>
      </c>
      <c r="AU34" s="1661">
        <v>0</v>
      </c>
      <c r="AV34" s="1661">
        <v>0</v>
      </c>
      <c r="AW34" s="1661">
        <v>0</v>
      </c>
      <c r="AX34" s="1661">
        <v>0</v>
      </c>
      <c r="AY34" s="1661">
        <v>0</v>
      </c>
      <c r="AZ34" s="1661">
        <v>0</v>
      </c>
    </row>
    <row r="35" spans="1:52">
      <c r="A35" s="904">
        <v>26</v>
      </c>
      <c r="B35" s="948" t="s">
        <v>44</v>
      </c>
      <c r="C35" s="936">
        <f>SUM(D35:AZ35)</f>
        <v>949.34680470370222</v>
      </c>
      <c r="D35" s="1661">
        <v>0</v>
      </c>
      <c r="E35" s="1661">
        <v>0</v>
      </c>
      <c r="F35" s="1661">
        <v>0</v>
      </c>
      <c r="G35" s="1661">
        <f>'Adj 3.4 SO2 Emmissions'!BM12</f>
        <v>0</v>
      </c>
      <c r="H35" s="1661">
        <v>0</v>
      </c>
      <c r="I35" s="1661">
        <v>0</v>
      </c>
      <c r="J35" s="1661">
        <v>0</v>
      </c>
      <c r="K35" s="1661">
        <v>0</v>
      </c>
      <c r="L35" s="1661">
        <v>0</v>
      </c>
      <c r="M35" s="1661">
        <v>0</v>
      </c>
      <c r="N35" s="1661">
        <v>0</v>
      </c>
      <c r="O35" s="1661">
        <v>0</v>
      </c>
      <c r="P35" s="1661">
        <v>0</v>
      </c>
      <c r="Q35" s="1661">
        <v>0</v>
      </c>
      <c r="R35" s="1661">
        <v>0</v>
      </c>
      <c r="S35" s="1661">
        <v>0</v>
      </c>
      <c r="T35" s="1661">
        <v>0</v>
      </c>
      <c r="U35" s="1661">
        <v>0</v>
      </c>
      <c r="V35" s="1661">
        <v>0</v>
      </c>
      <c r="W35" s="1661">
        <v>0</v>
      </c>
      <c r="X35" s="1661">
        <v>0</v>
      </c>
      <c r="Y35" s="1661">
        <v>0</v>
      </c>
      <c r="Z35" s="1661">
        <v>0</v>
      </c>
      <c r="AA35" s="1661">
        <v>0</v>
      </c>
      <c r="AB35" s="1661">
        <v>0</v>
      </c>
      <c r="AC35" s="1661">
        <v>0</v>
      </c>
      <c r="AD35" s="1661">
        <v>0</v>
      </c>
      <c r="AE35" s="1661">
        <v>0</v>
      </c>
      <c r="AF35" s="1661">
        <v>0</v>
      </c>
      <c r="AG35" s="1661">
        <v>0</v>
      </c>
      <c r="AH35" s="1661">
        <v>0</v>
      </c>
      <c r="AI35" s="1661">
        <v>0</v>
      </c>
      <c r="AJ35" s="1661">
        <v>0</v>
      </c>
      <c r="AK35" s="1661">
        <v>0</v>
      </c>
      <c r="AL35" s="1661">
        <v>0</v>
      </c>
      <c r="AM35" s="1661">
        <v>0</v>
      </c>
      <c r="AN35" s="1661">
        <v>0</v>
      </c>
      <c r="AO35" s="1661">
        <v>0</v>
      </c>
      <c r="AP35" s="1661">
        <v>0</v>
      </c>
      <c r="AQ35" s="1661">
        <v>0</v>
      </c>
      <c r="AR35" s="1661">
        <v>0</v>
      </c>
      <c r="AS35" s="1661">
        <v>0</v>
      </c>
      <c r="AT35" s="1661">
        <v>0</v>
      </c>
      <c r="AU35" s="1661">
        <v>0</v>
      </c>
      <c r="AV35" s="1661">
        <f>'Adj 8.10 Chehalis Reg Asset  '!BI35</f>
        <v>0</v>
      </c>
      <c r="AW35" s="1661">
        <v>0</v>
      </c>
      <c r="AX35" s="1661">
        <v>0</v>
      </c>
      <c r="AY35" s="1661">
        <v>0</v>
      </c>
      <c r="AZ35" s="1661">
        <f>'Adj 9.1.1 Prod Factor Adj (cont'!I33</f>
        <v>949.34680470370222</v>
      </c>
    </row>
    <row r="36" spans="1:52">
      <c r="A36" s="904">
        <v>27</v>
      </c>
      <c r="B36" s="1507" t="s">
        <v>45</v>
      </c>
      <c r="C36" s="1702">
        <f t="shared" ref="C36:I36" si="21">SUM(C26:C35)</f>
        <v>-25255480.15411295</v>
      </c>
      <c r="D36" s="1664">
        <f t="shared" si="21"/>
        <v>0</v>
      </c>
      <c r="E36" s="1664">
        <f t="shared" si="21"/>
        <v>0</v>
      </c>
      <c r="F36" s="1664">
        <f t="shared" si="21"/>
        <v>4340754.2884999998</v>
      </c>
      <c r="G36" s="1664">
        <f t="shared" si="21"/>
        <v>0</v>
      </c>
      <c r="H36" s="1664">
        <f t="shared" si="21"/>
        <v>0</v>
      </c>
      <c r="I36" s="1664">
        <f t="shared" si="21"/>
        <v>-5971.9345578737912</v>
      </c>
      <c r="J36" s="1664">
        <f t="shared" ref="J36" si="22">SUM(J26:J35)</f>
        <v>596565.72849999997</v>
      </c>
      <c r="K36" s="1664">
        <f t="shared" ref="K36:X36" si="23">SUM(K26:K35)</f>
        <v>0</v>
      </c>
      <c r="L36" s="1664">
        <f t="shared" si="23"/>
        <v>0</v>
      </c>
      <c r="M36" s="1664">
        <f t="shared" si="23"/>
        <v>243031.21101477643</v>
      </c>
      <c r="N36" s="1664">
        <f t="shared" si="23"/>
        <v>-474857.77158206177</v>
      </c>
      <c r="O36" s="1664">
        <f t="shared" si="23"/>
        <v>0</v>
      </c>
      <c r="P36" s="1664">
        <f t="shared" si="23"/>
        <v>0</v>
      </c>
      <c r="Q36" s="1664">
        <f t="shared" si="23"/>
        <v>0</v>
      </c>
      <c r="R36" s="1664">
        <f t="shared" si="23"/>
        <v>-397117.40025338228</v>
      </c>
      <c r="S36" s="1664">
        <f t="shared" si="23"/>
        <v>0</v>
      </c>
      <c r="T36" s="1664">
        <f t="shared" si="23"/>
        <v>-22597477.317639418</v>
      </c>
      <c r="U36" s="1664">
        <f t="shared" si="23"/>
        <v>0</v>
      </c>
      <c r="V36" s="1664">
        <f t="shared" si="23"/>
        <v>0</v>
      </c>
      <c r="W36" s="1664">
        <f t="shared" si="23"/>
        <v>412499.27837691235</v>
      </c>
      <c r="X36" s="1664">
        <f t="shared" si="23"/>
        <v>0</v>
      </c>
      <c r="Y36" s="1664">
        <f t="shared" ref="Y36:AZ36" si="24">SUM(Y26:Y35)</f>
        <v>0</v>
      </c>
      <c r="Z36" s="1679">
        <f t="shared" si="24"/>
        <v>57415.772003431986</v>
      </c>
      <c r="AA36" s="1664">
        <f t="shared" si="24"/>
        <v>0</v>
      </c>
      <c r="AB36" s="1664">
        <f t="shared" si="24"/>
        <v>-5638736.2665997902</v>
      </c>
      <c r="AC36" s="1664">
        <f t="shared" si="24"/>
        <v>0</v>
      </c>
      <c r="AD36" s="1664">
        <f t="shared" si="24"/>
        <v>0</v>
      </c>
      <c r="AE36" s="1664">
        <f t="shared" si="24"/>
        <v>0</v>
      </c>
      <c r="AF36" s="1664">
        <f t="shared" si="24"/>
        <v>-257639.26941428008</v>
      </c>
      <c r="AG36" s="1664">
        <f t="shared" si="24"/>
        <v>0</v>
      </c>
      <c r="AH36" s="1664">
        <f t="shared" si="24"/>
        <v>0</v>
      </c>
      <c r="AI36" s="1664">
        <f t="shared" si="24"/>
        <v>0</v>
      </c>
      <c r="AJ36" s="1664">
        <f t="shared" si="24"/>
        <v>0</v>
      </c>
      <c r="AK36" s="1664">
        <f t="shared" si="24"/>
        <v>-20961.550999999999</v>
      </c>
      <c r="AL36" s="1664">
        <f t="shared" si="24"/>
        <v>0</v>
      </c>
      <c r="AM36" s="1664">
        <f t="shared" si="24"/>
        <v>0</v>
      </c>
      <c r="AN36" s="1664">
        <f t="shared" si="24"/>
        <v>0</v>
      </c>
      <c r="AO36" s="1664">
        <f t="shared" si="24"/>
        <v>0</v>
      </c>
      <c r="AP36" s="1664">
        <f t="shared" si="24"/>
        <v>0</v>
      </c>
      <c r="AQ36" s="1664">
        <f t="shared" si="24"/>
        <v>0</v>
      </c>
      <c r="AR36" s="1664">
        <f t="shared" si="24"/>
        <v>0</v>
      </c>
      <c r="AS36" s="1664">
        <f t="shared" si="24"/>
        <v>-109263.84487549827</v>
      </c>
      <c r="AT36" s="1664">
        <f t="shared" si="24"/>
        <v>0</v>
      </c>
      <c r="AU36" s="1664">
        <f t="shared" si="24"/>
        <v>0</v>
      </c>
      <c r="AV36" s="1664">
        <f t="shared" si="24"/>
        <v>-1138530</v>
      </c>
      <c r="AW36" s="1664">
        <f>SUM(AW28:AW35)</f>
        <v>0</v>
      </c>
      <c r="AX36" s="1664">
        <f>SUM(AX28:AX35)</f>
        <v>0</v>
      </c>
      <c r="AY36" s="1664">
        <f t="shared" si="24"/>
        <v>-50605.556241104212</v>
      </c>
      <c r="AZ36" s="1664">
        <f t="shared" si="24"/>
        <v>-214585.52034466289</v>
      </c>
    </row>
    <row r="37" spans="1:52">
      <c r="A37" s="904">
        <v>28</v>
      </c>
      <c r="B37" s="948"/>
      <c r="C37" s="904"/>
      <c r="D37" s="1661"/>
      <c r="E37" s="1661"/>
      <c r="F37" s="1661"/>
      <c r="G37" s="1661"/>
      <c r="H37" s="1661"/>
      <c r="I37" s="1661"/>
      <c r="J37" s="1661"/>
      <c r="K37" s="1661"/>
      <c r="L37" s="1661"/>
      <c r="M37" s="1661"/>
      <c r="N37" s="1661"/>
      <c r="O37" s="1661"/>
      <c r="P37" s="1661"/>
      <c r="Q37" s="1661"/>
      <c r="R37" s="1661"/>
      <c r="S37" s="1661"/>
      <c r="T37" s="1661"/>
      <c r="U37" s="1661"/>
      <c r="V37" s="1661"/>
      <c r="W37" s="1661"/>
      <c r="X37" s="1661"/>
      <c r="Y37" s="1661"/>
      <c r="Z37" s="1661"/>
      <c r="AA37" s="1661"/>
      <c r="AB37" s="1661"/>
      <c r="AC37" s="1661"/>
      <c r="AD37" s="1661"/>
      <c r="AE37" s="1661"/>
      <c r="AF37" s="1661"/>
      <c r="AG37" s="1661"/>
      <c r="AH37" s="1661"/>
      <c r="AI37" s="1661"/>
      <c r="AJ37" s="1661"/>
      <c r="AK37" s="1661"/>
      <c r="AL37" s="1661"/>
      <c r="AM37" s="1661"/>
      <c r="AN37" s="1661"/>
      <c r="AO37" s="1661"/>
      <c r="AP37" s="1661"/>
      <c r="AQ37" s="1661"/>
      <c r="AR37" s="1661"/>
      <c r="AS37" s="1661"/>
      <c r="AT37" s="1661"/>
      <c r="AU37" s="1661"/>
      <c r="AV37" s="1661"/>
      <c r="AW37" s="1661"/>
      <c r="AX37" s="1661"/>
      <c r="AY37" s="1661"/>
      <c r="AZ37" s="1661"/>
    </row>
    <row r="38" spans="1:52" ht="16.5" thickBot="1">
      <c r="A38" s="904">
        <v>29</v>
      </c>
      <c r="B38" s="1510" t="s">
        <v>131</v>
      </c>
      <c r="C38" s="1512">
        <f t="shared" ref="C38:I38" si="25">C13-C36</f>
        <v>-6537084.6068561226</v>
      </c>
      <c r="D38" s="1676">
        <f t="shared" si="25"/>
        <v>0</v>
      </c>
      <c r="E38" s="1676">
        <f t="shared" si="25"/>
        <v>0</v>
      </c>
      <c r="F38" s="1676">
        <f t="shared" si="25"/>
        <v>8061400.8214999996</v>
      </c>
      <c r="G38" s="1676">
        <f t="shared" si="25"/>
        <v>0</v>
      </c>
      <c r="H38" s="1676">
        <f t="shared" si="25"/>
        <v>0</v>
      </c>
      <c r="I38" s="1676">
        <f t="shared" si="25"/>
        <v>-11090.735607479899</v>
      </c>
      <c r="J38" s="1676">
        <f t="shared" ref="J38" si="26">J13-J36</f>
        <v>598382.27150000003</v>
      </c>
      <c r="K38" s="1676">
        <f t="shared" ref="K38:X38" si="27">K13-K36</f>
        <v>0</v>
      </c>
      <c r="L38" s="1676">
        <f t="shared" si="27"/>
        <v>0</v>
      </c>
      <c r="M38" s="1676">
        <f t="shared" si="27"/>
        <v>-243031.21101477643</v>
      </c>
      <c r="N38" s="1676">
        <f t="shared" si="27"/>
        <v>474857.77158206177</v>
      </c>
      <c r="O38" s="1676">
        <f t="shared" si="27"/>
        <v>0</v>
      </c>
      <c r="P38" s="1676">
        <f t="shared" si="27"/>
        <v>0</v>
      </c>
      <c r="Q38" s="1676">
        <f t="shared" si="27"/>
        <v>0</v>
      </c>
      <c r="R38" s="1676">
        <f t="shared" si="27"/>
        <v>397117.40025338228</v>
      </c>
      <c r="S38" s="1676">
        <f t="shared" si="27"/>
        <v>0</v>
      </c>
      <c r="T38" s="1676">
        <f t="shared" si="27"/>
        <v>-20890049.22598283</v>
      </c>
      <c r="U38" s="1676">
        <f t="shared" si="27"/>
        <v>0</v>
      </c>
      <c r="V38" s="1676">
        <f t="shared" si="27"/>
        <v>0</v>
      </c>
      <c r="W38" s="1676">
        <f t="shared" si="27"/>
        <v>766070.08841426589</v>
      </c>
      <c r="X38" s="1676">
        <f t="shared" si="27"/>
        <v>0</v>
      </c>
      <c r="Y38" s="1676">
        <f t="shared" ref="Y38:AZ38" si="28">Y13-Y36</f>
        <v>0</v>
      </c>
      <c r="Z38" s="1512">
        <f t="shared" si="28"/>
        <v>-57415.772003431986</v>
      </c>
      <c r="AA38" s="1676">
        <f t="shared" si="28"/>
        <v>0</v>
      </c>
      <c r="AB38" s="1676">
        <f t="shared" si="28"/>
        <v>5638736.2665997902</v>
      </c>
      <c r="AC38" s="1676">
        <f t="shared" si="28"/>
        <v>0</v>
      </c>
      <c r="AD38" s="1676">
        <f t="shared" si="28"/>
        <v>0</v>
      </c>
      <c r="AE38" s="1676">
        <f t="shared" si="28"/>
        <v>0</v>
      </c>
      <c r="AF38" s="1676">
        <f t="shared" si="28"/>
        <v>257639.26941428008</v>
      </c>
      <c r="AG38" s="1676">
        <f t="shared" si="28"/>
        <v>0</v>
      </c>
      <c r="AH38" s="1676">
        <f t="shared" si="28"/>
        <v>0</v>
      </c>
      <c r="AI38" s="1676">
        <f t="shared" si="28"/>
        <v>0</v>
      </c>
      <c r="AJ38" s="1676">
        <f t="shared" si="28"/>
        <v>0</v>
      </c>
      <c r="AK38" s="1676">
        <f t="shared" si="28"/>
        <v>20961.550999999999</v>
      </c>
      <c r="AL38" s="1676">
        <f t="shared" si="28"/>
        <v>0</v>
      </c>
      <c r="AM38" s="1676">
        <f t="shared" si="28"/>
        <v>0</v>
      </c>
      <c r="AN38" s="1676">
        <f t="shared" si="28"/>
        <v>0</v>
      </c>
      <c r="AO38" s="1676">
        <f t="shared" si="28"/>
        <v>0</v>
      </c>
      <c r="AP38" s="1676">
        <f t="shared" si="28"/>
        <v>0</v>
      </c>
      <c r="AQ38" s="1676">
        <f t="shared" si="28"/>
        <v>0</v>
      </c>
      <c r="AR38" s="1676">
        <f t="shared" si="28"/>
        <v>0</v>
      </c>
      <c r="AS38" s="1676">
        <f t="shared" si="28"/>
        <v>109263.84487549827</v>
      </c>
      <c r="AT38" s="1676">
        <f t="shared" si="28"/>
        <v>0</v>
      </c>
      <c r="AU38" s="1676">
        <f t="shared" si="28"/>
        <v>0</v>
      </c>
      <c r="AV38" s="1676">
        <f t="shared" si="28"/>
        <v>-1861470</v>
      </c>
      <c r="AW38" s="1676">
        <f t="shared" si="28"/>
        <v>0</v>
      </c>
      <c r="AX38" s="1676">
        <f t="shared" ref="AX38" si="29">AX13-AX36</f>
        <v>0</v>
      </c>
      <c r="AY38" s="1676">
        <f t="shared" si="28"/>
        <v>50605.556241104212</v>
      </c>
      <c r="AZ38" s="1676">
        <f t="shared" si="28"/>
        <v>150937.49637201132</v>
      </c>
    </row>
    <row r="39" spans="1:52" ht="16.5" thickTop="1">
      <c r="A39" s="904">
        <v>30</v>
      </c>
      <c r="B39" s="948"/>
      <c r="C39" s="904"/>
      <c r="D39" s="1661"/>
      <c r="E39" s="1661"/>
      <c r="F39" s="1661"/>
      <c r="G39" s="1661"/>
      <c r="H39" s="1661"/>
      <c r="I39" s="1661"/>
      <c r="J39" s="1661"/>
      <c r="K39" s="1661"/>
      <c r="L39" s="1661"/>
      <c r="M39" s="1661"/>
      <c r="N39" s="1661"/>
      <c r="O39" s="1661"/>
      <c r="P39" s="1661"/>
      <c r="Q39" s="1661"/>
      <c r="R39" s="1661"/>
      <c r="S39" s="1661"/>
      <c r="T39" s="1661"/>
      <c r="U39" s="1661"/>
      <c r="V39" s="1661"/>
      <c r="W39" s="1661"/>
      <c r="X39" s="1661"/>
      <c r="Y39" s="1661"/>
      <c r="Z39" s="1661"/>
      <c r="AA39" s="1661"/>
      <c r="AB39" s="1661"/>
      <c r="AC39" s="1661"/>
      <c r="AD39" s="1661"/>
      <c r="AE39" s="1661"/>
      <c r="AF39" s="1661"/>
      <c r="AG39" s="1661"/>
      <c r="AH39" s="1661"/>
      <c r="AI39" s="1661"/>
      <c r="AJ39" s="1661"/>
      <c r="AK39" s="1661"/>
      <c r="AL39" s="1661"/>
      <c r="AM39" s="1661"/>
      <c r="AN39" s="1661"/>
      <c r="AO39" s="1661"/>
      <c r="AP39" s="1661"/>
      <c r="AQ39" s="1661"/>
      <c r="AR39" s="1661"/>
      <c r="AS39" s="1661"/>
      <c r="AT39" s="1661"/>
      <c r="AU39" s="1661"/>
      <c r="AV39" s="1661"/>
      <c r="AW39" s="1661"/>
      <c r="AX39" s="1661"/>
      <c r="AY39" s="1661"/>
      <c r="AZ39" s="1661"/>
    </row>
    <row r="40" spans="1:52">
      <c r="A40" s="904">
        <v>31</v>
      </c>
      <c r="B40" s="952" t="s">
        <v>47</v>
      </c>
      <c r="C40" s="904"/>
      <c r="D40" s="1661"/>
      <c r="E40" s="1661"/>
      <c r="F40" s="1661"/>
      <c r="G40" s="1661"/>
      <c r="H40" s="1661"/>
      <c r="I40" s="1661"/>
      <c r="J40" s="1661"/>
      <c r="K40" s="1661"/>
      <c r="L40" s="1661"/>
      <c r="M40" s="1661"/>
      <c r="N40" s="1661"/>
      <c r="O40" s="1661"/>
      <c r="P40" s="1661"/>
      <c r="Q40" s="1661"/>
      <c r="R40" s="1661"/>
      <c r="S40" s="1661"/>
      <c r="T40" s="1661"/>
      <c r="U40" s="1661"/>
      <c r="V40" s="1661"/>
      <c r="W40" s="904"/>
      <c r="X40" s="904"/>
      <c r="Y40" s="1661"/>
      <c r="Z40" s="1661"/>
      <c r="AA40" s="1661"/>
      <c r="AB40" s="1661"/>
      <c r="AC40" s="1661"/>
      <c r="AD40" s="1661"/>
      <c r="AE40" s="1661"/>
      <c r="AF40" s="1661"/>
      <c r="AG40" s="1661"/>
      <c r="AH40" s="1661"/>
      <c r="AI40" s="1661"/>
      <c r="AJ40" s="1661"/>
      <c r="AK40" s="1661"/>
      <c r="AL40" s="1661"/>
      <c r="AM40" s="1661"/>
      <c r="AN40" s="1661"/>
      <c r="AO40" s="1661"/>
      <c r="AP40" s="1661"/>
      <c r="AQ40" s="1661"/>
      <c r="AR40" s="1661"/>
      <c r="AS40" s="1661"/>
      <c r="AT40" s="1661"/>
      <c r="AU40" s="1661"/>
      <c r="AV40" s="929"/>
      <c r="AW40" s="929"/>
      <c r="AX40" s="929"/>
      <c r="AY40" s="904"/>
      <c r="AZ40" s="904"/>
    </row>
    <row r="41" spans="1:52">
      <c r="A41" s="904">
        <v>32</v>
      </c>
      <c r="B41" s="948" t="s">
        <v>48</v>
      </c>
      <c r="C41" s="936">
        <f t="shared" ref="C41:C51" si="30">SUM(D41:AZ41)</f>
        <v>-1161846.9772059994</v>
      </c>
      <c r="D41" s="1661">
        <v>0</v>
      </c>
      <c r="E41" s="1661">
        <v>0</v>
      </c>
      <c r="F41" s="1661">
        <v>0</v>
      </c>
      <c r="G41" s="1661">
        <v>0</v>
      </c>
      <c r="H41" s="1661">
        <v>0</v>
      </c>
      <c r="I41" s="1661">
        <v>0</v>
      </c>
      <c r="J41" s="1661">
        <v>0</v>
      </c>
      <c r="K41" s="1661">
        <v>0</v>
      </c>
      <c r="L41" s="1661">
        <v>0</v>
      </c>
      <c r="M41" s="1661">
        <v>0</v>
      </c>
      <c r="N41" s="1661">
        <v>0</v>
      </c>
      <c r="O41" s="1661">
        <v>0</v>
      </c>
      <c r="P41" s="1661">
        <v>0</v>
      </c>
      <c r="Q41" s="1661">
        <v>0</v>
      </c>
      <c r="R41" s="1661">
        <v>0</v>
      </c>
      <c r="S41" s="1661">
        <v>0</v>
      </c>
      <c r="T41" s="1661">
        <v>0</v>
      </c>
      <c r="U41" s="1661">
        <f>'Adj 5.3 Elec Lake Settlement'!BO14+'Adj 5.3 Elec Lake Settlement'!BO15</f>
        <v>0</v>
      </c>
      <c r="V41" s="1661">
        <v>0</v>
      </c>
      <c r="W41" s="1661">
        <v>0</v>
      </c>
      <c r="X41" s="1661">
        <f>'Adj 5.6 Removal of Colstrip #3'!BM18+'Adj 5.6 Removal of Colstrip #3'!BM19</f>
        <v>0</v>
      </c>
      <c r="Y41" s="1661">
        <v>0</v>
      </c>
      <c r="Z41" s="1661">
        <v>0</v>
      </c>
      <c r="AA41" s="1661">
        <v>0</v>
      </c>
      <c r="AB41" s="1661">
        <v>0</v>
      </c>
      <c r="AC41" s="1661">
        <v>0</v>
      </c>
      <c r="AD41" s="1661">
        <v>0</v>
      </c>
      <c r="AE41" s="1661">
        <v>0</v>
      </c>
      <c r="AF41" s="1661">
        <v>0</v>
      </c>
      <c r="AG41" s="1661">
        <v>0</v>
      </c>
      <c r="AH41" s="1661">
        <v>0</v>
      </c>
      <c r="AI41" s="1661">
        <v>0</v>
      </c>
      <c r="AJ41" s="1661">
        <v>0</v>
      </c>
      <c r="AK41" s="1661">
        <v>0</v>
      </c>
      <c r="AL41" s="1661">
        <v>0</v>
      </c>
      <c r="AM41" s="1661">
        <f>'Adj 8.2 Jim Bridger Mine RB'!BO23</f>
        <v>0</v>
      </c>
      <c r="AN41" s="1661">
        <v>0</v>
      </c>
      <c r="AO41" s="1661">
        <v>0</v>
      </c>
      <c r="AP41" s="1661">
        <f>'Adj 8.5 Misc. Rate base'!BM70</f>
        <v>0</v>
      </c>
      <c r="AQ41" s="1661">
        <v>0</v>
      </c>
      <c r="AR41" s="1661">
        <v>0</v>
      </c>
      <c r="AS41" s="1661">
        <f>'Adj 8.8 Trojan Unrec Plant Adj'!BN17</f>
        <v>0</v>
      </c>
      <c r="AT41" s="1661">
        <f>'Adj 8.8 Trojan Unrec Plant Adj'!BO17</f>
        <v>0</v>
      </c>
      <c r="AU41" s="1661">
        <v>0</v>
      </c>
      <c r="AV41" s="1661">
        <v>0</v>
      </c>
      <c r="AW41" s="1661">
        <v>0</v>
      </c>
      <c r="AX41" s="1661">
        <v>0</v>
      </c>
      <c r="AY41" s="1661">
        <f>'Adj 9.1 Prod Factor Adj'!I17</f>
        <v>-1067075.8250330254</v>
      </c>
      <c r="AZ41" s="1671">
        <f>+'Adj 9.1.1 Prod Factor Adj (cont'!I24</f>
        <v>-94771.15217297418</v>
      </c>
    </row>
    <row r="42" spans="1:52">
      <c r="A42" s="904">
        <v>33</v>
      </c>
      <c r="B42" s="948" t="s">
        <v>49</v>
      </c>
      <c r="C42" s="936">
        <f t="shared" si="30"/>
        <v>0</v>
      </c>
      <c r="D42" s="1661">
        <v>0</v>
      </c>
      <c r="E42" s="1661">
        <v>0</v>
      </c>
      <c r="F42" s="1661">
        <v>0</v>
      </c>
      <c r="G42" s="1661">
        <v>0</v>
      </c>
      <c r="H42" s="1661">
        <v>0</v>
      </c>
      <c r="I42" s="1661">
        <v>0</v>
      </c>
      <c r="J42" s="1661">
        <v>0</v>
      </c>
      <c r="K42" s="1661">
        <v>0</v>
      </c>
      <c r="L42" s="1661">
        <v>0</v>
      </c>
      <c r="M42" s="1661">
        <v>0</v>
      </c>
      <c r="N42" s="1661">
        <v>0</v>
      </c>
      <c r="O42" s="1661">
        <v>0</v>
      </c>
      <c r="P42" s="1661">
        <v>0</v>
      </c>
      <c r="Q42" s="1661">
        <v>0</v>
      </c>
      <c r="R42" s="1661">
        <v>0</v>
      </c>
      <c r="S42" s="1661">
        <v>0</v>
      </c>
      <c r="T42" s="1661">
        <v>0</v>
      </c>
      <c r="U42" s="1661">
        <v>0</v>
      </c>
      <c r="V42" s="1661">
        <v>0</v>
      </c>
      <c r="W42" s="1661">
        <v>0</v>
      </c>
      <c r="X42" s="1661">
        <v>0</v>
      </c>
      <c r="Y42" s="1661">
        <v>0</v>
      </c>
      <c r="Z42" s="1661">
        <v>0</v>
      </c>
      <c r="AA42" s="1661">
        <v>0</v>
      </c>
      <c r="AB42" s="1661">
        <v>0</v>
      </c>
      <c r="AC42" s="1661">
        <v>0</v>
      </c>
      <c r="AD42" s="1661">
        <v>0</v>
      </c>
      <c r="AE42" s="1661">
        <v>0</v>
      </c>
      <c r="AF42" s="1661">
        <v>0</v>
      </c>
      <c r="AG42" s="1661">
        <v>0</v>
      </c>
      <c r="AH42" s="1661">
        <v>0</v>
      </c>
      <c r="AI42" s="1661">
        <v>0</v>
      </c>
      <c r="AJ42" s="1661">
        <v>0</v>
      </c>
      <c r="AK42" s="1661">
        <v>0</v>
      </c>
      <c r="AL42" s="1661">
        <v>0</v>
      </c>
      <c r="AM42" s="1661">
        <v>0</v>
      </c>
      <c r="AN42" s="1661">
        <v>0</v>
      </c>
      <c r="AO42" s="1661">
        <v>0</v>
      </c>
      <c r="AP42" s="1661">
        <v>0</v>
      </c>
      <c r="AQ42" s="1661">
        <v>0</v>
      </c>
      <c r="AR42" s="1661">
        <v>0</v>
      </c>
      <c r="AS42" s="1661">
        <v>0</v>
      </c>
      <c r="AT42" s="1661">
        <v>0</v>
      </c>
      <c r="AU42" s="1661">
        <v>0</v>
      </c>
      <c r="AV42" s="1661">
        <v>0</v>
      </c>
      <c r="AW42" s="1661">
        <v>0</v>
      </c>
      <c r="AX42" s="1661">
        <v>0</v>
      </c>
      <c r="AY42" s="1661">
        <v>0</v>
      </c>
      <c r="AZ42" s="1661">
        <v>0</v>
      </c>
    </row>
    <row r="43" spans="1:52">
      <c r="A43" s="904">
        <v>34</v>
      </c>
      <c r="B43" s="948" t="s">
        <v>50</v>
      </c>
      <c r="C43" s="936">
        <f t="shared" si="30"/>
        <v>15188002.066910656</v>
      </c>
      <c r="D43" s="1661">
        <v>0</v>
      </c>
      <c r="E43" s="1661">
        <v>0</v>
      </c>
      <c r="F43" s="1661">
        <v>0</v>
      </c>
      <c r="G43" s="1661">
        <v>0</v>
      </c>
      <c r="H43" s="1661">
        <v>0</v>
      </c>
      <c r="I43" s="1661">
        <v>0</v>
      </c>
      <c r="J43" s="1661">
        <v>0</v>
      </c>
      <c r="K43" s="1661">
        <v>0</v>
      </c>
      <c r="L43" s="1661">
        <v>0</v>
      </c>
      <c r="M43" s="1661">
        <v>0</v>
      </c>
      <c r="N43" s="1661">
        <v>0</v>
      </c>
      <c r="O43" s="1661">
        <v>0</v>
      </c>
      <c r="P43" s="1661">
        <v>0</v>
      </c>
      <c r="Q43" s="1661">
        <v>0</v>
      </c>
      <c r="R43" s="1661">
        <f>'Adj 4.8 Remove MEHC Severance'!I10</f>
        <v>-637047.3400000002</v>
      </c>
      <c r="S43" s="1661">
        <v>0</v>
      </c>
      <c r="T43" s="1661">
        <v>0</v>
      </c>
      <c r="U43" s="1661">
        <v>0</v>
      </c>
      <c r="V43" s="1661">
        <v>0</v>
      </c>
      <c r="W43" s="1661">
        <v>0</v>
      </c>
      <c r="X43" s="1661">
        <v>0</v>
      </c>
      <c r="Y43" s="1661">
        <v>0</v>
      </c>
      <c r="Z43" s="1661">
        <v>0</v>
      </c>
      <c r="AA43" s="1661">
        <v>0</v>
      </c>
      <c r="AB43" s="1661">
        <v>0</v>
      </c>
      <c r="AC43" s="1661">
        <v>0</v>
      </c>
      <c r="AD43" s="1661">
        <v>0</v>
      </c>
      <c r="AE43" s="1661">
        <v>0</v>
      </c>
      <c r="AF43" s="1661">
        <v>0</v>
      </c>
      <c r="AG43" s="1661">
        <v>0</v>
      </c>
      <c r="AH43" s="1661">
        <v>0</v>
      </c>
      <c r="AI43" s="1661">
        <v>0</v>
      </c>
      <c r="AJ43" s="1661">
        <v>0</v>
      </c>
      <c r="AK43" s="1661">
        <v>0</v>
      </c>
      <c r="AL43" s="1661">
        <v>0</v>
      </c>
      <c r="AM43" s="1661">
        <v>0</v>
      </c>
      <c r="AN43" s="1661">
        <f>'Adj 8.3 Environ Remediation'!BO18</f>
        <v>0</v>
      </c>
      <c r="AO43" s="1661">
        <v>0</v>
      </c>
      <c r="AP43" s="1661">
        <f>786411-786411</f>
        <v>0</v>
      </c>
      <c r="AQ43" s="1661">
        <v>0</v>
      </c>
      <c r="AR43" s="1661">
        <v>0</v>
      </c>
      <c r="AS43" s="1661">
        <f>'Adj 8.7 Powerdale'!I14+'Adj 8.7 Powerdale'!I17+'Adj 8.7 Powerdale'!I18</f>
        <v>75958.380277030345</v>
      </c>
      <c r="AT43" s="1661">
        <v>0</v>
      </c>
      <c r="AU43" s="1661">
        <v>0</v>
      </c>
      <c r="AV43" s="1661">
        <f>'Adj 8.10 Chehalis Reg Asset  '!I13+'Adj 8.10 Chehalis Reg Asset  '!I14</f>
        <v>15750000</v>
      </c>
      <c r="AW43" s="1661">
        <v>0</v>
      </c>
      <c r="AX43" s="1661">
        <v>0</v>
      </c>
      <c r="AY43" s="1661">
        <v>0</v>
      </c>
      <c r="AZ43" s="1671">
        <f>+'Adj 9.1.1 Prod Factor Adj (cont'!I27</f>
        <v>-908.97336637425258</v>
      </c>
    </row>
    <row r="44" spans="1:52">
      <c r="A44" s="904">
        <v>35</v>
      </c>
      <c r="B44" s="948" t="s">
        <v>51</v>
      </c>
      <c r="C44" s="936">
        <f t="shared" si="30"/>
        <v>0</v>
      </c>
      <c r="D44" s="1661">
        <v>0</v>
      </c>
      <c r="E44" s="1661">
        <v>0</v>
      </c>
      <c r="F44" s="1661">
        <v>0</v>
      </c>
      <c r="G44" s="1661">
        <v>0</v>
      </c>
      <c r="H44" s="1661">
        <v>0</v>
      </c>
      <c r="I44" s="1661">
        <v>0</v>
      </c>
      <c r="J44" s="1661">
        <v>0</v>
      </c>
      <c r="K44" s="1661">
        <v>0</v>
      </c>
      <c r="L44" s="1661">
        <v>0</v>
      </c>
      <c r="M44" s="1661">
        <v>0</v>
      </c>
      <c r="N44" s="1661">
        <v>0</v>
      </c>
      <c r="O44" s="1661">
        <v>0</v>
      </c>
      <c r="P44" s="1661">
        <v>0</v>
      </c>
      <c r="Q44" s="1661">
        <v>0</v>
      </c>
      <c r="R44" s="1661">
        <v>0</v>
      </c>
      <c r="S44" s="1661">
        <v>0</v>
      </c>
      <c r="T44" s="1661">
        <v>0</v>
      </c>
      <c r="U44" s="1661">
        <v>0</v>
      </c>
      <c r="V44" s="1661">
        <v>0</v>
      </c>
      <c r="W44" s="1661">
        <v>0</v>
      </c>
      <c r="X44" s="1661">
        <v>0</v>
      </c>
      <c r="Y44" s="1661">
        <v>0</v>
      </c>
      <c r="Z44" s="1661">
        <v>0</v>
      </c>
      <c r="AA44" s="1661">
        <v>0</v>
      </c>
      <c r="AB44" s="1661">
        <v>0</v>
      </c>
      <c r="AC44" s="1661">
        <v>0</v>
      </c>
      <c r="AD44" s="1661">
        <v>0</v>
      </c>
      <c r="AE44" s="1661">
        <v>0</v>
      </c>
      <c r="AF44" s="1661">
        <v>0</v>
      </c>
      <c r="AG44" s="1661">
        <v>0</v>
      </c>
      <c r="AH44" s="1661">
        <v>0</v>
      </c>
      <c r="AI44" s="1661">
        <v>0</v>
      </c>
      <c r="AJ44" s="1661">
        <v>0</v>
      </c>
      <c r="AK44" s="1661">
        <v>0</v>
      </c>
      <c r="AL44" s="1661">
        <v>0</v>
      </c>
      <c r="AM44" s="1661">
        <v>0</v>
      </c>
      <c r="AN44" s="1661">
        <v>0</v>
      </c>
      <c r="AO44" s="1661">
        <v>0</v>
      </c>
      <c r="AP44" s="1661">
        <v>0</v>
      </c>
      <c r="AQ44" s="1661">
        <v>0</v>
      </c>
      <c r="AR44" s="1661">
        <v>0</v>
      </c>
      <c r="AS44" s="1661">
        <v>0</v>
      </c>
      <c r="AT44" s="1661">
        <v>0</v>
      </c>
      <c r="AU44" s="1661">
        <v>0</v>
      </c>
      <c r="AV44" s="1661">
        <v>0</v>
      </c>
      <c r="AW44" s="1661">
        <v>0</v>
      </c>
      <c r="AX44" s="1661">
        <v>0</v>
      </c>
      <c r="AY44" s="1661">
        <v>0</v>
      </c>
      <c r="AZ44" s="1661">
        <v>0</v>
      </c>
    </row>
    <row r="45" spans="1:52">
      <c r="A45" s="904">
        <v>36</v>
      </c>
      <c r="B45" s="948" t="s">
        <v>52</v>
      </c>
      <c r="C45" s="936">
        <f t="shared" si="30"/>
        <v>0</v>
      </c>
      <c r="D45" s="1661">
        <v>0</v>
      </c>
      <c r="E45" s="1661">
        <v>0</v>
      </c>
      <c r="F45" s="1661">
        <v>0</v>
      </c>
      <c r="G45" s="1661">
        <v>0</v>
      </c>
      <c r="H45" s="1661">
        <v>0</v>
      </c>
      <c r="I45" s="1661">
        <v>0</v>
      </c>
      <c r="J45" s="1661">
        <v>0</v>
      </c>
      <c r="K45" s="1661">
        <v>0</v>
      </c>
      <c r="L45" s="1661">
        <v>0</v>
      </c>
      <c r="M45" s="1661">
        <v>0</v>
      </c>
      <c r="N45" s="1661">
        <v>0</v>
      </c>
      <c r="O45" s="1661">
        <v>0</v>
      </c>
      <c r="P45" s="1661">
        <v>0</v>
      </c>
      <c r="Q45" s="1661">
        <v>0</v>
      </c>
      <c r="R45" s="1661">
        <v>0</v>
      </c>
      <c r="S45" s="1661">
        <v>0</v>
      </c>
      <c r="T45" s="1661">
        <v>0</v>
      </c>
      <c r="U45" s="1661">
        <v>0</v>
      </c>
      <c r="V45" s="1661">
        <v>0</v>
      </c>
      <c r="W45" s="1661">
        <v>0</v>
      </c>
      <c r="X45" s="1661">
        <v>0</v>
      </c>
      <c r="Y45" s="1661">
        <v>0</v>
      </c>
      <c r="Z45" s="1661">
        <v>0</v>
      </c>
      <c r="AA45" s="1661">
        <v>0</v>
      </c>
      <c r="AB45" s="1661">
        <v>0</v>
      </c>
      <c r="AC45" s="1661">
        <v>0</v>
      </c>
      <c r="AD45" s="1661">
        <v>0</v>
      </c>
      <c r="AE45" s="1661">
        <v>0</v>
      </c>
      <c r="AF45" s="1661">
        <v>0</v>
      </c>
      <c r="AG45" s="1661">
        <v>0</v>
      </c>
      <c r="AH45" s="1661">
        <v>0</v>
      </c>
      <c r="AI45" s="1661">
        <v>0</v>
      </c>
      <c r="AJ45" s="1661">
        <v>0</v>
      </c>
      <c r="AK45" s="1661">
        <v>0</v>
      </c>
      <c r="AL45" s="1661">
        <v>0</v>
      </c>
      <c r="AM45" s="1661">
        <v>0</v>
      </c>
      <c r="AN45" s="1661">
        <v>0</v>
      </c>
      <c r="AO45" s="1661">
        <v>0</v>
      </c>
      <c r="AP45" s="1661">
        <v>0</v>
      </c>
      <c r="AQ45" s="1661">
        <v>0</v>
      </c>
      <c r="AR45" s="1661">
        <v>0</v>
      </c>
      <c r="AS45" s="1661">
        <v>0</v>
      </c>
      <c r="AT45" s="1661">
        <v>0</v>
      </c>
      <c r="AU45" s="1661">
        <v>0</v>
      </c>
      <c r="AV45" s="1661">
        <v>0</v>
      </c>
      <c r="AW45" s="1661">
        <v>0</v>
      </c>
      <c r="AX45" s="1661">
        <v>0</v>
      </c>
      <c r="AY45" s="1661">
        <v>0</v>
      </c>
      <c r="AZ45" s="1661">
        <v>0</v>
      </c>
    </row>
    <row r="46" spans="1:52">
      <c r="A46" s="904">
        <v>37</v>
      </c>
      <c r="B46" s="948" t="s">
        <v>53</v>
      </c>
      <c r="C46" s="936">
        <f t="shared" si="30"/>
        <v>0</v>
      </c>
      <c r="D46" s="1661">
        <v>0</v>
      </c>
      <c r="E46" s="1661">
        <v>0</v>
      </c>
      <c r="F46" s="1661">
        <v>0</v>
      </c>
      <c r="G46" s="1661">
        <v>0</v>
      </c>
      <c r="H46" s="1661">
        <v>0</v>
      </c>
      <c r="I46" s="1661">
        <v>0</v>
      </c>
      <c r="J46" s="1661">
        <v>0</v>
      </c>
      <c r="K46" s="1661">
        <v>0</v>
      </c>
      <c r="L46" s="1661">
        <v>0</v>
      </c>
      <c r="M46" s="1661">
        <v>0</v>
      </c>
      <c r="N46" s="1661">
        <v>0</v>
      </c>
      <c r="O46" s="1661">
        <v>0</v>
      </c>
      <c r="P46" s="1661">
        <v>0</v>
      </c>
      <c r="Q46" s="1661">
        <v>0</v>
      </c>
      <c r="R46" s="1661">
        <v>0</v>
      </c>
      <c r="S46" s="1661">
        <v>0</v>
      </c>
      <c r="T46" s="1661">
        <v>0</v>
      </c>
      <c r="U46" s="1661">
        <v>0</v>
      </c>
      <c r="V46" s="1661">
        <v>0</v>
      </c>
      <c r="W46" s="1661">
        <v>0</v>
      </c>
      <c r="X46" s="1661">
        <v>0</v>
      </c>
      <c r="Y46" s="1661">
        <v>0</v>
      </c>
      <c r="Z46" s="1661">
        <v>0</v>
      </c>
      <c r="AA46" s="1661">
        <v>0</v>
      </c>
      <c r="AB46" s="1661">
        <v>0</v>
      </c>
      <c r="AC46" s="1661">
        <v>0</v>
      </c>
      <c r="AD46" s="1661">
        <v>0</v>
      </c>
      <c r="AE46" s="1661">
        <v>0</v>
      </c>
      <c r="AF46" s="1661">
        <v>0</v>
      </c>
      <c r="AG46" s="1661">
        <v>0</v>
      </c>
      <c r="AH46" s="1661">
        <v>0</v>
      </c>
      <c r="AI46" s="1661">
        <v>0</v>
      </c>
      <c r="AJ46" s="1661">
        <v>0</v>
      </c>
      <c r="AK46" s="1661">
        <v>0</v>
      </c>
      <c r="AL46" s="1661">
        <v>0</v>
      </c>
      <c r="AM46" s="1661">
        <v>0</v>
      </c>
      <c r="AN46" s="1661">
        <v>0</v>
      </c>
      <c r="AO46" s="1661">
        <v>0</v>
      </c>
      <c r="AP46" s="1661">
        <v>0</v>
      </c>
      <c r="AQ46" s="1661">
        <v>0</v>
      </c>
      <c r="AR46" s="1661">
        <v>0</v>
      </c>
      <c r="AS46" s="1661">
        <v>0</v>
      </c>
      <c r="AT46" s="1661">
        <v>0</v>
      </c>
      <c r="AU46" s="1661">
        <v>0</v>
      </c>
      <c r="AV46" s="1661">
        <v>0</v>
      </c>
      <c r="AW46" s="1661">
        <v>0</v>
      </c>
      <c r="AX46" s="1661">
        <v>0</v>
      </c>
      <c r="AY46" s="1661">
        <v>0</v>
      </c>
      <c r="AZ46" s="1661">
        <v>0</v>
      </c>
    </row>
    <row r="47" spans="1:52">
      <c r="A47" s="904">
        <v>38</v>
      </c>
      <c r="B47" s="948" t="s">
        <v>54</v>
      </c>
      <c r="C47" s="936">
        <f t="shared" si="30"/>
        <v>0</v>
      </c>
      <c r="D47" s="1661">
        <v>0</v>
      </c>
      <c r="E47" s="1661">
        <v>0</v>
      </c>
      <c r="F47" s="1661">
        <v>0</v>
      </c>
      <c r="G47" s="1661">
        <v>0</v>
      </c>
      <c r="H47" s="1661">
        <v>0</v>
      </c>
      <c r="I47" s="1661">
        <v>0</v>
      </c>
      <c r="J47" s="1661">
        <v>0</v>
      </c>
      <c r="K47" s="1661">
        <v>0</v>
      </c>
      <c r="L47" s="1661">
        <v>0</v>
      </c>
      <c r="M47" s="1661">
        <v>0</v>
      </c>
      <c r="N47" s="1661">
        <v>0</v>
      </c>
      <c r="O47" s="1661">
        <v>0</v>
      </c>
      <c r="P47" s="1661">
        <v>0</v>
      </c>
      <c r="Q47" s="1661">
        <v>0</v>
      </c>
      <c r="R47" s="1661">
        <v>0</v>
      </c>
      <c r="S47" s="1661">
        <v>0</v>
      </c>
      <c r="T47" s="1661">
        <v>0</v>
      </c>
      <c r="U47" s="1661">
        <v>0</v>
      </c>
      <c r="V47" s="1661">
        <v>0</v>
      </c>
      <c r="W47" s="1661">
        <v>0</v>
      </c>
      <c r="X47" s="1661">
        <v>0</v>
      </c>
      <c r="Y47" s="1661">
        <v>0</v>
      </c>
      <c r="Z47" s="1661">
        <v>0</v>
      </c>
      <c r="AA47" s="1661">
        <v>0</v>
      </c>
      <c r="AB47" s="1661">
        <v>0</v>
      </c>
      <c r="AC47" s="1661">
        <v>0</v>
      </c>
      <c r="AD47" s="1661">
        <v>0</v>
      </c>
      <c r="AE47" s="1661">
        <v>0</v>
      </c>
      <c r="AF47" s="1661">
        <v>0</v>
      </c>
      <c r="AG47" s="1661">
        <v>0</v>
      </c>
      <c r="AH47" s="1661">
        <v>0</v>
      </c>
      <c r="AI47" s="1661">
        <v>0</v>
      </c>
      <c r="AJ47" s="1661">
        <v>0</v>
      </c>
      <c r="AK47" s="1661">
        <v>0</v>
      </c>
      <c r="AL47" s="1661">
        <v>0</v>
      </c>
      <c r="AM47" s="1661">
        <v>0</v>
      </c>
      <c r="AN47" s="1661">
        <v>0</v>
      </c>
      <c r="AO47" s="1661">
        <v>0</v>
      </c>
      <c r="AP47" s="1661">
        <v>0</v>
      </c>
      <c r="AQ47" s="1661">
        <v>0</v>
      </c>
      <c r="AR47" s="1661">
        <v>0</v>
      </c>
      <c r="AS47" s="1661">
        <v>0</v>
      </c>
      <c r="AT47" s="1661">
        <v>0</v>
      </c>
      <c r="AU47" s="1661">
        <v>0</v>
      </c>
      <c r="AV47" s="1661">
        <v>0</v>
      </c>
      <c r="AW47" s="1661">
        <v>0</v>
      </c>
      <c r="AX47" s="1661">
        <v>0</v>
      </c>
      <c r="AY47" s="1661">
        <v>0</v>
      </c>
      <c r="AZ47" s="1671">
        <f>+'Adj 9.1.1 Prod Factor Adj (cont'!I26</f>
        <v>0</v>
      </c>
    </row>
    <row r="48" spans="1:52">
      <c r="A48" s="904">
        <v>39</v>
      </c>
      <c r="B48" s="948" t="s">
        <v>55</v>
      </c>
      <c r="C48" s="936">
        <f t="shared" si="30"/>
        <v>0</v>
      </c>
      <c r="D48" s="1661">
        <v>0</v>
      </c>
      <c r="E48" s="1661">
        <v>0</v>
      </c>
      <c r="F48" s="1661">
        <v>0</v>
      </c>
      <c r="G48" s="1661">
        <v>0</v>
      </c>
      <c r="H48" s="1661">
        <v>0</v>
      </c>
      <c r="I48" s="1661">
        <v>0</v>
      </c>
      <c r="J48" s="1661">
        <v>0</v>
      </c>
      <c r="K48" s="1661">
        <v>0</v>
      </c>
      <c r="L48" s="1661">
        <v>0</v>
      </c>
      <c r="M48" s="1661">
        <v>0</v>
      </c>
      <c r="N48" s="1661">
        <v>0</v>
      </c>
      <c r="O48" s="1661">
        <v>0</v>
      </c>
      <c r="P48" s="1661">
        <v>0</v>
      </c>
      <c r="Q48" s="1661">
        <v>0</v>
      </c>
      <c r="R48" s="1661">
        <v>0</v>
      </c>
      <c r="S48" s="1661">
        <v>0</v>
      </c>
      <c r="T48" s="1661">
        <v>0</v>
      </c>
      <c r="U48" s="1661">
        <v>0</v>
      </c>
      <c r="V48" s="1661">
        <v>0</v>
      </c>
      <c r="W48" s="1661">
        <v>0</v>
      </c>
      <c r="X48" s="1661">
        <v>0</v>
      </c>
      <c r="Y48" s="1661">
        <v>0</v>
      </c>
      <c r="Z48" s="1661">
        <v>0</v>
      </c>
      <c r="AA48" s="1661">
        <v>0</v>
      </c>
      <c r="AB48" s="1661">
        <v>0</v>
      </c>
      <c r="AC48" s="1661">
        <v>0</v>
      </c>
      <c r="AD48" s="1661">
        <v>0</v>
      </c>
      <c r="AE48" s="1661">
        <v>0</v>
      </c>
      <c r="AF48" s="1661">
        <v>0</v>
      </c>
      <c r="AG48" s="1661">
        <v>0</v>
      </c>
      <c r="AH48" s="1661">
        <v>0</v>
      </c>
      <c r="AI48" s="1661">
        <v>0</v>
      </c>
      <c r="AJ48" s="1661">
        <v>0</v>
      </c>
      <c r="AK48" s="1661">
        <v>0</v>
      </c>
      <c r="AL48" s="1661">
        <v>0</v>
      </c>
      <c r="AM48" s="1661">
        <v>0</v>
      </c>
      <c r="AN48" s="1661">
        <v>0</v>
      </c>
      <c r="AO48" s="1661">
        <v>0</v>
      </c>
      <c r="AP48" s="1661">
        <f>320111-320111</f>
        <v>0</v>
      </c>
      <c r="AQ48" s="1661">
        <v>0</v>
      </c>
      <c r="AR48" s="1661">
        <v>0</v>
      </c>
      <c r="AS48" s="1661">
        <v>0</v>
      </c>
      <c r="AT48" s="1661">
        <v>0</v>
      </c>
      <c r="AU48" s="1661">
        <v>0</v>
      </c>
      <c r="AV48" s="1661">
        <v>0</v>
      </c>
      <c r="AW48" s="1661">
        <v>0</v>
      </c>
      <c r="AX48" s="1661">
        <v>0</v>
      </c>
      <c r="AY48" s="1661">
        <v>0</v>
      </c>
      <c r="AZ48" s="1671">
        <f>+'Adj 9.1.1 Prod Factor Adj (cont'!I25</f>
        <v>0</v>
      </c>
    </row>
    <row r="49" spans="1:52">
      <c r="A49" s="904">
        <v>40</v>
      </c>
      <c r="B49" s="948" t="s">
        <v>19</v>
      </c>
      <c r="C49" s="936">
        <f t="shared" si="30"/>
        <v>0</v>
      </c>
      <c r="D49" s="1661">
        <v>0</v>
      </c>
      <c r="E49" s="1661">
        <v>0</v>
      </c>
      <c r="F49" s="1661">
        <v>0</v>
      </c>
      <c r="G49" s="1661">
        <v>0</v>
      </c>
      <c r="H49" s="1661">
        <v>0</v>
      </c>
      <c r="I49" s="1661">
        <v>0</v>
      </c>
      <c r="J49" s="1661">
        <v>0</v>
      </c>
      <c r="K49" s="1661">
        <v>0</v>
      </c>
      <c r="L49" s="1661">
        <v>0</v>
      </c>
      <c r="M49" s="1661">
        <v>0</v>
      </c>
      <c r="N49" s="1661">
        <v>0</v>
      </c>
      <c r="O49" s="1661">
        <v>0</v>
      </c>
      <c r="P49" s="1661">
        <v>0</v>
      </c>
      <c r="Q49" s="1661">
        <v>0</v>
      </c>
      <c r="R49" s="1661">
        <v>0</v>
      </c>
      <c r="S49" s="1661">
        <v>0</v>
      </c>
      <c r="T49" s="1661">
        <v>0</v>
      </c>
      <c r="U49" s="1661">
        <v>0</v>
      </c>
      <c r="V49" s="1661">
        <v>0</v>
      </c>
      <c r="W49" s="1661">
        <v>0</v>
      </c>
      <c r="X49" s="1661">
        <v>0</v>
      </c>
      <c r="Y49" s="1661">
        <v>0</v>
      </c>
      <c r="Z49" s="1661">
        <v>0</v>
      </c>
      <c r="AA49" s="1661">
        <v>0</v>
      </c>
      <c r="AB49" s="1661">
        <v>0</v>
      </c>
      <c r="AC49" s="1661">
        <v>0</v>
      </c>
      <c r="AD49" s="1661">
        <v>0</v>
      </c>
      <c r="AE49" s="1661">
        <v>0</v>
      </c>
      <c r="AF49" s="1661">
        <v>0</v>
      </c>
      <c r="AG49" s="1661">
        <v>0</v>
      </c>
      <c r="AH49" s="1661">
        <v>0</v>
      </c>
      <c r="AI49" s="1661">
        <v>0</v>
      </c>
      <c r="AJ49" s="1661">
        <v>0</v>
      </c>
      <c r="AK49" s="1661">
        <v>0</v>
      </c>
      <c r="AL49" s="1661">
        <f>'Adj 8.1 Cash Working Capital'!I10</f>
        <v>0</v>
      </c>
      <c r="AM49" s="1661">
        <v>0</v>
      </c>
      <c r="AN49" s="1661">
        <v>0</v>
      </c>
      <c r="AO49" s="1661">
        <v>0</v>
      </c>
      <c r="AP49" s="1661">
        <v>0</v>
      </c>
      <c r="AQ49" s="1661">
        <v>0</v>
      </c>
      <c r="AR49" s="1661">
        <v>0</v>
      </c>
      <c r="AS49" s="1661">
        <v>0</v>
      </c>
      <c r="AT49" s="1661">
        <v>0</v>
      </c>
      <c r="AU49" s="1661">
        <v>0</v>
      </c>
      <c r="AV49" s="1661">
        <v>0</v>
      </c>
      <c r="AW49" s="1661">
        <v>0</v>
      </c>
      <c r="AX49" s="1661">
        <v>0</v>
      </c>
      <c r="AY49" s="1661">
        <v>0</v>
      </c>
      <c r="AZ49" s="1661">
        <v>0</v>
      </c>
    </row>
    <row r="50" spans="1:52">
      <c r="A50" s="904">
        <v>41</v>
      </c>
      <c r="B50" s="948" t="s">
        <v>56</v>
      </c>
      <c r="C50" s="936">
        <f t="shared" si="30"/>
        <v>0</v>
      </c>
      <c r="D50" s="1661">
        <v>0</v>
      </c>
      <c r="E50" s="1661">
        <v>0</v>
      </c>
      <c r="F50" s="1661">
        <v>0</v>
      </c>
      <c r="G50" s="1661">
        <v>0</v>
      </c>
      <c r="H50" s="1661">
        <v>0</v>
      </c>
      <c r="I50" s="1661">
        <v>0</v>
      </c>
      <c r="J50" s="1661">
        <v>0</v>
      </c>
      <c r="K50" s="1661">
        <v>0</v>
      </c>
      <c r="L50" s="1661">
        <v>0</v>
      </c>
      <c r="M50" s="1661">
        <v>0</v>
      </c>
      <c r="N50" s="1661">
        <v>0</v>
      </c>
      <c r="O50" s="1661">
        <v>0</v>
      </c>
      <c r="P50" s="1661">
        <v>0</v>
      </c>
      <c r="Q50" s="1661">
        <v>0</v>
      </c>
      <c r="R50" s="1661">
        <v>0</v>
      </c>
      <c r="S50" s="1661">
        <v>0</v>
      </c>
      <c r="T50" s="1661">
        <v>0</v>
      </c>
      <c r="U50" s="1661">
        <v>0</v>
      </c>
      <c r="V50" s="1661">
        <v>0</v>
      </c>
      <c r="W50" s="1661">
        <v>0</v>
      </c>
      <c r="X50" s="1661">
        <v>0</v>
      </c>
      <c r="Y50" s="1661">
        <v>0</v>
      </c>
      <c r="Z50" s="1661">
        <v>0</v>
      </c>
      <c r="AA50" s="1661">
        <v>0</v>
      </c>
      <c r="AB50" s="1661">
        <v>0</v>
      </c>
      <c r="AC50" s="1661">
        <v>0</v>
      </c>
      <c r="AD50" s="1661">
        <v>0</v>
      </c>
      <c r="AE50" s="1661">
        <v>0</v>
      </c>
      <c r="AF50" s="1661">
        <v>0</v>
      </c>
      <c r="AG50" s="1661">
        <v>0</v>
      </c>
      <c r="AH50" s="1661">
        <v>0</v>
      </c>
      <c r="AI50" s="1661">
        <v>0</v>
      </c>
      <c r="AJ50" s="1661">
        <v>0</v>
      </c>
      <c r="AK50" s="1661">
        <v>0</v>
      </c>
      <c r="AL50" s="1661">
        <v>0</v>
      </c>
      <c r="AM50" s="1661">
        <v>0</v>
      </c>
      <c r="AN50" s="1661">
        <v>0</v>
      </c>
      <c r="AO50" s="1661">
        <v>0</v>
      </c>
      <c r="AP50" s="1661">
        <v>0</v>
      </c>
      <c r="AQ50" s="1661">
        <v>0</v>
      </c>
      <c r="AR50" s="1661">
        <v>0</v>
      </c>
      <c r="AS50" s="1661">
        <v>0</v>
      </c>
      <c r="AT50" s="1661">
        <v>0</v>
      </c>
      <c r="AU50" s="1661">
        <v>0</v>
      </c>
      <c r="AV50" s="1661">
        <v>0</v>
      </c>
      <c r="AW50" s="1661">
        <v>0</v>
      </c>
      <c r="AX50" s="1661">
        <v>0</v>
      </c>
      <c r="AY50" s="1661">
        <v>0</v>
      </c>
      <c r="AZ50" s="1661">
        <v>0</v>
      </c>
    </row>
    <row r="51" spans="1:52">
      <c r="A51" s="904">
        <v>42</v>
      </c>
      <c r="B51" s="948" t="s">
        <v>57</v>
      </c>
      <c r="C51" s="929">
        <f t="shared" si="30"/>
        <v>0.44234825785955101</v>
      </c>
      <c r="D51" s="1661">
        <v>0</v>
      </c>
      <c r="E51" s="1661">
        <v>0</v>
      </c>
      <c r="F51" s="1661">
        <v>0</v>
      </c>
      <c r="G51" s="1661">
        <v>0</v>
      </c>
      <c r="H51" s="1661">
        <v>0</v>
      </c>
      <c r="I51" s="1661">
        <v>0</v>
      </c>
      <c r="J51" s="1661">
        <v>0</v>
      </c>
      <c r="K51" s="1661">
        <v>0</v>
      </c>
      <c r="L51" s="1661">
        <v>0</v>
      </c>
      <c r="M51" s="1661">
        <v>0</v>
      </c>
      <c r="N51" s="1661">
        <v>0</v>
      </c>
      <c r="O51" s="1661">
        <v>0</v>
      </c>
      <c r="P51" s="1661">
        <v>0</v>
      </c>
      <c r="Q51" s="1661">
        <v>0</v>
      </c>
      <c r="R51" s="1661">
        <v>0</v>
      </c>
      <c r="S51" s="1661">
        <v>0</v>
      </c>
      <c r="T51" s="1661">
        <v>0</v>
      </c>
      <c r="U51" s="1661">
        <v>0</v>
      </c>
      <c r="V51" s="1661">
        <v>0</v>
      </c>
      <c r="W51" s="1661">
        <v>0</v>
      </c>
      <c r="X51" s="1661">
        <v>0</v>
      </c>
      <c r="Y51" s="1661">
        <v>0</v>
      </c>
      <c r="Z51" s="1661">
        <v>0</v>
      </c>
      <c r="AA51" s="1661">
        <v>0</v>
      </c>
      <c r="AB51" s="1661">
        <v>0</v>
      </c>
      <c r="AC51" s="1661">
        <v>0</v>
      </c>
      <c r="AD51" s="1661">
        <v>0</v>
      </c>
      <c r="AE51" s="1661">
        <v>0</v>
      </c>
      <c r="AF51" s="1661">
        <v>0</v>
      </c>
      <c r="AG51" s="1661">
        <v>0</v>
      </c>
      <c r="AH51" s="1661">
        <v>0</v>
      </c>
      <c r="AI51" s="1661">
        <v>0</v>
      </c>
      <c r="AJ51" s="1661">
        <v>0</v>
      </c>
      <c r="AK51" s="1661">
        <v>0</v>
      </c>
      <c r="AL51" s="1661">
        <v>0</v>
      </c>
      <c r="AM51" s="1661">
        <v>0</v>
      </c>
      <c r="AN51" s="1661">
        <v>0</v>
      </c>
      <c r="AO51" s="1661">
        <v>0</v>
      </c>
      <c r="AP51" s="1661">
        <v>0</v>
      </c>
      <c r="AQ51" s="1661">
        <v>0</v>
      </c>
      <c r="AR51" s="1661">
        <v>0</v>
      </c>
      <c r="AS51" s="1661">
        <f>SUM('Adj 8.8 Trojan Unrec Plant Adj'!H15:H17)</f>
        <v>0.44234825785955101</v>
      </c>
      <c r="AT51" s="1661">
        <v>0</v>
      </c>
      <c r="AU51" s="1661">
        <v>0</v>
      </c>
      <c r="AV51" s="1661">
        <v>0</v>
      </c>
      <c r="AW51" s="1661">
        <v>0</v>
      </c>
      <c r="AX51" s="1661">
        <v>0</v>
      </c>
      <c r="AY51" s="1661">
        <v>0</v>
      </c>
      <c r="AZ51" s="1661">
        <v>0</v>
      </c>
    </row>
    <row r="52" spans="1:52">
      <c r="A52" s="904">
        <v>43</v>
      </c>
      <c r="B52" s="952" t="s">
        <v>58</v>
      </c>
      <c r="C52" s="955">
        <f t="shared" ref="C52:I52" si="31">SUM(C41:C51)</f>
        <v>14026155.532052916</v>
      </c>
      <c r="D52" s="1664">
        <f t="shared" si="31"/>
        <v>0</v>
      </c>
      <c r="E52" s="1664">
        <f t="shared" si="31"/>
        <v>0</v>
      </c>
      <c r="F52" s="1664">
        <f t="shared" si="31"/>
        <v>0</v>
      </c>
      <c r="G52" s="1664">
        <f t="shared" si="31"/>
        <v>0</v>
      </c>
      <c r="H52" s="1664">
        <f t="shared" si="31"/>
        <v>0</v>
      </c>
      <c r="I52" s="1664">
        <f t="shared" si="31"/>
        <v>0</v>
      </c>
      <c r="J52" s="1664">
        <f t="shared" ref="J52" si="32">SUM(J41:J51)</f>
        <v>0</v>
      </c>
      <c r="K52" s="1664">
        <f t="shared" ref="K52:X52" si="33">SUM(K41:K51)</f>
        <v>0</v>
      </c>
      <c r="L52" s="1664">
        <f t="shared" si="33"/>
        <v>0</v>
      </c>
      <c r="M52" s="1664">
        <f t="shared" si="33"/>
        <v>0</v>
      </c>
      <c r="N52" s="1664">
        <f t="shared" si="33"/>
        <v>0</v>
      </c>
      <c r="O52" s="1664">
        <f t="shared" si="33"/>
        <v>0</v>
      </c>
      <c r="P52" s="1664">
        <f t="shared" si="33"/>
        <v>0</v>
      </c>
      <c r="Q52" s="1664">
        <f t="shared" si="33"/>
        <v>0</v>
      </c>
      <c r="R52" s="1664">
        <f t="shared" si="33"/>
        <v>-637047.3400000002</v>
      </c>
      <c r="S52" s="1664">
        <f t="shared" si="33"/>
        <v>0</v>
      </c>
      <c r="T52" s="1664">
        <f t="shared" si="33"/>
        <v>0</v>
      </c>
      <c r="U52" s="1664">
        <f t="shared" si="33"/>
        <v>0</v>
      </c>
      <c r="V52" s="1664">
        <f t="shared" si="33"/>
        <v>0</v>
      </c>
      <c r="W52" s="1664">
        <f t="shared" si="33"/>
        <v>0</v>
      </c>
      <c r="X52" s="1664">
        <f t="shared" si="33"/>
        <v>0</v>
      </c>
      <c r="Y52" s="1664">
        <f t="shared" ref="Y52:AZ52" si="34">SUM(Y41:Y51)</f>
        <v>0</v>
      </c>
      <c r="Z52" s="1664">
        <f t="shared" si="34"/>
        <v>0</v>
      </c>
      <c r="AA52" s="1664">
        <f t="shared" si="34"/>
        <v>0</v>
      </c>
      <c r="AB52" s="1664">
        <f t="shared" si="34"/>
        <v>0</v>
      </c>
      <c r="AC52" s="1664">
        <f t="shared" si="34"/>
        <v>0</v>
      </c>
      <c r="AD52" s="1664">
        <f t="shared" si="34"/>
        <v>0</v>
      </c>
      <c r="AE52" s="1664">
        <f t="shared" si="34"/>
        <v>0</v>
      </c>
      <c r="AF52" s="1664">
        <f t="shared" si="34"/>
        <v>0</v>
      </c>
      <c r="AG52" s="1664">
        <f t="shared" si="34"/>
        <v>0</v>
      </c>
      <c r="AH52" s="1664">
        <f t="shared" si="34"/>
        <v>0</v>
      </c>
      <c r="AI52" s="1664">
        <f t="shared" si="34"/>
        <v>0</v>
      </c>
      <c r="AJ52" s="1664">
        <f t="shared" si="34"/>
        <v>0</v>
      </c>
      <c r="AK52" s="1664">
        <f t="shared" si="34"/>
        <v>0</v>
      </c>
      <c r="AL52" s="1664">
        <f t="shared" si="34"/>
        <v>0</v>
      </c>
      <c r="AM52" s="1664">
        <f t="shared" si="34"/>
        <v>0</v>
      </c>
      <c r="AN52" s="1664">
        <f t="shared" si="34"/>
        <v>0</v>
      </c>
      <c r="AO52" s="1664">
        <f t="shared" si="34"/>
        <v>0</v>
      </c>
      <c r="AP52" s="1664">
        <f t="shared" si="34"/>
        <v>0</v>
      </c>
      <c r="AQ52" s="1664">
        <f t="shared" si="34"/>
        <v>0</v>
      </c>
      <c r="AR52" s="1664">
        <f t="shared" si="34"/>
        <v>0</v>
      </c>
      <c r="AS52" s="1664">
        <f t="shared" si="34"/>
        <v>75958.822625288201</v>
      </c>
      <c r="AT52" s="1664">
        <f t="shared" si="34"/>
        <v>0</v>
      </c>
      <c r="AU52" s="1664">
        <f t="shared" si="34"/>
        <v>0</v>
      </c>
      <c r="AV52" s="1664">
        <f t="shared" si="34"/>
        <v>15750000</v>
      </c>
      <c r="AW52" s="1664">
        <f>SUM(AW41:AW51)</f>
        <v>0</v>
      </c>
      <c r="AX52" s="1664">
        <f>SUM(AX41:AX51)</f>
        <v>0</v>
      </c>
      <c r="AY52" s="1664">
        <f t="shared" si="34"/>
        <v>-1067075.8250330254</v>
      </c>
      <c r="AZ52" s="1679">
        <f t="shared" si="34"/>
        <v>-95680.125539348432</v>
      </c>
    </row>
    <row r="53" spans="1:52">
      <c r="A53" s="904">
        <v>44</v>
      </c>
      <c r="B53" s="948"/>
      <c r="C53" s="904"/>
      <c r="D53" s="1661"/>
      <c r="E53" s="1661"/>
      <c r="F53" s="1661"/>
      <c r="G53" s="1661"/>
      <c r="H53" s="1661"/>
      <c r="I53" s="1661"/>
      <c r="J53" s="1661"/>
      <c r="K53" s="1661"/>
      <c r="L53" s="1661"/>
      <c r="M53" s="1661"/>
      <c r="N53" s="1661"/>
      <c r="O53" s="1661"/>
      <c r="P53" s="1661"/>
      <c r="Q53" s="1661"/>
      <c r="R53" s="1661"/>
      <c r="S53" s="1661"/>
      <c r="T53" s="1661"/>
      <c r="U53" s="1661"/>
      <c r="V53" s="1661"/>
      <c r="W53" s="904"/>
      <c r="X53" s="904"/>
      <c r="Y53" s="1661"/>
      <c r="Z53" s="1661"/>
      <c r="AA53" s="1661"/>
      <c r="AB53" s="1661"/>
      <c r="AC53" s="1661"/>
      <c r="AD53" s="1661"/>
      <c r="AE53" s="1661"/>
      <c r="AF53" s="1661"/>
      <c r="AG53" s="1661"/>
      <c r="AH53" s="1661"/>
      <c r="AI53" s="1661"/>
      <c r="AJ53" s="1661"/>
      <c r="AK53" s="1661"/>
      <c r="AL53" s="1661"/>
      <c r="AM53" s="1661"/>
      <c r="AN53" s="1661"/>
      <c r="AO53" s="1661"/>
      <c r="AP53" s="1661"/>
      <c r="AQ53" s="1661"/>
      <c r="AR53" s="1661"/>
      <c r="AS53" s="1661"/>
      <c r="AT53" s="1661"/>
      <c r="AU53" s="1661"/>
      <c r="AV53" s="929"/>
      <c r="AW53" s="929"/>
      <c r="AX53" s="929"/>
      <c r="AY53" s="904"/>
      <c r="AZ53" s="904"/>
    </row>
    <row r="54" spans="1:52">
      <c r="A54" s="904">
        <v>45</v>
      </c>
      <c r="B54" s="952" t="s">
        <v>59</v>
      </c>
      <c r="C54" s="904"/>
      <c r="D54" s="1661"/>
      <c r="E54" s="1661"/>
      <c r="F54" s="1661"/>
      <c r="G54" s="1661"/>
      <c r="H54" s="1661"/>
      <c r="I54" s="1661"/>
      <c r="J54" s="1661"/>
      <c r="K54" s="1661"/>
      <c r="L54" s="1661"/>
      <c r="M54" s="1661"/>
      <c r="N54" s="1661"/>
      <c r="O54" s="1661"/>
      <c r="P54" s="1661"/>
      <c r="Q54" s="1661"/>
      <c r="R54" s="1661"/>
      <c r="S54" s="1661"/>
      <c r="T54" s="1661"/>
      <c r="U54" s="1661"/>
      <c r="V54" s="1661"/>
      <c r="W54" s="904"/>
      <c r="X54" s="904"/>
      <c r="Y54" s="1661"/>
      <c r="Z54" s="1661"/>
      <c r="AA54" s="1661"/>
      <c r="AB54" s="1661"/>
      <c r="AC54" s="1661"/>
      <c r="AD54" s="1661"/>
      <c r="AE54" s="1661"/>
      <c r="AF54" s="1661"/>
      <c r="AG54" s="1661"/>
      <c r="AH54" s="1661"/>
      <c r="AI54" s="1661"/>
      <c r="AJ54" s="1661"/>
      <c r="AK54" s="1661"/>
      <c r="AL54" s="1661"/>
      <c r="AM54" s="1661"/>
      <c r="AN54" s="1661"/>
      <c r="AO54" s="1661"/>
      <c r="AP54" s="1661"/>
      <c r="AQ54" s="1661"/>
      <c r="AR54" s="1661"/>
      <c r="AS54" s="1661"/>
      <c r="AT54" s="1661"/>
      <c r="AU54" s="1661"/>
      <c r="AV54" s="929"/>
      <c r="AW54" s="929"/>
      <c r="AX54" s="929"/>
      <c r="AY54" s="904"/>
      <c r="AZ54" s="904"/>
    </row>
    <row r="55" spans="1:52">
      <c r="A55" s="904">
        <v>46</v>
      </c>
      <c r="B55" s="948" t="s">
        <v>60</v>
      </c>
      <c r="C55" s="936">
        <f t="shared" ref="C55:C61" si="35">SUM(D55:AZ55)</f>
        <v>123289.46849000052</v>
      </c>
      <c r="D55" s="1661">
        <v>0</v>
      </c>
      <c r="E55" s="1661">
        <v>0</v>
      </c>
      <c r="F55" s="1661">
        <v>0</v>
      </c>
      <c r="G55" s="1661">
        <v>0</v>
      </c>
      <c r="H55" s="1661">
        <v>0</v>
      </c>
      <c r="I55" s="1661">
        <v>0</v>
      </c>
      <c r="J55" s="1661">
        <v>0</v>
      </c>
      <c r="K55" s="1661">
        <v>0</v>
      </c>
      <c r="L55" s="1661">
        <v>0</v>
      </c>
      <c r="M55" s="1661">
        <v>0</v>
      </c>
      <c r="N55" s="1661">
        <v>0</v>
      </c>
      <c r="O55" s="1661">
        <v>0</v>
      </c>
      <c r="P55" s="1661">
        <v>0</v>
      </c>
      <c r="Q55" s="1661">
        <v>0</v>
      </c>
      <c r="R55" s="1661">
        <v>0</v>
      </c>
      <c r="S55" s="1661">
        <v>0</v>
      </c>
      <c r="T55" s="1661">
        <v>0</v>
      </c>
      <c r="U55" s="1661">
        <f>'Adj 5.3 Elec Lake Settlement'!BO16+'Adj 5.3 Elec Lake Settlement'!BO17</f>
        <v>0</v>
      </c>
      <c r="V55" s="1661">
        <v>0</v>
      </c>
      <c r="W55" s="1661">
        <v>0</v>
      </c>
      <c r="X55" s="1661">
        <f>'Adj 5.6 Removal of Colstrip #3'!BM20+'Adj 5.6 Removal of Colstrip #3'!BM21</f>
        <v>0</v>
      </c>
      <c r="Y55" s="966">
        <f>'Adj 6.1 Hydro Decomm.'!I15</f>
        <v>-256078.4788596172</v>
      </c>
      <c r="Z55" s="1661">
        <v>0</v>
      </c>
      <c r="AA55" s="1661">
        <v>0</v>
      </c>
      <c r="AB55" s="1661">
        <v>0</v>
      </c>
      <c r="AC55" s="1661">
        <v>0</v>
      </c>
      <c r="AD55" s="1661">
        <v>0</v>
      </c>
      <c r="AE55" s="1661">
        <v>0</v>
      </c>
      <c r="AF55" s="1661">
        <v>0</v>
      </c>
      <c r="AG55" s="1661">
        <v>0</v>
      </c>
      <c r="AH55" s="1661">
        <v>0</v>
      </c>
      <c r="AI55" s="1661">
        <v>0</v>
      </c>
      <c r="AJ55" s="1661">
        <v>0</v>
      </c>
      <c r="AK55" s="1661">
        <v>0</v>
      </c>
      <c r="AL55" s="1661">
        <v>0</v>
      </c>
      <c r="AM55" s="1661">
        <v>0</v>
      </c>
      <c r="AN55" s="1661">
        <v>0</v>
      </c>
      <c r="AO55" s="1661">
        <v>0</v>
      </c>
      <c r="AP55" s="1661">
        <f>'Adj 8.5 Misc. Rate base'!BM86</f>
        <v>0</v>
      </c>
      <c r="AQ55" s="1661">
        <v>0</v>
      </c>
      <c r="AR55" s="1661">
        <v>0</v>
      </c>
      <c r="AS55" s="1661">
        <v>0</v>
      </c>
      <c r="AT55" s="1661">
        <v>0</v>
      </c>
      <c r="AU55" s="1661">
        <v>0</v>
      </c>
      <c r="AV55" s="1662">
        <v>0</v>
      </c>
      <c r="AW55" s="1662">
        <v>0</v>
      </c>
      <c r="AX55" s="1662">
        <v>0</v>
      </c>
      <c r="AY55" s="1661">
        <f>'Adj 9.1 Prod Factor Adj'!I23</f>
        <v>337916.75424200163</v>
      </c>
      <c r="AZ55" s="1671">
        <f>+'Adj 9.1.1 Prod Factor Adj (cont'!I28</f>
        <v>41451.193107616091</v>
      </c>
    </row>
    <row r="56" spans="1:52">
      <c r="A56" s="904">
        <v>47</v>
      </c>
      <c r="B56" s="948" t="s">
        <v>61</v>
      </c>
      <c r="C56" s="936">
        <f t="shared" si="35"/>
        <v>0</v>
      </c>
      <c r="D56" s="1661">
        <v>0</v>
      </c>
      <c r="E56" s="1661">
        <v>0</v>
      </c>
      <c r="F56" s="1661">
        <v>0</v>
      </c>
      <c r="G56" s="1661">
        <v>0</v>
      </c>
      <c r="H56" s="1661">
        <v>0</v>
      </c>
      <c r="I56" s="1661">
        <v>0</v>
      </c>
      <c r="J56" s="1661">
        <v>0</v>
      </c>
      <c r="K56" s="1661">
        <v>0</v>
      </c>
      <c r="L56" s="1661">
        <v>0</v>
      </c>
      <c r="M56" s="1661">
        <v>0</v>
      </c>
      <c r="N56" s="1661">
        <v>0</v>
      </c>
      <c r="O56" s="1661">
        <v>0</v>
      </c>
      <c r="P56" s="1661">
        <v>0</v>
      </c>
      <c r="Q56" s="1661">
        <v>0</v>
      </c>
      <c r="R56" s="1661">
        <v>0</v>
      </c>
      <c r="S56" s="1661">
        <v>0</v>
      </c>
      <c r="T56" s="1661">
        <v>0</v>
      </c>
      <c r="U56" s="1661">
        <v>0</v>
      </c>
      <c r="V56" s="1661">
        <v>0</v>
      </c>
      <c r="W56" s="1661">
        <v>0</v>
      </c>
      <c r="X56" s="1661">
        <v>0</v>
      </c>
      <c r="Y56" s="1661">
        <v>0</v>
      </c>
      <c r="Z56" s="1661">
        <v>0</v>
      </c>
      <c r="AA56" s="1661">
        <v>0</v>
      </c>
      <c r="AB56" s="1661">
        <v>0</v>
      </c>
      <c r="AC56" s="1661">
        <v>0</v>
      </c>
      <c r="AD56" s="1661">
        <v>0</v>
      </c>
      <c r="AE56" s="1661">
        <v>0</v>
      </c>
      <c r="AF56" s="1661">
        <v>0</v>
      </c>
      <c r="AG56" s="1661">
        <v>0</v>
      </c>
      <c r="AH56" s="1661">
        <v>0</v>
      </c>
      <c r="AI56" s="1661">
        <v>0</v>
      </c>
      <c r="AJ56" s="1661">
        <v>0</v>
      </c>
      <c r="AK56" s="1661">
        <v>0</v>
      </c>
      <c r="AL56" s="1661">
        <v>0</v>
      </c>
      <c r="AM56" s="1661">
        <v>0</v>
      </c>
      <c r="AN56" s="1661">
        <v>0</v>
      </c>
      <c r="AO56" s="1661">
        <v>0</v>
      </c>
      <c r="AP56" s="1661">
        <f>'Adj 8.5 Misc. Rate base'!BM92</f>
        <v>0</v>
      </c>
      <c r="AQ56" s="1661">
        <v>0</v>
      </c>
      <c r="AR56" s="1661">
        <v>0</v>
      </c>
      <c r="AS56" s="1661">
        <v>0</v>
      </c>
      <c r="AT56" s="1661">
        <v>0</v>
      </c>
      <c r="AU56" s="1661">
        <v>0</v>
      </c>
      <c r="AV56" s="1661">
        <v>0</v>
      </c>
      <c r="AW56" s="1661">
        <v>0</v>
      </c>
      <c r="AX56" s="1661">
        <v>0</v>
      </c>
      <c r="AY56" s="1661">
        <v>0</v>
      </c>
      <c r="AZ56" s="1661">
        <v>0</v>
      </c>
    </row>
    <row r="57" spans="1:52">
      <c r="A57" s="904">
        <v>48</v>
      </c>
      <c r="B57" s="1503" t="s">
        <v>62</v>
      </c>
      <c r="C57" s="1506">
        <f t="shared" si="35"/>
        <v>-20008047.975517817</v>
      </c>
      <c r="D57" s="1661">
        <v>0</v>
      </c>
      <c r="E57" s="1661">
        <v>0</v>
      </c>
      <c r="F57" s="1661">
        <v>0</v>
      </c>
      <c r="G57" s="1661">
        <f>'Adj 3.4 SO2 Emmissions'!BM15</f>
        <v>0</v>
      </c>
      <c r="H57" s="1661">
        <v>0</v>
      </c>
      <c r="I57" s="1661">
        <v>0</v>
      </c>
      <c r="J57" s="1661">
        <v>0</v>
      </c>
      <c r="K57" s="1661">
        <v>0</v>
      </c>
      <c r="L57" s="1661">
        <v>0</v>
      </c>
      <c r="M57" s="1661">
        <v>0</v>
      </c>
      <c r="N57" s="1661">
        <v>0</v>
      </c>
      <c r="O57" s="1661">
        <v>0</v>
      </c>
      <c r="P57" s="1661">
        <f>'Adj 4.6 DSM Removal'!BN21</f>
        <v>0</v>
      </c>
      <c r="Q57" s="1661">
        <v>0</v>
      </c>
      <c r="R57" s="1661">
        <f>'Adj 4.8 Remove MEHC Severance'!I21+'Adj 4.8 Remove MEHC Severance'!I25</f>
        <v>330670.96956528531</v>
      </c>
      <c r="S57" s="1661">
        <v>0</v>
      </c>
      <c r="T57" s="1661">
        <v>0</v>
      </c>
      <c r="U57" s="1661">
        <f>'Adj 5.3 Elec Lake Settlement'!BO18</f>
        <v>0</v>
      </c>
      <c r="V57" s="1661">
        <v>0</v>
      </c>
      <c r="W57" s="1661">
        <v>0</v>
      </c>
      <c r="X57" s="1661">
        <f>'Adj 5.6 Removal of Colstrip #3'!BM22+'Adj 5.6 Removal of Colstrip #3'!BM28</f>
        <v>0</v>
      </c>
      <c r="Y57" s="1661">
        <v>0</v>
      </c>
      <c r="Z57" s="1661">
        <v>0</v>
      </c>
      <c r="AA57" s="1661">
        <v>0</v>
      </c>
      <c r="AB57" s="1661">
        <v>0</v>
      </c>
      <c r="AC57" s="1661">
        <v>0</v>
      </c>
      <c r="AD57" s="1661">
        <v>0</v>
      </c>
      <c r="AE57" s="1661">
        <v>0</v>
      </c>
      <c r="AF57" s="1661">
        <v>0</v>
      </c>
      <c r="AG57" s="1661">
        <v>0</v>
      </c>
      <c r="AH57" s="1661">
        <v>0</v>
      </c>
      <c r="AI57" s="1661">
        <v>0</v>
      </c>
      <c r="AJ57" s="1661">
        <v>0</v>
      </c>
      <c r="AK57" s="1661">
        <v>0</v>
      </c>
      <c r="AL57" s="1661">
        <v>0</v>
      </c>
      <c r="AM57" s="1661">
        <v>0</v>
      </c>
      <c r="AN57" s="1661">
        <f>'Adj 8.3 Environ Remediation'!BO26</f>
        <v>0</v>
      </c>
      <c r="AO57" s="1661">
        <v>0</v>
      </c>
      <c r="AP57" s="1661">
        <f>'Adj 8.5 Misc. Rate base'!BM111</f>
        <v>0</v>
      </c>
      <c r="AQ57" s="1661">
        <v>0</v>
      </c>
      <c r="AR57" s="1661">
        <v>0</v>
      </c>
      <c r="AS57" s="1661">
        <f>'Adj 8.7 Powerdale'!I22+'Adj 8.7 Powerdale'!I27</f>
        <v>386866.05491689674</v>
      </c>
      <c r="AT57" s="1661">
        <v>0</v>
      </c>
      <c r="AU57" s="1661">
        <v>0</v>
      </c>
      <c r="AV57" s="1661">
        <f>'Adj 8.10 Chehalis Reg Asset  '!I19</f>
        <v>-6261915</v>
      </c>
      <c r="AW57" s="1671">
        <f>'Adj 8.11 Repairs Deduction'!E30</f>
        <v>-14463670</v>
      </c>
      <c r="AX57" s="1661">
        <v>0</v>
      </c>
      <c r="AY57" s="1661">
        <v>0</v>
      </c>
      <c r="AZ57" s="1661">
        <v>0</v>
      </c>
    </row>
    <row r="58" spans="1:52">
      <c r="A58" s="904">
        <v>49</v>
      </c>
      <c r="B58" s="948" t="s">
        <v>63</v>
      </c>
      <c r="C58" s="936">
        <f t="shared" si="35"/>
        <v>0</v>
      </c>
      <c r="D58" s="1661">
        <v>0</v>
      </c>
      <c r="E58" s="1661">
        <v>0</v>
      </c>
      <c r="F58" s="1661">
        <v>0</v>
      </c>
      <c r="G58" s="1661">
        <v>0</v>
      </c>
      <c r="H58" s="1661">
        <v>0</v>
      </c>
      <c r="I58" s="1661">
        <v>0</v>
      </c>
      <c r="J58" s="1661">
        <v>0</v>
      </c>
      <c r="K58" s="1661">
        <v>0</v>
      </c>
      <c r="L58" s="1661">
        <v>0</v>
      </c>
      <c r="M58" s="1661">
        <v>0</v>
      </c>
      <c r="N58" s="1661">
        <v>0</v>
      </c>
      <c r="O58" s="1661">
        <v>0</v>
      </c>
      <c r="P58" s="1661">
        <v>0</v>
      </c>
      <c r="Q58" s="1661">
        <v>0</v>
      </c>
      <c r="R58" s="1661">
        <v>0</v>
      </c>
      <c r="S58" s="1661">
        <v>0</v>
      </c>
      <c r="T58" s="1661">
        <v>0</v>
      </c>
      <c r="U58" s="1661">
        <f>'Adj 5.3 Elec Lake Settlement'!BO19</f>
        <v>0</v>
      </c>
      <c r="V58" s="1661">
        <v>0</v>
      </c>
      <c r="W58" s="1661">
        <v>0</v>
      </c>
      <c r="X58" s="1661">
        <f>'Adj 5.6 Removal of Colstrip #3'!BM23</f>
        <v>0</v>
      </c>
      <c r="Y58" s="1661">
        <v>0</v>
      </c>
      <c r="Z58" s="1661">
        <v>0</v>
      </c>
      <c r="AA58" s="1661">
        <v>0</v>
      </c>
      <c r="AB58" s="1661">
        <v>0</v>
      </c>
      <c r="AC58" s="1661">
        <v>0</v>
      </c>
      <c r="AD58" s="1661">
        <v>0</v>
      </c>
      <c r="AE58" s="1661">
        <v>0</v>
      </c>
      <c r="AF58" s="1661">
        <v>0</v>
      </c>
      <c r="AG58" s="1661">
        <v>0</v>
      </c>
      <c r="AH58" s="1661">
        <v>0</v>
      </c>
      <c r="AI58" s="1661">
        <v>0</v>
      </c>
      <c r="AJ58" s="1661">
        <f>'Adj 7.11 Avg Bal Accum Def FIT'!BN17</f>
        <v>0</v>
      </c>
      <c r="AK58" s="1661">
        <v>0</v>
      </c>
      <c r="AL58" s="1661">
        <v>0</v>
      </c>
      <c r="AM58" s="1661">
        <v>0</v>
      </c>
      <c r="AN58" s="1661">
        <v>0</v>
      </c>
      <c r="AO58" s="1661">
        <v>0</v>
      </c>
      <c r="AP58" s="1661">
        <v>0</v>
      </c>
      <c r="AQ58" s="1661">
        <v>0</v>
      </c>
      <c r="AR58" s="1661">
        <v>0</v>
      </c>
      <c r="AS58" s="1661">
        <v>0</v>
      </c>
      <c r="AT58" s="1661">
        <v>0</v>
      </c>
      <c r="AU58" s="1661">
        <v>0</v>
      </c>
      <c r="AV58" s="1661">
        <v>0</v>
      </c>
      <c r="AW58" s="1661">
        <v>0</v>
      </c>
      <c r="AX58" s="1661">
        <v>0</v>
      </c>
      <c r="AY58" s="1661">
        <v>0</v>
      </c>
      <c r="AZ58" s="1661">
        <v>0</v>
      </c>
    </row>
    <row r="59" spans="1:52">
      <c r="A59" s="904">
        <v>50</v>
      </c>
      <c r="B59" s="948" t="s">
        <v>64</v>
      </c>
      <c r="C59" s="936">
        <f t="shared" si="35"/>
        <v>0</v>
      </c>
      <c r="D59" s="1661">
        <v>0</v>
      </c>
      <c r="E59" s="1661">
        <v>0</v>
      </c>
      <c r="F59" s="1661">
        <v>0</v>
      </c>
      <c r="G59" s="1661">
        <v>0</v>
      </c>
      <c r="H59" s="1661">
        <v>0</v>
      </c>
      <c r="I59" s="1661">
        <v>0</v>
      </c>
      <c r="J59" s="1661">
        <v>0</v>
      </c>
      <c r="K59" s="1661">
        <v>0</v>
      </c>
      <c r="L59" s="1661">
        <v>0</v>
      </c>
      <c r="M59" s="1661">
        <v>0</v>
      </c>
      <c r="N59" s="1661">
        <v>0</v>
      </c>
      <c r="O59" s="1661">
        <v>0</v>
      </c>
      <c r="P59" s="1661">
        <v>0</v>
      </c>
      <c r="Q59" s="1661">
        <v>0</v>
      </c>
      <c r="R59" s="1661">
        <v>0</v>
      </c>
      <c r="S59" s="1661">
        <v>0</v>
      </c>
      <c r="T59" s="1661">
        <v>0</v>
      </c>
      <c r="U59" s="1661">
        <v>0</v>
      </c>
      <c r="V59" s="1661">
        <v>0</v>
      </c>
      <c r="W59" s="1661">
        <v>0</v>
      </c>
      <c r="X59" s="1661">
        <v>0</v>
      </c>
      <c r="Y59" s="1661">
        <v>0</v>
      </c>
      <c r="Z59" s="1661">
        <v>0</v>
      </c>
      <c r="AA59" s="1661">
        <v>0</v>
      </c>
      <c r="AB59" s="1661">
        <v>0</v>
      </c>
      <c r="AC59" s="1661">
        <v>0</v>
      </c>
      <c r="AD59" s="1661">
        <v>0</v>
      </c>
      <c r="AE59" s="1661">
        <v>0</v>
      </c>
      <c r="AF59" s="1661">
        <v>0</v>
      </c>
      <c r="AG59" s="1661">
        <v>0</v>
      </c>
      <c r="AH59" s="1661">
        <v>0</v>
      </c>
      <c r="AI59" s="1661">
        <v>0</v>
      </c>
      <c r="AJ59" s="1661">
        <v>0</v>
      </c>
      <c r="AK59" s="1661">
        <v>0</v>
      </c>
      <c r="AL59" s="1661">
        <v>0</v>
      </c>
      <c r="AM59" s="1661">
        <v>0</v>
      </c>
      <c r="AN59" s="1661">
        <v>0</v>
      </c>
      <c r="AO59" s="1661">
        <v>0</v>
      </c>
      <c r="AP59" s="1661">
        <v>0</v>
      </c>
      <c r="AQ59" s="1661">
        <v>0</v>
      </c>
      <c r="AR59" s="1661">
        <v>0</v>
      </c>
      <c r="AS59" s="1661">
        <v>0</v>
      </c>
      <c r="AT59" s="1661">
        <v>0</v>
      </c>
      <c r="AU59" s="1661">
        <v>0</v>
      </c>
      <c r="AV59" s="1661">
        <v>0</v>
      </c>
      <c r="AW59" s="1661">
        <v>0</v>
      </c>
      <c r="AX59" s="1661">
        <v>0</v>
      </c>
      <c r="AY59" s="1661">
        <v>0</v>
      </c>
      <c r="AZ59" s="1661">
        <v>0</v>
      </c>
    </row>
    <row r="60" spans="1:52">
      <c r="A60" s="904">
        <v>51</v>
      </c>
      <c r="B60" s="948" t="s">
        <v>65</v>
      </c>
      <c r="C60" s="936">
        <f t="shared" si="35"/>
        <v>0</v>
      </c>
      <c r="D60" s="1661">
        <v>0</v>
      </c>
      <c r="E60" s="1661">
        <v>0</v>
      </c>
      <c r="F60" s="1661">
        <v>0</v>
      </c>
      <c r="G60" s="1661">
        <v>0</v>
      </c>
      <c r="H60" s="1661">
        <v>0</v>
      </c>
      <c r="I60" s="1661">
        <v>0</v>
      </c>
      <c r="J60" s="1661">
        <v>0</v>
      </c>
      <c r="K60" s="1661">
        <v>0</v>
      </c>
      <c r="L60" s="1661">
        <v>0</v>
      </c>
      <c r="M60" s="1661">
        <v>0</v>
      </c>
      <c r="N60" s="1661">
        <v>0</v>
      </c>
      <c r="O60" s="1661">
        <v>0</v>
      </c>
      <c r="P60" s="1661">
        <v>0</v>
      </c>
      <c r="Q60" s="1661">
        <v>0</v>
      </c>
      <c r="R60" s="1661">
        <v>0</v>
      </c>
      <c r="S60" s="1661">
        <v>0</v>
      </c>
      <c r="T60" s="1661">
        <v>0</v>
      </c>
      <c r="U60" s="1661">
        <v>0</v>
      </c>
      <c r="V60" s="1661">
        <v>0</v>
      </c>
      <c r="W60" s="1661">
        <v>0</v>
      </c>
      <c r="X60" s="1661">
        <v>0</v>
      </c>
      <c r="Y60" s="1661">
        <v>0</v>
      </c>
      <c r="Z60" s="1661">
        <v>0</v>
      </c>
      <c r="AA60" s="1661">
        <v>0</v>
      </c>
      <c r="AB60" s="1661">
        <v>0</v>
      </c>
      <c r="AC60" s="1661">
        <v>0</v>
      </c>
      <c r="AD60" s="1661">
        <v>0</v>
      </c>
      <c r="AE60" s="1661">
        <v>0</v>
      </c>
      <c r="AF60" s="1661">
        <v>0</v>
      </c>
      <c r="AG60" s="1661">
        <v>0</v>
      </c>
      <c r="AH60" s="1661">
        <v>0</v>
      </c>
      <c r="AI60" s="1661">
        <v>0</v>
      </c>
      <c r="AJ60" s="1661">
        <v>0</v>
      </c>
      <c r="AK60" s="1661">
        <v>0</v>
      </c>
      <c r="AL60" s="1661">
        <v>0</v>
      </c>
      <c r="AM60" s="1661">
        <v>0</v>
      </c>
      <c r="AN60" s="1661">
        <v>0</v>
      </c>
      <c r="AO60" s="1661">
        <v>0</v>
      </c>
      <c r="AP60" s="1661">
        <v>0</v>
      </c>
      <c r="AQ60" s="1661">
        <v>0</v>
      </c>
      <c r="AR60" s="1661">
        <v>0</v>
      </c>
      <c r="AS60" s="1661">
        <v>0</v>
      </c>
      <c r="AT60" s="1661">
        <v>0</v>
      </c>
      <c r="AU60" s="1661">
        <v>0</v>
      </c>
      <c r="AV60" s="1661">
        <f>'Adj 8.10 Chehalis Reg Asset  '!BO15</f>
        <v>0</v>
      </c>
      <c r="AW60" s="1661">
        <v>0</v>
      </c>
      <c r="AX60" s="1661">
        <v>0</v>
      </c>
      <c r="AY60" s="1661">
        <v>0</v>
      </c>
      <c r="AZ60" s="1661">
        <v>0</v>
      </c>
    </row>
    <row r="61" spans="1:52">
      <c r="A61" s="904">
        <v>52</v>
      </c>
      <c r="B61" s="948" t="s">
        <v>66</v>
      </c>
      <c r="C61" s="936">
        <f t="shared" si="35"/>
        <v>7457.2192092770329</v>
      </c>
      <c r="D61" s="1661">
        <v>0</v>
      </c>
      <c r="E61" s="1661">
        <v>0</v>
      </c>
      <c r="F61" s="1661">
        <v>0</v>
      </c>
      <c r="G61" s="1661">
        <f>'Adj 3.4 SO2 Emmissions'!BM16</f>
        <v>0</v>
      </c>
      <c r="H61" s="1661">
        <v>0</v>
      </c>
      <c r="I61" s="1661">
        <v>0</v>
      </c>
      <c r="J61" s="1661">
        <v>0</v>
      </c>
      <c r="K61" s="1661">
        <v>0</v>
      </c>
      <c r="L61" s="1661">
        <v>0</v>
      </c>
      <c r="M61" s="1661">
        <v>0</v>
      </c>
      <c r="N61" s="1661">
        <v>0</v>
      </c>
      <c r="O61" s="1661">
        <v>0</v>
      </c>
      <c r="P61" s="1661">
        <v>0</v>
      </c>
      <c r="Q61" s="1661">
        <v>0</v>
      </c>
      <c r="R61" s="1661">
        <v>0</v>
      </c>
      <c r="S61" s="1661">
        <v>0</v>
      </c>
      <c r="T61" s="1661">
        <v>0</v>
      </c>
      <c r="U61" s="1661">
        <v>0</v>
      </c>
      <c r="V61" s="1661">
        <v>0</v>
      </c>
      <c r="W61" s="1661">
        <v>0</v>
      </c>
      <c r="X61" s="1661">
        <v>0</v>
      </c>
      <c r="Y61" s="1661">
        <v>0</v>
      </c>
      <c r="Z61" s="1661">
        <v>0</v>
      </c>
      <c r="AA61" s="1661">
        <v>0</v>
      </c>
      <c r="AB61" s="1661">
        <v>0</v>
      </c>
      <c r="AC61" s="1661">
        <v>0</v>
      </c>
      <c r="AD61" s="1661">
        <v>0</v>
      </c>
      <c r="AE61" s="1661">
        <v>0</v>
      </c>
      <c r="AF61" s="1661">
        <v>0</v>
      </c>
      <c r="AG61" s="1661">
        <v>0</v>
      </c>
      <c r="AH61" s="1661">
        <v>0</v>
      </c>
      <c r="AI61" s="1661">
        <v>0</v>
      </c>
      <c r="AJ61" s="1661">
        <v>0</v>
      </c>
      <c r="AK61" s="1661">
        <v>0</v>
      </c>
      <c r="AL61" s="1661">
        <v>0</v>
      </c>
      <c r="AM61" s="1661">
        <v>0</v>
      </c>
      <c r="AN61" s="1661">
        <v>0</v>
      </c>
      <c r="AO61" s="1661">
        <v>0</v>
      </c>
      <c r="AP61" s="1661">
        <v>0</v>
      </c>
      <c r="AQ61" s="1661">
        <v>0</v>
      </c>
      <c r="AR61" s="1661">
        <v>0</v>
      </c>
      <c r="AS61" s="1661">
        <f>'Adj 8.8 Trojan Unrec Plant Adj'!H19+'Adj 8.8 Trojan Unrec Plant Adj'!H20</f>
        <v>0.44229903347719396</v>
      </c>
      <c r="AT61" s="1661">
        <v>0</v>
      </c>
      <c r="AU61" s="1661">
        <v>0</v>
      </c>
      <c r="AV61" s="1661">
        <v>0</v>
      </c>
      <c r="AW61" s="1661">
        <v>0</v>
      </c>
      <c r="AX61" s="1661">
        <v>0</v>
      </c>
      <c r="AY61" s="1661">
        <v>0</v>
      </c>
      <c r="AZ61" s="1661">
        <f>'Adj 9.1.1 Prod Factor Adj (cont'!I34</f>
        <v>7456.7769102435559</v>
      </c>
    </row>
    <row r="62" spans="1:52">
      <c r="A62" s="904">
        <v>53</v>
      </c>
      <c r="B62" s="948"/>
      <c r="C62" s="904"/>
      <c r="D62" s="1661"/>
      <c r="E62" s="1661"/>
      <c r="F62" s="1661"/>
      <c r="G62" s="1661"/>
      <c r="H62" s="1661"/>
      <c r="I62" s="1661"/>
      <c r="J62" s="1661"/>
      <c r="K62" s="1661"/>
      <c r="L62" s="1661"/>
      <c r="M62" s="1661"/>
      <c r="N62" s="1661"/>
      <c r="O62" s="1661"/>
      <c r="P62" s="1661"/>
      <c r="Q62" s="1661"/>
      <c r="R62" s="1661"/>
      <c r="S62" s="1661"/>
      <c r="T62" s="1661"/>
      <c r="U62" s="1661"/>
      <c r="V62" s="1661"/>
      <c r="W62" s="904"/>
      <c r="X62" s="904"/>
      <c r="Y62" s="1661"/>
      <c r="Z62" s="1661"/>
      <c r="AA62" s="1661"/>
      <c r="AB62" s="1661"/>
      <c r="AC62" s="1661"/>
      <c r="AD62" s="1661"/>
      <c r="AE62" s="1661"/>
      <c r="AF62" s="1661"/>
      <c r="AG62" s="1661"/>
      <c r="AH62" s="1661"/>
      <c r="AI62" s="1661"/>
      <c r="AJ62" s="1661"/>
      <c r="AK62" s="1661"/>
      <c r="AL62" s="1661"/>
      <c r="AM62" s="1661"/>
      <c r="AN62" s="1661"/>
      <c r="AO62" s="1661"/>
      <c r="AP62" s="1661"/>
      <c r="AQ62" s="1661"/>
      <c r="AR62" s="1661"/>
      <c r="AS62" s="1661"/>
      <c r="AT62" s="1661"/>
      <c r="AU62" s="1661"/>
      <c r="AV62" s="929"/>
      <c r="AW62" s="929"/>
      <c r="AX62" s="929"/>
      <c r="AY62" s="904"/>
      <c r="AZ62" s="904"/>
    </row>
    <row r="63" spans="1:52">
      <c r="A63" s="904">
        <v>54</v>
      </c>
      <c r="B63" s="1507" t="s">
        <v>67</v>
      </c>
      <c r="C63" s="1514">
        <f t="shared" ref="C63:I63" si="36">SUM(C55:C62)</f>
        <v>-19877301.28781854</v>
      </c>
      <c r="D63" s="1664">
        <f t="shared" si="36"/>
        <v>0</v>
      </c>
      <c r="E63" s="1664">
        <f t="shared" si="36"/>
        <v>0</v>
      </c>
      <c r="F63" s="1664">
        <f t="shared" si="36"/>
        <v>0</v>
      </c>
      <c r="G63" s="1664">
        <f t="shared" si="36"/>
        <v>0</v>
      </c>
      <c r="H63" s="1664">
        <f t="shared" si="36"/>
        <v>0</v>
      </c>
      <c r="I63" s="1664">
        <f t="shared" si="36"/>
        <v>0</v>
      </c>
      <c r="J63" s="1664">
        <f t="shared" ref="J63" si="37">SUM(J55:J62)</f>
        <v>0</v>
      </c>
      <c r="K63" s="1664">
        <f t="shared" ref="K63:X63" si="38">SUM(K55:K62)</f>
        <v>0</v>
      </c>
      <c r="L63" s="1664">
        <f t="shared" si="38"/>
        <v>0</v>
      </c>
      <c r="M63" s="1664">
        <f t="shared" si="38"/>
        <v>0</v>
      </c>
      <c r="N63" s="1664">
        <f t="shared" si="38"/>
        <v>0</v>
      </c>
      <c r="O63" s="1664">
        <f t="shared" si="38"/>
        <v>0</v>
      </c>
      <c r="P63" s="1664">
        <f t="shared" si="38"/>
        <v>0</v>
      </c>
      <c r="Q63" s="1664">
        <f t="shared" si="38"/>
        <v>0</v>
      </c>
      <c r="R63" s="1664">
        <f t="shared" si="38"/>
        <v>330670.96956528531</v>
      </c>
      <c r="S63" s="1664">
        <f t="shared" si="38"/>
        <v>0</v>
      </c>
      <c r="T63" s="1664">
        <f t="shared" si="38"/>
        <v>0</v>
      </c>
      <c r="U63" s="1664">
        <f t="shared" si="38"/>
        <v>0</v>
      </c>
      <c r="V63" s="1664">
        <f t="shared" si="38"/>
        <v>0</v>
      </c>
      <c r="W63" s="1664">
        <f t="shared" si="38"/>
        <v>0</v>
      </c>
      <c r="X63" s="1664">
        <f t="shared" si="38"/>
        <v>0</v>
      </c>
      <c r="Y63" s="1664">
        <f t="shared" ref="Y63:AZ63" si="39">SUM(Y55:Y62)</f>
        <v>-256078.4788596172</v>
      </c>
      <c r="Z63" s="1664">
        <f t="shared" si="39"/>
        <v>0</v>
      </c>
      <c r="AA63" s="1664">
        <f t="shared" si="39"/>
        <v>0</v>
      </c>
      <c r="AB63" s="1664">
        <f t="shared" si="39"/>
        <v>0</v>
      </c>
      <c r="AC63" s="1664">
        <f t="shared" si="39"/>
        <v>0</v>
      </c>
      <c r="AD63" s="1664">
        <f t="shared" si="39"/>
        <v>0</v>
      </c>
      <c r="AE63" s="1664">
        <f t="shared" si="39"/>
        <v>0</v>
      </c>
      <c r="AF63" s="1664">
        <f t="shared" si="39"/>
        <v>0</v>
      </c>
      <c r="AG63" s="1664">
        <f t="shared" si="39"/>
        <v>0</v>
      </c>
      <c r="AH63" s="1664">
        <f t="shared" si="39"/>
        <v>0</v>
      </c>
      <c r="AI63" s="1664">
        <f t="shared" si="39"/>
        <v>0</v>
      </c>
      <c r="AJ63" s="1664">
        <f t="shared" si="39"/>
        <v>0</v>
      </c>
      <c r="AK63" s="1664">
        <f t="shared" si="39"/>
        <v>0</v>
      </c>
      <c r="AL63" s="1664">
        <f t="shared" si="39"/>
        <v>0</v>
      </c>
      <c r="AM63" s="1664">
        <f t="shared" si="39"/>
        <v>0</v>
      </c>
      <c r="AN63" s="1664">
        <f t="shared" si="39"/>
        <v>0</v>
      </c>
      <c r="AO63" s="1664">
        <f t="shared" si="39"/>
        <v>0</v>
      </c>
      <c r="AP63" s="1664">
        <f t="shared" si="39"/>
        <v>0</v>
      </c>
      <c r="AQ63" s="1664">
        <f t="shared" si="39"/>
        <v>0</v>
      </c>
      <c r="AR63" s="1664">
        <f t="shared" si="39"/>
        <v>0</v>
      </c>
      <c r="AS63" s="1664">
        <f t="shared" si="39"/>
        <v>386866.4972159302</v>
      </c>
      <c r="AT63" s="1664">
        <f t="shared" si="39"/>
        <v>0</v>
      </c>
      <c r="AU63" s="1664">
        <f t="shared" si="39"/>
        <v>0</v>
      </c>
      <c r="AV63" s="1664">
        <f t="shared" si="39"/>
        <v>-6261915</v>
      </c>
      <c r="AW63" s="1679">
        <f>SUM(AW55:AW62)</f>
        <v>-14463670</v>
      </c>
      <c r="AX63" s="1664">
        <f>SUM(AX55:AX62)</f>
        <v>0</v>
      </c>
      <c r="AY63" s="1664">
        <f t="shared" si="39"/>
        <v>337916.75424200163</v>
      </c>
      <c r="AZ63" s="1664">
        <f t="shared" si="39"/>
        <v>48907.970017859647</v>
      </c>
    </row>
    <row r="64" spans="1:52">
      <c r="A64" s="904">
        <v>55</v>
      </c>
      <c r="B64" s="948"/>
      <c r="C64" s="904"/>
      <c r="D64" s="1661"/>
      <c r="E64" s="1661"/>
      <c r="F64" s="1661"/>
      <c r="G64" s="1661"/>
      <c r="H64" s="1661"/>
      <c r="I64" s="1661"/>
      <c r="J64" s="1661"/>
      <c r="K64" s="1661"/>
      <c r="L64" s="1661"/>
      <c r="M64" s="1661"/>
      <c r="N64" s="1661"/>
      <c r="O64" s="1661"/>
      <c r="P64" s="1661"/>
      <c r="Q64" s="1661"/>
      <c r="R64" s="1661"/>
      <c r="S64" s="1661"/>
      <c r="T64" s="1661"/>
      <c r="U64" s="1661"/>
      <c r="V64" s="1661"/>
      <c r="W64" s="1661"/>
      <c r="X64" s="1661"/>
      <c r="Y64" s="1661"/>
      <c r="Z64" s="1661"/>
      <c r="AA64" s="1661"/>
      <c r="AB64" s="1661"/>
      <c r="AC64" s="1661"/>
      <c r="AD64" s="1661"/>
      <c r="AE64" s="1661"/>
      <c r="AF64" s="1661"/>
      <c r="AG64" s="1661"/>
      <c r="AH64" s="1661"/>
      <c r="AI64" s="1661"/>
      <c r="AJ64" s="1661"/>
      <c r="AK64" s="1661"/>
      <c r="AL64" s="1661"/>
      <c r="AM64" s="1661"/>
      <c r="AN64" s="1661"/>
      <c r="AO64" s="1661"/>
      <c r="AP64" s="1661"/>
      <c r="AQ64" s="1661"/>
      <c r="AR64" s="1661"/>
      <c r="AS64" s="1661"/>
      <c r="AT64" s="1661"/>
      <c r="AU64" s="1661"/>
      <c r="AV64" s="1661"/>
      <c r="AW64" s="1661"/>
      <c r="AX64" s="1661"/>
      <c r="AY64" s="1661"/>
      <c r="AZ64" s="1661"/>
    </row>
    <row r="65" spans="1:52">
      <c r="A65" s="904">
        <v>56</v>
      </c>
      <c r="B65" s="1507" t="s">
        <v>68</v>
      </c>
      <c r="C65" s="1671">
        <f t="shared" ref="C65:I65" si="40">C52+C63</f>
        <v>-5851145.7557656243</v>
      </c>
      <c r="D65" s="1661">
        <f t="shared" si="40"/>
        <v>0</v>
      </c>
      <c r="E65" s="1661">
        <f t="shared" si="40"/>
        <v>0</v>
      </c>
      <c r="F65" s="1661">
        <f t="shared" si="40"/>
        <v>0</v>
      </c>
      <c r="G65" s="1661">
        <f t="shared" si="40"/>
        <v>0</v>
      </c>
      <c r="H65" s="1661">
        <f t="shared" si="40"/>
        <v>0</v>
      </c>
      <c r="I65" s="1661">
        <f t="shared" si="40"/>
        <v>0</v>
      </c>
      <c r="J65" s="1661">
        <f t="shared" ref="J65" si="41">J52+J63</f>
        <v>0</v>
      </c>
      <c r="K65" s="1661">
        <f t="shared" ref="K65:X65" si="42">K52+K63</f>
        <v>0</v>
      </c>
      <c r="L65" s="1661">
        <f t="shared" si="42"/>
        <v>0</v>
      </c>
      <c r="M65" s="1661">
        <f t="shared" si="42"/>
        <v>0</v>
      </c>
      <c r="N65" s="1661">
        <f t="shared" si="42"/>
        <v>0</v>
      </c>
      <c r="O65" s="1661">
        <f t="shared" si="42"/>
        <v>0</v>
      </c>
      <c r="P65" s="1661">
        <f t="shared" si="42"/>
        <v>0</v>
      </c>
      <c r="Q65" s="1661">
        <f t="shared" si="42"/>
        <v>0</v>
      </c>
      <c r="R65" s="1661">
        <f t="shared" si="42"/>
        <v>-306376.37043471489</v>
      </c>
      <c r="S65" s="1661">
        <f t="shared" si="42"/>
        <v>0</v>
      </c>
      <c r="T65" s="1661">
        <f t="shared" si="42"/>
        <v>0</v>
      </c>
      <c r="U65" s="1661">
        <f t="shared" si="42"/>
        <v>0</v>
      </c>
      <c r="V65" s="1661">
        <f t="shared" si="42"/>
        <v>0</v>
      </c>
      <c r="W65" s="1661">
        <f t="shared" si="42"/>
        <v>0</v>
      </c>
      <c r="X65" s="1661">
        <f t="shared" si="42"/>
        <v>0</v>
      </c>
      <c r="Y65" s="1661">
        <f t="shared" ref="Y65:AZ65" si="43">Y52+Y63</f>
        <v>-256078.4788596172</v>
      </c>
      <c r="Z65" s="1661">
        <f t="shared" si="43"/>
        <v>0</v>
      </c>
      <c r="AA65" s="1661">
        <f t="shared" si="43"/>
        <v>0</v>
      </c>
      <c r="AB65" s="1661">
        <f t="shared" si="43"/>
        <v>0</v>
      </c>
      <c r="AC65" s="1661">
        <f t="shared" si="43"/>
        <v>0</v>
      </c>
      <c r="AD65" s="1661">
        <f t="shared" si="43"/>
        <v>0</v>
      </c>
      <c r="AE65" s="1661">
        <f t="shared" si="43"/>
        <v>0</v>
      </c>
      <c r="AF65" s="1661">
        <f t="shared" si="43"/>
        <v>0</v>
      </c>
      <c r="AG65" s="1661">
        <f t="shared" si="43"/>
        <v>0</v>
      </c>
      <c r="AH65" s="1661">
        <f t="shared" si="43"/>
        <v>0</v>
      </c>
      <c r="AI65" s="1661">
        <f t="shared" si="43"/>
        <v>0</v>
      </c>
      <c r="AJ65" s="1661">
        <f t="shared" si="43"/>
        <v>0</v>
      </c>
      <c r="AK65" s="1661">
        <f t="shared" si="43"/>
        <v>0</v>
      </c>
      <c r="AL65" s="1661">
        <f t="shared" si="43"/>
        <v>0</v>
      </c>
      <c r="AM65" s="1661">
        <f t="shared" si="43"/>
        <v>0</v>
      </c>
      <c r="AN65" s="1661">
        <f t="shared" si="43"/>
        <v>0</v>
      </c>
      <c r="AO65" s="1661">
        <f t="shared" si="43"/>
        <v>0</v>
      </c>
      <c r="AP65" s="1661">
        <f t="shared" si="43"/>
        <v>0</v>
      </c>
      <c r="AQ65" s="1661">
        <f t="shared" si="43"/>
        <v>0</v>
      </c>
      <c r="AR65" s="1661">
        <f t="shared" si="43"/>
        <v>0</v>
      </c>
      <c r="AS65" s="1661">
        <f t="shared" si="43"/>
        <v>462825.31984121841</v>
      </c>
      <c r="AT65" s="1661">
        <f t="shared" si="43"/>
        <v>0</v>
      </c>
      <c r="AU65" s="1661">
        <f t="shared" si="43"/>
        <v>0</v>
      </c>
      <c r="AV65" s="1661">
        <f t="shared" si="43"/>
        <v>9488085</v>
      </c>
      <c r="AW65" s="1671">
        <f t="shared" si="43"/>
        <v>-14463670</v>
      </c>
      <c r="AX65" s="1661">
        <f t="shared" ref="AX65" si="44">AX52+AX63</f>
        <v>0</v>
      </c>
      <c r="AY65" s="1661">
        <f t="shared" si="43"/>
        <v>-729159.07079102378</v>
      </c>
      <c r="AZ65" s="1661">
        <f t="shared" si="43"/>
        <v>-46772.155521488785</v>
      </c>
    </row>
    <row r="66" spans="1:52">
      <c r="A66" s="904">
        <v>57</v>
      </c>
      <c r="B66" s="948"/>
      <c r="C66" s="904"/>
      <c r="D66" s="1682"/>
      <c r="E66" s="1682"/>
      <c r="F66" s="1682"/>
      <c r="G66" s="1682"/>
      <c r="H66" s="1682"/>
      <c r="I66" s="1682"/>
      <c r="J66" s="1682"/>
      <c r="K66" s="1682"/>
      <c r="L66" s="1682"/>
      <c r="M66" s="1682"/>
      <c r="N66" s="1682"/>
      <c r="O66" s="1682"/>
      <c r="P66" s="1682"/>
      <c r="Q66" s="1682"/>
      <c r="R66" s="1682"/>
      <c r="S66" s="1682"/>
      <c r="T66" s="1682"/>
      <c r="U66" s="1682"/>
      <c r="V66" s="1682"/>
      <c r="W66" s="1682"/>
      <c r="X66" s="1682"/>
      <c r="Y66" s="1682"/>
      <c r="Z66" s="1682"/>
      <c r="AA66" s="1682"/>
      <c r="AB66" s="1682"/>
      <c r="AC66" s="1682"/>
      <c r="AD66" s="1682"/>
      <c r="AE66" s="1682"/>
      <c r="AF66" s="1682"/>
      <c r="AG66" s="1682"/>
      <c r="AH66" s="1682"/>
      <c r="AI66" s="1682"/>
      <c r="AJ66" s="1682"/>
      <c r="AK66" s="1682"/>
      <c r="AL66" s="1682"/>
      <c r="AM66" s="1682"/>
      <c r="AN66" s="1682"/>
      <c r="AO66" s="1682"/>
      <c r="AP66" s="1682"/>
      <c r="AQ66" s="1682"/>
      <c r="AR66" s="1682"/>
      <c r="AS66" s="1682"/>
      <c r="AT66" s="1682"/>
      <c r="AU66" s="1682"/>
      <c r="AV66" s="1682"/>
      <c r="AW66" s="1682"/>
      <c r="AX66" s="1682"/>
      <c r="AY66" s="1682"/>
      <c r="AZ66" s="1682"/>
    </row>
    <row r="67" spans="1:52" s="1636" customFormat="1" ht="16.5" thickBot="1">
      <c r="A67" s="904">
        <v>58</v>
      </c>
      <c r="B67" s="959"/>
      <c r="C67" s="962"/>
      <c r="D67" s="1683"/>
      <c r="E67" s="1683"/>
      <c r="F67" s="1683"/>
      <c r="G67" s="1683"/>
      <c r="H67" s="1683"/>
      <c r="I67" s="1683"/>
      <c r="J67" s="1683"/>
      <c r="K67" s="1683"/>
      <c r="L67" s="1683"/>
      <c r="M67" s="1683"/>
      <c r="N67" s="1683"/>
      <c r="O67" s="1683"/>
      <c r="P67" s="1683"/>
      <c r="Q67" s="1683"/>
      <c r="R67" s="1683"/>
      <c r="S67" s="1683"/>
      <c r="T67" s="1683"/>
      <c r="U67" s="1683"/>
      <c r="V67" s="1683"/>
      <c r="W67" s="1683"/>
      <c r="X67" s="1683"/>
      <c r="Y67" s="1683"/>
      <c r="Z67" s="1683"/>
      <c r="AA67" s="1683"/>
      <c r="AB67" s="1683"/>
      <c r="AC67" s="1683"/>
      <c r="AD67" s="1683"/>
      <c r="AE67" s="1683"/>
      <c r="AF67" s="1683"/>
      <c r="AG67" s="1683"/>
      <c r="AH67" s="1683"/>
      <c r="AI67" s="1683"/>
      <c r="AJ67" s="1683"/>
      <c r="AK67" s="1683"/>
      <c r="AL67" s="1683"/>
      <c r="AM67" s="1683"/>
      <c r="AN67" s="1683"/>
      <c r="AO67" s="1683"/>
      <c r="AP67" s="1683"/>
      <c r="AQ67" s="1683"/>
      <c r="AR67" s="1683"/>
      <c r="AS67" s="1683"/>
      <c r="AT67" s="1683"/>
      <c r="AU67" s="1683"/>
      <c r="AV67" s="1683"/>
      <c r="AW67" s="1683"/>
      <c r="AX67" s="1683"/>
      <c r="AY67" s="1683"/>
      <c r="AZ67" s="1683"/>
    </row>
    <row r="68" spans="1:52">
      <c r="A68" s="904">
        <v>59</v>
      </c>
      <c r="B68" s="948"/>
      <c r="C68" s="904"/>
      <c r="D68" s="963"/>
      <c r="E68" s="963"/>
      <c r="F68" s="963"/>
      <c r="G68" s="963"/>
      <c r="H68" s="963"/>
      <c r="I68" s="904"/>
      <c r="J68" s="904"/>
      <c r="K68" s="904"/>
      <c r="L68" s="904"/>
      <c r="M68" s="904"/>
      <c r="N68" s="904"/>
      <c r="O68" s="904"/>
      <c r="P68" s="904"/>
      <c r="Q68" s="904"/>
      <c r="R68" s="904"/>
      <c r="S68" s="904"/>
      <c r="T68" s="904"/>
      <c r="U68" s="904"/>
      <c r="V68" s="904"/>
      <c r="W68" s="904"/>
      <c r="X68" s="904"/>
      <c r="Y68" s="904"/>
      <c r="Z68" s="904"/>
      <c r="AA68" s="904"/>
      <c r="AB68" s="904"/>
      <c r="AC68" s="904"/>
      <c r="AD68" s="904"/>
      <c r="AE68" s="904"/>
      <c r="AF68" s="904"/>
      <c r="AG68" s="904"/>
      <c r="AH68" s="904"/>
      <c r="AI68" s="904"/>
      <c r="AJ68" s="904"/>
      <c r="AK68" s="904"/>
      <c r="AL68" s="904"/>
      <c r="AM68" s="904"/>
      <c r="AN68" s="904"/>
      <c r="AO68" s="904"/>
      <c r="AP68" s="904"/>
      <c r="AQ68" s="904"/>
      <c r="AR68" s="904"/>
      <c r="AS68" s="904"/>
      <c r="AT68" s="904"/>
      <c r="AU68" s="904"/>
      <c r="AV68" s="929"/>
      <c r="AW68" s="929"/>
      <c r="AX68" s="929"/>
      <c r="AY68" s="904"/>
      <c r="AZ68" s="904"/>
    </row>
    <row r="69" spans="1:52">
      <c r="A69" s="904">
        <v>60</v>
      </c>
      <c r="B69" s="948" t="s">
        <v>69</v>
      </c>
      <c r="C69" s="904"/>
      <c r="D69" s="963" t="s">
        <v>70</v>
      </c>
      <c r="E69" s="963"/>
      <c r="F69" s="1703"/>
      <c r="G69" s="963"/>
      <c r="H69" s="963"/>
      <c r="I69" s="904"/>
      <c r="J69" s="904"/>
      <c r="K69" s="904"/>
      <c r="L69" s="904"/>
      <c r="M69" s="904"/>
      <c r="N69" s="904"/>
      <c r="O69" s="904"/>
      <c r="P69" s="904"/>
      <c r="Q69" s="904"/>
      <c r="R69" s="904"/>
      <c r="S69" s="904"/>
      <c r="T69" s="904"/>
      <c r="U69" s="904"/>
      <c r="V69" s="904"/>
      <c r="W69" s="904"/>
      <c r="X69" s="904"/>
      <c r="Y69" s="904"/>
      <c r="Z69" s="904"/>
      <c r="AA69" s="904"/>
      <c r="AB69" s="904"/>
      <c r="AC69" s="904"/>
      <c r="AD69" s="904"/>
      <c r="AE69" s="904"/>
      <c r="AF69" s="904"/>
      <c r="AG69" s="904"/>
      <c r="AH69" s="904"/>
      <c r="AI69" s="904"/>
      <c r="AJ69" s="904"/>
      <c r="AK69" s="904"/>
      <c r="AL69" s="904"/>
      <c r="AM69" s="904"/>
      <c r="AN69" s="904"/>
      <c r="AO69" s="904"/>
      <c r="AP69" s="904"/>
      <c r="AQ69" s="904"/>
      <c r="AR69" s="904"/>
      <c r="AS69" s="904"/>
      <c r="AT69" s="904"/>
      <c r="AU69" s="904"/>
      <c r="AV69" s="929"/>
      <c r="AW69" s="929"/>
      <c r="AX69" s="929"/>
      <c r="AY69" s="904"/>
      <c r="AZ69" s="904"/>
    </row>
    <row r="70" spans="1:52">
      <c r="A70" s="904">
        <v>61</v>
      </c>
      <c r="B70" s="948" t="s">
        <v>4</v>
      </c>
      <c r="C70" s="904"/>
      <c r="D70" s="963" t="s">
        <v>71</v>
      </c>
      <c r="E70" s="904"/>
      <c r="F70" s="1704">
        <v>0.35</v>
      </c>
      <c r="G70" s="963"/>
      <c r="H70" s="963"/>
      <c r="I70" s="904"/>
      <c r="J70" s="904"/>
      <c r="K70" s="904"/>
      <c r="L70" s="904"/>
      <c r="M70" s="904"/>
      <c r="N70" s="904"/>
      <c r="O70" s="904"/>
      <c r="P70" s="904"/>
      <c r="Q70" s="904"/>
      <c r="R70" s="904"/>
      <c r="S70" s="904"/>
      <c r="T70" s="904"/>
      <c r="U70" s="904"/>
      <c r="V70" s="904"/>
      <c r="W70" s="904"/>
      <c r="X70" s="904"/>
      <c r="Y70" s="904"/>
      <c r="Z70" s="904"/>
      <c r="AA70" s="904"/>
      <c r="AB70" s="904"/>
      <c r="AC70" s="904"/>
      <c r="AD70" s="904"/>
      <c r="AE70" s="904"/>
      <c r="AF70" s="904"/>
      <c r="AG70" s="904"/>
      <c r="AH70" s="904"/>
      <c r="AI70" s="904"/>
      <c r="AJ70" s="904"/>
      <c r="AK70" s="904"/>
      <c r="AL70" s="904"/>
      <c r="AM70" s="904"/>
      <c r="AN70" s="904"/>
      <c r="AO70" s="904"/>
      <c r="AP70" s="904"/>
      <c r="AQ70" s="904"/>
      <c r="AR70" s="904"/>
      <c r="AS70" s="904"/>
      <c r="AT70" s="904"/>
      <c r="AU70" s="904"/>
      <c r="AV70" s="929"/>
      <c r="AW70" s="929"/>
      <c r="AX70" s="929"/>
      <c r="AY70" s="904"/>
      <c r="AZ70" s="904"/>
    </row>
    <row r="71" spans="1:52">
      <c r="A71" s="904">
        <v>62</v>
      </c>
      <c r="B71" s="948"/>
      <c r="C71" s="936">
        <f>SUM(D72:AZ72)</f>
        <v>-18693589.674553748</v>
      </c>
      <c r="D71" s="963"/>
      <c r="E71" s="963"/>
      <c r="F71" s="1703"/>
      <c r="G71" s="963"/>
      <c r="H71" s="963"/>
      <c r="I71" s="904"/>
      <c r="J71" s="904"/>
      <c r="K71" s="904"/>
      <c r="L71" s="904"/>
      <c r="M71" s="904"/>
      <c r="N71" s="904"/>
      <c r="O71" s="904"/>
      <c r="P71" s="904"/>
      <c r="Q71" s="904"/>
      <c r="R71" s="904"/>
      <c r="S71" s="904"/>
      <c r="T71" s="904"/>
      <c r="U71" s="904"/>
      <c r="V71" s="904"/>
      <c r="W71" s="904"/>
      <c r="X71" s="904"/>
      <c r="Y71" s="904"/>
      <c r="Z71" s="904"/>
      <c r="AA71" s="904"/>
      <c r="AB71" s="904"/>
      <c r="AC71" s="904"/>
      <c r="AD71" s="904"/>
      <c r="AE71" s="904"/>
      <c r="AF71" s="904"/>
      <c r="AG71" s="904"/>
      <c r="AH71" s="904"/>
      <c r="AI71" s="904"/>
      <c r="AJ71" s="904"/>
      <c r="AK71" s="904"/>
      <c r="AL71" s="904"/>
      <c r="AM71" s="904"/>
      <c r="AN71" s="904"/>
      <c r="AO71" s="904"/>
      <c r="AP71" s="904"/>
      <c r="AQ71" s="904"/>
      <c r="AR71" s="904"/>
      <c r="AS71" s="904"/>
      <c r="AT71" s="904"/>
      <c r="AU71" s="904"/>
      <c r="AV71" s="929"/>
      <c r="AW71" s="929"/>
      <c r="AX71" s="929"/>
      <c r="AY71" s="904"/>
      <c r="AZ71" s="904"/>
    </row>
    <row r="72" spans="1:52">
      <c r="A72" s="904">
        <v>63</v>
      </c>
      <c r="B72" s="948" t="s">
        <v>72</v>
      </c>
      <c r="C72" s="1661">
        <f t="shared" ref="C72:I72" si="45">C13-C26-C28-C29-C30-C35</f>
        <v>-18693589.674553737</v>
      </c>
      <c r="D72" s="1661">
        <f t="shared" si="45"/>
        <v>0</v>
      </c>
      <c r="E72" s="1661">
        <f t="shared" si="45"/>
        <v>0</v>
      </c>
      <c r="F72" s="1661">
        <f t="shared" si="45"/>
        <v>12402155.109999999</v>
      </c>
      <c r="G72" s="1661">
        <f t="shared" si="45"/>
        <v>0</v>
      </c>
      <c r="H72" s="1661">
        <f t="shared" si="45"/>
        <v>0</v>
      </c>
      <c r="I72" s="1661">
        <f t="shared" si="45"/>
        <v>-17062.670165353691</v>
      </c>
      <c r="J72" s="1661">
        <f t="shared" ref="J72" si="46">J13-J26-J28-J29-J30-J35</f>
        <v>920588.11</v>
      </c>
      <c r="K72" s="1661">
        <f t="shared" ref="K72:X72" si="47">K13-K26-K28-K29-K30-K35</f>
        <v>0</v>
      </c>
      <c r="L72" s="1661">
        <f t="shared" si="47"/>
        <v>0</v>
      </c>
      <c r="M72" s="1661">
        <f t="shared" si="47"/>
        <v>-373894.17079196376</v>
      </c>
      <c r="N72" s="1661">
        <f t="shared" si="47"/>
        <v>776572.64858778729</v>
      </c>
      <c r="O72" s="1661">
        <f t="shared" si="47"/>
        <v>0</v>
      </c>
      <c r="P72" s="1661">
        <f t="shared" si="47"/>
        <v>0</v>
      </c>
      <c r="Q72" s="1661">
        <f t="shared" si="47"/>
        <v>0</v>
      </c>
      <c r="R72" s="1661">
        <f t="shared" si="47"/>
        <v>637047.3400000002</v>
      </c>
      <c r="S72" s="1661">
        <f t="shared" si="47"/>
        <v>0</v>
      </c>
      <c r="T72" s="1661">
        <f t="shared" si="47"/>
        <v>-32138537.270742811</v>
      </c>
      <c r="U72" s="1661">
        <f t="shared" si="47"/>
        <v>0</v>
      </c>
      <c r="V72" s="1661">
        <f t="shared" si="47"/>
        <v>0</v>
      </c>
      <c r="W72" s="1661">
        <f t="shared" si="47"/>
        <v>1178569.3667911782</v>
      </c>
      <c r="X72" s="1661">
        <f t="shared" si="47"/>
        <v>0</v>
      </c>
      <c r="Y72" s="1661">
        <f>Y13-Y26-Y28-Y29-Y30-Y35</f>
        <v>0</v>
      </c>
      <c r="Z72" s="1661">
        <f>Z13-Z26-Z28-Z29-Z30-Z35</f>
        <v>0</v>
      </c>
      <c r="AA72" s="1661">
        <f>AA13-AA26-AA28-AA29-AA30-AA35</f>
        <v>0</v>
      </c>
      <c r="AB72" s="1661">
        <f t="shared" ref="AB72:AZ72" si="48">AB13-AB26-AB28-AB29-AB30-AB35</f>
        <v>0</v>
      </c>
      <c r="AC72" s="1661">
        <f t="shared" si="48"/>
        <v>0</v>
      </c>
      <c r="AD72" s="1661">
        <f t="shared" si="48"/>
        <v>0</v>
      </c>
      <c r="AE72" s="1661">
        <f t="shared" si="48"/>
        <v>0</v>
      </c>
      <c r="AF72" s="1661">
        <f t="shared" si="48"/>
        <v>396368.10679120012</v>
      </c>
      <c r="AG72" s="1661">
        <f t="shared" si="48"/>
        <v>0</v>
      </c>
      <c r="AH72" s="1661">
        <f t="shared" si="48"/>
        <v>0</v>
      </c>
      <c r="AI72" s="1661">
        <f t="shared" si="48"/>
        <v>0</v>
      </c>
      <c r="AJ72" s="1661">
        <f t="shared" si="48"/>
        <v>0</v>
      </c>
      <c r="AK72" s="1661">
        <f t="shared" si="48"/>
        <v>32248.54</v>
      </c>
      <c r="AL72" s="1661">
        <f t="shared" si="48"/>
        <v>0</v>
      </c>
      <c r="AM72" s="1661">
        <f t="shared" si="48"/>
        <v>0</v>
      </c>
      <c r="AN72" s="1661">
        <f t="shared" si="48"/>
        <v>0</v>
      </c>
      <c r="AO72" s="1661">
        <f t="shared" si="48"/>
        <v>0</v>
      </c>
      <c r="AP72" s="1661">
        <f t="shared" si="48"/>
        <v>0</v>
      </c>
      <c r="AQ72" s="1661">
        <f t="shared" si="48"/>
        <v>0</v>
      </c>
      <c r="AR72" s="1661">
        <f t="shared" si="48"/>
        <v>0</v>
      </c>
      <c r="AS72" s="1661">
        <f t="shared" si="48"/>
        <v>182288.98018681514</v>
      </c>
      <c r="AT72" s="1661">
        <f t="shared" si="48"/>
        <v>0</v>
      </c>
      <c r="AU72" s="1661">
        <f t="shared" si="48"/>
        <v>0</v>
      </c>
      <c r="AV72" s="1661">
        <f t="shared" si="48"/>
        <v>-3000000</v>
      </c>
      <c r="AW72" s="1661">
        <f t="shared" si="48"/>
        <v>0</v>
      </c>
      <c r="AX72" s="1661">
        <f t="shared" ref="AX72" si="49">AX13-AX26-AX28-AX29-AX30-AX35</f>
        <v>0</v>
      </c>
      <c r="AY72" s="1661">
        <f t="shared" si="48"/>
        <v>77854.701909391093</v>
      </c>
      <c r="AZ72" s="1661">
        <f t="shared" si="48"/>
        <v>232211.53288001742</v>
      </c>
    </row>
    <row r="73" spans="1:52">
      <c r="A73" s="904">
        <v>64</v>
      </c>
      <c r="B73" s="948" t="s">
        <v>73</v>
      </c>
      <c r="C73" s="936">
        <f>SUM(D73:AZ73)</f>
        <v>0</v>
      </c>
      <c r="D73" s="1661">
        <v>0</v>
      </c>
      <c r="E73" s="1661">
        <v>0</v>
      </c>
      <c r="F73" s="1661">
        <v>0</v>
      </c>
      <c r="G73" s="1661">
        <v>0</v>
      </c>
      <c r="H73" s="1661">
        <v>0</v>
      </c>
      <c r="I73" s="1661">
        <v>0</v>
      </c>
      <c r="J73" s="1661">
        <v>0</v>
      </c>
      <c r="K73" s="1661">
        <v>0</v>
      </c>
      <c r="L73" s="1661">
        <v>0</v>
      </c>
      <c r="M73" s="1661">
        <v>0</v>
      </c>
      <c r="N73" s="1661">
        <v>0</v>
      </c>
      <c r="O73" s="1661">
        <v>0</v>
      </c>
      <c r="P73" s="1661">
        <v>0</v>
      </c>
      <c r="Q73" s="1661">
        <v>0</v>
      </c>
      <c r="R73" s="1661">
        <v>0</v>
      </c>
      <c r="S73" s="1661">
        <v>0</v>
      </c>
      <c r="T73" s="1661">
        <v>0</v>
      </c>
      <c r="U73" s="1661">
        <v>0</v>
      </c>
      <c r="V73" s="1661">
        <v>0</v>
      </c>
      <c r="W73" s="1661">
        <v>0</v>
      </c>
      <c r="X73" s="1661">
        <v>0</v>
      </c>
      <c r="Y73" s="1661">
        <v>0</v>
      </c>
      <c r="Z73" s="1661">
        <v>0</v>
      </c>
      <c r="AA73" s="1661">
        <v>0</v>
      </c>
      <c r="AB73" s="1661">
        <v>0</v>
      </c>
      <c r="AC73" s="1661">
        <v>0</v>
      </c>
      <c r="AD73" s="1661">
        <v>0</v>
      </c>
      <c r="AE73" s="1661">
        <v>0</v>
      </c>
      <c r="AF73" s="1661">
        <v>0</v>
      </c>
      <c r="AG73" s="1661">
        <v>0</v>
      </c>
      <c r="AH73" s="1661">
        <v>0</v>
      </c>
      <c r="AI73" s="1661">
        <v>0</v>
      </c>
      <c r="AJ73" s="1661">
        <v>0</v>
      </c>
      <c r="AK73" s="1661">
        <v>0</v>
      </c>
      <c r="AL73" s="1661">
        <v>0</v>
      </c>
      <c r="AM73" s="1661">
        <v>0</v>
      </c>
      <c r="AN73" s="1661">
        <v>0</v>
      </c>
      <c r="AO73" s="1661">
        <v>0</v>
      </c>
      <c r="AP73" s="1661">
        <v>0</v>
      </c>
      <c r="AQ73" s="1661">
        <v>0</v>
      </c>
      <c r="AR73" s="1661">
        <v>0</v>
      </c>
      <c r="AS73" s="1661">
        <v>0</v>
      </c>
      <c r="AT73" s="1661">
        <v>0</v>
      </c>
      <c r="AU73" s="1661">
        <v>0</v>
      </c>
      <c r="AV73" s="1661">
        <v>0</v>
      </c>
      <c r="AW73" s="1661">
        <v>0</v>
      </c>
      <c r="AX73" s="1661">
        <v>0</v>
      </c>
      <c r="AY73" s="1661">
        <v>0</v>
      </c>
      <c r="AZ73" s="1661">
        <v>0</v>
      </c>
    </row>
    <row r="74" spans="1:52">
      <c r="A74" s="904">
        <v>65</v>
      </c>
      <c r="B74" s="948" t="s">
        <v>74</v>
      </c>
      <c r="C74" s="936">
        <f>SUM(D74:AZ74)</f>
        <v>0</v>
      </c>
      <c r="D74" s="1661">
        <v>0</v>
      </c>
      <c r="E74" s="1661">
        <v>0</v>
      </c>
      <c r="F74" s="1661">
        <v>0</v>
      </c>
      <c r="G74" s="1661">
        <v>0</v>
      </c>
      <c r="H74" s="1661">
        <v>0</v>
      </c>
      <c r="I74" s="1661">
        <v>0</v>
      </c>
      <c r="J74" s="1661">
        <v>0</v>
      </c>
      <c r="K74" s="1661">
        <v>0</v>
      </c>
      <c r="L74" s="1661">
        <v>0</v>
      </c>
      <c r="M74" s="1661">
        <v>0</v>
      </c>
      <c r="N74" s="1661">
        <v>0</v>
      </c>
      <c r="O74" s="1661">
        <v>0</v>
      </c>
      <c r="P74" s="1661">
        <v>0</v>
      </c>
      <c r="Q74" s="1661">
        <v>0</v>
      </c>
      <c r="R74" s="1661">
        <v>0</v>
      </c>
      <c r="S74" s="1661">
        <v>0</v>
      </c>
      <c r="T74" s="1661">
        <v>0</v>
      </c>
      <c r="U74" s="1661">
        <v>0</v>
      </c>
      <c r="V74" s="1661">
        <v>0</v>
      </c>
      <c r="W74" s="1661">
        <v>0</v>
      </c>
      <c r="X74" s="1661">
        <v>0</v>
      </c>
      <c r="Y74" s="1661">
        <v>0</v>
      </c>
      <c r="Z74" s="1661">
        <v>0</v>
      </c>
      <c r="AA74" s="1661">
        <v>0</v>
      </c>
      <c r="AB74" s="1661">
        <v>0</v>
      </c>
      <c r="AC74" s="1661">
        <v>0</v>
      </c>
      <c r="AD74" s="1661">
        <v>0</v>
      </c>
      <c r="AE74" s="1661">
        <v>0</v>
      </c>
      <c r="AF74" s="1661">
        <v>0</v>
      </c>
      <c r="AG74" s="1661">
        <v>0</v>
      </c>
      <c r="AH74" s="1661">
        <v>0</v>
      </c>
      <c r="AI74" s="1661">
        <v>0</v>
      </c>
      <c r="AJ74" s="1661">
        <v>0</v>
      </c>
      <c r="AK74" s="1661">
        <v>0</v>
      </c>
      <c r="AL74" s="1661">
        <v>0</v>
      </c>
      <c r="AM74" s="1661">
        <v>0</v>
      </c>
      <c r="AN74" s="1661">
        <v>0</v>
      </c>
      <c r="AO74" s="1661">
        <v>0</v>
      </c>
      <c r="AP74" s="1661">
        <v>0</v>
      </c>
      <c r="AQ74" s="1661">
        <v>0</v>
      </c>
      <c r="AR74" s="1661">
        <v>0</v>
      </c>
      <c r="AS74" s="1661">
        <v>0</v>
      </c>
      <c r="AT74" s="1661">
        <v>0</v>
      </c>
      <c r="AU74" s="1661">
        <v>0</v>
      </c>
      <c r="AV74" s="1661">
        <v>0</v>
      </c>
      <c r="AW74" s="1661">
        <v>0</v>
      </c>
      <c r="AX74" s="1661">
        <v>0</v>
      </c>
      <c r="AY74" s="1661">
        <v>0</v>
      </c>
      <c r="AZ74" s="1661">
        <v>0</v>
      </c>
    </row>
    <row r="75" spans="1:52">
      <c r="A75" s="904">
        <v>66</v>
      </c>
      <c r="B75" s="1503" t="s">
        <v>8</v>
      </c>
      <c r="C75" s="1506">
        <f>SUM(D75:AZ75)</f>
        <v>-164045.06286694854</v>
      </c>
      <c r="D75" s="1661">
        <v>0</v>
      </c>
      <c r="E75" s="1661">
        <v>0</v>
      </c>
      <c r="F75" s="1661">
        <v>0</v>
      </c>
      <c r="G75" s="1661">
        <v>0</v>
      </c>
      <c r="H75" s="1661">
        <v>0</v>
      </c>
      <c r="I75" s="1661">
        <v>0</v>
      </c>
      <c r="J75" s="1661">
        <v>0</v>
      </c>
      <c r="K75" s="1661">
        <v>0</v>
      </c>
      <c r="L75" s="1661">
        <v>0</v>
      </c>
      <c r="M75" s="1661">
        <v>0</v>
      </c>
      <c r="N75" s="1661">
        <v>0</v>
      </c>
      <c r="O75" s="1661">
        <v>0</v>
      </c>
      <c r="P75" s="1661">
        <v>0</v>
      </c>
      <c r="Q75" s="1661">
        <v>0</v>
      </c>
      <c r="R75" s="1661">
        <v>0</v>
      </c>
      <c r="S75" s="1661">
        <v>0</v>
      </c>
      <c r="T75" s="1661">
        <v>0</v>
      </c>
      <c r="U75" s="1661">
        <v>0</v>
      </c>
      <c r="V75" s="1661">
        <v>0</v>
      </c>
      <c r="W75" s="1661">
        <v>0</v>
      </c>
      <c r="X75" s="1661">
        <v>0</v>
      </c>
      <c r="Y75" s="1661">
        <v>0</v>
      </c>
      <c r="Z75" s="1671">
        <f>'Adj 7.1 Interest True-up'!H11</f>
        <v>-164045.06286694854</v>
      </c>
      <c r="AA75" s="1661">
        <v>0</v>
      </c>
      <c r="AB75" s="1661">
        <v>0</v>
      </c>
      <c r="AC75" s="1661">
        <v>0</v>
      </c>
      <c r="AD75" s="1661">
        <v>0</v>
      </c>
      <c r="AE75" s="1661">
        <v>0</v>
      </c>
      <c r="AF75" s="1661">
        <v>0</v>
      </c>
      <c r="AG75" s="1661">
        <v>0</v>
      </c>
      <c r="AH75" s="1661">
        <v>0</v>
      </c>
      <c r="AI75" s="1661">
        <v>0</v>
      </c>
      <c r="AJ75" s="1661">
        <v>0</v>
      </c>
      <c r="AK75" s="1661">
        <v>0</v>
      </c>
      <c r="AL75" s="1661">
        <v>0</v>
      </c>
      <c r="AM75" s="1661">
        <v>0</v>
      </c>
      <c r="AN75" s="1661">
        <v>0</v>
      </c>
      <c r="AO75" s="1661">
        <v>0</v>
      </c>
      <c r="AP75" s="1661">
        <v>0</v>
      </c>
      <c r="AQ75" s="1661">
        <v>0</v>
      </c>
      <c r="AR75" s="1661">
        <v>0</v>
      </c>
      <c r="AS75" s="1661">
        <v>0</v>
      </c>
      <c r="AT75" s="1661">
        <v>0</v>
      </c>
      <c r="AU75" s="1661">
        <v>0</v>
      </c>
      <c r="AV75" s="1661">
        <v>0</v>
      </c>
      <c r="AW75" s="1661">
        <v>0</v>
      </c>
      <c r="AX75" s="1661">
        <v>0</v>
      </c>
      <c r="AY75" s="1661">
        <v>0</v>
      </c>
      <c r="AZ75" s="1661">
        <v>0</v>
      </c>
    </row>
    <row r="76" spans="1:52">
      <c r="A76" s="904">
        <v>67</v>
      </c>
      <c r="B76" s="948" t="s">
        <v>75</v>
      </c>
      <c r="C76" s="936">
        <f>SUM(D76:AZ76)</f>
        <v>2050306.5331223093</v>
      </c>
      <c r="D76" s="1661">
        <v>0</v>
      </c>
      <c r="E76" s="1661">
        <v>0</v>
      </c>
      <c r="F76" s="1661">
        <v>0</v>
      </c>
      <c r="G76" s="1661">
        <f>'Adj 3.4 SO2 Emmissions'!BM21</f>
        <v>0</v>
      </c>
      <c r="H76" s="1661">
        <v>0</v>
      </c>
      <c r="I76" s="1661">
        <v>0</v>
      </c>
      <c r="J76" s="1661">
        <v>0</v>
      </c>
      <c r="K76" s="1661">
        <v>0</v>
      </c>
      <c r="L76" s="1661">
        <v>0</v>
      </c>
      <c r="M76" s="1661">
        <v>0</v>
      </c>
      <c r="N76" s="1661">
        <v>0</v>
      </c>
      <c r="O76" s="1661">
        <v>0</v>
      </c>
      <c r="P76" s="1661">
        <v>0</v>
      </c>
      <c r="Q76" s="1661">
        <v>0</v>
      </c>
      <c r="R76" s="1661">
        <f>'Adj 4.8 Remove MEHC Severance'!I19</f>
        <v>-637047</v>
      </c>
      <c r="S76" s="1661">
        <v>0</v>
      </c>
      <c r="T76" s="1661">
        <v>0</v>
      </c>
      <c r="U76" s="1661">
        <f>U28</f>
        <v>0</v>
      </c>
      <c r="V76" s="1661">
        <v>0</v>
      </c>
      <c r="W76" s="1661">
        <v>0</v>
      </c>
      <c r="X76" s="1661">
        <f>'Adj 5.6 Removal of Colstrip #3'!BM13+'Adj 5.6 Removal of Colstrip #3'!BM14+'Adj 5.6 Removal of Colstrip #3'!BM26</f>
        <v>0</v>
      </c>
      <c r="Y76" s="1661">
        <v>0</v>
      </c>
      <c r="Z76" s="1661">
        <v>0</v>
      </c>
      <c r="AA76" s="1661">
        <v>0</v>
      </c>
      <c r="AB76" s="1661">
        <v>0</v>
      </c>
      <c r="AC76" s="1661">
        <v>0</v>
      </c>
      <c r="AD76" s="1661">
        <v>0</v>
      </c>
      <c r="AE76" s="1661">
        <v>0</v>
      </c>
      <c r="AF76" s="1661">
        <v>0</v>
      </c>
      <c r="AG76" s="1661">
        <v>0</v>
      </c>
      <c r="AH76" s="1661">
        <v>0</v>
      </c>
      <c r="AI76" s="1661">
        <v>0</v>
      </c>
      <c r="AJ76" s="1661">
        <v>0</v>
      </c>
      <c r="AK76" s="1661">
        <v>0</v>
      </c>
      <c r="AL76" s="1661">
        <v>0</v>
      </c>
      <c r="AM76" s="1661">
        <v>0</v>
      </c>
      <c r="AN76" s="1661">
        <f>'Adj 8.3 Environ Remediation'!BO24</f>
        <v>0</v>
      </c>
      <c r="AO76" s="1661">
        <v>0</v>
      </c>
      <c r="AP76" s="1661">
        <v>0</v>
      </c>
      <c r="AQ76" s="1661">
        <v>0</v>
      </c>
      <c r="AR76" s="1661">
        <v>0</v>
      </c>
      <c r="AS76" s="1661">
        <f>'Adj 8.7 Powerdale'!I20+'Adj 8.7 Powerdale'!I25</f>
        <v>-312646.46687769075</v>
      </c>
      <c r="AT76" s="1661">
        <v>0</v>
      </c>
      <c r="AU76" s="1661">
        <v>0</v>
      </c>
      <c r="AV76" s="1661">
        <f>'Adj 8.10 Chehalis Reg Asset  '!I17</f>
        <v>3000000</v>
      </c>
      <c r="AW76" s="1661">
        <v>0</v>
      </c>
      <c r="AX76" s="1661">
        <v>0</v>
      </c>
      <c r="AY76" s="1661">
        <v>0</v>
      </c>
      <c r="AZ76" s="1661">
        <v>0</v>
      </c>
    </row>
    <row r="77" spans="1:52">
      <c r="A77" s="904">
        <v>68</v>
      </c>
      <c r="B77" s="948" t="s">
        <v>76</v>
      </c>
      <c r="C77" s="1700">
        <f>SUM(D77:AZ77)</f>
        <v>951489.50999993121</v>
      </c>
      <c r="D77" s="1667">
        <v>0</v>
      </c>
      <c r="E77" s="1667">
        <v>0</v>
      </c>
      <c r="F77" s="1667">
        <v>0</v>
      </c>
      <c r="G77" s="1667">
        <f>'Adj 3.4 SO2 Emmissions'!BM22</f>
        <v>0</v>
      </c>
      <c r="H77" s="1667">
        <v>0</v>
      </c>
      <c r="I77" s="1667">
        <v>0</v>
      </c>
      <c r="J77" s="1667">
        <v>0</v>
      </c>
      <c r="K77" s="1667">
        <v>0</v>
      </c>
      <c r="L77" s="1667">
        <v>0</v>
      </c>
      <c r="M77" s="1667">
        <v>0</v>
      </c>
      <c r="N77" s="1667">
        <f>'Adj 4.4 Pension Curtailment'!H16</f>
        <v>1013713</v>
      </c>
      <c r="O77" s="1667">
        <v>0</v>
      </c>
      <c r="P77" s="1667">
        <f>'Adj 4.6 DSM Removal'!BN19</f>
        <v>0</v>
      </c>
      <c r="Q77" s="1667">
        <v>0</v>
      </c>
      <c r="R77" s="1667">
        <f>'Adj 4.8 Remove MEHC Severance'!I23</f>
        <v>-62223.490000068792</v>
      </c>
      <c r="S77" s="1667">
        <v>0</v>
      </c>
      <c r="T77" s="1667">
        <v>0</v>
      </c>
      <c r="U77" s="1667">
        <f>'Adj 5.3 Elec Lake Settlement'!I12</f>
        <v>0</v>
      </c>
      <c r="V77" s="1667">
        <v>0</v>
      </c>
      <c r="W77" s="1667">
        <v>0</v>
      </c>
      <c r="X77" s="1667">
        <f>'Adj 5.6 Removal of Colstrip #3'!BM12</f>
        <v>0</v>
      </c>
      <c r="Y77" s="1667">
        <v>0</v>
      </c>
      <c r="Z77" s="1667">
        <v>0</v>
      </c>
      <c r="AA77" s="1667">
        <v>0</v>
      </c>
      <c r="AB77" s="1667">
        <v>0</v>
      </c>
      <c r="AC77" s="1667">
        <v>0</v>
      </c>
      <c r="AD77" s="1667">
        <v>0</v>
      </c>
      <c r="AE77" s="1667">
        <v>0</v>
      </c>
      <c r="AF77" s="1667">
        <v>0</v>
      </c>
      <c r="AG77" s="1667">
        <v>0</v>
      </c>
      <c r="AH77" s="1667">
        <v>0</v>
      </c>
      <c r="AI77" s="1667">
        <v>0</v>
      </c>
      <c r="AJ77" s="1667">
        <v>0</v>
      </c>
      <c r="AK77" s="1667">
        <f>'Adj 7.12 WA Low Inc Tax Credit'!BO9</f>
        <v>0</v>
      </c>
      <c r="AL77" s="1667">
        <v>0</v>
      </c>
      <c r="AM77" s="1667">
        <v>0</v>
      </c>
      <c r="AN77" s="1667">
        <f>'Adj 8.3 Environ Remediation'!BO10</f>
        <v>0</v>
      </c>
      <c r="AO77" s="1667">
        <v>0</v>
      </c>
      <c r="AP77" s="1667">
        <v>0</v>
      </c>
      <c r="AQ77" s="1667">
        <v>0</v>
      </c>
      <c r="AR77" s="1667">
        <v>0</v>
      </c>
      <c r="AS77" s="1667">
        <v>0</v>
      </c>
      <c r="AT77" s="1667">
        <v>0</v>
      </c>
      <c r="AU77" s="1667">
        <v>0</v>
      </c>
      <c r="AV77" s="1667">
        <v>0</v>
      </c>
      <c r="AW77" s="1667">
        <v>0</v>
      </c>
      <c r="AX77" s="1667">
        <v>0</v>
      </c>
      <c r="AY77" s="1667">
        <v>0</v>
      </c>
      <c r="AZ77" s="1667">
        <v>0</v>
      </c>
    </row>
    <row r="78" spans="1:52">
      <c r="A78" s="904">
        <v>69</v>
      </c>
      <c r="B78" s="948"/>
      <c r="C78" s="904"/>
      <c r="D78" s="1661"/>
      <c r="E78" s="1661"/>
      <c r="F78" s="1661"/>
      <c r="G78" s="1661"/>
      <c r="H78" s="1661"/>
      <c r="I78" s="1661"/>
      <c r="J78" s="1661"/>
      <c r="K78" s="1661"/>
      <c r="L78" s="1661"/>
      <c r="M78" s="1661"/>
      <c r="N78" s="1661"/>
      <c r="O78" s="1661"/>
      <c r="P78" s="1661"/>
      <c r="Q78" s="1661"/>
      <c r="R78" s="1661"/>
      <c r="S78" s="1661"/>
      <c r="T78" s="1661"/>
      <c r="U78" s="1661"/>
      <c r="V78" s="1661"/>
      <c r="W78" s="904"/>
      <c r="X78" s="904"/>
      <c r="Y78" s="1661"/>
      <c r="Z78" s="1661"/>
      <c r="AA78" s="1661"/>
      <c r="AB78" s="1661"/>
      <c r="AC78" s="1661"/>
      <c r="AD78" s="1661"/>
      <c r="AE78" s="1661"/>
      <c r="AF78" s="1661"/>
      <c r="AG78" s="1661"/>
      <c r="AH78" s="1661"/>
      <c r="AI78" s="1661"/>
      <c r="AJ78" s="1661"/>
      <c r="AK78" s="1661"/>
      <c r="AL78" s="1661"/>
      <c r="AM78" s="1661"/>
      <c r="AN78" s="1661"/>
      <c r="AO78" s="1661"/>
      <c r="AP78" s="1661"/>
      <c r="AQ78" s="1661"/>
      <c r="AR78" s="1661"/>
      <c r="AS78" s="1661"/>
      <c r="AT78" s="1661"/>
      <c r="AU78" s="1661"/>
      <c r="AV78" s="929"/>
      <c r="AW78" s="929"/>
      <c r="AX78" s="929"/>
      <c r="AY78" s="904"/>
      <c r="AZ78" s="904"/>
    </row>
    <row r="79" spans="1:52">
      <c r="A79" s="904">
        <v>70</v>
      </c>
      <c r="B79" s="1503" t="s">
        <v>77</v>
      </c>
      <c r="C79" s="1690">
        <f t="shared" ref="C79:I79" si="50">C72-C74-C75+C76-C77</f>
        <v>-17430727.588564411</v>
      </c>
      <c r="D79" s="1682">
        <f t="shared" si="50"/>
        <v>0</v>
      </c>
      <c r="E79" s="1682">
        <f t="shared" si="50"/>
        <v>0</v>
      </c>
      <c r="F79" s="1682">
        <f t="shared" si="50"/>
        <v>12402155.109999999</v>
      </c>
      <c r="G79" s="1682">
        <f t="shared" si="50"/>
        <v>0</v>
      </c>
      <c r="H79" s="1682">
        <f t="shared" si="50"/>
        <v>0</v>
      </c>
      <c r="I79" s="1682">
        <f t="shared" si="50"/>
        <v>-17062.670165353691</v>
      </c>
      <c r="J79" s="1682">
        <f t="shared" ref="J79" si="51">J72-J74-J75+J76-J77</f>
        <v>920588.11</v>
      </c>
      <c r="K79" s="1682">
        <f t="shared" ref="K79:X79" si="52">K72-K74-K75+K76-K77</f>
        <v>0</v>
      </c>
      <c r="L79" s="1682">
        <f t="shared" si="52"/>
        <v>0</v>
      </c>
      <c r="M79" s="1682">
        <f t="shared" si="52"/>
        <v>-373894.17079196376</v>
      </c>
      <c r="N79" s="1682">
        <f t="shared" si="52"/>
        <v>-237140.35141221271</v>
      </c>
      <c r="O79" s="1682">
        <f t="shared" si="52"/>
        <v>0</v>
      </c>
      <c r="P79" s="1682">
        <f t="shared" si="52"/>
        <v>0</v>
      </c>
      <c r="Q79" s="1682">
        <f t="shared" si="52"/>
        <v>0</v>
      </c>
      <c r="R79" s="1682">
        <f t="shared" si="52"/>
        <v>62223.830000068992</v>
      </c>
      <c r="S79" s="1682">
        <f t="shared" si="52"/>
        <v>0</v>
      </c>
      <c r="T79" s="1682">
        <f t="shared" si="52"/>
        <v>-32138537.270742811</v>
      </c>
      <c r="U79" s="1682">
        <v>0</v>
      </c>
      <c r="V79" s="1682">
        <f t="shared" si="52"/>
        <v>0</v>
      </c>
      <c r="W79" s="1682">
        <f t="shared" si="52"/>
        <v>1178569.3667911782</v>
      </c>
      <c r="X79" s="1682">
        <f t="shared" si="52"/>
        <v>0</v>
      </c>
      <c r="Y79" s="1682">
        <f t="shared" ref="Y79:AZ79" si="53">Y72-Y74-Y75+Y76-Y77</f>
        <v>0</v>
      </c>
      <c r="Z79" s="1690">
        <f t="shared" si="53"/>
        <v>164045.06286694854</v>
      </c>
      <c r="AA79" s="1682">
        <f t="shared" si="53"/>
        <v>0</v>
      </c>
      <c r="AB79" s="1682">
        <f t="shared" si="53"/>
        <v>0</v>
      </c>
      <c r="AC79" s="1682">
        <f t="shared" si="53"/>
        <v>0</v>
      </c>
      <c r="AD79" s="1682">
        <f t="shared" si="53"/>
        <v>0</v>
      </c>
      <c r="AE79" s="1682">
        <f t="shared" si="53"/>
        <v>0</v>
      </c>
      <c r="AF79" s="1682">
        <f t="shared" si="53"/>
        <v>396368.10679120012</v>
      </c>
      <c r="AG79" s="1682">
        <f t="shared" si="53"/>
        <v>0</v>
      </c>
      <c r="AH79" s="1682">
        <f t="shared" si="53"/>
        <v>0</v>
      </c>
      <c r="AI79" s="1682">
        <f t="shared" si="53"/>
        <v>0</v>
      </c>
      <c r="AJ79" s="1682">
        <f t="shared" si="53"/>
        <v>0</v>
      </c>
      <c r="AK79" s="1682">
        <f t="shared" si="53"/>
        <v>32248.54</v>
      </c>
      <c r="AL79" s="1682">
        <f t="shared" si="53"/>
        <v>0</v>
      </c>
      <c r="AM79" s="1682">
        <f t="shared" si="53"/>
        <v>0</v>
      </c>
      <c r="AN79" s="1682">
        <f t="shared" si="53"/>
        <v>0</v>
      </c>
      <c r="AO79" s="1682">
        <f t="shared" si="53"/>
        <v>0</v>
      </c>
      <c r="AP79" s="1682">
        <f t="shared" si="53"/>
        <v>0</v>
      </c>
      <c r="AQ79" s="1682">
        <f t="shared" si="53"/>
        <v>0</v>
      </c>
      <c r="AR79" s="1682">
        <f t="shared" si="53"/>
        <v>0</v>
      </c>
      <c r="AS79" s="1682">
        <f t="shared" si="53"/>
        <v>-130357.48669087561</v>
      </c>
      <c r="AT79" s="1682">
        <f t="shared" si="53"/>
        <v>0</v>
      </c>
      <c r="AU79" s="1682">
        <f t="shared" si="53"/>
        <v>0</v>
      </c>
      <c r="AV79" s="1682">
        <f t="shared" si="53"/>
        <v>0</v>
      </c>
      <c r="AW79" s="1682">
        <f t="shared" si="53"/>
        <v>0</v>
      </c>
      <c r="AX79" s="1682">
        <f t="shared" ref="AX79" si="54">AX72-AX74-AX75+AX76-AX77</f>
        <v>0</v>
      </c>
      <c r="AY79" s="1682">
        <f t="shared" si="53"/>
        <v>77854.701909391093</v>
      </c>
      <c r="AZ79" s="1682">
        <f t="shared" si="53"/>
        <v>232211.53288001742</v>
      </c>
    </row>
    <row r="80" spans="1:52">
      <c r="A80" s="904">
        <v>71</v>
      </c>
      <c r="B80" s="948" t="s">
        <v>78</v>
      </c>
      <c r="C80" s="929">
        <f>SUM(E80:AZ80)</f>
        <v>0</v>
      </c>
      <c r="D80" s="1661">
        <f>D79*'Adjustments - restating'!$E$66</f>
        <v>0</v>
      </c>
      <c r="E80" s="1661">
        <f>E79*'Adjustments - restating'!$E$66</f>
        <v>0</v>
      </c>
      <c r="F80" s="1661">
        <f>F79*'Adjustments - restating'!$E$66</f>
        <v>0</v>
      </c>
      <c r="G80" s="1661">
        <f>G79*'Adjustments - restating'!$E$66</f>
        <v>0</v>
      </c>
      <c r="H80" s="1661">
        <f>H79*'Adjustments - restating'!$E$66</f>
        <v>0</v>
      </c>
      <c r="I80" s="1661">
        <f>I79*'Adjustments - restating'!$E$66</f>
        <v>0</v>
      </c>
      <c r="J80" s="1661">
        <f>J79*'Adjustments - restating'!$E$66</f>
        <v>0</v>
      </c>
      <c r="K80" s="1661">
        <f>K79*'Adjustments - restating'!$E$66</f>
        <v>0</v>
      </c>
      <c r="L80" s="1661">
        <f>L79*'Adjustments - restating'!$E$66</f>
        <v>0</v>
      </c>
      <c r="M80" s="1661">
        <f>M79*'Adjustments - restating'!$E$66</f>
        <v>0</v>
      </c>
      <c r="N80" s="1661">
        <f>N79*'Adjustments - restating'!$E$66</f>
        <v>0</v>
      </c>
      <c r="O80" s="1661">
        <f>O79*'Adjustments - restating'!$E$66</f>
        <v>0</v>
      </c>
      <c r="P80" s="1661">
        <f>P79*'Adjustments - restating'!$E$66</f>
        <v>0</v>
      </c>
      <c r="Q80" s="1661">
        <f>Q79*'Adjustments - restating'!$E$66</f>
        <v>0</v>
      </c>
      <c r="R80" s="1661">
        <f>R79*'Adjustments - restating'!$E$66</f>
        <v>0</v>
      </c>
      <c r="S80" s="1661">
        <f>S79*'Adjustments - restating'!$E$66</f>
        <v>0</v>
      </c>
      <c r="T80" s="1661">
        <f>T79*'Adjustments - restating'!$E$66</f>
        <v>0</v>
      </c>
      <c r="U80" s="1661">
        <f>U79*'Adjustments - restating'!$E$66</f>
        <v>0</v>
      </c>
      <c r="V80" s="1661">
        <f>V79*'Adjustments - restating'!$E$66</f>
        <v>0</v>
      </c>
      <c r="W80" s="1661">
        <f>W79*'Adjustments - restating'!$E$66</f>
        <v>0</v>
      </c>
      <c r="X80" s="1661">
        <f>X79*'Adjustments - restating'!$E$66</f>
        <v>0</v>
      </c>
      <c r="Y80" s="1661">
        <f>Y79*'Adjustments - restating'!$E$66</f>
        <v>0</v>
      </c>
      <c r="Z80" s="1661">
        <f>Z79*'Adjustments - restating'!$E$66</f>
        <v>0</v>
      </c>
      <c r="AA80" s="1661">
        <f>AA79*'Adjustments - restating'!$E$66</f>
        <v>0</v>
      </c>
      <c r="AB80" s="1661">
        <f>AB79*'Adjustments - restating'!$E$66</f>
        <v>0</v>
      </c>
      <c r="AC80" s="1661">
        <f>AC79*'Adjustments - restating'!$E$66</f>
        <v>0</v>
      </c>
      <c r="AD80" s="1661">
        <f>AD79*'Adjustments - restating'!$E$66</f>
        <v>0</v>
      </c>
      <c r="AE80" s="1661">
        <f>AE79*'Adjustments - restating'!$E$66</f>
        <v>0</v>
      </c>
      <c r="AF80" s="1661">
        <f>AF79*'Adjustments - restating'!$E$66</f>
        <v>0</v>
      </c>
      <c r="AG80" s="1661">
        <f>AG79*'Adjustments - restating'!$E$66</f>
        <v>0</v>
      </c>
      <c r="AH80" s="1661">
        <f>AH79*'Adjustments - restating'!$E$66</f>
        <v>0</v>
      </c>
      <c r="AI80" s="1661">
        <f>AI79*'Adjustments - restating'!$E$66</f>
        <v>0</v>
      </c>
      <c r="AJ80" s="1661">
        <f>AJ79*'Adjustments - restating'!$E$66</f>
        <v>0</v>
      </c>
      <c r="AK80" s="1661">
        <f>AK79*'Adjustments - restating'!$E$66</f>
        <v>0</v>
      </c>
      <c r="AL80" s="1661">
        <f>AL79*'Adjustments - restating'!$E$66</f>
        <v>0</v>
      </c>
      <c r="AM80" s="1661">
        <f>AM79*'Adjustments - restating'!$E$66</f>
        <v>0</v>
      </c>
      <c r="AN80" s="1661">
        <f>AN79*'Adjustments - restating'!$E$66</f>
        <v>0</v>
      </c>
      <c r="AO80" s="1661">
        <f>AO79*'Adjustments - restating'!$E$66</f>
        <v>0</v>
      </c>
      <c r="AP80" s="1661">
        <f>AP79*'Adjustments - restating'!$E$66</f>
        <v>0</v>
      </c>
      <c r="AQ80" s="1661">
        <f>AQ79*'Adjustments - restating'!$E$66</f>
        <v>0</v>
      </c>
      <c r="AR80" s="1661">
        <f>AR79*'Adjustments - restating'!$E$66</f>
        <v>0</v>
      </c>
      <c r="AS80" s="1661">
        <f>AS79*'Adjustments - restating'!$E$66</f>
        <v>0</v>
      </c>
      <c r="AT80" s="1661">
        <f>AT79*'Adjustments - restating'!$E$66</f>
        <v>0</v>
      </c>
      <c r="AU80" s="1661">
        <f>AU79*'Adjustments - restating'!$E$66</f>
        <v>0</v>
      </c>
      <c r="AV80" s="1661">
        <f>AV79*'Adjustments - restating'!$E$66</f>
        <v>0</v>
      </c>
      <c r="AW80" s="1661">
        <f>SUM(AZ80:CX80)</f>
        <v>0</v>
      </c>
      <c r="AX80" s="1661">
        <f>SUM(BA80:CY80)</f>
        <v>0</v>
      </c>
      <c r="AY80" s="1661">
        <f>AY79*'Adjustments - restating'!$E$66</f>
        <v>0</v>
      </c>
      <c r="AZ80" s="1661">
        <f>AZ79*'Adjustments - restating'!$E$66</f>
        <v>0</v>
      </c>
    </row>
    <row r="81" spans="1:52">
      <c r="A81" s="904">
        <v>72</v>
      </c>
      <c r="B81" s="1503" t="s">
        <v>79</v>
      </c>
      <c r="C81" s="1678">
        <f t="shared" ref="C81:I81" si="55">C79-C80</f>
        <v>-17430727.588564411</v>
      </c>
      <c r="D81" s="1664">
        <f t="shared" si="55"/>
        <v>0</v>
      </c>
      <c r="E81" s="1664">
        <f t="shared" si="55"/>
        <v>0</v>
      </c>
      <c r="F81" s="1664">
        <f t="shared" si="55"/>
        <v>12402155.109999999</v>
      </c>
      <c r="G81" s="1664">
        <f t="shared" si="55"/>
        <v>0</v>
      </c>
      <c r="H81" s="1664">
        <f t="shared" si="55"/>
        <v>0</v>
      </c>
      <c r="I81" s="1664">
        <f t="shared" si="55"/>
        <v>-17062.670165353691</v>
      </c>
      <c r="J81" s="1664">
        <f t="shared" ref="J81" si="56">J79-J80</f>
        <v>920588.11</v>
      </c>
      <c r="K81" s="1664">
        <f t="shared" ref="K81:X81" si="57">K79-K80</f>
        <v>0</v>
      </c>
      <c r="L81" s="1664">
        <f t="shared" si="57"/>
        <v>0</v>
      </c>
      <c r="M81" s="1664">
        <f t="shared" si="57"/>
        <v>-373894.17079196376</v>
      </c>
      <c r="N81" s="1664">
        <f t="shared" si="57"/>
        <v>-237140.35141221271</v>
      </c>
      <c r="O81" s="1664">
        <f t="shared" si="57"/>
        <v>0</v>
      </c>
      <c r="P81" s="1664">
        <f t="shared" si="57"/>
        <v>0</v>
      </c>
      <c r="Q81" s="1664">
        <f t="shared" si="57"/>
        <v>0</v>
      </c>
      <c r="R81" s="1664">
        <f t="shared" si="57"/>
        <v>62223.830000068992</v>
      </c>
      <c r="S81" s="1664">
        <f t="shared" si="57"/>
        <v>0</v>
      </c>
      <c r="T81" s="1664">
        <f t="shared" si="57"/>
        <v>-32138537.270742811</v>
      </c>
      <c r="U81" s="1664">
        <f t="shared" si="57"/>
        <v>0</v>
      </c>
      <c r="V81" s="1664">
        <f t="shared" si="57"/>
        <v>0</v>
      </c>
      <c r="W81" s="1664">
        <f t="shared" si="57"/>
        <v>1178569.3667911782</v>
      </c>
      <c r="X81" s="1664">
        <f t="shared" si="57"/>
        <v>0</v>
      </c>
      <c r="Y81" s="1664">
        <f t="shared" ref="Y81:AZ81" si="58">Y79-Y80</f>
        <v>0</v>
      </c>
      <c r="Z81" s="1679">
        <f t="shared" si="58"/>
        <v>164045.06286694854</v>
      </c>
      <c r="AA81" s="1664">
        <f t="shared" si="58"/>
        <v>0</v>
      </c>
      <c r="AB81" s="1664">
        <f t="shared" si="58"/>
        <v>0</v>
      </c>
      <c r="AC81" s="1664">
        <f t="shared" si="58"/>
        <v>0</v>
      </c>
      <c r="AD81" s="1664">
        <f t="shared" si="58"/>
        <v>0</v>
      </c>
      <c r="AE81" s="1664">
        <f t="shared" si="58"/>
        <v>0</v>
      </c>
      <c r="AF81" s="1664">
        <f t="shared" si="58"/>
        <v>396368.10679120012</v>
      </c>
      <c r="AG81" s="1664">
        <f t="shared" si="58"/>
        <v>0</v>
      </c>
      <c r="AH81" s="1664">
        <f t="shared" si="58"/>
        <v>0</v>
      </c>
      <c r="AI81" s="1664">
        <f t="shared" si="58"/>
        <v>0</v>
      </c>
      <c r="AJ81" s="1664">
        <f t="shared" si="58"/>
        <v>0</v>
      </c>
      <c r="AK81" s="1664">
        <f t="shared" si="58"/>
        <v>32248.54</v>
      </c>
      <c r="AL81" s="1664">
        <f t="shared" si="58"/>
        <v>0</v>
      </c>
      <c r="AM81" s="1664">
        <f t="shared" si="58"/>
        <v>0</v>
      </c>
      <c r="AN81" s="1664">
        <f t="shared" si="58"/>
        <v>0</v>
      </c>
      <c r="AO81" s="1664">
        <f t="shared" si="58"/>
        <v>0</v>
      </c>
      <c r="AP81" s="1664">
        <f t="shared" si="58"/>
        <v>0</v>
      </c>
      <c r="AQ81" s="1664">
        <f t="shared" si="58"/>
        <v>0</v>
      </c>
      <c r="AR81" s="1664">
        <f t="shared" si="58"/>
        <v>0</v>
      </c>
      <c r="AS81" s="1664">
        <f t="shared" si="58"/>
        <v>-130357.48669087561</v>
      </c>
      <c r="AT81" s="1664">
        <f t="shared" si="58"/>
        <v>0</v>
      </c>
      <c r="AU81" s="1664">
        <f t="shared" si="58"/>
        <v>0</v>
      </c>
      <c r="AV81" s="1664">
        <f t="shared" si="58"/>
        <v>0</v>
      </c>
      <c r="AW81" s="1664">
        <f t="shared" si="58"/>
        <v>0</v>
      </c>
      <c r="AX81" s="1664">
        <f t="shared" ref="AX81" si="59">AX79-AX80</f>
        <v>0</v>
      </c>
      <c r="AY81" s="1664">
        <f t="shared" si="58"/>
        <v>77854.701909391093</v>
      </c>
      <c r="AZ81" s="1664">
        <f t="shared" si="58"/>
        <v>232211.53288001742</v>
      </c>
    </row>
    <row r="82" spans="1:52">
      <c r="A82" s="904">
        <v>73</v>
      </c>
      <c r="B82" s="948" t="s">
        <v>80</v>
      </c>
      <c r="C82" s="929">
        <f>SUM(E82:AZ82)</f>
        <v>-5638736.2665997902</v>
      </c>
      <c r="D82" s="1661">
        <v>0</v>
      </c>
      <c r="E82" s="1661">
        <v>0</v>
      </c>
      <c r="F82" s="1661">
        <v>0</v>
      </c>
      <c r="G82" s="1661">
        <v>0</v>
      </c>
      <c r="H82" s="1661">
        <v>0</v>
      </c>
      <c r="I82" s="1661">
        <v>0</v>
      </c>
      <c r="J82" s="1661">
        <v>0</v>
      </c>
      <c r="K82" s="1661">
        <v>0</v>
      </c>
      <c r="L82" s="1661">
        <v>0</v>
      </c>
      <c r="M82" s="1661">
        <v>0</v>
      </c>
      <c r="N82" s="1661">
        <v>0</v>
      </c>
      <c r="O82" s="1661">
        <v>0</v>
      </c>
      <c r="P82" s="1661">
        <v>0</v>
      </c>
      <c r="Q82" s="1661">
        <v>0</v>
      </c>
      <c r="R82" s="1661">
        <v>0</v>
      </c>
      <c r="S82" s="1661">
        <v>0</v>
      </c>
      <c r="T82" s="1661">
        <v>0</v>
      </c>
      <c r="U82" s="1661">
        <v>0</v>
      </c>
      <c r="V82" s="1661">
        <v>0</v>
      </c>
      <c r="W82" s="1661">
        <v>0</v>
      </c>
      <c r="X82" s="1661">
        <v>0</v>
      </c>
      <c r="Y82" s="1661">
        <v>0</v>
      </c>
      <c r="Z82" s="1661">
        <v>0</v>
      </c>
      <c r="AA82" s="1661">
        <v>0</v>
      </c>
      <c r="AB82" s="1661">
        <f>'Adj 7.3 Renewable Tax Credit'!I9</f>
        <v>-5638736.2665997902</v>
      </c>
      <c r="AC82" s="1661">
        <v>0</v>
      </c>
      <c r="AD82" s="1661">
        <v>0</v>
      </c>
      <c r="AE82" s="1661">
        <v>0</v>
      </c>
      <c r="AF82" s="1661">
        <v>0</v>
      </c>
      <c r="AG82" s="1661">
        <v>0</v>
      </c>
      <c r="AH82" s="1661">
        <v>0</v>
      </c>
      <c r="AI82" s="1661">
        <v>0</v>
      </c>
      <c r="AJ82" s="1661">
        <v>0</v>
      </c>
      <c r="AK82" s="1661">
        <v>0</v>
      </c>
      <c r="AL82" s="1661">
        <v>0</v>
      </c>
      <c r="AM82" s="1661">
        <v>0</v>
      </c>
      <c r="AN82" s="1661">
        <v>0</v>
      </c>
      <c r="AO82" s="1661">
        <v>0</v>
      </c>
      <c r="AP82" s="1661">
        <v>0</v>
      </c>
      <c r="AQ82" s="1661">
        <v>0</v>
      </c>
      <c r="AR82" s="1661">
        <v>0</v>
      </c>
      <c r="AS82" s="1661">
        <v>0</v>
      </c>
      <c r="AT82" s="1661">
        <v>0</v>
      </c>
      <c r="AU82" s="1661">
        <v>0</v>
      </c>
      <c r="AV82" s="1661">
        <v>0</v>
      </c>
      <c r="AW82" s="1661">
        <f>SUM(AZ82:CX82)</f>
        <v>0</v>
      </c>
      <c r="AX82" s="1661">
        <f>SUM(BA82:CY82)</f>
        <v>0</v>
      </c>
      <c r="AY82" s="1661">
        <v>0</v>
      </c>
      <c r="AZ82" s="1661">
        <v>0</v>
      </c>
    </row>
    <row r="83" spans="1:52" ht="16.5" thickBot="1">
      <c r="A83" s="904">
        <v>74</v>
      </c>
      <c r="B83" s="1503" t="s">
        <v>81</v>
      </c>
      <c r="C83" s="1512">
        <f t="shared" ref="C83:I83" si="60">C81*$F$70+C82</f>
        <v>-11739490.922597334</v>
      </c>
      <c r="D83" s="1676">
        <f t="shared" si="60"/>
        <v>0</v>
      </c>
      <c r="E83" s="1676">
        <f t="shared" si="60"/>
        <v>0</v>
      </c>
      <c r="F83" s="1676">
        <f t="shared" si="60"/>
        <v>4340754.2884999998</v>
      </c>
      <c r="G83" s="1676">
        <f t="shared" si="60"/>
        <v>0</v>
      </c>
      <c r="H83" s="1676">
        <f t="shared" si="60"/>
        <v>0</v>
      </c>
      <c r="I83" s="1676">
        <f t="shared" si="60"/>
        <v>-5971.9345578737912</v>
      </c>
      <c r="J83" s="1676">
        <f t="shared" ref="J83" si="61">J81*$F$70+J82</f>
        <v>322205.83849999995</v>
      </c>
      <c r="K83" s="1676">
        <f t="shared" ref="K83:X83" si="62">K81*$F$70+K82</f>
        <v>0</v>
      </c>
      <c r="L83" s="1676">
        <f t="shared" si="62"/>
        <v>0</v>
      </c>
      <c r="M83" s="1676">
        <f t="shared" si="62"/>
        <v>-130862.95977718731</v>
      </c>
      <c r="N83" s="1676">
        <f t="shared" si="62"/>
        <v>-82999.122994274439</v>
      </c>
      <c r="O83" s="1676">
        <f t="shared" si="62"/>
        <v>0</v>
      </c>
      <c r="P83" s="1676">
        <f t="shared" si="62"/>
        <v>0</v>
      </c>
      <c r="Q83" s="1676">
        <f t="shared" si="62"/>
        <v>0</v>
      </c>
      <c r="R83" s="1676">
        <f t="shared" si="62"/>
        <v>21778.340500024147</v>
      </c>
      <c r="S83" s="1676">
        <f t="shared" si="62"/>
        <v>0</v>
      </c>
      <c r="T83" s="1676">
        <f t="shared" si="62"/>
        <v>-11248488.044759983</v>
      </c>
      <c r="U83" s="1676">
        <f t="shared" si="62"/>
        <v>0</v>
      </c>
      <c r="V83" s="1676">
        <f t="shared" si="62"/>
        <v>0</v>
      </c>
      <c r="W83" s="1676">
        <f t="shared" si="62"/>
        <v>412499.27837691235</v>
      </c>
      <c r="X83" s="1676">
        <f t="shared" si="62"/>
        <v>0</v>
      </c>
      <c r="Y83" s="1676">
        <f>Y81*$F$70+Y82</f>
        <v>0</v>
      </c>
      <c r="Z83" s="1512">
        <f>Z81*$F$70+Z82</f>
        <v>57415.772003431986</v>
      </c>
      <c r="AA83" s="1676">
        <f>AA81*$F$70+AA82</f>
        <v>0</v>
      </c>
      <c r="AB83" s="1676">
        <f>AB81*$F$70+AB82</f>
        <v>-5638736.2665997902</v>
      </c>
      <c r="AC83" s="1676">
        <f t="shared" ref="AC83:AZ83" si="63">AC81*$F$70+AC82</f>
        <v>0</v>
      </c>
      <c r="AD83" s="1676">
        <f t="shared" si="63"/>
        <v>0</v>
      </c>
      <c r="AE83" s="1676">
        <f t="shared" si="63"/>
        <v>0</v>
      </c>
      <c r="AF83" s="1676">
        <f t="shared" si="63"/>
        <v>138728.83737692004</v>
      </c>
      <c r="AG83" s="1676">
        <f t="shared" si="63"/>
        <v>0</v>
      </c>
      <c r="AH83" s="1676">
        <f t="shared" si="63"/>
        <v>0</v>
      </c>
      <c r="AI83" s="1676">
        <f t="shared" si="63"/>
        <v>0</v>
      </c>
      <c r="AJ83" s="1676">
        <f t="shared" si="63"/>
        <v>0</v>
      </c>
      <c r="AK83" s="1676">
        <f t="shared" si="63"/>
        <v>11286.989</v>
      </c>
      <c r="AL83" s="1676">
        <f t="shared" si="63"/>
        <v>0</v>
      </c>
      <c r="AM83" s="1676">
        <f t="shared" si="63"/>
        <v>0</v>
      </c>
      <c r="AN83" s="1676">
        <f t="shared" si="63"/>
        <v>0</v>
      </c>
      <c r="AO83" s="1676">
        <f t="shared" si="63"/>
        <v>0</v>
      </c>
      <c r="AP83" s="1676">
        <f t="shared" si="63"/>
        <v>0</v>
      </c>
      <c r="AQ83" s="1676">
        <f t="shared" si="63"/>
        <v>0</v>
      </c>
      <c r="AR83" s="1676">
        <f t="shared" si="63"/>
        <v>0</v>
      </c>
      <c r="AS83" s="1676">
        <f t="shared" si="63"/>
        <v>-45625.120341806462</v>
      </c>
      <c r="AT83" s="1676">
        <f t="shared" si="63"/>
        <v>0</v>
      </c>
      <c r="AU83" s="1676">
        <f t="shared" si="63"/>
        <v>0</v>
      </c>
      <c r="AV83" s="1676">
        <f t="shared" si="63"/>
        <v>0</v>
      </c>
      <c r="AW83" s="1676">
        <f t="shared" si="63"/>
        <v>0</v>
      </c>
      <c r="AX83" s="1676">
        <f t="shared" ref="AX83" si="64">AX81*$F$70+AX82</f>
        <v>0</v>
      </c>
      <c r="AY83" s="1676">
        <f t="shared" si="63"/>
        <v>27249.145668286881</v>
      </c>
      <c r="AZ83" s="1676">
        <f t="shared" si="63"/>
        <v>81274.036508006087</v>
      </c>
    </row>
    <row r="84" spans="1:52" ht="16.5" thickTop="1">
      <c r="A84" s="904">
        <v>75</v>
      </c>
      <c r="B84" s="948"/>
      <c r="C84" s="1"/>
      <c r="D84" s="1"/>
      <c r="E84" s="1"/>
      <c r="F84" s="1"/>
      <c r="G84" s="1"/>
      <c r="H84" s="1"/>
      <c r="I84" s="1"/>
      <c r="J84" s="1"/>
      <c r="K84" s="1"/>
      <c r="L84" s="1"/>
      <c r="M84" s="1"/>
      <c r="N84" s="1"/>
      <c r="O84" s="1"/>
      <c r="P84" s="1"/>
      <c r="Q84" s="1"/>
      <c r="R84" s="1"/>
      <c r="S84" s="1"/>
      <c r="T84" s="1"/>
      <c r="U84" s="1"/>
      <c r="V84" s="1"/>
      <c r="W84" s="1"/>
      <c r="X84" s="1"/>
      <c r="Y84" s="1"/>
      <c r="Z84" s="1"/>
      <c r="AA84" s="1"/>
      <c r="AB84" s="904"/>
      <c r="AC84" s="1"/>
      <c r="AD84" s="1"/>
      <c r="AE84" s="1"/>
      <c r="AF84" s="1"/>
      <c r="AG84" s="1"/>
      <c r="AH84" s="1"/>
      <c r="AI84" s="1"/>
      <c r="AJ84" s="1"/>
      <c r="AK84" s="1"/>
      <c r="AL84" s="1"/>
      <c r="AM84" s="1"/>
      <c r="AN84" s="1"/>
      <c r="AO84" s="1"/>
      <c r="AP84" s="1"/>
      <c r="AQ84" s="1"/>
      <c r="AR84" s="1"/>
      <c r="AS84" s="1"/>
      <c r="AT84" s="1"/>
      <c r="AU84" s="1"/>
      <c r="AV84" s="1"/>
      <c r="AW84" s="1"/>
      <c r="AX84" s="1"/>
      <c r="AY84" s="1"/>
      <c r="AZ84" s="1"/>
    </row>
    <row r="85" spans="1:52">
      <c r="B85" s="1692"/>
      <c r="AB85" s="1636"/>
    </row>
    <row r="86" spans="1:52">
      <c r="AB86" s="1705"/>
    </row>
    <row r="87" spans="1:52">
      <c r="AB87" s="1636"/>
    </row>
    <row r="88" spans="1:52">
      <c r="AB88" s="1636"/>
    </row>
    <row r="89" spans="1:52">
      <c r="AB89" s="1636"/>
    </row>
    <row r="97" spans="2:2">
      <c r="B97" s="952"/>
    </row>
    <row r="98" spans="2:2">
      <c r="B98" s="948"/>
    </row>
  </sheetData>
  <mergeCells count="32">
    <mergeCell ref="T6:T7"/>
    <mergeCell ref="F1:I1"/>
    <mergeCell ref="F2:I2"/>
    <mergeCell ref="L6:L7"/>
    <mergeCell ref="M6:M7"/>
    <mergeCell ref="N6:N7"/>
    <mergeCell ref="O6:O7"/>
    <mergeCell ref="P6:P7"/>
    <mergeCell ref="Q6:Q7"/>
    <mergeCell ref="R6:R7"/>
    <mergeCell ref="S6:S7"/>
    <mergeCell ref="AG6:AG7"/>
    <mergeCell ref="U6:U7"/>
    <mergeCell ref="V6:V7"/>
    <mergeCell ref="W6:W7"/>
    <mergeCell ref="AA6:AA7"/>
    <mergeCell ref="AD6:AD7"/>
    <mergeCell ref="AF6:AF7"/>
    <mergeCell ref="X6:X7"/>
    <mergeCell ref="AU6:AU7"/>
    <mergeCell ref="AV6:AV7"/>
    <mergeCell ref="AH6:AH7"/>
    <mergeCell ref="AJ6:AJ7"/>
    <mergeCell ref="AR6:AR7"/>
    <mergeCell ref="AS6:AS7"/>
    <mergeCell ref="AT6:AT7"/>
    <mergeCell ref="AP6:AP7"/>
    <mergeCell ref="AQ6:AQ7"/>
    <mergeCell ref="AI6:AI7"/>
    <mergeCell ref="AK6:AK7"/>
    <mergeCell ref="AL6:AL7"/>
    <mergeCell ref="AN6:AN7"/>
  </mergeCells>
  <pageMargins left="1" right="0.25" top="1.25" bottom="0.5" header="0.5" footer="0.25"/>
  <pageSetup scale="50" fitToWidth="6" orientation="portrait" r:id="rId1"/>
  <headerFooter scaleWithDoc="0" alignWithMargins="0">
    <oddHeader>&amp;R&amp;"Times New Roman,Regular"PacifiCorp Docket UE-100749
Exhibit No. ___ (MDF-2)
Page &amp;P of &amp;N
Revised 12/6/10</oddHeader>
  </headerFooter>
  <ignoredErrors>
    <ignoredError sqref="C81 C31 AW81:AX81" formula="1"/>
    <ignoredError sqref="AW82:AX82" formulaRange="1"/>
  </ignoredErrors>
</worksheet>
</file>

<file path=xl/worksheets/sheet16.xml><?xml version="1.0" encoding="utf-8"?>
<worksheet xmlns="http://schemas.openxmlformats.org/spreadsheetml/2006/main" xmlns:r="http://schemas.openxmlformats.org/officeDocument/2006/relationships">
  <dimension ref="A1:J364"/>
  <sheetViews>
    <sheetView tabSelected="1" zoomScaleNormal="100" workbookViewId="0">
      <selection activeCell="I6" sqref="I6"/>
    </sheetView>
  </sheetViews>
  <sheetFormatPr defaultColWidth="13.28515625" defaultRowHeight="12.75"/>
  <cols>
    <col min="1" max="1" width="1.42578125" style="14" customWidth="1"/>
    <col min="2" max="2" width="36" style="14" customWidth="1"/>
    <col min="3" max="3" width="8.42578125" style="14" customWidth="1"/>
    <col min="4" max="4" width="11.28515625" style="14" bestFit="1" customWidth="1"/>
    <col min="5" max="5" width="9.140625" style="14" customWidth="1"/>
    <col min="6" max="6" width="15.140625" style="14" customWidth="1"/>
    <col min="7" max="7" width="13.28515625" style="14"/>
    <col min="8" max="8" width="11.140625" style="14" customWidth="1"/>
    <col min="9" max="9" width="13.28515625" style="14"/>
    <col min="10" max="10" width="9.140625" style="14" customWidth="1"/>
    <col min="11" max="16384" width="13.28515625" style="14"/>
  </cols>
  <sheetData>
    <row r="1" spans="1:10" ht="12" customHeight="1">
      <c r="B1" s="176" t="s">
        <v>134</v>
      </c>
      <c r="D1" s="158"/>
      <c r="E1" s="158"/>
      <c r="F1" s="158"/>
      <c r="G1" s="158"/>
      <c r="H1" s="158"/>
      <c r="I1" s="158"/>
      <c r="J1" s="201"/>
    </row>
    <row r="2" spans="1:10" ht="12" customHeight="1">
      <c r="B2" s="176" t="s">
        <v>516</v>
      </c>
      <c r="D2" s="158"/>
      <c r="E2" s="158"/>
      <c r="F2" s="158"/>
      <c r="G2" s="158"/>
      <c r="H2" s="158"/>
      <c r="I2" s="158"/>
      <c r="J2" s="201"/>
    </row>
    <row r="3" spans="1:10" ht="12" customHeight="1">
      <c r="B3" s="176" t="s">
        <v>904</v>
      </c>
      <c r="D3" s="158"/>
      <c r="E3" s="158"/>
      <c r="F3" s="158"/>
      <c r="G3" s="158"/>
      <c r="H3" s="158"/>
      <c r="I3" s="158"/>
      <c r="J3" s="201"/>
    </row>
    <row r="4" spans="1:10" ht="12" customHeight="1">
      <c r="D4" s="158"/>
      <c r="E4" s="158"/>
      <c r="F4" s="158"/>
      <c r="G4" s="158"/>
      <c r="H4" s="158"/>
      <c r="I4" s="158"/>
      <c r="J4" s="201"/>
    </row>
    <row r="5" spans="1:10" ht="12" customHeight="1">
      <c r="D5" s="158"/>
      <c r="E5" s="158"/>
      <c r="F5" s="158"/>
      <c r="G5" s="158"/>
      <c r="H5" s="158"/>
      <c r="I5" s="158"/>
      <c r="J5" s="201"/>
    </row>
    <row r="6" spans="1:10" ht="12" customHeight="1">
      <c r="D6" s="158"/>
      <c r="E6" s="158"/>
      <c r="F6" s="158" t="s">
        <v>268</v>
      </c>
      <c r="G6" s="158"/>
      <c r="H6" s="158"/>
      <c r="I6" s="158" t="s">
        <v>269</v>
      </c>
      <c r="J6" s="201"/>
    </row>
    <row r="7" spans="1:10" ht="12" customHeight="1">
      <c r="D7" s="178" t="s">
        <v>270</v>
      </c>
      <c r="E7" s="178" t="s">
        <v>271</v>
      </c>
      <c r="F7" s="178" t="s">
        <v>272</v>
      </c>
      <c r="G7" s="178" t="s">
        <v>273</v>
      </c>
      <c r="H7" s="178" t="s">
        <v>274</v>
      </c>
      <c r="I7" s="178" t="s">
        <v>275</v>
      </c>
      <c r="J7" s="202" t="s">
        <v>276</v>
      </c>
    </row>
    <row r="8" spans="1:10" ht="12" customHeight="1">
      <c r="A8" s="110"/>
      <c r="B8" s="203" t="s">
        <v>277</v>
      </c>
      <c r="C8" s="110"/>
      <c r="D8" s="204"/>
      <c r="E8" s="204"/>
      <c r="F8" s="204"/>
      <c r="G8" s="204"/>
      <c r="H8" s="204"/>
      <c r="I8" s="205"/>
      <c r="J8" s="201"/>
    </row>
    <row r="9" spans="1:10">
      <c r="A9" s="110"/>
      <c r="B9" s="14" t="s">
        <v>278</v>
      </c>
      <c r="C9" s="110"/>
      <c r="D9" s="204">
        <v>440</v>
      </c>
      <c r="E9" s="204">
        <v>1</v>
      </c>
      <c r="F9" s="76">
        <v>-5577661.8099999987</v>
      </c>
      <c r="G9" s="204" t="s">
        <v>280</v>
      </c>
      <c r="H9" s="206" t="s">
        <v>281</v>
      </c>
      <c r="I9" s="207">
        <f>F9</f>
        <v>-5577661.8099999987</v>
      </c>
      <c r="J9" s="201"/>
    </row>
    <row r="10" spans="1:10">
      <c r="A10" s="110"/>
      <c r="B10" s="183" t="s">
        <v>283</v>
      </c>
      <c r="C10" s="110"/>
      <c r="D10" s="204">
        <v>442</v>
      </c>
      <c r="E10" s="204">
        <v>1</v>
      </c>
      <c r="F10" s="71">
        <v>-1126783</v>
      </c>
      <c r="G10" s="204" t="s">
        <v>280</v>
      </c>
      <c r="H10" s="206" t="s">
        <v>281</v>
      </c>
      <c r="I10" s="207">
        <f>F10</f>
        <v>-1126783</v>
      </c>
      <c r="J10" s="201" t="s">
        <v>883</v>
      </c>
    </row>
    <row r="11" spans="1:10">
      <c r="A11" s="110"/>
      <c r="D11" s="204"/>
      <c r="E11" s="204"/>
      <c r="F11" s="208"/>
      <c r="G11" s="204"/>
      <c r="H11" s="206"/>
      <c r="I11" s="207"/>
    </row>
    <row r="12" spans="1:10" ht="13.5" thickBot="1">
      <c r="A12" s="110"/>
      <c r="B12" s="109" t="s">
        <v>5</v>
      </c>
      <c r="C12" s="110"/>
      <c r="D12" s="204"/>
      <c r="E12" s="204"/>
      <c r="F12" s="209">
        <f>SUM(F9:F10)</f>
        <v>-6704444.8099999987</v>
      </c>
      <c r="G12" s="204"/>
      <c r="H12" s="206"/>
      <c r="I12" s="209">
        <f>SUM(I9:I11)</f>
        <v>-6704444.8099999987</v>
      </c>
      <c r="J12" s="201"/>
    </row>
    <row r="13" spans="1:10" ht="13.5" thickTop="1">
      <c r="A13" s="110"/>
      <c r="B13" s="203"/>
      <c r="C13" s="110"/>
      <c r="D13" s="204"/>
      <c r="E13" s="204"/>
      <c r="F13" s="208"/>
      <c r="G13" s="204"/>
      <c r="H13" s="206"/>
      <c r="I13" s="207"/>
      <c r="J13" s="201"/>
    </row>
    <row r="14" spans="1:10" ht="12" customHeight="1">
      <c r="A14" s="110"/>
      <c r="B14" s="355" t="s">
        <v>883</v>
      </c>
      <c r="C14" s="110" t="s">
        <v>884</v>
      </c>
      <c r="D14" s="204"/>
      <c r="E14" s="204"/>
      <c r="F14" s="208"/>
      <c r="G14" s="204"/>
      <c r="H14" s="206"/>
      <c r="I14" s="207"/>
      <c r="J14" s="201"/>
    </row>
    <row r="15" spans="1:10" ht="12" customHeight="1">
      <c r="A15" s="110"/>
      <c r="B15" s="110"/>
      <c r="D15" s="204"/>
      <c r="E15" s="204"/>
      <c r="F15" s="208"/>
      <c r="G15" s="204"/>
      <c r="H15" s="206"/>
      <c r="I15" s="207"/>
      <c r="J15" s="201"/>
    </row>
    <row r="16" spans="1:10" ht="12" customHeight="1">
      <c r="A16" s="110"/>
      <c r="B16" s="110"/>
      <c r="C16" s="110"/>
      <c r="D16" s="204"/>
      <c r="E16" s="204"/>
      <c r="F16" s="208"/>
      <c r="G16" s="204"/>
      <c r="H16" s="206"/>
      <c r="I16" s="207"/>
      <c r="J16" s="201"/>
    </row>
    <row r="17" spans="1:10" ht="18.75" customHeight="1">
      <c r="A17" s="110"/>
      <c r="B17" s="828" t="s">
        <v>285</v>
      </c>
      <c r="C17" s="110"/>
      <c r="D17" s="204"/>
      <c r="E17" s="204"/>
      <c r="F17" s="211"/>
      <c r="G17" s="204"/>
      <c r="H17" s="204"/>
      <c r="I17" s="204"/>
      <c r="J17" s="201"/>
    </row>
    <row r="18" spans="1:10" ht="12" customHeight="1">
      <c r="A18" s="110"/>
      <c r="B18" s="440"/>
      <c r="C18" s="441"/>
      <c r="D18" s="442"/>
      <c r="E18" s="442"/>
      <c r="F18" s="442"/>
      <c r="G18" s="442"/>
      <c r="H18" s="442"/>
      <c r="I18" s="593"/>
      <c r="J18" s="204"/>
    </row>
    <row r="19" spans="1:10" ht="12" customHeight="1">
      <c r="A19" s="110"/>
      <c r="B19" s="594"/>
      <c r="C19" s="110"/>
      <c r="D19" s="204"/>
      <c r="E19" s="204"/>
      <c r="F19" s="204"/>
      <c r="G19" s="204"/>
      <c r="H19" s="204"/>
      <c r="I19" s="595"/>
      <c r="J19" s="380"/>
    </row>
    <row r="20" spans="1:10" ht="12" customHeight="1">
      <c r="A20" s="110"/>
      <c r="B20" s="594"/>
      <c r="C20" s="110"/>
      <c r="D20" s="204"/>
      <c r="E20" s="204"/>
      <c r="F20" s="204"/>
      <c r="G20" s="204"/>
      <c r="H20" s="204"/>
      <c r="I20" s="595"/>
      <c r="J20" s="380"/>
    </row>
    <row r="21" spans="1:10" ht="12" customHeight="1">
      <c r="A21" s="110"/>
      <c r="B21" s="594"/>
      <c r="C21" s="110"/>
      <c r="D21" s="204"/>
      <c r="E21" s="204"/>
      <c r="F21" s="204"/>
      <c r="G21" s="204"/>
      <c r="H21" s="204"/>
      <c r="I21" s="595"/>
      <c r="J21" s="380"/>
    </row>
    <row r="22" spans="1:10" ht="12" customHeight="1">
      <c r="A22" s="110"/>
      <c r="B22" s="594"/>
      <c r="C22" s="110"/>
      <c r="D22" s="204"/>
      <c r="E22" s="204"/>
      <c r="F22" s="204"/>
      <c r="G22" s="204"/>
      <c r="H22" s="204"/>
      <c r="I22" s="595"/>
      <c r="J22" s="380"/>
    </row>
    <row r="23" spans="1:10" ht="17.25" customHeight="1">
      <c r="A23" s="110"/>
      <c r="B23" s="779"/>
      <c r="C23" s="447"/>
      <c r="D23" s="283"/>
      <c r="E23" s="283"/>
      <c r="F23" s="797"/>
      <c r="G23" s="283"/>
      <c r="H23" s="283"/>
      <c r="I23" s="596"/>
      <c r="J23" s="380"/>
    </row>
    <row r="24" spans="1:10" ht="12" customHeight="1">
      <c r="A24" s="110"/>
      <c r="B24" s="212"/>
      <c r="C24" s="110"/>
      <c r="D24" s="204"/>
      <c r="E24" s="204"/>
      <c r="F24" s="204"/>
      <c r="G24" s="204"/>
      <c r="H24" s="204"/>
      <c r="I24" s="204"/>
      <c r="J24" s="380"/>
    </row>
    <row r="25" spans="1:10" ht="12" customHeight="1">
      <c r="A25" s="110"/>
      <c r="B25" s="212"/>
      <c r="C25" s="110"/>
      <c r="D25" s="204"/>
      <c r="E25" s="204"/>
      <c r="F25" s="204"/>
      <c r="G25" s="204"/>
      <c r="H25" s="204"/>
      <c r="I25" s="204"/>
      <c r="J25" s="380"/>
    </row>
    <row r="26" spans="1:10" ht="12" customHeight="1">
      <c r="A26" s="110"/>
      <c r="B26" s="110"/>
      <c r="C26" s="110"/>
      <c r="D26" s="204"/>
      <c r="E26" s="204"/>
      <c r="F26" s="204"/>
      <c r="G26" s="204"/>
      <c r="H26" s="204"/>
      <c r="I26" s="204"/>
      <c r="J26" s="204"/>
    </row>
    <row r="27" spans="1:10" ht="12" customHeight="1"/>
    <row r="29" spans="1:10">
      <c r="D29" s="178"/>
      <c r="G29" s="214"/>
    </row>
    <row r="30" spans="1:10">
      <c r="D30" s="165"/>
    </row>
    <row r="31" spans="1:10">
      <c r="D31" s="165"/>
    </row>
    <row r="32" spans="1:10">
      <c r="D32" s="165"/>
    </row>
    <row r="33" spans="4:4">
      <c r="D33" s="165"/>
    </row>
    <row r="34" spans="4:4">
      <c r="D34" s="165"/>
    </row>
    <row r="35" spans="4:4">
      <c r="D35" s="165"/>
    </row>
    <row r="36" spans="4:4">
      <c r="D36" s="165"/>
    </row>
    <row r="37" spans="4:4">
      <c r="D37" s="165"/>
    </row>
    <row r="38" spans="4:4">
      <c r="D38" s="165"/>
    </row>
    <row r="39" spans="4:4">
      <c r="D39" s="165"/>
    </row>
    <row r="40" spans="4:4">
      <c r="D40" s="165"/>
    </row>
    <row r="41" spans="4:4">
      <c r="D41" s="165"/>
    </row>
    <row r="42" spans="4:4">
      <c r="D42" s="165"/>
    </row>
    <row r="43" spans="4:4">
      <c r="D43" s="165"/>
    </row>
    <row r="44" spans="4:4">
      <c r="D44" s="165"/>
    </row>
    <row r="45" spans="4:4">
      <c r="D45" s="165"/>
    </row>
    <row r="46" spans="4:4">
      <c r="D46" s="165"/>
    </row>
    <row r="47" spans="4:4">
      <c r="D47" s="165"/>
    </row>
    <row r="48" spans="4:4">
      <c r="D48" s="165"/>
    </row>
    <row r="49" spans="4:4">
      <c r="D49" s="165"/>
    </row>
    <row r="50" spans="4:4">
      <c r="D50" s="165"/>
    </row>
    <row r="51" spans="4:4">
      <c r="D51" s="165"/>
    </row>
    <row r="52" spans="4:4">
      <c r="D52" s="165"/>
    </row>
    <row r="53" spans="4:4">
      <c r="D53" s="165"/>
    </row>
    <row r="54" spans="4:4">
      <c r="D54" s="165"/>
    </row>
    <row r="55" spans="4:4">
      <c r="D55" s="165"/>
    </row>
    <row r="56" spans="4:4">
      <c r="D56" s="165"/>
    </row>
    <row r="57" spans="4:4">
      <c r="D57" s="165"/>
    </row>
    <row r="58" spans="4:4">
      <c r="D58" s="165"/>
    </row>
    <row r="59" spans="4:4">
      <c r="D59" s="165"/>
    </row>
    <row r="60" spans="4:4">
      <c r="D60" s="165"/>
    </row>
    <row r="61" spans="4:4">
      <c r="D61" s="165"/>
    </row>
    <row r="62" spans="4:4">
      <c r="D62" s="165"/>
    </row>
    <row r="63" spans="4:4">
      <c r="D63" s="165"/>
    </row>
    <row r="64" spans="4:4">
      <c r="D64" s="165"/>
    </row>
    <row r="65" spans="4:4">
      <c r="D65" s="165"/>
    </row>
    <row r="66" spans="4:4">
      <c r="D66" s="165"/>
    </row>
    <row r="67" spans="4:4" s="68" customFormat="1">
      <c r="D67" s="1608"/>
    </row>
    <row r="68" spans="4:4">
      <c r="D68" s="165"/>
    </row>
    <row r="69" spans="4:4">
      <c r="D69" s="165"/>
    </row>
    <row r="70" spans="4:4">
      <c r="D70" s="165"/>
    </row>
    <row r="71" spans="4:4">
      <c r="D71" s="165"/>
    </row>
    <row r="72" spans="4:4">
      <c r="D72" s="165"/>
    </row>
    <row r="73" spans="4:4">
      <c r="D73" s="165"/>
    </row>
    <row r="74" spans="4:4">
      <c r="D74" s="165"/>
    </row>
    <row r="75" spans="4:4">
      <c r="D75" s="165"/>
    </row>
    <row r="76" spans="4:4">
      <c r="D76" s="165"/>
    </row>
    <row r="77" spans="4:4">
      <c r="D77" s="165"/>
    </row>
    <row r="78" spans="4:4">
      <c r="D78" s="165"/>
    </row>
    <row r="79" spans="4:4">
      <c r="D79" s="165"/>
    </row>
    <row r="80" spans="4:4">
      <c r="D80" s="165"/>
    </row>
    <row r="81" spans="4:4">
      <c r="D81" s="165"/>
    </row>
    <row r="82" spans="4:4">
      <c r="D82" s="165"/>
    </row>
    <row r="83" spans="4:4">
      <c r="D83" s="165"/>
    </row>
    <row r="84" spans="4:4">
      <c r="D84" s="165"/>
    </row>
    <row r="85" spans="4:4">
      <c r="D85" s="165"/>
    </row>
    <row r="86" spans="4:4">
      <c r="D86" s="165"/>
    </row>
    <row r="87" spans="4:4">
      <c r="D87" s="165"/>
    </row>
    <row r="88" spans="4:4">
      <c r="D88" s="165"/>
    </row>
    <row r="89" spans="4:4">
      <c r="D89" s="165"/>
    </row>
    <row r="90" spans="4:4">
      <c r="D90" s="165"/>
    </row>
    <row r="91" spans="4:4">
      <c r="D91" s="165"/>
    </row>
    <row r="92" spans="4:4">
      <c r="D92" s="165"/>
    </row>
    <row r="93" spans="4:4">
      <c r="D93" s="165"/>
    </row>
    <row r="94" spans="4:4">
      <c r="D94" s="165"/>
    </row>
    <row r="95" spans="4:4">
      <c r="D95" s="165"/>
    </row>
    <row r="96" spans="4:4">
      <c r="D96" s="165"/>
    </row>
    <row r="97" spans="4:4">
      <c r="D97" s="165"/>
    </row>
    <row r="98" spans="4:4">
      <c r="D98" s="165"/>
    </row>
    <row r="99" spans="4:4">
      <c r="D99" s="165"/>
    </row>
    <row r="100" spans="4:4">
      <c r="D100" s="165"/>
    </row>
    <row r="101" spans="4:4">
      <c r="D101" s="165"/>
    </row>
    <row r="102" spans="4:4">
      <c r="D102" s="165"/>
    </row>
    <row r="103" spans="4:4">
      <c r="D103" s="165"/>
    </row>
    <row r="104" spans="4:4">
      <c r="D104" s="165"/>
    </row>
    <row r="105" spans="4:4">
      <c r="D105" s="165"/>
    </row>
    <row r="106" spans="4:4">
      <c r="D106" s="165"/>
    </row>
    <row r="107" spans="4:4">
      <c r="D107" s="165"/>
    </row>
    <row r="108" spans="4:4">
      <c r="D108" s="165"/>
    </row>
    <row r="109" spans="4:4">
      <c r="D109" s="165"/>
    </row>
    <row r="110" spans="4:4">
      <c r="D110" s="165"/>
    </row>
    <row r="111" spans="4:4">
      <c r="D111" s="165"/>
    </row>
    <row r="112" spans="4:4">
      <c r="D112" s="165"/>
    </row>
    <row r="113" spans="4:4">
      <c r="D113" s="165"/>
    </row>
    <row r="114" spans="4:4">
      <c r="D114" s="165"/>
    </row>
    <row r="115" spans="4:4">
      <c r="D115" s="165"/>
    </row>
    <row r="116" spans="4:4">
      <c r="D116" s="165"/>
    </row>
    <row r="117" spans="4:4">
      <c r="D117" s="165"/>
    </row>
    <row r="118" spans="4:4">
      <c r="D118" s="165"/>
    </row>
    <row r="119" spans="4:4">
      <c r="D119" s="165"/>
    </row>
    <row r="120" spans="4:4">
      <c r="D120" s="165"/>
    </row>
    <row r="121" spans="4:4">
      <c r="D121" s="165"/>
    </row>
    <row r="122" spans="4:4">
      <c r="D122" s="165"/>
    </row>
    <row r="123" spans="4:4">
      <c r="D123" s="165"/>
    </row>
    <row r="124" spans="4:4">
      <c r="D124" s="165"/>
    </row>
    <row r="125" spans="4:4">
      <c r="D125" s="165"/>
    </row>
    <row r="126" spans="4:4">
      <c r="D126" s="165"/>
    </row>
    <row r="127" spans="4:4">
      <c r="D127" s="165"/>
    </row>
    <row r="128" spans="4:4">
      <c r="D128" s="165"/>
    </row>
    <row r="129" spans="4:4">
      <c r="D129" s="165"/>
    </row>
    <row r="130" spans="4:4">
      <c r="D130" s="165"/>
    </row>
    <row r="131" spans="4:4">
      <c r="D131" s="165"/>
    </row>
    <row r="132" spans="4:4">
      <c r="D132" s="165"/>
    </row>
    <row r="133" spans="4:4">
      <c r="D133" s="165"/>
    </row>
    <row r="134" spans="4:4">
      <c r="D134" s="165"/>
    </row>
    <row r="135" spans="4:4">
      <c r="D135" s="165"/>
    </row>
    <row r="136" spans="4:4">
      <c r="D136" s="165"/>
    </row>
    <row r="137" spans="4:4">
      <c r="D137" s="165"/>
    </row>
    <row r="138" spans="4:4">
      <c r="D138" s="165"/>
    </row>
    <row r="139" spans="4:4">
      <c r="D139" s="165"/>
    </row>
    <row r="140" spans="4:4">
      <c r="D140" s="165"/>
    </row>
    <row r="141" spans="4:4">
      <c r="D141" s="165"/>
    </row>
    <row r="142" spans="4:4">
      <c r="D142" s="165"/>
    </row>
    <row r="143" spans="4:4">
      <c r="D143" s="165"/>
    </row>
    <row r="144" spans="4:4">
      <c r="D144" s="165"/>
    </row>
    <row r="145" spans="4:4">
      <c r="D145" s="165"/>
    </row>
    <row r="146" spans="4:4">
      <c r="D146" s="165"/>
    </row>
    <row r="147" spans="4:4">
      <c r="D147" s="165"/>
    </row>
    <row r="148" spans="4:4">
      <c r="D148" s="165"/>
    </row>
    <row r="149" spans="4:4">
      <c r="D149" s="165"/>
    </row>
    <row r="150" spans="4:4">
      <c r="D150" s="165"/>
    </row>
    <row r="151" spans="4:4">
      <c r="D151" s="165"/>
    </row>
    <row r="152" spans="4:4">
      <c r="D152" s="165"/>
    </row>
    <row r="153" spans="4:4">
      <c r="D153" s="165"/>
    </row>
    <row r="154" spans="4:4">
      <c r="D154" s="165"/>
    </row>
    <row r="155" spans="4:4">
      <c r="D155" s="165"/>
    </row>
    <row r="156" spans="4:4">
      <c r="D156" s="165"/>
    </row>
    <row r="157" spans="4:4">
      <c r="D157" s="165"/>
    </row>
    <row r="158" spans="4:4">
      <c r="D158" s="165"/>
    </row>
    <row r="159" spans="4:4">
      <c r="D159" s="165"/>
    </row>
    <row r="160" spans="4:4">
      <c r="D160" s="165"/>
    </row>
    <row r="161" spans="4:4">
      <c r="D161" s="165"/>
    </row>
    <row r="162" spans="4:4">
      <c r="D162" s="165"/>
    </row>
    <row r="163" spans="4:4">
      <c r="D163" s="165"/>
    </row>
    <row r="164" spans="4:4">
      <c r="D164" s="165"/>
    </row>
    <row r="165" spans="4:4">
      <c r="D165" s="165"/>
    </row>
    <row r="166" spans="4:4">
      <c r="D166" s="165"/>
    </row>
    <row r="167" spans="4:4">
      <c r="D167" s="165"/>
    </row>
    <row r="168" spans="4:4">
      <c r="D168" s="165"/>
    </row>
    <row r="169" spans="4:4">
      <c r="D169" s="165"/>
    </row>
    <row r="170" spans="4:4">
      <c r="D170" s="165"/>
    </row>
    <row r="171" spans="4:4">
      <c r="D171" s="165"/>
    </row>
    <row r="172" spans="4:4">
      <c r="D172" s="165"/>
    </row>
    <row r="173" spans="4:4">
      <c r="D173" s="165"/>
    </row>
    <row r="174" spans="4:4">
      <c r="D174" s="165"/>
    </row>
    <row r="175" spans="4:4">
      <c r="D175" s="165"/>
    </row>
    <row r="176" spans="4:4">
      <c r="D176" s="165"/>
    </row>
    <row r="177" spans="4:4">
      <c r="D177" s="165"/>
    </row>
    <row r="178" spans="4:4">
      <c r="D178" s="165"/>
    </row>
    <row r="179" spans="4:4">
      <c r="D179" s="165"/>
    </row>
    <row r="180" spans="4:4">
      <c r="D180" s="165"/>
    </row>
    <row r="181" spans="4:4">
      <c r="D181" s="165"/>
    </row>
    <row r="182" spans="4:4">
      <c r="D182" s="165"/>
    </row>
    <row r="183" spans="4:4">
      <c r="D183" s="165"/>
    </row>
    <row r="184" spans="4:4">
      <c r="D184" s="165"/>
    </row>
    <row r="185" spans="4:4">
      <c r="D185" s="165"/>
    </row>
    <row r="186" spans="4:4">
      <c r="D186" s="165"/>
    </row>
    <row r="187" spans="4:4">
      <c r="D187" s="165"/>
    </row>
    <row r="188" spans="4:4">
      <c r="D188" s="165"/>
    </row>
    <row r="189" spans="4:4">
      <c r="D189" s="165"/>
    </row>
    <row r="190" spans="4:4">
      <c r="D190" s="165"/>
    </row>
    <row r="191" spans="4:4">
      <c r="D191" s="165"/>
    </row>
    <row r="192" spans="4:4">
      <c r="D192" s="165"/>
    </row>
    <row r="193" spans="4:4">
      <c r="D193" s="165"/>
    </row>
    <row r="194" spans="4:4">
      <c r="D194" s="165"/>
    </row>
    <row r="195" spans="4:4">
      <c r="D195" s="165"/>
    </row>
    <row r="196" spans="4:4">
      <c r="D196" s="165"/>
    </row>
    <row r="197" spans="4:4">
      <c r="D197" s="165"/>
    </row>
    <row r="198" spans="4:4">
      <c r="D198" s="165"/>
    </row>
    <row r="199" spans="4:4">
      <c r="D199" s="165"/>
    </row>
    <row r="200" spans="4:4">
      <c r="D200" s="165"/>
    </row>
    <row r="201" spans="4:4">
      <c r="D201" s="165"/>
    </row>
    <row r="202" spans="4:4">
      <c r="D202" s="165"/>
    </row>
    <row r="203" spans="4:4">
      <c r="D203" s="165"/>
    </row>
    <row r="204" spans="4:4">
      <c r="D204" s="165"/>
    </row>
    <row r="205" spans="4:4">
      <c r="D205" s="165"/>
    </row>
    <row r="206" spans="4:4">
      <c r="D206" s="165"/>
    </row>
    <row r="207" spans="4:4">
      <c r="D207" s="165"/>
    </row>
    <row r="208" spans="4:4">
      <c r="D208" s="165"/>
    </row>
    <row r="209" spans="4:4">
      <c r="D209" s="165"/>
    </row>
    <row r="210" spans="4:4">
      <c r="D210" s="165"/>
    </row>
    <row r="211" spans="4:4">
      <c r="D211" s="165"/>
    </row>
    <row r="212" spans="4:4">
      <c r="D212" s="165"/>
    </row>
    <row r="213" spans="4:4">
      <c r="D213" s="165"/>
    </row>
    <row r="214" spans="4:4">
      <c r="D214" s="165"/>
    </row>
    <row r="215" spans="4:4">
      <c r="D215" s="165"/>
    </row>
    <row r="216" spans="4:4">
      <c r="D216" s="165"/>
    </row>
    <row r="217" spans="4:4">
      <c r="D217" s="165"/>
    </row>
    <row r="218" spans="4:4">
      <c r="D218" s="165"/>
    </row>
    <row r="219" spans="4:4">
      <c r="D219" s="165"/>
    </row>
    <row r="220" spans="4:4">
      <c r="D220" s="165"/>
    </row>
    <row r="221" spans="4:4">
      <c r="D221" s="165"/>
    </row>
    <row r="222" spans="4:4">
      <c r="D222" s="165"/>
    </row>
    <row r="223" spans="4:4">
      <c r="D223" s="165"/>
    </row>
    <row r="224" spans="4:4">
      <c r="D224" s="165"/>
    </row>
    <row r="225" spans="4:4">
      <c r="D225" s="165"/>
    </row>
    <row r="226" spans="4:4">
      <c r="D226" s="165"/>
    </row>
    <row r="227" spans="4:4">
      <c r="D227" s="165"/>
    </row>
    <row r="228" spans="4:4">
      <c r="D228" s="165"/>
    </row>
    <row r="229" spans="4:4">
      <c r="D229" s="165"/>
    </row>
    <row r="230" spans="4:4">
      <c r="D230" s="165"/>
    </row>
    <row r="231" spans="4:4">
      <c r="D231" s="165"/>
    </row>
    <row r="232" spans="4:4">
      <c r="D232" s="165"/>
    </row>
    <row r="233" spans="4:4">
      <c r="D233" s="165"/>
    </row>
    <row r="234" spans="4:4">
      <c r="D234" s="165"/>
    </row>
    <row r="235" spans="4:4">
      <c r="D235" s="165"/>
    </row>
    <row r="236" spans="4:4">
      <c r="D236" s="165"/>
    </row>
    <row r="237" spans="4:4">
      <c r="D237" s="165"/>
    </row>
    <row r="238" spans="4:4">
      <c r="D238" s="165"/>
    </row>
    <row r="239" spans="4:4">
      <c r="D239" s="165"/>
    </row>
    <row r="240" spans="4:4">
      <c r="D240" s="165"/>
    </row>
    <row r="241" spans="4:4">
      <c r="D241" s="165"/>
    </row>
    <row r="242" spans="4:4">
      <c r="D242" s="165"/>
    </row>
    <row r="243" spans="4:4">
      <c r="D243" s="165"/>
    </row>
    <row r="244" spans="4:4">
      <c r="D244" s="165"/>
    </row>
    <row r="245" spans="4:4">
      <c r="D245" s="165"/>
    </row>
    <row r="246" spans="4:4">
      <c r="D246" s="165"/>
    </row>
    <row r="247" spans="4:4">
      <c r="D247" s="165"/>
    </row>
    <row r="248" spans="4:4">
      <c r="D248" s="165"/>
    </row>
    <row r="249" spans="4:4">
      <c r="D249" s="165"/>
    </row>
    <row r="250" spans="4:4">
      <c r="D250" s="165"/>
    </row>
    <row r="251" spans="4:4">
      <c r="D251" s="165"/>
    </row>
    <row r="252" spans="4:4">
      <c r="D252" s="165"/>
    </row>
    <row r="253" spans="4:4">
      <c r="D253" s="165"/>
    </row>
    <row r="254" spans="4:4">
      <c r="D254" s="165"/>
    </row>
    <row r="255" spans="4:4">
      <c r="D255" s="165"/>
    </row>
    <row r="256" spans="4:4">
      <c r="D256" s="165"/>
    </row>
    <row r="257" spans="4:4">
      <c r="D257" s="165"/>
    </row>
    <row r="258" spans="4:4">
      <c r="D258" s="165"/>
    </row>
    <row r="259" spans="4:4">
      <c r="D259" s="165"/>
    </row>
    <row r="260" spans="4:4">
      <c r="D260" s="165"/>
    </row>
    <row r="261" spans="4:4">
      <c r="D261" s="165"/>
    </row>
    <row r="262" spans="4:4">
      <c r="D262" s="165"/>
    </row>
    <row r="263" spans="4:4">
      <c r="D263" s="165"/>
    </row>
    <row r="264" spans="4:4">
      <c r="D264" s="165"/>
    </row>
    <row r="265" spans="4:4">
      <c r="D265" s="165"/>
    </row>
    <row r="266" spans="4:4">
      <c r="D266" s="165"/>
    </row>
    <row r="267" spans="4:4">
      <c r="D267" s="165"/>
    </row>
    <row r="268" spans="4:4">
      <c r="D268" s="165"/>
    </row>
    <row r="269" spans="4:4">
      <c r="D269" s="165"/>
    </row>
    <row r="270" spans="4:4">
      <c r="D270" s="165"/>
    </row>
    <row r="271" spans="4:4">
      <c r="D271" s="165"/>
    </row>
    <row r="272" spans="4:4">
      <c r="D272" s="165"/>
    </row>
    <row r="273" spans="4:4">
      <c r="D273" s="165"/>
    </row>
    <row r="274" spans="4:4">
      <c r="D274" s="165"/>
    </row>
    <row r="275" spans="4:4">
      <c r="D275" s="165"/>
    </row>
    <row r="276" spans="4:4">
      <c r="D276" s="165"/>
    </row>
    <row r="277" spans="4:4">
      <c r="D277" s="165"/>
    </row>
    <row r="278" spans="4:4">
      <c r="D278" s="165"/>
    </row>
    <row r="279" spans="4:4">
      <c r="D279" s="165"/>
    </row>
    <row r="280" spans="4:4">
      <c r="D280" s="165"/>
    </row>
    <row r="281" spans="4:4">
      <c r="D281" s="165"/>
    </row>
    <row r="282" spans="4:4">
      <c r="D282" s="165"/>
    </row>
    <row r="283" spans="4:4">
      <c r="D283" s="165"/>
    </row>
    <row r="284" spans="4:4">
      <c r="D284" s="165"/>
    </row>
    <row r="285" spans="4:4">
      <c r="D285" s="165"/>
    </row>
    <row r="286" spans="4:4">
      <c r="D286" s="165"/>
    </row>
    <row r="287" spans="4:4">
      <c r="D287" s="165"/>
    </row>
    <row r="288" spans="4:4">
      <c r="D288" s="165"/>
    </row>
    <row r="289" spans="4:4">
      <c r="D289" s="165"/>
    </row>
    <row r="290" spans="4:4">
      <c r="D290" s="165"/>
    </row>
    <row r="291" spans="4:4">
      <c r="D291" s="165"/>
    </row>
    <row r="292" spans="4:4">
      <c r="D292" s="165"/>
    </row>
    <row r="293" spans="4:4">
      <c r="D293" s="165"/>
    </row>
    <row r="294" spans="4:4">
      <c r="D294" s="165"/>
    </row>
    <row r="295" spans="4:4">
      <c r="D295" s="165"/>
    </row>
    <row r="296" spans="4:4">
      <c r="D296" s="165"/>
    </row>
    <row r="297" spans="4:4">
      <c r="D297" s="165"/>
    </row>
    <row r="298" spans="4:4">
      <c r="D298" s="165"/>
    </row>
    <row r="299" spans="4:4">
      <c r="D299" s="165"/>
    </row>
    <row r="300" spans="4:4">
      <c r="D300" s="165"/>
    </row>
    <row r="301" spans="4:4">
      <c r="D301" s="165"/>
    </row>
    <row r="302" spans="4:4">
      <c r="D302" s="165"/>
    </row>
    <row r="303" spans="4:4">
      <c r="D303" s="165"/>
    </row>
    <row r="304" spans="4:4">
      <c r="D304" s="165"/>
    </row>
    <row r="305" spans="4:4">
      <c r="D305" s="165"/>
    </row>
    <row r="306" spans="4:4">
      <c r="D306" s="165"/>
    </row>
    <row r="307" spans="4:4">
      <c r="D307" s="165"/>
    </row>
    <row r="308" spans="4:4">
      <c r="D308" s="165"/>
    </row>
    <row r="309" spans="4:4">
      <c r="D309" s="165"/>
    </row>
    <row r="310" spans="4:4">
      <c r="D310" s="165"/>
    </row>
    <row r="311" spans="4:4">
      <c r="D311" s="165"/>
    </row>
    <row r="312" spans="4:4">
      <c r="D312" s="165"/>
    </row>
    <row r="313" spans="4:4">
      <c r="D313" s="165"/>
    </row>
    <row r="314" spans="4:4">
      <c r="D314" s="165"/>
    </row>
    <row r="315" spans="4:4">
      <c r="D315" s="165"/>
    </row>
    <row r="316" spans="4:4">
      <c r="D316" s="165"/>
    </row>
    <row r="317" spans="4:4">
      <c r="D317" s="165"/>
    </row>
    <row r="318" spans="4:4">
      <c r="D318" s="165"/>
    </row>
    <row r="319" spans="4:4">
      <c r="D319" s="165"/>
    </row>
    <row r="320" spans="4:4">
      <c r="D320" s="165"/>
    </row>
    <row r="321" spans="4:4">
      <c r="D321" s="165"/>
    </row>
    <row r="322" spans="4:4">
      <c r="D322" s="165"/>
    </row>
    <row r="323" spans="4:4">
      <c r="D323" s="165"/>
    </row>
    <row r="324" spans="4:4">
      <c r="D324" s="165"/>
    </row>
    <row r="325" spans="4:4">
      <c r="D325" s="165"/>
    </row>
    <row r="326" spans="4:4">
      <c r="D326" s="165"/>
    </row>
    <row r="327" spans="4:4">
      <c r="D327" s="165"/>
    </row>
    <row r="328" spans="4:4">
      <c r="D328" s="165"/>
    </row>
    <row r="329" spans="4:4">
      <c r="D329" s="165"/>
    </row>
    <row r="330" spans="4:4">
      <c r="D330" s="165"/>
    </row>
    <row r="331" spans="4:4">
      <c r="D331" s="165"/>
    </row>
    <row r="332" spans="4:4">
      <c r="D332" s="165"/>
    </row>
    <row r="333" spans="4:4">
      <c r="D333" s="165"/>
    </row>
    <row r="334" spans="4:4">
      <c r="D334" s="165"/>
    </row>
    <row r="335" spans="4:4">
      <c r="D335" s="165"/>
    </row>
    <row r="336" spans="4:4">
      <c r="D336" s="165"/>
    </row>
    <row r="337" spans="4:4">
      <c r="D337" s="165"/>
    </row>
    <row r="338" spans="4:4">
      <c r="D338" s="165"/>
    </row>
    <row r="339" spans="4:4">
      <c r="D339" s="165"/>
    </row>
    <row r="340" spans="4:4">
      <c r="D340" s="165"/>
    </row>
    <row r="341" spans="4:4">
      <c r="D341" s="165"/>
    </row>
    <row r="342" spans="4:4">
      <c r="D342" s="165"/>
    </row>
    <row r="343" spans="4:4">
      <c r="D343" s="165"/>
    </row>
    <row r="344" spans="4:4">
      <c r="D344" s="165"/>
    </row>
    <row r="345" spans="4:4">
      <c r="D345" s="165"/>
    </row>
    <row r="346" spans="4:4">
      <c r="D346" s="165"/>
    </row>
    <row r="347" spans="4:4">
      <c r="D347" s="165"/>
    </row>
    <row r="348" spans="4:4">
      <c r="D348" s="165"/>
    </row>
    <row r="349" spans="4:4">
      <c r="D349" s="165"/>
    </row>
    <row r="350" spans="4:4">
      <c r="D350" s="165"/>
    </row>
    <row r="351" spans="4:4">
      <c r="D351" s="165"/>
    </row>
    <row r="352" spans="4:4">
      <c r="D352" s="165"/>
    </row>
    <row r="353" spans="4:4">
      <c r="D353" s="165"/>
    </row>
    <row r="354" spans="4:4">
      <c r="D354" s="165"/>
    </row>
    <row r="355" spans="4:4">
      <c r="D355" s="165"/>
    </row>
    <row r="356" spans="4:4">
      <c r="D356" s="165"/>
    </row>
    <row r="357" spans="4:4">
      <c r="D357" s="165"/>
    </row>
    <row r="358" spans="4:4">
      <c r="D358" s="165"/>
    </row>
    <row r="359" spans="4:4">
      <c r="D359" s="165"/>
    </row>
    <row r="360" spans="4:4">
      <c r="D360" s="165"/>
    </row>
    <row r="361" spans="4:4">
      <c r="D361" s="165"/>
    </row>
    <row r="362" spans="4:4">
      <c r="D362" s="165"/>
    </row>
    <row r="363" spans="4:4">
      <c r="D363" s="165"/>
    </row>
    <row r="364" spans="4:4">
      <c r="D364" s="165"/>
    </row>
  </sheetData>
  <conditionalFormatting sqref="J1">
    <cfRule type="cellIs" dxfId="93" priority="6" stopIfTrue="1" operator="equal">
      <formula>"x.x"</formula>
    </cfRule>
  </conditionalFormatting>
  <conditionalFormatting sqref="B9">
    <cfRule type="cellIs" dxfId="92" priority="5" stopIfTrue="1" operator="equal">
      <formula>"Title"</formula>
    </cfRule>
  </conditionalFormatting>
  <conditionalFormatting sqref="B8">
    <cfRule type="cellIs" dxfId="91" priority="4" stopIfTrue="1" operator="equal">
      <formula>"Adjustment to Income/Expense/Rate Base:"</formula>
    </cfRule>
  </conditionalFormatting>
  <dataValidations count="3">
    <dataValidation type="list" errorStyle="warning" allowBlank="1" showInputMessage="1" showErrorMessage="1" errorTitle="Factor" error="This factor is not included in the drop-down list. Is this the factor you want to use?" sqref="WVO983015:WVO983056 G9:G16 WLS983015:WLS983056 WBW983015:WBW983056 VSA983015:VSA983056 VIE983015:VIE983056 UYI983015:UYI983056 UOM983015:UOM983056 UEQ983015:UEQ983056 TUU983015:TUU983056 TKY983015:TKY983056 TBC983015:TBC983056 SRG983015:SRG983056 SHK983015:SHK983056 RXO983015:RXO983056 RNS983015:RNS983056 RDW983015:RDW983056 QUA983015:QUA983056 QKE983015:QKE983056 QAI983015:QAI983056 PQM983015:PQM983056 PGQ983015:PGQ983056 OWU983015:OWU983056 OMY983015:OMY983056 ODC983015:ODC983056 NTG983015:NTG983056 NJK983015:NJK983056 MZO983015:MZO983056 MPS983015:MPS983056 MFW983015:MFW983056 LWA983015:LWA983056 LME983015:LME983056 LCI983015:LCI983056 KSM983015:KSM983056 KIQ983015:KIQ983056 JYU983015:JYU983056 JOY983015:JOY983056 JFC983015:JFC983056 IVG983015:IVG983056 ILK983015:ILK983056 IBO983015:IBO983056 HRS983015:HRS983056 HHW983015:HHW983056 GYA983015:GYA983056 GOE983015:GOE983056 GEI983015:GEI983056 FUM983015:FUM983056 FKQ983015:FKQ983056 FAU983015:FAU983056 EQY983015:EQY983056 EHC983015:EHC983056 DXG983015:DXG983056 DNK983015:DNK983056 DDO983015:DDO983056 CTS983015:CTS983056 CJW983015:CJW983056 CAA983015:CAA983056 BQE983015:BQE983056 BGI983015:BGI983056 AWM983015:AWM983056 AMQ983015:AMQ983056 ACU983015:ACU983056 SY983015:SY983056 JC983015:JC983056 G983015:G983056 WVO917479:WVO917520 WLS917479:WLS917520 WBW917479:WBW917520 VSA917479:VSA917520 VIE917479:VIE917520 UYI917479:UYI917520 UOM917479:UOM917520 UEQ917479:UEQ917520 TUU917479:TUU917520 TKY917479:TKY917520 TBC917479:TBC917520 SRG917479:SRG917520 SHK917479:SHK917520 RXO917479:RXO917520 RNS917479:RNS917520 RDW917479:RDW917520 QUA917479:QUA917520 QKE917479:QKE917520 QAI917479:QAI917520 PQM917479:PQM917520 PGQ917479:PGQ917520 OWU917479:OWU917520 OMY917479:OMY917520 ODC917479:ODC917520 NTG917479:NTG917520 NJK917479:NJK917520 MZO917479:MZO917520 MPS917479:MPS917520 MFW917479:MFW917520 LWA917479:LWA917520 LME917479:LME917520 LCI917479:LCI917520 KSM917479:KSM917520 KIQ917479:KIQ917520 JYU917479:JYU917520 JOY917479:JOY917520 JFC917479:JFC917520 IVG917479:IVG917520 ILK917479:ILK917520 IBO917479:IBO917520 HRS917479:HRS917520 HHW917479:HHW917520 GYA917479:GYA917520 GOE917479:GOE917520 GEI917479:GEI917520 FUM917479:FUM917520 FKQ917479:FKQ917520 FAU917479:FAU917520 EQY917479:EQY917520 EHC917479:EHC917520 DXG917479:DXG917520 DNK917479:DNK917520 DDO917479:DDO917520 CTS917479:CTS917520 CJW917479:CJW917520 CAA917479:CAA917520 BQE917479:BQE917520 BGI917479:BGI917520 AWM917479:AWM917520 AMQ917479:AMQ917520 ACU917479:ACU917520 SY917479:SY917520 JC917479:JC917520 G917479:G917520 WVO851943:WVO851984 WLS851943:WLS851984 WBW851943:WBW851984 VSA851943:VSA851984 VIE851943:VIE851984 UYI851943:UYI851984 UOM851943:UOM851984 UEQ851943:UEQ851984 TUU851943:TUU851984 TKY851943:TKY851984 TBC851943:TBC851984 SRG851943:SRG851984 SHK851943:SHK851984 RXO851943:RXO851984 RNS851943:RNS851984 RDW851943:RDW851984 QUA851943:QUA851984 QKE851943:QKE851984 QAI851943:QAI851984 PQM851943:PQM851984 PGQ851943:PGQ851984 OWU851943:OWU851984 OMY851943:OMY851984 ODC851943:ODC851984 NTG851943:NTG851984 NJK851943:NJK851984 MZO851943:MZO851984 MPS851943:MPS851984 MFW851943:MFW851984 LWA851943:LWA851984 LME851943:LME851984 LCI851943:LCI851984 KSM851943:KSM851984 KIQ851943:KIQ851984 JYU851943:JYU851984 JOY851943:JOY851984 JFC851943:JFC851984 IVG851943:IVG851984 ILK851943:ILK851984 IBO851943:IBO851984 HRS851943:HRS851984 HHW851943:HHW851984 GYA851943:GYA851984 GOE851943:GOE851984 GEI851943:GEI851984 FUM851943:FUM851984 FKQ851943:FKQ851984 FAU851943:FAU851984 EQY851943:EQY851984 EHC851943:EHC851984 DXG851943:DXG851984 DNK851943:DNK851984 DDO851943:DDO851984 CTS851943:CTS851984 CJW851943:CJW851984 CAA851943:CAA851984 BQE851943:BQE851984 BGI851943:BGI851984 AWM851943:AWM851984 AMQ851943:AMQ851984 ACU851943:ACU851984 SY851943:SY851984 JC851943:JC851984 G851943:G851984 WVO786407:WVO786448 WLS786407:WLS786448 WBW786407:WBW786448 VSA786407:VSA786448 VIE786407:VIE786448 UYI786407:UYI786448 UOM786407:UOM786448 UEQ786407:UEQ786448 TUU786407:TUU786448 TKY786407:TKY786448 TBC786407:TBC786448 SRG786407:SRG786448 SHK786407:SHK786448 RXO786407:RXO786448 RNS786407:RNS786448 RDW786407:RDW786448 QUA786407:QUA786448 QKE786407:QKE786448 QAI786407:QAI786448 PQM786407:PQM786448 PGQ786407:PGQ786448 OWU786407:OWU786448 OMY786407:OMY786448 ODC786407:ODC786448 NTG786407:NTG786448 NJK786407:NJK786448 MZO786407:MZO786448 MPS786407:MPS786448 MFW786407:MFW786448 LWA786407:LWA786448 LME786407:LME786448 LCI786407:LCI786448 KSM786407:KSM786448 KIQ786407:KIQ786448 JYU786407:JYU786448 JOY786407:JOY786448 JFC786407:JFC786448 IVG786407:IVG786448 ILK786407:ILK786448 IBO786407:IBO786448 HRS786407:HRS786448 HHW786407:HHW786448 GYA786407:GYA786448 GOE786407:GOE786448 GEI786407:GEI786448 FUM786407:FUM786448 FKQ786407:FKQ786448 FAU786407:FAU786448 EQY786407:EQY786448 EHC786407:EHC786448 DXG786407:DXG786448 DNK786407:DNK786448 DDO786407:DDO786448 CTS786407:CTS786448 CJW786407:CJW786448 CAA786407:CAA786448 BQE786407:BQE786448 BGI786407:BGI786448 AWM786407:AWM786448 AMQ786407:AMQ786448 ACU786407:ACU786448 SY786407:SY786448 JC786407:JC786448 G786407:G786448 WVO720871:WVO720912 WLS720871:WLS720912 WBW720871:WBW720912 VSA720871:VSA720912 VIE720871:VIE720912 UYI720871:UYI720912 UOM720871:UOM720912 UEQ720871:UEQ720912 TUU720871:TUU720912 TKY720871:TKY720912 TBC720871:TBC720912 SRG720871:SRG720912 SHK720871:SHK720912 RXO720871:RXO720912 RNS720871:RNS720912 RDW720871:RDW720912 QUA720871:QUA720912 QKE720871:QKE720912 QAI720871:QAI720912 PQM720871:PQM720912 PGQ720871:PGQ720912 OWU720871:OWU720912 OMY720871:OMY720912 ODC720871:ODC720912 NTG720871:NTG720912 NJK720871:NJK720912 MZO720871:MZO720912 MPS720871:MPS720912 MFW720871:MFW720912 LWA720871:LWA720912 LME720871:LME720912 LCI720871:LCI720912 KSM720871:KSM720912 KIQ720871:KIQ720912 JYU720871:JYU720912 JOY720871:JOY720912 JFC720871:JFC720912 IVG720871:IVG720912 ILK720871:ILK720912 IBO720871:IBO720912 HRS720871:HRS720912 HHW720871:HHW720912 GYA720871:GYA720912 GOE720871:GOE720912 GEI720871:GEI720912 FUM720871:FUM720912 FKQ720871:FKQ720912 FAU720871:FAU720912 EQY720871:EQY720912 EHC720871:EHC720912 DXG720871:DXG720912 DNK720871:DNK720912 DDO720871:DDO720912 CTS720871:CTS720912 CJW720871:CJW720912 CAA720871:CAA720912 BQE720871:BQE720912 BGI720871:BGI720912 AWM720871:AWM720912 AMQ720871:AMQ720912 ACU720871:ACU720912 SY720871:SY720912 JC720871:JC720912 G720871:G720912 WVO655335:WVO655376 WLS655335:WLS655376 WBW655335:WBW655376 VSA655335:VSA655376 VIE655335:VIE655376 UYI655335:UYI655376 UOM655335:UOM655376 UEQ655335:UEQ655376 TUU655335:TUU655376 TKY655335:TKY655376 TBC655335:TBC655376 SRG655335:SRG655376 SHK655335:SHK655376 RXO655335:RXO655376 RNS655335:RNS655376 RDW655335:RDW655376 QUA655335:QUA655376 QKE655335:QKE655376 QAI655335:QAI655376 PQM655335:PQM655376 PGQ655335:PGQ655376 OWU655335:OWU655376 OMY655335:OMY655376 ODC655335:ODC655376 NTG655335:NTG655376 NJK655335:NJK655376 MZO655335:MZO655376 MPS655335:MPS655376 MFW655335:MFW655376 LWA655335:LWA655376 LME655335:LME655376 LCI655335:LCI655376 KSM655335:KSM655376 KIQ655335:KIQ655376 JYU655335:JYU655376 JOY655335:JOY655376 JFC655335:JFC655376 IVG655335:IVG655376 ILK655335:ILK655376 IBO655335:IBO655376 HRS655335:HRS655376 HHW655335:HHW655376 GYA655335:GYA655376 GOE655335:GOE655376 GEI655335:GEI655376 FUM655335:FUM655376 FKQ655335:FKQ655376 FAU655335:FAU655376 EQY655335:EQY655376 EHC655335:EHC655376 DXG655335:DXG655376 DNK655335:DNK655376 DDO655335:DDO655376 CTS655335:CTS655376 CJW655335:CJW655376 CAA655335:CAA655376 BQE655335:BQE655376 BGI655335:BGI655376 AWM655335:AWM655376 AMQ655335:AMQ655376 ACU655335:ACU655376 SY655335:SY655376 JC655335:JC655376 G655335:G655376 WVO589799:WVO589840 WLS589799:WLS589840 WBW589799:WBW589840 VSA589799:VSA589840 VIE589799:VIE589840 UYI589799:UYI589840 UOM589799:UOM589840 UEQ589799:UEQ589840 TUU589799:TUU589840 TKY589799:TKY589840 TBC589799:TBC589840 SRG589799:SRG589840 SHK589799:SHK589840 RXO589799:RXO589840 RNS589799:RNS589840 RDW589799:RDW589840 QUA589799:QUA589840 QKE589799:QKE589840 QAI589799:QAI589840 PQM589799:PQM589840 PGQ589799:PGQ589840 OWU589799:OWU589840 OMY589799:OMY589840 ODC589799:ODC589840 NTG589799:NTG589840 NJK589799:NJK589840 MZO589799:MZO589840 MPS589799:MPS589840 MFW589799:MFW589840 LWA589799:LWA589840 LME589799:LME589840 LCI589799:LCI589840 KSM589799:KSM589840 KIQ589799:KIQ589840 JYU589799:JYU589840 JOY589799:JOY589840 JFC589799:JFC589840 IVG589799:IVG589840 ILK589799:ILK589840 IBO589799:IBO589840 HRS589799:HRS589840 HHW589799:HHW589840 GYA589799:GYA589840 GOE589799:GOE589840 GEI589799:GEI589840 FUM589799:FUM589840 FKQ589799:FKQ589840 FAU589799:FAU589840 EQY589799:EQY589840 EHC589799:EHC589840 DXG589799:DXG589840 DNK589799:DNK589840 DDO589799:DDO589840 CTS589799:CTS589840 CJW589799:CJW589840 CAA589799:CAA589840 BQE589799:BQE589840 BGI589799:BGI589840 AWM589799:AWM589840 AMQ589799:AMQ589840 ACU589799:ACU589840 SY589799:SY589840 JC589799:JC589840 G589799:G589840 WVO524263:WVO524304 WLS524263:WLS524304 WBW524263:WBW524304 VSA524263:VSA524304 VIE524263:VIE524304 UYI524263:UYI524304 UOM524263:UOM524304 UEQ524263:UEQ524304 TUU524263:TUU524304 TKY524263:TKY524304 TBC524263:TBC524304 SRG524263:SRG524304 SHK524263:SHK524304 RXO524263:RXO524304 RNS524263:RNS524304 RDW524263:RDW524304 QUA524263:QUA524304 QKE524263:QKE524304 QAI524263:QAI524304 PQM524263:PQM524304 PGQ524263:PGQ524304 OWU524263:OWU524304 OMY524263:OMY524304 ODC524263:ODC524304 NTG524263:NTG524304 NJK524263:NJK524304 MZO524263:MZO524304 MPS524263:MPS524304 MFW524263:MFW524304 LWA524263:LWA524304 LME524263:LME524304 LCI524263:LCI524304 KSM524263:KSM524304 KIQ524263:KIQ524304 JYU524263:JYU524304 JOY524263:JOY524304 JFC524263:JFC524304 IVG524263:IVG524304 ILK524263:ILK524304 IBO524263:IBO524304 HRS524263:HRS524304 HHW524263:HHW524304 GYA524263:GYA524304 GOE524263:GOE524304 GEI524263:GEI524304 FUM524263:FUM524304 FKQ524263:FKQ524304 FAU524263:FAU524304 EQY524263:EQY524304 EHC524263:EHC524304 DXG524263:DXG524304 DNK524263:DNK524304 DDO524263:DDO524304 CTS524263:CTS524304 CJW524263:CJW524304 CAA524263:CAA524304 BQE524263:BQE524304 BGI524263:BGI524304 AWM524263:AWM524304 AMQ524263:AMQ524304 ACU524263:ACU524304 SY524263:SY524304 JC524263:JC524304 G524263:G524304 WVO458727:WVO458768 WLS458727:WLS458768 WBW458727:WBW458768 VSA458727:VSA458768 VIE458727:VIE458768 UYI458727:UYI458768 UOM458727:UOM458768 UEQ458727:UEQ458768 TUU458727:TUU458768 TKY458727:TKY458768 TBC458727:TBC458768 SRG458727:SRG458768 SHK458727:SHK458768 RXO458727:RXO458768 RNS458727:RNS458768 RDW458727:RDW458768 QUA458727:QUA458768 QKE458727:QKE458768 QAI458727:QAI458768 PQM458727:PQM458768 PGQ458727:PGQ458768 OWU458727:OWU458768 OMY458727:OMY458768 ODC458727:ODC458768 NTG458727:NTG458768 NJK458727:NJK458768 MZO458727:MZO458768 MPS458727:MPS458768 MFW458727:MFW458768 LWA458727:LWA458768 LME458727:LME458768 LCI458727:LCI458768 KSM458727:KSM458768 KIQ458727:KIQ458768 JYU458727:JYU458768 JOY458727:JOY458768 JFC458727:JFC458768 IVG458727:IVG458768 ILK458727:ILK458768 IBO458727:IBO458768 HRS458727:HRS458768 HHW458727:HHW458768 GYA458727:GYA458768 GOE458727:GOE458768 GEI458727:GEI458768 FUM458727:FUM458768 FKQ458727:FKQ458768 FAU458727:FAU458768 EQY458727:EQY458768 EHC458727:EHC458768 DXG458727:DXG458768 DNK458727:DNK458768 DDO458727:DDO458768 CTS458727:CTS458768 CJW458727:CJW458768 CAA458727:CAA458768 BQE458727:BQE458768 BGI458727:BGI458768 AWM458727:AWM458768 AMQ458727:AMQ458768 ACU458727:ACU458768 SY458727:SY458768 JC458727:JC458768 G458727:G458768 WVO393191:WVO393232 WLS393191:WLS393232 WBW393191:WBW393232 VSA393191:VSA393232 VIE393191:VIE393232 UYI393191:UYI393232 UOM393191:UOM393232 UEQ393191:UEQ393232 TUU393191:TUU393232 TKY393191:TKY393232 TBC393191:TBC393232 SRG393191:SRG393232 SHK393191:SHK393232 RXO393191:RXO393232 RNS393191:RNS393232 RDW393191:RDW393232 QUA393191:QUA393232 QKE393191:QKE393232 QAI393191:QAI393232 PQM393191:PQM393232 PGQ393191:PGQ393232 OWU393191:OWU393232 OMY393191:OMY393232 ODC393191:ODC393232 NTG393191:NTG393232 NJK393191:NJK393232 MZO393191:MZO393232 MPS393191:MPS393232 MFW393191:MFW393232 LWA393191:LWA393232 LME393191:LME393232 LCI393191:LCI393232 KSM393191:KSM393232 KIQ393191:KIQ393232 JYU393191:JYU393232 JOY393191:JOY393232 JFC393191:JFC393232 IVG393191:IVG393232 ILK393191:ILK393232 IBO393191:IBO393232 HRS393191:HRS393232 HHW393191:HHW393232 GYA393191:GYA393232 GOE393191:GOE393232 GEI393191:GEI393232 FUM393191:FUM393232 FKQ393191:FKQ393232 FAU393191:FAU393232 EQY393191:EQY393232 EHC393191:EHC393232 DXG393191:DXG393232 DNK393191:DNK393232 DDO393191:DDO393232 CTS393191:CTS393232 CJW393191:CJW393232 CAA393191:CAA393232 BQE393191:BQE393232 BGI393191:BGI393232 AWM393191:AWM393232 AMQ393191:AMQ393232 ACU393191:ACU393232 SY393191:SY393232 JC393191:JC393232 G393191:G393232 WVO327655:WVO327696 WLS327655:WLS327696 WBW327655:WBW327696 VSA327655:VSA327696 VIE327655:VIE327696 UYI327655:UYI327696 UOM327655:UOM327696 UEQ327655:UEQ327696 TUU327655:TUU327696 TKY327655:TKY327696 TBC327655:TBC327696 SRG327655:SRG327696 SHK327655:SHK327696 RXO327655:RXO327696 RNS327655:RNS327696 RDW327655:RDW327696 QUA327655:QUA327696 QKE327655:QKE327696 QAI327655:QAI327696 PQM327655:PQM327696 PGQ327655:PGQ327696 OWU327655:OWU327696 OMY327655:OMY327696 ODC327655:ODC327696 NTG327655:NTG327696 NJK327655:NJK327696 MZO327655:MZO327696 MPS327655:MPS327696 MFW327655:MFW327696 LWA327655:LWA327696 LME327655:LME327696 LCI327655:LCI327696 KSM327655:KSM327696 KIQ327655:KIQ327696 JYU327655:JYU327696 JOY327655:JOY327696 JFC327655:JFC327696 IVG327655:IVG327696 ILK327655:ILK327696 IBO327655:IBO327696 HRS327655:HRS327696 HHW327655:HHW327696 GYA327655:GYA327696 GOE327655:GOE327696 GEI327655:GEI327696 FUM327655:FUM327696 FKQ327655:FKQ327696 FAU327655:FAU327696 EQY327655:EQY327696 EHC327655:EHC327696 DXG327655:DXG327696 DNK327655:DNK327696 DDO327655:DDO327696 CTS327655:CTS327696 CJW327655:CJW327696 CAA327655:CAA327696 BQE327655:BQE327696 BGI327655:BGI327696 AWM327655:AWM327696 AMQ327655:AMQ327696 ACU327655:ACU327696 SY327655:SY327696 JC327655:JC327696 G327655:G327696 WVO262119:WVO262160 WLS262119:WLS262160 WBW262119:WBW262160 VSA262119:VSA262160 VIE262119:VIE262160 UYI262119:UYI262160 UOM262119:UOM262160 UEQ262119:UEQ262160 TUU262119:TUU262160 TKY262119:TKY262160 TBC262119:TBC262160 SRG262119:SRG262160 SHK262119:SHK262160 RXO262119:RXO262160 RNS262119:RNS262160 RDW262119:RDW262160 QUA262119:QUA262160 QKE262119:QKE262160 QAI262119:QAI262160 PQM262119:PQM262160 PGQ262119:PGQ262160 OWU262119:OWU262160 OMY262119:OMY262160 ODC262119:ODC262160 NTG262119:NTG262160 NJK262119:NJK262160 MZO262119:MZO262160 MPS262119:MPS262160 MFW262119:MFW262160 LWA262119:LWA262160 LME262119:LME262160 LCI262119:LCI262160 KSM262119:KSM262160 KIQ262119:KIQ262160 JYU262119:JYU262160 JOY262119:JOY262160 JFC262119:JFC262160 IVG262119:IVG262160 ILK262119:ILK262160 IBO262119:IBO262160 HRS262119:HRS262160 HHW262119:HHW262160 GYA262119:GYA262160 GOE262119:GOE262160 GEI262119:GEI262160 FUM262119:FUM262160 FKQ262119:FKQ262160 FAU262119:FAU262160 EQY262119:EQY262160 EHC262119:EHC262160 DXG262119:DXG262160 DNK262119:DNK262160 DDO262119:DDO262160 CTS262119:CTS262160 CJW262119:CJW262160 CAA262119:CAA262160 BQE262119:BQE262160 BGI262119:BGI262160 AWM262119:AWM262160 AMQ262119:AMQ262160 ACU262119:ACU262160 SY262119:SY262160 JC262119:JC262160 G262119:G262160 WVO196583:WVO196624 WLS196583:WLS196624 WBW196583:WBW196624 VSA196583:VSA196624 VIE196583:VIE196624 UYI196583:UYI196624 UOM196583:UOM196624 UEQ196583:UEQ196624 TUU196583:TUU196624 TKY196583:TKY196624 TBC196583:TBC196624 SRG196583:SRG196624 SHK196583:SHK196624 RXO196583:RXO196624 RNS196583:RNS196624 RDW196583:RDW196624 QUA196583:QUA196624 QKE196583:QKE196624 QAI196583:QAI196624 PQM196583:PQM196624 PGQ196583:PGQ196624 OWU196583:OWU196624 OMY196583:OMY196624 ODC196583:ODC196624 NTG196583:NTG196624 NJK196583:NJK196624 MZO196583:MZO196624 MPS196583:MPS196624 MFW196583:MFW196624 LWA196583:LWA196624 LME196583:LME196624 LCI196583:LCI196624 KSM196583:KSM196624 KIQ196583:KIQ196624 JYU196583:JYU196624 JOY196583:JOY196624 JFC196583:JFC196624 IVG196583:IVG196624 ILK196583:ILK196624 IBO196583:IBO196624 HRS196583:HRS196624 HHW196583:HHW196624 GYA196583:GYA196624 GOE196583:GOE196624 GEI196583:GEI196624 FUM196583:FUM196624 FKQ196583:FKQ196624 FAU196583:FAU196624 EQY196583:EQY196624 EHC196583:EHC196624 DXG196583:DXG196624 DNK196583:DNK196624 DDO196583:DDO196624 CTS196583:CTS196624 CJW196583:CJW196624 CAA196583:CAA196624 BQE196583:BQE196624 BGI196583:BGI196624 AWM196583:AWM196624 AMQ196583:AMQ196624 ACU196583:ACU196624 SY196583:SY196624 JC196583:JC196624 G196583:G196624 WVO131047:WVO131088 WLS131047:WLS131088 WBW131047:WBW131088 VSA131047:VSA131088 VIE131047:VIE131088 UYI131047:UYI131088 UOM131047:UOM131088 UEQ131047:UEQ131088 TUU131047:TUU131088 TKY131047:TKY131088 TBC131047:TBC131088 SRG131047:SRG131088 SHK131047:SHK131088 RXO131047:RXO131088 RNS131047:RNS131088 RDW131047:RDW131088 QUA131047:QUA131088 QKE131047:QKE131088 QAI131047:QAI131088 PQM131047:PQM131088 PGQ131047:PGQ131088 OWU131047:OWU131088 OMY131047:OMY131088 ODC131047:ODC131088 NTG131047:NTG131088 NJK131047:NJK131088 MZO131047:MZO131088 MPS131047:MPS131088 MFW131047:MFW131088 LWA131047:LWA131088 LME131047:LME131088 LCI131047:LCI131088 KSM131047:KSM131088 KIQ131047:KIQ131088 JYU131047:JYU131088 JOY131047:JOY131088 JFC131047:JFC131088 IVG131047:IVG131088 ILK131047:ILK131088 IBO131047:IBO131088 HRS131047:HRS131088 HHW131047:HHW131088 GYA131047:GYA131088 GOE131047:GOE131088 GEI131047:GEI131088 FUM131047:FUM131088 FKQ131047:FKQ131088 FAU131047:FAU131088 EQY131047:EQY131088 EHC131047:EHC131088 DXG131047:DXG131088 DNK131047:DNK131088 DDO131047:DDO131088 CTS131047:CTS131088 CJW131047:CJW131088 CAA131047:CAA131088 BQE131047:BQE131088 BGI131047:BGI131088 AWM131047:AWM131088 AMQ131047:AMQ131088 ACU131047:ACU131088 SY131047:SY131088 JC131047:JC131088 G131047:G131088 WVO65511:WVO65552 WLS65511:WLS65552 WBW65511:WBW65552 VSA65511:VSA65552 VIE65511:VIE65552 UYI65511:UYI65552 UOM65511:UOM65552 UEQ65511:UEQ65552 TUU65511:TUU65552 TKY65511:TKY65552 TBC65511:TBC65552 SRG65511:SRG65552 SHK65511:SHK65552 RXO65511:RXO65552 RNS65511:RNS65552 RDW65511:RDW65552 QUA65511:QUA65552 QKE65511:QKE65552 QAI65511:QAI65552 PQM65511:PQM65552 PGQ65511:PGQ65552 OWU65511:OWU65552 OMY65511:OMY65552 ODC65511:ODC65552 NTG65511:NTG65552 NJK65511:NJK65552 MZO65511:MZO65552 MPS65511:MPS65552 MFW65511:MFW65552 LWA65511:LWA65552 LME65511:LME65552 LCI65511:LCI65552 KSM65511:KSM65552 KIQ65511:KIQ65552 JYU65511:JYU65552 JOY65511:JOY65552 JFC65511:JFC65552 IVG65511:IVG65552 ILK65511:ILK65552 IBO65511:IBO65552 HRS65511:HRS65552 HHW65511:HHW65552 GYA65511:GYA65552 GOE65511:GOE65552 GEI65511:GEI65552 FUM65511:FUM65552 FKQ65511:FKQ65552 FAU65511:FAU65552 EQY65511:EQY65552 EHC65511:EHC65552 DXG65511:DXG65552 DNK65511:DNK65552 DDO65511:DDO65552 CTS65511:CTS65552 CJW65511:CJW65552 CAA65511:CAA65552 BQE65511:BQE65552 BGI65511:BGI65552 AWM65511:AWM65552 AMQ65511:AMQ65552 ACU65511:ACU65552 SY65511:SY65552 JC65511:JC65552 G65511:G65552 WVO9:WVO16 WLS9:WLS16 WBW9:WBW16 VSA9:VSA16 VIE9:VIE16 UYI9:UYI16 UOM9:UOM16 UEQ9:UEQ16 TUU9:TUU16 TKY9:TKY16 TBC9:TBC16 SRG9:SRG16 SHK9:SHK16 RXO9:RXO16 RNS9:RNS16 RDW9:RDW16 QUA9:QUA16 QKE9:QKE16 QAI9:QAI16 PQM9:PQM16 PGQ9:PGQ16 OWU9:OWU16 OMY9:OMY16 ODC9:ODC16 NTG9:NTG16 NJK9:NJK16 MZO9:MZO16 MPS9:MPS16 MFW9:MFW16 LWA9:LWA16 LME9:LME16 LCI9:LCI16 KSM9:KSM16 KIQ9:KIQ16 JYU9:JYU16 JOY9:JOY16 JFC9:JFC16 IVG9:IVG16 ILK9:ILK16 IBO9:IBO16 HRS9:HRS16 HHW9:HHW16 GYA9:GYA16 GOE9:GOE16 GEI9:GEI16 FUM9:FUM16 FKQ9:FKQ16 FAU9:FAU16 EQY9:EQY16 EHC9:EHC16 DXG9:DXG16 DNK9:DNK16 DDO9:DDO16 CTS9:CTS16 CJW9:CJW16 CAA9:CAA16 BQE9:BQE16 BGI9:BGI16 AWM9:AWM16 AMQ9:AMQ16 ACU9:ACU16 SY9:SY16 JC9:JC16">
      <formula1>$G$30:$G$121</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M983015:WVM983056 E9:E16 WVM9:WVM16 WLQ9:WLQ16 WBU9:WBU16 VRY9:VRY16 VIC9:VIC16 UYG9:UYG16 UOK9:UOK16 UEO9:UEO16 TUS9:TUS16 TKW9:TKW16 TBA9:TBA16 SRE9:SRE16 SHI9:SHI16 RXM9:RXM16 RNQ9:RNQ16 RDU9:RDU16 QTY9:QTY16 QKC9:QKC16 QAG9:QAG16 PQK9:PQK16 PGO9:PGO16 OWS9:OWS16 OMW9:OMW16 ODA9:ODA16 NTE9:NTE16 NJI9:NJI16 MZM9:MZM16 MPQ9:MPQ16 MFU9:MFU16 LVY9:LVY16 LMC9:LMC16 LCG9:LCG16 KSK9:KSK16 KIO9:KIO16 JYS9:JYS16 JOW9:JOW16 JFA9:JFA16 IVE9:IVE16 ILI9:ILI16 IBM9:IBM16 HRQ9:HRQ16 HHU9:HHU16 GXY9:GXY16 GOC9:GOC16 GEG9:GEG16 FUK9:FUK16 FKO9:FKO16 FAS9:FAS16 EQW9:EQW16 EHA9:EHA16 DXE9:DXE16 DNI9:DNI16 DDM9:DDM16 CTQ9:CTQ16 CJU9:CJU16 BZY9:BZY16 BQC9:BQC16 BGG9:BGG16 AWK9:AWK16 AMO9:AMO16 ACS9:ACS16 SW9:SW16 JA9:JA16 WLQ983015:WLQ983056 WBU983015:WBU983056 VRY983015:VRY983056 VIC983015:VIC983056 UYG983015:UYG983056 UOK983015:UOK983056 UEO983015:UEO983056 TUS983015:TUS983056 TKW983015:TKW983056 TBA983015:TBA983056 SRE983015:SRE983056 SHI983015:SHI983056 RXM983015:RXM983056 RNQ983015:RNQ983056 RDU983015:RDU983056 QTY983015:QTY983056 QKC983015:QKC983056 QAG983015:QAG983056 PQK983015:PQK983056 PGO983015:PGO983056 OWS983015:OWS983056 OMW983015:OMW983056 ODA983015:ODA983056 NTE983015:NTE983056 NJI983015:NJI983056 MZM983015:MZM983056 MPQ983015:MPQ983056 MFU983015:MFU983056 LVY983015:LVY983056 LMC983015:LMC983056 LCG983015:LCG983056 KSK983015:KSK983056 KIO983015:KIO983056 JYS983015:JYS983056 JOW983015:JOW983056 JFA983015:JFA983056 IVE983015:IVE983056 ILI983015:ILI983056 IBM983015:IBM983056 HRQ983015:HRQ983056 HHU983015:HHU983056 GXY983015:GXY983056 GOC983015:GOC983056 GEG983015:GEG983056 FUK983015:FUK983056 FKO983015:FKO983056 FAS983015:FAS983056 EQW983015:EQW983056 EHA983015:EHA983056 DXE983015:DXE983056 DNI983015:DNI983056 DDM983015:DDM983056 CTQ983015:CTQ983056 CJU983015:CJU983056 BZY983015:BZY983056 BQC983015:BQC983056 BGG983015:BGG983056 AWK983015:AWK983056 AMO983015:AMO983056 ACS983015:ACS983056 SW983015:SW983056 JA983015:JA983056 E983015:E983056 WVM917479:WVM917520 WLQ917479:WLQ917520 WBU917479:WBU917520 VRY917479:VRY917520 VIC917479:VIC917520 UYG917479:UYG917520 UOK917479:UOK917520 UEO917479:UEO917520 TUS917479:TUS917520 TKW917479:TKW917520 TBA917479:TBA917520 SRE917479:SRE917520 SHI917479:SHI917520 RXM917479:RXM917520 RNQ917479:RNQ917520 RDU917479:RDU917520 QTY917479:QTY917520 QKC917479:QKC917520 QAG917479:QAG917520 PQK917479:PQK917520 PGO917479:PGO917520 OWS917479:OWS917520 OMW917479:OMW917520 ODA917479:ODA917520 NTE917479:NTE917520 NJI917479:NJI917520 MZM917479:MZM917520 MPQ917479:MPQ917520 MFU917479:MFU917520 LVY917479:LVY917520 LMC917479:LMC917520 LCG917479:LCG917520 KSK917479:KSK917520 KIO917479:KIO917520 JYS917479:JYS917520 JOW917479:JOW917520 JFA917479:JFA917520 IVE917479:IVE917520 ILI917479:ILI917520 IBM917479:IBM917520 HRQ917479:HRQ917520 HHU917479:HHU917520 GXY917479:GXY917520 GOC917479:GOC917520 GEG917479:GEG917520 FUK917479:FUK917520 FKO917479:FKO917520 FAS917479:FAS917520 EQW917479:EQW917520 EHA917479:EHA917520 DXE917479:DXE917520 DNI917479:DNI917520 DDM917479:DDM917520 CTQ917479:CTQ917520 CJU917479:CJU917520 BZY917479:BZY917520 BQC917479:BQC917520 BGG917479:BGG917520 AWK917479:AWK917520 AMO917479:AMO917520 ACS917479:ACS917520 SW917479:SW917520 JA917479:JA917520 E917479:E917520 WVM851943:WVM851984 WLQ851943:WLQ851984 WBU851943:WBU851984 VRY851943:VRY851984 VIC851943:VIC851984 UYG851943:UYG851984 UOK851943:UOK851984 UEO851943:UEO851984 TUS851943:TUS851984 TKW851943:TKW851984 TBA851943:TBA851984 SRE851943:SRE851984 SHI851943:SHI851984 RXM851943:RXM851984 RNQ851943:RNQ851984 RDU851943:RDU851984 QTY851943:QTY851984 QKC851943:QKC851984 QAG851943:QAG851984 PQK851943:PQK851984 PGO851943:PGO851984 OWS851943:OWS851984 OMW851943:OMW851984 ODA851943:ODA851984 NTE851943:NTE851984 NJI851943:NJI851984 MZM851943:MZM851984 MPQ851943:MPQ851984 MFU851943:MFU851984 LVY851943:LVY851984 LMC851943:LMC851984 LCG851943:LCG851984 KSK851943:KSK851984 KIO851943:KIO851984 JYS851943:JYS851984 JOW851943:JOW851984 JFA851943:JFA851984 IVE851943:IVE851984 ILI851943:ILI851984 IBM851943:IBM851984 HRQ851943:HRQ851984 HHU851943:HHU851984 GXY851943:GXY851984 GOC851943:GOC851984 GEG851943:GEG851984 FUK851943:FUK851984 FKO851943:FKO851984 FAS851943:FAS851984 EQW851943:EQW851984 EHA851943:EHA851984 DXE851943:DXE851984 DNI851943:DNI851984 DDM851943:DDM851984 CTQ851943:CTQ851984 CJU851943:CJU851984 BZY851943:BZY851984 BQC851943:BQC851984 BGG851943:BGG851984 AWK851943:AWK851984 AMO851943:AMO851984 ACS851943:ACS851984 SW851943:SW851984 JA851943:JA851984 E851943:E851984 WVM786407:WVM786448 WLQ786407:WLQ786448 WBU786407:WBU786448 VRY786407:VRY786448 VIC786407:VIC786448 UYG786407:UYG786448 UOK786407:UOK786448 UEO786407:UEO786448 TUS786407:TUS786448 TKW786407:TKW786448 TBA786407:TBA786448 SRE786407:SRE786448 SHI786407:SHI786448 RXM786407:RXM786448 RNQ786407:RNQ786448 RDU786407:RDU786448 QTY786407:QTY786448 QKC786407:QKC786448 QAG786407:QAG786448 PQK786407:PQK786448 PGO786407:PGO786448 OWS786407:OWS786448 OMW786407:OMW786448 ODA786407:ODA786448 NTE786407:NTE786448 NJI786407:NJI786448 MZM786407:MZM786448 MPQ786407:MPQ786448 MFU786407:MFU786448 LVY786407:LVY786448 LMC786407:LMC786448 LCG786407:LCG786448 KSK786407:KSK786448 KIO786407:KIO786448 JYS786407:JYS786448 JOW786407:JOW786448 JFA786407:JFA786448 IVE786407:IVE786448 ILI786407:ILI786448 IBM786407:IBM786448 HRQ786407:HRQ786448 HHU786407:HHU786448 GXY786407:GXY786448 GOC786407:GOC786448 GEG786407:GEG786448 FUK786407:FUK786448 FKO786407:FKO786448 FAS786407:FAS786448 EQW786407:EQW786448 EHA786407:EHA786448 DXE786407:DXE786448 DNI786407:DNI786448 DDM786407:DDM786448 CTQ786407:CTQ786448 CJU786407:CJU786448 BZY786407:BZY786448 BQC786407:BQC786448 BGG786407:BGG786448 AWK786407:AWK786448 AMO786407:AMO786448 ACS786407:ACS786448 SW786407:SW786448 JA786407:JA786448 E786407:E786448 WVM720871:WVM720912 WLQ720871:WLQ720912 WBU720871:WBU720912 VRY720871:VRY720912 VIC720871:VIC720912 UYG720871:UYG720912 UOK720871:UOK720912 UEO720871:UEO720912 TUS720871:TUS720912 TKW720871:TKW720912 TBA720871:TBA720912 SRE720871:SRE720912 SHI720871:SHI720912 RXM720871:RXM720912 RNQ720871:RNQ720912 RDU720871:RDU720912 QTY720871:QTY720912 QKC720871:QKC720912 QAG720871:QAG720912 PQK720871:PQK720912 PGO720871:PGO720912 OWS720871:OWS720912 OMW720871:OMW720912 ODA720871:ODA720912 NTE720871:NTE720912 NJI720871:NJI720912 MZM720871:MZM720912 MPQ720871:MPQ720912 MFU720871:MFU720912 LVY720871:LVY720912 LMC720871:LMC720912 LCG720871:LCG720912 KSK720871:KSK720912 KIO720871:KIO720912 JYS720871:JYS720912 JOW720871:JOW720912 JFA720871:JFA720912 IVE720871:IVE720912 ILI720871:ILI720912 IBM720871:IBM720912 HRQ720871:HRQ720912 HHU720871:HHU720912 GXY720871:GXY720912 GOC720871:GOC720912 GEG720871:GEG720912 FUK720871:FUK720912 FKO720871:FKO720912 FAS720871:FAS720912 EQW720871:EQW720912 EHA720871:EHA720912 DXE720871:DXE720912 DNI720871:DNI720912 DDM720871:DDM720912 CTQ720871:CTQ720912 CJU720871:CJU720912 BZY720871:BZY720912 BQC720871:BQC720912 BGG720871:BGG720912 AWK720871:AWK720912 AMO720871:AMO720912 ACS720871:ACS720912 SW720871:SW720912 JA720871:JA720912 E720871:E720912 WVM655335:WVM655376 WLQ655335:WLQ655376 WBU655335:WBU655376 VRY655335:VRY655376 VIC655335:VIC655376 UYG655335:UYG655376 UOK655335:UOK655376 UEO655335:UEO655376 TUS655335:TUS655376 TKW655335:TKW655376 TBA655335:TBA655376 SRE655335:SRE655376 SHI655335:SHI655376 RXM655335:RXM655376 RNQ655335:RNQ655376 RDU655335:RDU655376 QTY655335:QTY655376 QKC655335:QKC655376 QAG655335:QAG655376 PQK655335:PQK655376 PGO655335:PGO655376 OWS655335:OWS655376 OMW655335:OMW655376 ODA655335:ODA655376 NTE655335:NTE655376 NJI655335:NJI655376 MZM655335:MZM655376 MPQ655335:MPQ655376 MFU655335:MFU655376 LVY655335:LVY655376 LMC655335:LMC655376 LCG655335:LCG655376 KSK655335:KSK655376 KIO655335:KIO655376 JYS655335:JYS655376 JOW655335:JOW655376 JFA655335:JFA655376 IVE655335:IVE655376 ILI655335:ILI655376 IBM655335:IBM655376 HRQ655335:HRQ655376 HHU655335:HHU655376 GXY655335:GXY655376 GOC655335:GOC655376 GEG655335:GEG655376 FUK655335:FUK655376 FKO655335:FKO655376 FAS655335:FAS655376 EQW655335:EQW655376 EHA655335:EHA655376 DXE655335:DXE655376 DNI655335:DNI655376 DDM655335:DDM655376 CTQ655335:CTQ655376 CJU655335:CJU655376 BZY655335:BZY655376 BQC655335:BQC655376 BGG655335:BGG655376 AWK655335:AWK655376 AMO655335:AMO655376 ACS655335:ACS655376 SW655335:SW655376 JA655335:JA655376 E655335:E655376 WVM589799:WVM589840 WLQ589799:WLQ589840 WBU589799:WBU589840 VRY589799:VRY589840 VIC589799:VIC589840 UYG589799:UYG589840 UOK589799:UOK589840 UEO589799:UEO589840 TUS589799:TUS589840 TKW589799:TKW589840 TBA589799:TBA589840 SRE589799:SRE589840 SHI589799:SHI589840 RXM589799:RXM589840 RNQ589799:RNQ589840 RDU589799:RDU589840 QTY589799:QTY589840 QKC589799:QKC589840 QAG589799:QAG589840 PQK589799:PQK589840 PGO589799:PGO589840 OWS589799:OWS589840 OMW589799:OMW589840 ODA589799:ODA589840 NTE589799:NTE589840 NJI589799:NJI589840 MZM589799:MZM589840 MPQ589799:MPQ589840 MFU589799:MFU589840 LVY589799:LVY589840 LMC589799:LMC589840 LCG589799:LCG589840 KSK589799:KSK589840 KIO589799:KIO589840 JYS589799:JYS589840 JOW589799:JOW589840 JFA589799:JFA589840 IVE589799:IVE589840 ILI589799:ILI589840 IBM589799:IBM589840 HRQ589799:HRQ589840 HHU589799:HHU589840 GXY589799:GXY589840 GOC589799:GOC589840 GEG589799:GEG589840 FUK589799:FUK589840 FKO589799:FKO589840 FAS589799:FAS589840 EQW589799:EQW589840 EHA589799:EHA589840 DXE589799:DXE589840 DNI589799:DNI589840 DDM589799:DDM589840 CTQ589799:CTQ589840 CJU589799:CJU589840 BZY589799:BZY589840 BQC589799:BQC589840 BGG589799:BGG589840 AWK589799:AWK589840 AMO589799:AMO589840 ACS589799:ACS589840 SW589799:SW589840 JA589799:JA589840 E589799:E589840 WVM524263:WVM524304 WLQ524263:WLQ524304 WBU524263:WBU524304 VRY524263:VRY524304 VIC524263:VIC524304 UYG524263:UYG524304 UOK524263:UOK524304 UEO524263:UEO524304 TUS524263:TUS524304 TKW524263:TKW524304 TBA524263:TBA524304 SRE524263:SRE524304 SHI524263:SHI524304 RXM524263:RXM524304 RNQ524263:RNQ524304 RDU524263:RDU524304 QTY524263:QTY524304 QKC524263:QKC524304 QAG524263:QAG524304 PQK524263:PQK524304 PGO524263:PGO524304 OWS524263:OWS524304 OMW524263:OMW524304 ODA524263:ODA524304 NTE524263:NTE524304 NJI524263:NJI524304 MZM524263:MZM524304 MPQ524263:MPQ524304 MFU524263:MFU524304 LVY524263:LVY524304 LMC524263:LMC524304 LCG524263:LCG524304 KSK524263:KSK524304 KIO524263:KIO524304 JYS524263:JYS524304 JOW524263:JOW524304 JFA524263:JFA524304 IVE524263:IVE524304 ILI524263:ILI524304 IBM524263:IBM524304 HRQ524263:HRQ524304 HHU524263:HHU524304 GXY524263:GXY524304 GOC524263:GOC524304 GEG524263:GEG524304 FUK524263:FUK524304 FKO524263:FKO524304 FAS524263:FAS524304 EQW524263:EQW524304 EHA524263:EHA524304 DXE524263:DXE524304 DNI524263:DNI524304 DDM524263:DDM524304 CTQ524263:CTQ524304 CJU524263:CJU524304 BZY524263:BZY524304 BQC524263:BQC524304 BGG524263:BGG524304 AWK524263:AWK524304 AMO524263:AMO524304 ACS524263:ACS524304 SW524263:SW524304 JA524263:JA524304 E524263:E524304 WVM458727:WVM458768 WLQ458727:WLQ458768 WBU458727:WBU458768 VRY458727:VRY458768 VIC458727:VIC458768 UYG458727:UYG458768 UOK458727:UOK458768 UEO458727:UEO458768 TUS458727:TUS458768 TKW458727:TKW458768 TBA458727:TBA458768 SRE458727:SRE458768 SHI458727:SHI458768 RXM458727:RXM458768 RNQ458727:RNQ458768 RDU458727:RDU458768 QTY458727:QTY458768 QKC458727:QKC458768 QAG458727:QAG458768 PQK458727:PQK458768 PGO458727:PGO458768 OWS458727:OWS458768 OMW458727:OMW458768 ODA458727:ODA458768 NTE458727:NTE458768 NJI458727:NJI458768 MZM458727:MZM458768 MPQ458727:MPQ458768 MFU458727:MFU458768 LVY458727:LVY458768 LMC458727:LMC458768 LCG458727:LCG458768 KSK458727:KSK458768 KIO458727:KIO458768 JYS458727:JYS458768 JOW458727:JOW458768 JFA458727:JFA458768 IVE458727:IVE458768 ILI458727:ILI458768 IBM458727:IBM458768 HRQ458727:HRQ458768 HHU458727:HHU458768 GXY458727:GXY458768 GOC458727:GOC458768 GEG458727:GEG458768 FUK458727:FUK458768 FKO458727:FKO458768 FAS458727:FAS458768 EQW458727:EQW458768 EHA458727:EHA458768 DXE458727:DXE458768 DNI458727:DNI458768 DDM458727:DDM458768 CTQ458727:CTQ458768 CJU458727:CJU458768 BZY458727:BZY458768 BQC458727:BQC458768 BGG458727:BGG458768 AWK458727:AWK458768 AMO458727:AMO458768 ACS458727:ACS458768 SW458727:SW458768 JA458727:JA458768 E458727:E458768 WVM393191:WVM393232 WLQ393191:WLQ393232 WBU393191:WBU393232 VRY393191:VRY393232 VIC393191:VIC393232 UYG393191:UYG393232 UOK393191:UOK393232 UEO393191:UEO393232 TUS393191:TUS393232 TKW393191:TKW393232 TBA393191:TBA393232 SRE393191:SRE393232 SHI393191:SHI393232 RXM393191:RXM393232 RNQ393191:RNQ393232 RDU393191:RDU393232 QTY393191:QTY393232 QKC393191:QKC393232 QAG393191:QAG393232 PQK393191:PQK393232 PGO393191:PGO393232 OWS393191:OWS393232 OMW393191:OMW393232 ODA393191:ODA393232 NTE393191:NTE393232 NJI393191:NJI393232 MZM393191:MZM393232 MPQ393191:MPQ393232 MFU393191:MFU393232 LVY393191:LVY393232 LMC393191:LMC393232 LCG393191:LCG393232 KSK393191:KSK393232 KIO393191:KIO393232 JYS393191:JYS393232 JOW393191:JOW393232 JFA393191:JFA393232 IVE393191:IVE393232 ILI393191:ILI393232 IBM393191:IBM393232 HRQ393191:HRQ393232 HHU393191:HHU393232 GXY393191:GXY393232 GOC393191:GOC393232 GEG393191:GEG393232 FUK393191:FUK393232 FKO393191:FKO393232 FAS393191:FAS393232 EQW393191:EQW393232 EHA393191:EHA393232 DXE393191:DXE393232 DNI393191:DNI393232 DDM393191:DDM393232 CTQ393191:CTQ393232 CJU393191:CJU393232 BZY393191:BZY393232 BQC393191:BQC393232 BGG393191:BGG393232 AWK393191:AWK393232 AMO393191:AMO393232 ACS393191:ACS393232 SW393191:SW393232 JA393191:JA393232 E393191:E393232 WVM327655:WVM327696 WLQ327655:WLQ327696 WBU327655:WBU327696 VRY327655:VRY327696 VIC327655:VIC327696 UYG327655:UYG327696 UOK327655:UOK327696 UEO327655:UEO327696 TUS327655:TUS327696 TKW327655:TKW327696 TBA327655:TBA327696 SRE327655:SRE327696 SHI327655:SHI327696 RXM327655:RXM327696 RNQ327655:RNQ327696 RDU327655:RDU327696 QTY327655:QTY327696 QKC327655:QKC327696 QAG327655:QAG327696 PQK327655:PQK327696 PGO327655:PGO327696 OWS327655:OWS327696 OMW327655:OMW327696 ODA327655:ODA327696 NTE327655:NTE327696 NJI327655:NJI327696 MZM327655:MZM327696 MPQ327655:MPQ327696 MFU327655:MFU327696 LVY327655:LVY327696 LMC327655:LMC327696 LCG327655:LCG327696 KSK327655:KSK327696 KIO327655:KIO327696 JYS327655:JYS327696 JOW327655:JOW327696 JFA327655:JFA327696 IVE327655:IVE327696 ILI327655:ILI327696 IBM327655:IBM327696 HRQ327655:HRQ327696 HHU327655:HHU327696 GXY327655:GXY327696 GOC327655:GOC327696 GEG327655:GEG327696 FUK327655:FUK327696 FKO327655:FKO327696 FAS327655:FAS327696 EQW327655:EQW327696 EHA327655:EHA327696 DXE327655:DXE327696 DNI327655:DNI327696 DDM327655:DDM327696 CTQ327655:CTQ327696 CJU327655:CJU327696 BZY327655:BZY327696 BQC327655:BQC327696 BGG327655:BGG327696 AWK327655:AWK327696 AMO327655:AMO327696 ACS327655:ACS327696 SW327655:SW327696 JA327655:JA327696 E327655:E327696 WVM262119:WVM262160 WLQ262119:WLQ262160 WBU262119:WBU262160 VRY262119:VRY262160 VIC262119:VIC262160 UYG262119:UYG262160 UOK262119:UOK262160 UEO262119:UEO262160 TUS262119:TUS262160 TKW262119:TKW262160 TBA262119:TBA262160 SRE262119:SRE262160 SHI262119:SHI262160 RXM262119:RXM262160 RNQ262119:RNQ262160 RDU262119:RDU262160 QTY262119:QTY262160 QKC262119:QKC262160 QAG262119:QAG262160 PQK262119:PQK262160 PGO262119:PGO262160 OWS262119:OWS262160 OMW262119:OMW262160 ODA262119:ODA262160 NTE262119:NTE262160 NJI262119:NJI262160 MZM262119:MZM262160 MPQ262119:MPQ262160 MFU262119:MFU262160 LVY262119:LVY262160 LMC262119:LMC262160 LCG262119:LCG262160 KSK262119:KSK262160 KIO262119:KIO262160 JYS262119:JYS262160 JOW262119:JOW262160 JFA262119:JFA262160 IVE262119:IVE262160 ILI262119:ILI262160 IBM262119:IBM262160 HRQ262119:HRQ262160 HHU262119:HHU262160 GXY262119:GXY262160 GOC262119:GOC262160 GEG262119:GEG262160 FUK262119:FUK262160 FKO262119:FKO262160 FAS262119:FAS262160 EQW262119:EQW262160 EHA262119:EHA262160 DXE262119:DXE262160 DNI262119:DNI262160 DDM262119:DDM262160 CTQ262119:CTQ262160 CJU262119:CJU262160 BZY262119:BZY262160 BQC262119:BQC262160 BGG262119:BGG262160 AWK262119:AWK262160 AMO262119:AMO262160 ACS262119:ACS262160 SW262119:SW262160 JA262119:JA262160 E262119:E262160 WVM196583:WVM196624 WLQ196583:WLQ196624 WBU196583:WBU196624 VRY196583:VRY196624 VIC196583:VIC196624 UYG196583:UYG196624 UOK196583:UOK196624 UEO196583:UEO196624 TUS196583:TUS196624 TKW196583:TKW196624 TBA196583:TBA196624 SRE196583:SRE196624 SHI196583:SHI196624 RXM196583:RXM196624 RNQ196583:RNQ196624 RDU196583:RDU196624 QTY196583:QTY196624 QKC196583:QKC196624 QAG196583:QAG196624 PQK196583:PQK196624 PGO196583:PGO196624 OWS196583:OWS196624 OMW196583:OMW196624 ODA196583:ODA196624 NTE196583:NTE196624 NJI196583:NJI196624 MZM196583:MZM196624 MPQ196583:MPQ196624 MFU196583:MFU196624 LVY196583:LVY196624 LMC196583:LMC196624 LCG196583:LCG196624 KSK196583:KSK196624 KIO196583:KIO196624 JYS196583:JYS196624 JOW196583:JOW196624 JFA196583:JFA196624 IVE196583:IVE196624 ILI196583:ILI196624 IBM196583:IBM196624 HRQ196583:HRQ196624 HHU196583:HHU196624 GXY196583:GXY196624 GOC196583:GOC196624 GEG196583:GEG196624 FUK196583:FUK196624 FKO196583:FKO196624 FAS196583:FAS196624 EQW196583:EQW196624 EHA196583:EHA196624 DXE196583:DXE196624 DNI196583:DNI196624 DDM196583:DDM196624 CTQ196583:CTQ196624 CJU196583:CJU196624 BZY196583:BZY196624 BQC196583:BQC196624 BGG196583:BGG196624 AWK196583:AWK196624 AMO196583:AMO196624 ACS196583:ACS196624 SW196583:SW196624 JA196583:JA196624 E196583:E196624 WVM131047:WVM131088 WLQ131047:WLQ131088 WBU131047:WBU131088 VRY131047:VRY131088 VIC131047:VIC131088 UYG131047:UYG131088 UOK131047:UOK131088 UEO131047:UEO131088 TUS131047:TUS131088 TKW131047:TKW131088 TBA131047:TBA131088 SRE131047:SRE131088 SHI131047:SHI131088 RXM131047:RXM131088 RNQ131047:RNQ131088 RDU131047:RDU131088 QTY131047:QTY131088 QKC131047:QKC131088 QAG131047:QAG131088 PQK131047:PQK131088 PGO131047:PGO131088 OWS131047:OWS131088 OMW131047:OMW131088 ODA131047:ODA131088 NTE131047:NTE131088 NJI131047:NJI131088 MZM131047:MZM131088 MPQ131047:MPQ131088 MFU131047:MFU131088 LVY131047:LVY131088 LMC131047:LMC131088 LCG131047:LCG131088 KSK131047:KSK131088 KIO131047:KIO131088 JYS131047:JYS131088 JOW131047:JOW131088 JFA131047:JFA131088 IVE131047:IVE131088 ILI131047:ILI131088 IBM131047:IBM131088 HRQ131047:HRQ131088 HHU131047:HHU131088 GXY131047:GXY131088 GOC131047:GOC131088 GEG131047:GEG131088 FUK131047:FUK131088 FKO131047:FKO131088 FAS131047:FAS131088 EQW131047:EQW131088 EHA131047:EHA131088 DXE131047:DXE131088 DNI131047:DNI131088 DDM131047:DDM131088 CTQ131047:CTQ131088 CJU131047:CJU131088 BZY131047:BZY131088 BQC131047:BQC131088 BGG131047:BGG131088 AWK131047:AWK131088 AMO131047:AMO131088 ACS131047:ACS131088 SW131047:SW131088 JA131047:JA131088 E131047:E131088 WVM65511:WVM65552 WLQ65511:WLQ65552 WBU65511:WBU65552 VRY65511:VRY65552 VIC65511:VIC65552 UYG65511:UYG65552 UOK65511:UOK65552 UEO65511:UEO65552 TUS65511:TUS65552 TKW65511:TKW65552 TBA65511:TBA65552 SRE65511:SRE65552 SHI65511:SHI65552 RXM65511:RXM65552 RNQ65511:RNQ65552 RDU65511:RDU65552 QTY65511:QTY65552 QKC65511:QKC65552 QAG65511:QAG65552 PQK65511:PQK65552 PGO65511:PGO65552 OWS65511:OWS65552 OMW65511:OMW65552 ODA65511:ODA65552 NTE65511:NTE65552 NJI65511:NJI65552 MZM65511:MZM65552 MPQ65511:MPQ65552 MFU65511:MFU65552 LVY65511:LVY65552 LMC65511:LMC65552 LCG65511:LCG65552 KSK65511:KSK65552 KIO65511:KIO65552 JYS65511:JYS65552 JOW65511:JOW65552 JFA65511:JFA65552 IVE65511:IVE65552 ILI65511:ILI65552 IBM65511:IBM65552 HRQ65511:HRQ65552 HHU65511:HHU65552 GXY65511:GXY65552 GOC65511:GOC65552 GEG65511:GEG65552 FUK65511:FUK65552 FKO65511:FKO65552 FAS65511:FAS65552 EQW65511:EQW65552 EHA65511:EHA65552 DXE65511:DXE65552 DNI65511:DNI65552 DDM65511:DDM65552 CTQ65511:CTQ65552 CJU65511:CJU65552 BZY65511:BZY65552 BQC65511:BQC65552 BGG65511:BGG65552 AWK65511:AWK65552 AMO65511:AMO65552 ACS65511:ACS65552 SW65511:SW65552 JA65511:JA65552 E65511:E65552">
      <formula1>"1, 2, 3"</formula1>
    </dataValidation>
    <dataValidation type="list" errorStyle="warning" allowBlank="1" showInputMessage="1" showErrorMessage="1" errorTitle="FERC ACCOUNT" error="This FERC Account is not included in the drop-down list. Is this the account you want to use?" sqref="WVL983015:WVL983056 D9:D16 WLP983015:WLP983056 WBT983015:WBT983056 VRX983015:VRX983056 VIB983015:VIB983056 UYF983015:UYF983056 UOJ983015:UOJ983056 UEN983015:UEN983056 TUR983015:TUR983056 TKV983015:TKV983056 TAZ983015:TAZ983056 SRD983015:SRD983056 SHH983015:SHH983056 RXL983015:RXL983056 RNP983015:RNP983056 RDT983015:RDT983056 QTX983015:QTX983056 QKB983015:QKB983056 QAF983015:QAF983056 PQJ983015:PQJ983056 PGN983015:PGN983056 OWR983015:OWR983056 OMV983015:OMV983056 OCZ983015:OCZ983056 NTD983015:NTD983056 NJH983015:NJH983056 MZL983015:MZL983056 MPP983015:MPP983056 MFT983015:MFT983056 LVX983015:LVX983056 LMB983015:LMB983056 LCF983015:LCF983056 KSJ983015:KSJ983056 KIN983015:KIN983056 JYR983015:JYR983056 JOV983015:JOV983056 JEZ983015:JEZ983056 IVD983015:IVD983056 ILH983015:ILH983056 IBL983015:IBL983056 HRP983015:HRP983056 HHT983015:HHT983056 GXX983015:GXX983056 GOB983015:GOB983056 GEF983015:GEF983056 FUJ983015:FUJ983056 FKN983015:FKN983056 FAR983015:FAR983056 EQV983015:EQV983056 EGZ983015:EGZ983056 DXD983015:DXD983056 DNH983015:DNH983056 DDL983015:DDL983056 CTP983015:CTP983056 CJT983015:CJT983056 BZX983015:BZX983056 BQB983015:BQB983056 BGF983015:BGF983056 AWJ983015:AWJ983056 AMN983015:AMN983056 ACR983015:ACR983056 SV983015:SV983056 IZ983015:IZ983056 D983015:D983056 WVL917479:WVL917520 WLP917479:WLP917520 WBT917479:WBT917520 VRX917479:VRX917520 VIB917479:VIB917520 UYF917479:UYF917520 UOJ917479:UOJ917520 UEN917479:UEN917520 TUR917479:TUR917520 TKV917479:TKV917520 TAZ917479:TAZ917520 SRD917479:SRD917520 SHH917479:SHH917520 RXL917479:RXL917520 RNP917479:RNP917520 RDT917479:RDT917520 QTX917479:QTX917520 QKB917479:QKB917520 QAF917479:QAF917520 PQJ917479:PQJ917520 PGN917479:PGN917520 OWR917479:OWR917520 OMV917479:OMV917520 OCZ917479:OCZ917520 NTD917479:NTD917520 NJH917479:NJH917520 MZL917479:MZL917520 MPP917479:MPP917520 MFT917479:MFT917520 LVX917479:LVX917520 LMB917479:LMB917520 LCF917479:LCF917520 KSJ917479:KSJ917520 KIN917479:KIN917520 JYR917479:JYR917520 JOV917479:JOV917520 JEZ917479:JEZ917520 IVD917479:IVD917520 ILH917479:ILH917520 IBL917479:IBL917520 HRP917479:HRP917520 HHT917479:HHT917520 GXX917479:GXX917520 GOB917479:GOB917520 GEF917479:GEF917520 FUJ917479:FUJ917520 FKN917479:FKN917520 FAR917479:FAR917520 EQV917479:EQV917520 EGZ917479:EGZ917520 DXD917479:DXD917520 DNH917479:DNH917520 DDL917479:DDL917520 CTP917479:CTP917520 CJT917479:CJT917520 BZX917479:BZX917520 BQB917479:BQB917520 BGF917479:BGF917520 AWJ917479:AWJ917520 AMN917479:AMN917520 ACR917479:ACR917520 SV917479:SV917520 IZ917479:IZ917520 D917479:D917520 WVL851943:WVL851984 WLP851943:WLP851984 WBT851943:WBT851984 VRX851943:VRX851984 VIB851943:VIB851984 UYF851943:UYF851984 UOJ851943:UOJ851984 UEN851943:UEN851984 TUR851943:TUR851984 TKV851943:TKV851984 TAZ851943:TAZ851984 SRD851943:SRD851984 SHH851943:SHH851984 RXL851943:RXL851984 RNP851943:RNP851984 RDT851943:RDT851984 QTX851943:QTX851984 QKB851943:QKB851984 QAF851943:QAF851984 PQJ851943:PQJ851984 PGN851943:PGN851984 OWR851943:OWR851984 OMV851943:OMV851984 OCZ851943:OCZ851984 NTD851943:NTD851984 NJH851943:NJH851984 MZL851943:MZL851984 MPP851943:MPP851984 MFT851943:MFT851984 LVX851943:LVX851984 LMB851943:LMB851984 LCF851943:LCF851984 KSJ851943:KSJ851984 KIN851943:KIN851984 JYR851943:JYR851984 JOV851943:JOV851984 JEZ851943:JEZ851984 IVD851943:IVD851984 ILH851943:ILH851984 IBL851943:IBL851984 HRP851943:HRP851984 HHT851943:HHT851984 GXX851943:GXX851984 GOB851943:GOB851984 GEF851943:GEF851984 FUJ851943:FUJ851984 FKN851943:FKN851984 FAR851943:FAR851984 EQV851943:EQV851984 EGZ851943:EGZ851984 DXD851943:DXD851984 DNH851943:DNH851984 DDL851943:DDL851984 CTP851943:CTP851984 CJT851943:CJT851984 BZX851943:BZX851984 BQB851943:BQB851984 BGF851943:BGF851984 AWJ851943:AWJ851984 AMN851943:AMN851984 ACR851943:ACR851984 SV851943:SV851984 IZ851943:IZ851984 D851943:D851984 WVL786407:WVL786448 WLP786407:WLP786448 WBT786407:WBT786448 VRX786407:VRX786448 VIB786407:VIB786448 UYF786407:UYF786448 UOJ786407:UOJ786448 UEN786407:UEN786448 TUR786407:TUR786448 TKV786407:TKV786448 TAZ786407:TAZ786448 SRD786407:SRD786448 SHH786407:SHH786448 RXL786407:RXL786448 RNP786407:RNP786448 RDT786407:RDT786448 QTX786407:QTX786448 QKB786407:QKB786448 QAF786407:QAF786448 PQJ786407:PQJ786448 PGN786407:PGN786448 OWR786407:OWR786448 OMV786407:OMV786448 OCZ786407:OCZ786448 NTD786407:NTD786448 NJH786407:NJH786448 MZL786407:MZL786448 MPP786407:MPP786448 MFT786407:MFT786448 LVX786407:LVX786448 LMB786407:LMB786448 LCF786407:LCF786448 KSJ786407:KSJ786448 KIN786407:KIN786448 JYR786407:JYR786448 JOV786407:JOV786448 JEZ786407:JEZ786448 IVD786407:IVD786448 ILH786407:ILH786448 IBL786407:IBL786448 HRP786407:HRP786448 HHT786407:HHT786448 GXX786407:GXX786448 GOB786407:GOB786448 GEF786407:GEF786448 FUJ786407:FUJ786448 FKN786407:FKN786448 FAR786407:FAR786448 EQV786407:EQV786448 EGZ786407:EGZ786448 DXD786407:DXD786448 DNH786407:DNH786448 DDL786407:DDL786448 CTP786407:CTP786448 CJT786407:CJT786448 BZX786407:BZX786448 BQB786407:BQB786448 BGF786407:BGF786448 AWJ786407:AWJ786448 AMN786407:AMN786448 ACR786407:ACR786448 SV786407:SV786448 IZ786407:IZ786448 D786407:D786448 WVL720871:WVL720912 WLP720871:WLP720912 WBT720871:WBT720912 VRX720871:VRX720912 VIB720871:VIB720912 UYF720871:UYF720912 UOJ720871:UOJ720912 UEN720871:UEN720912 TUR720871:TUR720912 TKV720871:TKV720912 TAZ720871:TAZ720912 SRD720871:SRD720912 SHH720871:SHH720912 RXL720871:RXL720912 RNP720871:RNP720912 RDT720871:RDT720912 QTX720871:QTX720912 QKB720871:QKB720912 QAF720871:QAF720912 PQJ720871:PQJ720912 PGN720871:PGN720912 OWR720871:OWR720912 OMV720871:OMV720912 OCZ720871:OCZ720912 NTD720871:NTD720912 NJH720871:NJH720912 MZL720871:MZL720912 MPP720871:MPP720912 MFT720871:MFT720912 LVX720871:LVX720912 LMB720871:LMB720912 LCF720871:LCF720912 KSJ720871:KSJ720912 KIN720871:KIN720912 JYR720871:JYR720912 JOV720871:JOV720912 JEZ720871:JEZ720912 IVD720871:IVD720912 ILH720871:ILH720912 IBL720871:IBL720912 HRP720871:HRP720912 HHT720871:HHT720912 GXX720871:GXX720912 GOB720871:GOB720912 GEF720871:GEF720912 FUJ720871:FUJ720912 FKN720871:FKN720912 FAR720871:FAR720912 EQV720871:EQV720912 EGZ720871:EGZ720912 DXD720871:DXD720912 DNH720871:DNH720912 DDL720871:DDL720912 CTP720871:CTP720912 CJT720871:CJT720912 BZX720871:BZX720912 BQB720871:BQB720912 BGF720871:BGF720912 AWJ720871:AWJ720912 AMN720871:AMN720912 ACR720871:ACR720912 SV720871:SV720912 IZ720871:IZ720912 D720871:D720912 WVL655335:WVL655376 WLP655335:WLP655376 WBT655335:WBT655376 VRX655335:VRX655376 VIB655335:VIB655376 UYF655335:UYF655376 UOJ655335:UOJ655376 UEN655335:UEN655376 TUR655335:TUR655376 TKV655335:TKV655376 TAZ655335:TAZ655376 SRD655335:SRD655376 SHH655335:SHH655376 RXL655335:RXL655376 RNP655335:RNP655376 RDT655335:RDT655376 QTX655335:QTX655376 QKB655335:QKB655376 QAF655335:QAF655376 PQJ655335:PQJ655376 PGN655335:PGN655376 OWR655335:OWR655376 OMV655335:OMV655376 OCZ655335:OCZ655376 NTD655335:NTD655376 NJH655335:NJH655376 MZL655335:MZL655376 MPP655335:MPP655376 MFT655335:MFT655376 LVX655335:LVX655376 LMB655335:LMB655376 LCF655335:LCF655376 KSJ655335:KSJ655376 KIN655335:KIN655376 JYR655335:JYR655376 JOV655335:JOV655376 JEZ655335:JEZ655376 IVD655335:IVD655376 ILH655335:ILH655376 IBL655335:IBL655376 HRP655335:HRP655376 HHT655335:HHT655376 GXX655335:GXX655376 GOB655335:GOB655376 GEF655335:GEF655376 FUJ655335:FUJ655376 FKN655335:FKN655376 FAR655335:FAR655376 EQV655335:EQV655376 EGZ655335:EGZ655376 DXD655335:DXD655376 DNH655335:DNH655376 DDL655335:DDL655376 CTP655335:CTP655376 CJT655335:CJT655376 BZX655335:BZX655376 BQB655335:BQB655376 BGF655335:BGF655376 AWJ655335:AWJ655376 AMN655335:AMN655376 ACR655335:ACR655376 SV655335:SV655376 IZ655335:IZ655376 D655335:D655376 WVL589799:WVL589840 WLP589799:WLP589840 WBT589799:WBT589840 VRX589799:VRX589840 VIB589799:VIB589840 UYF589799:UYF589840 UOJ589799:UOJ589840 UEN589799:UEN589840 TUR589799:TUR589840 TKV589799:TKV589840 TAZ589799:TAZ589840 SRD589799:SRD589840 SHH589799:SHH589840 RXL589799:RXL589840 RNP589799:RNP589840 RDT589799:RDT589840 QTX589799:QTX589840 QKB589799:QKB589840 QAF589799:QAF589840 PQJ589799:PQJ589840 PGN589799:PGN589840 OWR589799:OWR589840 OMV589799:OMV589840 OCZ589799:OCZ589840 NTD589799:NTD589840 NJH589799:NJH589840 MZL589799:MZL589840 MPP589799:MPP589840 MFT589799:MFT589840 LVX589799:LVX589840 LMB589799:LMB589840 LCF589799:LCF589840 KSJ589799:KSJ589840 KIN589799:KIN589840 JYR589799:JYR589840 JOV589799:JOV589840 JEZ589799:JEZ589840 IVD589799:IVD589840 ILH589799:ILH589840 IBL589799:IBL589840 HRP589799:HRP589840 HHT589799:HHT589840 GXX589799:GXX589840 GOB589799:GOB589840 GEF589799:GEF589840 FUJ589799:FUJ589840 FKN589799:FKN589840 FAR589799:FAR589840 EQV589799:EQV589840 EGZ589799:EGZ589840 DXD589799:DXD589840 DNH589799:DNH589840 DDL589799:DDL589840 CTP589799:CTP589840 CJT589799:CJT589840 BZX589799:BZX589840 BQB589799:BQB589840 BGF589799:BGF589840 AWJ589799:AWJ589840 AMN589799:AMN589840 ACR589799:ACR589840 SV589799:SV589840 IZ589799:IZ589840 D589799:D589840 WVL524263:WVL524304 WLP524263:WLP524304 WBT524263:WBT524304 VRX524263:VRX524304 VIB524263:VIB524304 UYF524263:UYF524304 UOJ524263:UOJ524304 UEN524263:UEN524304 TUR524263:TUR524304 TKV524263:TKV524304 TAZ524263:TAZ524304 SRD524263:SRD524304 SHH524263:SHH524304 RXL524263:RXL524304 RNP524263:RNP524304 RDT524263:RDT524304 QTX524263:QTX524304 QKB524263:QKB524304 QAF524263:QAF524304 PQJ524263:PQJ524304 PGN524263:PGN524304 OWR524263:OWR524304 OMV524263:OMV524304 OCZ524263:OCZ524304 NTD524263:NTD524304 NJH524263:NJH524304 MZL524263:MZL524304 MPP524263:MPP524304 MFT524263:MFT524304 LVX524263:LVX524304 LMB524263:LMB524304 LCF524263:LCF524304 KSJ524263:KSJ524304 KIN524263:KIN524304 JYR524263:JYR524304 JOV524263:JOV524304 JEZ524263:JEZ524304 IVD524263:IVD524304 ILH524263:ILH524304 IBL524263:IBL524304 HRP524263:HRP524304 HHT524263:HHT524304 GXX524263:GXX524304 GOB524263:GOB524304 GEF524263:GEF524304 FUJ524263:FUJ524304 FKN524263:FKN524304 FAR524263:FAR524304 EQV524263:EQV524304 EGZ524263:EGZ524304 DXD524263:DXD524304 DNH524263:DNH524304 DDL524263:DDL524304 CTP524263:CTP524304 CJT524263:CJT524304 BZX524263:BZX524304 BQB524263:BQB524304 BGF524263:BGF524304 AWJ524263:AWJ524304 AMN524263:AMN524304 ACR524263:ACR524304 SV524263:SV524304 IZ524263:IZ524304 D524263:D524304 WVL458727:WVL458768 WLP458727:WLP458768 WBT458727:WBT458768 VRX458727:VRX458768 VIB458727:VIB458768 UYF458727:UYF458768 UOJ458727:UOJ458768 UEN458727:UEN458768 TUR458727:TUR458768 TKV458727:TKV458768 TAZ458727:TAZ458768 SRD458727:SRD458768 SHH458727:SHH458768 RXL458727:RXL458768 RNP458727:RNP458768 RDT458727:RDT458768 QTX458727:QTX458768 QKB458727:QKB458768 QAF458727:QAF458768 PQJ458727:PQJ458768 PGN458727:PGN458768 OWR458727:OWR458768 OMV458727:OMV458768 OCZ458727:OCZ458768 NTD458727:NTD458768 NJH458727:NJH458768 MZL458727:MZL458768 MPP458727:MPP458768 MFT458727:MFT458768 LVX458727:LVX458768 LMB458727:LMB458768 LCF458727:LCF458768 KSJ458727:KSJ458768 KIN458727:KIN458768 JYR458727:JYR458768 JOV458727:JOV458768 JEZ458727:JEZ458768 IVD458727:IVD458768 ILH458727:ILH458768 IBL458727:IBL458768 HRP458727:HRP458768 HHT458727:HHT458768 GXX458727:GXX458768 GOB458727:GOB458768 GEF458727:GEF458768 FUJ458727:FUJ458768 FKN458727:FKN458768 FAR458727:FAR458768 EQV458727:EQV458768 EGZ458727:EGZ458768 DXD458727:DXD458768 DNH458727:DNH458768 DDL458727:DDL458768 CTP458727:CTP458768 CJT458727:CJT458768 BZX458727:BZX458768 BQB458727:BQB458768 BGF458727:BGF458768 AWJ458727:AWJ458768 AMN458727:AMN458768 ACR458727:ACR458768 SV458727:SV458768 IZ458727:IZ458768 D458727:D458768 WVL393191:WVL393232 WLP393191:WLP393232 WBT393191:WBT393232 VRX393191:VRX393232 VIB393191:VIB393232 UYF393191:UYF393232 UOJ393191:UOJ393232 UEN393191:UEN393232 TUR393191:TUR393232 TKV393191:TKV393232 TAZ393191:TAZ393232 SRD393191:SRD393232 SHH393191:SHH393232 RXL393191:RXL393232 RNP393191:RNP393232 RDT393191:RDT393232 QTX393191:QTX393232 QKB393191:QKB393232 QAF393191:QAF393232 PQJ393191:PQJ393232 PGN393191:PGN393232 OWR393191:OWR393232 OMV393191:OMV393232 OCZ393191:OCZ393232 NTD393191:NTD393232 NJH393191:NJH393232 MZL393191:MZL393232 MPP393191:MPP393232 MFT393191:MFT393232 LVX393191:LVX393232 LMB393191:LMB393232 LCF393191:LCF393232 KSJ393191:KSJ393232 KIN393191:KIN393232 JYR393191:JYR393232 JOV393191:JOV393232 JEZ393191:JEZ393232 IVD393191:IVD393232 ILH393191:ILH393232 IBL393191:IBL393232 HRP393191:HRP393232 HHT393191:HHT393232 GXX393191:GXX393232 GOB393191:GOB393232 GEF393191:GEF393232 FUJ393191:FUJ393232 FKN393191:FKN393232 FAR393191:FAR393232 EQV393191:EQV393232 EGZ393191:EGZ393232 DXD393191:DXD393232 DNH393191:DNH393232 DDL393191:DDL393232 CTP393191:CTP393232 CJT393191:CJT393232 BZX393191:BZX393232 BQB393191:BQB393232 BGF393191:BGF393232 AWJ393191:AWJ393232 AMN393191:AMN393232 ACR393191:ACR393232 SV393191:SV393232 IZ393191:IZ393232 D393191:D393232 WVL327655:WVL327696 WLP327655:WLP327696 WBT327655:WBT327696 VRX327655:VRX327696 VIB327655:VIB327696 UYF327655:UYF327696 UOJ327655:UOJ327696 UEN327655:UEN327696 TUR327655:TUR327696 TKV327655:TKV327696 TAZ327655:TAZ327696 SRD327655:SRD327696 SHH327655:SHH327696 RXL327655:RXL327696 RNP327655:RNP327696 RDT327655:RDT327696 QTX327655:QTX327696 QKB327655:QKB327696 QAF327655:QAF327696 PQJ327655:PQJ327696 PGN327655:PGN327696 OWR327655:OWR327696 OMV327655:OMV327696 OCZ327655:OCZ327696 NTD327655:NTD327696 NJH327655:NJH327696 MZL327655:MZL327696 MPP327655:MPP327696 MFT327655:MFT327696 LVX327655:LVX327696 LMB327655:LMB327696 LCF327655:LCF327696 KSJ327655:KSJ327696 KIN327655:KIN327696 JYR327655:JYR327696 JOV327655:JOV327696 JEZ327655:JEZ327696 IVD327655:IVD327696 ILH327655:ILH327696 IBL327655:IBL327696 HRP327655:HRP327696 HHT327655:HHT327696 GXX327655:GXX327696 GOB327655:GOB327696 GEF327655:GEF327696 FUJ327655:FUJ327696 FKN327655:FKN327696 FAR327655:FAR327696 EQV327655:EQV327696 EGZ327655:EGZ327696 DXD327655:DXD327696 DNH327655:DNH327696 DDL327655:DDL327696 CTP327655:CTP327696 CJT327655:CJT327696 BZX327655:BZX327696 BQB327655:BQB327696 BGF327655:BGF327696 AWJ327655:AWJ327696 AMN327655:AMN327696 ACR327655:ACR327696 SV327655:SV327696 IZ327655:IZ327696 D327655:D327696 WVL262119:WVL262160 WLP262119:WLP262160 WBT262119:WBT262160 VRX262119:VRX262160 VIB262119:VIB262160 UYF262119:UYF262160 UOJ262119:UOJ262160 UEN262119:UEN262160 TUR262119:TUR262160 TKV262119:TKV262160 TAZ262119:TAZ262160 SRD262119:SRD262160 SHH262119:SHH262160 RXL262119:RXL262160 RNP262119:RNP262160 RDT262119:RDT262160 QTX262119:QTX262160 QKB262119:QKB262160 QAF262119:QAF262160 PQJ262119:PQJ262160 PGN262119:PGN262160 OWR262119:OWR262160 OMV262119:OMV262160 OCZ262119:OCZ262160 NTD262119:NTD262160 NJH262119:NJH262160 MZL262119:MZL262160 MPP262119:MPP262160 MFT262119:MFT262160 LVX262119:LVX262160 LMB262119:LMB262160 LCF262119:LCF262160 KSJ262119:KSJ262160 KIN262119:KIN262160 JYR262119:JYR262160 JOV262119:JOV262160 JEZ262119:JEZ262160 IVD262119:IVD262160 ILH262119:ILH262160 IBL262119:IBL262160 HRP262119:HRP262160 HHT262119:HHT262160 GXX262119:GXX262160 GOB262119:GOB262160 GEF262119:GEF262160 FUJ262119:FUJ262160 FKN262119:FKN262160 FAR262119:FAR262160 EQV262119:EQV262160 EGZ262119:EGZ262160 DXD262119:DXD262160 DNH262119:DNH262160 DDL262119:DDL262160 CTP262119:CTP262160 CJT262119:CJT262160 BZX262119:BZX262160 BQB262119:BQB262160 BGF262119:BGF262160 AWJ262119:AWJ262160 AMN262119:AMN262160 ACR262119:ACR262160 SV262119:SV262160 IZ262119:IZ262160 D262119:D262160 WVL196583:WVL196624 WLP196583:WLP196624 WBT196583:WBT196624 VRX196583:VRX196624 VIB196583:VIB196624 UYF196583:UYF196624 UOJ196583:UOJ196624 UEN196583:UEN196624 TUR196583:TUR196624 TKV196583:TKV196624 TAZ196583:TAZ196624 SRD196583:SRD196624 SHH196583:SHH196624 RXL196583:RXL196624 RNP196583:RNP196624 RDT196583:RDT196624 QTX196583:QTX196624 QKB196583:QKB196624 QAF196583:QAF196624 PQJ196583:PQJ196624 PGN196583:PGN196624 OWR196583:OWR196624 OMV196583:OMV196624 OCZ196583:OCZ196624 NTD196583:NTD196624 NJH196583:NJH196624 MZL196583:MZL196624 MPP196583:MPP196624 MFT196583:MFT196624 LVX196583:LVX196624 LMB196583:LMB196624 LCF196583:LCF196624 KSJ196583:KSJ196624 KIN196583:KIN196624 JYR196583:JYR196624 JOV196583:JOV196624 JEZ196583:JEZ196624 IVD196583:IVD196624 ILH196583:ILH196624 IBL196583:IBL196624 HRP196583:HRP196624 HHT196583:HHT196624 GXX196583:GXX196624 GOB196583:GOB196624 GEF196583:GEF196624 FUJ196583:FUJ196624 FKN196583:FKN196624 FAR196583:FAR196624 EQV196583:EQV196624 EGZ196583:EGZ196624 DXD196583:DXD196624 DNH196583:DNH196624 DDL196583:DDL196624 CTP196583:CTP196624 CJT196583:CJT196624 BZX196583:BZX196624 BQB196583:BQB196624 BGF196583:BGF196624 AWJ196583:AWJ196624 AMN196583:AMN196624 ACR196583:ACR196624 SV196583:SV196624 IZ196583:IZ196624 D196583:D196624 WVL131047:WVL131088 WLP131047:WLP131088 WBT131047:WBT131088 VRX131047:VRX131088 VIB131047:VIB131088 UYF131047:UYF131088 UOJ131047:UOJ131088 UEN131047:UEN131088 TUR131047:TUR131088 TKV131047:TKV131088 TAZ131047:TAZ131088 SRD131047:SRD131088 SHH131047:SHH131088 RXL131047:RXL131088 RNP131047:RNP131088 RDT131047:RDT131088 QTX131047:QTX131088 QKB131047:QKB131088 QAF131047:QAF131088 PQJ131047:PQJ131088 PGN131047:PGN131088 OWR131047:OWR131088 OMV131047:OMV131088 OCZ131047:OCZ131088 NTD131047:NTD131088 NJH131047:NJH131088 MZL131047:MZL131088 MPP131047:MPP131088 MFT131047:MFT131088 LVX131047:LVX131088 LMB131047:LMB131088 LCF131047:LCF131088 KSJ131047:KSJ131088 KIN131047:KIN131088 JYR131047:JYR131088 JOV131047:JOV131088 JEZ131047:JEZ131088 IVD131047:IVD131088 ILH131047:ILH131088 IBL131047:IBL131088 HRP131047:HRP131088 HHT131047:HHT131088 GXX131047:GXX131088 GOB131047:GOB131088 GEF131047:GEF131088 FUJ131047:FUJ131088 FKN131047:FKN131088 FAR131047:FAR131088 EQV131047:EQV131088 EGZ131047:EGZ131088 DXD131047:DXD131088 DNH131047:DNH131088 DDL131047:DDL131088 CTP131047:CTP131088 CJT131047:CJT131088 BZX131047:BZX131088 BQB131047:BQB131088 BGF131047:BGF131088 AWJ131047:AWJ131088 AMN131047:AMN131088 ACR131047:ACR131088 SV131047:SV131088 IZ131047:IZ131088 D131047:D131088 WVL65511:WVL65552 WLP65511:WLP65552 WBT65511:WBT65552 VRX65511:VRX65552 VIB65511:VIB65552 UYF65511:UYF65552 UOJ65511:UOJ65552 UEN65511:UEN65552 TUR65511:TUR65552 TKV65511:TKV65552 TAZ65511:TAZ65552 SRD65511:SRD65552 SHH65511:SHH65552 RXL65511:RXL65552 RNP65511:RNP65552 RDT65511:RDT65552 QTX65511:QTX65552 QKB65511:QKB65552 QAF65511:QAF65552 PQJ65511:PQJ65552 PGN65511:PGN65552 OWR65511:OWR65552 OMV65511:OMV65552 OCZ65511:OCZ65552 NTD65511:NTD65552 NJH65511:NJH65552 MZL65511:MZL65552 MPP65511:MPP65552 MFT65511:MFT65552 LVX65511:LVX65552 LMB65511:LMB65552 LCF65511:LCF65552 KSJ65511:KSJ65552 KIN65511:KIN65552 JYR65511:JYR65552 JOV65511:JOV65552 JEZ65511:JEZ65552 IVD65511:IVD65552 ILH65511:ILH65552 IBL65511:IBL65552 HRP65511:HRP65552 HHT65511:HHT65552 GXX65511:GXX65552 GOB65511:GOB65552 GEF65511:GEF65552 FUJ65511:FUJ65552 FKN65511:FKN65552 FAR65511:FAR65552 EQV65511:EQV65552 EGZ65511:EGZ65552 DXD65511:DXD65552 DNH65511:DNH65552 DDL65511:DDL65552 CTP65511:CTP65552 CJT65511:CJT65552 BZX65511:BZX65552 BQB65511:BQB65552 BGF65511:BGF65552 AWJ65511:AWJ65552 AMN65511:AMN65552 ACR65511:ACR65552 SV65511:SV65552 IZ65511:IZ65552 D65511:D65552 WVL9:WVL16 WLP9:WLP16 WBT9:WBT16 VRX9:VRX16 VIB9:VIB16 UYF9:UYF16 UOJ9:UOJ16 UEN9:UEN16 TUR9:TUR16 TKV9:TKV16 TAZ9:TAZ16 SRD9:SRD16 SHH9:SHH16 RXL9:RXL16 RNP9:RNP16 RDT9:RDT16 QTX9:QTX16 QKB9:QKB16 QAF9:QAF16 PQJ9:PQJ16 PGN9:PGN16 OWR9:OWR16 OMV9:OMV16 OCZ9:OCZ16 NTD9:NTD16 NJH9:NJH16 MZL9:MZL16 MPP9:MPP16 MFT9:MFT16 LVX9:LVX16 LMB9:LMB16 LCF9:LCF16 KSJ9:KSJ16 KIN9:KIN16 JYR9:JYR16 JOV9:JOV16 JEZ9:JEZ16 IVD9:IVD16 ILH9:ILH16 IBL9:IBL16 HRP9:HRP16 HHT9:HHT16 GXX9:GXX16 GOB9:GOB16 GEF9:GEF16 FUJ9:FUJ16 FKN9:FKN16 FAR9:FAR16 EQV9:EQV16 EGZ9:EGZ16 DXD9:DXD16 DNH9:DNH16 DDL9:DDL16 CTP9:CTP16 CJT9:CJT16 BZX9:BZX16 BQB9:BQB16 BGF9:BGF16 AWJ9:AWJ16 AMN9:AMN16 ACR9:ACR16 SV9:SV16 IZ9:IZ16">
      <formula1>$D$30:$D$364</formula1>
    </dataValidation>
  </dataValidations>
  <pageMargins left="1" right="0.25" top="1.25" bottom="0.5" header="0.5" footer="0.25"/>
  <pageSetup scale="70" orientation="portrait" r:id="rId1"/>
  <headerFooter scaleWithDoc="0" alignWithMargins="0">
    <oddHeader>&amp;R&amp;"Times New Roman,Regular"PacifiCorp Docket UE-100749
Exhibit No. ___ (MDF-2)
Page &amp;P of &amp;N
Revised 12/6/10</oddHeader>
  </headerFooter>
  <drawing r:id="rId2"/>
</worksheet>
</file>

<file path=xl/worksheets/sheet17.xml><?xml version="1.0" encoding="utf-8"?>
<worksheet xmlns="http://schemas.openxmlformats.org/spreadsheetml/2006/main" xmlns:r="http://schemas.openxmlformats.org/officeDocument/2006/relationships">
  <dimension ref="A1:L225"/>
  <sheetViews>
    <sheetView tabSelected="1" zoomScaleNormal="100" workbookViewId="0">
      <selection activeCell="I6" sqref="I6"/>
    </sheetView>
  </sheetViews>
  <sheetFormatPr defaultColWidth="10" defaultRowHeight="12.75"/>
  <cols>
    <col min="1" max="1" width="1.7109375" style="14" customWidth="1"/>
    <col min="2" max="2" width="36" style="14" customWidth="1"/>
    <col min="3" max="3" width="1.7109375" style="14" customWidth="1"/>
    <col min="4" max="4" width="11.28515625" style="14" bestFit="1" customWidth="1"/>
    <col min="5" max="5" width="4.7109375" style="14" customWidth="1"/>
    <col min="6" max="6" width="15.140625" style="14" customWidth="1"/>
    <col min="7" max="7" width="11.140625" style="14" customWidth="1"/>
    <col min="8" max="8" width="10.28515625" style="14" customWidth="1"/>
    <col min="9" max="9" width="13" style="14" customWidth="1"/>
    <col min="10" max="10" width="7.28515625" style="14" customWidth="1"/>
    <col min="11" max="11" width="10" style="14"/>
    <col min="12" max="12" width="12.85546875" style="14" customWidth="1"/>
    <col min="13" max="16384" width="10" style="14"/>
  </cols>
  <sheetData>
    <row r="1" spans="1:12">
      <c r="D1" s="165"/>
    </row>
    <row r="2" spans="1:12">
      <c r="B2" s="176" t="s">
        <v>134</v>
      </c>
      <c r="D2" s="158"/>
      <c r="E2" s="158"/>
      <c r="F2" s="158"/>
      <c r="G2" s="158"/>
      <c r="H2" s="158"/>
      <c r="I2" s="158"/>
      <c r="J2" s="201"/>
    </row>
    <row r="3" spans="1:12">
      <c r="B3" s="176" t="s">
        <v>517</v>
      </c>
      <c r="D3" s="158"/>
      <c r="E3" s="158"/>
      <c r="F3" s="158"/>
      <c r="G3" s="158"/>
      <c r="H3" s="158"/>
      <c r="I3" s="158"/>
      <c r="J3" s="201"/>
    </row>
    <row r="4" spans="1:12">
      <c r="B4" s="176" t="s">
        <v>905</v>
      </c>
      <c r="D4" s="158"/>
      <c r="E4" s="158"/>
      <c r="F4" s="158"/>
      <c r="G4" s="158"/>
      <c r="H4" s="158"/>
      <c r="I4" s="158"/>
      <c r="J4" s="201"/>
    </row>
    <row r="5" spans="1:12">
      <c r="D5" s="158"/>
      <c r="E5" s="158"/>
      <c r="F5" s="158"/>
      <c r="G5" s="158"/>
      <c r="H5" s="158"/>
      <c r="I5" s="158"/>
      <c r="J5" s="201"/>
    </row>
    <row r="6" spans="1:12">
      <c r="D6" s="158"/>
      <c r="E6" s="158"/>
      <c r="F6" s="158"/>
      <c r="G6" s="158"/>
      <c r="H6" s="158"/>
      <c r="I6" s="158"/>
      <c r="J6" s="201"/>
    </row>
    <row r="7" spans="1:12">
      <c r="D7" s="158"/>
      <c r="E7" s="158"/>
      <c r="F7" s="158" t="s">
        <v>268</v>
      </c>
      <c r="G7" s="158"/>
      <c r="H7" s="158"/>
      <c r="I7" s="158" t="s">
        <v>269</v>
      </c>
      <c r="J7" s="201"/>
    </row>
    <row r="8" spans="1:12" ht="38.25">
      <c r="D8" s="178" t="s">
        <v>270</v>
      </c>
      <c r="E8" s="178" t="s">
        <v>271</v>
      </c>
      <c r="F8" s="178" t="s">
        <v>272</v>
      </c>
      <c r="G8" s="178" t="s">
        <v>273</v>
      </c>
      <c r="H8" s="178" t="s">
        <v>274</v>
      </c>
      <c r="I8" s="178" t="s">
        <v>275</v>
      </c>
      <c r="J8" s="202" t="s">
        <v>276</v>
      </c>
      <c r="L8" s="215" t="s">
        <v>763</v>
      </c>
    </row>
    <row r="9" spans="1:12">
      <c r="A9" s="110"/>
      <c r="B9" s="203" t="s">
        <v>277</v>
      </c>
      <c r="C9" s="110"/>
      <c r="D9" s="204"/>
      <c r="E9" s="204"/>
      <c r="F9" s="204"/>
      <c r="G9" s="204"/>
      <c r="H9" s="204"/>
      <c r="I9" s="216"/>
      <c r="J9" s="201"/>
    </row>
    <row r="10" spans="1:12">
      <c r="A10" s="110"/>
      <c r="B10" s="168" t="s">
        <v>278</v>
      </c>
      <c r="C10" s="110"/>
      <c r="D10" s="204">
        <v>440</v>
      </c>
      <c r="E10" s="204">
        <v>1</v>
      </c>
      <c r="F10" s="76">
        <v>3089720.0299999975</v>
      </c>
      <c r="G10" s="204" t="s">
        <v>280</v>
      </c>
      <c r="H10" s="217" t="s">
        <v>281</v>
      </c>
      <c r="I10" s="218">
        <f>F10</f>
        <v>3089720.0299999975</v>
      </c>
      <c r="J10" s="201" t="s">
        <v>282</v>
      </c>
    </row>
    <row r="11" spans="1:12">
      <c r="A11" s="110"/>
      <c r="B11" s="168" t="s">
        <v>283</v>
      </c>
      <c r="C11" s="110"/>
      <c r="D11" s="204">
        <v>442</v>
      </c>
      <c r="E11" s="204">
        <v>1</v>
      </c>
      <c r="F11" s="76">
        <v>-2216016.0699999873</v>
      </c>
      <c r="G11" s="204" t="s">
        <v>280</v>
      </c>
      <c r="H11" s="217" t="s">
        <v>281</v>
      </c>
      <c r="I11" s="218">
        <f t="shared" ref="I11:I13" si="0">F11</f>
        <v>-2216016.0699999873</v>
      </c>
      <c r="J11" s="201" t="s">
        <v>282</v>
      </c>
    </row>
    <row r="12" spans="1:12" ht="15.75">
      <c r="A12" s="110"/>
      <c r="B12" s="168" t="s">
        <v>841</v>
      </c>
      <c r="D12" s="204">
        <v>442</v>
      </c>
      <c r="E12" s="204">
        <v>1</v>
      </c>
      <c r="F12" s="76">
        <v>-879184.06000000029</v>
      </c>
      <c r="G12" s="204" t="s">
        <v>280</v>
      </c>
      <c r="H12" s="217" t="s">
        <v>281</v>
      </c>
      <c r="I12" s="218">
        <f t="shared" si="0"/>
        <v>-879184.06000000029</v>
      </c>
      <c r="J12" s="201" t="s">
        <v>282</v>
      </c>
    </row>
    <row r="13" spans="1:12">
      <c r="A13" s="110"/>
      <c r="B13" s="168" t="s">
        <v>284</v>
      </c>
      <c r="C13" s="110"/>
      <c r="D13" s="204">
        <v>444</v>
      </c>
      <c r="E13" s="204">
        <v>1</v>
      </c>
      <c r="F13" s="76">
        <v>-27640.8299999999</v>
      </c>
      <c r="G13" s="204" t="s">
        <v>280</v>
      </c>
      <c r="H13" s="217" t="s">
        <v>281</v>
      </c>
      <c r="I13" s="218">
        <f t="shared" si="0"/>
        <v>-27640.8299999999</v>
      </c>
      <c r="J13" s="201" t="s">
        <v>282</v>
      </c>
    </row>
    <row r="14" spans="1:12">
      <c r="A14" s="110"/>
      <c r="B14" s="110"/>
      <c r="C14" s="110"/>
      <c r="D14" s="204"/>
      <c r="E14" s="204"/>
      <c r="F14" s="219"/>
      <c r="G14" s="204"/>
      <c r="H14" s="217"/>
      <c r="I14" s="218"/>
      <c r="J14" s="201"/>
    </row>
    <row r="15" spans="1:12" ht="13.5" thickBot="1">
      <c r="A15" s="110"/>
      <c r="B15" s="110" t="s">
        <v>518</v>
      </c>
      <c r="C15" s="110"/>
      <c r="D15" s="204"/>
      <c r="E15" s="204"/>
      <c r="F15" s="209">
        <f>SUM(F10:F13)</f>
        <v>-33120.929999989981</v>
      </c>
      <c r="G15" s="204"/>
      <c r="H15" s="217"/>
      <c r="I15" s="220">
        <f>SUM(I10:I14)</f>
        <v>-33120.929999989981</v>
      </c>
      <c r="J15" s="201"/>
    </row>
    <row r="16" spans="1:12" ht="13.5" thickTop="1">
      <c r="A16" s="110"/>
      <c r="B16" s="110"/>
      <c r="C16" s="110"/>
      <c r="D16" s="204"/>
      <c r="E16" s="204"/>
      <c r="F16" s="221"/>
      <c r="G16" s="204"/>
      <c r="H16" s="217"/>
      <c r="I16" s="218"/>
      <c r="J16" s="201"/>
    </row>
    <row r="17" spans="1:10">
      <c r="A17" s="110"/>
      <c r="C17" s="110"/>
      <c r="D17" s="204"/>
      <c r="E17" s="204"/>
      <c r="F17" s="221"/>
      <c r="G17" s="204"/>
      <c r="H17" s="217"/>
      <c r="I17" s="218"/>
      <c r="J17" s="201"/>
    </row>
    <row r="18" spans="1:10">
      <c r="A18" s="110"/>
      <c r="B18" s="109"/>
      <c r="C18" s="110"/>
      <c r="D18" s="204"/>
      <c r="E18" s="204"/>
      <c r="F18" s="222"/>
      <c r="G18" s="204"/>
      <c r="H18" s="217"/>
      <c r="I18" s="218"/>
      <c r="J18" s="201"/>
    </row>
    <row r="19" spans="1:10">
      <c r="A19" s="110"/>
      <c r="B19" s="176" t="s">
        <v>434</v>
      </c>
      <c r="C19" s="110"/>
      <c r="D19" s="204"/>
      <c r="E19" s="204"/>
      <c r="F19" s="221"/>
      <c r="G19" s="204"/>
      <c r="H19" s="217"/>
      <c r="I19" s="218"/>
      <c r="J19" s="201"/>
    </row>
    <row r="20" spans="1:10">
      <c r="A20" s="110"/>
      <c r="B20" s="110" t="s">
        <v>519</v>
      </c>
      <c r="C20" s="110"/>
      <c r="D20" s="204" t="s">
        <v>369</v>
      </c>
      <c r="E20" s="204">
        <v>1</v>
      </c>
      <c r="F20" s="205">
        <v>-1653038</v>
      </c>
      <c r="G20" s="204" t="s">
        <v>280</v>
      </c>
      <c r="H20" s="217" t="s">
        <v>281</v>
      </c>
      <c r="I20" s="218">
        <f>F20</f>
        <v>-1653038</v>
      </c>
      <c r="J20" s="201" t="s">
        <v>520</v>
      </c>
    </row>
    <row r="21" spans="1:10">
      <c r="A21" s="110"/>
      <c r="B21" s="14" t="s">
        <v>521</v>
      </c>
      <c r="C21" s="110"/>
      <c r="D21" s="204">
        <v>41110</v>
      </c>
      <c r="E21" s="204">
        <v>1</v>
      </c>
      <c r="F21" s="205">
        <v>627345</v>
      </c>
      <c r="G21" s="204" t="s">
        <v>280</v>
      </c>
      <c r="H21" s="217" t="s">
        <v>281</v>
      </c>
      <c r="I21" s="218">
        <f t="shared" ref="I21:I29" si="1">F21</f>
        <v>627345</v>
      </c>
      <c r="J21" s="201" t="s">
        <v>520</v>
      </c>
    </row>
    <row r="22" spans="1:10">
      <c r="A22" s="110"/>
      <c r="B22" s="109" t="s">
        <v>522</v>
      </c>
      <c r="C22" s="110"/>
      <c r="D22" s="204">
        <v>283</v>
      </c>
      <c r="E22" s="204">
        <v>1</v>
      </c>
      <c r="F22" s="205">
        <v>2257541</v>
      </c>
      <c r="G22" s="204" t="s">
        <v>280</v>
      </c>
      <c r="H22" s="217" t="s">
        <v>281</v>
      </c>
      <c r="I22" s="218">
        <f t="shared" si="1"/>
        <v>2257541</v>
      </c>
      <c r="J22" s="201" t="s">
        <v>520</v>
      </c>
    </row>
    <row r="23" spans="1:10">
      <c r="A23" s="110"/>
      <c r="B23" s="109"/>
      <c r="C23" s="110"/>
      <c r="D23" s="204"/>
      <c r="E23" s="204"/>
      <c r="F23" s="205"/>
      <c r="G23" s="204"/>
      <c r="H23" s="217"/>
      <c r="I23" s="218"/>
      <c r="J23" s="201"/>
    </row>
    <row r="24" spans="1:10">
      <c r="A24" s="110"/>
      <c r="B24" s="109" t="s">
        <v>523</v>
      </c>
      <c r="C24" s="110"/>
      <c r="D24" s="204">
        <v>283</v>
      </c>
      <c r="E24" s="204">
        <v>1</v>
      </c>
      <c r="F24" s="205">
        <v>479232</v>
      </c>
      <c r="G24" s="204" t="s">
        <v>280</v>
      </c>
      <c r="H24" s="217" t="s">
        <v>281</v>
      </c>
      <c r="I24" s="218">
        <f t="shared" si="1"/>
        <v>479232</v>
      </c>
      <c r="J24" s="201" t="s">
        <v>520</v>
      </c>
    </row>
    <row r="25" spans="1:10">
      <c r="A25" s="110"/>
      <c r="B25" s="109"/>
      <c r="C25" s="110"/>
      <c r="D25" s="204"/>
      <c r="E25" s="204"/>
      <c r="F25" s="205"/>
      <c r="G25" s="204"/>
      <c r="H25" s="217"/>
      <c r="I25" s="218"/>
      <c r="J25" s="201"/>
    </row>
    <row r="26" spans="1:10">
      <c r="A26" s="110"/>
      <c r="B26" s="110" t="s">
        <v>524</v>
      </c>
      <c r="C26" s="110"/>
      <c r="D26" s="204" t="s">
        <v>372</v>
      </c>
      <c r="E26" s="204">
        <v>1</v>
      </c>
      <c r="F26" s="205">
        <v>-10607</v>
      </c>
      <c r="G26" s="204" t="s">
        <v>280</v>
      </c>
      <c r="H26" s="217" t="s">
        <v>281</v>
      </c>
      <c r="I26" s="218">
        <f t="shared" si="1"/>
        <v>-10607</v>
      </c>
      <c r="J26" s="201" t="s">
        <v>520</v>
      </c>
    </row>
    <row r="27" spans="1:10">
      <c r="A27" s="110"/>
      <c r="B27" s="110" t="s">
        <v>525</v>
      </c>
      <c r="C27" s="110"/>
      <c r="D27" s="204">
        <v>41010</v>
      </c>
      <c r="E27" s="204">
        <v>1</v>
      </c>
      <c r="F27" s="205">
        <v>-130443</v>
      </c>
      <c r="G27" s="204" t="s">
        <v>280</v>
      </c>
      <c r="H27" s="217" t="s">
        <v>281</v>
      </c>
      <c r="I27" s="218">
        <f t="shared" si="1"/>
        <v>-130443</v>
      </c>
      <c r="J27" s="201" t="s">
        <v>520</v>
      </c>
    </row>
    <row r="28" spans="1:10">
      <c r="A28" s="110"/>
      <c r="B28" s="110" t="s">
        <v>525</v>
      </c>
      <c r="C28" s="110"/>
      <c r="D28" s="204">
        <v>41110</v>
      </c>
      <c r="E28" s="204">
        <v>1</v>
      </c>
      <c r="F28" s="205">
        <v>126418</v>
      </c>
      <c r="G28" s="204" t="s">
        <v>280</v>
      </c>
      <c r="H28" s="217" t="s">
        <v>281</v>
      </c>
      <c r="I28" s="218">
        <f t="shared" si="1"/>
        <v>126418</v>
      </c>
      <c r="J28" s="201" t="s">
        <v>520</v>
      </c>
    </row>
    <row r="29" spans="1:10">
      <c r="A29" s="110"/>
      <c r="B29" s="110" t="s">
        <v>526</v>
      </c>
      <c r="C29" s="110"/>
      <c r="D29" s="204">
        <v>283</v>
      </c>
      <c r="E29" s="204">
        <v>1</v>
      </c>
      <c r="F29" s="205">
        <v>14559</v>
      </c>
      <c r="G29" s="204" t="s">
        <v>280</v>
      </c>
      <c r="H29" s="217" t="s">
        <v>281</v>
      </c>
      <c r="I29" s="218">
        <f t="shared" si="1"/>
        <v>14559</v>
      </c>
      <c r="J29" s="201" t="s">
        <v>520</v>
      </c>
    </row>
    <row r="30" spans="1:10">
      <c r="A30" s="110"/>
      <c r="B30" s="110" t="s">
        <v>526</v>
      </c>
      <c r="C30" s="110"/>
      <c r="D30" s="204">
        <v>190</v>
      </c>
      <c r="E30" s="204">
        <v>1</v>
      </c>
      <c r="F30" s="205">
        <v>52970</v>
      </c>
      <c r="G30" s="204" t="s">
        <v>304</v>
      </c>
      <c r="H30" s="217">
        <v>0</v>
      </c>
      <c r="I30" s="218">
        <f>+F30*H30</f>
        <v>0</v>
      </c>
      <c r="J30" s="201" t="s">
        <v>520</v>
      </c>
    </row>
    <row r="31" spans="1:10">
      <c r="A31" s="110"/>
      <c r="B31" s="110"/>
      <c r="C31" s="110"/>
      <c r="D31" s="204"/>
      <c r="E31" s="204"/>
      <c r="F31" s="221"/>
      <c r="G31" s="204"/>
      <c r="H31" s="217"/>
      <c r="I31" s="218"/>
      <c r="J31" s="201"/>
    </row>
    <row r="32" spans="1:10">
      <c r="B32" s="110"/>
      <c r="C32" s="110"/>
      <c r="D32" s="204"/>
      <c r="E32" s="204"/>
      <c r="F32" s="221"/>
      <c r="G32" s="204"/>
      <c r="H32" s="217"/>
      <c r="I32" s="218"/>
      <c r="J32" s="201"/>
    </row>
    <row r="33" spans="1:10">
      <c r="B33" s="110"/>
      <c r="C33" s="110"/>
      <c r="D33" s="204"/>
      <c r="E33" s="204"/>
      <c r="F33" s="221"/>
      <c r="G33" s="204"/>
      <c r="H33" s="217"/>
      <c r="I33" s="218"/>
      <c r="J33" s="201"/>
    </row>
    <row r="34" spans="1:10">
      <c r="B34" s="110"/>
      <c r="C34" s="110"/>
      <c r="D34" s="204"/>
      <c r="E34" s="204"/>
      <c r="F34" s="221"/>
      <c r="G34" s="204"/>
      <c r="H34" s="217"/>
      <c r="I34" s="218"/>
      <c r="J34" s="201"/>
    </row>
    <row r="35" spans="1:10" ht="15.75">
      <c r="B35" s="223" t="s">
        <v>842</v>
      </c>
      <c r="C35" s="110"/>
      <c r="D35" s="204"/>
      <c r="E35" s="204"/>
      <c r="F35" s="221"/>
      <c r="G35" s="204"/>
      <c r="H35" s="217"/>
      <c r="I35" s="218"/>
      <c r="J35" s="201"/>
    </row>
    <row r="36" spans="1:10">
      <c r="B36" s="110"/>
      <c r="C36" s="110"/>
      <c r="D36" s="204"/>
      <c r="E36" s="204"/>
      <c r="F36" s="221"/>
      <c r="G36" s="204"/>
      <c r="H36" s="217"/>
      <c r="I36" s="218"/>
      <c r="J36" s="201"/>
    </row>
    <row r="37" spans="1:10">
      <c r="A37" s="110"/>
      <c r="B37" s="110"/>
      <c r="C37" s="110"/>
      <c r="D37" s="204"/>
      <c r="E37" s="204"/>
      <c r="F37" s="221"/>
      <c r="G37" s="204"/>
      <c r="H37" s="217"/>
      <c r="I37" s="218"/>
      <c r="J37" s="201"/>
    </row>
    <row r="38" spans="1:10">
      <c r="A38" s="110"/>
      <c r="B38" s="110"/>
      <c r="C38" s="110"/>
      <c r="D38" s="204"/>
      <c r="E38" s="204"/>
      <c r="F38" s="221"/>
      <c r="G38" s="204"/>
      <c r="H38" s="217"/>
      <c r="I38" s="218"/>
      <c r="J38" s="201"/>
    </row>
    <row r="39" spans="1:10">
      <c r="A39" s="110"/>
      <c r="B39" s="210" t="s">
        <v>285</v>
      </c>
      <c r="C39" s="110"/>
      <c r="D39" s="204"/>
      <c r="E39" s="204"/>
      <c r="F39" s="204"/>
      <c r="G39" s="204"/>
      <c r="H39" s="204"/>
      <c r="I39" s="204"/>
      <c r="J39" s="201"/>
    </row>
    <row r="40" spans="1:10">
      <c r="A40" s="110"/>
      <c r="B40" s="440"/>
      <c r="C40" s="441"/>
      <c r="D40" s="442"/>
      <c r="E40" s="442"/>
      <c r="F40" s="442"/>
      <c r="G40" s="442"/>
      <c r="H40" s="442"/>
      <c r="I40" s="442"/>
      <c r="J40" s="593"/>
    </row>
    <row r="41" spans="1:10">
      <c r="A41" s="110"/>
      <c r="B41" s="594"/>
      <c r="C41" s="110"/>
      <c r="D41" s="204"/>
      <c r="E41" s="204"/>
      <c r="F41" s="204"/>
      <c r="G41" s="204"/>
      <c r="H41" s="204"/>
      <c r="I41" s="204"/>
      <c r="J41" s="795"/>
    </row>
    <row r="42" spans="1:10">
      <c r="A42" s="110"/>
      <c r="B42" s="594"/>
      <c r="C42" s="110"/>
      <c r="D42" s="204"/>
      <c r="E42" s="204"/>
      <c r="F42" s="204"/>
      <c r="G42" s="204"/>
      <c r="H42" s="204"/>
      <c r="I42" s="204"/>
      <c r="J42" s="795"/>
    </row>
    <row r="43" spans="1:10">
      <c r="A43" s="110"/>
      <c r="B43" s="594"/>
      <c r="C43" s="110"/>
      <c r="D43" s="204"/>
      <c r="E43" s="204"/>
      <c r="F43" s="204"/>
      <c r="G43" s="204"/>
      <c r="H43" s="204"/>
      <c r="I43" s="204"/>
      <c r="J43" s="795"/>
    </row>
    <row r="44" spans="1:10">
      <c r="A44" s="110"/>
      <c r="B44" s="594"/>
      <c r="C44" s="110"/>
      <c r="D44" s="204"/>
      <c r="E44" s="204"/>
      <c r="F44" s="204"/>
      <c r="G44" s="204"/>
      <c r="H44" s="204"/>
      <c r="I44" s="204"/>
      <c r="J44" s="795"/>
    </row>
    <row r="45" spans="1:10">
      <c r="A45" s="110"/>
      <c r="B45" s="594"/>
      <c r="C45" s="110"/>
      <c r="D45" s="204"/>
      <c r="E45" s="204"/>
      <c r="F45" s="213"/>
      <c r="G45" s="204"/>
      <c r="H45" s="204"/>
      <c r="I45" s="204"/>
      <c r="J45" s="795"/>
    </row>
    <row r="46" spans="1:10">
      <c r="A46" s="110"/>
      <c r="B46" s="779"/>
      <c r="C46" s="447"/>
      <c r="D46" s="283"/>
      <c r="E46" s="283"/>
      <c r="F46" s="283"/>
      <c r="G46" s="283"/>
      <c r="H46" s="283"/>
      <c r="I46" s="283"/>
      <c r="J46" s="796"/>
    </row>
    <row r="47" spans="1:10">
      <c r="A47" s="110"/>
      <c r="B47" s="212"/>
      <c r="C47" s="110"/>
      <c r="D47" s="204"/>
      <c r="E47" s="204"/>
      <c r="F47" s="204"/>
      <c r="G47" s="204"/>
      <c r="H47" s="204"/>
      <c r="I47" s="204"/>
      <c r="J47" s="380"/>
    </row>
    <row r="48" spans="1:10">
      <c r="A48" s="110"/>
      <c r="B48" s="110"/>
      <c r="C48" s="110"/>
      <c r="D48" s="204"/>
      <c r="E48" s="204"/>
      <c r="F48" s="204"/>
      <c r="G48" s="204"/>
      <c r="H48" s="204"/>
      <c r="I48" s="204"/>
      <c r="J48" s="204"/>
    </row>
    <row r="50" spans="4:4">
      <c r="D50" s="165"/>
    </row>
    <row r="51" spans="4:4">
      <c r="D51" s="165"/>
    </row>
    <row r="52" spans="4:4">
      <c r="D52" s="165"/>
    </row>
    <row r="53" spans="4:4">
      <c r="D53" s="165"/>
    </row>
    <row r="54" spans="4:4">
      <c r="D54" s="165"/>
    </row>
    <row r="55" spans="4:4">
      <c r="D55" s="165"/>
    </row>
    <row r="56" spans="4:4">
      <c r="D56" s="165"/>
    </row>
    <row r="57" spans="4:4">
      <c r="D57" s="165"/>
    </row>
    <row r="58" spans="4:4">
      <c r="D58" s="165"/>
    </row>
    <row r="59" spans="4:4">
      <c r="D59" s="165"/>
    </row>
    <row r="60" spans="4:4">
      <c r="D60" s="165"/>
    </row>
    <row r="61" spans="4:4">
      <c r="D61" s="165"/>
    </row>
    <row r="62" spans="4:4">
      <c r="D62" s="165"/>
    </row>
    <row r="63" spans="4:4">
      <c r="D63" s="165"/>
    </row>
    <row r="64" spans="4:4">
      <c r="D64" s="165"/>
    </row>
    <row r="65" spans="4:4">
      <c r="D65" s="165"/>
    </row>
    <row r="66" spans="4:4">
      <c r="D66" s="165"/>
    </row>
    <row r="67" spans="4:4" s="68" customFormat="1">
      <c r="D67" s="1608"/>
    </row>
    <row r="68" spans="4:4">
      <c r="D68" s="165"/>
    </row>
    <row r="69" spans="4:4">
      <c r="D69" s="165"/>
    </row>
    <row r="70" spans="4:4">
      <c r="D70" s="165"/>
    </row>
    <row r="71" spans="4:4">
      <c r="D71" s="165"/>
    </row>
    <row r="72" spans="4:4">
      <c r="D72" s="165"/>
    </row>
    <row r="73" spans="4:4">
      <c r="D73" s="165"/>
    </row>
    <row r="74" spans="4:4">
      <c r="D74" s="165"/>
    </row>
    <row r="75" spans="4:4">
      <c r="D75" s="165"/>
    </row>
    <row r="76" spans="4:4">
      <c r="D76" s="165"/>
    </row>
    <row r="77" spans="4:4">
      <c r="D77" s="165"/>
    </row>
    <row r="78" spans="4:4">
      <c r="D78" s="165"/>
    </row>
    <row r="79" spans="4:4">
      <c r="D79" s="165"/>
    </row>
    <row r="80" spans="4:4">
      <c r="D80" s="165"/>
    </row>
    <row r="81" spans="4:4">
      <c r="D81" s="165"/>
    </row>
    <row r="82" spans="4:4">
      <c r="D82" s="165"/>
    </row>
    <row r="83" spans="4:4">
      <c r="D83" s="165"/>
    </row>
    <row r="84" spans="4:4">
      <c r="D84" s="165"/>
    </row>
    <row r="85" spans="4:4">
      <c r="D85" s="165"/>
    </row>
    <row r="86" spans="4:4">
      <c r="D86" s="165"/>
    </row>
    <row r="87" spans="4:4">
      <c r="D87" s="165"/>
    </row>
    <row r="88" spans="4:4">
      <c r="D88" s="165"/>
    </row>
    <row r="89" spans="4:4">
      <c r="D89" s="165"/>
    </row>
    <row r="90" spans="4:4">
      <c r="D90" s="165"/>
    </row>
    <row r="91" spans="4:4">
      <c r="D91" s="165"/>
    </row>
    <row r="92" spans="4:4">
      <c r="D92" s="165"/>
    </row>
    <row r="93" spans="4:4">
      <c r="D93" s="165"/>
    </row>
    <row r="94" spans="4:4">
      <c r="D94" s="165"/>
    </row>
    <row r="95" spans="4:4">
      <c r="D95" s="165"/>
    </row>
    <row r="96" spans="4:4">
      <c r="D96" s="165"/>
    </row>
    <row r="97" spans="4:4">
      <c r="D97" s="165"/>
    </row>
    <row r="98" spans="4:4">
      <c r="D98" s="165"/>
    </row>
    <row r="99" spans="4:4">
      <c r="D99" s="165"/>
    </row>
    <row r="100" spans="4:4">
      <c r="D100" s="165"/>
    </row>
    <row r="101" spans="4:4">
      <c r="D101" s="165"/>
    </row>
    <row r="102" spans="4:4">
      <c r="D102" s="165"/>
    </row>
    <row r="103" spans="4:4">
      <c r="D103" s="165"/>
    </row>
    <row r="104" spans="4:4">
      <c r="D104" s="165"/>
    </row>
    <row r="105" spans="4:4">
      <c r="D105" s="165"/>
    </row>
    <row r="106" spans="4:4">
      <c r="D106" s="165"/>
    </row>
    <row r="107" spans="4:4">
      <c r="D107" s="165"/>
    </row>
    <row r="108" spans="4:4">
      <c r="D108" s="165"/>
    </row>
    <row r="109" spans="4:4">
      <c r="D109" s="165"/>
    </row>
    <row r="110" spans="4:4">
      <c r="D110" s="165"/>
    </row>
    <row r="111" spans="4:4">
      <c r="D111" s="165"/>
    </row>
    <row r="112" spans="4:4">
      <c r="D112" s="165"/>
    </row>
    <row r="113" spans="4:4">
      <c r="D113" s="165"/>
    </row>
    <row r="114" spans="4:4">
      <c r="D114" s="165"/>
    </row>
    <row r="115" spans="4:4">
      <c r="D115" s="165"/>
    </row>
    <row r="116" spans="4:4">
      <c r="D116" s="165"/>
    </row>
    <row r="117" spans="4:4">
      <c r="D117" s="165"/>
    </row>
    <row r="118" spans="4:4">
      <c r="D118" s="165"/>
    </row>
    <row r="119" spans="4:4">
      <c r="D119" s="165"/>
    </row>
    <row r="120" spans="4:4">
      <c r="D120" s="165"/>
    </row>
    <row r="121" spans="4:4">
      <c r="D121" s="165"/>
    </row>
    <row r="122" spans="4:4">
      <c r="D122" s="165"/>
    </row>
    <row r="123" spans="4:4">
      <c r="D123" s="165"/>
    </row>
    <row r="124" spans="4:4">
      <c r="D124" s="165"/>
    </row>
    <row r="125" spans="4:4">
      <c r="D125" s="165"/>
    </row>
    <row r="126" spans="4:4">
      <c r="D126" s="165"/>
    </row>
    <row r="127" spans="4:4">
      <c r="D127" s="165"/>
    </row>
    <row r="128" spans="4:4">
      <c r="D128" s="165"/>
    </row>
    <row r="129" spans="4:4">
      <c r="D129" s="165"/>
    </row>
    <row r="130" spans="4:4">
      <c r="D130" s="165"/>
    </row>
    <row r="131" spans="4:4">
      <c r="D131" s="165"/>
    </row>
    <row r="132" spans="4:4">
      <c r="D132" s="165"/>
    </row>
    <row r="133" spans="4:4">
      <c r="D133" s="165"/>
    </row>
    <row r="134" spans="4:4">
      <c r="D134" s="165"/>
    </row>
    <row r="135" spans="4:4">
      <c r="D135" s="165"/>
    </row>
    <row r="136" spans="4:4">
      <c r="D136" s="165"/>
    </row>
    <row r="137" spans="4:4">
      <c r="D137" s="165"/>
    </row>
    <row r="138" spans="4:4">
      <c r="D138" s="165"/>
    </row>
    <row r="139" spans="4:4">
      <c r="D139" s="165"/>
    </row>
    <row r="140" spans="4:4">
      <c r="D140" s="165"/>
    </row>
    <row r="141" spans="4:4">
      <c r="D141" s="165"/>
    </row>
    <row r="142" spans="4:4">
      <c r="D142" s="165"/>
    </row>
    <row r="143" spans="4:4">
      <c r="D143" s="165"/>
    </row>
    <row r="144" spans="4:4">
      <c r="D144" s="165"/>
    </row>
    <row r="145" spans="4:4">
      <c r="D145" s="165"/>
    </row>
    <row r="146" spans="4:4">
      <c r="D146" s="165"/>
    </row>
    <row r="147" spans="4:4">
      <c r="D147" s="165"/>
    </row>
    <row r="148" spans="4:4">
      <c r="D148" s="165"/>
    </row>
    <row r="149" spans="4:4">
      <c r="D149" s="165"/>
    </row>
    <row r="150" spans="4:4">
      <c r="D150" s="165"/>
    </row>
    <row r="151" spans="4:4">
      <c r="D151" s="165"/>
    </row>
    <row r="152" spans="4:4">
      <c r="D152" s="165"/>
    </row>
    <row r="153" spans="4:4">
      <c r="D153" s="165"/>
    </row>
    <row r="154" spans="4:4">
      <c r="D154" s="165"/>
    </row>
    <row r="155" spans="4:4">
      <c r="D155" s="165"/>
    </row>
    <row r="156" spans="4:4">
      <c r="D156" s="165"/>
    </row>
    <row r="157" spans="4:4">
      <c r="D157" s="165"/>
    </row>
    <row r="158" spans="4:4">
      <c r="D158" s="165"/>
    </row>
    <row r="159" spans="4:4">
      <c r="D159" s="165"/>
    </row>
    <row r="160" spans="4:4">
      <c r="D160" s="165"/>
    </row>
    <row r="161" spans="4:4">
      <c r="D161" s="165"/>
    </row>
    <row r="162" spans="4:4">
      <c r="D162" s="165"/>
    </row>
    <row r="163" spans="4:4">
      <c r="D163" s="165"/>
    </row>
    <row r="164" spans="4:4">
      <c r="D164" s="165"/>
    </row>
    <row r="165" spans="4:4">
      <c r="D165" s="165"/>
    </row>
    <row r="166" spans="4:4">
      <c r="D166" s="165"/>
    </row>
    <row r="167" spans="4:4">
      <c r="D167" s="165"/>
    </row>
    <row r="168" spans="4:4">
      <c r="D168" s="165"/>
    </row>
    <row r="169" spans="4:4">
      <c r="D169" s="165"/>
    </row>
    <row r="170" spans="4:4">
      <c r="D170" s="165"/>
    </row>
    <row r="171" spans="4:4">
      <c r="D171" s="165"/>
    </row>
    <row r="172" spans="4:4">
      <c r="D172" s="165"/>
    </row>
    <row r="173" spans="4:4">
      <c r="D173" s="165"/>
    </row>
    <row r="174" spans="4:4">
      <c r="D174" s="165"/>
    </row>
    <row r="175" spans="4:4">
      <c r="D175" s="165"/>
    </row>
    <row r="176" spans="4:4">
      <c r="D176" s="165"/>
    </row>
    <row r="177" spans="4:4">
      <c r="D177" s="165"/>
    </row>
    <row r="178" spans="4:4">
      <c r="D178" s="165"/>
    </row>
    <row r="179" spans="4:4">
      <c r="D179" s="165"/>
    </row>
    <row r="180" spans="4:4">
      <c r="D180" s="165"/>
    </row>
    <row r="181" spans="4:4">
      <c r="D181" s="165"/>
    </row>
    <row r="182" spans="4:4">
      <c r="D182" s="165"/>
    </row>
    <row r="183" spans="4:4">
      <c r="D183" s="165"/>
    </row>
    <row r="184" spans="4:4">
      <c r="D184" s="165"/>
    </row>
    <row r="185" spans="4:4">
      <c r="D185" s="165"/>
    </row>
    <row r="186" spans="4:4">
      <c r="D186" s="165"/>
    </row>
    <row r="187" spans="4:4">
      <c r="D187" s="165"/>
    </row>
    <row r="188" spans="4:4">
      <c r="D188" s="165"/>
    </row>
    <row r="189" spans="4:4">
      <c r="D189" s="165"/>
    </row>
    <row r="190" spans="4:4">
      <c r="D190" s="165"/>
    </row>
    <row r="191" spans="4:4">
      <c r="D191" s="165"/>
    </row>
    <row r="192" spans="4:4">
      <c r="D192" s="165"/>
    </row>
    <row r="193" spans="4:4">
      <c r="D193" s="165"/>
    </row>
    <row r="194" spans="4:4">
      <c r="D194" s="165"/>
    </row>
    <row r="195" spans="4:4">
      <c r="D195" s="165"/>
    </row>
    <row r="196" spans="4:4">
      <c r="D196" s="165"/>
    </row>
    <row r="197" spans="4:4">
      <c r="D197" s="165"/>
    </row>
    <row r="198" spans="4:4">
      <c r="D198" s="165"/>
    </row>
    <row r="199" spans="4:4">
      <c r="D199" s="165"/>
    </row>
    <row r="200" spans="4:4">
      <c r="D200" s="165"/>
    </row>
    <row r="201" spans="4:4">
      <c r="D201" s="165"/>
    </row>
    <row r="202" spans="4:4">
      <c r="D202" s="165"/>
    </row>
    <row r="203" spans="4:4">
      <c r="D203" s="165"/>
    </row>
    <row r="204" spans="4:4">
      <c r="D204" s="165"/>
    </row>
    <row r="205" spans="4:4">
      <c r="D205" s="165"/>
    </row>
    <row r="206" spans="4:4">
      <c r="D206" s="165"/>
    </row>
    <row r="207" spans="4:4">
      <c r="D207" s="165"/>
    </row>
    <row r="208" spans="4:4">
      <c r="D208" s="165"/>
    </row>
    <row r="209" spans="4:4">
      <c r="D209" s="165"/>
    </row>
    <row r="210" spans="4:4">
      <c r="D210" s="165"/>
    </row>
    <row r="211" spans="4:4">
      <c r="D211" s="165"/>
    </row>
    <row r="212" spans="4:4">
      <c r="D212" s="165"/>
    </row>
    <row r="213" spans="4:4">
      <c r="D213" s="165"/>
    </row>
    <row r="214" spans="4:4">
      <c r="D214" s="165"/>
    </row>
    <row r="215" spans="4:4">
      <c r="D215" s="165"/>
    </row>
    <row r="216" spans="4:4">
      <c r="D216" s="165"/>
    </row>
    <row r="217" spans="4:4">
      <c r="D217" s="165"/>
    </row>
    <row r="218" spans="4:4">
      <c r="D218" s="165"/>
    </row>
    <row r="219" spans="4:4">
      <c r="D219" s="165"/>
    </row>
    <row r="220" spans="4:4">
      <c r="D220" s="165"/>
    </row>
    <row r="221" spans="4:4">
      <c r="D221" s="165"/>
    </row>
    <row r="222" spans="4:4">
      <c r="D222" s="165"/>
    </row>
    <row r="223" spans="4:4">
      <c r="D223" s="165"/>
    </row>
    <row r="224" spans="4:4">
      <c r="D224" s="165"/>
    </row>
    <row r="225" spans="4:4">
      <c r="D225" s="165"/>
    </row>
  </sheetData>
  <conditionalFormatting sqref="J2">
    <cfRule type="cellIs" dxfId="90" priority="3" stopIfTrue="1" operator="equal">
      <formula>"x.x"</formula>
    </cfRule>
  </conditionalFormatting>
  <conditionalFormatting sqref="B10">
    <cfRule type="cellIs" dxfId="89" priority="2" stopIfTrue="1" operator="equal">
      <formula>"Title"</formula>
    </cfRule>
  </conditionalFormatting>
  <conditionalFormatting sqref="B9">
    <cfRule type="cellIs" dxfId="88" priority="1" stopIfTrue="1" operator="equal">
      <formula>"Adjustment to Income/Expense/Rate Base:"</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10:E38">
      <formula1>"1, 2, 3"</formula1>
    </dataValidation>
    <dataValidation type="list" errorStyle="warning" allowBlank="1" showInputMessage="1" showErrorMessage="1" errorTitle="FERC ACCOUNT" error="This FERC Account is not included in the drop-down list. Is this the account you want to use?" sqref="D10:D38">
      <formula1>$D$1:$D$248</formula1>
    </dataValidation>
    <dataValidation type="list" errorStyle="warning" allowBlank="1" showInputMessage="1" showErrorMessage="1" errorTitle="Factor" error="This factor is not included in the drop-down list. Is this the factor you want to use?" sqref="G10:G38">
      <formula1>$G$1:$G$11</formula1>
    </dataValidation>
  </dataValidations>
  <pageMargins left="1" right="0.25" top="1.25" bottom="0.5" header="0.5" footer="0.25"/>
  <pageSetup scale="70" orientation="portrait" r:id="rId1"/>
  <headerFooter scaleWithDoc="0" alignWithMargins="0">
    <oddHeader>&amp;R&amp;"Times New Roman,Regular"PacifiCorp Docket UE-100749
Exhibit No. ___ (MDF-2)
Page &amp;P of &amp;N
Revised 12/6/10</oddHeader>
  </headerFooter>
  <drawing r:id="rId2"/>
</worksheet>
</file>

<file path=xl/worksheets/sheet18.xml><?xml version="1.0" encoding="utf-8"?>
<worksheet xmlns="http://schemas.openxmlformats.org/spreadsheetml/2006/main" xmlns:r="http://schemas.openxmlformats.org/officeDocument/2006/relationships">
  <dimension ref="A1:AA67"/>
  <sheetViews>
    <sheetView tabSelected="1" zoomScaleNormal="100" workbookViewId="0">
      <selection activeCell="I6" sqref="I6"/>
    </sheetView>
  </sheetViews>
  <sheetFormatPr defaultColWidth="13.5703125" defaultRowHeight="15.75"/>
  <cols>
    <col min="1" max="1" width="13.5703125" style="1"/>
    <col min="2" max="2" width="36" style="1" customWidth="1"/>
    <col min="3" max="3" width="12.85546875" style="1" customWidth="1"/>
    <col min="4" max="4" width="6.28515625" style="1" bestFit="1" customWidth="1"/>
    <col min="5" max="5" width="13.5703125" style="1"/>
    <col min="6" max="6" width="15.140625" style="1" customWidth="1"/>
    <col min="7" max="7" width="11.7109375" style="1" customWidth="1"/>
    <col min="8" max="8" width="15.140625" style="1" customWidth="1"/>
    <col min="9" max="9" width="7.28515625" style="1" customWidth="1"/>
    <col min="10" max="16384" width="13.5703125" style="1"/>
  </cols>
  <sheetData>
    <row r="1" spans="1:27">
      <c r="A1" s="17" t="s">
        <v>134</v>
      </c>
      <c r="C1" s="870"/>
      <c r="D1" s="870"/>
      <c r="E1" s="870"/>
      <c r="F1" s="870"/>
      <c r="G1" s="870"/>
      <c r="H1" s="870"/>
      <c r="I1" s="1028"/>
      <c r="J1" s="870"/>
      <c r="K1" s="870"/>
      <c r="L1" s="870"/>
      <c r="M1" s="870"/>
      <c r="N1" s="904"/>
      <c r="O1" s="904"/>
      <c r="P1" s="904"/>
      <c r="Q1" s="904"/>
      <c r="R1" s="904"/>
      <c r="S1" s="904"/>
      <c r="T1" s="904"/>
      <c r="U1" s="931"/>
      <c r="V1" s="879"/>
      <c r="W1" s="31"/>
      <c r="Y1" s="1051"/>
    </row>
    <row r="2" spans="1:27">
      <c r="A2" s="17" t="s">
        <v>517</v>
      </c>
      <c r="C2" s="870"/>
      <c r="D2" s="870"/>
      <c r="E2" s="870"/>
      <c r="F2" s="870"/>
      <c r="G2" s="870"/>
      <c r="H2" s="870"/>
      <c r="I2" s="1028"/>
      <c r="J2" s="13"/>
      <c r="K2" s="13"/>
      <c r="L2" s="13"/>
      <c r="M2" s="13"/>
      <c r="N2" s="904"/>
      <c r="O2" s="904"/>
      <c r="P2" s="904"/>
      <c r="Q2" s="904"/>
      <c r="R2" s="904"/>
      <c r="S2" s="904"/>
      <c r="T2" s="904"/>
      <c r="U2" s="904"/>
      <c r="V2" s="879"/>
      <c r="W2" s="31"/>
      <c r="Y2" s="1051"/>
    </row>
    <row r="3" spans="1:27">
      <c r="A3" s="17" t="s">
        <v>906</v>
      </c>
      <c r="C3" s="870"/>
      <c r="D3" s="870"/>
      <c r="E3" s="870"/>
      <c r="F3" s="870"/>
      <c r="G3" s="870"/>
      <c r="H3" s="870"/>
      <c r="I3" s="1028"/>
      <c r="J3" s="13"/>
      <c r="K3" s="13"/>
      <c r="L3" s="13"/>
      <c r="M3" s="13"/>
      <c r="N3" s="904"/>
      <c r="O3" s="904"/>
      <c r="P3" s="904"/>
      <c r="Q3" s="904"/>
      <c r="R3" s="904"/>
      <c r="S3" s="904"/>
      <c r="T3" s="904"/>
      <c r="U3" s="904"/>
      <c r="V3" s="879"/>
      <c r="W3" s="31"/>
      <c r="Y3" s="1051"/>
    </row>
    <row r="4" spans="1:27">
      <c r="C4" s="870"/>
      <c r="D4" s="870"/>
      <c r="E4" s="870"/>
      <c r="F4" s="870"/>
      <c r="G4" s="870"/>
      <c r="H4" s="870"/>
      <c r="I4" s="1028"/>
      <c r="J4" s="13"/>
      <c r="K4" s="13"/>
      <c r="L4" s="13"/>
      <c r="M4" s="13"/>
      <c r="N4" s="904"/>
      <c r="O4" s="904"/>
      <c r="P4" s="904"/>
      <c r="Q4" s="904"/>
      <c r="R4" s="904"/>
      <c r="S4" s="904"/>
      <c r="T4" s="904"/>
      <c r="U4" s="904"/>
      <c r="V4" s="879"/>
      <c r="W4" s="31"/>
      <c r="Y4" s="1051"/>
    </row>
    <row r="5" spans="1:27">
      <c r="C5" s="870"/>
      <c r="D5" s="870"/>
      <c r="E5" s="870"/>
      <c r="F5" s="870"/>
      <c r="G5" s="870"/>
      <c r="H5" s="870"/>
      <c r="I5" s="1028"/>
      <c r="J5" s="13"/>
      <c r="K5" s="13"/>
      <c r="L5" s="13"/>
      <c r="M5" s="13"/>
      <c r="N5" s="904"/>
      <c r="O5" s="904"/>
      <c r="P5" s="904"/>
      <c r="Q5" s="904"/>
      <c r="R5" s="904"/>
      <c r="S5" s="904"/>
      <c r="T5" s="904"/>
      <c r="U5" s="904"/>
      <c r="V5" s="879"/>
      <c r="W5" s="31"/>
      <c r="Y5" s="1051"/>
    </row>
    <row r="6" spans="1:27">
      <c r="C6" s="870"/>
      <c r="D6" s="870"/>
      <c r="E6" s="870" t="s">
        <v>268</v>
      </c>
      <c r="F6" s="870"/>
      <c r="G6" s="870"/>
      <c r="H6" s="870" t="s">
        <v>269</v>
      </c>
      <c r="I6" s="1028"/>
      <c r="J6" s="870"/>
      <c r="K6" s="870"/>
      <c r="L6" s="870"/>
      <c r="M6" s="870"/>
      <c r="N6" s="9"/>
      <c r="O6" s="1052"/>
      <c r="P6" s="9"/>
      <c r="Q6" s="880"/>
      <c r="R6" s="904"/>
      <c r="S6" s="904"/>
      <c r="T6" s="904"/>
      <c r="U6" s="904"/>
      <c r="V6" s="7"/>
      <c r="W6" s="31"/>
      <c r="Y6" s="1051"/>
    </row>
    <row r="7" spans="1:27">
      <c r="C7" s="1029" t="s">
        <v>270</v>
      </c>
      <c r="D7" s="1029" t="s">
        <v>271</v>
      </c>
      <c r="E7" s="1029" t="s">
        <v>272</v>
      </c>
      <c r="F7" s="1029" t="s">
        <v>273</v>
      </c>
      <c r="G7" s="1029" t="s">
        <v>274</v>
      </c>
      <c r="H7" s="1029" t="s">
        <v>275</v>
      </c>
      <c r="I7" s="1030" t="s">
        <v>276</v>
      </c>
      <c r="J7" s="870"/>
      <c r="K7" s="870"/>
      <c r="L7" s="870"/>
      <c r="M7" s="870"/>
      <c r="N7" s="9"/>
      <c r="O7" s="9"/>
      <c r="P7" s="9"/>
      <c r="Q7" s="2"/>
      <c r="R7" s="9"/>
      <c r="S7" s="9"/>
      <c r="T7" s="9"/>
      <c r="U7" s="9"/>
      <c r="V7" s="1050"/>
      <c r="W7" s="31"/>
      <c r="Y7" s="1051"/>
    </row>
    <row r="8" spans="1:27">
      <c r="A8" s="1031" t="s">
        <v>277</v>
      </c>
      <c r="B8" s="879"/>
      <c r="C8" s="7"/>
      <c r="D8" s="7"/>
      <c r="E8" s="7"/>
      <c r="F8" s="7"/>
      <c r="G8" s="7"/>
      <c r="H8" s="1032"/>
      <c r="I8" s="1028"/>
      <c r="J8" s="1053"/>
      <c r="K8" s="1053"/>
      <c r="L8" s="1053"/>
      <c r="M8" s="1053"/>
      <c r="N8" s="1054"/>
      <c r="O8" s="1054"/>
      <c r="P8" s="1054"/>
      <c r="Q8" s="1054"/>
      <c r="R8" s="1054"/>
      <c r="S8" s="1054"/>
      <c r="T8" s="1054"/>
      <c r="U8" s="1054"/>
      <c r="V8" s="1055"/>
      <c r="W8" s="10"/>
      <c r="Y8" s="1051"/>
      <c r="Z8" s="11"/>
      <c r="AA8" s="11"/>
    </row>
    <row r="9" spans="1:27">
      <c r="A9" s="6"/>
      <c r="B9" s="879"/>
      <c r="C9" s="7"/>
      <c r="D9" s="7"/>
      <c r="E9" s="1035"/>
      <c r="F9" s="7"/>
      <c r="G9" s="1033"/>
      <c r="H9" s="1034"/>
      <c r="I9" s="1028"/>
      <c r="J9" s="1056"/>
      <c r="K9" s="7"/>
      <c r="L9" s="1056"/>
      <c r="M9" s="1057"/>
      <c r="N9" s="1058"/>
      <c r="O9" s="1058"/>
      <c r="P9" s="1058"/>
      <c r="Q9" s="1058"/>
      <c r="R9" s="1058"/>
      <c r="S9" s="1058"/>
      <c r="T9" s="1058"/>
      <c r="U9" s="1058"/>
      <c r="V9" s="1055"/>
      <c r="W9" s="10"/>
      <c r="Y9" s="1051"/>
      <c r="Z9" s="11"/>
      <c r="AA9" s="11"/>
    </row>
    <row r="10" spans="1:27">
      <c r="A10" s="6" t="s">
        <v>278</v>
      </c>
      <c r="B10" s="879"/>
      <c r="C10" s="7">
        <v>440</v>
      </c>
      <c r="D10" s="7">
        <v>3</v>
      </c>
      <c r="E10" s="1059">
        <v>6070731.5899999999</v>
      </c>
      <c r="F10" s="7" t="s">
        <v>280</v>
      </c>
      <c r="G10" s="1033" t="s">
        <v>281</v>
      </c>
      <c r="H10" s="1034">
        <f>E10</f>
        <v>6070731.5899999999</v>
      </c>
      <c r="I10" s="1028" t="s">
        <v>282</v>
      </c>
      <c r="J10" s="1056"/>
      <c r="K10" s="7"/>
      <c r="L10" s="1056"/>
      <c r="M10" s="1057"/>
      <c r="N10" s="1058"/>
      <c r="O10" s="1058"/>
      <c r="P10" s="1058"/>
      <c r="Q10" s="1058"/>
      <c r="R10" s="1058"/>
      <c r="S10" s="1058"/>
      <c r="T10" s="1058"/>
      <c r="U10" s="1058"/>
      <c r="V10" s="1055"/>
      <c r="W10" s="10"/>
      <c r="Y10" s="1051"/>
      <c r="Z10" s="11"/>
      <c r="AA10" s="11"/>
    </row>
    <row r="11" spans="1:27">
      <c r="A11" s="6" t="s">
        <v>283</v>
      </c>
      <c r="B11" s="879"/>
      <c r="C11" s="7">
        <v>442</v>
      </c>
      <c r="D11" s="7">
        <v>3</v>
      </c>
      <c r="E11" s="1059">
        <v>4739695.54</v>
      </c>
      <c r="F11" s="7" t="s">
        <v>280</v>
      </c>
      <c r="G11" s="1033" t="s">
        <v>281</v>
      </c>
      <c r="H11" s="1034">
        <f t="shared" ref="H11:H13" si="0">E11</f>
        <v>4739695.54</v>
      </c>
      <c r="I11" s="1028" t="s">
        <v>282</v>
      </c>
      <c r="J11" s="1060"/>
      <c r="K11" s="1061"/>
      <c r="L11" s="1060"/>
      <c r="M11" s="1062"/>
      <c r="N11" s="1063"/>
      <c r="O11" s="1058"/>
      <c r="P11" s="1058"/>
      <c r="Q11" s="1058"/>
      <c r="R11" s="1058"/>
      <c r="S11" s="1058"/>
      <c r="T11" s="1058"/>
      <c r="U11" s="1058"/>
      <c r="V11" s="1055"/>
      <c r="W11" s="10"/>
      <c r="Y11" s="1051"/>
      <c r="Z11" s="11"/>
      <c r="AA11" s="11"/>
    </row>
    <row r="12" spans="1:27" ht="18.75">
      <c r="A12" s="6" t="s">
        <v>894</v>
      </c>
      <c r="B12" s="879"/>
      <c r="C12" s="7">
        <v>442</v>
      </c>
      <c r="D12" s="7">
        <v>3</v>
      </c>
      <c r="E12" s="1059">
        <v>1530672.16</v>
      </c>
      <c r="F12" s="7" t="s">
        <v>280</v>
      </c>
      <c r="G12" s="1033" t="s">
        <v>281</v>
      </c>
      <c r="H12" s="1034">
        <f t="shared" si="0"/>
        <v>1530672.16</v>
      </c>
      <c r="I12" s="1028" t="s">
        <v>282</v>
      </c>
      <c r="J12" s="1060"/>
      <c r="K12" s="1061"/>
      <c r="L12" s="1060"/>
      <c r="M12" s="1062"/>
      <c r="N12" s="1063"/>
      <c r="O12" s="1058"/>
      <c r="P12" s="1058"/>
      <c r="Q12" s="1058"/>
      <c r="R12" s="1058"/>
      <c r="S12" s="1058"/>
      <c r="T12" s="1058"/>
      <c r="U12" s="1058"/>
      <c r="V12" s="1055"/>
      <c r="W12" s="10"/>
      <c r="Y12" s="1051"/>
      <c r="Z12" s="11"/>
      <c r="AA12" s="11"/>
    </row>
    <row r="13" spans="1:27">
      <c r="A13" s="6" t="s">
        <v>527</v>
      </c>
      <c r="B13" s="879"/>
      <c r="C13" s="7">
        <v>444</v>
      </c>
      <c r="D13" s="7">
        <v>3</v>
      </c>
      <c r="E13" s="1059">
        <v>61055.820000000014</v>
      </c>
      <c r="F13" s="7" t="s">
        <v>280</v>
      </c>
      <c r="G13" s="1033" t="s">
        <v>281</v>
      </c>
      <c r="H13" s="1034">
        <f t="shared" si="0"/>
        <v>61055.820000000014</v>
      </c>
      <c r="I13" s="1028" t="s">
        <v>282</v>
      </c>
      <c r="J13" s="1064"/>
      <c r="K13" s="1061"/>
      <c r="L13" s="1064"/>
      <c r="M13" s="1062"/>
      <c r="N13" s="1063"/>
      <c r="O13" s="1058"/>
      <c r="P13" s="1058"/>
      <c r="Q13" s="1058"/>
      <c r="R13" s="1058"/>
      <c r="S13" s="1058"/>
      <c r="T13" s="1058"/>
      <c r="U13" s="1058"/>
      <c r="V13" s="1055"/>
      <c r="W13" s="10"/>
      <c r="Y13" s="1051"/>
      <c r="Z13" s="11"/>
      <c r="AA13" s="11"/>
    </row>
    <row r="14" spans="1:27" ht="16.5" thickBot="1">
      <c r="A14" s="6" t="s">
        <v>528</v>
      </c>
      <c r="B14" s="879"/>
      <c r="C14" s="7"/>
      <c r="D14" s="7"/>
      <c r="E14" s="1036">
        <f>SUM(E10:E13)</f>
        <v>12402155.109999999</v>
      </c>
      <c r="F14" s="7"/>
      <c r="G14" s="1033"/>
      <c r="H14" s="1036">
        <f>SUM(H10:H13)</f>
        <v>12402155.109999999</v>
      </c>
      <c r="I14" s="1028"/>
      <c r="J14" s="1056"/>
      <c r="K14" s="1061"/>
      <c r="L14" s="1056"/>
      <c r="M14" s="1062"/>
      <c r="N14" s="1063"/>
      <c r="O14" s="1058"/>
      <c r="P14" s="1058"/>
      <c r="Q14" s="1058"/>
      <c r="R14" s="1065"/>
      <c r="S14" s="1066"/>
      <c r="T14" s="1058"/>
      <c r="U14" s="1065"/>
      <c r="V14" s="1055"/>
      <c r="W14" s="10"/>
      <c r="Y14" s="1051"/>
      <c r="Z14" s="11"/>
      <c r="AA14" s="11"/>
    </row>
    <row r="15" spans="1:27" ht="16.5" thickTop="1">
      <c r="A15" s="1049"/>
      <c r="B15" s="879"/>
      <c r="C15" s="7"/>
      <c r="D15" s="7"/>
      <c r="E15" s="1035"/>
      <c r="F15" s="7"/>
      <c r="G15" s="1033"/>
      <c r="H15" s="1034"/>
      <c r="I15" s="1028"/>
      <c r="J15" s="1056"/>
      <c r="K15" s="1062"/>
      <c r="L15" s="1056"/>
      <c r="M15" s="1062"/>
      <c r="N15" s="1063"/>
      <c r="O15" s="1058"/>
      <c r="P15" s="1063"/>
      <c r="Q15" s="1058"/>
      <c r="R15" s="1065"/>
      <c r="S15" s="1066"/>
      <c r="T15" s="1058"/>
      <c r="U15" s="1065"/>
      <c r="V15" s="1055"/>
      <c r="W15" s="10"/>
      <c r="Y15" s="1051"/>
      <c r="Z15" s="11"/>
      <c r="AA15" s="11"/>
    </row>
    <row r="16" spans="1:27">
      <c r="A16" s="1049"/>
      <c r="B16" s="879"/>
      <c r="C16" s="7"/>
      <c r="D16" s="7"/>
      <c r="F16" s="7"/>
      <c r="G16" s="1033"/>
      <c r="H16" s="1034"/>
      <c r="I16" s="1028"/>
      <c r="J16" s="1067"/>
      <c r="K16" s="1062"/>
      <c r="L16" s="1067"/>
      <c r="M16" s="1062"/>
      <c r="N16" s="1063"/>
      <c r="O16" s="1058"/>
      <c r="P16" s="1063"/>
      <c r="Q16" s="1058"/>
      <c r="R16" s="1058"/>
      <c r="S16" s="1066"/>
      <c r="T16" s="1058"/>
      <c r="U16" s="1065"/>
      <c r="V16" s="1055"/>
      <c r="W16" s="10"/>
      <c r="Y16" s="1051"/>
      <c r="Z16" s="11"/>
      <c r="AA16" s="11"/>
    </row>
    <row r="17" spans="1:27">
      <c r="A17" s="1049"/>
      <c r="B17" s="879"/>
      <c r="C17" s="7"/>
      <c r="D17" s="7"/>
      <c r="E17" s="1035"/>
      <c r="F17" s="7"/>
      <c r="G17" s="1033"/>
      <c r="H17" s="1034"/>
      <c r="I17" s="1028"/>
      <c r="J17" s="1056"/>
      <c r="K17" s="1062"/>
      <c r="L17" s="1056"/>
      <c r="M17" s="1062"/>
      <c r="N17" s="1063"/>
      <c r="O17" s="1058"/>
      <c r="P17" s="1058"/>
      <c r="Q17" s="1058"/>
      <c r="R17" s="1058"/>
      <c r="S17" s="1058"/>
      <c r="T17" s="1058"/>
      <c r="U17" s="1058"/>
      <c r="V17" s="1055"/>
      <c r="W17" s="10"/>
      <c r="Y17" s="1051"/>
      <c r="Z17" s="11"/>
      <c r="AA17" s="11"/>
    </row>
    <row r="18" spans="1:27">
      <c r="A18" s="6"/>
      <c r="B18" s="879"/>
      <c r="C18" s="7"/>
      <c r="D18" s="7"/>
      <c r="E18" s="1035"/>
      <c r="F18" s="7"/>
      <c r="G18" s="1033"/>
      <c r="H18" s="1034"/>
      <c r="I18" s="1028"/>
      <c r="J18" s="1056"/>
      <c r="K18" s="1062"/>
      <c r="L18" s="1056"/>
      <c r="M18" s="1062"/>
      <c r="N18" s="1066"/>
      <c r="O18" s="1058"/>
      <c r="P18" s="1058"/>
      <c r="Q18" s="1066"/>
      <c r="R18" s="1066"/>
      <c r="S18" s="1066"/>
      <c r="T18" s="1066"/>
      <c r="U18" s="1066"/>
      <c r="V18" s="1055"/>
      <c r="W18" s="10"/>
      <c r="Y18" s="1051"/>
      <c r="Z18" s="11"/>
      <c r="AA18" s="11"/>
    </row>
    <row r="19" spans="1:27">
      <c r="A19" s="1049"/>
      <c r="B19" s="879"/>
      <c r="C19" s="7"/>
      <c r="D19" s="7"/>
      <c r="E19" s="1035"/>
      <c r="F19" s="7"/>
      <c r="G19" s="1033"/>
      <c r="H19" s="1034"/>
      <c r="I19" s="1028"/>
      <c r="J19" s="1056"/>
      <c r="K19" s="1062"/>
      <c r="L19" s="1056"/>
      <c r="M19" s="1062"/>
      <c r="N19" s="1066"/>
      <c r="O19" s="1066"/>
      <c r="P19" s="1058"/>
      <c r="Q19" s="1068"/>
      <c r="R19" s="1068"/>
      <c r="S19" s="1068"/>
      <c r="T19" s="1066"/>
      <c r="U19" s="1066"/>
      <c r="V19" s="1055"/>
      <c r="W19" s="10"/>
      <c r="Y19" s="1051"/>
      <c r="Z19" s="11"/>
      <c r="AA19" s="11"/>
    </row>
    <row r="20" spans="1:27" ht="18.75">
      <c r="A20" s="1069" t="s">
        <v>895</v>
      </c>
      <c r="B20" s="879"/>
      <c r="C20" s="7"/>
      <c r="D20" s="7"/>
      <c r="E20" s="1035"/>
      <c r="F20" s="7"/>
      <c r="G20" s="1033"/>
      <c r="H20" s="1034"/>
      <c r="I20" s="1028"/>
      <c r="J20" s="1062"/>
      <c r="K20" s="1062"/>
      <c r="L20" s="1062"/>
      <c r="M20" s="1062"/>
      <c r="N20" s="1070"/>
      <c r="O20" s="1066"/>
      <c r="P20" s="1058"/>
      <c r="Q20" s="1066"/>
      <c r="R20" s="1066"/>
      <c r="S20" s="1066"/>
      <c r="T20" s="1066"/>
      <c r="U20" s="1066"/>
      <c r="V20" s="1055"/>
      <c r="W20" s="10"/>
      <c r="Y20" s="1051"/>
      <c r="Z20" s="11"/>
      <c r="AA20" s="11"/>
    </row>
    <row r="21" spans="1:27">
      <c r="A21" s="1049"/>
      <c r="B21" s="879"/>
      <c r="C21" s="7"/>
      <c r="D21" s="7"/>
      <c r="E21" s="1035"/>
      <c r="F21" s="7"/>
      <c r="G21" s="1033"/>
      <c r="H21" s="1034"/>
      <c r="I21" s="1028"/>
      <c r="J21" s="1062"/>
      <c r="K21" s="1062"/>
      <c r="L21" s="1062"/>
      <c r="M21" s="1062"/>
      <c r="N21" s="1071"/>
      <c r="O21" s="1072"/>
      <c r="P21" s="1073"/>
      <c r="Q21" s="1074"/>
      <c r="R21" s="1075"/>
      <c r="S21" s="1058"/>
      <c r="T21" s="1066"/>
      <c r="U21" s="1066"/>
      <c r="V21" s="1055"/>
      <c r="W21" s="10"/>
      <c r="Y21" s="1051"/>
      <c r="Z21" s="11"/>
      <c r="AA21" s="11"/>
    </row>
    <row r="22" spans="1:27">
      <c r="A22" s="1049"/>
      <c r="B22" s="879"/>
      <c r="C22" s="7"/>
      <c r="D22" s="7"/>
      <c r="E22" s="1035"/>
      <c r="F22" s="7"/>
      <c r="G22" s="1033"/>
      <c r="H22" s="1034"/>
      <c r="I22" s="1028"/>
      <c r="J22" s="1062"/>
      <c r="K22" s="1062"/>
      <c r="L22" s="1062"/>
      <c r="M22" s="1062"/>
      <c r="N22" s="1058"/>
      <c r="O22" s="1058"/>
      <c r="P22" s="1058"/>
      <c r="Q22" s="1058"/>
      <c r="R22" s="1058"/>
      <c r="S22" s="1058"/>
      <c r="T22" s="1058"/>
      <c r="U22" s="1058"/>
      <c r="V22" s="1055"/>
      <c r="W22" s="10"/>
      <c r="Y22" s="1051"/>
      <c r="Z22" s="11"/>
      <c r="AA22" s="11"/>
    </row>
    <row r="23" spans="1:27">
      <c r="A23" s="879"/>
      <c r="B23" s="879"/>
      <c r="C23" s="7"/>
      <c r="D23" s="7"/>
      <c r="E23" s="1035"/>
      <c r="F23" s="7"/>
      <c r="G23" s="1033"/>
      <c r="H23" s="1034"/>
      <c r="I23" s="1028"/>
      <c r="J23" s="1062"/>
      <c r="K23" s="1062"/>
      <c r="L23" s="1062"/>
      <c r="M23" s="1062"/>
      <c r="N23" s="1063"/>
      <c r="O23" s="1058"/>
      <c r="P23" s="1063"/>
      <c r="Q23" s="1058"/>
      <c r="R23" s="1058"/>
      <c r="S23" s="1058"/>
      <c r="T23" s="1058"/>
      <c r="U23" s="1058"/>
      <c r="V23" s="1055"/>
      <c r="W23" s="10"/>
      <c r="Y23" s="1051"/>
      <c r="Z23" s="11"/>
      <c r="AA23" s="11"/>
    </row>
    <row r="24" spans="1:27">
      <c r="A24" s="879"/>
      <c r="B24" s="879"/>
      <c r="C24" s="7"/>
      <c r="D24" s="7"/>
      <c r="E24" s="1035"/>
      <c r="F24" s="7"/>
      <c r="G24" s="1033"/>
      <c r="H24" s="1034"/>
      <c r="I24" s="1028"/>
      <c r="J24" s="1062"/>
      <c r="K24" s="1062"/>
      <c r="L24" s="1062"/>
      <c r="M24" s="1062"/>
      <c r="N24" s="1063"/>
      <c r="O24" s="1058"/>
      <c r="P24" s="1063"/>
      <c r="Q24" s="1066"/>
      <c r="R24" s="1068"/>
      <c r="S24" s="1076"/>
      <c r="T24" s="1066"/>
      <c r="U24" s="1066"/>
      <c r="V24" s="1055"/>
      <c r="W24" s="10"/>
      <c r="Y24" s="1051"/>
      <c r="Z24" s="11"/>
      <c r="AA24" s="11"/>
    </row>
    <row r="25" spans="1:27">
      <c r="A25" s="879"/>
      <c r="B25" s="879"/>
      <c r="C25" s="7"/>
      <c r="D25" s="7"/>
      <c r="E25" s="1035"/>
      <c r="F25" s="7"/>
      <c r="G25" s="1033"/>
      <c r="H25" s="1034"/>
      <c r="I25" s="1028"/>
      <c r="J25" s="1062"/>
      <c r="K25" s="1062"/>
      <c r="L25" s="1062"/>
      <c r="M25" s="1062"/>
      <c r="N25" s="1063"/>
      <c r="O25" s="1058"/>
      <c r="P25" s="1063"/>
      <c r="Q25" s="1058"/>
      <c r="R25" s="1058"/>
      <c r="S25" s="1058"/>
      <c r="T25" s="1058"/>
      <c r="U25" s="1058"/>
      <c r="V25" s="1055"/>
      <c r="W25" s="10"/>
      <c r="Y25" s="1051"/>
      <c r="Z25" s="11"/>
      <c r="AA25" s="11"/>
    </row>
    <row r="26" spans="1:27">
      <c r="A26" s="1077" t="s">
        <v>285</v>
      </c>
      <c r="B26" s="879"/>
      <c r="C26" s="7"/>
      <c r="D26" s="7"/>
      <c r="E26" s="7"/>
      <c r="F26" s="7"/>
      <c r="G26" s="7"/>
      <c r="H26" s="7"/>
      <c r="I26" s="1028"/>
      <c r="J26" s="1062"/>
      <c r="K26" s="1062"/>
      <c r="L26" s="1062"/>
      <c r="M26" s="1062"/>
      <c r="N26" s="1063"/>
      <c r="O26" s="1058"/>
      <c r="P26" s="1063"/>
      <c r="Q26" s="1066"/>
      <c r="R26" s="1066"/>
      <c r="S26" s="1066"/>
      <c r="T26" s="1066"/>
      <c r="U26" s="1066"/>
      <c r="V26" s="1055"/>
      <c r="W26" s="10"/>
      <c r="Y26" s="1051"/>
      <c r="Z26" s="11"/>
      <c r="AA26" s="11"/>
    </row>
    <row r="27" spans="1:27">
      <c r="A27" s="1039"/>
      <c r="B27" s="1040"/>
      <c r="C27" s="1041"/>
      <c r="D27" s="1041"/>
      <c r="E27" s="1041"/>
      <c r="F27" s="1041"/>
      <c r="G27" s="1041"/>
      <c r="H27" s="1042"/>
      <c r="I27" s="7"/>
      <c r="J27" s="1062"/>
      <c r="K27" s="1062"/>
      <c r="L27" s="1062"/>
      <c r="M27" s="1062"/>
      <c r="N27" s="1066"/>
      <c r="O27" s="1066"/>
      <c r="P27" s="1066"/>
      <c r="Q27" s="1066"/>
      <c r="R27" s="1068"/>
      <c r="S27" s="1058"/>
      <c r="T27" s="1066"/>
      <c r="U27" s="1066"/>
      <c r="V27" s="1055"/>
      <c r="W27" s="10"/>
      <c r="Y27" s="1051"/>
      <c r="Z27" s="11"/>
      <c r="AA27" s="11"/>
    </row>
    <row r="28" spans="1:27">
      <c r="A28" s="1043"/>
      <c r="B28" s="879"/>
      <c r="C28" s="7"/>
      <c r="D28" s="7"/>
      <c r="E28" s="7"/>
      <c r="F28" s="7"/>
      <c r="G28" s="7"/>
      <c r="H28" s="1044"/>
      <c r="I28" s="1045"/>
      <c r="J28" s="1062"/>
      <c r="K28" s="1062"/>
      <c r="L28" s="1062"/>
      <c r="M28" s="1062"/>
      <c r="N28" s="1066"/>
      <c r="O28" s="1066"/>
      <c r="P28" s="1066"/>
      <c r="Q28" s="1066"/>
      <c r="R28" s="1068"/>
      <c r="S28" s="1058"/>
      <c r="T28" s="1066"/>
      <c r="U28" s="1066"/>
      <c r="V28" s="1055"/>
      <c r="W28" s="10"/>
      <c r="Y28" s="1051"/>
      <c r="Z28" s="11"/>
      <c r="AA28" s="11"/>
    </row>
    <row r="29" spans="1:27">
      <c r="A29" s="1043"/>
      <c r="B29" s="879"/>
      <c r="C29" s="7"/>
      <c r="D29" s="7"/>
      <c r="E29" s="7"/>
      <c r="F29" s="7"/>
      <c r="G29" s="7"/>
      <c r="H29" s="1044"/>
      <c r="I29" s="1045"/>
      <c r="J29" s="1062"/>
      <c r="K29" s="1062"/>
      <c r="L29" s="1062"/>
      <c r="M29" s="1062"/>
      <c r="N29" s="1070"/>
      <c r="O29" s="1066"/>
      <c r="P29" s="1066"/>
      <c r="Q29" s="1066"/>
      <c r="R29" s="1066"/>
      <c r="S29" s="1058"/>
      <c r="T29" s="1066"/>
      <c r="U29" s="1066"/>
      <c r="V29" s="1055"/>
      <c r="W29" s="10"/>
      <c r="Y29" s="1051"/>
      <c r="Z29" s="11"/>
      <c r="AA29" s="11"/>
    </row>
    <row r="30" spans="1:27">
      <c r="A30" s="1043"/>
      <c r="B30" s="879"/>
      <c r="C30" s="7"/>
      <c r="D30" s="7"/>
      <c r="E30" s="7"/>
      <c r="F30" s="7"/>
      <c r="G30" s="7"/>
      <c r="H30" s="1044"/>
      <c r="I30" s="1045"/>
      <c r="J30" s="1062"/>
      <c r="K30" s="1062"/>
      <c r="L30" s="1062"/>
      <c r="M30" s="1062"/>
      <c r="N30" s="1066"/>
      <c r="O30" s="1066"/>
      <c r="P30" s="1066"/>
      <c r="Q30" s="1066"/>
      <c r="R30" s="1068"/>
      <c r="S30" s="1058"/>
      <c r="T30" s="1066"/>
      <c r="U30" s="1066"/>
      <c r="V30" s="1055"/>
      <c r="W30" s="10"/>
      <c r="Y30" s="1051"/>
      <c r="Z30" s="11"/>
      <c r="AA30" s="11"/>
    </row>
    <row r="31" spans="1:27">
      <c r="A31" s="1043"/>
      <c r="B31" s="879"/>
      <c r="C31" s="7"/>
      <c r="D31" s="7"/>
      <c r="E31" s="7"/>
      <c r="F31" s="7"/>
      <c r="G31" s="7"/>
      <c r="H31" s="1044"/>
      <c r="I31" s="1045"/>
      <c r="J31" s="1062"/>
      <c r="K31" s="1062"/>
      <c r="L31" s="1062"/>
      <c r="M31" s="1062"/>
      <c r="N31" s="1070"/>
      <c r="O31" s="1066"/>
      <c r="P31" s="1066"/>
      <c r="Q31" s="1066"/>
      <c r="R31" s="1068"/>
      <c r="S31" s="1058"/>
      <c r="T31" s="1066"/>
      <c r="U31" s="1066"/>
      <c r="V31" s="1055"/>
      <c r="W31" s="10"/>
      <c r="Y31" s="1051"/>
      <c r="Z31" s="11"/>
      <c r="AA31" s="11"/>
    </row>
    <row r="32" spans="1:27">
      <c r="A32" s="1043"/>
      <c r="B32" s="879"/>
      <c r="C32" s="7"/>
      <c r="D32" s="7"/>
      <c r="E32" s="1078"/>
      <c r="F32" s="7"/>
      <c r="G32" s="7"/>
      <c r="H32" s="1044"/>
      <c r="I32" s="1045"/>
      <c r="J32" s="1053"/>
      <c r="K32" s="1053"/>
      <c r="L32" s="1053"/>
      <c r="M32" s="1053"/>
      <c r="N32" s="1066"/>
      <c r="O32" s="1066"/>
      <c r="P32" s="1079"/>
      <c r="Q32" s="1079"/>
      <c r="R32" s="1068"/>
      <c r="S32" s="1058"/>
      <c r="T32" s="1054"/>
      <c r="U32" s="1054"/>
      <c r="V32" s="1055"/>
      <c r="W32" s="10"/>
      <c r="Y32" s="1051"/>
      <c r="Z32" s="11"/>
      <c r="AA32" s="11"/>
    </row>
    <row r="33" spans="1:27">
      <c r="A33" s="1043"/>
      <c r="B33" s="879"/>
      <c r="C33" s="7"/>
      <c r="D33" s="7"/>
      <c r="E33" s="7"/>
      <c r="F33" s="7"/>
      <c r="G33" s="7"/>
      <c r="H33" s="1044"/>
      <c r="I33" s="1045"/>
      <c r="J33" s="1053"/>
      <c r="K33" s="1053"/>
      <c r="L33" s="1053"/>
      <c r="M33" s="1053"/>
      <c r="N33" s="1070"/>
      <c r="O33" s="1066"/>
      <c r="P33" s="1066"/>
      <c r="Q33" s="1066"/>
      <c r="R33" s="1066"/>
      <c r="S33" s="1058"/>
      <c r="T33" s="1054"/>
      <c r="U33" s="1054"/>
      <c r="V33" s="1055"/>
      <c r="W33" s="10"/>
      <c r="Y33" s="1051"/>
      <c r="Z33" s="11"/>
      <c r="AA33" s="11"/>
    </row>
    <row r="34" spans="1:27">
      <c r="A34" s="1046"/>
      <c r="B34" s="3"/>
      <c r="C34" s="1047"/>
      <c r="D34" s="1047"/>
      <c r="E34" s="1047"/>
      <c r="F34" s="1047"/>
      <c r="G34" s="1047"/>
      <c r="H34" s="1048"/>
      <c r="I34" s="1045"/>
      <c r="J34" s="1053"/>
      <c r="K34" s="1053"/>
      <c r="L34" s="1053"/>
      <c r="M34" s="1053"/>
      <c r="N34" s="1080"/>
      <c r="O34" s="1066"/>
      <c r="P34" s="1066"/>
      <c r="Q34" s="1066"/>
      <c r="R34" s="1068"/>
      <c r="S34" s="1058"/>
      <c r="T34" s="1054"/>
      <c r="U34" s="1054"/>
      <c r="V34" s="1055"/>
      <c r="W34" s="10"/>
      <c r="Y34" s="1051"/>
      <c r="Z34" s="11"/>
      <c r="AA34" s="11"/>
    </row>
    <row r="35" spans="1:27">
      <c r="A35" s="879"/>
      <c r="B35" s="879"/>
      <c r="C35" s="7"/>
      <c r="D35" s="7"/>
      <c r="E35" s="7"/>
      <c r="F35" s="7"/>
      <c r="G35" s="7"/>
      <c r="H35" s="7"/>
      <c r="I35" s="7"/>
      <c r="J35" s="1053"/>
      <c r="K35" s="1053"/>
      <c r="L35" s="1053"/>
      <c r="M35" s="1053"/>
      <c r="N35" s="1081"/>
      <c r="O35" s="1066"/>
      <c r="P35" s="1066"/>
      <c r="Q35" s="1066"/>
      <c r="R35" s="1066"/>
      <c r="S35" s="1066"/>
      <c r="T35" s="1054"/>
      <c r="U35" s="1054"/>
      <c r="V35" s="1055"/>
      <c r="W35" s="10"/>
      <c r="Y35" s="1051"/>
      <c r="Z35" s="11"/>
      <c r="AA35" s="11"/>
    </row>
    <row r="36" spans="1:27">
      <c r="J36" s="1053"/>
      <c r="K36" s="1053"/>
      <c r="L36" s="1053"/>
      <c r="M36" s="1053"/>
      <c r="N36" s="1082"/>
      <c r="O36" s="1054"/>
      <c r="P36" s="1054"/>
      <c r="Q36" s="1054"/>
      <c r="R36" s="1054"/>
      <c r="S36" s="1054"/>
      <c r="T36" s="1054"/>
      <c r="U36" s="1054"/>
      <c r="V36" s="1055"/>
      <c r="W36" s="10"/>
      <c r="Y36" s="1051"/>
      <c r="Z36" s="11"/>
      <c r="AA36" s="11"/>
    </row>
    <row r="37" spans="1:27">
      <c r="A37" s="1084"/>
      <c r="B37" s="1085"/>
      <c r="C37" s="1062"/>
      <c r="D37" s="1062"/>
      <c r="E37" s="1086"/>
      <c r="F37" s="1087"/>
      <c r="G37" s="1087"/>
      <c r="H37" s="1088"/>
      <c r="I37" s="1053"/>
      <c r="J37" s="1053"/>
      <c r="K37" s="1053"/>
      <c r="L37" s="1053"/>
      <c r="M37" s="1053"/>
      <c r="N37" s="1066"/>
      <c r="O37" s="1066"/>
      <c r="P37" s="1066"/>
      <c r="Q37" s="1054"/>
      <c r="R37" s="1054"/>
      <c r="S37" s="1054"/>
      <c r="T37" s="1054"/>
      <c r="U37" s="1054"/>
      <c r="V37" s="1055"/>
      <c r="W37" s="10"/>
      <c r="Y37" s="1051"/>
      <c r="Z37" s="11"/>
      <c r="AA37" s="11"/>
    </row>
    <row r="38" spans="1:27">
      <c r="A38" s="1085"/>
      <c r="B38" s="1085"/>
      <c r="C38" s="1062"/>
      <c r="D38" s="1062"/>
      <c r="E38" s="1038"/>
      <c r="F38" s="1062"/>
      <c r="G38" s="1062"/>
      <c r="H38" s="1088"/>
      <c r="I38" s="1053"/>
      <c r="J38" s="1053"/>
      <c r="K38" s="1053"/>
      <c r="L38" s="1053"/>
      <c r="M38" s="1053"/>
      <c r="N38" s="1066"/>
      <c r="O38" s="1066"/>
      <c r="P38" s="1066"/>
      <c r="Q38" s="1054"/>
      <c r="R38" s="1054"/>
      <c r="S38" s="1054"/>
      <c r="T38" s="1054"/>
      <c r="U38" s="1054"/>
      <c r="V38" s="1055"/>
      <c r="W38" s="10"/>
      <c r="Y38" s="1051"/>
      <c r="Z38" s="11"/>
      <c r="AA38" s="11"/>
    </row>
    <row r="39" spans="1:27">
      <c r="A39" s="1085"/>
      <c r="B39" s="1085"/>
      <c r="C39" s="1062"/>
      <c r="D39" s="1062"/>
      <c r="E39" s="1038"/>
      <c r="F39" s="1062"/>
      <c r="G39" s="1062"/>
      <c r="H39" s="1088"/>
      <c r="I39" s="1089"/>
      <c r="J39" s="1089"/>
      <c r="K39" s="1089"/>
      <c r="L39" s="1089"/>
      <c r="M39" s="1089"/>
      <c r="N39" s="1066"/>
      <c r="O39" s="1066"/>
      <c r="P39" s="1066"/>
      <c r="Q39" s="1054"/>
      <c r="R39" s="1054"/>
      <c r="S39" s="1054"/>
      <c r="T39" s="1054"/>
      <c r="U39" s="1054"/>
      <c r="V39" s="1055"/>
      <c r="W39" s="10"/>
      <c r="Y39" s="1051"/>
      <c r="Z39" s="11"/>
      <c r="AA39" s="11"/>
    </row>
    <row r="40" spans="1:27">
      <c r="A40" s="1085"/>
      <c r="B40" s="1085"/>
      <c r="C40" s="1062"/>
      <c r="D40" s="1062"/>
      <c r="E40" s="1038"/>
      <c r="F40" s="1062"/>
      <c r="G40" s="1062"/>
      <c r="H40" s="1088"/>
      <c r="I40" s="1089"/>
      <c r="J40" s="1089"/>
      <c r="K40" s="1089"/>
      <c r="L40" s="1089"/>
      <c r="M40" s="1089"/>
      <c r="N40" s="1066"/>
      <c r="O40" s="1066"/>
      <c r="P40" s="1066"/>
      <c r="Q40" s="1054"/>
      <c r="R40" s="1054"/>
      <c r="S40" s="1054"/>
      <c r="T40" s="1054"/>
      <c r="U40" s="1054"/>
      <c r="V40" s="1055"/>
      <c r="W40" s="10"/>
      <c r="Y40" s="1051"/>
      <c r="Z40" s="11"/>
      <c r="AA40" s="11"/>
    </row>
    <row r="41" spans="1:27">
      <c r="A41" s="1085"/>
      <c r="B41" s="1085"/>
      <c r="C41" s="1062"/>
      <c r="D41" s="1062"/>
      <c r="E41" s="1038"/>
      <c r="F41" s="1062"/>
      <c r="G41" s="1062"/>
      <c r="H41" s="1088"/>
      <c r="I41" s="1089"/>
      <c r="J41" s="1089"/>
      <c r="K41" s="1089"/>
      <c r="L41" s="1089"/>
      <c r="M41" s="1089"/>
      <c r="N41" s="1066"/>
      <c r="O41" s="1066"/>
      <c r="P41" s="1066"/>
      <c r="Q41" s="1054"/>
      <c r="R41" s="1054"/>
      <c r="S41" s="1054"/>
      <c r="T41" s="1054"/>
      <c r="U41" s="1054"/>
      <c r="V41" s="1055"/>
      <c r="W41" s="10"/>
      <c r="Y41" s="1051"/>
      <c r="Z41" s="11"/>
      <c r="AA41" s="11"/>
    </row>
    <row r="42" spans="1:27">
      <c r="A42" s="1090"/>
      <c r="B42" s="1085"/>
      <c r="C42" s="1062"/>
      <c r="D42" s="1062"/>
      <c r="E42" s="1038"/>
      <c r="F42" s="1062"/>
      <c r="G42" s="1062"/>
      <c r="H42" s="1088"/>
      <c r="I42" s="1089"/>
      <c r="J42" s="1089"/>
      <c r="K42" s="1089"/>
      <c r="L42" s="1089"/>
      <c r="M42" s="1089"/>
      <c r="N42" s="1066"/>
      <c r="O42" s="1066"/>
      <c r="P42" s="1066"/>
      <c r="Q42" s="1054"/>
      <c r="R42" s="1054"/>
      <c r="S42" s="1054"/>
      <c r="T42" s="1054"/>
      <c r="U42" s="1054"/>
      <c r="V42" s="1055"/>
      <c r="W42" s="10"/>
      <c r="Y42" s="1051"/>
      <c r="Z42" s="11"/>
      <c r="AA42" s="11"/>
    </row>
    <row r="43" spans="1:27">
      <c r="A43" s="1085"/>
      <c r="B43" s="1085"/>
      <c r="C43" s="1062"/>
      <c r="D43" s="1062"/>
      <c r="E43" s="1038"/>
      <c r="F43" s="1062"/>
      <c r="G43" s="1062"/>
      <c r="H43" s="1088"/>
      <c r="I43" s="1089"/>
      <c r="J43" s="1089"/>
      <c r="K43" s="1089"/>
      <c r="L43" s="1089"/>
      <c r="M43" s="1089"/>
      <c r="N43" s="1054"/>
      <c r="O43" s="1066"/>
      <c r="P43" s="1066"/>
      <c r="Q43" s="1054"/>
      <c r="R43" s="1054"/>
      <c r="S43" s="1054"/>
      <c r="T43" s="1054"/>
      <c r="U43" s="1054"/>
      <c r="V43" s="1055"/>
      <c r="W43" s="10"/>
      <c r="Y43" s="1051"/>
      <c r="Z43" s="11"/>
      <c r="AA43" s="11"/>
    </row>
    <row r="67" s="904" customFormat="1"/>
  </sheetData>
  <conditionalFormatting sqref="I1">
    <cfRule type="cellIs" dxfId="87" priority="2" stopIfTrue="1" operator="equal">
      <formula>"x.x"</formula>
    </cfRule>
  </conditionalFormatting>
  <conditionalFormatting sqref="A8">
    <cfRule type="cellIs" dxfId="86" priority="1" stopIfTrue="1" operator="equal">
      <formula>"Adjustment to Income/Expense/Rate Base:"</formula>
    </cfRule>
  </conditionalFormatting>
  <dataValidations count="4">
    <dataValidation type="list" allowBlank="1" showInputMessage="1" showErrorMessage="1" errorTitle="Adjustment Type Entry Error" error="An invalid adjustment type was entered._x000a__x000a_Valid values are 1, 2, or 3" sqref="D37:D43">
      <formula1>"1,2,3"</formula1>
    </dataValidation>
    <dataValidation type="list" errorStyle="warning" allowBlank="1" showInputMessage="1" showErrorMessage="1" errorTitle="Factor" error="This factor is not included in the drop-down list. Is this the factor you want to use?" sqref="F9:F25">
      <formula1>$F$39:$F$118</formula1>
    </dataValidation>
    <dataValidation type="list" errorStyle="warning" allowBlank="1" showInputMessage="1" showErrorMessage="1" errorTitle="FERC ACCOUNT" error="This FERC Account is not included in the drop-down list. Is this the account you want to use?" sqref="C9:C25">
      <formula1>$C$39:$C$361</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D9:D25">
      <formula1>"1, 2, 3"</formula1>
    </dataValidation>
  </dataValidations>
  <pageMargins left="1" right="0.25" top="1.25" bottom="0.5" header="0.5" footer="0.25"/>
  <pageSetup scale="70" orientation="portrait" r:id="rId1"/>
  <headerFooter scaleWithDoc="0" alignWithMargins="0">
    <oddHeader>&amp;R&amp;"Times New Roman,Regular"PacifiCorp Docket UE-100749
Exhibit No. ___ (MDF-2)
Page &amp;P of &amp;N
Revised 12/6/10</oddHeader>
  </headerFooter>
  <drawing r:id="rId2"/>
</worksheet>
</file>

<file path=xl/worksheets/sheet19.xml><?xml version="1.0" encoding="utf-8"?>
<worksheet xmlns="http://schemas.openxmlformats.org/spreadsheetml/2006/main" xmlns:r="http://schemas.openxmlformats.org/officeDocument/2006/relationships">
  <dimension ref="A1:BH96"/>
  <sheetViews>
    <sheetView tabSelected="1" zoomScaleNormal="100" workbookViewId="0">
      <selection activeCell="I6" sqref="I6"/>
    </sheetView>
  </sheetViews>
  <sheetFormatPr defaultColWidth="8.85546875" defaultRowHeight="15.75"/>
  <cols>
    <col min="1" max="1" width="34" style="1147" customWidth="1"/>
    <col min="2" max="2" width="36" style="1095" customWidth="1"/>
    <col min="3" max="3" width="8.7109375" style="1095" customWidth="1"/>
    <col min="4" max="4" width="13.42578125" style="1094" bestFit="1" customWidth="1"/>
    <col min="5" max="5" width="10.28515625" style="1094" customWidth="1"/>
    <col min="6" max="6" width="15.140625" style="1094" customWidth="1"/>
    <col min="7" max="7" width="14.140625" style="1094" customWidth="1"/>
    <col min="8" max="8" width="8.5703125" style="1094" customWidth="1"/>
    <col min="9" max="60" width="9.140625" style="1094" customWidth="1"/>
    <col min="61" max="16384" width="8.85546875" style="1095"/>
  </cols>
  <sheetData>
    <row r="1" spans="1:8">
      <c r="A1" s="1091"/>
      <c r="B1" s="1092"/>
      <c r="C1" s="1092"/>
      <c r="D1" s="1092"/>
      <c r="E1" s="1092"/>
      <c r="F1" s="1092"/>
      <c r="G1" s="1092"/>
      <c r="H1" s="1093"/>
    </row>
    <row r="2" spans="1:8">
      <c r="A2" s="1096" t="s">
        <v>134</v>
      </c>
      <c r="B2" s="1091"/>
      <c r="C2" s="1097"/>
      <c r="D2" s="1091"/>
      <c r="E2" s="1091"/>
      <c r="F2" s="1098"/>
      <c r="G2" s="1098"/>
      <c r="H2" s="1099"/>
    </row>
    <row r="3" spans="1:8">
      <c r="A3" s="1100" t="s">
        <v>529</v>
      </c>
      <c r="B3" s="1091"/>
      <c r="C3" s="1097"/>
      <c r="D3" s="1091"/>
      <c r="E3" s="1091"/>
      <c r="F3" s="1091"/>
      <c r="G3" s="1091"/>
      <c r="H3" s="1101"/>
    </row>
    <row r="4" spans="1:8">
      <c r="A4" s="1102" t="s">
        <v>907</v>
      </c>
      <c r="B4" s="1091"/>
      <c r="C4" s="1097"/>
      <c r="D4" s="1091"/>
      <c r="E4" s="1091"/>
      <c r="F4" s="1091"/>
      <c r="G4" s="1091"/>
      <c r="H4" s="1101"/>
    </row>
    <row r="5" spans="1:8">
      <c r="A5" s="1091"/>
      <c r="B5" s="1091"/>
      <c r="C5" s="1097"/>
      <c r="D5" s="1103"/>
      <c r="E5" s="1104"/>
      <c r="F5" s="1104"/>
      <c r="G5" s="1104"/>
      <c r="H5" s="1105"/>
    </row>
    <row r="6" spans="1:8">
      <c r="A6" s="1091"/>
      <c r="B6" s="1091"/>
      <c r="C6" s="1097"/>
      <c r="D6" s="1103"/>
      <c r="E6" s="1097"/>
      <c r="F6" s="1097"/>
      <c r="G6" s="1097"/>
      <c r="H6" s="1101"/>
    </row>
    <row r="7" spans="1:8">
      <c r="A7" s="1098"/>
      <c r="B7" s="1106"/>
      <c r="C7" s="1106"/>
      <c r="D7" s="1106" t="s">
        <v>268</v>
      </c>
      <c r="E7" s="1106"/>
      <c r="F7" s="1107"/>
      <c r="G7" s="1106" t="s">
        <v>280</v>
      </c>
      <c r="H7" s="1106"/>
    </row>
    <row r="8" spans="1:8">
      <c r="A8" s="1098"/>
      <c r="B8" s="1108" t="s">
        <v>270</v>
      </c>
      <c r="C8" s="1108" t="s">
        <v>271</v>
      </c>
      <c r="D8" s="1108" t="s">
        <v>272</v>
      </c>
      <c r="E8" s="1108" t="s">
        <v>273</v>
      </c>
      <c r="F8" s="1108" t="s">
        <v>274</v>
      </c>
      <c r="G8" s="1108" t="s">
        <v>275</v>
      </c>
      <c r="H8" s="1108" t="s">
        <v>276</v>
      </c>
    </row>
    <row r="9" spans="1:8">
      <c r="A9" s="1102" t="s">
        <v>530</v>
      </c>
      <c r="B9" s="1091"/>
      <c r="C9" s="1097"/>
      <c r="D9" s="1091"/>
      <c r="E9" s="1097"/>
      <c r="F9" s="1097"/>
      <c r="G9" s="1101"/>
      <c r="H9" s="1106"/>
    </row>
    <row r="10" spans="1:8">
      <c r="A10" s="1091" t="s">
        <v>531</v>
      </c>
      <c r="B10" s="1097">
        <v>4118</v>
      </c>
      <c r="C10" s="1097">
        <v>1</v>
      </c>
      <c r="D10" s="1109">
        <v>3790891</v>
      </c>
      <c r="E10" s="1110" t="s">
        <v>288</v>
      </c>
      <c r="F10" s="1111">
        <f>'WCA Allocation Factors'!E9</f>
        <v>7.8903160106448891E-2</v>
      </c>
      <c r="G10" s="1101">
        <f>D10*F10</f>
        <v>299113.27951909613</v>
      </c>
      <c r="H10" s="1097" t="s">
        <v>532</v>
      </c>
    </row>
    <row r="11" spans="1:8">
      <c r="A11" s="1091" t="s">
        <v>533</v>
      </c>
      <c r="B11" s="1097">
        <v>4118</v>
      </c>
      <c r="C11" s="1097">
        <v>1</v>
      </c>
      <c r="D11" s="1109">
        <v>-537064.15226003109</v>
      </c>
      <c r="E11" s="1110" t="s">
        <v>280</v>
      </c>
      <c r="F11" s="1111" t="s">
        <v>281</v>
      </c>
      <c r="G11" s="1101">
        <f>D11</f>
        <v>-537064.15226003109</v>
      </c>
      <c r="H11" s="1097" t="s">
        <v>532</v>
      </c>
    </row>
    <row r="12" spans="1:8" ht="16.5" thickBot="1">
      <c r="A12" s="1098"/>
      <c r="B12" s="1106"/>
      <c r="C12" s="1106"/>
      <c r="D12" s="1112">
        <f>SUM(D10:D11)</f>
        <v>3253826.8477399689</v>
      </c>
      <c r="E12" s="1098"/>
      <c r="F12" s="1113"/>
      <c r="G12" s="1112">
        <f>SUM(G10:G11)</f>
        <v>-237950.87274093495</v>
      </c>
      <c r="H12" s="1098"/>
    </row>
    <row r="13" spans="1:8" ht="16.5" thickTop="1">
      <c r="A13" s="1102"/>
      <c r="B13" s="1097"/>
      <c r="C13" s="1097"/>
      <c r="D13" s="1060"/>
      <c r="E13" s="1091"/>
      <c r="F13" s="1114"/>
      <c r="G13" s="1091"/>
      <c r="H13" s="1101"/>
    </row>
    <row r="14" spans="1:8">
      <c r="A14" s="1102" t="s">
        <v>418</v>
      </c>
      <c r="B14" s="1097"/>
      <c r="C14" s="1097"/>
      <c r="D14" s="1115"/>
      <c r="E14" s="1104"/>
      <c r="F14" s="1111"/>
      <c r="G14" s="1101"/>
      <c r="H14" s="1097"/>
    </row>
    <row r="15" spans="1:8">
      <c r="A15" s="1091" t="s">
        <v>534</v>
      </c>
      <c r="B15" s="1097">
        <v>190</v>
      </c>
      <c r="C15" s="1097">
        <v>1</v>
      </c>
      <c r="D15" s="1115">
        <v>1600912.3899401117</v>
      </c>
      <c r="E15" s="1110" t="s">
        <v>280</v>
      </c>
      <c r="F15" s="1111" t="s">
        <v>281</v>
      </c>
      <c r="G15" s="1101">
        <f>D15</f>
        <v>1600912.3899401117</v>
      </c>
      <c r="H15" s="1097" t="s">
        <v>532</v>
      </c>
    </row>
    <row r="16" spans="1:8">
      <c r="A16" s="1091" t="s">
        <v>449</v>
      </c>
      <c r="B16" s="1097">
        <v>25398</v>
      </c>
      <c r="C16" s="1097">
        <v>1</v>
      </c>
      <c r="D16" s="1109">
        <v>-4218445.3037073184</v>
      </c>
      <c r="E16" s="1110" t="s">
        <v>280</v>
      </c>
      <c r="F16" s="1111" t="s">
        <v>281</v>
      </c>
      <c r="G16" s="1101">
        <f>D16</f>
        <v>-4218445.3037073184</v>
      </c>
      <c r="H16" s="1097" t="s">
        <v>532</v>
      </c>
    </row>
    <row r="17" spans="1:8" ht="16.5" thickBot="1">
      <c r="A17" s="1102"/>
      <c r="B17" s="1097"/>
      <c r="C17" s="1116"/>
      <c r="D17" s="1117">
        <f>SUM(D15:D16)</f>
        <v>-2617532.9137672065</v>
      </c>
      <c r="E17" s="1097"/>
      <c r="F17" s="1111"/>
      <c r="G17" s="1117">
        <f>SUM(G15:G16)</f>
        <v>-2617532.9137672065</v>
      </c>
      <c r="H17" s="1097"/>
    </row>
    <row r="18" spans="1:8" ht="16.5" thickTop="1">
      <c r="A18" s="1102"/>
      <c r="B18" s="1097"/>
      <c r="C18" s="1116"/>
      <c r="D18" s="1118"/>
      <c r="E18" s="1104"/>
      <c r="F18" s="1111"/>
      <c r="G18" s="1101"/>
      <c r="H18" s="1097"/>
    </row>
    <row r="19" spans="1:8">
      <c r="A19" s="1102"/>
      <c r="B19" s="1097"/>
      <c r="C19" s="1116"/>
      <c r="D19" s="1118"/>
      <c r="E19" s="1104"/>
      <c r="F19" s="1111"/>
      <c r="G19" s="1101"/>
      <c r="H19" s="1097"/>
    </row>
    <row r="20" spans="1:8">
      <c r="A20" s="1102" t="s">
        <v>434</v>
      </c>
      <c r="B20" s="1097"/>
      <c r="C20" s="1116"/>
      <c r="D20" s="1115"/>
      <c r="E20" s="1110"/>
      <c r="F20" s="1119"/>
      <c r="G20" s="1101"/>
      <c r="H20" s="1097"/>
    </row>
    <row r="21" spans="1:8">
      <c r="A21" s="1091" t="s">
        <v>494</v>
      </c>
      <c r="B21" s="1097" t="s">
        <v>369</v>
      </c>
      <c r="C21" s="1116">
        <v>1</v>
      </c>
      <c r="D21" s="1115">
        <v>28799.357273164835</v>
      </c>
      <c r="E21" s="1110" t="s">
        <v>280</v>
      </c>
      <c r="F21" s="1119" t="s">
        <v>281</v>
      </c>
      <c r="G21" s="1101">
        <f>D21</f>
        <v>28799.357273164835</v>
      </c>
      <c r="H21" s="1097" t="s">
        <v>532</v>
      </c>
    </row>
    <row r="22" spans="1:8">
      <c r="A22" s="1091" t="s">
        <v>496</v>
      </c>
      <c r="B22" s="1097" t="s">
        <v>372</v>
      </c>
      <c r="C22" s="1097">
        <v>1</v>
      </c>
      <c r="D22" s="1115">
        <v>537064.15226003109</v>
      </c>
      <c r="E22" s="1110" t="s">
        <v>280</v>
      </c>
      <c r="F22" s="1119" t="s">
        <v>281</v>
      </c>
      <c r="G22" s="1101">
        <f t="shared" ref="G22:G24" si="0">D22</f>
        <v>537064.15226003109</v>
      </c>
      <c r="H22" s="1097" t="s">
        <v>532</v>
      </c>
    </row>
    <row r="23" spans="1:8">
      <c r="A23" s="1091" t="s">
        <v>535</v>
      </c>
      <c r="B23" s="1097">
        <v>41110</v>
      </c>
      <c r="C23" s="1116">
        <v>1</v>
      </c>
      <c r="D23" s="1115">
        <v>-10929.66017775838</v>
      </c>
      <c r="E23" s="1110" t="s">
        <v>280</v>
      </c>
      <c r="F23" s="1119" t="s">
        <v>281</v>
      </c>
      <c r="G23" s="1101">
        <f t="shared" si="0"/>
        <v>-10929.66017775838</v>
      </c>
      <c r="H23" s="1097" t="s">
        <v>532</v>
      </c>
    </row>
    <row r="24" spans="1:8">
      <c r="A24" s="1091" t="s">
        <v>535</v>
      </c>
      <c r="B24" s="1097">
        <v>41010</v>
      </c>
      <c r="C24" s="1097">
        <v>1</v>
      </c>
      <c r="D24" s="1118">
        <v>203821.24403438077</v>
      </c>
      <c r="E24" s="1110" t="s">
        <v>280</v>
      </c>
      <c r="F24" s="1119" t="s">
        <v>281</v>
      </c>
      <c r="G24" s="1101">
        <f t="shared" si="0"/>
        <v>203821.24403438077</v>
      </c>
      <c r="H24" s="1097" t="s">
        <v>532</v>
      </c>
    </row>
    <row r="25" spans="1:8">
      <c r="A25" s="1091"/>
      <c r="B25" s="1091"/>
      <c r="C25" s="1097"/>
      <c r="D25" s="1118"/>
      <c r="E25" s="1120"/>
      <c r="F25" s="1091"/>
      <c r="G25" s="1118"/>
      <c r="H25" s="1106"/>
    </row>
    <row r="26" spans="1:8">
      <c r="A26" s="1102"/>
      <c r="B26" s="1091"/>
      <c r="C26" s="1097"/>
      <c r="D26" s="1118"/>
      <c r="E26" s="1091"/>
      <c r="F26" s="1091"/>
      <c r="G26" s="1118"/>
      <c r="H26" s="1106"/>
    </row>
    <row r="27" spans="1:8">
      <c r="A27" s="1091"/>
      <c r="B27" s="1091"/>
      <c r="C27" s="1097"/>
      <c r="D27" s="1121"/>
      <c r="E27" s="1091"/>
      <c r="F27" s="1091"/>
      <c r="G27" s="1091"/>
      <c r="H27" s="1101"/>
    </row>
    <row r="28" spans="1:8">
      <c r="A28" s="1091"/>
      <c r="B28" s="1091"/>
      <c r="C28" s="1097"/>
      <c r="D28" s="1091"/>
      <c r="E28" s="1091"/>
      <c r="F28" s="1091"/>
      <c r="G28" s="1091"/>
      <c r="H28" s="1101"/>
    </row>
    <row r="29" spans="1:8">
      <c r="A29" s="1091"/>
      <c r="B29" s="1091"/>
      <c r="C29" s="1097"/>
      <c r="D29" s="1091"/>
      <c r="E29" s="1091"/>
      <c r="F29" s="1091"/>
      <c r="G29" s="1091"/>
      <c r="H29" s="1101"/>
    </row>
    <row r="30" spans="1:8">
      <c r="A30" s="1102" t="s">
        <v>285</v>
      </c>
      <c r="B30" s="1091"/>
      <c r="C30" s="1097"/>
      <c r="D30" s="1091"/>
      <c r="E30" s="1097"/>
      <c r="F30" s="1097"/>
      <c r="G30" s="1097"/>
      <c r="H30" s="1101"/>
    </row>
    <row r="31" spans="1:8">
      <c r="A31" s="1122"/>
      <c r="B31" s="1123"/>
      <c r="C31" s="1124"/>
      <c r="D31" s="1123"/>
      <c r="E31" s="1124"/>
      <c r="F31" s="1124"/>
      <c r="G31" s="1125"/>
      <c r="H31" s="1101"/>
    </row>
    <row r="32" spans="1:8">
      <c r="A32" s="1126"/>
      <c r="B32" s="1091"/>
      <c r="C32" s="1097"/>
      <c r="D32" s="1091"/>
      <c r="E32" s="1097"/>
      <c r="F32" s="1097"/>
      <c r="G32" s="1127"/>
      <c r="H32" s="1101"/>
    </row>
    <row r="33" spans="1:8">
      <c r="A33" s="1126"/>
      <c r="B33" s="1091"/>
      <c r="C33" s="1097"/>
      <c r="D33" s="1091"/>
      <c r="E33" s="1097"/>
      <c r="F33" s="1097"/>
      <c r="G33" s="1127"/>
      <c r="H33" s="1101"/>
    </row>
    <row r="34" spans="1:8">
      <c r="A34" s="1126"/>
      <c r="B34" s="1091"/>
      <c r="C34" s="1097"/>
      <c r="D34" s="1091"/>
      <c r="E34" s="1097"/>
      <c r="F34" s="1097"/>
      <c r="G34" s="1127"/>
      <c r="H34" s="1101"/>
    </row>
    <row r="35" spans="1:8">
      <c r="A35" s="1128"/>
      <c r="B35" s="1091"/>
      <c r="C35" s="1097"/>
      <c r="D35" s="1091"/>
      <c r="E35" s="1091"/>
      <c r="F35" s="1091"/>
      <c r="G35" s="1129"/>
      <c r="H35" s="1101"/>
    </row>
    <row r="36" spans="1:8">
      <c r="A36" s="1130"/>
      <c r="B36" s="1131"/>
      <c r="C36" s="1132"/>
      <c r="D36" s="1133"/>
      <c r="E36" s="1131"/>
      <c r="F36" s="1131"/>
      <c r="G36" s="1134"/>
      <c r="H36" s="1101"/>
    </row>
    <row r="37" spans="1:8">
      <c r="A37" s="1091"/>
      <c r="B37" s="1091"/>
      <c r="C37" s="1097"/>
      <c r="D37" s="1091"/>
      <c r="E37" s="1091"/>
      <c r="F37" s="1091"/>
      <c r="G37" s="1091"/>
      <c r="H37" s="1101"/>
    </row>
    <row r="38" spans="1:8">
      <c r="A38" s="1091"/>
      <c r="B38" s="1091"/>
      <c r="C38" s="1097"/>
      <c r="D38" s="1091"/>
      <c r="E38" s="1091"/>
      <c r="F38" s="1091"/>
      <c r="G38" s="1091"/>
      <c r="H38" s="1101"/>
    </row>
    <row r="39" spans="1:8">
      <c r="A39" s="1135"/>
      <c r="B39" s="1136"/>
      <c r="C39" s="1136"/>
      <c r="D39" s="1136"/>
    </row>
    <row r="40" spans="1:8">
      <c r="A40" s="1135"/>
      <c r="B40" s="1136"/>
      <c r="C40" s="1136"/>
      <c r="D40" s="1136"/>
    </row>
    <row r="41" spans="1:8">
      <c r="A41" s="1135"/>
      <c r="B41" s="1136"/>
      <c r="C41" s="1136"/>
      <c r="D41" s="1136"/>
    </row>
    <row r="42" spans="1:8">
      <c r="A42" s="1135"/>
      <c r="B42" s="1136"/>
      <c r="C42" s="1136"/>
      <c r="D42" s="1136"/>
    </row>
    <row r="43" spans="1:8">
      <c r="A43" s="1135"/>
      <c r="B43" s="1136"/>
      <c r="C43" s="1136"/>
      <c r="D43" s="1136"/>
    </row>
    <row r="44" spans="1:8">
      <c r="A44" s="1135"/>
      <c r="B44" s="1136"/>
      <c r="C44" s="1136"/>
      <c r="D44" s="1136"/>
    </row>
    <row r="45" spans="1:8">
      <c r="A45" s="1135"/>
      <c r="B45" s="1136"/>
      <c r="C45" s="1136"/>
      <c r="D45" s="1136"/>
    </row>
    <row r="46" spans="1:8">
      <c r="A46" s="1135"/>
      <c r="B46" s="1136"/>
      <c r="C46" s="1136"/>
      <c r="D46" s="1136"/>
    </row>
    <row r="47" spans="1:8">
      <c r="A47" s="1135"/>
      <c r="B47" s="1136"/>
      <c r="C47" s="1136"/>
      <c r="D47" s="1136"/>
    </row>
    <row r="48" spans="1:8">
      <c r="A48" s="1135"/>
      <c r="B48" s="1136"/>
      <c r="C48" s="1136"/>
      <c r="D48" s="1136"/>
    </row>
    <row r="49" spans="1:4">
      <c r="A49" s="1135"/>
      <c r="B49" s="1136"/>
      <c r="C49" s="1136"/>
      <c r="D49" s="1136"/>
    </row>
    <row r="50" spans="1:4">
      <c r="A50" s="1135"/>
      <c r="B50" s="1136"/>
      <c r="C50" s="1136"/>
      <c r="D50" s="1136"/>
    </row>
    <row r="51" spans="1:4">
      <c r="A51" s="1135"/>
      <c r="B51" s="1136"/>
      <c r="C51" s="1136"/>
      <c r="D51" s="1136"/>
    </row>
    <row r="52" spans="1:4">
      <c r="A52" s="1135"/>
      <c r="B52" s="1136"/>
      <c r="C52" s="1136"/>
      <c r="D52" s="1136"/>
    </row>
    <row r="53" spans="1:4">
      <c r="A53" s="1135"/>
      <c r="B53" s="1136"/>
      <c r="C53" s="1136"/>
      <c r="D53" s="1136"/>
    </row>
    <row r="54" spans="1:4">
      <c r="A54" s="1135"/>
      <c r="B54" s="1136"/>
      <c r="C54" s="1136"/>
      <c r="D54" s="1136"/>
    </row>
    <row r="55" spans="1:4">
      <c r="A55" s="1135"/>
      <c r="B55" s="1136"/>
      <c r="C55" s="1136"/>
      <c r="D55" s="1136"/>
    </row>
    <row r="56" spans="1:4">
      <c r="A56" s="1135"/>
      <c r="B56" s="1136"/>
      <c r="C56" s="1136"/>
      <c r="D56" s="1136"/>
    </row>
    <row r="57" spans="1:4">
      <c r="A57" s="1135"/>
      <c r="B57" s="1136"/>
      <c r="C57" s="1136"/>
      <c r="D57" s="1136"/>
    </row>
    <row r="58" spans="1:4">
      <c r="A58" s="1135"/>
      <c r="B58" s="1136"/>
      <c r="C58" s="1136"/>
      <c r="D58" s="1136"/>
    </row>
    <row r="59" spans="1:4">
      <c r="A59" s="1135"/>
      <c r="B59" s="1136"/>
      <c r="C59" s="1136"/>
      <c r="D59" s="1136"/>
    </row>
    <row r="60" spans="1:4">
      <c r="A60" s="1135"/>
      <c r="B60" s="1136"/>
      <c r="C60" s="1136"/>
      <c r="D60" s="1136"/>
    </row>
    <row r="61" spans="1:4">
      <c r="A61" s="1135"/>
      <c r="B61" s="1136"/>
      <c r="C61" s="1136"/>
      <c r="D61" s="1136"/>
    </row>
    <row r="62" spans="1:4">
      <c r="A62" s="1137"/>
      <c r="B62" s="1138"/>
      <c r="C62" s="1138"/>
      <c r="D62" s="1138"/>
    </row>
    <row r="63" spans="1:4">
      <c r="A63" s="1135"/>
      <c r="B63" s="1139"/>
      <c r="C63" s="1140"/>
      <c r="D63" s="1141"/>
    </row>
    <row r="64" spans="1:4">
      <c r="A64" s="1142"/>
      <c r="B64" s="1140"/>
      <c r="C64" s="1140"/>
      <c r="D64" s="1141"/>
    </row>
    <row r="65" spans="1:60">
      <c r="A65" s="1135"/>
      <c r="B65" s="1140"/>
      <c r="C65" s="1140"/>
      <c r="D65" s="1141"/>
    </row>
    <row r="66" spans="1:60">
      <c r="A66" s="1135"/>
      <c r="B66" s="1143"/>
      <c r="C66" s="1143"/>
      <c r="D66" s="1144"/>
    </row>
    <row r="67" spans="1:60" s="1635" customFormat="1">
      <c r="A67" s="1632"/>
      <c r="B67" s="886"/>
      <c r="C67" s="886"/>
      <c r="D67" s="1633"/>
      <c r="E67" s="1634"/>
      <c r="F67" s="1634"/>
      <c r="G67" s="1634"/>
      <c r="H67" s="1634"/>
      <c r="I67" s="1634"/>
      <c r="J67" s="1634"/>
      <c r="K67" s="1634"/>
      <c r="L67" s="1634"/>
      <c r="M67" s="1634"/>
      <c r="N67" s="1634"/>
      <c r="O67" s="1634"/>
      <c r="P67" s="1634"/>
      <c r="Q67" s="1634"/>
      <c r="R67" s="1634"/>
      <c r="S67" s="1634"/>
      <c r="T67" s="1634"/>
      <c r="U67" s="1634"/>
      <c r="V67" s="1634"/>
      <c r="W67" s="1634"/>
      <c r="X67" s="1634"/>
      <c r="Y67" s="1634"/>
      <c r="Z67" s="1634"/>
      <c r="AA67" s="1634"/>
      <c r="AB67" s="1634"/>
      <c r="AC67" s="1634"/>
      <c r="AD67" s="1634"/>
      <c r="AE67" s="1634"/>
      <c r="AF67" s="1634"/>
      <c r="AG67" s="1634"/>
      <c r="AH67" s="1634"/>
      <c r="AI67" s="1634"/>
      <c r="AJ67" s="1634"/>
      <c r="AK67" s="1634"/>
      <c r="AL67" s="1634"/>
      <c r="AM67" s="1634"/>
      <c r="AN67" s="1634"/>
      <c r="AO67" s="1634"/>
      <c r="AP67" s="1634"/>
      <c r="AQ67" s="1634"/>
      <c r="AR67" s="1634"/>
      <c r="AS67" s="1634"/>
      <c r="AT67" s="1634"/>
      <c r="AU67" s="1634"/>
      <c r="AV67" s="1634"/>
      <c r="AW67" s="1634"/>
      <c r="AX67" s="1634"/>
      <c r="AY67" s="1634"/>
      <c r="AZ67" s="1634"/>
      <c r="BA67" s="1634"/>
      <c r="BB67" s="1634"/>
      <c r="BC67" s="1634"/>
      <c r="BD67" s="1634"/>
      <c r="BE67" s="1634"/>
      <c r="BF67" s="1634"/>
      <c r="BG67" s="1634"/>
      <c r="BH67" s="1634"/>
    </row>
    <row r="68" spans="1:60">
      <c r="A68" s="1135"/>
      <c r="B68" s="1143"/>
      <c r="C68" s="1143"/>
      <c r="D68" s="1144"/>
    </row>
    <row r="69" spans="1:60">
      <c r="A69" s="1135"/>
      <c r="B69" s="1136"/>
      <c r="C69" s="1136"/>
      <c r="D69" s="1136"/>
    </row>
    <row r="70" spans="1:60">
      <c r="A70" s="1135"/>
      <c r="B70" s="1136"/>
      <c r="C70" s="1136"/>
      <c r="D70" s="1136"/>
    </row>
    <row r="71" spans="1:60">
      <c r="A71" s="1135"/>
      <c r="B71" s="1136"/>
      <c r="C71" s="1136"/>
      <c r="D71" s="1136"/>
    </row>
    <row r="72" spans="1:60">
      <c r="A72" s="1135"/>
      <c r="B72" s="1136"/>
      <c r="C72" s="1136"/>
      <c r="D72" s="1136"/>
    </row>
    <row r="73" spans="1:60">
      <c r="A73" s="1135"/>
      <c r="B73" s="1136"/>
      <c r="C73" s="1136"/>
      <c r="D73" s="1136"/>
    </row>
    <row r="74" spans="1:60">
      <c r="A74" s="1135"/>
      <c r="B74" s="1136"/>
      <c r="C74" s="1136"/>
      <c r="D74" s="1136"/>
    </row>
    <row r="75" spans="1:60">
      <c r="A75" s="1135"/>
      <c r="B75" s="1136"/>
      <c r="C75" s="1136"/>
      <c r="D75" s="1136"/>
    </row>
    <row r="76" spans="1:60">
      <c r="A76" s="1135"/>
      <c r="B76" s="1145"/>
      <c r="C76" s="1145"/>
      <c r="D76" s="1145"/>
    </row>
    <row r="77" spans="1:60">
      <c r="A77" s="1135"/>
      <c r="B77" s="1136"/>
      <c r="C77" s="1136"/>
      <c r="D77" s="1136"/>
    </row>
    <row r="78" spans="1:60">
      <c r="A78" s="1135"/>
      <c r="B78" s="1136"/>
      <c r="C78" s="1136"/>
      <c r="D78" s="1136"/>
    </row>
    <row r="79" spans="1:60">
      <c r="A79" s="1135"/>
      <c r="B79" s="1136"/>
      <c r="C79" s="1136"/>
      <c r="D79" s="1136"/>
    </row>
    <row r="80" spans="1:60">
      <c r="A80" s="1135"/>
      <c r="B80" s="1136"/>
      <c r="C80" s="1136"/>
      <c r="D80" s="1136"/>
    </row>
    <row r="81" spans="1:4">
      <c r="A81" s="6"/>
      <c r="B81" s="879"/>
      <c r="C81" s="879"/>
      <c r="D81" s="879"/>
    </row>
    <row r="82" spans="1:4">
      <c r="A82" s="6"/>
      <c r="B82" s="879"/>
      <c r="C82" s="879"/>
      <c r="D82" s="879"/>
    </row>
    <row r="83" spans="1:4">
      <c r="A83" s="1146"/>
      <c r="B83" s="1094"/>
      <c r="C83" s="1094"/>
    </row>
    <row r="84" spans="1:4">
      <c r="A84" s="1146"/>
      <c r="B84" s="1094"/>
      <c r="C84" s="1094"/>
    </row>
    <row r="85" spans="1:4">
      <c r="A85" s="1146"/>
      <c r="B85" s="1094"/>
      <c r="C85" s="1094"/>
    </row>
    <row r="86" spans="1:4">
      <c r="A86" s="1146"/>
      <c r="B86" s="1094"/>
      <c r="C86" s="1094"/>
    </row>
    <row r="87" spans="1:4">
      <c r="A87" s="1146"/>
      <c r="B87" s="1094"/>
      <c r="C87" s="1094"/>
    </row>
    <row r="88" spans="1:4">
      <c r="A88" s="1146"/>
      <c r="B88" s="1094"/>
      <c r="C88" s="1094"/>
    </row>
    <row r="89" spans="1:4">
      <c r="A89" s="1146"/>
      <c r="B89" s="1094"/>
      <c r="C89" s="1094"/>
    </row>
    <row r="90" spans="1:4">
      <c r="A90" s="1146"/>
      <c r="B90" s="1094"/>
      <c r="C90" s="1094"/>
    </row>
    <row r="92" spans="1:4">
      <c r="A92" s="1148"/>
      <c r="B92" s="1149"/>
      <c r="C92" s="1149"/>
      <c r="D92" s="1136"/>
    </row>
    <row r="93" spans="1:4">
      <c r="A93" s="1148"/>
      <c r="B93" s="1149"/>
      <c r="C93" s="1149"/>
      <c r="D93" s="1136"/>
    </row>
    <row r="94" spans="1:4">
      <c r="A94" s="25"/>
      <c r="B94" s="1"/>
      <c r="C94" s="1"/>
      <c r="D94" s="879"/>
    </row>
    <row r="95" spans="1:4">
      <c r="A95" s="25"/>
      <c r="B95" s="1"/>
      <c r="C95" s="1"/>
      <c r="D95" s="879"/>
    </row>
    <row r="96" spans="1:4">
      <c r="A96" s="25"/>
      <c r="B96" s="1"/>
      <c r="C96" s="1"/>
      <c r="D96" s="879"/>
    </row>
  </sheetData>
  <dataValidations count="2">
    <dataValidation type="list" allowBlank="1" showInputMessage="1" showErrorMessage="1" errorTitle="Adjustment Type Entry Error" error="An invalid adjustment type was entered._x000a__x000a_Valid values are 1, 2, or 3" sqref="C9:C11 C13:C38">
      <formula1>"1,2,3"</formula1>
    </dataValidation>
    <dataValidation type="list" allowBlank="1" showInputMessage="1" showErrorMessage="1" errorTitle="Account Entry Error" error="The account entered is not valid." sqref="B9:B38">
      <formula1>ValidAccount</formula1>
    </dataValidation>
  </dataValidations>
  <pageMargins left="1" right="0.25" top="1.25" bottom="0.5" header="0.5" footer="0.25"/>
  <pageSetup scale="65" orientation="portrait" r:id="rId1"/>
  <headerFooter scaleWithDoc="0" alignWithMargins="0">
    <oddHeader>&amp;R&amp;"Times New Roman,Regular"PacifiCorp Docket UE-100749
Exhibit No. ___ (MDF-2)
Page &amp;P of &amp;N
Revised 12/6/10</oddHeader>
  </headerFooter>
  <drawing r:id="rId2"/>
</worksheet>
</file>

<file path=xl/worksheets/sheet2.xml><?xml version="1.0" encoding="utf-8"?>
<worksheet xmlns="http://schemas.openxmlformats.org/spreadsheetml/2006/main" xmlns:r="http://schemas.openxmlformats.org/officeDocument/2006/relationships">
  <dimension ref="B3:E67"/>
  <sheetViews>
    <sheetView tabSelected="1" zoomScaleNormal="100" workbookViewId="0">
      <selection activeCell="I6" sqref="I6"/>
    </sheetView>
  </sheetViews>
  <sheetFormatPr defaultColWidth="9.140625" defaultRowHeight="12.75"/>
  <cols>
    <col min="1" max="1" width="4" style="14" customWidth="1"/>
    <col min="2" max="2" width="36" style="14" customWidth="1"/>
    <col min="3" max="3" width="9.140625" style="14"/>
    <col min="4" max="4" width="20.140625" style="14" bestFit="1" customWidth="1"/>
    <col min="5" max="5" width="9.140625" style="14"/>
    <col min="6" max="6" width="15.140625" style="14" customWidth="1"/>
    <col min="7" max="16384" width="9.140625" style="14"/>
  </cols>
  <sheetData>
    <row r="3" spans="2:5" ht="15.75">
      <c r="D3" s="1"/>
    </row>
    <row r="6" spans="2:5">
      <c r="B6" s="149" t="s">
        <v>138</v>
      </c>
      <c r="C6" s="149"/>
      <c r="D6" s="149"/>
      <c r="E6" s="149"/>
    </row>
    <row r="7" spans="2:5">
      <c r="B7" s="150"/>
      <c r="C7" s="151"/>
      <c r="D7" s="151"/>
    </row>
    <row r="8" spans="2:5">
      <c r="B8" s="152"/>
      <c r="C8" s="151"/>
    </row>
    <row r="9" spans="2:5" ht="13.5">
      <c r="B9" s="1492" t="s">
        <v>108</v>
      </c>
      <c r="C9" s="1493"/>
      <c r="D9" s="1494">
        <f>RevReqSummary!E65</f>
        <v>728712306.61168122</v>
      </c>
    </row>
    <row r="10" spans="2:5">
      <c r="B10" s="153"/>
      <c r="C10" s="151"/>
      <c r="D10" s="151"/>
    </row>
    <row r="11" spans="2:5">
      <c r="B11" s="153" t="s">
        <v>109</v>
      </c>
      <c r="C11" s="151"/>
      <c r="D11" s="154">
        <f>'cost of capital'!E23</f>
        <v>7.4800000000000005E-2</v>
      </c>
    </row>
    <row r="12" spans="2:5">
      <c r="B12" s="153"/>
      <c r="C12" s="151"/>
      <c r="D12" s="155"/>
    </row>
    <row r="13" spans="2:5" ht="13.5">
      <c r="B13" s="1492" t="s">
        <v>110</v>
      </c>
      <c r="C13" s="1493"/>
      <c r="D13" s="1493">
        <f>ROUND(D11*D9,0)</f>
        <v>54507681</v>
      </c>
    </row>
    <row r="14" spans="2:5">
      <c r="B14" s="153"/>
      <c r="C14" s="151"/>
      <c r="D14" s="151"/>
    </row>
    <row r="15" spans="2:5" ht="13.5">
      <c r="B15" s="1492" t="s">
        <v>111</v>
      </c>
      <c r="C15" s="1493"/>
      <c r="D15" s="1495">
        <f>RevReqSummary!E38</f>
        <v>36611491.152555466</v>
      </c>
    </row>
    <row r="16" spans="2:5">
      <c r="B16" s="153"/>
      <c r="C16" s="151"/>
      <c r="D16" s="134"/>
    </row>
    <row r="17" spans="2:4" ht="13.5">
      <c r="B17" s="1492" t="s">
        <v>222</v>
      </c>
      <c r="C17" s="1493"/>
      <c r="D17" s="1495">
        <f>D13-D15</f>
        <v>17896189.847444534</v>
      </c>
    </row>
    <row r="18" spans="2:4">
      <c r="B18" s="153"/>
      <c r="C18" s="151"/>
      <c r="D18" s="156"/>
    </row>
    <row r="19" spans="2:4">
      <c r="B19" s="153" t="s">
        <v>117</v>
      </c>
      <c r="C19" s="151"/>
      <c r="D19" s="157">
        <f>'Conversion factor'!C15</f>
        <v>0.61987999999999999</v>
      </c>
    </row>
    <row r="20" spans="2:4">
      <c r="B20" s="153"/>
      <c r="C20" s="151"/>
      <c r="D20" s="157"/>
    </row>
    <row r="21" spans="2:4" ht="14.25" thickBot="1">
      <c r="B21" s="1492" t="s">
        <v>219</v>
      </c>
      <c r="C21" s="1493"/>
      <c r="D21" s="1496">
        <f>ROUND(D17/D19,0)</f>
        <v>28870410</v>
      </c>
    </row>
    <row r="22" spans="2:4" ht="13.5" thickTop="1"/>
    <row r="67" s="68" customFormat="1"/>
  </sheetData>
  <phoneticPr fontId="0" type="noConversion"/>
  <pageMargins left="1" right="0.25" top="1.25" bottom="0.5" header="0.5" footer="0.25"/>
  <pageSetup scale="80" orientation="portrait" r:id="rId1"/>
  <headerFooter scaleWithDoc="0" alignWithMargins="0">
    <oddHeader>&amp;R&amp;"Times New Roman,Regular"PacifiCorp Docket UE-100749
Exhibit No. ___ (MDF-2)
Page &amp;P of &amp;N
Revised 12/6/10</oddHeader>
  </headerFooter>
</worksheet>
</file>

<file path=xl/worksheets/sheet20.xml><?xml version="1.0" encoding="utf-8"?>
<worksheet xmlns="http://schemas.openxmlformats.org/spreadsheetml/2006/main" xmlns:r="http://schemas.openxmlformats.org/officeDocument/2006/relationships">
  <dimension ref="A1:K501"/>
  <sheetViews>
    <sheetView tabSelected="1" topLeftCell="A10" zoomScaleNormal="100" workbookViewId="0">
      <selection activeCell="I6" sqref="I6"/>
    </sheetView>
  </sheetViews>
  <sheetFormatPr defaultColWidth="10" defaultRowHeight="12.75"/>
  <cols>
    <col min="1" max="1" width="2.5703125" style="250" customWidth="1"/>
    <col min="2" max="2" width="36" style="250" customWidth="1"/>
    <col min="3" max="3" width="23.5703125" style="250" customWidth="1"/>
    <col min="4" max="4" width="12.7109375" style="250" bestFit="1" customWidth="1"/>
    <col min="5" max="5" width="6.28515625" style="250" customWidth="1"/>
    <col min="6" max="6" width="15.140625" style="250" customWidth="1"/>
    <col min="7" max="7" width="11.140625" style="250" customWidth="1"/>
    <col min="8" max="8" width="11.7109375" style="250" customWidth="1"/>
    <col min="9" max="9" width="17.140625" style="250" customWidth="1"/>
    <col min="10" max="10" width="8.28515625" style="250" customWidth="1"/>
    <col min="11" max="16384" width="10" style="250"/>
  </cols>
  <sheetData>
    <row r="1" spans="1:11" ht="15.75">
      <c r="A1" s="1150"/>
      <c r="B1" s="1151" t="s">
        <v>134</v>
      </c>
      <c r="C1" s="1150"/>
      <c r="D1" s="1152"/>
      <c r="E1" s="1152"/>
      <c r="F1" s="1153"/>
      <c r="G1" s="1152"/>
      <c r="H1" s="1152"/>
      <c r="I1" s="1153"/>
      <c r="J1" s="1154"/>
    </row>
    <row r="2" spans="1:11" ht="15.75">
      <c r="A2" s="1150"/>
      <c r="B2" s="1151" t="s">
        <v>578</v>
      </c>
      <c r="C2" s="1150"/>
      <c r="D2" s="1152"/>
      <c r="E2" s="1152"/>
      <c r="F2" s="1153"/>
      <c r="G2" s="1152"/>
      <c r="H2" s="1152"/>
      <c r="I2" s="1153"/>
      <c r="J2" s="1153"/>
    </row>
    <row r="3" spans="1:11" ht="15.75">
      <c r="A3" s="1150"/>
      <c r="B3" s="1151" t="s">
        <v>908</v>
      </c>
      <c r="C3" s="1150"/>
      <c r="D3" s="1152"/>
      <c r="E3" s="1152"/>
      <c r="F3" s="1153"/>
      <c r="G3" s="1152"/>
      <c r="H3" s="1152"/>
      <c r="I3" s="1153"/>
      <c r="J3" s="1153"/>
    </row>
    <row r="4" spans="1:11" ht="12" customHeight="1">
      <c r="A4" s="1150"/>
      <c r="B4" s="1150"/>
      <c r="C4" s="1150"/>
      <c r="D4" s="1152"/>
      <c r="E4" s="1152"/>
      <c r="F4" s="1153"/>
      <c r="G4" s="1152"/>
      <c r="H4" s="1152"/>
      <c r="I4" s="1153"/>
      <c r="J4" s="1153"/>
    </row>
    <row r="5" spans="1:11" ht="12" customHeight="1">
      <c r="A5" s="1150"/>
      <c r="B5" s="1150"/>
      <c r="C5" s="1150"/>
      <c r="D5" s="1152"/>
      <c r="E5" s="1152"/>
      <c r="F5" s="1153"/>
      <c r="G5" s="1152"/>
      <c r="H5" s="1152"/>
      <c r="I5" s="1153"/>
      <c r="J5" s="1153"/>
    </row>
    <row r="6" spans="1:11" ht="15.75">
      <c r="A6" s="1150"/>
      <c r="B6" s="1150"/>
      <c r="C6" s="1150"/>
      <c r="D6" s="1152"/>
      <c r="E6" s="1152"/>
      <c r="F6" s="1153" t="s">
        <v>268</v>
      </c>
      <c r="G6" s="1152"/>
      <c r="H6" s="1152"/>
      <c r="I6" s="1153" t="s">
        <v>437</v>
      </c>
      <c r="J6" s="1152"/>
    </row>
    <row r="7" spans="1:11" ht="15.75">
      <c r="A7" s="1150"/>
      <c r="B7" s="1150"/>
      <c r="C7" s="1150"/>
      <c r="D7" s="1155" t="s">
        <v>270</v>
      </c>
      <c r="E7" s="1155" t="s">
        <v>271</v>
      </c>
      <c r="F7" s="1156" t="s">
        <v>272</v>
      </c>
      <c r="G7" s="1155" t="s">
        <v>273</v>
      </c>
      <c r="H7" s="1155" t="s">
        <v>274</v>
      </c>
      <c r="I7" s="1156" t="s">
        <v>275</v>
      </c>
      <c r="J7" s="1155" t="s">
        <v>276</v>
      </c>
    </row>
    <row r="8" spans="1:11" ht="12" customHeight="1">
      <c r="A8" s="1157"/>
      <c r="B8" s="1158" t="s">
        <v>444</v>
      </c>
      <c r="C8" s="1157"/>
      <c r="D8" s="1159"/>
      <c r="E8" s="1159"/>
      <c r="F8" s="1160"/>
      <c r="G8" s="1159"/>
      <c r="H8" s="1159"/>
      <c r="I8" s="1032"/>
      <c r="J8" s="1152"/>
    </row>
    <row r="9" spans="1:11" ht="15.75">
      <c r="A9" s="1157"/>
      <c r="B9" s="1157" t="s">
        <v>579</v>
      </c>
      <c r="C9" s="1157"/>
      <c r="D9" s="7">
        <v>456</v>
      </c>
      <c r="E9" s="1152">
        <v>1</v>
      </c>
      <c r="F9" s="1161"/>
      <c r="G9" s="7" t="s">
        <v>286</v>
      </c>
      <c r="H9" s="1162">
        <v>8.2916446129532903E-2</v>
      </c>
      <c r="I9" s="13">
        <f>+H9*F9</f>
        <v>0</v>
      </c>
      <c r="J9" s="1152" t="s">
        <v>84</v>
      </c>
      <c r="K9" s="14"/>
    </row>
    <row r="10" spans="1:11" ht="12" customHeight="1">
      <c r="A10" s="1157"/>
      <c r="B10" s="1157"/>
      <c r="C10" s="1157"/>
      <c r="D10" s="7"/>
      <c r="E10" s="1152"/>
      <c r="F10" s="1161"/>
      <c r="G10" s="7"/>
      <c r="H10" s="1162"/>
      <c r="I10" s="13"/>
      <c r="J10" s="1152"/>
      <c r="K10" s="14"/>
    </row>
    <row r="11" spans="1:11" ht="12" customHeight="1">
      <c r="A11" s="1157"/>
      <c r="B11" s="1157"/>
      <c r="C11" s="1150"/>
      <c r="D11" s="7"/>
      <c r="E11" s="1152"/>
      <c r="F11" s="1161"/>
      <c r="G11" s="2"/>
      <c r="H11" s="1162">
        <v>8.2916446129532903E-2</v>
      </c>
      <c r="I11" s="13">
        <f>+H11*F11</f>
        <v>0</v>
      </c>
      <c r="J11" s="1152"/>
      <c r="K11" s="14"/>
    </row>
    <row r="12" spans="1:11" ht="15.75">
      <c r="A12" s="1157"/>
      <c r="B12" s="1157" t="s">
        <v>84</v>
      </c>
      <c r="C12" s="1157" t="s">
        <v>580</v>
      </c>
      <c r="D12" s="7"/>
      <c r="E12" s="1152"/>
      <c r="F12" s="1161"/>
      <c r="G12" s="7"/>
      <c r="H12" s="1162"/>
      <c r="I12" s="13"/>
      <c r="J12" s="1152"/>
      <c r="K12" s="14"/>
    </row>
    <row r="13" spans="1:11" s="254" customFormat="1" ht="12" customHeight="1">
      <c r="A13" s="1157"/>
      <c r="B13" s="1157"/>
      <c r="C13" s="1157"/>
      <c r="D13" s="7"/>
      <c r="E13" s="1152"/>
      <c r="F13" s="1161"/>
      <c r="G13" s="7"/>
      <c r="H13" s="1162"/>
      <c r="I13" s="1032"/>
      <c r="J13" s="1152"/>
      <c r="K13" s="110"/>
    </row>
    <row r="14" spans="1:11" s="254" customFormat="1" ht="12" customHeight="1">
      <c r="A14" s="1157"/>
      <c r="B14" s="1157"/>
      <c r="C14" s="1157"/>
      <c r="D14" s="7"/>
      <c r="E14" s="1152"/>
      <c r="F14" s="1163"/>
      <c r="G14" s="2"/>
      <c r="H14" s="1164"/>
      <c r="I14" s="1032"/>
      <c r="J14" s="1152"/>
      <c r="K14" s="110"/>
    </row>
    <row r="15" spans="1:11" s="254" customFormat="1" ht="12" customHeight="1">
      <c r="A15" s="1157"/>
      <c r="B15" s="1157"/>
      <c r="C15" s="1157"/>
      <c r="D15" s="7"/>
      <c r="E15" s="1152"/>
      <c r="F15" s="1161"/>
      <c r="G15" s="870"/>
      <c r="H15" s="1162"/>
      <c r="I15" s="1032"/>
      <c r="J15" s="1152"/>
      <c r="K15" s="110"/>
    </row>
    <row r="16" spans="1:11" ht="15.75">
      <c r="A16" s="1157"/>
      <c r="B16" s="1165"/>
      <c r="C16" s="1157"/>
      <c r="D16" s="1159"/>
      <c r="E16" s="1152"/>
      <c r="F16" s="1032"/>
      <c r="G16" s="1159"/>
      <c r="H16" s="1166"/>
      <c r="I16" s="1032"/>
      <c r="J16" s="1153"/>
    </row>
    <row r="17" spans="1:10" ht="15.75">
      <c r="A17" s="1157"/>
      <c r="B17" s="1165" t="s">
        <v>400</v>
      </c>
      <c r="C17" s="1157"/>
      <c r="D17" s="1159"/>
      <c r="E17" s="1152"/>
      <c r="F17" s="1032"/>
      <c r="G17" s="1159"/>
      <c r="H17" s="1167"/>
      <c r="I17" s="13"/>
      <c r="J17" s="1153"/>
    </row>
    <row r="18" spans="1:10" ht="15.75">
      <c r="A18" s="1157"/>
      <c r="B18" s="1157"/>
      <c r="C18" s="1157"/>
      <c r="D18" s="1159"/>
      <c r="E18" s="1152"/>
      <c r="F18" s="1032"/>
      <c r="G18" s="1159"/>
      <c r="H18" s="1167"/>
      <c r="I18" s="13"/>
      <c r="J18" s="1153"/>
    </row>
    <row r="19" spans="1:10" ht="15.75">
      <c r="A19" s="1157"/>
      <c r="B19" s="1168"/>
      <c r="C19" s="1169"/>
      <c r="D19" s="1170"/>
      <c r="E19" s="1170"/>
      <c r="F19" s="1171"/>
      <c r="G19" s="1170"/>
      <c r="H19" s="1172"/>
      <c r="I19" s="1171"/>
      <c r="J19" s="1173"/>
    </row>
    <row r="20" spans="1:10" ht="15.75">
      <c r="A20" s="1157"/>
      <c r="B20" s="1174"/>
      <c r="C20" s="1157"/>
      <c r="D20" s="1159"/>
      <c r="E20" s="1159"/>
      <c r="F20" s="1032"/>
      <c r="G20" s="1159"/>
      <c r="H20" s="1166"/>
      <c r="I20" s="1032"/>
      <c r="J20" s="1175"/>
    </row>
    <row r="21" spans="1:10" ht="15.75">
      <c r="A21" s="1157"/>
      <c r="B21" s="1176"/>
      <c r="C21" s="1157"/>
      <c r="D21" s="1159"/>
      <c r="E21" s="1159"/>
      <c r="F21" s="1038"/>
      <c r="G21" s="1159"/>
      <c r="H21" s="1159"/>
      <c r="I21" s="1177"/>
      <c r="J21" s="1175"/>
    </row>
    <row r="22" spans="1:10" ht="15.75">
      <c r="A22" s="1157"/>
      <c r="B22" s="1174"/>
      <c r="C22" s="1157"/>
      <c r="D22" s="1159"/>
      <c r="E22" s="1159"/>
      <c r="F22" s="1177"/>
      <c r="G22" s="1159"/>
      <c r="H22" s="1159"/>
      <c r="I22" s="1177"/>
      <c r="J22" s="1175"/>
    </row>
    <row r="23" spans="1:10" ht="15.75">
      <c r="A23" s="1157"/>
      <c r="B23" s="1178"/>
      <c r="C23" s="1157"/>
      <c r="D23" s="1159"/>
      <c r="E23" s="1159"/>
      <c r="F23" s="1177"/>
      <c r="G23" s="1159"/>
      <c r="H23" s="1159"/>
      <c r="I23" s="1177"/>
      <c r="J23" s="1175"/>
    </row>
    <row r="24" spans="1:10" ht="15.75">
      <c r="A24" s="1157"/>
      <c r="B24" s="1178"/>
      <c r="C24" s="1157"/>
      <c r="D24" s="1159"/>
      <c r="E24" s="1159"/>
      <c r="F24" s="1177"/>
      <c r="G24" s="1159"/>
      <c r="H24" s="1159"/>
      <c r="I24" s="1177"/>
      <c r="J24" s="1175"/>
    </row>
    <row r="25" spans="1:10" ht="15.75">
      <c r="A25" s="1157"/>
      <c r="B25" s="1178"/>
      <c r="C25" s="1157"/>
      <c r="D25" s="1159"/>
      <c r="E25" s="1159"/>
      <c r="F25" s="1177"/>
      <c r="G25" s="1159"/>
      <c r="H25" s="1159"/>
      <c r="I25" s="1177"/>
      <c r="J25" s="1175"/>
    </row>
    <row r="26" spans="1:10" ht="15.75">
      <c r="A26" s="1157"/>
      <c r="B26" s="1179"/>
      <c r="C26" s="1180"/>
      <c r="D26" s="1181"/>
      <c r="E26" s="1181"/>
      <c r="F26" s="1182"/>
      <c r="G26" s="1181"/>
      <c r="H26" s="1181"/>
      <c r="I26" s="1182"/>
      <c r="J26" s="1183"/>
    </row>
    <row r="27" spans="1:10" ht="15.75">
      <c r="A27" s="1157"/>
      <c r="B27" s="1165"/>
      <c r="C27" s="1157"/>
      <c r="D27" s="1159"/>
      <c r="E27" s="1159"/>
      <c r="F27" s="1177"/>
      <c r="G27" s="1159"/>
      <c r="H27" s="1159"/>
      <c r="I27" s="1177"/>
      <c r="J27" s="1177"/>
    </row>
    <row r="28" spans="1:10" ht="15.75">
      <c r="A28" s="1157"/>
      <c r="B28" s="1165"/>
      <c r="C28" s="1157"/>
      <c r="D28" s="1159"/>
      <c r="E28" s="1159"/>
      <c r="F28" s="1159"/>
      <c r="G28" s="1159"/>
      <c r="H28" s="1159"/>
      <c r="I28" s="1159"/>
      <c r="J28" s="1184"/>
    </row>
    <row r="29" spans="1:10" ht="15.75">
      <c r="A29" s="1157"/>
      <c r="B29" s="1185"/>
      <c r="C29" s="1169"/>
      <c r="D29" s="1170"/>
      <c r="E29" s="1170"/>
      <c r="F29" s="1170"/>
      <c r="G29" s="1170"/>
      <c r="H29" s="1170"/>
      <c r="I29" s="1170"/>
      <c r="J29" s="1186"/>
    </row>
    <row r="30" spans="1:10" ht="15.75">
      <c r="A30" s="1157"/>
      <c r="B30" s="1174"/>
      <c r="C30" s="1157"/>
      <c r="D30" s="1159"/>
      <c r="E30" s="1159"/>
      <c r="F30" s="1159"/>
      <c r="G30" s="1159"/>
      <c r="H30" s="1159"/>
      <c r="I30" s="1159"/>
      <c r="J30" s="1187"/>
    </row>
    <row r="31" spans="1:10" ht="15.75">
      <c r="A31" s="1150"/>
      <c r="B31" s="1174"/>
      <c r="C31" s="1157"/>
      <c r="D31" s="1157"/>
      <c r="E31" s="1159"/>
      <c r="F31" s="1157"/>
      <c r="G31" s="1157"/>
      <c r="H31" s="1157"/>
      <c r="I31" s="1157"/>
      <c r="J31" s="1188"/>
    </row>
    <row r="32" spans="1:10" ht="15.75">
      <c r="A32" s="1150"/>
      <c r="B32" s="1174"/>
      <c r="C32" s="1157"/>
      <c r="D32" s="1157"/>
      <c r="E32" s="1159"/>
      <c r="F32" s="1157"/>
      <c r="G32" s="1157"/>
      <c r="H32" s="1157"/>
      <c r="I32" s="1157"/>
      <c r="J32" s="1188"/>
    </row>
    <row r="33" spans="1:10" ht="15.75">
      <c r="A33" s="1150"/>
      <c r="B33" s="1174"/>
      <c r="C33" s="1157"/>
      <c r="D33" s="1157"/>
      <c r="E33" s="1159"/>
      <c r="F33" s="1157"/>
      <c r="G33" s="1157"/>
      <c r="H33" s="1157"/>
      <c r="I33" s="1157"/>
      <c r="J33" s="1188"/>
    </row>
    <row r="34" spans="1:10" ht="15.75">
      <c r="A34" s="1150"/>
      <c r="B34" s="1174"/>
      <c r="C34" s="1157"/>
      <c r="D34" s="1157"/>
      <c r="E34" s="1159"/>
      <c r="F34" s="1157"/>
      <c r="G34" s="1157"/>
      <c r="H34" s="1157"/>
      <c r="I34" s="1157"/>
      <c r="J34" s="1188"/>
    </row>
    <row r="35" spans="1:10" ht="15.75">
      <c r="A35" s="1150"/>
      <c r="B35" s="1174"/>
      <c r="C35" s="1157"/>
      <c r="D35" s="1157"/>
      <c r="E35" s="1159"/>
      <c r="F35" s="1157"/>
      <c r="G35" s="1157"/>
      <c r="H35" s="1157"/>
      <c r="I35" s="1157"/>
      <c r="J35" s="1188"/>
    </row>
    <row r="36" spans="1:10" ht="15.75">
      <c r="A36" s="1150"/>
      <c r="B36" s="1174"/>
      <c r="C36" s="1157"/>
      <c r="D36" s="1157"/>
      <c r="E36" s="1159"/>
      <c r="F36" s="1157"/>
      <c r="G36" s="1157"/>
      <c r="H36" s="1157"/>
      <c r="I36" s="1157"/>
      <c r="J36" s="1188"/>
    </row>
    <row r="37" spans="1:10" ht="15.75">
      <c r="A37" s="1150"/>
      <c r="B37" s="1189"/>
      <c r="C37" s="1180"/>
      <c r="D37" s="1180"/>
      <c r="E37" s="1181"/>
      <c r="F37" s="1180"/>
      <c r="G37" s="1180"/>
      <c r="H37" s="1180"/>
      <c r="I37" s="1180"/>
      <c r="J37" s="1190"/>
    </row>
    <row r="38" spans="1:10" ht="15.75">
      <c r="A38" s="1150"/>
      <c r="B38" s="1150"/>
      <c r="C38" s="1150"/>
      <c r="D38" s="1150"/>
      <c r="E38" s="1152"/>
      <c r="F38" s="1150"/>
      <c r="G38" s="1150"/>
      <c r="H38" s="1150"/>
      <c r="I38" s="1150"/>
      <c r="J38" s="1150"/>
    </row>
    <row r="39" spans="1:10">
      <c r="E39" s="252"/>
    </row>
    <row r="40" spans="1:10">
      <c r="E40" s="252"/>
    </row>
    <row r="41" spans="1:10">
      <c r="E41" s="252"/>
    </row>
    <row r="42" spans="1:10">
      <c r="E42" s="252"/>
    </row>
    <row r="43" spans="1:10">
      <c r="E43" s="252"/>
    </row>
    <row r="44" spans="1:10">
      <c r="E44" s="252"/>
    </row>
    <row r="45" spans="1:10">
      <c r="E45" s="252"/>
    </row>
    <row r="46" spans="1:10">
      <c r="E46" s="252"/>
    </row>
    <row r="47" spans="1:10">
      <c r="E47" s="252"/>
    </row>
    <row r="48" spans="1:10">
      <c r="E48" s="252"/>
    </row>
    <row r="49" spans="5:5">
      <c r="E49" s="252"/>
    </row>
    <row r="50" spans="5:5">
      <c r="E50" s="252"/>
    </row>
    <row r="51" spans="5:5">
      <c r="E51" s="252"/>
    </row>
    <row r="52" spans="5:5">
      <c r="E52" s="252"/>
    </row>
    <row r="53" spans="5:5">
      <c r="E53" s="252"/>
    </row>
    <row r="54" spans="5:5">
      <c r="E54" s="252"/>
    </row>
    <row r="55" spans="5:5">
      <c r="E55" s="252"/>
    </row>
    <row r="56" spans="5:5">
      <c r="E56" s="252"/>
    </row>
    <row r="57" spans="5:5">
      <c r="E57" s="252"/>
    </row>
    <row r="58" spans="5:5">
      <c r="E58" s="252"/>
    </row>
    <row r="59" spans="5:5">
      <c r="E59" s="252"/>
    </row>
    <row r="60" spans="5:5">
      <c r="E60" s="252"/>
    </row>
    <row r="61" spans="5:5">
      <c r="E61" s="252"/>
    </row>
    <row r="62" spans="5:5">
      <c r="E62" s="252"/>
    </row>
    <row r="63" spans="5:5">
      <c r="E63" s="252"/>
    </row>
    <row r="64" spans="5:5">
      <c r="E64" s="252"/>
    </row>
    <row r="65" spans="5:5">
      <c r="E65" s="252"/>
    </row>
    <row r="66" spans="5:5">
      <c r="E66" s="252"/>
    </row>
    <row r="67" spans="5:5" s="1615" customFormat="1">
      <c r="E67" s="1623"/>
    </row>
    <row r="68" spans="5:5">
      <c r="E68" s="252"/>
    </row>
    <row r="69" spans="5:5">
      <c r="E69" s="252"/>
    </row>
    <row r="70" spans="5:5">
      <c r="E70" s="252"/>
    </row>
    <row r="71" spans="5:5">
      <c r="E71" s="252"/>
    </row>
    <row r="72" spans="5:5">
      <c r="E72" s="252"/>
    </row>
    <row r="73" spans="5:5">
      <c r="E73" s="252"/>
    </row>
    <row r="74" spans="5:5">
      <c r="E74" s="252"/>
    </row>
    <row r="75" spans="5:5">
      <c r="E75" s="252"/>
    </row>
    <row r="76" spans="5:5">
      <c r="E76" s="252"/>
    </row>
    <row r="77" spans="5:5">
      <c r="E77" s="252"/>
    </row>
    <row r="78" spans="5:5">
      <c r="E78" s="252"/>
    </row>
    <row r="79" spans="5:5">
      <c r="E79" s="252"/>
    </row>
    <row r="80" spans="5:5">
      <c r="E80" s="252"/>
    </row>
    <row r="81" spans="5:5">
      <c r="E81" s="252"/>
    </row>
    <row r="82" spans="5:5">
      <c r="E82" s="252"/>
    </row>
    <row r="83" spans="5:5">
      <c r="E83" s="252"/>
    </row>
    <row r="84" spans="5:5">
      <c r="E84" s="252"/>
    </row>
    <row r="85" spans="5:5">
      <c r="E85" s="252"/>
    </row>
    <row r="86" spans="5:5">
      <c r="E86" s="252"/>
    </row>
    <row r="87" spans="5:5">
      <c r="E87" s="252"/>
    </row>
    <row r="88" spans="5:5">
      <c r="E88" s="252"/>
    </row>
    <row r="89" spans="5:5">
      <c r="E89" s="252"/>
    </row>
    <row r="90" spans="5:5">
      <c r="E90" s="252"/>
    </row>
    <row r="91" spans="5:5">
      <c r="E91" s="252"/>
    </row>
    <row r="92" spans="5:5">
      <c r="E92" s="252"/>
    </row>
    <row r="93" spans="5:5">
      <c r="E93" s="252"/>
    </row>
    <row r="94" spans="5:5">
      <c r="E94" s="252"/>
    </row>
    <row r="95" spans="5:5">
      <c r="E95" s="252"/>
    </row>
    <row r="96" spans="5:5">
      <c r="E96" s="252"/>
    </row>
    <row r="97" spans="5:5">
      <c r="E97" s="252"/>
    </row>
    <row r="98" spans="5:5">
      <c r="E98" s="252"/>
    </row>
    <row r="99" spans="5:5">
      <c r="E99" s="252"/>
    </row>
    <row r="100" spans="5:5">
      <c r="E100" s="252"/>
    </row>
    <row r="101" spans="5:5">
      <c r="E101" s="252"/>
    </row>
    <row r="102" spans="5:5">
      <c r="E102" s="252"/>
    </row>
    <row r="103" spans="5:5">
      <c r="E103" s="252"/>
    </row>
    <row r="104" spans="5:5">
      <c r="E104" s="252"/>
    </row>
    <row r="105" spans="5:5">
      <c r="E105" s="252"/>
    </row>
    <row r="106" spans="5:5">
      <c r="E106" s="252"/>
    </row>
    <row r="107" spans="5:5">
      <c r="E107" s="252"/>
    </row>
    <row r="108" spans="5:5">
      <c r="E108" s="252"/>
    </row>
    <row r="109" spans="5:5">
      <c r="E109" s="252"/>
    </row>
    <row r="110" spans="5:5">
      <c r="E110" s="252"/>
    </row>
    <row r="111" spans="5:5">
      <c r="E111" s="252"/>
    </row>
    <row r="112" spans="5:5">
      <c r="E112" s="252"/>
    </row>
    <row r="113" spans="5:5">
      <c r="E113" s="252"/>
    </row>
    <row r="114" spans="5:5">
      <c r="E114" s="252"/>
    </row>
    <row r="115" spans="5:5">
      <c r="E115" s="252"/>
    </row>
    <row r="116" spans="5:5">
      <c r="E116" s="252"/>
    </row>
    <row r="117" spans="5:5">
      <c r="E117" s="252"/>
    </row>
    <row r="118" spans="5:5">
      <c r="E118" s="252"/>
    </row>
    <row r="119" spans="5:5">
      <c r="E119" s="252"/>
    </row>
    <row r="120" spans="5:5">
      <c r="E120" s="252"/>
    </row>
    <row r="121" spans="5:5">
      <c r="E121" s="252"/>
    </row>
    <row r="122" spans="5:5">
      <c r="E122" s="252"/>
    </row>
    <row r="123" spans="5:5">
      <c r="E123" s="252"/>
    </row>
    <row r="124" spans="5:5">
      <c r="E124" s="252"/>
    </row>
    <row r="125" spans="5:5">
      <c r="E125" s="252"/>
    </row>
    <row r="126" spans="5:5">
      <c r="E126" s="252"/>
    </row>
    <row r="127" spans="5:5">
      <c r="E127" s="252"/>
    </row>
    <row r="128" spans="5:5">
      <c r="E128" s="252"/>
    </row>
    <row r="129" spans="5:5">
      <c r="E129" s="252"/>
    </row>
    <row r="130" spans="5:5">
      <c r="E130" s="252"/>
    </row>
    <row r="131" spans="5:5">
      <c r="E131" s="252"/>
    </row>
    <row r="132" spans="5:5">
      <c r="E132" s="252"/>
    </row>
    <row r="133" spans="5:5">
      <c r="E133" s="252"/>
    </row>
    <row r="134" spans="5:5">
      <c r="E134" s="252"/>
    </row>
    <row r="135" spans="5:5">
      <c r="E135" s="252"/>
    </row>
    <row r="136" spans="5:5">
      <c r="E136" s="252"/>
    </row>
    <row r="137" spans="5:5">
      <c r="E137" s="252"/>
    </row>
    <row r="138" spans="5:5">
      <c r="E138" s="252"/>
    </row>
    <row r="139" spans="5:5">
      <c r="E139" s="252"/>
    </row>
    <row r="140" spans="5:5">
      <c r="E140" s="252"/>
    </row>
    <row r="141" spans="5:5">
      <c r="E141" s="252"/>
    </row>
    <row r="142" spans="5:5">
      <c r="E142" s="252"/>
    </row>
    <row r="143" spans="5:5">
      <c r="E143" s="252"/>
    </row>
    <row r="144" spans="5:5">
      <c r="E144" s="252"/>
    </row>
    <row r="145" spans="5:5">
      <c r="E145" s="252"/>
    </row>
    <row r="146" spans="5:5">
      <c r="E146" s="252"/>
    </row>
    <row r="147" spans="5:5">
      <c r="E147" s="252"/>
    </row>
    <row r="148" spans="5:5">
      <c r="E148" s="252"/>
    </row>
    <row r="149" spans="5:5">
      <c r="E149" s="252"/>
    </row>
    <row r="150" spans="5:5">
      <c r="E150" s="252"/>
    </row>
    <row r="151" spans="5:5">
      <c r="E151" s="252"/>
    </row>
    <row r="152" spans="5:5">
      <c r="E152" s="252"/>
    </row>
    <row r="153" spans="5:5">
      <c r="E153" s="252"/>
    </row>
    <row r="154" spans="5:5">
      <c r="E154" s="252"/>
    </row>
    <row r="155" spans="5:5">
      <c r="E155" s="252"/>
    </row>
    <row r="156" spans="5:5">
      <c r="E156" s="252"/>
    </row>
    <row r="157" spans="5:5">
      <c r="E157" s="252"/>
    </row>
    <row r="158" spans="5:5">
      <c r="E158" s="252"/>
    </row>
    <row r="159" spans="5:5">
      <c r="E159" s="252"/>
    </row>
    <row r="160" spans="5:5">
      <c r="E160" s="252"/>
    </row>
    <row r="161" spans="5:5">
      <c r="E161" s="252"/>
    </row>
    <row r="162" spans="5:5">
      <c r="E162" s="252"/>
    </row>
    <row r="163" spans="5:5">
      <c r="E163" s="252"/>
    </row>
    <row r="164" spans="5:5">
      <c r="E164" s="252"/>
    </row>
    <row r="165" spans="5:5">
      <c r="E165" s="252"/>
    </row>
    <row r="166" spans="5:5">
      <c r="E166" s="252"/>
    </row>
    <row r="167" spans="5:5">
      <c r="E167" s="252"/>
    </row>
    <row r="168" spans="5:5">
      <c r="E168" s="252"/>
    </row>
    <row r="169" spans="5:5">
      <c r="E169" s="252"/>
    </row>
    <row r="170" spans="5:5">
      <c r="E170" s="252"/>
    </row>
    <row r="171" spans="5:5">
      <c r="E171" s="252"/>
    </row>
    <row r="172" spans="5:5">
      <c r="E172" s="252"/>
    </row>
    <row r="173" spans="5:5">
      <c r="E173" s="252"/>
    </row>
    <row r="174" spans="5:5">
      <c r="E174" s="252"/>
    </row>
    <row r="175" spans="5:5">
      <c r="E175" s="252"/>
    </row>
    <row r="176" spans="5:5">
      <c r="E176" s="252"/>
    </row>
    <row r="177" spans="5:5">
      <c r="E177" s="252"/>
    </row>
    <row r="178" spans="5:5">
      <c r="E178" s="252"/>
    </row>
    <row r="179" spans="5:5">
      <c r="E179" s="252"/>
    </row>
    <row r="180" spans="5:5">
      <c r="E180" s="252"/>
    </row>
    <row r="181" spans="5:5">
      <c r="E181" s="252"/>
    </row>
    <row r="182" spans="5:5">
      <c r="E182" s="252"/>
    </row>
    <row r="183" spans="5:5">
      <c r="E183" s="252"/>
    </row>
    <row r="184" spans="5:5">
      <c r="E184" s="252"/>
    </row>
    <row r="185" spans="5:5">
      <c r="E185" s="252"/>
    </row>
    <row r="186" spans="5:5">
      <c r="E186" s="252"/>
    </row>
    <row r="187" spans="5:5">
      <c r="E187" s="252"/>
    </row>
    <row r="188" spans="5:5">
      <c r="E188" s="252"/>
    </row>
    <row r="189" spans="5:5">
      <c r="E189" s="252"/>
    </row>
    <row r="190" spans="5:5">
      <c r="E190" s="252"/>
    </row>
    <row r="191" spans="5:5">
      <c r="E191" s="252"/>
    </row>
    <row r="192" spans="5:5">
      <c r="E192" s="252"/>
    </row>
    <row r="193" spans="5:5">
      <c r="E193" s="252"/>
    </row>
    <row r="194" spans="5:5">
      <c r="E194" s="252"/>
    </row>
    <row r="195" spans="5:5">
      <c r="E195" s="252"/>
    </row>
    <row r="196" spans="5:5">
      <c r="E196" s="252"/>
    </row>
    <row r="197" spans="5:5">
      <c r="E197" s="252"/>
    </row>
    <row r="198" spans="5:5">
      <c r="E198" s="252"/>
    </row>
    <row r="199" spans="5:5">
      <c r="E199" s="252"/>
    </row>
    <row r="200" spans="5:5">
      <c r="E200" s="252"/>
    </row>
    <row r="201" spans="5:5">
      <c r="E201" s="252"/>
    </row>
    <row r="202" spans="5:5">
      <c r="E202" s="252"/>
    </row>
    <row r="203" spans="5:5">
      <c r="E203" s="252"/>
    </row>
    <row r="204" spans="5:5">
      <c r="E204" s="252"/>
    </row>
    <row r="205" spans="5:5">
      <c r="E205" s="252"/>
    </row>
    <row r="206" spans="5:5">
      <c r="E206" s="252"/>
    </row>
    <row r="207" spans="5:5">
      <c r="E207" s="252"/>
    </row>
    <row r="208" spans="5:5">
      <c r="E208" s="252"/>
    </row>
    <row r="209" spans="5:5">
      <c r="E209" s="252"/>
    </row>
    <row r="210" spans="5:5">
      <c r="E210" s="252"/>
    </row>
    <row r="211" spans="5:5">
      <c r="E211" s="252"/>
    </row>
    <row r="212" spans="5:5">
      <c r="E212" s="252"/>
    </row>
    <row r="213" spans="5:5">
      <c r="E213" s="252"/>
    </row>
    <row r="214" spans="5:5">
      <c r="E214" s="252"/>
    </row>
    <row r="215" spans="5:5">
      <c r="E215" s="252"/>
    </row>
    <row r="216" spans="5:5">
      <c r="E216" s="252"/>
    </row>
    <row r="217" spans="5:5">
      <c r="E217" s="252"/>
    </row>
    <row r="218" spans="5:5">
      <c r="E218" s="252"/>
    </row>
    <row r="219" spans="5:5">
      <c r="E219" s="252"/>
    </row>
    <row r="220" spans="5:5">
      <c r="E220" s="252"/>
    </row>
    <row r="221" spans="5:5">
      <c r="E221" s="252"/>
    </row>
    <row r="222" spans="5:5">
      <c r="E222" s="252"/>
    </row>
    <row r="223" spans="5:5">
      <c r="E223" s="252"/>
    </row>
    <row r="224" spans="5:5">
      <c r="E224" s="252"/>
    </row>
    <row r="225" spans="5:5">
      <c r="E225" s="252"/>
    </row>
    <row r="226" spans="5:5">
      <c r="E226" s="252"/>
    </row>
    <row r="227" spans="5:5">
      <c r="E227" s="252"/>
    </row>
    <row r="228" spans="5:5">
      <c r="E228" s="252"/>
    </row>
    <row r="229" spans="5:5">
      <c r="E229" s="252"/>
    </row>
    <row r="230" spans="5:5">
      <c r="E230" s="252"/>
    </row>
    <row r="231" spans="5:5">
      <c r="E231" s="252"/>
    </row>
    <row r="232" spans="5:5">
      <c r="E232" s="252"/>
    </row>
    <row r="233" spans="5:5">
      <c r="E233" s="252"/>
    </row>
    <row r="234" spans="5:5">
      <c r="E234" s="252"/>
    </row>
    <row r="235" spans="5:5">
      <c r="E235" s="252"/>
    </row>
    <row r="236" spans="5:5">
      <c r="E236" s="252"/>
    </row>
    <row r="237" spans="5:5">
      <c r="E237" s="252"/>
    </row>
    <row r="238" spans="5:5">
      <c r="E238" s="252"/>
    </row>
    <row r="239" spans="5:5">
      <c r="E239" s="252"/>
    </row>
    <row r="240" spans="5:5">
      <c r="E240" s="252"/>
    </row>
    <row r="241" spans="5:5">
      <c r="E241" s="252"/>
    </row>
    <row r="242" spans="5:5">
      <c r="E242" s="252"/>
    </row>
    <row r="243" spans="5:5">
      <c r="E243" s="252"/>
    </row>
    <row r="244" spans="5:5">
      <c r="E244" s="252"/>
    </row>
    <row r="245" spans="5:5">
      <c r="E245" s="252"/>
    </row>
    <row r="246" spans="5:5">
      <c r="E246" s="252"/>
    </row>
    <row r="247" spans="5:5">
      <c r="E247" s="252"/>
    </row>
    <row r="248" spans="5:5">
      <c r="E248" s="252"/>
    </row>
    <row r="249" spans="5:5">
      <c r="E249" s="252"/>
    </row>
    <row r="250" spans="5:5">
      <c r="E250" s="252"/>
    </row>
    <row r="251" spans="5:5">
      <c r="E251" s="252"/>
    </row>
    <row r="252" spans="5:5">
      <c r="E252" s="252"/>
    </row>
    <row r="253" spans="5:5">
      <c r="E253" s="252"/>
    </row>
    <row r="254" spans="5:5">
      <c r="E254" s="252"/>
    </row>
    <row r="255" spans="5:5">
      <c r="E255" s="252"/>
    </row>
    <row r="256" spans="5:5">
      <c r="E256" s="252"/>
    </row>
    <row r="257" spans="5:5">
      <c r="E257" s="252"/>
    </row>
    <row r="258" spans="5:5">
      <c r="E258" s="252"/>
    </row>
    <row r="259" spans="5:5">
      <c r="E259" s="252"/>
    </row>
    <row r="260" spans="5:5">
      <c r="E260" s="252"/>
    </row>
    <row r="261" spans="5:5">
      <c r="E261" s="252"/>
    </row>
    <row r="262" spans="5:5">
      <c r="E262" s="252"/>
    </row>
    <row r="263" spans="5:5">
      <c r="E263" s="252"/>
    </row>
    <row r="264" spans="5:5">
      <c r="E264" s="252"/>
    </row>
    <row r="265" spans="5:5">
      <c r="E265" s="252"/>
    </row>
    <row r="266" spans="5:5">
      <c r="E266" s="252"/>
    </row>
    <row r="267" spans="5:5">
      <c r="E267" s="252"/>
    </row>
    <row r="268" spans="5:5">
      <c r="E268" s="252"/>
    </row>
    <row r="269" spans="5:5">
      <c r="E269" s="252"/>
    </row>
    <row r="270" spans="5:5">
      <c r="E270" s="252"/>
    </row>
    <row r="271" spans="5:5">
      <c r="E271" s="252"/>
    </row>
    <row r="272" spans="5:5">
      <c r="E272" s="252"/>
    </row>
    <row r="273" spans="5:5">
      <c r="E273" s="252"/>
    </row>
    <row r="274" spans="5:5">
      <c r="E274" s="252"/>
    </row>
    <row r="275" spans="5:5">
      <c r="E275" s="252"/>
    </row>
    <row r="276" spans="5:5">
      <c r="E276" s="252"/>
    </row>
    <row r="277" spans="5:5">
      <c r="E277" s="252"/>
    </row>
    <row r="278" spans="5:5">
      <c r="E278" s="252"/>
    </row>
    <row r="279" spans="5:5">
      <c r="E279" s="252"/>
    </row>
    <row r="280" spans="5:5">
      <c r="E280" s="252"/>
    </row>
    <row r="281" spans="5:5">
      <c r="E281" s="252"/>
    </row>
    <row r="282" spans="5:5">
      <c r="E282" s="252"/>
    </row>
    <row r="283" spans="5:5">
      <c r="E283" s="252"/>
    </row>
    <row r="284" spans="5:5">
      <c r="E284" s="252"/>
    </row>
    <row r="285" spans="5:5">
      <c r="E285" s="252"/>
    </row>
    <row r="286" spans="5:5">
      <c r="E286" s="252"/>
    </row>
    <row r="287" spans="5:5">
      <c r="E287" s="252"/>
    </row>
    <row r="288" spans="5:5">
      <c r="E288" s="252"/>
    </row>
    <row r="289" spans="5:5">
      <c r="E289" s="252"/>
    </row>
    <row r="290" spans="5:5">
      <c r="E290" s="252"/>
    </row>
    <row r="291" spans="5:5">
      <c r="E291" s="252"/>
    </row>
    <row r="292" spans="5:5">
      <c r="E292" s="252"/>
    </row>
    <row r="293" spans="5:5">
      <c r="E293" s="252"/>
    </row>
    <row r="294" spans="5:5">
      <c r="E294" s="252"/>
    </row>
    <row r="295" spans="5:5">
      <c r="E295" s="252"/>
    </row>
    <row r="296" spans="5:5">
      <c r="E296" s="252"/>
    </row>
    <row r="297" spans="5:5">
      <c r="E297" s="252"/>
    </row>
    <row r="298" spans="5:5">
      <c r="E298" s="252"/>
    </row>
    <row r="299" spans="5:5">
      <c r="E299" s="252"/>
    </row>
    <row r="300" spans="5:5">
      <c r="E300" s="252"/>
    </row>
    <row r="301" spans="5:5">
      <c r="E301" s="252"/>
    </row>
    <row r="302" spans="5:5">
      <c r="E302" s="252"/>
    </row>
    <row r="303" spans="5:5">
      <c r="E303" s="252"/>
    </row>
    <row r="304" spans="5:5">
      <c r="E304" s="252"/>
    </row>
    <row r="305" spans="5:5">
      <c r="E305" s="252"/>
    </row>
    <row r="306" spans="5:5">
      <c r="E306" s="252"/>
    </row>
    <row r="307" spans="5:5">
      <c r="E307" s="252"/>
    </row>
    <row r="308" spans="5:5">
      <c r="E308" s="252"/>
    </row>
    <row r="309" spans="5:5">
      <c r="E309" s="252"/>
    </row>
    <row r="310" spans="5:5">
      <c r="E310" s="252"/>
    </row>
    <row r="311" spans="5:5">
      <c r="E311" s="252"/>
    </row>
    <row r="312" spans="5:5">
      <c r="E312" s="252"/>
    </row>
    <row r="313" spans="5:5">
      <c r="E313" s="252"/>
    </row>
    <row r="314" spans="5:5">
      <c r="E314" s="252"/>
    </row>
    <row r="315" spans="5:5">
      <c r="E315" s="252"/>
    </row>
    <row r="316" spans="5:5">
      <c r="E316" s="252"/>
    </row>
    <row r="317" spans="5:5">
      <c r="E317" s="252"/>
    </row>
    <row r="318" spans="5:5">
      <c r="E318" s="252"/>
    </row>
    <row r="319" spans="5:5">
      <c r="E319" s="252"/>
    </row>
    <row r="320" spans="5:5">
      <c r="E320" s="252"/>
    </row>
    <row r="321" spans="5:5">
      <c r="E321" s="252"/>
    </row>
    <row r="322" spans="5:5">
      <c r="E322" s="252"/>
    </row>
    <row r="323" spans="5:5">
      <c r="E323" s="252"/>
    </row>
    <row r="324" spans="5:5">
      <c r="E324" s="252"/>
    </row>
    <row r="325" spans="5:5">
      <c r="E325" s="252"/>
    </row>
    <row r="326" spans="5:5">
      <c r="E326" s="252"/>
    </row>
    <row r="327" spans="5:5">
      <c r="E327" s="252"/>
    </row>
    <row r="328" spans="5:5">
      <c r="E328" s="252"/>
    </row>
    <row r="329" spans="5:5">
      <c r="E329" s="252"/>
    </row>
    <row r="330" spans="5:5">
      <c r="E330" s="252"/>
    </row>
    <row r="331" spans="5:5">
      <c r="E331" s="252"/>
    </row>
    <row r="332" spans="5:5">
      <c r="E332" s="252"/>
    </row>
    <row r="333" spans="5:5">
      <c r="E333" s="252"/>
    </row>
    <row r="334" spans="5:5">
      <c r="E334" s="252"/>
    </row>
    <row r="335" spans="5:5">
      <c r="E335" s="252"/>
    </row>
    <row r="336" spans="5:5">
      <c r="E336" s="252"/>
    </row>
    <row r="337" spans="5:5">
      <c r="E337" s="252"/>
    </row>
    <row r="338" spans="5:5">
      <c r="E338" s="252"/>
    </row>
    <row r="339" spans="5:5">
      <c r="E339" s="252"/>
    </row>
    <row r="340" spans="5:5">
      <c r="E340" s="252"/>
    </row>
    <row r="341" spans="5:5">
      <c r="E341" s="252"/>
    </row>
    <row r="342" spans="5:5">
      <c r="E342" s="252"/>
    </row>
    <row r="343" spans="5:5">
      <c r="E343" s="252"/>
    </row>
    <row r="344" spans="5:5">
      <c r="E344" s="252"/>
    </row>
    <row r="345" spans="5:5">
      <c r="E345" s="252"/>
    </row>
    <row r="346" spans="5:5">
      <c r="E346" s="252"/>
    </row>
    <row r="347" spans="5:5">
      <c r="E347" s="252"/>
    </row>
    <row r="348" spans="5:5">
      <c r="E348" s="252"/>
    </row>
    <row r="349" spans="5:5">
      <c r="E349" s="252"/>
    </row>
    <row r="350" spans="5:5">
      <c r="E350" s="252"/>
    </row>
    <row r="351" spans="5:5">
      <c r="E351" s="252"/>
    </row>
    <row r="352" spans="5:5">
      <c r="E352" s="252"/>
    </row>
    <row r="353" spans="5:5">
      <c r="E353" s="252"/>
    </row>
    <row r="354" spans="5:5">
      <c r="E354" s="252"/>
    </row>
    <row r="355" spans="5:5">
      <c r="E355" s="252"/>
    </row>
    <row r="356" spans="5:5">
      <c r="E356" s="252"/>
    </row>
    <row r="357" spans="5:5">
      <c r="E357" s="252"/>
    </row>
    <row r="358" spans="5:5">
      <c r="E358" s="252"/>
    </row>
    <row r="359" spans="5:5">
      <c r="E359" s="252"/>
    </row>
    <row r="360" spans="5:5">
      <c r="E360" s="252"/>
    </row>
    <row r="361" spans="5:5">
      <c r="E361" s="252"/>
    </row>
    <row r="362" spans="5:5">
      <c r="E362" s="252"/>
    </row>
    <row r="363" spans="5:5">
      <c r="E363" s="252"/>
    </row>
    <row r="364" spans="5:5">
      <c r="E364" s="252"/>
    </row>
    <row r="365" spans="5:5">
      <c r="E365" s="252"/>
    </row>
    <row r="366" spans="5:5">
      <c r="E366" s="252"/>
    </row>
    <row r="367" spans="5:5">
      <c r="E367" s="252"/>
    </row>
    <row r="368" spans="5:5">
      <c r="E368" s="252"/>
    </row>
    <row r="369" spans="5:5">
      <c r="E369" s="252"/>
    </row>
    <row r="370" spans="5:5">
      <c r="E370" s="252"/>
    </row>
    <row r="371" spans="5:5">
      <c r="E371" s="252"/>
    </row>
    <row r="372" spans="5:5">
      <c r="E372" s="252"/>
    </row>
    <row r="373" spans="5:5">
      <c r="E373" s="252"/>
    </row>
    <row r="374" spans="5:5">
      <c r="E374" s="252"/>
    </row>
    <row r="375" spans="5:5">
      <c r="E375" s="252"/>
    </row>
    <row r="376" spans="5:5">
      <c r="E376" s="252"/>
    </row>
    <row r="377" spans="5:5">
      <c r="E377" s="252"/>
    </row>
    <row r="378" spans="5:5">
      <c r="E378" s="252"/>
    </row>
    <row r="379" spans="5:5">
      <c r="E379" s="252"/>
    </row>
    <row r="380" spans="5:5">
      <c r="E380" s="252"/>
    </row>
    <row r="381" spans="5:5">
      <c r="E381" s="252"/>
    </row>
    <row r="382" spans="5:5">
      <c r="E382" s="252"/>
    </row>
    <row r="383" spans="5:5">
      <c r="E383" s="252"/>
    </row>
    <row r="384" spans="5:5">
      <c r="E384" s="252"/>
    </row>
    <row r="385" spans="5:5">
      <c r="E385" s="252"/>
    </row>
    <row r="386" spans="5:5">
      <c r="E386" s="252"/>
    </row>
    <row r="387" spans="5:5">
      <c r="E387" s="252"/>
    </row>
    <row r="388" spans="5:5">
      <c r="E388" s="252"/>
    </row>
    <row r="389" spans="5:5">
      <c r="E389" s="252"/>
    </row>
    <row r="390" spans="5:5">
      <c r="E390" s="252"/>
    </row>
    <row r="391" spans="5:5">
      <c r="E391" s="252"/>
    </row>
    <row r="392" spans="5:5">
      <c r="E392" s="252"/>
    </row>
    <row r="393" spans="5:5">
      <c r="E393" s="252"/>
    </row>
    <row r="394" spans="5:5">
      <c r="E394" s="252"/>
    </row>
    <row r="395" spans="5:5">
      <c r="E395" s="252"/>
    </row>
    <row r="396" spans="5:5">
      <c r="E396" s="252"/>
    </row>
    <row r="397" spans="5:5">
      <c r="E397" s="252"/>
    </row>
    <row r="398" spans="5:5">
      <c r="E398" s="252"/>
    </row>
    <row r="399" spans="5:5">
      <c r="E399" s="252"/>
    </row>
    <row r="400" spans="5:5">
      <c r="E400" s="252"/>
    </row>
    <row r="401" spans="5:5">
      <c r="E401" s="252"/>
    </row>
    <row r="402" spans="5:5">
      <c r="E402" s="252"/>
    </row>
    <row r="403" spans="5:5">
      <c r="E403" s="252"/>
    </row>
    <row r="404" spans="5:5">
      <c r="E404" s="252"/>
    </row>
    <row r="405" spans="5:5">
      <c r="E405" s="252"/>
    </row>
    <row r="406" spans="5:5">
      <c r="E406" s="252"/>
    </row>
    <row r="407" spans="5:5">
      <c r="E407" s="252"/>
    </row>
    <row r="408" spans="5:5">
      <c r="E408" s="252"/>
    </row>
    <row r="409" spans="5:5">
      <c r="E409" s="252"/>
    </row>
    <row r="410" spans="5:5">
      <c r="E410" s="252"/>
    </row>
    <row r="411" spans="5:5">
      <c r="E411" s="252"/>
    </row>
    <row r="412" spans="5:5">
      <c r="E412" s="252"/>
    </row>
    <row r="413" spans="5:5">
      <c r="E413" s="252"/>
    </row>
    <row r="414" spans="5:5">
      <c r="E414" s="252"/>
    </row>
    <row r="415" spans="5:5">
      <c r="E415" s="252"/>
    </row>
    <row r="416" spans="5:5">
      <c r="E416" s="252"/>
    </row>
    <row r="417" spans="5:5">
      <c r="E417" s="252"/>
    </row>
    <row r="418" spans="5:5">
      <c r="E418" s="252"/>
    </row>
    <row r="419" spans="5:5">
      <c r="E419" s="252"/>
    </row>
    <row r="420" spans="5:5">
      <c r="E420" s="252"/>
    </row>
    <row r="421" spans="5:5">
      <c r="E421" s="252"/>
    </row>
    <row r="422" spans="5:5">
      <c r="E422" s="252"/>
    </row>
    <row r="423" spans="5:5">
      <c r="E423" s="252"/>
    </row>
    <row r="424" spans="5:5">
      <c r="E424" s="252"/>
    </row>
    <row r="425" spans="5:5">
      <c r="E425" s="252"/>
    </row>
    <row r="426" spans="5:5">
      <c r="E426" s="252"/>
    </row>
    <row r="427" spans="5:5">
      <c r="E427" s="252"/>
    </row>
    <row r="428" spans="5:5">
      <c r="E428" s="252"/>
    </row>
    <row r="429" spans="5:5">
      <c r="E429" s="252"/>
    </row>
    <row r="430" spans="5:5">
      <c r="E430" s="252"/>
    </row>
    <row r="431" spans="5:5">
      <c r="E431" s="252"/>
    </row>
    <row r="432" spans="5:5">
      <c r="E432" s="252"/>
    </row>
    <row r="433" spans="5:5">
      <c r="E433" s="252"/>
    </row>
    <row r="434" spans="5:5">
      <c r="E434" s="252"/>
    </row>
    <row r="435" spans="5:5">
      <c r="E435" s="252"/>
    </row>
    <row r="436" spans="5:5">
      <c r="E436" s="252"/>
    </row>
    <row r="437" spans="5:5">
      <c r="E437" s="252"/>
    </row>
    <row r="438" spans="5:5">
      <c r="E438" s="252"/>
    </row>
    <row r="439" spans="5:5">
      <c r="E439" s="252"/>
    </row>
    <row r="440" spans="5:5">
      <c r="E440" s="252"/>
    </row>
    <row r="441" spans="5:5">
      <c r="E441" s="252"/>
    </row>
    <row r="442" spans="5:5">
      <c r="E442" s="252"/>
    </row>
    <row r="443" spans="5:5">
      <c r="E443" s="252"/>
    </row>
    <row r="444" spans="5:5">
      <c r="E444" s="252"/>
    </row>
    <row r="445" spans="5:5">
      <c r="E445" s="252"/>
    </row>
    <row r="446" spans="5:5">
      <c r="E446" s="252"/>
    </row>
    <row r="447" spans="5:5">
      <c r="E447" s="252"/>
    </row>
    <row r="448" spans="5:5">
      <c r="E448" s="252"/>
    </row>
    <row r="449" spans="5:5">
      <c r="E449" s="252"/>
    </row>
    <row r="450" spans="5:5">
      <c r="E450" s="252"/>
    </row>
    <row r="451" spans="5:5">
      <c r="E451" s="252"/>
    </row>
    <row r="452" spans="5:5">
      <c r="E452" s="252"/>
    </row>
    <row r="453" spans="5:5">
      <c r="E453" s="252"/>
    </row>
    <row r="454" spans="5:5">
      <c r="E454" s="252"/>
    </row>
    <row r="455" spans="5:5">
      <c r="E455" s="252"/>
    </row>
    <row r="456" spans="5:5">
      <c r="E456" s="252"/>
    </row>
    <row r="457" spans="5:5">
      <c r="E457" s="252"/>
    </row>
    <row r="458" spans="5:5">
      <c r="E458" s="252"/>
    </row>
    <row r="459" spans="5:5">
      <c r="E459" s="252"/>
    </row>
    <row r="460" spans="5:5">
      <c r="E460" s="252"/>
    </row>
    <row r="461" spans="5:5">
      <c r="E461" s="252"/>
    </row>
    <row r="462" spans="5:5">
      <c r="E462" s="252"/>
    </row>
    <row r="463" spans="5:5">
      <c r="E463" s="252"/>
    </row>
    <row r="464" spans="5:5">
      <c r="E464" s="252"/>
    </row>
    <row r="465" spans="5:5">
      <c r="E465" s="252"/>
    </row>
    <row r="466" spans="5:5">
      <c r="E466" s="252"/>
    </row>
    <row r="467" spans="5:5">
      <c r="E467" s="252"/>
    </row>
    <row r="468" spans="5:5">
      <c r="E468" s="252"/>
    </row>
    <row r="469" spans="5:5">
      <c r="E469" s="252"/>
    </row>
    <row r="470" spans="5:5">
      <c r="E470" s="252"/>
    </row>
    <row r="471" spans="5:5">
      <c r="E471" s="252"/>
    </row>
    <row r="472" spans="5:5">
      <c r="E472" s="252"/>
    </row>
    <row r="473" spans="5:5">
      <c r="E473" s="252"/>
    </row>
    <row r="474" spans="5:5">
      <c r="E474" s="252"/>
    </row>
    <row r="475" spans="5:5">
      <c r="E475" s="252"/>
    </row>
    <row r="476" spans="5:5">
      <c r="E476" s="252"/>
    </row>
    <row r="477" spans="5:5">
      <c r="E477" s="252"/>
    </row>
    <row r="478" spans="5:5">
      <c r="E478" s="252"/>
    </row>
    <row r="479" spans="5:5">
      <c r="E479" s="252"/>
    </row>
    <row r="480" spans="5:5">
      <c r="E480" s="252"/>
    </row>
    <row r="481" spans="5:5">
      <c r="E481" s="252"/>
    </row>
    <row r="482" spans="5:5">
      <c r="E482" s="252"/>
    </row>
    <row r="483" spans="5:5">
      <c r="E483" s="252"/>
    </row>
    <row r="484" spans="5:5">
      <c r="E484" s="252"/>
    </row>
    <row r="485" spans="5:5">
      <c r="E485" s="252"/>
    </row>
    <row r="486" spans="5:5">
      <c r="E486" s="252"/>
    </row>
    <row r="487" spans="5:5">
      <c r="E487" s="252"/>
    </row>
    <row r="488" spans="5:5">
      <c r="E488" s="252"/>
    </row>
    <row r="489" spans="5:5">
      <c r="E489" s="252"/>
    </row>
    <row r="490" spans="5:5">
      <c r="E490" s="252"/>
    </row>
    <row r="491" spans="5:5">
      <c r="E491" s="252"/>
    </row>
    <row r="492" spans="5:5">
      <c r="E492" s="252"/>
    </row>
    <row r="493" spans="5:5">
      <c r="E493" s="252"/>
    </row>
    <row r="494" spans="5:5">
      <c r="E494" s="252"/>
    </row>
    <row r="495" spans="5:5">
      <c r="E495" s="252"/>
    </row>
    <row r="496" spans="5:5">
      <c r="E496" s="252"/>
    </row>
    <row r="497" spans="5:5">
      <c r="E497" s="252"/>
    </row>
    <row r="498" spans="5:5">
      <c r="E498" s="252"/>
    </row>
    <row r="499" spans="5:5">
      <c r="E499" s="252"/>
    </row>
    <row r="500" spans="5:5">
      <c r="E500" s="252"/>
    </row>
    <row r="501" spans="5:5">
      <c r="E501" s="252"/>
    </row>
  </sheetData>
  <conditionalFormatting sqref="B9:B10 B12:B15">
    <cfRule type="cellIs" dxfId="85" priority="3" stopIfTrue="1" operator="equal">
      <formula>"Title"</formula>
    </cfRule>
  </conditionalFormatting>
  <conditionalFormatting sqref="B8">
    <cfRule type="cellIs" dxfId="84" priority="2" stopIfTrue="1" operator="equal">
      <formula>"Adjustment to Income/Expense/Rate Base:"</formula>
    </cfRule>
  </conditionalFormatting>
  <conditionalFormatting sqref="J1">
    <cfRule type="cellIs" dxfId="83" priority="1" stopIfTrue="1" operator="equal">
      <formula>"x.x"</formula>
    </cfRule>
  </conditionalFormatting>
  <dataValidations count="3">
    <dataValidation type="list" allowBlank="1" showInputMessage="1" showErrorMessage="1" errorTitle="Adjustment Type Entry Error" error="An invalid adjustment type was entered._x000a__x000a_Valid values are 1, 2, or 3" sqref="E9:E15">
      <formula1>"1,2,3"</formula1>
    </dataValidation>
    <dataValidation type="list" errorStyle="warning" allowBlank="1" showInputMessage="1" showErrorMessage="1" errorTitle="Factor" error="This factor is not included in the drop-down list. Is this the factor you want to use?" sqref="G16:G20">
      <formula1>$G$34:$G$125</formula1>
    </dataValidation>
    <dataValidation type="list" errorStyle="warning" allowBlank="1" showInputMessage="1" showErrorMessage="1" errorTitle="FERC ACCOUNT" error="This FERC Account is not included in the drop-down list. Is this the account you want to use?" sqref="D16:D20">
      <formula1>$D$34:$D$368</formula1>
    </dataValidation>
  </dataValidations>
  <pageMargins left="1" right="0.25" top="1.25" bottom="0.5" header="0.5" footer="0.25"/>
  <pageSetup scale="60" orientation="portrait" r:id="rId1"/>
  <headerFooter scaleWithDoc="0" alignWithMargins="0">
    <oddHeader>&amp;R&amp;"Times New Roman,Regular"PacifiCorp Docket UE-100749
Exhibit No. ___ (MDF-2)
Page &amp;P of &amp;N
Revised 12/6/10</oddHeader>
  </headerFooter>
  <drawing r:id="rId2"/>
</worksheet>
</file>

<file path=xl/worksheets/sheet21.xml><?xml version="1.0" encoding="utf-8"?>
<worksheet xmlns="http://schemas.openxmlformats.org/spreadsheetml/2006/main" xmlns:r="http://schemas.openxmlformats.org/officeDocument/2006/relationships">
  <dimension ref="A1:BA81"/>
  <sheetViews>
    <sheetView tabSelected="1" zoomScaleNormal="100" workbookViewId="0">
      <selection activeCell="I6" sqref="I6"/>
    </sheetView>
  </sheetViews>
  <sheetFormatPr defaultColWidth="13.140625" defaultRowHeight="12.75"/>
  <cols>
    <col min="1" max="1" width="3.85546875" style="14" customWidth="1"/>
    <col min="2" max="2" width="36" style="14" customWidth="1"/>
    <col min="3" max="3" width="13.140625" style="14"/>
    <col min="4" max="4" width="12.7109375" style="14" bestFit="1" customWidth="1"/>
    <col min="5" max="5" width="9.140625" style="14" customWidth="1"/>
    <col min="6" max="6" width="15.140625" style="14" customWidth="1"/>
    <col min="7" max="7" width="10.28515625" style="14" customWidth="1"/>
    <col min="8" max="8" width="11" style="14" customWidth="1"/>
    <col min="9" max="9" width="15.42578125" style="14" customWidth="1"/>
    <col min="10" max="16384" width="13.140625" style="14"/>
  </cols>
  <sheetData>
    <row r="1" spans="1:53" ht="15.75">
      <c r="A1" s="879"/>
      <c r="B1" s="1191" t="s">
        <v>134</v>
      </c>
      <c r="C1" s="879"/>
      <c r="D1" s="7"/>
      <c r="E1" s="7"/>
      <c r="F1" s="1145"/>
      <c r="G1" s="7"/>
      <c r="H1" s="870"/>
      <c r="I1" s="1192"/>
      <c r="J1" s="101"/>
      <c r="K1" s="870"/>
      <c r="L1" s="870"/>
      <c r="M1" s="870"/>
      <c r="N1" s="870"/>
      <c r="O1" s="1193"/>
      <c r="P1" s="880"/>
      <c r="Q1" s="2"/>
      <c r="R1" s="904"/>
      <c r="S1" s="904"/>
      <c r="T1" s="904"/>
      <c r="U1" s="1194"/>
      <c r="V1" s="931"/>
      <c r="W1" s="879"/>
      <c r="X1" s="31"/>
      <c r="Y1" s="1"/>
      <c r="Z1" s="1051"/>
      <c r="AA1" s="1"/>
      <c r="AB1" s="1"/>
      <c r="AC1" s="1"/>
      <c r="AD1" s="1"/>
      <c r="AE1" s="1"/>
      <c r="AF1" s="1"/>
      <c r="AG1" s="1"/>
      <c r="AH1" s="1"/>
      <c r="AI1" s="1"/>
      <c r="AJ1" s="1"/>
      <c r="AK1" s="1"/>
      <c r="AL1" s="1"/>
      <c r="AM1" s="1"/>
      <c r="AN1" s="1"/>
      <c r="AO1" s="1"/>
      <c r="AP1" s="1"/>
      <c r="AQ1" s="1"/>
      <c r="AR1" s="1"/>
      <c r="AS1" s="1"/>
      <c r="AT1" s="1"/>
      <c r="AU1" s="1"/>
      <c r="AV1" s="1"/>
      <c r="AW1" s="1"/>
      <c r="AX1" s="1"/>
      <c r="AY1" s="1"/>
      <c r="AZ1" s="1"/>
      <c r="BA1" s="1"/>
    </row>
    <row r="2" spans="1:53" ht="15.75">
      <c r="A2" s="879"/>
      <c r="B2" s="17" t="s">
        <v>578</v>
      </c>
      <c r="C2" s="879"/>
      <c r="D2" s="7"/>
      <c r="E2" s="7"/>
      <c r="F2" s="1145"/>
      <c r="G2" s="7"/>
      <c r="H2" s="7"/>
      <c r="I2" s="1195"/>
      <c r="J2" s="1032"/>
      <c r="K2" s="1032"/>
      <c r="L2" s="1032"/>
      <c r="M2" s="1032"/>
      <c r="N2" s="1032"/>
      <c r="O2" s="1193"/>
      <c r="P2" s="880"/>
      <c r="Q2" s="2"/>
      <c r="R2" s="904"/>
      <c r="S2" s="904"/>
      <c r="T2" s="904"/>
      <c r="U2" s="904"/>
      <c r="V2" s="904"/>
      <c r="W2" s="879"/>
      <c r="X2" s="31"/>
      <c r="Y2" s="1"/>
      <c r="Z2" s="1051"/>
      <c r="AA2" s="1"/>
      <c r="AB2" s="1"/>
      <c r="AC2" s="1"/>
      <c r="AD2" s="1"/>
      <c r="AE2" s="1"/>
      <c r="AF2" s="1"/>
      <c r="AG2" s="1"/>
      <c r="AH2" s="1"/>
      <c r="AI2" s="1"/>
      <c r="AJ2" s="1"/>
      <c r="AK2" s="1"/>
      <c r="AL2" s="1"/>
      <c r="AM2" s="1"/>
      <c r="AN2" s="1"/>
      <c r="AO2" s="1"/>
      <c r="AP2" s="1"/>
      <c r="AQ2" s="1"/>
      <c r="AR2" s="1"/>
      <c r="AS2" s="1"/>
      <c r="AT2" s="1"/>
      <c r="AU2" s="1"/>
      <c r="AV2" s="1"/>
      <c r="AW2" s="1"/>
      <c r="AX2" s="1"/>
      <c r="AY2" s="1"/>
      <c r="AZ2" s="1"/>
      <c r="BA2" s="1"/>
    </row>
    <row r="3" spans="1:53" ht="15.75">
      <c r="A3" s="879"/>
      <c r="B3" s="17" t="s">
        <v>909</v>
      </c>
      <c r="C3" s="879"/>
      <c r="D3" s="7"/>
      <c r="E3" s="7"/>
      <c r="F3" s="1145"/>
      <c r="G3" s="7"/>
      <c r="H3" s="7"/>
      <c r="I3" s="1196"/>
      <c r="J3" s="1032"/>
      <c r="K3" s="1032"/>
      <c r="L3" s="1032"/>
      <c r="M3" s="1032"/>
      <c r="N3" s="1032"/>
      <c r="O3" s="880"/>
      <c r="P3" s="880"/>
      <c r="Q3" s="880"/>
      <c r="R3" s="904"/>
      <c r="S3" s="904"/>
      <c r="T3" s="904"/>
      <c r="U3" s="904"/>
      <c r="V3" s="904"/>
      <c r="W3" s="879"/>
      <c r="X3" s="31"/>
      <c r="Y3" s="1"/>
      <c r="Z3" s="1051"/>
      <c r="AA3" s="1"/>
      <c r="AB3" s="1"/>
      <c r="AC3" s="1"/>
      <c r="AD3" s="1"/>
      <c r="AE3" s="1"/>
      <c r="AF3" s="1"/>
      <c r="AG3" s="1"/>
      <c r="AH3" s="1"/>
      <c r="AI3" s="1"/>
      <c r="AJ3" s="1"/>
      <c r="AK3" s="1"/>
      <c r="AL3" s="1"/>
      <c r="AM3" s="1"/>
      <c r="AN3" s="1"/>
      <c r="AO3" s="1"/>
      <c r="AP3" s="1"/>
      <c r="AQ3" s="1"/>
      <c r="AR3" s="1"/>
      <c r="AS3" s="1"/>
      <c r="AT3" s="1"/>
      <c r="AU3" s="1"/>
      <c r="AV3" s="1"/>
      <c r="AW3" s="1"/>
      <c r="AX3" s="1"/>
      <c r="AY3" s="1"/>
      <c r="AZ3" s="1"/>
      <c r="BA3" s="1"/>
    </row>
    <row r="4" spans="1:53" ht="15.75">
      <c r="A4" s="879"/>
      <c r="B4" s="879"/>
      <c r="C4" s="879"/>
      <c r="D4" s="7"/>
      <c r="E4" s="7"/>
      <c r="F4" s="1145"/>
      <c r="G4" s="7"/>
      <c r="H4" s="7"/>
      <c r="I4" s="1196"/>
      <c r="J4" s="1032"/>
      <c r="K4" s="1032"/>
      <c r="L4" s="1032"/>
      <c r="M4" s="1032"/>
      <c r="N4" s="1032"/>
      <c r="O4" s="880"/>
      <c r="P4" s="1197"/>
      <c r="Q4" s="880"/>
      <c r="R4" s="904"/>
      <c r="S4" s="904"/>
      <c r="T4" s="904"/>
      <c r="U4" s="904"/>
      <c r="V4" s="904"/>
      <c r="W4" s="1198"/>
      <c r="X4" s="31"/>
      <c r="Y4" s="1"/>
      <c r="Z4" s="1051"/>
      <c r="AA4" s="1"/>
      <c r="AB4" s="1"/>
      <c r="AC4" s="1"/>
      <c r="AD4" s="1"/>
      <c r="AE4" s="1"/>
      <c r="AF4" s="1"/>
      <c r="AG4" s="1"/>
      <c r="AH4" s="1"/>
      <c r="AI4" s="1"/>
      <c r="AJ4" s="1"/>
      <c r="AK4" s="1"/>
      <c r="AL4" s="1"/>
      <c r="AM4" s="1"/>
      <c r="AN4" s="1"/>
      <c r="AO4" s="1"/>
      <c r="AP4" s="1"/>
      <c r="AQ4" s="1"/>
      <c r="AR4" s="1"/>
      <c r="AS4" s="1"/>
      <c r="AT4" s="1"/>
      <c r="AU4" s="1"/>
      <c r="AV4" s="1"/>
      <c r="AW4" s="1"/>
      <c r="AX4" s="1"/>
      <c r="AY4" s="1"/>
      <c r="AZ4" s="1"/>
      <c r="BA4" s="1"/>
    </row>
    <row r="5" spans="1:53" ht="15.75">
      <c r="A5" s="879"/>
      <c r="B5" s="879"/>
      <c r="C5" s="879"/>
      <c r="D5" s="7"/>
      <c r="E5" s="7"/>
      <c r="F5" s="1145"/>
      <c r="G5" s="7"/>
      <c r="H5" s="7"/>
      <c r="I5" s="1196"/>
      <c r="J5" s="1032"/>
      <c r="K5" s="1032"/>
      <c r="L5" s="1032"/>
      <c r="M5" s="1032"/>
      <c r="N5" s="1032"/>
      <c r="O5" s="880"/>
      <c r="P5" s="880"/>
      <c r="Q5" s="880"/>
      <c r="R5" s="904"/>
      <c r="S5" s="904"/>
      <c r="T5" s="904"/>
      <c r="U5" s="904"/>
      <c r="V5" s="904"/>
      <c r="W5" s="879"/>
      <c r="X5" s="31"/>
      <c r="Y5" s="1"/>
      <c r="Z5" s="1051"/>
      <c r="AA5" s="1"/>
      <c r="AB5" s="1"/>
      <c r="AC5" s="1"/>
      <c r="AD5" s="1"/>
      <c r="AE5" s="1"/>
      <c r="AF5" s="1"/>
      <c r="AG5" s="1"/>
      <c r="AH5" s="1"/>
      <c r="AI5" s="1"/>
      <c r="AJ5" s="1"/>
      <c r="AK5" s="1"/>
      <c r="AL5" s="1"/>
      <c r="AM5" s="1"/>
      <c r="AN5" s="1"/>
      <c r="AO5" s="1"/>
      <c r="AP5" s="1"/>
      <c r="AQ5" s="1"/>
      <c r="AR5" s="1"/>
      <c r="AS5" s="1"/>
      <c r="AT5" s="1"/>
      <c r="AU5" s="1"/>
      <c r="AV5" s="1"/>
      <c r="AW5" s="1"/>
      <c r="AX5" s="1"/>
      <c r="AY5" s="1"/>
      <c r="AZ5" s="1"/>
      <c r="BA5" s="1"/>
    </row>
    <row r="6" spans="1:53" ht="15.75">
      <c r="A6" s="879"/>
      <c r="B6" s="1"/>
      <c r="C6" s="1"/>
      <c r="D6" s="870"/>
      <c r="E6" s="870"/>
      <c r="F6" s="13" t="s">
        <v>268</v>
      </c>
      <c r="G6" s="870"/>
      <c r="H6" s="870"/>
      <c r="I6" s="1199" t="s">
        <v>437</v>
      </c>
      <c r="J6" s="870"/>
      <c r="K6" s="870"/>
      <c r="L6" s="870"/>
      <c r="M6" s="870"/>
      <c r="N6" s="870"/>
      <c r="O6" s="9"/>
      <c r="P6" s="1052"/>
      <c r="Q6" s="9"/>
      <c r="R6" s="880"/>
      <c r="S6" s="904"/>
      <c r="T6" s="904"/>
      <c r="U6" s="904"/>
      <c r="V6" s="904"/>
      <c r="W6" s="7"/>
      <c r="X6" s="31"/>
      <c r="Y6" s="1"/>
      <c r="Z6" s="1051"/>
      <c r="AA6" s="1"/>
      <c r="AB6" s="1"/>
      <c r="AC6" s="1"/>
      <c r="AD6" s="1"/>
      <c r="AE6" s="1"/>
      <c r="AF6" s="1"/>
      <c r="AG6" s="1"/>
      <c r="AH6" s="1"/>
      <c r="AI6" s="1"/>
      <c r="AJ6" s="1"/>
      <c r="AK6" s="1"/>
      <c r="AL6" s="1"/>
      <c r="AM6" s="1"/>
      <c r="AN6" s="1"/>
      <c r="AO6" s="1"/>
      <c r="AP6" s="1"/>
      <c r="AQ6" s="1"/>
      <c r="AR6" s="1"/>
      <c r="AS6" s="1"/>
      <c r="AT6" s="1"/>
      <c r="AU6" s="1"/>
      <c r="AV6" s="1"/>
      <c r="AW6" s="1"/>
      <c r="AX6" s="1"/>
      <c r="AY6" s="1"/>
      <c r="AZ6" s="1"/>
      <c r="BA6" s="1"/>
    </row>
    <row r="7" spans="1:53" ht="15.75">
      <c r="A7" s="879"/>
      <c r="B7" s="1"/>
      <c r="C7" s="1"/>
      <c r="D7" s="1029" t="s">
        <v>270</v>
      </c>
      <c r="E7" s="1029" t="s">
        <v>271</v>
      </c>
      <c r="F7" s="1200" t="s">
        <v>272</v>
      </c>
      <c r="G7" s="1029" t="s">
        <v>273</v>
      </c>
      <c r="H7" s="1029" t="s">
        <v>274</v>
      </c>
      <c r="I7" s="1201" t="s">
        <v>275</v>
      </c>
      <c r="J7" s="1029"/>
      <c r="K7" s="870"/>
      <c r="L7" s="870"/>
      <c r="M7" s="870"/>
      <c r="N7" s="870"/>
      <c r="O7" s="9"/>
      <c r="P7" s="9"/>
      <c r="Q7" s="9"/>
      <c r="R7" s="2"/>
      <c r="S7" s="9"/>
      <c r="T7" s="9"/>
      <c r="U7" s="9"/>
      <c r="V7" s="9"/>
      <c r="W7" s="1050"/>
      <c r="X7" s="1202"/>
      <c r="Y7" s="1"/>
      <c r="Z7" s="1051"/>
      <c r="AA7" s="1"/>
      <c r="AB7" s="1"/>
      <c r="AC7" s="1"/>
      <c r="AD7" s="1"/>
      <c r="AE7" s="1"/>
      <c r="AF7" s="1"/>
      <c r="AG7" s="1"/>
      <c r="AH7" s="1"/>
      <c r="AI7" s="1"/>
      <c r="AJ7" s="1"/>
      <c r="AK7" s="1"/>
      <c r="AL7" s="1"/>
      <c r="AM7" s="1"/>
      <c r="AN7" s="1"/>
      <c r="AO7" s="1"/>
      <c r="AP7" s="1"/>
      <c r="AQ7" s="1"/>
      <c r="AR7" s="1"/>
      <c r="AS7" s="1"/>
      <c r="AT7" s="1"/>
      <c r="AU7" s="1"/>
      <c r="AV7" s="1"/>
      <c r="AW7" s="1"/>
      <c r="AX7" s="1"/>
      <c r="AY7" s="1"/>
      <c r="AZ7" s="1"/>
      <c r="BA7" s="1"/>
    </row>
    <row r="8" spans="1:53" ht="15.75">
      <c r="A8" s="1085"/>
      <c r="B8" s="1203" t="s">
        <v>378</v>
      </c>
      <c r="C8" s="1204"/>
      <c r="D8" s="1205"/>
      <c r="E8" s="1205"/>
      <c r="F8" s="1205"/>
      <c r="G8" s="1062"/>
      <c r="H8" s="1062"/>
      <c r="I8" s="1038"/>
      <c r="J8" s="1053"/>
      <c r="K8" s="1053"/>
      <c r="L8" s="1053"/>
      <c r="M8" s="1053"/>
      <c r="N8" s="1053"/>
      <c r="O8" s="1066"/>
      <c r="P8" s="1066"/>
      <c r="Q8" s="1066"/>
      <c r="R8" s="1054"/>
      <c r="S8" s="1054"/>
      <c r="T8" s="1054"/>
      <c r="U8" s="1054"/>
      <c r="V8" s="1054"/>
      <c r="W8" s="1055"/>
      <c r="X8" s="10"/>
      <c r="Y8" s="1"/>
      <c r="Z8" s="1051"/>
      <c r="AA8" s="11"/>
      <c r="AB8" s="11"/>
      <c r="AC8" s="1"/>
      <c r="AD8" s="1"/>
      <c r="AE8" s="1"/>
      <c r="AF8" s="1"/>
      <c r="AG8" s="1"/>
      <c r="AH8" s="1"/>
      <c r="AI8" s="1"/>
      <c r="AJ8" s="1"/>
      <c r="AK8" s="1"/>
      <c r="AL8" s="1"/>
      <c r="AM8" s="1"/>
      <c r="AN8" s="1"/>
      <c r="AO8" s="1"/>
      <c r="AP8" s="1"/>
      <c r="AQ8" s="1"/>
      <c r="AR8" s="1"/>
      <c r="AS8" s="1"/>
      <c r="AT8" s="1"/>
      <c r="AU8" s="1"/>
      <c r="AV8" s="1"/>
      <c r="AW8" s="1"/>
      <c r="AX8" s="1"/>
      <c r="AY8" s="1"/>
      <c r="AZ8" s="1"/>
      <c r="BA8" s="1"/>
    </row>
    <row r="9" spans="1:53" customFormat="1" ht="15.75">
      <c r="A9" s="1085"/>
      <c r="B9" s="1206" t="s">
        <v>379</v>
      </c>
      <c r="C9" s="1207"/>
      <c r="D9" s="1208">
        <v>456</v>
      </c>
      <c r="E9" s="1208">
        <v>1</v>
      </c>
      <c r="F9" s="1163">
        <v>1510392.15</v>
      </c>
      <c r="G9" s="1061" t="s">
        <v>446</v>
      </c>
      <c r="H9" s="1209">
        <v>6.7962132476317438E-2</v>
      </c>
      <c r="I9" s="1032">
        <f>+H9*F9</f>
        <v>102649.47138948992</v>
      </c>
      <c r="J9" s="1210"/>
      <c r="K9" s="1161"/>
      <c r="L9" s="1161"/>
      <c r="M9" s="1068"/>
      <c r="N9" s="1211"/>
    </row>
    <row r="10" spans="1:53" customFormat="1" ht="15.75">
      <c r="A10" s="1085"/>
      <c r="B10" s="1206"/>
      <c r="C10" s="1207"/>
      <c r="D10" s="1208"/>
      <c r="E10" s="1208"/>
      <c r="F10" s="1163"/>
      <c r="G10" s="1212"/>
      <c r="H10" s="1213"/>
      <c r="I10" s="1032"/>
      <c r="J10" s="1210"/>
      <c r="K10" s="1161"/>
      <c r="L10" s="1161"/>
      <c r="M10" s="1068"/>
      <c r="N10" s="1211"/>
    </row>
    <row r="11" spans="1:53" customFormat="1" ht="15.75">
      <c r="A11" s="1085"/>
      <c r="B11" s="1206" t="s">
        <v>379</v>
      </c>
      <c r="C11" s="1207"/>
      <c r="D11" s="1208">
        <v>456</v>
      </c>
      <c r="E11" s="1208">
        <v>3</v>
      </c>
      <c r="F11" s="1163">
        <v>-251061.42999999991</v>
      </c>
      <c r="G11" s="1061" t="s">
        <v>446</v>
      </c>
      <c r="H11" s="1209">
        <v>6.7962132476317438E-2</v>
      </c>
      <c r="I11" s="1032">
        <f>+H11*F11</f>
        <v>-17062.670165353691</v>
      </c>
      <c r="J11" s="1210"/>
      <c r="K11" s="1161"/>
      <c r="L11" s="1161"/>
      <c r="M11" s="1068"/>
      <c r="N11" s="1211"/>
    </row>
    <row r="12" spans="1:53" customFormat="1" ht="15.75">
      <c r="A12" s="1085"/>
      <c r="B12" s="1206"/>
      <c r="C12" s="1207"/>
      <c r="D12" s="1208"/>
      <c r="E12" s="1208"/>
      <c r="F12" s="1163"/>
      <c r="G12" s="1061"/>
      <c r="H12" s="1209"/>
      <c r="I12" s="1032"/>
      <c r="J12" s="1210"/>
      <c r="K12" s="1214"/>
      <c r="L12" s="1161"/>
      <c r="M12" s="1214"/>
      <c r="N12" s="1057"/>
    </row>
    <row r="13" spans="1:53" ht="15.75">
      <c r="A13" s="1066"/>
      <c r="B13" s="1215" t="s">
        <v>581</v>
      </c>
      <c r="C13" s="1207"/>
      <c r="D13" s="1208"/>
      <c r="E13" s="1208"/>
      <c r="F13" s="1216">
        <f>+F11+F9</f>
        <v>1259330.72</v>
      </c>
      <c r="G13" s="1061"/>
      <c r="H13" s="1167"/>
      <c r="I13" s="1216">
        <f>+I11+I9</f>
        <v>85586.80122413623</v>
      </c>
      <c r="J13" s="1217"/>
      <c r="K13" s="1214"/>
      <c r="L13" s="1161"/>
      <c r="M13" s="1218"/>
      <c r="N13" s="1219"/>
      <c r="O13" s="929"/>
      <c r="P13" s="929"/>
      <c r="Q13" s="929"/>
      <c r="R13" s="929"/>
      <c r="S13" s="929"/>
      <c r="T13" s="929"/>
      <c r="U13" s="929"/>
      <c r="V13" s="925"/>
      <c r="W13" s="1055"/>
      <c r="X13" s="10"/>
      <c r="Y13" s="1"/>
      <c r="Z13" s="1051"/>
      <c r="AA13" s="11"/>
      <c r="AB13" s="11"/>
      <c r="AC13" s="904"/>
      <c r="AD13" s="1"/>
      <c r="AE13" s="1"/>
      <c r="AF13" s="1"/>
      <c r="AG13" s="1"/>
      <c r="AH13" s="1"/>
      <c r="AI13" s="1"/>
      <c r="AJ13" s="1"/>
      <c r="AK13" s="1"/>
      <c r="AL13" s="1"/>
      <c r="AM13" s="1"/>
      <c r="AN13" s="1"/>
      <c r="AO13" s="1"/>
      <c r="AP13" s="1"/>
      <c r="AQ13" s="1"/>
      <c r="AR13" s="1"/>
      <c r="AS13" s="1"/>
      <c r="AT13" s="1"/>
      <c r="AU13" s="1"/>
      <c r="AV13" s="1"/>
      <c r="AW13" s="1"/>
      <c r="AX13" s="1"/>
      <c r="AY13" s="1"/>
      <c r="AZ13" s="1"/>
      <c r="BA13" s="1"/>
    </row>
    <row r="14" spans="1:53" ht="15.75">
      <c r="A14" s="1066"/>
      <c r="B14" s="1215"/>
      <c r="C14" s="1207"/>
      <c r="D14" s="1208"/>
      <c r="E14" s="1208"/>
      <c r="F14" s="1220"/>
      <c r="G14" s="1061"/>
      <c r="H14" s="1167"/>
      <c r="I14" s="1221"/>
      <c r="J14" s="1210"/>
      <c r="K14" s="1068"/>
      <c r="L14" s="1068"/>
      <c r="M14" s="1068"/>
      <c r="N14" s="1068"/>
      <c r="O14" s="929"/>
      <c r="P14" s="929"/>
      <c r="Q14" s="929"/>
      <c r="R14" s="929"/>
      <c r="S14" s="929"/>
      <c r="T14" s="929"/>
      <c r="U14" s="929"/>
      <c r="V14" s="925"/>
      <c r="W14" s="1055"/>
      <c r="X14" s="10"/>
      <c r="Y14" s="1"/>
      <c r="Z14" s="1051"/>
      <c r="AA14" s="11"/>
      <c r="AB14" s="11"/>
      <c r="AC14" s="904"/>
      <c r="AD14" s="1"/>
      <c r="AE14" s="1"/>
      <c r="AF14" s="1"/>
      <c r="AG14" s="1"/>
      <c r="AH14" s="1"/>
      <c r="AI14" s="1"/>
      <c r="AJ14" s="1"/>
      <c r="AK14" s="1"/>
      <c r="AL14" s="1"/>
      <c r="AM14" s="1"/>
      <c r="AN14" s="1"/>
      <c r="AO14" s="1"/>
      <c r="AP14" s="1"/>
      <c r="AQ14" s="1"/>
      <c r="AR14" s="1"/>
      <c r="AS14" s="1"/>
      <c r="AT14" s="1"/>
      <c r="AU14" s="1"/>
      <c r="AV14" s="1"/>
      <c r="AW14" s="1"/>
      <c r="AX14" s="1"/>
      <c r="AY14" s="1"/>
      <c r="AZ14" s="1"/>
      <c r="BA14" s="1"/>
    </row>
    <row r="15" spans="1:53" ht="15.75">
      <c r="A15" s="1085"/>
      <c r="B15" s="1215"/>
      <c r="C15" s="1207"/>
      <c r="D15" s="1208"/>
      <c r="E15" s="1208"/>
      <c r="F15" s="1161"/>
      <c r="G15" s="1212"/>
      <c r="H15" s="1213"/>
      <c r="I15" s="1035"/>
      <c r="J15" s="1217"/>
      <c r="K15" s="1218"/>
      <c r="L15" s="1068"/>
      <c r="M15" s="1218"/>
      <c r="N15" s="1219"/>
      <c r="O15" s="929"/>
      <c r="P15" s="929"/>
      <c r="Q15" s="929"/>
      <c r="R15" s="929"/>
      <c r="S15" s="929"/>
      <c r="T15" s="929"/>
      <c r="U15" s="929"/>
      <c r="V15" s="925"/>
      <c r="W15" s="1055"/>
      <c r="X15" s="10"/>
      <c r="Y15" s="1"/>
      <c r="Z15" s="1051"/>
      <c r="AA15" s="11"/>
      <c r="AB15" s="11"/>
      <c r="AC15" s="1"/>
      <c r="AD15" s="1"/>
      <c r="AE15" s="1"/>
      <c r="AF15" s="1"/>
      <c r="AG15" s="1"/>
      <c r="AH15" s="1"/>
      <c r="AI15" s="1"/>
      <c r="AJ15" s="1"/>
      <c r="AK15" s="1"/>
      <c r="AL15" s="1"/>
      <c r="AM15" s="1"/>
      <c r="AN15" s="1"/>
      <c r="AO15" s="1"/>
      <c r="AP15" s="1"/>
      <c r="AQ15" s="1"/>
      <c r="AR15" s="1"/>
      <c r="AS15" s="1"/>
      <c r="AT15" s="1"/>
      <c r="AU15" s="1"/>
      <c r="AV15" s="1"/>
      <c r="AW15" s="1"/>
      <c r="AX15" s="1"/>
      <c r="AY15" s="1"/>
      <c r="AZ15" s="1"/>
      <c r="BA15" s="1"/>
    </row>
    <row r="16" spans="1:53" ht="15.75">
      <c r="A16" s="1085"/>
      <c r="B16" s="1215" t="s">
        <v>582</v>
      </c>
      <c r="C16" s="1207"/>
      <c r="D16" s="1208">
        <v>566</v>
      </c>
      <c r="E16" s="1208">
        <v>1</v>
      </c>
      <c r="F16" s="1161">
        <v>-89185.720000000016</v>
      </c>
      <c r="G16" s="1222" t="s">
        <v>286</v>
      </c>
      <c r="H16" s="1223">
        <v>8.2916446129532903E-2</v>
      </c>
      <c r="I16" s="1163">
        <f>+H16*F16</f>
        <v>-7394.9629479036066</v>
      </c>
      <c r="J16" s="1217"/>
      <c r="K16" s="1218"/>
      <c r="L16" s="1068"/>
      <c r="M16" s="1218"/>
      <c r="N16" s="1219"/>
      <c r="O16" s="1058"/>
      <c r="P16" s="1058"/>
      <c r="Q16" s="1058"/>
      <c r="R16" s="1058"/>
      <c r="S16" s="1058"/>
      <c r="T16" s="1058"/>
      <c r="U16" s="1058"/>
      <c r="V16" s="1058"/>
      <c r="W16" s="1055"/>
      <c r="X16" s="10"/>
      <c r="Y16" s="1"/>
      <c r="Z16" s="1051"/>
      <c r="AA16" s="11"/>
      <c r="AB16" s="11"/>
      <c r="AC16" s="1"/>
      <c r="AD16" s="1"/>
      <c r="AE16" s="1"/>
      <c r="AF16" s="1"/>
      <c r="AG16" s="1"/>
      <c r="AH16" s="1"/>
      <c r="AI16" s="1"/>
      <c r="AJ16" s="1"/>
      <c r="AK16" s="1"/>
      <c r="AL16" s="1"/>
      <c r="AM16" s="1"/>
      <c r="AN16" s="1"/>
      <c r="AO16" s="1"/>
      <c r="AP16" s="1"/>
      <c r="AQ16" s="1"/>
      <c r="AR16" s="1"/>
      <c r="AS16" s="1"/>
      <c r="AT16" s="1"/>
      <c r="AU16" s="1"/>
      <c r="AV16" s="1"/>
      <c r="AW16" s="1"/>
      <c r="AX16" s="1"/>
      <c r="AY16" s="1"/>
      <c r="AZ16" s="1"/>
      <c r="BA16" s="1"/>
    </row>
    <row r="17" spans="1:53" ht="15.75">
      <c r="A17" s="1085"/>
      <c r="B17" s="1215"/>
      <c r="C17" s="1207"/>
      <c r="D17" s="1208"/>
      <c r="E17" s="1208"/>
      <c r="F17" s="1161"/>
      <c r="G17" s="1224"/>
      <c r="H17" s="1225"/>
      <c r="I17" s="1226"/>
      <c r="J17" s="1217"/>
      <c r="K17" s="1068"/>
      <c r="L17" s="1068"/>
      <c r="M17" s="1068"/>
      <c r="N17" s="1068"/>
      <c r="O17" s="1058"/>
      <c r="P17" s="1058"/>
      <c r="Q17" s="1058"/>
      <c r="R17" s="1058"/>
      <c r="S17" s="1058"/>
      <c r="T17" s="1066"/>
      <c r="U17" s="1058"/>
      <c r="V17" s="1058"/>
      <c r="W17" s="1055"/>
      <c r="X17" s="10"/>
      <c r="Y17" s="1"/>
      <c r="Z17" s="1051"/>
      <c r="AA17" s="11"/>
      <c r="AB17" s="11"/>
      <c r="AC17" s="1"/>
      <c r="AD17" s="1"/>
      <c r="AE17" s="1"/>
      <c r="AF17" s="1"/>
      <c r="AG17" s="1"/>
      <c r="AH17" s="1"/>
      <c r="AI17" s="1"/>
      <c r="AJ17" s="1"/>
      <c r="AK17" s="1"/>
      <c r="AL17" s="1"/>
      <c r="AM17" s="1"/>
      <c r="AN17" s="1"/>
      <c r="AO17" s="1"/>
      <c r="AP17" s="1"/>
      <c r="AQ17" s="1"/>
      <c r="AR17" s="1"/>
      <c r="AS17" s="1"/>
      <c r="AT17" s="1"/>
      <c r="AU17" s="1"/>
      <c r="AV17" s="1"/>
      <c r="AW17" s="1"/>
      <c r="AX17" s="1"/>
      <c r="AY17" s="1"/>
      <c r="AZ17" s="1"/>
      <c r="BA17" s="1"/>
    </row>
    <row r="18" spans="1:53" ht="15.75">
      <c r="A18" s="1085"/>
      <c r="B18" s="1207"/>
      <c r="C18" s="1207"/>
      <c r="D18" s="1208"/>
      <c r="E18" s="1208"/>
      <c r="F18" s="1161"/>
      <c r="G18" s="1068"/>
      <c r="H18" s="1223"/>
      <c r="I18" s="1211"/>
      <c r="J18" s="1217"/>
      <c r="K18" s="1068"/>
      <c r="L18" s="1068"/>
      <c r="M18" s="1068"/>
      <c r="N18" s="1068"/>
      <c r="O18" s="1058"/>
      <c r="P18" s="1058"/>
      <c r="Q18" s="1058"/>
      <c r="R18" s="1058"/>
      <c r="S18" s="1058"/>
      <c r="T18" s="1066"/>
      <c r="U18" s="1058"/>
      <c r="V18" s="1058"/>
      <c r="W18" s="1055"/>
      <c r="X18" s="10"/>
      <c r="Y18" s="1"/>
      <c r="Z18" s="1051"/>
      <c r="AA18" s="11"/>
      <c r="AB18" s="11"/>
      <c r="AC18" s="1"/>
      <c r="AD18" s="1"/>
      <c r="AE18" s="1"/>
      <c r="AF18" s="1"/>
      <c r="AG18" s="1"/>
      <c r="AH18" s="1"/>
      <c r="AI18" s="1"/>
      <c r="AJ18" s="1"/>
      <c r="AK18" s="1"/>
      <c r="AL18" s="1"/>
      <c r="AM18" s="1"/>
      <c r="AN18" s="1"/>
      <c r="AO18" s="1"/>
      <c r="AP18" s="1"/>
      <c r="AQ18" s="1"/>
      <c r="AR18" s="1"/>
      <c r="AS18" s="1"/>
      <c r="AT18" s="1"/>
      <c r="AU18" s="1"/>
      <c r="AV18" s="1"/>
      <c r="AW18" s="1"/>
      <c r="AX18" s="1"/>
      <c r="AY18" s="1"/>
      <c r="AZ18" s="1"/>
      <c r="BA18" s="1"/>
    </row>
    <row r="19" spans="1:53" ht="15.75">
      <c r="A19" s="1085"/>
      <c r="B19" s="1227"/>
      <c r="C19" s="1207"/>
      <c r="D19" s="1208"/>
      <c r="E19" s="1208"/>
      <c r="F19" s="1161"/>
      <c r="G19" s="1161"/>
      <c r="H19" s="1228"/>
      <c r="I19" s="1161"/>
      <c r="J19" s="1217"/>
      <c r="K19" s="1229"/>
      <c r="L19" s="1068"/>
      <c r="M19" s="1214"/>
      <c r="N19" s="1057"/>
      <c r="O19" s="1058"/>
      <c r="P19" s="1058"/>
      <c r="Q19" s="1058"/>
      <c r="R19" s="1058"/>
      <c r="S19" s="1058"/>
      <c r="T19" s="1058"/>
      <c r="U19" s="1058"/>
      <c r="V19" s="1058"/>
      <c r="W19" s="1055"/>
      <c r="X19" s="10"/>
      <c r="Y19" s="1"/>
      <c r="Z19" s="1051"/>
      <c r="AA19" s="11"/>
      <c r="AB19" s="11"/>
      <c r="AC19" s="1"/>
      <c r="AD19" s="1"/>
      <c r="AE19" s="1"/>
      <c r="AF19" s="1"/>
      <c r="AG19" s="1"/>
      <c r="AH19" s="1"/>
      <c r="AI19" s="1"/>
      <c r="AJ19" s="1"/>
      <c r="AK19" s="1"/>
      <c r="AL19" s="1"/>
      <c r="AM19" s="1"/>
      <c r="AN19" s="1"/>
      <c r="AO19" s="1"/>
      <c r="AP19" s="1"/>
      <c r="AQ19" s="1"/>
      <c r="AR19" s="1"/>
      <c r="AS19" s="1"/>
      <c r="AT19" s="1"/>
      <c r="AU19" s="1"/>
      <c r="AV19" s="1"/>
      <c r="AW19" s="1"/>
      <c r="AX19" s="1"/>
      <c r="AY19" s="1"/>
      <c r="AZ19" s="1"/>
      <c r="BA19" s="1"/>
    </row>
    <row r="20" spans="1:53" ht="15.75">
      <c r="A20" s="1085"/>
      <c r="B20" s="1227"/>
      <c r="C20" s="1207"/>
      <c r="D20" s="1208"/>
      <c r="E20" s="1208"/>
      <c r="F20" s="1230"/>
      <c r="G20" s="1161"/>
      <c r="H20" s="1228"/>
      <c r="I20" s="1161"/>
      <c r="J20" s="1217"/>
      <c r="K20" s="1229"/>
      <c r="L20" s="1068"/>
      <c r="M20" s="1214"/>
      <c r="N20" s="1057"/>
      <c r="O20" s="1058"/>
      <c r="P20" s="1058"/>
      <c r="Q20" s="1058"/>
      <c r="R20" s="1058"/>
      <c r="S20" s="1058"/>
      <c r="T20" s="1058"/>
      <c r="U20" s="1058"/>
      <c r="V20" s="1058"/>
      <c r="W20" s="1055"/>
      <c r="X20" s="10"/>
      <c r="Y20" s="1"/>
      <c r="Z20" s="1051"/>
      <c r="AA20" s="11"/>
      <c r="AB20" s="11"/>
      <c r="AC20" s="1"/>
      <c r="AD20" s="1"/>
      <c r="AE20" s="1"/>
      <c r="AF20" s="1"/>
      <c r="AG20" s="1"/>
      <c r="AH20" s="1"/>
      <c r="AI20" s="1"/>
      <c r="AJ20" s="1"/>
      <c r="AK20" s="1"/>
      <c r="AL20" s="1"/>
      <c r="AM20" s="1"/>
      <c r="AN20" s="1"/>
      <c r="AO20" s="1"/>
      <c r="AP20" s="1"/>
      <c r="AQ20" s="1"/>
      <c r="AR20" s="1"/>
      <c r="AS20" s="1"/>
      <c r="AT20" s="1"/>
      <c r="AU20" s="1"/>
      <c r="AV20" s="1"/>
      <c r="AW20" s="1"/>
      <c r="AX20" s="1"/>
      <c r="AY20" s="1"/>
      <c r="AZ20" s="1"/>
      <c r="BA20" s="1"/>
    </row>
    <row r="21" spans="1:53" ht="15.75">
      <c r="A21" s="1085"/>
      <c r="B21" s="1227"/>
      <c r="C21" s="1207"/>
      <c r="D21" s="1231"/>
      <c r="E21" s="1232"/>
      <c r="F21" s="1233"/>
      <c r="G21" s="1233"/>
      <c r="H21" s="1228"/>
      <c r="I21" s="1161"/>
      <c r="J21" s="1217"/>
      <c r="K21" s="1229"/>
      <c r="L21" s="1068"/>
      <c r="M21" s="1214"/>
      <c r="N21" s="1057"/>
      <c r="O21" s="1058"/>
      <c r="P21" s="1058"/>
      <c r="Q21" s="1058"/>
      <c r="R21" s="1058"/>
      <c r="S21" s="1058"/>
      <c r="T21" s="1058"/>
      <c r="U21" s="1058"/>
      <c r="V21" s="1058"/>
      <c r="W21" s="1055"/>
      <c r="X21" s="10"/>
      <c r="Y21" s="1"/>
      <c r="Z21" s="1051"/>
      <c r="AA21" s="11"/>
      <c r="AB21" s="11"/>
      <c r="AC21" s="1"/>
      <c r="AD21" s="1"/>
      <c r="AE21" s="1"/>
      <c r="AF21" s="1"/>
      <c r="AG21" s="1"/>
      <c r="AH21" s="1"/>
      <c r="AI21" s="1"/>
      <c r="AJ21" s="1"/>
      <c r="AK21" s="1"/>
      <c r="AL21" s="1"/>
      <c r="AM21" s="1"/>
      <c r="AN21" s="1"/>
      <c r="AO21" s="1"/>
      <c r="AP21" s="1"/>
      <c r="AQ21" s="1"/>
      <c r="AR21" s="1"/>
      <c r="AS21" s="1"/>
      <c r="AT21" s="1"/>
      <c r="AU21" s="1"/>
      <c r="AV21" s="1"/>
      <c r="AW21" s="1"/>
      <c r="AX21" s="1"/>
      <c r="AY21" s="1"/>
      <c r="AZ21" s="1"/>
      <c r="BA21" s="1"/>
    </row>
    <row r="22" spans="1:53" ht="15.75">
      <c r="A22" s="1085"/>
      <c r="B22" s="1227" t="s">
        <v>390</v>
      </c>
      <c r="C22" s="1234"/>
      <c r="D22" s="1208"/>
      <c r="E22" s="1208"/>
      <c r="F22" s="1161"/>
      <c r="G22" s="1235"/>
      <c r="H22" s="1228"/>
      <c r="I22" s="1161"/>
      <c r="J22" s="1217"/>
      <c r="K22" s="1229"/>
      <c r="L22" s="1068"/>
      <c r="M22" s="1214"/>
      <c r="N22" s="1057"/>
      <c r="O22" s="1058"/>
      <c r="P22" s="1058"/>
      <c r="Q22" s="1058"/>
      <c r="R22" s="1058"/>
      <c r="S22" s="1058"/>
      <c r="T22" s="1058"/>
      <c r="U22" s="1058"/>
      <c r="V22" s="1058"/>
      <c r="W22" s="1055"/>
      <c r="X22" s="10"/>
      <c r="Y22" s="1"/>
      <c r="Z22" s="1051"/>
      <c r="AA22" s="11"/>
      <c r="AB22" s="11"/>
      <c r="AC22" s="1"/>
      <c r="AD22" s="1"/>
      <c r="AE22" s="1"/>
      <c r="AF22" s="1"/>
      <c r="AG22" s="1"/>
      <c r="AH22" s="1"/>
      <c r="AI22" s="1"/>
      <c r="AJ22" s="1"/>
      <c r="AK22" s="1"/>
      <c r="AL22" s="1"/>
      <c r="AM22" s="1"/>
      <c r="AN22" s="1"/>
      <c r="AO22" s="1"/>
      <c r="AP22" s="1"/>
      <c r="AQ22" s="1"/>
      <c r="AR22" s="1"/>
      <c r="AS22" s="1"/>
      <c r="AT22" s="1"/>
      <c r="AU22" s="1"/>
      <c r="AV22" s="1"/>
      <c r="AW22" s="1"/>
      <c r="AX22" s="1"/>
      <c r="AY22" s="1"/>
      <c r="AZ22" s="1"/>
      <c r="BA22" s="1"/>
    </row>
    <row r="23" spans="1:53" ht="15.75">
      <c r="A23" s="1085"/>
      <c r="B23" s="1227" t="s">
        <v>583</v>
      </c>
      <c r="C23" s="1234"/>
      <c r="D23" s="1208"/>
      <c r="E23" s="1208"/>
      <c r="F23" s="1163">
        <v>63697983.320000008</v>
      </c>
      <c r="G23" s="1235"/>
      <c r="H23" s="1228"/>
      <c r="I23" s="1161"/>
      <c r="J23" s="1217"/>
      <c r="K23" s="1229"/>
      <c r="L23" s="1089"/>
      <c r="M23" s="1089"/>
      <c r="N23" s="1089"/>
      <c r="O23" s="1066"/>
      <c r="P23" s="1066"/>
      <c r="Q23" s="1066"/>
      <c r="R23" s="1054"/>
      <c r="S23" s="1054"/>
      <c r="T23" s="1054"/>
      <c r="U23" s="1236"/>
      <c r="V23" s="1054"/>
      <c r="W23" s="1055"/>
      <c r="X23" s="10"/>
      <c r="Y23" s="1"/>
      <c r="Z23" s="1051"/>
      <c r="AA23" s="11"/>
      <c r="AB23" s="11"/>
      <c r="AC23" s="1"/>
      <c r="AD23" s="1"/>
      <c r="AE23" s="1"/>
      <c r="AF23" s="1"/>
      <c r="AG23" s="1"/>
      <c r="AH23" s="1"/>
      <c r="AI23" s="1"/>
      <c r="AJ23" s="1"/>
      <c r="AK23" s="1"/>
      <c r="AL23" s="1"/>
      <c r="AM23" s="1"/>
      <c r="AN23" s="1"/>
      <c r="AO23" s="1"/>
      <c r="AP23" s="1"/>
      <c r="AQ23" s="1"/>
      <c r="AR23" s="1"/>
      <c r="AS23" s="1"/>
      <c r="AT23" s="1"/>
      <c r="AU23" s="1"/>
      <c r="AV23" s="1"/>
      <c r="AW23" s="1"/>
      <c r="AX23" s="1"/>
      <c r="AY23" s="1"/>
      <c r="AZ23" s="1"/>
      <c r="BA23" s="1"/>
    </row>
    <row r="24" spans="1:53" ht="15.75">
      <c r="A24" s="1085"/>
      <c r="B24" s="1227" t="s">
        <v>448</v>
      </c>
      <c r="C24" s="1215"/>
      <c r="D24" s="1205"/>
      <c r="E24" s="1208"/>
      <c r="F24" s="1237">
        <v>1259330.72</v>
      </c>
      <c r="G24" s="1235"/>
      <c r="H24" s="1228"/>
      <c r="I24" s="1161"/>
      <c r="J24" s="1217"/>
      <c r="K24" s="1229"/>
      <c r="L24" s="1062"/>
      <c r="M24" s="1062"/>
      <c r="N24" s="1062"/>
      <c r="O24" s="1238"/>
      <c r="P24" s="1236"/>
      <c r="Q24" s="1236"/>
      <c r="R24" s="1236"/>
      <c r="S24" s="1236"/>
      <c r="T24" s="1054"/>
      <c r="U24" s="1236"/>
      <c r="V24" s="1058"/>
      <c r="W24" s="1055"/>
      <c r="X24" s="10"/>
      <c r="Y24" s="1"/>
      <c r="Z24" s="1051"/>
      <c r="AA24" s="11"/>
      <c r="AB24" s="11"/>
      <c r="AC24" s="1"/>
      <c r="AD24" s="1"/>
      <c r="AE24" s="1"/>
      <c r="AF24" s="1"/>
      <c r="AG24" s="1"/>
      <c r="AH24" s="1"/>
      <c r="AI24" s="1"/>
      <c r="AJ24" s="1"/>
      <c r="AK24" s="1"/>
      <c r="AL24" s="1"/>
      <c r="AM24" s="1"/>
      <c r="AN24" s="1"/>
      <c r="AO24" s="1"/>
      <c r="AP24" s="1"/>
      <c r="AQ24" s="1"/>
      <c r="AR24" s="1"/>
      <c r="AS24" s="1"/>
      <c r="AT24" s="1"/>
      <c r="AU24" s="1"/>
      <c r="AV24" s="1"/>
      <c r="AW24" s="1"/>
      <c r="AX24" s="1"/>
      <c r="AY24" s="1"/>
      <c r="AZ24" s="1"/>
      <c r="BA24" s="1"/>
    </row>
    <row r="25" spans="1:53" ht="15.75">
      <c r="A25" s="1085"/>
      <c r="B25" s="1227" t="s">
        <v>584</v>
      </c>
      <c r="C25" s="1239"/>
      <c r="D25" s="1205"/>
      <c r="E25" s="1208"/>
      <c r="F25" s="1216">
        <f>+F24+F23</f>
        <v>64957314.040000007</v>
      </c>
      <c r="G25" s="1235"/>
      <c r="H25" s="1228"/>
      <c r="I25" s="1161"/>
      <c r="J25" s="1217"/>
      <c r="K25" s="1229"/>
      <c r="L25" s="1062"/>
      <c r="M25" s="1062"/>
      <c r="N25" s="1062"/>
      <c r="O25" s="1066"/>
      <c r="P25" s="1236"/>
      <c r="Q25" s="1236"/>
      <c r="R25" s="1054"/>
      <c r="S25" s="1054"/>
      <c r="T25" s="1054"/>
      <c r="U25" s="1054"/>
      <c r="V25" s="1054"/>
      <c r="W25" s="1055"/>
      <c r="X25" s="10"/>
      <c r="Y25" s="1"/>
      <c r="Z25" s="1051"/>
      <c r="AA25" s="11"/>
      <c r="AB25" s="11"/>
      <c r="AC25" s="1"/>
      <c r="AD25" s="1"/>
      <c r="AE25" s="1"/>
      <c r="AF25" s="1"/>
      <c r="AG25" s="1"/>
      <c r="AH25" s="1"/>
      <c r="AI25" s="1"/>
      <c r="AJ25" s="1"/>
      <c r="AK25" s="1"/>
      <c r="AL25" s="1"/>
      <c r="AM25" s="1"/>
      <c r="AN25" s="1"/>
      <c r="AO25" s="1"/>
      <c r="AP25" s="1"/>
      <c r="AQ25" s="1"/>
      <c r="AR25" s="1"/>
      <c r="AS25" s="1"/>
      <c r="AT25" s="1"/>
      <c r="AU25" s="1"/>
      <c r="AV25" s="1"/>
      <c r="AW25" s="1"/>
      <c r="AX25" s="1"/>
      <c r="AY25" s="1"/>
      <c r="AZ25" s="1"/>
      <c r="BA25" s="1"/>
    </row>
    <row r="26" spans="1:53" ht="15.75">
      <c r="A26" s="1085"/>
      <c r="B26" s="1227"/>
      <c r="C26" s="1239"/>
      <c r="D26" s="1205"/>
      <c r="E26" s="1208"/>
      <c r="F26" s="1161"/>
      <c r="G26" s="1235"/>
      <c r="H26" s="1228"/>
      <c r="I26" s="1161"/>
      <c r="J26" s="1217"/>
      <c r="K26" s="1229"/>
      <c r="L26" s="1062"/>
      <c r="M26" s="1062"/>
      <c r="N26" s="1062"/>
      <c r="O26" s="1066"/>
      <c r="P26" s="1236"/>
      <c r="Q26" s="1236"/>
      <c r="R26" s="1054"/>
      <c r="S26" s="1054"/>
      <c r="T26" s="1054"/>
      <c r="U26" s="1054"/>
      <c r="V26" s="1054"/>
      <c r="W26" s="1055"/>
      <c r="X26" s="10"/>
      <c r="Y26" s="1"/>
      <c r="Z26" s="1051"/>
      <c r="AA26" s="11"/>
      <c r="AB26" s="11"/>
      <c r="AC26" s="1"/>
      <c r="AD26" s="1"/>
      <c r="AE26" s="1"/>
      <c r="AF26" s="1"/>
      <c r="AG26" s="1"/>
      <c r="AH26" s="1"/>
      <c r="AI26" s="1"/>
      <c r="AJ26" s="1"/>
      <c r="AK26" s="1"/>
      <c r="AL26" s="1"/>
      <c r="AM26" s="1"/>
      <c r="AN26" s="1"/>
      <c r="AO26" s="1"/>
      <c r="AP26" s="1"/>
      <c r="AQ26" s="1"/>
      <c r="AR26" s="1"/>
      <c r="AS26" s="1"/>
      <c r="AT26" s="1"/>
      <c r="AU26" s="1"/>
      <c r="AV26" s="1"/>
      <c r="AW26" s="1"/>
      <c r="AX26" s="1"/>
      <c r="AY26" s="1"/>
      <c r="AZ26" s="1"/>
      <c r="BA26" s="1"/>
    </row>
    <row r="27" spans="1:53" ht="15.75">
      <c r="A27" s="1085"/>
      <c r="B27" s="1085"/>
      <c r="C27" s="1085"/>
      <c r="D27" s="1062"/>
      <c r="E27" s="1062"/>
      <c r="F27" s="1038"/>
      <c r="G27" s="1062"/>
      <c r="H27" s="1062"/>
      <c r="I27" s="1088"/>
      <c r="J27" s="1089"/>
      <c r="K27" s="1089"/>
      <c r="L27" s="1089"/>
      <c r="M27" s="1089"/>
      <c r="N27" s="1089"/>
      <c r="O27" s="1066"/>
      <c r="P27" s="1066"/>
      <c r="Q27" s="1066"/>
      <c r="R27" s="1054"/>
      <c r="S27" s="1054"/>
      <c r="T27" s="1054"/>
      <c r="U27" s="1054"/>
      <c r="V27" s="1054"/>
      <c r="W27" s="1055"/>
      <c r="X27" s="10"/>
      <c r="Y27" s="1"/>
      <c r="Z27" s="1051"/>
      <c r="AA27" s="11"/>
      <c r="AB27" s="11"/>
      <c r="AC27" s="1"/>
      <c r="AD27" s="1"/>
      <c r="AE27" s="1"/>
      <c r="AF27" s="1"/>
      <c r="AG27" s="1"/>
      <c r="AH27" s="1"/>
      <c r="AI27" s="1"/>
      <c r="AJ27" s="1"/>
      <c r="AK27" s="1"/>
      <c r="AL27" s="1"/>
      <c r="AM27" s="1"/>
      <c r="AN27" s="1"/>
      <c r="AO27" s="1"/>
      <c r="AP27" s="1"/>
      <c r="AQ27" s="1"/>
      <c r="AR27" s="1"/>
      <c r="AS27" s="1"/>
      <c r="AT27" s="1"/>
      <c r="AU27" s="1"/>
      <c r="AV27" s="1"/>
      <c r="AW27" s="1"/>
      <c r="AX27" s="1"/>
      <c r="AY27" s="1"/>
      <c r="AZ27" s="1"/>
      <c r="BA27" s="1"/>
    </row>
    <row r="28" spans="1:53" ht="15.75">
      <c r="A28" s="1085"/>
      <c r="B28" s="1090"/>
      <c r="C28" s="1085"/>
      <c r="D28" s="1062"/>
      <c r="E28" s="1062"/>
      <c r="F28" s="1038"/>
      <c r="G28" s="1062"/>
      <c r="H28" s="1062"/>
      <c r="I28" s="1087"/>
      <c r="J28" s="1089"/>
      <c r="K28" s="1089"/>
      <c r="L28" s="1089"/>
      <c r="M28" s="1089"/>
      <c r="N28" s="1089"/>
      <c r="O28" s="1066"/>
      <c r="P28" s="1066"/>
      <c r="Q28" s="1066"/>
      <c r="R28" s="1054"/>
      <c r="S28" s="1054"/>
      <c r="T28" s="1054"/>
      <c r="U28" s="1054"/>
      <c r="V28" s="1054"/>
      <c r="W28" s="1055"/>
      <c r="X28" s="10"/>
      <c r="Y28" s="1"/>
      <c r="Z28" s="1051"/>
      <c r="AA28" s="11"/>
      <c r="AB28" s="11"/>
      <c r="AC28" s="1"/>
      <c r="AD28" s="1"/>
      <c r="AE28" s="1"/>
      <c r="AF28" s="1"/>
      <c r="AG28" s="1"/>
      <c r="AH28" s="1"/>
      <c r="AI28" s="1"/>
      <c r="AJ28" s="1"/>
      <c r="AK28" s="1"/>
      <c r="AL28" s="1"/>
      <c r="AM28" s="1"/>
      <c r="AN28" s="1"/>
      <c r="AO28" s="1"/>
      <c r="AP28" s="1"/>
      <c r="AQ28" s="1"/>
      <c r="AR28" s="1"/>
      <c r="AS28" s="1"/>
      <c r="AT28" s="1"/>
      <c r="AU28" s="1"/>
      <c r="AV28" s="1"/>
      <c r="AW28" s="1"/>
      <c r="AX28" s="1"/>
      <c r="AY28" s="1"/>
      <c r="AZ28" s="1"/>
      <c r="BA28" s="1"/>
    </row>
    <row r="29" spans="1:53" ht="15.75">
      <c r="A29" s="1085"/>
      <c r="B29" s="1090"/>
      <c r="C29" s="1085"/>
      <c r="D29" s="1062"/>
      <c r="E29" s="1062"/>
      <c r="F29" s="1038"/>
      <c r="G29" s="1062"/>
      <c r="H29" s="1062"/>
      <c r="I29" s="1087"/>
      <c r="J29" s="1089"/>
      <c r="K29" s="1089"/>
      <c r="L29" s="1089"/>
      <c r="M29" s="1089"/>
      <c r="N29" s="1089"/>
      <c r="O29" s="1066"/>
      <c r="P29" s="1066"/>
      <c r="Q29" s="1066"/>
      <c r="R29" s="1054"/>
      <c r="S29" s="1054"/>
      <c r="T29" s="1054"/>
      <c r="U29" s="1054"/>
      <c r="V29" s="1054"/>
      <c r="W29" s="1145"/>
      <c r="X29" s="10"/>
      <c r="Y29" s="1"/>
      <c r="Z29" s="1051"/>
      <c r="AA29" s="11"/>
      <c r="AB29" s="11"/>
      <c r="AC29" s="1"/>
      <c r="AD29" s="1"/>
      <c r="AE29" s="1"/>
      <c r="AF29" s="1"/>
      <c r="AG29" s="1"/>
      <c r="AH29" s="1"/>
      <c r="AI29" s="1"/>
      <c r="AJ29" s="1"/>
      <c r="AK29" s="1"/>
      <c r="AL29" s="1"/>
      <c r="AM29" s="1"/>
      <c r="AN29" s="1"/>
      <c r="AO29" s="1"/>
      <c r="AP29" s="1"/>
      <c r="AQ29" s="1"/>
      <c r="AR29" s="1"/>
      <c r="AS29" s="1"/>
      <c r="AT29" s="1"/>
      <c r="AU29" s="1"/>
      <c r="AV29" s="1"/>
      <c r="AW29" s="1"/>
      <c r="AX29" s="1"/>
      <c r="AY29" s="1"/>
      <c r="AZ29" s="1"/>
      <c r="BA29" s="1"/>
    </row>
    <row r="30" spans="1:53" ht="15.75">
      <c r="A30" s="1085"/>
      <c r="B30" s="1240"/>
      <c r="C30" s="1241"/>
      <c r="D30" s="1242"/>
      <c r="E30" s="1242"/>
      <c r="F30" s="1243"/>
      <c r="G30" s="1242"/>
      <c r="H30" s="1242"/>
      <c r="I30" s="1244"/>
      <c r="J30" s="1089"/>
      <c r="K30" s="1089"/>
      <c r="L30" s="1089"/>
      <c r="M30" s="1089"/>
      <c r="N30" s="1089"/>
      <c r="O30" s="1066"/>
      <c r="P30" s="1066"/>
      <c r="Q30" s="1066"/>
      <c r="R30" s="1054"/>
      <c r="S30" s="1054"/>
      <c r="T30" s="1054"/>
      <c r="U30" s="1054"/>
      <c r="V30" s="1054"/>
      <c r="W30" s="1145"/>
      <c r="X30" s="10"/>
      <c r="Y30" s="1"/>
      <c r="Z30" s="1051"/>
      <c r="AA30" s="11"/>
      <c r="AB30" s="11"/>
      <c r="AC30" s="1"/>
      <c r="AD30" s="1"/>
      <c r="AE30" s="1"/>
      <c r="AF30" s="1"/>
      <c r="AG30" s="1"/>
      <c r="AH30" s="1"/>
      <c r="AI30" s="1"/>
      <c r="AJ30" s="1"/>
      <c r="AK30" s="1"/>
      <c r="AL30" s="1"/>
      <c r="AM30" s="1"/>
      <c r="AN30" s="1"/>
      <c r="AO30" s="1"/>
      <c r="AP30" s="1"/>
      <c r="AQ30" s="1"/>
      <c r="AR30" s="1"/>
      <c r="AS30" s="1"/>
      <c r="AT30" s="1"/>
      <c r="AU30" s="1"/>
      <c r="AV30" s="1"/>
      <c r="AW30" s="1"/>
      <c r="AX30" s="1"/>
      <c r="AY30" s="1"/>
      <c r="AZ30" s="1"/>
      <c r="BA30" s="1"/>
    </row>
    <row r="31" spans="1:53" ht="15.75">
      <c r="A31" s="1085"/>
      <c r="B31" s="1245"/>
      <c r="C31" s="1085"/>
      <c r="D31" s="1062"/>
      <c r="E31" s="1062"/>
      <c r="F31" s="1038"/>
      <c r="G31" s="1062"/>
      <c r="H31" s="1062"/>
      <c r="I31" s="1246"/>
      <c r="J31" s="1089"/>
      <c r="K31" s="1089"/>
      <c r="L31" s="1089"/>
      <c r="M31" s="1089"/>
      <c r="N31" s="1089"/>
      <c r="O31" s="1066"/>
      <c r="P31" s="1066"/>
      <c r="Q31" s="1066"/>
      <c r="R31" s="1054"/>
      <c r="S31" s="1054"/>
      <c r="T31" s="1054"/>
      <c r="U31" s="1054"/>
      <c r="V31" s="1054"/>
      <c r="W31" s="1145"/>
      <c r="X31" s="10"/>
      <c r="Y31" s="1"/>
      <c r="Z31" s="1051"/>
      <c r="AA31" s="11"/>
      <c r="AB31" s="11"/>
      <c r="AC31" s="1"/>
      <c r="AD31" s="1"/>
      <c r="AE31" s="1"/>
      <c r="AF31" s="1"/>
      <c r="AG31" s="1"/>
      <c r="AH31" s="1"/>
      <c r="AI31" s="1"/>
      <c r="AJ31" s="1"/>
      <c r="AK31" s="1"/>
      <c r="AL31" s="1"/>
      <c r="AM31" s="1"/>
      <c r="AN31" s="1"/>
      <c r="AO31" s="1"/>
      <c r="AP31" s="1"/>
      <c r="AQ31" s="1"/>
      <c r="AR31" s="1"/>
      <c r="AS31" s="1"/>
      <c r="AT31" s="1"/>
      <c r="AU31" s="1"/>
      <c r="AV31" s="1"/>
      <c r="AW31" s="1"/>
      <c r="AX31" s="1"/>
      <c r="AY31" s="1"/>
      <c r="AZ31" s="1"/>
      <c r="BA31" s="1"/>
    </row>
    <row r="32" spans="1:53" ht="15.75">
      <c r="A32" s="1085"/>
      <c r="B32" s="1245"/>
      <c r="C32" s="1085"/>
      <c r="D32" s="1062"/>
      <c r="E32" s="1062"/>
      <c r="F32" s="1038"/>
      <c r="G32" s="1062"/>
      <c r="H32" s="1062"/>
      <c r="I32" s="1246"/>
      <c r="J32" s="1089"/>
      <c r="K32" s="1089"/>
      <c r="L32" s="1089"/>
      <c r="M32" s="1089"/>
      <c r="N32" s="1089"/>
      <c r="O32" s="1066"/>
      <c r="P32" s="1066"/>
      <c r="Q32" s="1066"/>
      <c r="R32" s="1054"/>
      <c r="S32" s="1054"/>
      <c r="T32" s="1054"/>
      <c r="U32" s="1054"/>
      <c r="V32" s="1054"/>
      <c r="W32" s="1145"/>
      <c r="X32" s="10"/>
      <c r="Y32" s="1"/>
      <c r="Z32" s="1051"/>
      <c r="AA32" s="11"/>
      <c r="AB32" s="11"/>
      <c r="AC32" s="1"/>
      <c r="AD32" s="1"/>
      <c r="AE32" s="1"/>
      <c r="AF32" s="1"/>
      <c r="AG32" s="1"/>
      <c r="AH32" s="1"/>
      <c r="AI32" s="1"/>
      <c r="AJ32" s="1"/>
      <c r="AK32" s="1"/>
      <c r="AL32" s="1"/>
      <c r="AM32" s="1"/>
      <c r="AN32" s="1"/>
      <c r="AO32" s="1"/>
      <c r="AP32" s="1"/>
      <c r="AQ32" s="1"/>
      <c r="AR32" s="1"/>
      <c r="AS32" s="1"/>
      <c r="AT32" s="1"/>
      <c r="AU32" s="1"/>
      <c r="AV32" s="1"/>
      <c r="AW32" s="1"/>
      <c r="AX32" s="1"/>
      <c r="AY32" s="1"/>
      <c r="AZ32" s="1"/>
      <c r="BA32" s="1"/>
    </row>
    <row r="33" spans="1:53" ht="15.75">
      <c r="A33" s="1085"/>
      <c r="B33" s="1245"/>
      <c r="C33" s="1085"/>
      <c r="D33" s="1062"/>
      <c r="E33" s="1062"/>
      <c r="F33" s="1038"/>
      <c r="G33" s="1062"/>
      <c r="H33" s="1062"/>
      <c r="I33" s="1247"/>
      <c r="J33" s="1089"/>
      <c r="K33" s="1089"/>
      <c r="L33" s="1089"/>
      <c r="M33" s="1089"/>
      <c r="N33" s="1089"/>
      <c r="O33" s="1066"/>
      <c r="P33" s="1066"/>
      <c r="Q33" s="1066"/>
      <c r="R33" s="1054"/>
      <c r="S33" s="1054"/>
      <c r="T33" s="1054"/>
      <c r="U33" s="1054"/>
      <c r="V33" s="1054"/>
      <c r="W33" s="1145"/>
      <c r="X33" s="10"/>
      <c r="Y33" s="1"/>
      <c r="Z33" s="1051"/>
      <c r="AA33" s="11"/>
      <c r="AB33" s="11"/>
      <c r="AC33" s="1"/>
      <c r="AD33" s="1"/>
      <c r="AE33" s="1"/>
      <c r="AF33" s="1"/>
      <c r="AG33" s="1"/>
      <c r="AH33" s="1"/>
      <c r="AI33" s="1"/>
      <c r="AJ33" s="1"/>
      <c r="AK33" s="1"/>
      <c r="AL33" s="1"/>
      <c r="AM33" s="1"/>
      <c r="AN33" s="1"/>
      <c r="AO33" s="1"/>
      <c r="AP33" s="1"/>
      <c r="AQ33" s="1"/>
      <c r="AR33" s="1"/>
      <c r="AS33" s="1"/>
      <c r="AT33" s="1"/>
      <c r="AU33" s="1"/>
      <c r="AV33" s="1"/>
      <c r="AW33" s="1"/>
      <c r="AX33" s="1"/>
      <c r="AY33" s="1"/>
      <c r="AZ33" s="1"/>
      <c r="BA33" s="1"/>
    </row>
    <row r="34" spans="1:53" ht="15.75">
      <c r="A34" s="1085"/>
      <c r="B34" s="1248"/>
      <c r="C34" s="1085"/>
      <c r="D34" s="1062"/>
      <c r="E34" s="1062"/>
      <c r="F34" s="1038"/>
      <c r="G34" s="1062"/>
      <c r="H34" s="1062"/>
      <c r="I34" s="1247"/>
      <c r="J34" s="1089"/>
      <c r="K34" s="1089"/>
      <c r="L34" s="1089"/>
      <c r="M34" s="1089"/>
      <c r="N34" s="1089"/>
      <c r="O34" s="1066"/>
      <c r="P34" s="1066"/>
      <c r="Q34" s="1066"/>
      <c r="R34" s="1054"/>
      <c r="S34" s="1054"/>
      <c r="T34" s="1054"/>
      <c r="U34" s="1054"/>
      <c r="V34" s="1054"/>
      <c r="W34" s="1145"/>
      <c r="X34" s="10"/>
      <c r="Y34" s="1"/>
      <c r="Z34" s="1051"/>
      <c r="AA34" s="11"/>
      <c r="AB34" s="11"/>
      <c r="AC34" s="1"/>
      <c r="AD34" s="1"/>
      <c r="AE34" s="1"/>
      <c r="AF34" s="1"/>
      <c r="AG34" s="1"/>
      <c r="AH34" s="1"/>
      <c r="AI34" s="1"/>
      <c r="AJ34" s="1"/>
      <c r="AK34" s="1"/>
      <c r="AL34" s="1"/>
      <c r="AM34" s="1"/>
      <c r="AN34" s="1"/>
      <c r="AO34" s="1"/>
      <c r="AP34" s="1"/>
      <c r="AQ34" s="1"/>
      <c r="AR34" s="1"/>
      <c r="AS34" s="1"/>
      <c r="AT34" s="1"/>
      <c r="AU34" s="1"/>
      <c r="AV34" s="1"/>
      <c r="AW34" s="1"/>
      <c r="AX34" s="1"/>
      <c r="AY34" s="1"/>
      <c r="AZ34" s="1"/>
      <c r="BA34" s="1"/>
    </row>
    <row r="35" spans="1:53" ht="15.75">
      <c r="A35" s="1085"/>
      <c r="B35" s="1248"/>
      <c r="C35" s="1085"/>
      <c r="D35" s="1062"/>
      <c r="E35" s="1062"/>
      <c r="F35" s="1038"/>
      <c r="G35" s="1062"/>
      <c r="H35" s="1062"/>
      <c r="I35" s="1247"/>
      <c r="J35" s="1089"/>
      <c r="K35" s="1089"/>
      <c r="L35" s="1089"/>
      <c r="M35" s="1089"/>
      <c r="N35" s="1089"/>
      <c r="O35" s="1066"/>
      <c r="P35" s="1066"/>
      <c r="Q35" s="1066"/>
      <c r="R35" s="1054"/>
      <c r="S35" s="1054"/>
      <c r="T35" s="1054"/>
      <c r="U35" s="1054"/>
      <c r="V35" s="1054"/>
      <c r="W35" s="1145"/>
      <c r="X35" s="10"/>
      <c r="Y35" s="1"/>
      <c r="Z35" s="1051"/>
      <c r="AA35" s="11"/>
      <c r="AB35" s="11"/>
      <c r="AC35" s="1"/>
      <c r="AD35" s="1"/>
      <c r="AE35" s="1"/>
      <c r="AF35" s="1"/>
      <c r="AG35" s="1"/>
      <c r="AH35" s="1"/>
      <c r="AI35" s="1"/>
      <c r="AJ35" s="1"/>
      <c r="AK35" s="1"/>
      <c r="AL35" s="1"/>
      <c r="AM35" s="1"/>
      <c r="AN35" s="1"/>
      <c r="AO35" s="1"/>
      <c r="AP35" s="1"/>
      <c r="AQ35" s="1"/>
      <c r="AR35" s="1"/>
      <c r="AS35" s="1"/>
      <c r="AT35" s="1"/>
      <c r="AU35" s="1"/>
      <c r="AV35" s="1"/>
      <c r="AW35" s="1"/>
      <c r="AX35" s="1"/>
      <c r="AY35" s="1"/>
      <c r="AZ35" s="1"/>
      <c r="BA35" s="1"/>
    </row>
    <row r="36" spans="1:53" ht="15.75">
      <c r="A36" s="1085"/>
      <c r="B36" s="1248"/>
      <c r="C36" s="1085"/>
      <c r="D36" s="1062"/>
      <c r="E36" s="1062"/>
      <c r="F36" s="1038"/>
      <c r="G36" s="1062"/>
      <c r="H36" s="1062"/>
      <c r="I36" s="1247"/>
      <c r="J36" s="1089"/>
      <c r="K36" s="1089"/>
      <c r="L36" s="1089"/>
      <c r="M36" s="1089"/>
      <c r="N36" s="1089"/>
      <c r="O36" s="1066"/>
      <c r="P36" s="1066"/>
      <c r="Q36" s="1066"/>
      <c r="R36" s="1054"/>
      <c r="S36" s="1054"/>
      <c r="T36" s="1054"/>
      <c r="U36" s="1054"/>
      <c r="V36" s="1054"/>
      <c r="W36" s="1145"/>
      <c r="X36" s="10"/>
      <c r="Y36" s="1"/>
      <c r="Z36" s="1051"/>
      <c r="AA36" s="11"/>
      <c r="AB36" s="11"/>
      <c r="AC36" s="1"/>
      <c r="AD36" s="1"/>
      <c r="AE36" s="1"/>
      <c r="AF36" s="1"/>
      <c r="AG36" s="1"/>
      <c r="AH36" s="1"/>
      <c r="AI36" s="1"/>
      <c r="AJ36" s="1"/>
      <c r="AK36" s="1"/>
      <c r="AL36" s="1"/>
      <c r="AM36" s="1"/>
      <c r="AN36" s="1"/>
      <c r="AO36" s="1"/>
      <c r="AP36" s="1"/>
      <c r="AQ36" s="1"/>
      <c r="AR36" s="1"/>
      <c r="AS36" s="1"/>
      <c r="AT36" s="1"/>
      <c r="AU36" s="1"/>
      <c r="AV36" s="1"/>
      <c r="AW36" s="1"/>
      <c r="AX36" s="1"/>
      <c r="AY36" s="1"/>
      <c r="AZ36" s="1"/>
      <c r="BA36" s="1"/>
    </row>
    <row r="37" spans="1:53" ht="15.75">
      <c r="A37" s="1085"/>
      <c r="B37" s="1249"/>
      <c r="C37" s="1250"/>
      <c r="D37" s="1251"/>
      <c r="E37" s="1251"/>
      <c r="F37" s="1252"/>
      <c r="G37" s="1251"/>
      <c r="H37" s="1251"/>
      <c r="I37" s="1253"/>
      <c r="J37" s="1089"/>
      <c r="K37" s="1089"/>
      <c r="L37" s="1089"/>
      <c r="M37" s="1089"/>
      <c r="N37" s="1089"/>
      <c r="O37" s="1066"/>
      <c r="P37" s="1066"/>
      <c r="Q37" s="1066"/>
      <c r="R37" s="1054"/>
      <c r="S37" s="1054"/>
      <c r="T37" s="1054"/>
      <c r="U37" s="1054"/>
      <c r="V37" s="1054"/>
      <c r="W37" s="1145"/>
      <c r="X37" s="10"/>
      <c r="Y37" s="1"/>
      <c r="Z37" s="1051"/>
      <c r="AA37" s="11"/>
      <c r="AB37" s="11"/>
      <c r="AC37" s="1"/>
      <c r="AD37" s="1"/>
      <c r="AE37" s="1"/>
      <c r="AF37" s="1"/>
      <c r="AG37" s="1"/>
      <c r="AH37" s="1"/>
      <c r="AI37" s="1"/>
      <c r="AJ37" s="1"/>
      <c r="AK37" s="1"/>
      <c r="AL37" s="1"/>
      <c r="AM37" s="1"/>
      <c r="AN37" s="1"/>
      <c r="AO37" s="1"/>
      <c r="AP37" s="1"/>
      <c r="AQ37" s="1"/>
      <c r="AR37" s="1"/>
      <c r="AS37" s="1"/>
      <c r="AT37" s="1"/>
      <c r="AU37" s="1"/>
      <c r="AV37" s="1"/>
      <c r="AW37" s="1"/>
      <c r="AX37" s="1"/>
      <c r="AY37" s="1"/>
      <c r="AZ37" s="1"/>
      <c r="BA37" s="1"/>
    </row>
    <row r="38" spans="1:53" ht="15.75">
      <c r="A38" s="879"/>
      <c r="B38" s="879"/>
      <c r="C38" s="879"/>
      <c r="D38" s="7"/>
      <c r="E38" s="7"/>
      <c r="F38" s="1032"/>
      <c r="G38" s="7"/>
      <c r="H38" s="7"/>
      <c r="I38" s="1195"/>
      <c r="J38" s="1032"/>
      <c r="K38" s="1032"/>
      <c r="L38" s="1032"/>
      <c r="M38" s="1032"/>
      <c r="N38" s="1032"/>
      <c r="O38" s="2"/>
      <c r="P38" s="2"/>
      <c r="Q38" s="2"/>
      <c r="R38" s="904"/>
      <c r="S38" s="904"/>
      <c r="T38" s="904"/>
      <c r="U38" s="904"/>
      <c r="V38" s="904"/>
      <c r="W38" s="7"/>
      <c r="X38" s="31"/>
      <c r="Y38" s="1"/>
      <c r="Z38" s="105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row>
    <row r="39" spans="1:53" ht="15.7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row>
    <row r="40" spans="1:53" ht="15.7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row>
    <row r="41" spans="1:53" ht="15.7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row>
    <row r="42" spans="1:53" ht="15.7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row>
    <row r="43" spans="1:53" ht="15.7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row>
    <row r="44" spans="1:53" ht="15.7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row>
    <row r="45" spans="1:53" ht="15.7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row>
    <row r="46" spans="1:53" ht="15.7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row>
    <row r="47" spans="1:53" ht="15.7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row>
    <row r="48" spans="1:53" ht="15.7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row>
    <row r="49" spans="1:53" ht="15.7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row>
    <row r="50" spans="1:53" ht="15.7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row>
    <row r="51" spans="1:53" ht="15.7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row>
    <row r="52" spans="1:53" ht="15.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row>
    <row r="53" spans="1:53"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row>
    <row r="54" spans="1:53"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row>
    <row r="55" spans="1:53"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row>
    <row r="56" spans="1:53"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row>
    <row r="57" spans="1:53" ht="15.7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row>
    <row r="58" spans="1:53" ht="15.7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row>
    <row r="59" spans="1:53" ht="15.7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row>
    <row r="60" spans="1:53"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row>
    <row r="61" spans="1:53"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row>
    <row r="62" spans="1:53"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row>
    <row r="63" spans="1:53" ht="15.7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row>
    <row r="64" spans="1:53" ht="15.7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row>
    <row r="65" spans="1:53" ht="15.7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row>
    <row r="66" spans="1:53" ht="15.7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row>
    <row r="67" spans="1:53" s="68" customFormat="1" ht="15.75">
      <c r="A67" s="904"/>
      <c r="B67" s="904"/>
      <c r="C67" s="904"/>
      <c r="D67" s="904"/>
      <c r="E67" s="904"/>
      <c r="F67" s="904"/>
      <c r="G67" s="904"/>
      <c r="H67" s="904"/>
      <c r="I67" s="904"/>
      <c r="J67" s="904"/>
      <c r="K67" s="904"/>
      <c r="L67" s="904"/>
      <c r="M67" s="904"/>
      <c r="N67" s="904"/>
      <c r="O67" s="904"/>
      <c r="P67" s="904"/>
      <c r="Q67" s="904"/>
      <c r="R67" s="904"/>
      <c r="S67" s="904"/>
      <c r="T67" s="904"/>
      <c r="U67" s="904"/>
      <c r="V67" s="904"/>
      <c r="W67" s="904"/>
      <c r="X67" s="904"/>
      <c r="Y67" s="904"/>
      <c r="Z67" s="904"/>
      <c r="AA67" s="904"/>
      <c r="AB67" s="904"/>
      <c r="AC67" s="904"/>
      <c r="AD67" s="904"/>
      <c r="AE67" s="904"/>
      <c r="AF67" s="904"/>
      <c r="AG67" s="904"/>
      <c r="AH67" s="904"/>
      <c r="AI67" s="904"/>
      <c r="AJ67" s="904"/>
      <c r="AK67" s="904"/>
      <c r="AL67" s="904"/>
      <c r="AM67" s="904"/>
      <c r="AN67" s="904"/>
      <c r="AO67" s="904"/>
      <c r="AP67" s="904"/>
      <c r="AQ67" s="904"/>
      <c r="AR67" s="904"/>
      <c r="AS67" s="904"/>
      <c r="AT67" s="904"/>
      <c r="AU67" s="904"/>
      <c r="AV67" s="904"/>
      <c r="AW67" s="904"/>
      <c r="AX67" s="904"/>
      <c r="AY67" s="904"/>
      <c r="AZ67" s="904"/>
      <c r="BA67" s="904"/>
    </row>
    <row r="68" spans="1:53" ht="15.7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row>
    <row r="69" spans="1:53" ht="15.7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row>
    <row r="70" spans="1:53" ht="15.7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row>
    <row r="71" spans="1:53" ht="15.7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row>
    <row r="72" spans="1:53" ht="15.7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row>
    <row r="73" spans="1:53" ht="15.7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row>
    <row r="74" spans="1:53" ht="15.7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row>
    <row r="75" spans="1:53" ht="15.7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row>
    <row r="76" spans="1:53" ht="15.7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row>
    <row r="77" spans="1:53" ht="15.7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row>
    <row r="78" spans="1:53" ht="15.7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row>
    <row r="79" spans="1:53" ht="15.7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row>
    <row r="80" spans="1:53" ht="15.7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row>
    <row r="81" spans="1:53" ht="15.7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row>
  </sheetData>
  <conditionalFormatting sqref="C23">
    <cfRule type="cellIs" dxfId="82" priority="2" stopIfTrue="1" operator="equal">
      <formula>"Title"</formula>
    </cfRule>
  </conditionalFormatting>
  <conditionalFormatting sqref="B8">
    <cfRule type="cellIs" dxfId="81" priority="1" stopIfTrue="1" operator="equal">
      <formula>"Adjustment to Income/Expense/Rate Base:"</formula>
    </cfRule>
  </conditionalFormatting>
  <dataValidations count="1">
    <dataValidation type="list" allowBlank="1" showInputMessage="1" showErrorMessage="1" errorTitle="Adjustment Type Entry Error" error="An invalid adjustment type was entered._x000a__x000a_Valid values are 1, 2, or 3" sqref="E8 E27:E37">
      <formula1>"1,2,3"</formula1>
    </dataValidation>
  </dataValidations>
  <pageMargins left="1" right="0.25" top="1.25" bottom="0.5" header="0.5" footer="0.25"/>
  <pageSetup scale="70" orientation="portrait" r:id="rId1"/>
  <headerFooter scaleWithDoc="0" alignWithMargins="0">
    <oddHeader>&amp;R&amp;"Times New Roman,Regular"PacifiCorp Docket UE-100749
Exhibit No. ___ (MDF-2)
Page &amp;P of &amp;N
Revised 12/6/10</oddHeader>
  </headerFooter>
  <drawing r:id="rId2"/>
</worksheet>
</file>

<file path=xl/worksheets/sheet22.xml><?xml version="1.0" encoding="utf-8"?>
<worksheet xmlns="http://schemas.openxmlformats.org/spreadsheetml/2006/main" xmlns:r="http://schemas.openxmlformats.org/officeDocument/2006/relationships">
  <dimension ref="A1:R67"/>
  <sheetViews>
    <sheetView tabSelected="1" topLeftCell="A3" zoomScaleNormal="100" workbookViewId="0">
      <selection activeCell="I6" sqref="I6"/>
    </sheetView>
  </sheetViews>
  <sheetFormatPr defaultRowHeight="12.75"/>
  <cols>
    <col min="1" max="1" width="2.5703125" customWidth="1"/>
    <col min="2" max="2" width="36" customWidth="1"/>
    <col min="3" max="3" width="23.5703125" customWidth="1"/>
    <col min="4" max="4" width="12.7109375" bestFit="1" customWidth="1"/>
    <col min="5" max="5" width="4.7109375" bestFit="1" customWidth="1"/>
    <col min="6" max="6" width="15.140625" customWidth="1"/>
    <col min="7" max="7" width="10.85546875" customWidth="1"/>
    <col min="8" max="8" width="12.140625" customWidth="1"/>
    <col min="9" max="9" width="13.85546875" customWidth="1"/>
    <col min="10" max="10" width="7.5703125" bestFit="1" customWidth="1"/>
    <col min="15" max="15" width="11.85546875" bestFit="1" customWidth="1"/>
    <col min="18" max="18" width="12.85546875" bestFit="1" customWidth="1"/>
  </cols>
  <sheetData>
    <row r="1" spans="1:18" ht="15.75">
      <c r="A1" s="1"/>
      <c r="B1" s="17" t="s">
        <v>134</v>
      </c>
      <c r="C1" s="1"/>
      <c r="D1" s="870"/>
      <c r="E1" s="870"/>
      <c r="F1" s="870"/>
      <c r="G1" s="870"/>
      <c r="H1" s="870"/>
      <c r="I1" s="870"/>
      <c r="J1" s="1028"/>
    </row>
    <row r="2" spans="1:18" ht="15.75">
      <c r="A2" s="1"/>
      <c r="B2" s="17" t="s">
        <v>516</v>
      </c>
      <c r="C2" s="1"/>
      <c r="D2" s="870"/>
      <c r="E2" s="870"/>
      <c r="F2" s="870"/>
      <c r="G2" s="870"/>
      <c r="H2" s="870"/>
      <c r="I2" s="870"/>
      <c r="J2" s="1028"/>
    </row>
    <row r="3" spans="1:18" ht="15.75">
      <c r="A3" s="1"/>
      <c r="B3" s="17" t="s">
        <v>910</v>
      </c>
      <c r="C3" s="1"/>
      <c r="D3" s="870"/>
      <c r="E3" s="870"/>
      <c r="F3" s="870"/>
      <c r="G3" s="870"/>
      <c r="H3" s="870"/>
      <c r="I3" s="870"/>
      <c r="J3" s="1028"/>
    </row>
    <row r="4" spans="1:18" ht="15.75">
      <c r="A4" s="1"/>
      <c r="B4" s="1"/>
      <c r="C4" s="1"/>
      <c r="D4" s="870"/>
      <c r="E4" s="870"/>
      <c r="F4" s="870"/>
      <c r="G4" s="870"/>
      <c r="H4" s="870"/>
      <c r="I4" s="870"/>
      <c r="J4" s="1028"/>
    </row>
    <row r="5" spans="1:18" ht="15.75">
      <c r="A5" s="1"/>
      <c r="B5" s="1"/>
      <c r="C5" s="1"/>
      <c r="D5" s="870"/>
      <c r="E5" s="870"/>
      <c r="F5" s="870"/>
      <c r="G5" s="870"/>
      <c r="H5" s="870"/>
      <c r="I5" s="870"/>
      <c r="J5" s="1028"/>
    </row>
    <row r="6" spans="1:18" ht="15.75">
      <c r="A6" s="1"/>
      <c r="B6" s="1"/>
      <c r="C6" s="1"/>
      <c r="D6" s="870"/>
      <c r="E6" s="870"/>
      <c r="F6" s="870" t="s">
        <v>268</v>
      </c>
      <c r="G6" s="870"/>
      <c r="H6" s="870"/>
      <c r="I6" s="870" t="s">
        <v>269</v>
      </c>
      <c r="J6" s="1028"/>
    </row>
    <row r="7" spans="1:18" ht="15.75">
      <c r="A7" s="1"/>
      <c r="B7" s="1"/>
      <c r="C7" s="1"/>
      <c r="D7" s="1029" t="s">
        <v>270</v>
      </c>
      <c r="E7" s="1029" t="s">
        <v>271</v>
      </c>
      <c r="F7" s="1029" t="s">
        <v>272</v>
      </c>
      <c r="G7" s="1029" t="s">
        <v>273</v>
      </c>
      <c r="H7" s="1029" t="s">
        <v>274</v>
      </c>
      <c r="I7" s="1029" t="s">
        <v>275</v>
      </c>
      <c r="J7" s="1030" t="s">
        <v>276</v>
      </c>
    </row>
    <row r="8" spans="1:18" ht="15.75">
      <c r="A8" s="879"/>
      <c r="B8" s="1031" t="s">
        <v>277</v>
      </c>
      <c r="C8" s="879"/>
      <c r="D8" s="7"/>
      <c r="E8" s="7"/>
      <c r="F8" s="7"/>
      <c r="G8" s="7"/>
      <c r="H8" s="7"/>
      <c r="I8" s="1032"/>
      <c r="J8" s="1028"/>
    </row>
    <row r="9" spans="1:18" ht="15.75">
      <c r="A9" s="879"/>
      <c r="B9" s="1"/>
      <c r="C9" s="879"/>
      <c r="D9" s="7"/>
      <c r="E9" s="7"/>
      <c r="F9" s="11"/>
      <c r="G9" s="7"/>
      <c r="H9" s="1033"/>
      <c r="I9" s="1034"/>
      <c r="J9" s="1028"/>
    </row>
    <row r="10" spans="1:18" ht="15.75">
      <c r="A10" s="879"/>
      <c r="B10" s="25" t="s">
        <v>874</v>
      </c>
      <c r="C10" s="879"/>
      <c r="D10" s="7">
        <v>442</v>
      </c>
      <c r="E10" s="7">
        <v>1</v>
      </c>
      <c r="F10" s="929">
        <v>1194948</v>
      </c>
      <c r="G10" s="7" t="s">
        <v>280</v>
      </c>
      <c r="H10" s="1033" t="s">
        <v>281</v>
      </c>
      <c r="I10" s="1034">
        <f>+F10</f>
        <v>1194948</v>
      </c>
      <c r="J10" s="1028" t="s">
        <v>901</v>
      </c>
    </row>
    <row r="11" spans="1:18" ht="15.75">
      <c r="A11" s="879"/>
      <c r="B11" s="25" t="s">
        <v>23</v>
      </c>
      <c r="C11" s="879"/>
      <c r="D11" s="7"/>
      <c r="E11" s="7"/>
      <c r="F11" s="965"/>
      <c r="G11" s="7"/>
      <c r="H11" s="1033"/>
      <c r="I11" s="1034">
        <f>+F11</f>
        <v>0</v>
      </c>
      <c r="J11" s="1028"/>
      <c r="R11" s="869">
        <f>+O12</f>
        <v>0</v>
      </c>
    </row>
    <row r="12" spans="1:18" ht="15.75">
      <c r="A12" s="879"/>
      <c r="B12" s="25"/>
      <c r="C12" s="879" t="s">
        <v>879</v>
      </c>
      <c r="D12" s="7"/>
      <c r="E12" s="7"/>
      <c r="F12" s="929">
        <f>+F11+F10</f>
        <v>1194948</v>
      </c>
      <c r="G12" s="7"/>
      <c r="H12" s="1033"/>
      <c r="I12" s="1034"/>
      <c r="J12" s="1028"/>
      <c r="R12">
        <v>0.35</v>
      </c>
    </row>
    <row r="13" spans="1:18" ht="15.75">
      <c r="A13" s="879"/>
      <c r="B13" s="25"/>
      <c r="C13" s="879"/>
      <c r="D13" s="7"/>
      <c r="E13" s="7"/>
      <c r="F13" s="929"/>
      <c r="G13" s="7"/>
      <c r="H13" s="1033"/>
      <c r="I13" s="1034"/>
      <c r="J13" s="1028"/>
      <c r="R13" s="869">
        <f>+R11*R12</f>
        <v>0</v>
      </c>
    </row>
    <row r="14" spans="1:18" ht="15.75">
      <c r="A14" s="879"/>
      <c r="B14" s="25" t="s">
        <v>875</v>
      </c>
      <c r="C14" s="879"/>
      <c r="D14" s="7">
        <v>555</v>
      </c>
      <c r="E14" s="7"/>
      <c r="F14" s="929">
        <v>841131.58</v>
      </c>
      <c r="G14" s="7"/>
      <c r="H14" s="1033"/>
      <c r="I14" s="1034">
        <f>+F14</f>
        <v>841131.58</v>
      </c>
      <c r="J14" s="1028" t="s">
        <v>901</v>
      </c>
      <c r="R14" s="869">
        <f>+R11-R13</f>
        <v>0</v>
      </c>
    </row>
    <row r="15" spans="1:18" ht="15.75">
      <c r="A15" s="879"/>
      <c r="B15" s="25" t="s">
        <v>876</v>
      </c>
      <c r="C15" s="879"/>
      <c r="D15" s="7" t="s">
        <v>878</v>
      </c>
      <c r="E15" s="7"/>
      <c r="F15" s="929">
        <v>171128.51</v>
      </c>
      <c r="G15" s="7"/>
      <c r="H15" s="1033"/>
      <c r="I15" s="1034">
        <f>+F15</f>
        <v>171128.51</v>
      </c>
      <c r="J15" s="1028" t="s">
        <v>901</v>
      </c>
      <c r="R15">
        <v>0.61987999999999999</v>
      </c>
    </row>
    <row r="16" spans="1:18" ht="15.75">
      <c r="A16" s="879"/>
      <c r="B16" s="25" t="s">
        <v>877</v>
      </c>
      <c r="C16" s="879"/>
      <c r="D16" s="7">
        <v>555</v>
      </c>
      <c r="E16" s="7"/>
      <c r="F16" s="965">
        <v>-737900.2</v>
      </c>
      <c r="G16" s="7"/>
      <c r="H16" s="1033"/>
      <c r="I16" s="1034">
        <f>+F16</f>
        <v>-737900.2</v>
      </c>
      <c r="J16" s="1028" t="s">
        <v>901</v>
      </c>
      <c r="R16" s="869">
        <f>+R14/R15</f>
        <v>0</v>
      </c>
    </row>
    <row r="17" spans="1:10" ht="15.75">
      <c r="A17" s="879"/>
      <c r="B17" s="1"/>
      <c r="C17" s="1" t="s">
        <v>880</v>
      </c>
      <c r="D17" s="7"/>
      <c r="E17" s="7"/>
      <c r="F17" s="1035">
        <f>+F14+F15+F16</f>
        <v>274359.89</v>
      </c>
      <c r="G17" s="7"/>
      <c r="H17" s="1033"/>
      <c r="I17" s="1476">
        <f>+I14+I15+I16</f>
        <v>274359.89</v>
      </c>
      <c r="J17" s="1028"/>
    </row>
    <row r="18" spans="1:10" ht="16.5" thickBot="1">
      <c r="A18" s="879"/>
      <c r="B18" s="6"/>
      <c r="C18" s="879"/>
      <c r="D18" s="7"/>
      <c r="E18" s="7"/>
      <c r="F18" s="1036"/>
      <c r="G18" s="7"/>
      <c r="H18" s="1033"/>
      <c r="I18" s="1036"/>
      <c r="J18" s="1028"/>
    </row>
    <row r="19" spans="1:10" ht="16.5" thickTop="1">
      <c r="A19" s="879"/>
      <c r="B19" s="1031"/>
      <c r="C19" s="879"/>
      <c r="D19" s="7"/>
      <c r="E19" s="7"/>
      <c r="F19" s="1035"/>
      <c r="G19" s="7"/>
      <c r="H19" s="1033"/>
      <c r="I19" s="1034"/>
      <c r="J19" s="1028"/>
    </row>
    <row r="20" spans="1:10" ht="15.75">
      <c r="A20" s="879"/>
      <c r="B20" s="1031"/>
      <c r="C20" s="879"/>
      <c r="D20" s="7"/>
      <c r="E20" s="7"/>
      <c r="F20" s="1035"/>
      <c r="G20" s="7"/>
      <c r="H20" s="1033"/>
      <c r="I20" s="1034"/>
      <c r="J20" s="1028"/>
    </row>
    <row r="21" spans="1:10" ht="15.75">
      <c r="A21" s="879"/>
      <c r="B21" s="1031"/>
      <c r="C21" s="879" t="s">
        <v>885</v>
      </c>
      <c r="D21" s="7"/>
      <c r="E21" s="7"/>
      <c r="F21" s="1035"/>
      <c r="G21" s="7" t="s">
        <v>7</v>
      </c>
      <c r="H21" s="1033" t="s">
        <v>890</v>
      </c>
      <c r="I21" s="1034"/>
      <c r="J21" s="1028"/>
    </row>
    <row r="22" spans="1:10" ht="15.75">
      <c r="A22" s="879"/>
      <c r="B22" s="1031"/>
      <c r="C22" s="879"/>
      <c r="D22" s="7"/>
      <c r="E22" s="7"/>
      <c r="F22" s="1035"/>
      <c r="G22" s="7" t="s">
        <v>889</v>
      </c>
      <c r="H22" s="1033" t="s">
        <v>891</v>
      </c>
      <c r="I22" s="1034"/>
      <c r="J22" s="1028"/>
    </row>
    <row r="23" spans="1:10" ht="15.75">
      <c r="A23" s="879"/>
      <c r="B23" s="1031"/>
      <c r="C23" s="879"/>
      <c r="D23" s="7"/>
      <c r="E23" s="7"/>
      <c r="F23" s="1035"/>
      <c r="G23" s="7" t="s">
        <v>244</v>
      </c>
      <c r="H23" s="1033" t="s">
        <v>892</v>
      </c>
      <c r="I23" s="1034"/>
      <c r="J23" s="1028"/>
    </row>
    <row r="24" spans="1:10" ht="15.75">
      <c r="A24" s="879"/>
      <c r="B24" s="1031"/>
      <c r="C24" s="879" t="s">
        <v>21</v>
      </c>
      <c r="D24" s="7"/>
      <c r="E24" s="7"/>
      <c r="F24" s="1035">
        <v>1253006</v>
      </c>
      <c r="G24" s="7">
        <v>0.95366499999999998</v>
      </c>
      <c r="H24" s="13">
        <f>+F24*G24</f>
        <v>1194947.9669899999</v>
      </c>
      <c r="I24" s="1034"/>
      <c r="J24" s="1028"/>
    </row>
    <row r="25" spans="1:10" ht="15.75">
      <c r="A25" s="879"/>
      <c r="B25" s="1031"/>
      <c r="C25" s="879" t="s">
        <v>886</v>
      </c>
      <c r="D25" s="7"/>
      <c r="E25" s="7"/>
      <c r="F25" s="11">
        <v>881999</v>
      </c>
      <c r="G25" s="1">
        <f>+G26</f>
        <v>0.95366499999999998</v>
      </c>
      <c r="H25" s="11">
        <f>+F25*G25</f>
        <v>841131.57633499999</v>
      </c>
      <c r="I25" s="1034"/>
      <c r="J25" s="1028"/>
    </row>
    <row r="26" spans="1:10" ht="15.75">
      <c r="A26" s="879"/>
      <c r="B26" s="879"/>
      <c r="C26" s="879" t="s">
        <v>887</v>
      </c>
      <c r="D26" s="7"/>
      <c r="E26" s="7"/>
      <c r="F26" s="11">
        <v>179443</v>
      </c>
      <c r="G26" s="1">
        <v>0.95366499999999998</v>
      </c>
      <c r="H26" s="11">
        <f>+F26*G26</f>
        <v>171128.50859499999</v>
      </c>
      <c r="I26" s="1034"/>
      <c r="J26" s="1028"/>
    </row>
    <row r="27" spans="1:10" ht="15.75">
      <c r="A27" s="879"/>
      <c r="B27" s="879"/>
      <c r="C27" s="879" t="s">
        <v>888</v>
      </c>
      <c r="D27" s="7"/>
      <c r="E27" s="7"/>
      <c r="F27" s="1254">
        <v>-773752</v>
      </c>
      <c r="G27" s="3">
        <v>0.95366499999999998</v>
      </c>
      <c r="H27" s="1254">
        <f>+F27*G27</f>
        <v>-737900.20108000003</v>
      </c>
      <c r="I27" s="1034"/>
      <c r="J27" s="1028"/>
    </row>
    <row r="28" spans="1:10" ht="15.75">
      <c r="A28" s="879"/>
      <c r="B28" s="879"/>
      <c r="C28" s="879"/>
      <c r="D28" s="7"/>
      <c r="E28" s="7"/>
      <c r="F28" s="1035">
        <f>-F24+F25+F26+F27</f>
        <v>-965316</v>
      </c>
      <c r="G28" s="7"/>
      <c r="H28" s="1033"/>
      <c r="I28" s="1034"/>
      <c r="J28" s="1028"/>
    </row>
    <row r="29" spans="1:10" ht="15.75">
      <c r="A29" s="879"/>
      <c r="B29" s="1037" t="s">
        <v>285</v>
      </c>
      <c r="C29" s="879"/>
      <c r="D29" s="7"/>
      <c r="E29" s="7"/>
      <c r="F29" s="1038"/>
      <c r="G29" s="7"/>
      <c r="H29" s="7"/>
      <c r="I29" s="7"/>
      <c r="J29" s="1028"/>
    </row>
    <row r="30" spans="1:10" ht="15.75">
      <c r="A30" s="879"/>
      <c r="B30" s="879"/>
      <c r="C30" s="879"/>
      <c r="D30" s="7"/>
      <c r="E30" s="7"/>
      <c r="F30" s="7"/>
      <c r="G30" s="7"/>
      <c r="H30" s="7"/>
      <c r="I30" s="7"/>
      <c r="J30" s="7"/>
    </row>
    <row r="31" spans="1:10" ht="15.75">
      <c r="A31" s="879"/>
      <c r="B31" s="1255"/>
      <c r="C31" s="1040"/>
      <c r="D31" s="1041"/>
      <c r="E31" s="1041"/>
      <c r="F31" s="1041"/>
      <c r="G31" s="1041"/>
      <c r="H31" s="1041"/>
      <c r="I31" s="1042"/>
      <c r="J31" s="1045"/>
    </row>
    <row r="32" spans="1:10" ht="15.75">
      <c r="A32" s="879"/>
      <c r="B32" s="1043"/>
      <c r="C32" s="879"/>
      <c r="D32" s="7"/>
      <c r="E32" s="7"/>
      <c r="F32" s="7"/>
      <c r="G32" s="7"/>
      <c r="H32" s="7"/>
      <c r="I32" s="1044"/>
      <c r="J32" s="1045"/>
    </row>
    <row r="33" spans="1:10" ht="15.75">
      <c r="A33" s="879"/>
      <c r="B33" s="1043"/>
      <c r="C33" s="879"/>
      <c r="D33" s="7"/>
      <c r="E33" s="7"/>
      <c r="F33" s="7"/>
      <c r="G33" s="7"/>
      <c r="H33" s="7"/>
      <c r="I33" s="1044"/>
      <c r="J33" s="1045"/>
    </row>
    <row r="34" spans="1:10" ht="15.75">
      <c r="A34" s="879"/>
      <c r="B34" s="1043"/>
      <c r="C34" s="879"/>
      <c r="D34" s="7"/>
      <c r="E34" s="7"/>
      <c r="F34" s="7"/>
      <c r="G34" s="7"/>
      <c r="H34" s="7"/>
      <c r="I34" s="1044"/>
      <c r="J34" s="1045"/>
    </row>
    <row r="35" spans="1:10" ht="15.75">
      <c r="A35" s="879"/>
      <c r="B35" s="1043"/>
      <c r="C35" s="879"/>
      <c r="D35" s="7"/>
      <c r="E35" s="7"/>
      <c r="F35" s="1078"/>
      <c r="G35" s="7"/>
      <c r="H35" s="7"/>
      <c r="I35" s="1044"/>
      <c r="J35" s="1045"/>
    </row>
    <row r="36" spans="1:10" ht="15.75">
      <c r="A36" s="879"/>
      <c r="B36" s="1046"/>
      <c r="C36" s="3"/>
      <c r="D36" s="1047"/>
      <c r="E36" s="1047"/>
      <c r="F36" s="1047"/>
      <c r="G36" s="1047"/>
      <c r="H36" s="1047"/>
      <c r="I36" s="1048"/>
      <c r="J36" s="1045"/>
    </row>
    <row r="37" spans="1:10" ht="15.75">
      <c r="A37" s="879"/>
      <c r="B37" s="1049"/>
      <c r="C37" s="879"/>
      <c r="D37" s="7"/>
      <c r="E37" s="7"/>
      <c r="F37" s="7"/>
      <c r="G37" s="7"/>
      <c r="H37" s="7"/>
      <c r="I37" s="7"/>
      <c r="J37" s="1045"/>
    </row>
    <row r="67" s="807" customFormat="1"/>
  </sheetData>
  <conditionalFormatting sqref="J1">
    <cfRule type="cellIs" dxfId="80" priority="3" stopIfTrue="1" operator="equal">
      <formula>"x.x"</formula>
    </cfRule>
  </conditionalFormatting>
  <conditionalFormatting sqref="B9">
    <cfRule type="cellIs" dxfId="79" priority="2" stopIfTrue="1" operator="equal">
      <formula>"Title"</formula>
    </cfRule>
  </conditionalFormatting>
  <conditionalFormatting sqref="B8">
    <cfRule type="cellIs" dxfId="78" priority="1" stopIfTrue="1" operator="equal">
      <formula>"Adjustment to Income/Expense/Rate Base:"</formula>
    </cfRule>
  </conditionalFormatting>
  <dataValidations count="3">
    <dataValidation type="list" errorStyle="warning" allowBlank="1" showInputMessage="1" showErrorMessage="1" errorTitle="FERC ACCOUNT" error="This FERC Account is not included in the drop-down list. Is this the account you want to use?" sqref="D9:D28">
      <formula1>$D$42:$D$376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9:E28">
      <formula1>"1, 2, 3"</formula1>
    </dataValidation>
    <dataValidation type="list" errorStyle="warning" allowBlank="1" showInputMessage="1" showErrorMessage="1" errorTitle="Factor" error="This factor is not included in the drop-down list. Is this the factor you want to use?" sqref="G9:G24 G28">
      <formula1>$G$42:$G$133</formula1>
    </dataValidation>
  </dataValidations>
  <pageMargins left="1" right="0.25" top="1.25" bottom="0.5" header="0.5" footer="0.25"/>
  <pageSetup scale="60" orientation="portrait" r:id="rId1"/>
  <headerFooter scaleWithDoc="0" alignWithMargins="0">
    <oddHeader>&amp;R&amp;"Times New Roman,Regular"PacifiCorp Docket UE-100749
Exhibit No. ___ (MDF-2)
Page &amp;P of &amp;N
Revised 12/6/10</oddHeader>
  </headerFooter>
  <drawing r:id="rId2"/>
</worksheet>
</file>

<file path=xl/worksheets/sheet23.xml><?xml version="1.0" encoding="utf-8"?>
<worksheet xmlns="http://schemas.openxmlformats.org/spreadsheetml/2006/main" xmlns:r="http://schemas.openxmlformats.org/officeDocument/2006/relationships">
  <dimension ref="A1:M371"/>
  <sheetViews>
    <sheetView tabSelected="1" zoomScaleNormal="100" workbookViewId="0">
      <selection activeCell="I6" sqref="I6"/>
    </sheetView>
  </sheetViews>
  <sheetFormatPr defaultColWidth="10" defaultRowHeight="12.75"/>
  <cols>
    <col min="1" max="1" width="2.5703125" style="14" customWidth="1"/>
    <col min="2" max="2" width="36" style="14" customWidth="1"/>
    <col min="3" max="3" width="23.5703125" style="14" customWidth="1"/>
    <col min="4" max="4" width="12.7109375" style="14" bestFit="1" customWidth="1"/>
    <col min="5" max="5" width="4.7109375" style="14" customWidth="1"/>
    <col min="6" max="6" width="15.140625" style="14" customWidth="1"/>
    <col min="7" max="7" width="11.140625" style="14" customWidth="1"/>
    <col min="8" max="8" width="12.42578125" style="286" customWidth="1"/>
    <col min="9" max="9" width="16.28515625" style="297" customWidth="1"/>
    <col min="10" max="10" width="8.28515625" style="14" customWidth="1"/>
    <col min="11" max="11" width="10.85546875" style="165" bestFit="1" customWidth="1"/>
    <col min="12" max="12" width="12.42578125" style="281" customWidth="1"/>
    <col min="13" max="13" width="10.28515625" style="14" bestFit="1" customWidth="1"/>
    <col min="14" max="16384" width="10" style="14"/>
  </cols>
  <sheetData>
    <row r="1" spans="1:13" ht="15.75">
      <c r="A1" s="1"/>
      <c r="B1" s="17" t="s">
        <v>134</v>
      </c>
      <c r="C1" s="1"/>
      <c r="D1" s="870"/>
      <c r="E1" s="870"/>
      <c r="F1" s="1256"/>
      <c r="G1" s="870"/>
      <c r="H1" s="10"/>
      <c r="I1" s="1199"/>
      <c r="J1" s="101"/>
      <c r="K1" s="280"/>
    </row>
    <row r="2" spans="1:13" ht="15.75">
      <c r="A2" s="1"/>
      <c r="B2" s="17" t="s">
        <v>578</v>
      </c>
      <c r="C2" s="1"/>
      <c r="D2" s="870"/>
      <c r="E2" s="870"/>
      <c r="F2" s="1256"/>
      <c r="G2" s="870"/>
      <c r="H2" s="10"/>
      <c r="I2" s="1199"/>
      <c r="J2" s="870"/>
      <c r="K2" s="280"/>
    </row>
    <row r="3" spans="1:13" ht="15.75">
      <c r="A3" s="1"/>
      <c r="B3" s="17" t="s">
        <v>911</v>
      </c>
      <c r="C3" s="1"/>
      <c r="D3" s="870"/>
      <c r="E3" s="870"/>
      <c r="F3" s="1256"/>
      <c r="G3" s="870"/>
      <c r="H3" s="10"/>
      <c r="I3" s="1199"/>
      <c r="J3" s="870"/>
      <c r="K3" s="280"/>
    </row>
    <row r="4" spans="1:13" ht="15.75">
      <c r="A4" s="1"/>
      <c r="B4" s="1"/>
      <c r="C4" s="1"/>
      <c r="D4" s="870"/>
      <c r="E4" s="870"/>
      <c r="F4" s="1256"/>
      <c r="G4" s="870"/>
      <c r="H4" s="10"/>
      <c r="I4" s="1199"/>
      <c r="J4" s="870"/>
      <c r="K4" s="280"/>
    </row>
    <row r="5" spans="1:13" ht="15.75">
      <c r="A5" s="1"/>
      <c r="B5" s="1"/>
      <c r="C5" s="1"/>
      <c r="D5" s="870"/>
      <c r="E5" s="870"/>
      <c r="F5" s="1256"/>
      <c r="G5" s="870"/>
      <c r="H5" s="10"/>
      <c r="I5" s="1199"/>
      <c r="J5" s="870"/>
      <c r="K5" s="280"/>
    </row>
    <row r="6" spans="1:13" ht="15.75">
      <c r="A6" s="1"/>
      <c r="B6" s="1"/>
      <c r="C6" s="1"/>
      <c r="D6" s="870"/>
      <c r="E6" s="870"/>
      <c r="F6" s="1256" t="s">
        <v>268</v>
      </c>
      <c r="G6" s="870"/>
      <c r="H6" s="10"/>
      <c r="I6" s="1199" t="s">
        <v>437</v>
      </c>
      <c r="J6" s="870"/>
      <c r="K6" s="282"/>
    </row>
    <row r="7" spans="1:13" ht="15.75">
      <c r="A7" s="1"/>
      <c r="B7" s="1031"/>
      <c r="C7" s="1"/>
      <c r="D7" s="1029" t="s">
        <v>270</v>
      </c>
      <c r="E7" s="1029" t="s">
        <v>271</v>
      </c>
      <c r="F7" s="1257" t="s">
        <v>272</v>
      </c>
      <c r="G7" s="1029" t="s">
        <v>273</v>
      </c>
      <c r="H7" s="1258" t="s">
        <v>274</v>
      </c>
      <c r="I7" s="1201" t="s">
        <v>275</v>
      </c>
      <c r="J7" s="1029" t="s">
        <v>276</v>
      </c>
      <c r="K7"/>
    </row>
    <row r="8" spans="1:13" ht="15.75">
      <c r="A8" s="879"/>
      <c r="B8" s="17" t="s">
        <v>380</v>
      </c>
      <c r="C8" s="879"/>
      <c r="D8" s="7"/>
      <c r="E8" s="7"/>
      <c r="F8" s="1032"/>
      <c r="G8" s="7"/>
      <c r="H8" s="1259"/>
      <c r="I8" s="1260"/>
      <c r="J8" s="870"/>
      <c r="K8" s="280"/>
    </row>
    <row r="9" spans="1:13" ht="15.75">
      <c r="A9" s="879"/>
      <c r="B9" s="1" t="s">
        <v>586</v>
      </c>
      <c r="C9" s="1261"/>
      <c r="D9" s="870">
        <v>557</v>
      </c>
      <c r="E9" s="1199">
        <v>1</v>
      </c>
      <c r="F9" s="11">
        <v>-4809.5446563697296</v>
      </c>
      <c r="G9" s="1262" t="s">
        <v>286</v>
      </c>
      <c r="H9" s="1263">
        <v>8.2916446129532903E-2</v>
      </c>
      <c r="I9" s="1192">
        <f>+H9*F9</f>
        <v>-398.79035040746351</v>
      </c>
      <c r="J9" s="870"/>
      <c r="K9" s="287"/>
      <c r="L9" s="163"/>
    </row>
    <row r="10" spans="1:13" ht="15.75">
      <c r="A10" s="879"/>
      <c r="B10" s="1" t="s">
        <v>586</v>
      </c>
      <c r="C10" s="1261"/>
      <c r="D10" s="870">
        <v>921</v>
      </c>
      <c r="E10" s="21">
        <v>1</v>
      </c>
      <c r="F10" s="21">
        <v>-1637.4252155172403</v>
      </c>
      <c r="G10" s="1262" t="s">
        <v>262</v>
      </c>
      <c r="H10" s="1263">
        <v>7.408369726216299E-2</v>
      </c>
      <c r="I10" s="1192">
        <f>+H10*F10</f>
        <v>-121.30651395581121</v>
      </c>
      <c r="J10" s="1"/>
      <c r="K10" s="287"/>
      <c r="L10" s="163"/>
    </row>
    <row r="11" spans="1:13" ht="15.75">
      <c r="A11" s="879"/>
      <c r="B11" s="1" t="s">
        <v>587</v>
      </c>
      <c r="C11" s="1264"/>
      <c r="D11" s="7">
        <v>909</v>
      </c>
      <c r="E11" s="1195">
        <v>1</v>
      </c>
      <c r="F11" s="1032">
        <v>-8535.33</v>
      </c>
      <c r="G11" s="1265" t="s">
        <v>292</v>
      </c>
      <c r="H11" s="1266">
        <v>7.0932593878125574E-2</v>
      </c>
      <c r="I11" s="1192">
        <f>+H11*F11</f>
        <v>-605.43309650578158</v>
      </c>
      <c r="J11" s="870"/>
      <c r="K11" s="287"/>
      <c r="L11" s="163"/>
      <c r="M11" s="289"/>
    </row>
    <row r="12" spans="1:13" ht="15.75">
      <c r="A12" s="879"/>
      <c r="B12" s="1" t="s">
        <v>452</v>
      </c>
      <c r="C12" s="1264"/>
      <c r="D12" s="7">
        <v>921</v>
      </c>
      <c r="E12" s="1195">
        <v>1</v>
      </c>
      <c r="F12" s="1032">
        <v>-581208.24</v>
      </c>
      <c r="G12" s="1265" t="s">
        <v>262</v>
      </c>
      <c r="H12" s="1266">
        <v>7.408369726216299E-2</v>
      </c>
      <c r="I12" s="1192">
        <f>+H12*F12</f>
        <v>-43058.05529843457</v>
      </c>
      <c r="J12" s="870"/>
      <c r="K12" s="287"/>
      <c r="L12" s="163"/>
    </row>
    <row r="13" spans="1:13" ht="15.75">
      <c r="A13" s="879"/>
      <c r="B13" s="1" t="s">
        <v>452</v>
      </c>
      <c r="C13" s="1264"/>
      <c r="D13" s="7">
        <v>921</v>
      </c>
      <c r="E13" s="1195">
        <v>1</v>
      </c>
      <c r="F13" s="1032">
        <v>569224.65</v>
      </c>
      <c r="G13" s="1265" t="s">
        <v>314</v>
      </c>
      <c r="H13" s="1267" t="s">
        <v>281</v>
      </c>
      <c r="I13" s="1059">
        <v>0</v>
      </c>
      <c r="J13" s="1199"/>
      <c r="K13" s="287"/>
      <c r="L13" s="163"/>
    </row>
    <row r="14" spans="1:13" ht="15.75">
      <c r="A14" s="879"/>
      <c r="B14" s="1" t="s">
        <v>255</v>
      </c>
      <c r="C14" s="1264"/>
      <c r="D14" s="7">
        <v>930</v>
      </c>
      <c r="E14" s="1195">
        <v>1</v>
      </c>
      <c r="F14" s="1032">
        <v>-8500</v>
      </c>
      <c r="G14" s="1265" t="s">
        <v>315</v>
      </c>
      <c r="H14" s="1267" t="s">
        <v>281</v>
      </c>
      <c r="I14" s="1059">
        <v>0</v>
      </c>
      <c r="J14" s="870"/>
      <c r="K14" s="287"/>
      <c r="L14" s="163"/>
    </row>
    <row r="15" spans="1:13" ht="15.75">
      <c r="A15" s="879"/>
      <c r="B15" s="1" t="s">
        <v>255</v>
      </c>
      <c r="C15" s="1264"/>
      <c r="D15" s="7">
        <v>930</v>
      </c>
      <c r="E15" s="1195">
        <v>1</v>
      </c>
      <c r="F15" s="1032">
        <v>-129400</v>
      </c>
      <c r="G15" s="1265" t="s">
        <v>312</v>
      </c>
      <c r="H15" s="1267" t="s">
        <v>281</v>
      </c>
      <c r="I15" s="1059">
        <v>0</v>
      </c>
      <c r="J15" s="870"/>
      <c r="K15" s="287"/>
      <c r="L15" s="163"/>
    </row>
    <row r="16" spans="1:13" ht="15.75">
      <c r="A16" s="879"/>
      <c r="B16" s="1" t="s">
        <v>255</v>
      </c>
      <c r="C16" s="1261"/>
      <c r="D16" s="870">
        <v>930</v>
      </c>
      <c r="E16" s="21">
        <v>1</v>
      </c>
      <c r="F16" s="11">
        <v>-157821.96000000002</v>
      </c>
      <c r="G16" s="1262" t="s">
        <v>314</v>
      </c>
      <c r="H16" s="1268" t="s">
        <v>281</v>
      </c>
      <c r="I16" s="1192">
        <v>0</v>
      </c>
      <c r="J16" s="1"/>
      <c r="K16" s="287"/>
      <c r="L16" s="163"/>
    </row>
    <row r="17" spans="1:12" ht="15.75">
      <c r="A17" s="879"/>
      <c r="B17" s="1" t="s">
        <v>255</v>
      </c>
      <c r="C17" s="1264"/>
      <c r="D17" s="7">
        <v>930</v>
      </c>
      <c r="E17" s="1195">
        <v>1</v>
      </c>
      <c r="F17" s="1163">
        <v>-1250</v>
      </c>
      <c r="G17" s="1265" t="s">
        <v>262</v>
      </c>
      <c r="H17" s="1266">
        <v>7.408369726216299E-2</v>
      </c>
      <c r="I17" s="1192">
        <f>+H17*F17</f>
        <v>-92.604621577703739</v>
      </c>
      <c r="J17" s="870"/>
      <c r="K17" s="287"/>
      <c r="L17" s="163"/>
    </row>
    <row r="18" spans="1:12" ht="15.75">
      <c r="A18" s="879"/>
      <c r="B18" s="1"/>
      <c r="C18" s="1264"/>
      <c r="D18" s="7"/>
      <c r="E18" s="1195"/>
      <c r="F18" s="1163"/>
      <c r="G18" s="1265"/>
      <c r="H18" s="1269"/>
      <c r="I18" s="1059"/>
      <c r="J18" s="870"/>
      <c r="K18" s="287"/>
      <c r="L18" s="163"/>
    </row>
    <row r="19" spans="1:12" ht="16.5" thickBot="1">
      <c r="A19" s="879"/>
      <c r="B19" s="1" t="s">
        <v>453</v>
      </c>
      <c r="C19" s="879"/>
      <c r="D19" s="7"/>
      <c r="E19" s="7"/>
      <c r="F19" s="1270">
        <v>-323937.84987188695</v>
      </c>
      <c r="G19" s="7"/>
      <c r="H19" s="1162"/>
      <c r="I19" s="1271">
        <f>SUM(I9:I17)</f>
        <v>-44276.189880881328</v>
      </c>
      <c r="J19" s="870" t="s">
        <v>588</v>
      </c>
      <c r="K19" s="287"/>
      <c r="L19" s="163"/>
    </row>
    <row r="20" spans="1:12" ht="16.5" thickTop="1">
      <c r="A20" s="879"/>
      <c r="B20" s="1"/>
      <c r="C20" s="879"/>
      <c r="D20" s="7"/>
      <c r="E20" s="7"/>
      <c r="F20" s="1163"/>
      <c r="G20" s="7"/>
      <c r="H20" s="1272"/>
      <c r="I20" s="1260"/>
      <c r="J20" s="1"/>
      <c r="K20" s="287"/>
      <c r="L20" s="163"/>
    </row>
    <row r="21" spans="1:12" ht="15.75">
      <c r="A21" s="879"/>
      <c r="B21" s="25"/>
      <c r="C21" s="25"/>
      <c r="D21" s="25"/>
      <c r="E21" s="25"/>
      <c r="F21" s="1273"/>
      <c r="G21" s="25"/>
      <c r="H21" s="1274"/>
      <c r="I21" s="13"/>
      <c r="J21" s="870"/>
      <c r="K21" s="280"/>
    </row>
    <row r="22" spans="1:12" ht="15.75">
      <c r="A22" s="879"/>
      <c r="B22" s="25"/>
      <c r="C22" s="25"/>
      <c r="D22" s="25"/>
      <c r="E22" s="25"/>
      <c r="F22" s="1273"/>
      <c r="G22" s="25"/>
      <c r="H22" s="1274"/>
      <c r="I22" s="13"/>
      <c r="J22" s="953"/>
      <c r="K22" s="280"/>
    </row>
    <row r="23" spans="1:12" ht="15.75">
      <c r="A23" s="879"/>
      <c r="B23" s="1" t="s">
        <v>400</v>
      </c>
      <c r="C23" s="879"/>
      <c r="D23" s="7"/>
      <c r="E23" s="7"/>
      <c r="F23" s="1035"/>
      <c r="G23" s="7"/>
      <c r="H23" s="1272"/>
      <c r="I23" s="13"/>
      <c r="J23" s="953"/>
      <c r="K23" s="280"/>
    </row>
    <row r="24" spans="1:12" ht="15.75">
      <c r="A24" s="879"/>
      <c r="B24" s="1077"/>
      <c r="C24" s="879"/>
      <c r="D24" s="7"/>
      <c r="E24" s="7"/>
      <c r="F24" s="1275"/>
      <c r="G24" s="7"/>
      <c r="H24" s="1259"/>
      <c r="I24" s="1195"/>
      <c r="J24" s="953"/>
      <c r="K24" s="280"/>
    </row>
    <row r="25" spans="1:12" ht="15.75">
      <c r="A25" s="879"/>
      <c r="B25" s="879"/>
      <c r="C25" s="1039"/>
      <c r="D25" s="1040"/>
      <c r="E25" s="1041"/>
      <c r="F25" s="1276"/>
      <c r="G25" s="1041"/>
      <c r="H25" s="1277"/>
      <c r="I25" s="1278"/>
      <c r="J25" s="1042"/>
      <c r="K25" s="204"/>
    </row>
    <row r="26" spans="1:12" ht="15.75">
      <c r="A26" s="879"/>
      <c r="B26" s="879"/>
      <c r="C26" s="1043"/>
      <c r="D26" s="879"/>
      <c r="E26" s="7"/>
      <c r="F26" s="1279"/>
      <c r="G26" s="7"/>
      <c r="H26" s="1265"/>
      <c r="I26" s="1280"/>
      <c r="J26" s="1281"/>
      <c r="K26" s="380"/>
    </row>
    <row r="27" spans="1:12" ht="15.75">
      <c r="A27" s="879"/>
      <c r="B27" s="879"/>
      <c r="C27" s="1043"/>
      <c r="D27" s="879"/>
      <c r="E27" s="7"/>
      <c r="F27" s="1279"/>
      <c r="G27" s="7"/>
      <c r="H27" s="1265"/>
      <c r="I27" s="1280"/>
      <c r="J27" s="1044"/>
      <c r="K27" s="380"/>
    </row>
    <row r="28" spans="1:12" ht="15.75">
      <c r="A28" s="879"/>
      <c r="B28" s="879"/>
      <c r="C28" s="1043"/>
      <c r="D28" s="879"/>
      <c r="E28" s="7"/>
      <c r="F28" s="1279"/>
      <c r="G28" s="7"/>
      <c r="H28" s="1265"/>
      <c r="I28" s="1280"/>
      <c r="J28" s="1044"/>
      <c r="K28" s="380"/>
    </row>
    <row r="29" spans="1:12" ht="15.75">
      <c r="A29" s="879"/>
      <c r="B29" s="879"/>
      <c r="C29" s="1043"/>
      <c r="D29" s="879"/>
      <c r="E29" s="7"/>
      <c r="F29" s="1279"/>
      <c r="G29" s="7"/>
      <c r="H29" s="1265"/>
      <c r="I29" s="1280"/>
      <c r="J29" s="1044"/>
      <c r="K29" s="380"/>
    </row>
    <row r="30" spans="1:12" ht="15.75">
      <c r="A30" s="879"/>
      <c r="B30" s="879"/>
      <c r="C30" s="1046"/>
      <c r="D30" s="3"/>
      <c r="E30" s="1047"/>
      <c r="F30" s="1282"/>
      <c r="G30" s="1047"/>
      <c r="H30" s="1283"/>
      <c r="I30" s="1284"/>
      <c r="J30" s="1048"/>
      <c r="K30" s="380"/>
    </row>
    <row r="31" spans="1:12" ht="15.75">
      <c r="A31" s="879"/>
      <c r="B31" s="879"/>
      <c r="C31" s="1049"/>
      <c r="D31" s="879"/>
      <c r="E31" s="7"/>
      <c r="F31" s="1279"/>
      <c r="G31" s="7"/>
      <c r="H31" s="1265"/>
      <c r="I31" s="1280"/>
      <c r="J31" s="7"/>
      <c r="K31" s="380"/>
    </row>
    <row r="32" spans="1:12">
      <c r="A32" s="110"/>
      <c r="B32" s="110"/>
      <c r="C32" s="212"/>
      <c r="D32" s="110"/>
      <c r="E32" s="204"/>
      <c r="F32" s="293"/>
      <c r="G32" s="204"/>
      <c r="H32" s="288"/>
      <c r="I32" s="294"/>
      <c r="J32" s="204"/>
      <c r="K32" s="380"/>
    </row>
    <row r="33" spans="1:12">
      <c r="A33" s="110"/>
      <c r="B33" s="110"/>
      <c r="C33" s="110"/>
      <c r="D33" s="110"/>
      <c r="E33" s="204"/>
      <c r="F33" s="293"/>
      <c r="G33" s="204"/>
      <c r="H33" s="288"/>
      <c r="I33" s="294"/>
      <c r="J33" s="204"/>
      <c r="K33" s="110"/>
    </row>
    <row r="34" spans="1:12">
      <c r="A34" s="110"/>
      <c r="B34" s="110"/>
      <c r="C34" s="110"/>
      <c r="D34" s="110"/>
      <c r="E34" s="110"/>
      <c r="F34" s="368"/>
      <c r="G34" s="110"/>
      <c r="H34" s="361"/>
      <c r="I34" s="294"/>
      <c r="J34" s="204"/>
      <c r="K34" s="110"/>
    </row>
    <row r="35" spans="1:12">
      <c r="A35" s="110"/>
      <c r="B35" s="110"/>
      <c r="C35" s="110"/>
      <c r="D35" s="110"/>
      <c r="E35" s="110"/>
      <c r="F35" s="829"/>
      <c r="G35" s="110"/>
      <c r="H35" s="361"/>
      <c r="I35" s="270"/>
      <c r="J35" s="110"/>
      <c r="K35" s="110"/>
      <c r="L35" s="14"/>
    </row>
    <row r="36" spans="1:12">
      <c r="A36" s="110"/>
      <c r="B36" s="110"/>
      <c r="C36" s="110"/>
      <c r="D36" s="110"/>
      <c r="E36" s="110"/>
      <c r="F36" s="829"/>
      <c r="G36" s="110"/>
      <c r="H36" s="361"/>
      <c r="I36" s="270"/>
      <c r="J36" s="270"/>
      <c r="K36" s="204"/>
      <c r="L36" s="14"/>
    </row>
    <row r="37" spans="1:12">
      <c r="E37" s="165"/>
      <c r="F37" s="295"/>
      <c r="H37" s="296"/>
      <c r="I37" s="198"/>
      <c r="J37" s="270"/>
      <c r="K37" s="14"/>
      <c r="L37" s="14"/>
    </row>
    <row r="38" spans="1:12">
      <c r="E38" s="165"/>
      <c r="F38" s="295"/>
      <c r="H38" s="296"/>
      <c r="I38" s="198"/>
      <c r="J38" s="198"/>
      <c r="K38" s="14"/>
      <c r="L38" s="14"/>
    </row>
    <row r="39" spans="1:12">
      <c r="E39" s="165"/>
      <c r="F39" s="295"/>
      <c r="H39" s="198"/>
      <c r="I39" s="198"/>
      <c r="J39" s="198"/>
      <c r="K39" s="14"/>
      <c r="L39" s="14"/>
    </row>
    <row r="40" spans="1:12">
      <c r="E40" s="165"/>
      <c r="F40" s="295"/>
      <c r="H40" s="14"/>
      <c r="I40" s="198"/>
      <c r="K40" s="14"/>
      <c r="L40" s="14"/>
    </row>
    <row r="41" spans="1:12">
      <c r="E41" s="165"/>
      <c r="F41" s="295"/>
      <c r="H41" s="14"/>
      <c r="I41" s="198"/>
      <c r="J41" s="198"/>
      <c r="K41" s="14"/>
      <c r="L41" s="14"/>
    </row>
    <row r="42" spans="1:12">
      <c r="E42" s="165"/>
      <c r="F42" s="295"/>
      <c r="H42" s="14"/>
      <c r="I42" s="198"/>
      <c r="J42" s="198"/>
      <c r="K42" s="14"/>
      <c r="L42" s="14"/>
    </row>
    <row r="43" spans="1:12">
      <c r="E43" s="165"/>
      <c r="F43" s="295"/>
      <c r="H43" s="14"/>
      <c r="I43" s="198"/>
      <c r="J43" s="198"/>
      <c r="K43" s="14"/>
      <c r="L43" s="14"/>
    </row>
    <row r="44" spans="1:12">
      <c r="E44" s="165"/>
      <c r="F44" s="295"/>
      <c r="H44" s="14"/>
      <c r="I44" s="198"/>
      <c r="J44" s="198"/>
      <c r="K44" s="14"/>
      <c r="L44" s="14"/>
    </row>
    <row r="45" spans="1:12">
      <c r="E45" s="165"/>
      <c r="F45" s="295"/>
      <c r="H45" s="14"/>
      <c r="I45" s="198"/>
      <c r="J45" s="198"/>
      <c r="K45" s="14"/>
      <c r="L45" s="14"/>
    </row>
    <row r="46" spans="1:12">
      <c r="E46" s="165"/>
      <c r="F46" s="295"/>
      <c r="H46" s="14"/>
      <c r="I46" s="198"/>
      <c r="J46" s="198"/>
      <c r="K46" s="14"/>
      <c r="L46" s="14"/>
    </row>
    <row r="47" spans="1:12">
      <c r="E47" s="165"/>
      <c r="F47" s="295"/>
      <c r="H47" s="14"/>
      <c r="I47" s="198"/>
      <c r="J47" s="198"/>
      <c r="K47" s="14"/>
      <c r="L47" s="14"/>
    </row>
    <row r="48" spans="1:12">
      <c r="E48" s="165"/>
      <c r="F48" s="295"/>
      <c r="H48" s="14"/>
      <c r="I48" s="198"/>
      <c r="J48" s="198"/>
      <c r="K48" s="14"/>
      <c r="L48" s="14"/>
    </row>
    <row r="49" spans="5:12">
      <c r="E49" s="165"/>
      <c r="F49" s="295"/>
      <c r="H49" s="14"/>
      <c r="I49" s="198"/>
      <c r="J49" s="198"/>
      <c r="K49" s="14"/>
      <c r="L49" s="14"/>
    </row>
    <row r="50" spans="5:12">
      <c r="E50" s="165"/>
      <c r="F50" s="295"/>
      <c r="H50" s="14"/>
      <c r="I50" s="198"/>
      <c r="J50" s="198"/>
      <c r="K50" s="14"/>
      <c r="L50" s="14"/>
    </row>
    <row r="51" spans="5:12">
      <c r="E51" s="165"/>
      <c r="F51" s="281"/>
      <c r="H51" s="14"/>
      <c r="I51" s="14"/>
      <c r="K51" s="14"/>
      <c r="L51" s="14"/>
    </row>
    <row r="52" spans="5:12">
      <c r="E52" s="165"/>
      <c r="F52" s="281"/>
      <c r="H52" s="14"/>
      <c r="I52" s="14"/>
      <c r="K52" s="14"/>
      <c r="L52" s="14"/>
    </row>
    <row r="53" spans="5:12">
      <c r="E53" s="165"/>
      <c r="F53" s="281"/>
      <c r="H53" s="14"/>
      <c r="I53" s="14"/>
      <c r="K53" s="14"/>
      <c r="L53" s="14"/>
    </row>
    <row r="54" spans="5:12">
      <c r="E54" s="165"/>
      <c r="F54" s="281"/>
      <c r="H54" s="14"/>
      <c r="I54" s="14"/>
      <c r="K54" s="14"/>
      <c r="L54" s="14"/>
    </row>
    <row r="55" spans="5:12">
      <c r="E55" s="165"/>
      <c r="F55" s="281"/>
      <c r="H55" s="14"/>
      <c r="I55" s="14"/>
      <c r="K55" s="14"/>
      <c r="L55" s="14"/>
    </row>
    <row r="56" spans="5:12">
      <c r="E56" s="165"/>
      <c r="F56" s="281"/>
      <c r="H56" s="14"/>
      <c r="I56" s="14"/>
      <c r="K56" s="14"/>
      <c r="L56" s="14"/>
    </row>
    <row r="57" spans="5:12">
      <c r="E57" s="165"/>
      <c r="F57" s="281"/>
      <c r="H57" s="14"/>
      <c r="I57" s="14"/>
      <c r="K57" s="14"/>
      <c r="L57" s="14"/>
    </row>
    <row r="58" spans="5:12">
      <c r="E58" s="165"/>
      <c r="F58" s="281"/>
      <c r="H58" s="14"/>
      <c r="I58" s="14"/>
      <c r="K58" s="14"/>
      <c r="L58" s="14"/>
    </row>
    <row r="59" spans="5:12">
      <c r="E59" s="165"/>
      <c r="F59" s="281"/>
      <c r="H59" s="14"/>
      <c r="I59" s="14"/>
      <c r="K59" s="14"/>
      <c r="L59" s="14"/>
    </row>
    <row r="60" spans="5:12">
      <c r="E60" s="165"/>
      <c r="F60" s="281"/>
      <c r="H60" s="14"/>
      <c r="I60" s="14"/>
      <c r="K60" s="14"/>
      <c r="L60" s="14"/>
    </row>
    <row r="61" spans="5:12">
      <c r="E61" s="165"/>
      <c r="F61" s="281"/>
      <c r="H61" s="14"/>
      <c r="I61" s="14"/>
      <c r="K61" s="14"/>
      <c r="L61" s="14"/>
    </row>
    <row r="62" spans="5:12">
      <c r="E62" s="165"/>
      <c r="F62" s="281"/>
      <c r="H62" s="14"/>
      <c r="I62" s="14"/>
      <c r="K62" s="14"/>
      <c r="L62" s="14"/>
    </row>
    <row r="63" spans="5:12">
      <c r="E63" s="165"/>
      <c r="F63" s="281"/>
      <c r="H63" s="14"/>
      <c r="I63" s="14"/>
      <c r="K63" s="14"/>
      <c r="L63" s="14"/>
    </row>
    <row r="64" spans="5:12">
      <c r="E64" s="165"/>
      <c r="F64" s="281"/>
      <c r="H64" s="14"/>
      <c r="I64" s="14"/>
      <c r="K64" s="14"/>
      <c r="L64" s="14"/>
    </row>
    <row r="65" spans="5:12">
      <c r="E65" s="165"/>
      <c r="F65" s="281"/>
      <c r="H65" s="14"/>
      <c r="I65" s="14"/>
      <c r="K65" s="14"/>
      <c r="L65" s="14"/>
    </row>
    <row r="66" spans="5:12">
      <c r="E66" s="165"/>
      <c r="F66" s="281"/>
      <c r="H66" s="14"/>
      <c r="I66" s="14"/>
      <c r="K66" s="14"/>
      <c r="L66" s="14"/>
    </row>
    <row r="67" spans="5:12" s="68" customFormat="1">
      <c r="E67" s="1608"/>
      <c r="F67" s="1631"/>
    </row>
    <row r="68" spans="5:12">
      <c r="E68" s="165"/>
      <c r="F68" s="281"/>
      <c r="H68" s="14"/>
      <c r="I68" s="14"/>
      <c r="K68" s="14"/>
      <c r="L68" s="14"/>
    </row>
    <row r="69" spans="5:12">
      <c r="E69" s="165"/>
      <c r="F69" s="281"/>
      <c r="H69" s="14"/>
      <c r="I69" s="14"/>
      <c r="K69" s="14"/>
      <c r="L69" s="14"/>
    </row>
    <row r="70" spans="5:12">
      <c r="E70" s="165"/>
      <c r="F70" s="281"/>
      <c r="H70" s="14"/>
      <c r="I70" s="14"/>
      <c r="K70" s="14"/>
      <c r="L70" s="14"/>
    </row>
    <row r="71" spans="5:12">
      <c r="E71" s="165"/>
      <c r="F71" s="281"/>
      <c r="H71" s="14"/>
      <c r="I71" s="14"/>
      <c r="K71" s="14"/>
      <c r="L71" s="14"/>
    </row>
    <row r="72" spans="5:12">
      <c r="E72" s="165"/>
      <c r="F72" s="281"/>
      <c r="H72" s="14"/>
      <c r="I72" s="14"/>
      <c r="K72" s="14"/>
      <c r="L72" s="14"/>
    </row>
    <row r="73" spans="5:12">
      <c r="E73" s="165"/>
      <c r="F73" s="281"/>
      <c r="H73" s="14"/>
      <c r="I73" s="14"/>
      <c r="K73" s="14"/>
      <c r="L73" s="14"/>
    </row>
    <row r="74" spans="5:12">
      <c r="E74" s="165"/>
      <c r="F74" s="281"/>
      <c r="H74" s="14"/>
      <c r="I74" s="14"/>
      <c r="K74" s="14"/>
      <c r="L74" s="14"/>
    </row>
    <row r="75" spans="5:12">
      <c r="E75" s="165"/>
      <c r="F75" s="281"/>
      <c r="H75" s="14"/>
      <c r="I75" s="14"/>
      <c r="K75" s="14"/>
      <c r="L75" s="14"/>
    </row>
    <row r="76" spans="5:12">
      <c r="E76" s="165"/>
      <c r="F76" s="281"/>
      <c r="H76" s="14"/>
      <c r="I76" s="14"/>
      <c r="K76" s="14"/>
      <c r="L76" s="14"/>
    </row>
    <row r="77" spans="5:12">
      <c r="E77" s="165"/>
      <c r="F77" s="281"/>
      <c r="H77" s="14"/>
      <c r="I77" s="14"/>
      <c r="K77" s="14"/>
      <c r="L77" s="14"/>
    </row>
    <row r="78" spans="5:12">
      <c r="E78" s="165"/>
      <c r="F78" s="281"/>
      <c r="H78" s="14"/>
      <c r="I78" s="14"/>
      <c r="K78" s="14"/>
      <c r="L78" s="14"/>
    </row>
    <row r="79" spans="5:12">
      <c r="E79" s="165"/>
      <c r="F79" s="281"/>
      <c r="H79" s="14"/>
      <c r="I79" s="14"/>
      <c r="K79" s="14"/>
      <c r="L79" s="14"/>
    </row>
    <row r="80" spans="5:12">
      <c r="E80" s="165"/>
      <c r="F80" s="281"/>
      <c r="H80" s="14"/>
      <c r="I80" s="14"/>
      <c r="K80" s="14"/>
      <c r="L80" s="14"/>
    </row>
    <row r="81" spans="5:12">
      <c r="E81" s="165"/>
      <c r="F81" s="281"/>
      <c r="H81" s="14"/>
      <c r="I81" s="14"/>
      <c r="K81" s="14"/>
      <c r="L81" s="14"/>
    </row>
    <row r="82" spans="5:12">
      <c r="E82" s="165"/>
      <c r="F82" s="281"/>
      <c r="H82" s="14"/>
      <c r="I82" s="14"/>
      <c r="K82" s="14"/>
      <c r="L82" s="14"/>
    </row>
    <row r="83" spans="5:12">
      <c r="E83" s="165"/>
      <c r="F83" s="281"/>
      <c r="H83" s="14"/>
      <c r="I83" s="14"/>
      <c r="K83" s="14"/>
      <c r="L83" s="14"/>
    </row>
    <row r="84" spans="5:12">
      <c r="E84" s="165"/>
      <c r="F84" s="281"/>
      <c r="H84" s="14"/>
      <c r="I84" s="14"/>
      <c r="K84" s="14"/>
      <c r="L84" s="14"/>
    </row>
    <row r="85" spans="5:12">
      <c r="E85" s="165"/>
      <c r="F85" s="281"/>
      <c r="H85" s="14"/>
      <c r="I85" s="14"/>
      <c r="K85" s="14"/>
      <c r="L85" s="14"/>
    </row>
    <row r="86" spans="5:12">
      <c r="E86" s="165"/>
      <c r="F86" s="281"/>
      <c r="H86" s="14"/>
      <c r="I86" s="14"/>
      <c r="K86" s="14"/>
      <c r="L86" s="14"/>
    </row>
    <row r="87" spans="5:12">
      <c r="E87" s="165"/>
      <c r="F87" s="281"/>
      <c r="H87" s="14"/>
      <c r="I87" s="14"/>
      <c r="K87" s="14"/>
      <c r="L87" s="14"/>
    </row>
    <row r="88" spans="5:12">
      <c r="E88" s="165"/>
      <c r="F88" s="281"/>
      <c r="H88" s="14"/>
      <c r="I88" s="14"/>
      <c r="K88" s="14"/>
      <c r="L88" s="14"/>
    </row>
    <row r="89" spans="5:12">
      <c r="E89" s="165"/>
      <c r="F89" s="281"/>
      <c r="H89" s="14"/>
      <c r="I89" s="14"/>
      <c r="K89" s="14"/>
      <c r="L89" s="14"/>
    </row>
    <row r="90" spans="5:12">
      <c r="E90" s="165"/>
      <c r="F90" s="281"/>
      <c r="H90" s="14"/>
      <c r="I90" s="14"/>
      <c r="K90" s="14"/>
      <c r="L90" s="14"/>
    </row>
    <row r="91" spans="5:12">
      <c r="E91" s="165"/>
      <c r="F91" s="281"/>
      <c r="H91" s="14"/>
      <c r="I91" s="14"/>
      <c r="K91" s="14"/>
      <c r="L91" s="14"/>
    </row>
    <row r="92" spans="5:12">
      <c r="E92" s="165"/>
      <c r="F92" s="281"/>
      <c r="H92" s="14"/>
      <c r="I92" s="14"/>
      <c r="K92" s="14"/>
      <c r="L92" s="14"/>
    </row>
    <row r="93" spans="5:12">
      <c r="E93" s="165"/>
      <c r="F93" s="281"/>
      <c r="H93" s="14"/>
      <c r="I93" s="14"/>
      <c r="K93" s="14"/>
      <c r="L93" s="14"/>
    </row>
    <row r="94" spans="5:12">
      <c r="E94" s="165"/>
      <c r="F94" s="281"/>
      <c r="H94" s="14"/>
      <c r="I94" s="14"/>
      <c r="K94" s="14"/>
      <c r="L94" s="14"/>
    </row>
    <row r="95" spans="5:12">
      <c r="E95" s="165"/>
      <c r="F95" s="281"/>
      <c r="H95" s="14"/>
      <c r="I95" s="14"/>
      <c r="K95" s="14"/>
      <c r="L95" s="14"/>
    </row>
    <row r="96" spans="5:12">
      <c r="E96" s="165"/>
      <c r="F96" s="281"/>
      <c r="H96" s="14"/>
      <c r="I96" s="14"/>
      <c r="K96" s="14"/>
      <c r="L96" s="14"/>
    </row>
    <row r="97" spans="5:12">
      <c r="E97" s="165"/>
      <c r="F97" s="281"/>
      <c r="H97" s="14"/>
      <c r="I97" s="14"/>
      <c r="K97" s="14"/>
      <c r="L97" s="14"/>
    </row>
    <row r="98" spans="5:12">
      <c r="E98" s="165"/>
      <c r="F98" s="281"/>
      <c r="H98" s="14"/>
      <c r="I98" s="14"/>
      <c r="K98" s="14"/>
      <c r="L98" s="14"/>
    </row>
    <row r="99" spans="5:12">
      <c r="E99" s="165"/>
      <c r="F99" s="281"/>
      <c r="H99" s="14"/>
      <c r="I99" s="14"/>
      <c r="K99" s="14"/>
      <c r="L99" s="14"/>
    </row>
    <row r="100" spans="5:12">
      <c r="E100" s="165"/>
      <c r="F100" s="281"/>
      <c r="H100" s="14"/>
      <c r="I100" s="14"/>
      <c r="K100" s="14"/>
      <c r="L100" s="14"/>
    </row>
    <row r="101" spans="5:12">
      <c r="E101" s="165"/>
      <c r="F101" s="281"/>
      <c r="H101" s="14"/>
      <c r="I101" s="14"/>
      <c r="K101" s="14"/>
      <c r="L101" s="14"/>
    </row>
    <row r="102" spans="5:12">
      <c r="E102" s="165"/>
      <c r="F102" s="281"/>
      <c r="H102" s="14"/>
      <c r="I102" s="14"/>
      <c r="K102" s="14"/>
      <c r="L102" s="14"/>
    </row>
    <row r="103" spans="5:12">
      <c r="E103" s="165"/>
      <c r="F103" s="281"/>
      <c r="H103" s="14"/>
      <c r="I103" s="14"/>
      <c r="K103" s="14"/>
      <c r="L103" s="14"/>
    </row>
    <row r="104" spans="5:12">
      <c r="E104" s="165"/>
      <c r="F104" s="281"/>
      <c r="H104" s="14"/>
      <c r="I104" s="14"/>
      <c r="K104" s="14"/>
      <c r="L104" s="14"/>
    </row>
    <row r="105" spans="5:12">
      <c r="E105" s="165"/>
      <c r="F105" s="281"/>
      <c r="H105" s="14"/>
      <c r="I105" s="14"/>
      <c r="K105" s="14"/>
      <c r="L105" s="14"/>
    </row>
    <row r="106" spans="5:12">
      <c r="E106" s="165"/>
      <c r="F106" s="281"/>
      <c r="H106" s="14"/>
      <c r="I106" s="14"/>
      <c r="K106" s="14"/>
      <c r="L106" s="14"/>
    </row>
    <row r="107" spans="5:12">
      <c r="E107" s="165"/>
      <c r="F107" s="281"/>
      <c r="H107" s="14"/>
      <c r="I107" s="14"/>
      <c r="K107" s="14"/>
      <c r="L107" s="14"/>
    </row>
    <row r="108" spans="5:12">
      <c r="E108" s="165"/>
      <c r="F108" s="281"/>
      <c r="H108" s="14"/>
      <c r="I108" s="14"/>
      <c r="K108" s="14"/>
      <c r="L108" s="14"/>
    </row>
    <row r="109" spans="5:12">
      <c r="E109" s="165"/>
      <c r="F109" s="281"/>
      <c r="H109" s="14"/>
      <c r="I109" s="14"/>
      <c r="K109" s="14"/>
      <c r="L109" s="14"/>
    </row>
    <row r="110" spans="5:12">
      <c r="E110" s="165"/>
      <c r="F110" s="281"/>
      <c r="H110" s="14"/>
      <c r="I110" s="14"/>
      <c r="K110" s="14"/>
      <c r="L110" s="14"/>
    </row>
    <row r="111" spans="5:12">
      <c r="E111" s="165"/>
      <c r="F111" s="281"/>
      <c r="H111" s="14"/>
      <c r="I111" s="14"/>
      <c r="K111" s="14"/>
      <c r="L111" s="14"/>
    </row>
    <row r="112" spans="5:12">
      <c r="E112" s="165"/>
      <c r="F112" s="281"/>
      <c r="H112" s="14"/>
      <c r="I112" s="14"/>
      <c r="K112" s="14"/>
      <c r="L112" s="14"/>
    </row>
    <row r="113" spans="5:12">
      <c r="E113" s="165"/>
      <c r="F113" s="281"/>
      <c r="H113" s="14"/>
      <c r="I113" s="14"/>
      <c r="K113" s="14"/>
      <c r="L113" s="14"/>
    </row>
    <row r="114" spans="5:12">
      <c r="E114" s="165"/>
      <c r="F114" s="281"/>
      <c r="H114" s="14"/>
      <c r="I114" s="14"/>
      <c r="K114" s="14"/>
      <c r="L114" s="14"/>
    </row>
    <row r="115" spans="5:12">
      <c r="E115" s="165"/>
      <c r="F115" s="281"/>
      <c r="H115" s="14"/>
      <c r="I115" s="14"/>
      <c r="K115" s="14"/>
      <c r="L115" s="14"/>
    </row>
    <row r="116" spans="5:12">
      <c r="E116" s="165"/>
      <c r="F116" s="281"/>
      <c r="H116" s="14"/>
      <c r="I116" s="14"/>
      <c r="K116" s="14"/>
      <c r="L116" s="14"/>
    </row>
    <row r="117" spans="5:12">
      <c r="E117" s="165"/>
      <c r="F117" s="281"/>
      <c r="H117" s="14"/>
      <c r="I117" s="14"/>
      <c r="K117" s="14"/>
      <c r="L117" s="14"/>
    </row>
    <row r="118" spans="5:12">
      <c r="E118" s="165"/>
      <c r="F118" s="281"/>
      <c r="H118" s="14"/>
      <c r="I118" s="14"/>
      <c r="K118" s="14"/>
      <c r="L118" s="14"/>
    </row>
    <row r="119" spans="5:12">
      <c r="E119" s="165"/>
      <c r="F119" s="281"/>
      <c r="H119" s="14"/>
      <c r="I119" s="14"/>
      <c r="K119" s="14"/>
      <c r="L119" s="14"/>
    </row>
    <row r="120" spans="5:12">
      <c r="E120" s="165"/>
      <c r="F120" s="281"/>
      <c r="H120" s="14"/>
      <c r="I120" s="14"/>
      <c r="K120" s="14"/>
      <c r="L120" s="14"/>
    </row>
    <row r="121" spans="5:12">
      <c r="E121" s="165"/>
      <c r="F121" s="281"/>
      <c r="H121" s="14"/>
      <c r="I121" s="14"/>
      <c r="K121" s="14"/>
      <c r="L121" s="14"/>
    </row>
    <row r="122" spans="5:12">
      <c r="E122" s="165"/>
      <c r="F122" s="281"/>
      <c r="H122" s="14"/>
      <c r="I122" s="14"/>
      <c r="K122" s="14"/>
      <c r="L122" s="14"/>
    </row>
    <row r="123" spans="5:12">
      <c r="E123" s="165"/>
      <c r="F123" s="281"/>
      <c r="H123" s="14"/>
      <c r="I123" s="14"/>
      <c r="K123" s="14"/>
      <c r="L123" s="14"/>
    </row>
    <row r="124" spans="5:12">
      <c r="E124" s="165"/>
      <c r="F124" s="281"/>
      <c r="H124" s="14"/>
      <c r="I124" s="14"/>
      <c r="K124" s="14"/>
      <c r="L124" s="14"/>
    </row>
    <row r="125" spans="5:12">
      <c r="E125" s="165"/>
      <c r="F125" s="281"/>
      <c r="H125" s="14"/>
      <c r="I125" s="14"/>
      <c r="K125" s="14"/>
      <c r="L125" s="14"/>
    </row>
    <row r="126" spans="5:12">
      <c r="E126" s="165"/>
      <c r="F126" s="281"/>
      <c r="H126" s="14"/>
      <c r="I126" s="14"/>
      <c r="K126" s="14"/>
      <c r="L126" s="14"/>
    </row>
    <row r="127" spans="5:12">
      <c r="E127" s="165"/>
      <c r="F127" s="281"/>
      <c r="H127" s="14"/>
      <c r="I127" s="14"/>
      <c r="K127" s="14"/>
      <c r="L127" s="14"/>
    </row>
    <row r="128" spans="5:12">
      <c r="E128" s="165"/>
      <c r="F128" s="281"/>
      <c r="H128" s="14"/>
      <c r="I128" s="14"/>
      <c r="K128" s="14"/>
      <c r="L128" s="14"/>
    </row>
    <row r="129" spans="5:12">
      <c r="E129" s="165"/>
      <c r="F129" s="281"/>
      <c r="H129" s="14"/>
      <c r="I129" s="14"/>
      <c r="K129" s="14"/>
      <c r="L129" s="14"/>
    </row>
    <row r="130" spans="5:12">
      <c r="E130" s="165"/>
      <c r="F130" s="281"/>
      <c r="H130" s="14"/>
      <c r="I130" s="14"/>
      <c r="K130" s="14"/>
      <c r="L130" s="14"/>
    </row>
    <row r="131" spans="5:12">
      <c r="E131" s="165"/>
      <c r="F131" s="281"/>
      <c r="H131" s="14"/>
      <c r="I131" s="14"/>
      <c r="K131" s="14"/>
      <c r="L131" s="14"/>
    </row>
    <row r="132" spans="5:12">
      <c r="E132" s="165"/>
      <c r="F132" s="281"/>
      <c r="H132" s="14"/>
      <c r="I132" s="14"/>
      <c r="K132" s="14"/>
      <c r="L132" s="14"/>
    </row>
    <row r="133" spans="5:12">
      <c r="E133" s="165"/>
      <c r="F133" s="281"/>
      <c r="H133" s="14"/>
      <c r="I133" s="14"/>
      <c r="K133" s="14"/>
      <c r="L133" s="14"/>
    </row>
    <row r="134" spans="5:12">
      <c r="E134" s="165"/>
      <c r="F134" s="281"/>
      <c r="H134" s="14"/>
      <c r="I134" s="14"/>
      <c r="K134" s="14"/>
      <c r="L134" s="14"/>
    </row>
    <row r="135" spans="5:12">
      <c r="E135" s="165"/>
      <c r="F135" s="281"/>
      <c r="H135" s="14"/>
      <c r="I135" s="14"/>
      <c r="K135" s="14"/>
      <c r="L135" s="14"/>
    </row>
    <row r="136" spans="5:12">
      <c r="E136" s="165"/>
      <c r="F136" s="281"/>
      <c r="H136" s="14"/>
      <c r="I136" s="14"/>
      <c r="K136" s="14"/>
      <c r="L136" s="14"/>
    </row>
    <row r="137" spans="5:12">
      <c r="E137" s="165"/>
      <c r="F137" s="281"/>
      <c r="H137" s="14"/>
      <c r="I137" s="14"/>
      <c r="K137" s="14"/>
      <c r="L137" s="14"/>
    </row>
    <row r="138" spans="5:12">
      <c r="E138" s="165"/>
      <c r="F138" s="281"/>
      <c r="H138" s="14"/>
      <c r="I138" s="14"/>
      <c r="K138" s="14"/>
      <c r="L138" s="14"/>
    </row>
    <row r="139" spans="5:12">
      <c r="E139" s="165"/>
      <c r="F139" s="281"/>
      <c r="H139" s="14"/>
      <c r="I139" s="14"/>
      <c r="K139" s="14"/>
      <c r="L139" s="14"/>
    </row>
    <row r="140" spans="5:12">
      <c r="E140" s="165"/>
      <c r="F140" s="281"/>
      <c r="H140" s="14"/>
      <c r="I140" s="14"/>
      <c r="K140" s="14"/>
      <c r="L140" s="14"/>
    </row>
    <row r="141" spans="5:12">
      <c r="E141" s="165"/>
      <c r="F141" s="281"/>
      <c r="H141" s="14"/>
      <c r="I141" s="14"/>
      <c r="K141" s="14"/>
      <c r="L141" s="14"/>
    </row>
    <row r="142" spans="5:12">
      <c r="E142" s="165"/>
      <c r="F142" s="281"/>
      <c r="H142" s="14"/>
      <c r="I142" s="14"/>
      <c r="K142" s="14"/>
      <c r="L142" s="14"/>
    </row>
    <row r="143" spans="5:12">
      <c r="E143" s="165"/>
      <c r="F143" s="281"/>
      <c r="H143" s="14"/>
      <c r="I143" s="14"/>
      <c r="K143" s="14"/>
      <c r="L143" s="14"/>
    </row>
    <row r="144" spans="5:12">
      <c r="E144" s="165"/>
      <c r="F144" s="281"/>
      <c r="H144" s="14"/>
      <c r="I144" s="14"/>
      <c r="K144" s="14"/>
      <c r="L144" s="14"/>
    </row>
    <row r="145" spans="5:12">
      <c r="E145" s="165"/>
      <c r="F145" s="281"/>
      <c r="H145" s="14"/>
      <c r="I145" s="14"/>
      <c r="K145" s="14"/>
      <c r="L145" s="14"/>
    </row>
    <row r="146" spans="5:12">
      <c r="E146" s="165"/>
      <c r="F146" s="281"/>
      <c r="H146" s="14"/>
      <c r="I146" s="14"/>
      <c r="K146" s="14"/>
      <c r="L146" s="14"/>
    </row>
    <row r="147" spans="5:12">
      <c r="E147" s="165"/>
      <c r="F147" s="281"/>
      <c r="H147" s="14"/>
      <c r="I147" s="14"/>
      <c r="K147" s="14"/>
      <c r="L147" s="14"/>
    </row>
    <row r="148" spans="5:12">
      <c r="E148" s="165"/>
      <c r="F148" s="281"/>
      <c r="H148" s="14"/>
      <c r="I148" s="14"/>
      <c r="K148" s="14"/>
      <c r="L148" s="14"/>
    </row>
    <row r="149" spans="5:12">
      <c r="E149" s="165"/>
      <c r="F149" s="281"/>
      <c r="H149" s="14"/>
      <c r="I149" s="14"/>
      <c r="K149" s="14"/>
      <c r="L149" s="14"/>
    </row>
    <row r="150" spans="5:12">
      <c r="E150" s="165"/>
      <c r="F150" s="281"/>
      <c r="H150" s="14"/>
      <c r="I150" s="14"/>
      <c r="K150" s="14"/>
      <c r="L150" s="14"/>
    </row>
    <row r="151" spans="5:12">
      <c r="E151" s="165"/>
      <c r="F151" s="281"/>
      <c r="H151" s="14"/>
      <c r="I151" s="14"/>
      <c r="K151" s="14"/>
      <c r="L151" s="14"/>
    </row>
    <row r="152" spans="5:12">
      <c r="E152" s="165"/>
      <c r="F152" s="281"/>
      <c r="H152" s="14"/>
      <c r="I152" s="14"/>
      <c r="K152" s="14"/>
      <c r="L152" s="14"/>
    </row>
    <row r="153" spans="5:12">
      <c r="E153" s="165"/>
      <c r="F153" s="281"/>
      <c r="H153" s="14"/>
      <c r="I153" s="14"/>
      <c r="K153" s="14"/>
      <c r="L153" s="14"/>
    </row>
    <row r="154" spans="5:12">
      <c r="E154" s="165"/>
      <c r="F154" s="281"/>
      <c r="H154" s="14"/>
      <c r="I154" s="14"/>
      <c r="K154" s="14"/>
      <c r="L154" s="14"/>
    </row>
    <row r="155" spans="5:12">
      <c r="E155" s="165"/>
      <c r="F155" s="281"/>
      <c r="H155" s="14"/>
      <c r="I155" s="14"/>
      <c r="K155" s="14"/>
      <c r="L155" s="14"/>
    </row>
    <row r="156" spans="5:12">
      <c r="E156" s="165"/>
      <c r="F156" s="281"/>
      <c r="H156" s="14"/>
      <c r="I156" s="14"/>
      <c r="K156" s="14"/>
      <c r="L156" s="14"/>
    </row>
    <row r="157" spans="5:12">
      <c r="E157" s="165"/>
      <c r="F157" s="281"/>
      <c r="H157" s="14"/>
      <c r="I157" s="14"/>
      <c r="K157" s="14"/>
      <c r="L157" s="14"/>
    </row>
    <row r="158" spans="5:12">
      <c r="E158" s="165"/>
      <c r="F158" s="281"/>
      <c r="H158" s="14"/>
      <c r="I158" s="14"/>
      <c r="K158" s="14"/>
      <c r="L158" s="14"/>
    </row>
    <row r="159" spans="5:12">
      <c r="E159" s="165"/>
      <c r="F159" s="281"/>
      <c r="H159" s="14"/>
      <c r="I159" s="14"/>
      <c r="K159" s="14"/>
      <c r="L159" s="14"/>
    </row>
    <row r="160" spans="5:12">
      <c r="E160" s="165"/>
      <c r="F160" s="281"/>
      <c r="H160" s="14"/>
      <c r="I160" s="14"/>
      <c r="K160" s="14"/>
      <c r="L160" s="14"/>
    </row>
    <row r="161" spans="5:12">
      <c r="E161" s="165"/>
      <c r="F161" s="281"/>
      <c r="H161" s="14"/>
      <c r="I161" s="14"/>
      <c r="K161" s="14"/>
      <c r="L161" s="14"/>
    </row>
    <row r="162" spans="5:12">
      <c r="E162" s="165"/>
      <c r="F162" s="281"/>
      <c r="H162" s="14"/>
      <c r="I162" s="14"/>
      <c r="K162" s="14"/>
      <c r="L162" s="14"/>
    </row>
    <row r="163" spans="5:12">
      <c r="E163" s="165"/>
      <c r="F163" s="281"/>
      <c r="H163" s="14"/>
      <c r="I163" s="14"/>
      <c r="K163" s="14"/>
      <c r="L163" s="14"/>
    </row>
    <row r="164" spans="5:12">
      <c r="E164" s="165"/>
      <c r="F164" s="281"/>
      <c r="H164" s="14"/>
      <c r="I164" s="14"/>
      <c r="K164" s="14"/>
      <c r="L164" s="14"/>
    </row>
    <row r="165" spans="5:12">
      <c r="E165" s="165"/>
      <c r="F165" s="281"/>
      <c r="H165" s="14"/>
      <c r="I165" s="14"/>
      <c r="K165" s="14"/>
      <c r="L165" s="14"/>
    </row>
    <row r="166" spans="5:12">
      <c r="E166" s="165"/>
      <c r="F166" s="281"/>
      <c r="H166" s="14"/>
      <c r="I166" s="14"/>
      <c r="K166" s="14"/>
      <c r="L166" s="14"/>
    </row>
    <row r="167" spans="5:12">
      <c r="E167" s="165"/>
      <c r="F167" s="281"/>
      <c r="H167" s="14"/>
      <c r="I167" s="14"/>
      <c r="K167" s="14"/>
      <c r="L167" s="14"/>
    </row>
    <row r="168" spans="5:12">
      <c r="E168" s="165"/>
      <c r="F168" s="281"/>
      <c r="H168" s="14"/>
      <c r="I168" s="14"/>
      <c r="K168" s="14"/>
      <c r="L168" s="14"/>
    </row>
    <row r="169" spans="5:12">
      <c r="E169" s="165"/>
      <c r="F169" s="281"/>
      <c r="H169" s="14"/>
      <c r="I169" s="14"/>
      <c r="K169" s="14"/>
      <c r="L169" s="14"/>
    </row>
    <row r="170" spans="5:12">
      <c r="E170" s="165"/>
      <c r="F170" s="281"/>
      <c r="H170" s="14"/>
      <c r="I170" s="14"/>
      <c r="K170" s="14"/>
      <c r="L170" s="14"/>
    </row>
    <row r="171" spans="5:12">
      <c r="E171" s="165"/>
      <c r="F171" s="281"/>
      <c r="H171" s="14"/>
      <c r="I171" s="14"/>
      <c r="K171" s="14"/>
      <c r="L171" s="14"/>
    </row>
    <row r="172" spans="5:12">
      <c r="E172" s="165"/>
      <c r="F172" s="281"/>
      <c r="H172" s="14"/>
      <c r="I172" s="14"/>
      <c r="K172" s="14"/>
      <c r="L172" s="14"/>
    </row>
    <row r="173" spans="5:12">
      <c r="E173" s="165"/>
      <c r="F173" s="281"/>
      <c r="H173" s="14"/>
      <c r="I173" s="14"/>
      <c r="K173" s="14"/>
      <c r="L173" s="14"/>
    </row>
    <row r="174" spans="5:12">
      <c r="E174" s="165"/>
      <c r="F174" s="281"/>
      <c r="H174" s="14"/>
      <c r="I174" s="14"/>
      <c r="K174" s="14"/>
      <c r="L174" s="14"/>
    </row>
    <row r="175" spans="5:12">
      <c r="E175" s="165"/>
      <c r="F175" s="281"/>
      <c r="H175" s="14"/>
      <c r="I175" s="14"/>
      <c r="K175" s="14"/>
      <c r="L175" s="14"/>
    </row>
    <row r="176" spans="5:12">
      <c r="E176" s="165"/>
      <c r="F176" s="281"/>
      <c r="H176" s="14"/>
      <c r="I176" s="14"/>
      <c r="K176" s="14"/>
      <c r="L176" s="14"/>
    </row>
    <row r="177" spans="5:12">
      <c r="E177" s="165"/>
      <c r="F177" s="281"/>
      <c r="H177" s="14"/>
      <c r="I177" s="14"/>
      <c r="K177" s="14"/>
      <c r="L177" s="14"/>
    </row>
    <row r="178" spans="5:12">
      <c r="E178" s="165"/>
      <c r="F178" s="281"/>
      <c r="H178" s="14"/>
      <c r="I178" s="14"/>
      <c r="K178" s="14"/>
      <c r="L178" s="14"/>
    </row>
    <row r="179" spans="5:12">
      <c r="E179" s="165"/>
      <c r="F179" s="281"/>
      <c r="H179" s="14"/>
      <c r="I179" s="14"/>
      <c r="K179" s="14"/>
      <c r="L179" s="14"/>
    </row>
    <row r="180" spans="5:12">
      <c r="E180" s="165"/>
      <c r="F180" s="281"/>
      <c r="H180" s="14"/>
      <c r="I180" s="14"/>
      <c r="K180" s="14"/>
      <c r="L180" s="14"/>
    </row>
    <row r="181" spans="5:12">
      <c r="E181" s="165"/>
      <c r="F181" s="281"/>
      <c r="H181" s="14"/>
      <c r="I181" s="14"/>
      <c r="K181" s="14"/>
      <c r="L181" s="14"/>
    </row>
    <row r="182" spans="5:12">
      <c r="E182" s="165"/>
      <c r="F182" s="281"/>
      <c r="H182" s="14"/>
      <c r="I182" s="14"/>
      <c r="K182" s="14"/>
      <c r="L182" s="14"/>
    </row>
    <row r="183" spans="5:12">
      <c r="E183" s="165"/>
      <c r="F183" s="281"/>
      <c r="H183" s="14"/>
      <c r="I183" s="14"/>
      <c r="K183" s="14"/>
      <c r="L183" s="14"/>
    </row>
    <row r="184" spans="5:12">
      <c r="E184" s="165"/>
      <c r="F184" s="281"/>
      <c r="H184" s="14"/>
      <c r="I184" s="14"/>
      <c r="K184" s="14"/>
      <c r="L184" s="14"/>
    </row>
    <row r="185" spans="5:12">
      <c r="E185" s="165"/>
      <c r="F185" s="281"/>
      <c r="H185" s="14"/>
      <c r="I185" s="14"/>
      <c r="K185" s="14"/>
      <c r="L185" s="14"/>
    </row>
    <row r="186" spans="5:12">
      <c r="E186" s="165"/>
      <c r="F186" s="281"/>
      <c r="H186" s="14"/>
      <c r="I186" s="14"/>
      <c r="K186" s="14"/>
      <c r="L186" s="14"/>
    </row>
    <row r="187" spans="5:12">
      <c r="E187" s="165"/>
      <c r="F187" s="281"/>
      <c r="H187" s="14"/>
      <c r="I187" s="14"/>
      <c r="K187" s="14"/>
      <c r="L187" s="14"/>
    </row>
    <row r="188" spans="5:12">
      <c r="E188" s="165"/>
      <c r="F188" s="281"/>
      <c r="H188" s="14"/>
      <c r="I188" s="14"/>
      <c r="K188" s="14"/>
      <c r="L188" s="14"/>
    </row>
    <row r="189" spans="5:12">
      <c r="E189" s="165"/>
      <c r="F189" s="281"/>
      <c r="H189" s="14"/>
      <c r="I189" s="14"/>
      <c r="K189" s="14"/>
      <c r="L189" s="14"/>
    </row>
    <row r="190" spans="5:12">
      <c r="E190" s="165"/>
      <c r="F190" s="281"/>
      <c r="H190" s="14"/>
      <c r="I190" s="14"/>
      <c r="K190" s="14"/>
      <c r="L190" s="14"/>
    </row>
    <row r="191" spans="5:12">
      <c r="E191" s="165"/>
      <c r="F191" s="281"/>
      <c r="H191" s="14"/>
      <c r="I191" s="14"/>
      <c r="K191" s="14"/>
      <c r="L191" s="14"/>
    </row>
    <row r="192" spans="5:12">
      <c r="E192" s="165"/>
      <c r="F192" s="281"/>
      <c r="H192" s="14"/>
      <c r="I192" s="14"/>
      <c r="K192" s="14"/>
      <c r="L192" s="14"/>
    </row>
    <row r="193" spans="5:12">
      <c r="E193" s="165"/>
      <c r="F193" s="281"/>
      <c r="H193" s="14"/>
      <c r="I193" s="14"/>
      <c r="K193" s="14"/>
      <c r="L193" s="14"/>
    </row>
    <row r="194" spans="5:12">
      <c r="E194" s="165"/>
      <c r="F194" s="281"/>
      <c r="H194" s="14"/>
      <c r="I194" s="14"/>
      <c r="K194" s="14"/>
      <c r="L194" s="14"/>
    </row>
    <row r="195" spans="5:12">
      <c r="E195" s="165"/>
      <c r="F195" s="281"/>
      <c r="H195" s="14"/>
      <c r="I195" s="14"/>
      <c r="K195" s="14"/>
      <c r="L195" s="14"/>
    </row>
    <row r="196" spans="5:12">
      <c r="E196" s="165"/>
      <c r="F196" s="281"/>
      <c r="H196" s="14"/>
      <c r="I196" s="14"/>
      <c r="K196" s="14"/>
      <c r="L196" s="14"/>
    </row>
    <row r="197" spans="5:12">
      <c r="E197" s="165"/>
      <c r="F197" s="281"/>
      <c r="H197" s="14"/>
      <c r="I197" s="14"/>
      <c r="K197" s="14"/>
      <c r="L197" s="14"/>
    </row>
    <row r="198" spans="5:12">
      <c r="E198" s="165"/>
      <c r="F198" s="281"/>
      <c r="H198" s="14"/>
      <c r="I198" s="14"/>
      <c r="K198" s="14"/>
      <c r="L198" s="14"/>
    </row>
    <row r="199" spans="5:12">
      <c r="E199" s="165"/>
      <c r="F199" s="281"/>
      <c r="H199" s="14"/>
      <c r="I199" s="14"/>
      <c r="K199" s="14"/>
      <c r="L199" s="14"/>
    </row>
    <row r="200" spans="5:12">
      <c r="E200" s="165"/>
      <c r="F200" s="281"/>
      <c r="H200" s="14"/>
      <c r="I200" s="14"/>
      <c r="K200" s="14"/>
      <c r="L200" s="14"/>
    </row>
    <row r="201" spans="5:12">
      <c r="E201" s="165"/>
      <c r="F201" s="281"/>
      <c r="H201" s="14"/>
      <c r="I201" s="14"/>
      <c r="K201" s="14"/>
      <c r="L201" s="14"/>
    </row>
    <row r="202" spans="5:12">
      <c r="E202" s="165"/>
      <c r="F202" s="281"/>
      <c r="H202" s="14"/>
      <c r="I202" s="14"/>
      <c r="K202" s="14"/>
      <c r="L202" s="14"/>
    </row>
    <row r="203" spans="5:12">
      <c r="E203" s="165"/>
      <c r="F203" s="281"/>
      <c r="H203" s="14"/>
      <c r="I203" s="14"/>
      <c r="K203" s="14"/>
      <c r="L203" s="14"/>
    </row>
    <row r="204" spans="5:12">
      <c r="E204" s="165"/>
      <c r="F204" s="281"/>
      <c r="H204" s="14"/>
      <c r="I204" s="14"/>
      <c r="K204" s="14"/>
      <c r="L204" s="14"/>
    </row>
    <row r="205" spans="5:12">
      <c r="E205" s="165"/>
      <c r="F205" s="281"/>
      <c r="H205" s="14"/>
      <c r="I205" s="14"/>
      <c r="K205" s="14"/>
      <c r="L205" s="14"/>
    </row>
    <row r="206" spans="5:12">
      <c r="E206" s="165"/>
      <c r="F206" s="281"/>
      <c r="H206" s="14"/>
      <c r="I206" s="14"/>
      <c r="K206" s="14"/>
      <c r="L206" s="14"/>
    </row>
    <row r="207" spans="5:12">
      <c r="E207" s="165"/>
      <c r="F207" s="281"/>
      <c r="H207" s="14"/>
      <c r="I207" s="14"/>
      <c r="K207" s="14"/>
      <c r="L207" s="14"/>
    </row>
    <row r="208" spans="5:12">
      <c r="E208" s="165"/>
      <c r="F208" s="281"/>
      <c r="H208" s="14"/>
      <c r="I208" s="14"/>
      <c r="K208" s="14"/>
      <c r="L208" s="14"/>
    </row>
    <row r="209" spans="5:12">
      <c r="E209" s="165"/>
      <c r="F209" s="281"/>
      <c r="H209" s="14"/>
      <c r="I209" s="14"/>
      <c r="K209" s="14"/>
      <c r="L209" s="14"/>
    </row>
    <row r="210" spans="5:12">
      <c r="E210" s="165"/>
      <c r="F210" s="281"/>
      <c r="H210" s="14"/>
      <c r="I210" s="14"/>
      <c r="K210" s="14"/>
      <c r="L210" s="14"/>
    </row>
    <row r="211" spans="5:12">
      <c r="E211" s="165"/>
      <c r="F211" s="281"/>
      <c r="H211" s="14"/>
      <c r="I211" s="14"/>
      <c r="K211" s="14"/>
      <c r="L211" s="14"/>
    </row>
    <row r="212" spans="5:12">
      <c r="E212" s="165"/>
      <c r="F212" s="281"/>
      <c r="H212" s="14"/>
      <c r="I212" s="14"/>
      <c r="K212" s="14"/>
      <c r="L212" s="14"/>
    </row>
    <row r="213" spans="5:12">
      <c r="E213" s="165"/>
      <c r="F213" s="281"/>
      <c r="H213" s="14"/>
      <c r="I213" s="14"/>
      <c r="K213" s="14"/>
      <c r="L213" s="14"/>
    </row>
    <row r="214" spans="5:12">
      <c r="E214" s="165"/>
      <c r="F214" s="281"/>
      <c r="H214" s="14"/>
      <c r="I214" s="14"/>
      <c r="K214" s="14"/>
      <c r="L214" s="14"/>
    </row>
    <row r="215" spans="5:12">
      <c r="E215" s="165"/>
      <c r="F215" s="281"/>
      <c r="H215" s="14"/>
      <c r="I215" s="14"/>
      <c r="K215" s="14"/>
      <c r="L215" s="14"/>
    </row>
    <row r="216" spans="5:12">
      <c r="E216" s="165"/>
      <c r="F216" s="281"/>
      <c r="H216" s="14"/>
      <c r="I216" s="14"/>
      <c r="K216" s="14"/>
      <c r="L216" s="14"/>
    </row>
    <row r="217" spans="5:12">
      <c r="E217" s="165"/>
      <c r="F217" s="281"/>
      <c r="H217" s="14"/>
      <c r="I217" s="14"/>
      <c r="K217" s="14"/>
      <c r="L217" s="14"/>
    </row>
    <row r="218" spans="5:12">
      <c r="E218" s="165"/>
      <c r="F218" s="281"/>
      <c r="H218" s="14"/>
      <c r="I218" s="14"/>
      <c r="K218" s="14"/>
      <c r="L218" s="14"/>
    </row>
    <row r="219" spans="5:12">
      <c r="E219" s="165"/>
      <c r="F219" s="281"/>
      <c r="H219" s="14"/>
      <c r="I219" s="14"/>
      <c r="K219" s="14"/>
      <c r="L219" s="14"/>
    </row>
    <row r="220" spans="5:12">
      <c r="E220" s="165"/>
      <c r="F220" s="281"/>
      <c r="H220" s="14"/>
      <c r="I220" s="14"/>
      <c r="K220" s="14"/>
      <c r="L220" s="14"/>
    </row>
    <row r="221" spans="5:12">
      <c r="E221" s="165"/>
      <c r="F221" s="281"/>
      <c r="H221" s="14"/>
      <c r="I221" s="14"/>
      <c r="K221" s="14"/>
      <c r="L221" s="14"/>
    </row>
    <row r="222" spans="5:12">
      <c r="E222" s="165"/>
      <c r="F222" s="281"/>
      <c r="H222" s="14"/>
      <c r="I222" s="14"/>
      <c r="K222" s="14"/>
      <c r="L222" s="14"/>
    </row>
    <row r="223" spans="5:12">
      <c r="E223" s="165"/>
      <c r="F223" s="281"/>
      <c r="H223" s="14"/>
      <c r="I223" s="14"/>
      <c r="K223" s="14"/>
      <c r="L223" s="14"/>
    </row>
    <row r="224" spans="5:12">
      <c r="E224" s="165"/>
      <c r="F224" s="281"/>
      <c r="H224" s="14"/>
      <c r="I224" s="14"/>
      <c r="K224" s="14"/>
      <c r="L224" s="14"/>
    </row>
    <row r="225" spans="5:12">
      <c r="E225" s="165"/>
      <c r="F225" s="281"/>
      <c r="H225" s="14"/>
      <c r="I225" s="14"/>
      <c r="K225" s="14"/>
      <c r="L225" s="14"/>
    </row>
    <row r="226" spans="5:12">
      <c r="E226" s="165"/>
      <c r="F226" s="281"/>
      <c r="H226" s="14"/>
      <c r="I226" s="14"/>
      <c r="K226" s="14"/>
      <c r="L226" s="14"/>
    </row>
    <row r="227" spans="5:12">
      <c r="E227" s="165"/>
      <c r="F227" s="281"/>
      <c r="H227" s="14"/>
      <c r="I227" s="14"/>
      <c r="K227" s="14"/>
      <c r="L227" s="14"/>
    </row>
    <row r="228" spans="5:12">
      <c r="E228" s="165"/>
      <c r="F228" s="281"/>
      <c r="H228" s="14"/>
      <c r="I228" s="14"/>
      <c r="K228" s="14"/>
      <c r="L228" s="14"/>
    </row>
    <row r="229" spans="5:12">
      <c r="E229" s="165"/>
      <c r="F229" s="281"/>
      <c r="H229" s="14"/>
      <c r="I229" s="14"/>
      <c r="K229" s="14"/>
      <c r="L229" s="14"/>
    </row>
    <row r="230" spans="5:12">
      <c r="E230" s="165"/>
      <c r="F230" s="281"/>
      <c r="H230" s="14"/>
      <c r="I230" s="14"/>
      <c r="K230" s="14"/>
      <c r="L230" s="14"/>
    </row>
    <row r="231" spans="5:12">
      <c r="E231" s="165"/>
      <c r="F231" s="281"/>
      <c r="H231" s="14"/>
      <c r="I231" s="14"/>
      <c r="K231" s="14"/>
      <c r="L231" s="14"/>
    </row>
    <row r="232" spans="5:12">
      <c r="E232" s="165"/>
      <c r="F232" s="281"/>
      <c r="H232" s="14"/>
      <c r="I232" s="14"/>
      <c r="K232" s="14"/>
      <c r="L232" s="14"/>
    </row>
    <row r="233" spans="5:12">
      <c r="E233" s="165"/>
      <c r="F233" s="281"/>
      <c r="H233" s="14"/>
      <c r="I233" s="14"/>
      <c r="K233" s="14"/>
      <c r="L233" s="14"/>
    </row>
    <row r="234" spans="5:12">
      <c r="E234" s="165"/>
      <c r="F234" s="281"/>
      <c r="H234" s="14"/>
      <c r="I234" s="14"/>
      <c r="K234" s="14"/>
      <c r="L234" s="14"/>
    </row>
    <row r="235" spans="5:12">
      <c r="E235" s="165"/>
      <c r="F235" s="281"/>
      <c r="H235" s="14"/>
      <c r="I235" s="14"/>
      <c r="K235" s="14"/>
      <c r="L235" s="14"/>
    </row>
    <row r="236" spans="5:12">
      <c r="E236" s="165"/>
      <c r="F236" s="281"/>
      <c r="H236" s="14"/>
      <c r="I236" s="14"/>
      <c r="K236" s="14"/>
      <c r="L236" s="14"/>
    </row>
    <row r="237" spans="5:12">
      <c r="E237" s="165"/>
      <c r="F237" s="281"/>
      <c r="H237" s="14"/>
      <c r="I237" s="14"/>
      <c r="K237" s="14"/>
      <c r="L237" s="14"/>
    </row>
    <row r="238" spans="5:12">
      <c r="E238" s="165"/>
      <c r="F238" s="281"/>
      <c r="H238" s="14"/>
      <c r="I238" s="14"/>
      <c r="K238" s="14"/>
      <c r="L238" s="14"/>
    </row>
    <row r="239" spans="5:12">
      <c r="E239" s="165"/>
      <c r="F239" s="281"/>
      <c r="H239" s="14"/>
      <c r="I239" s="14"/>
      <c r="K239" s="14"/>
      <c r="L239" s="14"/>
    </row>
    <row r="240" spans="5:12">
      <c r="E240" s="165"/>
      <c r="F240" s="281"/>
      <c r="H240" s="14"/>
      <c r="I240" s="14"/>
      <c r="K240" s="14"/>
      <c r="L240" s="14"/>
    </row>
    <row r="241" spans="5:12">
      <c r="E241" s="165"/>
      <c r="F241" s="281"/>
      <c r="H241" s="14"/>
      <c r="I241" s="14"/>
      <c r="K241" s="14"/>
      <c r="L241" s="14"/>
    </row>
    <row r="242" spans="5:12">
      <c r="E242" s="165"/>
      <c r="F242" s="281"/>
      <c r="H242" s="14"/>
      <c r="I242" s="14"/>
      <c r="K242" s="14"/>
      <c r="L242" s="14"/>
    </row>
    <row r="243" spans="5:12">
      <c r="E243" s="165"/>
      <c r="F243" s="281"/>
      <c r="H243" s="14"/>
      <c r="I243" s="14"/>
      <c r="K243" s="14"/>
      <c r="L243" s="14"/>
    </row>
    <row r="244" spans="5:12">
      <c r="E244" s="165"/>
      <c r="F244" s="281"/>
      <c r="H244" s="14"/>
      <c r="I244" s="14"/>
      <c r="K244" s="14"/>
      <c r="L244" s="14"/>
    </row>
    <row r="245" spans="5:12">
      <c r="E245" s="165"/>
      <c r="F245" s="281"/>
      <c r="H245" s="14"/>
      <c r="I245" s="14"/>
      <c r="K245" s="14"/>
      <c r="L245" s="14"/>
    </row>
    <row r="246" spans="5:12">
      <c r="E246" s="165"/>
      <c r="F246" s="281"/>
      <c r="H246" s="14"/>
      <c r="I246" s="14"/>
      <c r="K246" s="14"/>
      <c r="L246" s="14"/>
    </row>
    <row r="247" spans="5:12">
      <c r="E247" s="165"/>
      <c r="F247" s="281"/>
      <c r="H247" s="14"/>
      <c r="I247" s="14"/>
      <c r="K247" s="14"/>
      <c r="L247" s="14"/>
    </row>
    <row r="248" spans="5:12">
      <c r="E248" s="165"/>
      <c r="F248" s="281"/>
      <c r="H248" s="14"/>
      <c r="I248" s="14"/>
      <c r="K248" s="14"/>
      <c r="L248" s="14"/>
    </row>
    <row r="249" spans="5:12">
      <c r="E249" s="165"/>
      <c r="F249" s="281"/>
      <c r="H249" s="14"/>
      <c r="I249" s="14"/>
      <c r="K249" s="14"/>
      <c r="L249" s="14"/>
    </row>
    <row r="250" spans="5:12">
      <c r="E250" s="165"/>
      <c r="F250" s="281"/>
      <c r="H250" s="14"/>
      <c r="I250" s="14"/>
      <c r="K250" s="14"/>
      <c r="L250" s="14"/>
    </row>
    <row r="251" spans="5:12">
      <c r="E251" s="165"/>
      <c r="F251" s="281"/>
      <c r="H251" s="14"/>
      <c r="I251" s="14"/>
      <c r="K251" s="14"/>
      <c r="L251" s="14"/>
    </row>
    <row r="252" spans="5:12">
      <c r="E252" s="165"/>
      <c r="F252" s="281"/>
      <c r="H252" s="14"/>
      <c r="I252" s="14"/>
      <c r="K252" s="14"/>
      <c r="L252" s="14"/>
    </row>
    <row r="253" spans="5:12">
      <c r="E253" s="165"/>
      <c r="F253" s="281"/>
      <c r="H253" s="14"/>
      <c r="I253" s="14"/>
      <c r="K253" s="14"/>
      <c r="L253" s="14"/>
    </row>
    <row r="254" spans="5:12">
      <c r="E254" s="165"/>
      <c r="F254" s="281"/>
      <c r="H254" s="14"/>
      <c r="I254" s="14"/>
      <c r="K254" s="14"/>
      <c r="L254" s="14"/>
    </row>
    <row r="255" spans="5:12">
      <c r="E255" s="165"/>
      <c r="F255" s="281"/>
      <c r="H255" s="14"/>
      <c r="I255" s="14"/>
      <c r="K255" s="14"/>
      <c r="L255" s="14"/>
    </row>
    <row r="256" spans="5:12">
      <c r="E256" s="165"/>
      <c r="F256" s="281"/>
      <c r="H256" s="14"/>
      <c r="I256" s="14"/>
      <c r="K256" s="14"/>
      <c r="L256" s="14"/>
    </row>
    <row r="257" spans="5:12">
      <c r="E257" s="165"/>
      <c r="F257" s="281"/>
      <c r="H257" s="14"/>
      <c r="I257" s="14"/>
      <c r="K257" s="14"/>
      <c r="L257" s="14"/>
    </row>
    <row r="258" spans="5:12">
      <c r="E258" s="165"/>
      <c r="F258" s="281"/>
      <c r="H258" s="14"/>
      <c r="I258" s="14"/>
      <c r="K258" s="14"/>
      <c r="L258" s="14"/>
    </row>
    <row r="259" spans="5:12">
      <c r="E259" s="165"/>
      <c r="F259" s="281"/>
      <c r="H259" s="14"/>
      <c r="I259" s="14"/>
      <c r="K259" s="14"/>
      <c r="L259" s="14"/>
    </row>
    <row r="260" spans="5:12">
      <c r="E260" s="165"/>
      <c r="F260" s="281"/>
      <c r="H260" s="14"/>
      <c r="I260" s="14"/>
      <c r="K260" s="14"/>
      <c r="L260" s="14"/>
    </row>
    <row r="261" spans="5:12">
      <c r="E261" s="165"/>
      <c r="F261" s="281"/>
      <c r="H261" s="14"/>
      <c r="I261" s="14"/>
      <c r="K261" s="14"/>
      <c r="L261" s="14"/>
    </row>
    <row r="262" spans="5:12">
      <c r="E262" s="165"/>
      <c r="F262" s="281"/>
      <c r="H262" s="14"/>
      <c r="I262" s="14"/>
      <c r="K262" s="14"/>
      <c r="L262" s="14"/>
    </row>
    <row r="263" spans="5:12">
      <c r="E263" s="165"/>
      <c r="F263" s="281"/>
      <c r="H263" s="14"/>
      <c r="I263" s="14"/>
      <c r="K263" s="14"/>
      <c r="L263" s="14"/>
    </row>
    <row r="264" spans="5:12">
      <c r="E264" s="165"/>
      <c r="F264" s="281"/>
      <c r="H264" s="14"/>
      <c r="I264" s="14"/>
      <c r="K264" s="14"/>
      <c r="L264" s="14"/>
    </row>
    <row r="265" spans="5:12">
      <c r="E265" s="165"/>
      <c r="F265" s="281"/>
      <c r="H265" s="14"/>
      <c r="I265" s="14"/>
      <c r="K265" s="14"/>
      <c r="L265" s="14"/>
    </row>
    <row r="266" spans="5:12">
      <c r="E266" s="165"/>
      <c r="F266" s="281"/>
      <c r="H266" s="14"/>
      <c r="I266" s="14"/>
      <c r="K266" s="14"/>
      <c r="L266" s="14"/>
    </row>
    <row r="267" spans="5:12">
      <c r="E267" s="165"/>
      <c r="F267" s="281"/>
      <c r="H267" s="14"/>
      <c r="I267" s="14"/>
      <c r="K267" s="14"/>
      <c r="L267" s="14"/>
    </row>
    <row r="268" spans="5:12">
      <c r="E268" s="165"/>
      <c r="F268" s="281"/>
      <c r="H268" s="14"/>
      <c r="I268" s="14"/>
      <c r="K268" s="14"/>
      <c r="L268" s="14"/>
    </row>
    <row r="269" spans="5:12">
      <c r="E269" s="165"/>
      <c r="F269" s="281"/>
      <c r="H269" s="14"/>
      <c r="I269" s="14"/>
      <c r="K269" s="14"/>
      <c r="L269" s="14"/>
    </row>
    <row r="270" spans="5:12">
      <c r="E270" s="165"/>
      <c r="F270" s="281"/>
      <c r="H270" s="14"/>
      <c r="I270" s="14"/>
      <c r="K270" s="14"/>
      <c r="L270" s="14"/>
    </row>
    <row r="271" spans="5:12">
      <c r="E271" s="165"/>
      <c r="F271" s="281"/>
      <c r="H271" s="14"/>
      <c r="I271" s="14"/>
      <c r="K271" s="14"/>
      <c r="L271" s="14"/>
    </row>
    <row r="272" spans="5:12">
      <c r="E272" s="165"/>
      <c r="F272" s="281"/>
      <c r="H272" s="14"/>
      <c r="I272" s="14"/>
      <c r="K272" s="14"/>
      <c r="L272" s="14"/>
    </row>
    <row r="273" spans="5:12">
      <c r="E273" s="165"/>
      <c r="F273" s="281"/>
      <c r="H273" s="14"/>
      <c r="I273" s="14"/>
      <c r="K273" s="14"/>
      <c r="L273" s="14"/>
    </row>
    <row r="274" spans="5:12">
      <c r="E274" s="165"/>
      <c r="F274" s="281"/>
      <c r="H274" s="14"/>
      <c r="I274" s="14"/>
      <c r="K274" s="14"/>
      <c r="L274" s="14"/>
    </row>
    <row r="275" spans="5:12">
      <c r="E275" s="165"/>
      <c r="F275" s="281"/>
      <c r="H275" s="14"/>
      <c r="I275" s="14"/>
      <c r="K275" s="14"/>
      <c r="L275" s="14"/>
    </row>
    <row r="276" spans="5:12">
      <c r="E276" s="165"/>
      <c r="F276" s="281"/>
      <c r="H276" s="14"/>
      <c r="I276" s="14"/>
      <c r="K276" s="14"/>
      <c r="L276" s="14"/>
    </row>
    <row r="277" spans="5:12">
      <c r="E277" s="165"/>
      <c r="F277" s="281"/>
      <c r="H277" s="14"/>
      <c r="I277" s="14"/>
      <c r="K277" s="14"/>
      <c r="L277" s="14"/>
    </row>
    <row r="278" spans="5:12">
      <c r="E278" s="165"/>
      <c r="F278" s="281"/>
      <c r="H278" s="14"/>
      <c r="I278" s="14"/>
      <c r="K278" s="14"/>
      <c r="L278" s="14"/>
    </row>
    <row r="279" spans="5:12">
      <c r="E279" s="165"/>
      <c r="F279" s="281"/>
      <c r="H279" s="14"/>
      <c r="I279" s="14"/>
      <c r="K279" s="14"/>
      <c r="L279" s="14"/>
    </row>
    <row r="280" spans="5:12">
      <c r="E280" s="165"/>
      <c r="F280" s="281"/>
      <c r="H280" s="14"/>
      <c r="I280" s="14"/>
      <c r="K280" s="14"/>
      <c r="L280" s="14"/>
    </row>
    <row r="281" spans="5:12">
      <c r="E281" s="165"/>
      <c r="F281" s="281"/>
      <c r="H281" s="14"/>
      <c r="I281" s="14"/>
      <c r="K281" s="14"/>
      <c r="L281" s="14"/>
    </row>
    <row r="282" spans="5:12">
      <c r="E282" s="165"/>
      <c r="F282" s="281"/>
      <c r="H282" s="14"/>
      <c r="I282" s="14"/>
      <c r="K282" s="14"/>
      <c r="L282" s="14"/>
    </row>
    <row r="283" spans="5:12">
      <c r="E283" s="165"/>
      <c r="F283" s="281"/>
      <c r="H283" s="14"/>
      <c r="I283" s="14"/>
      <c r="K283" s="14"/>
      <c r="L283" s="14"/>
    </row>
    <row r="284" spans="5:12">
      <c r="E284" s="165"/>
      <c r="F284" s="281"/>
      <c r="H284" s="14"/>
      <c r="I284" s="14"/>
      <c r="K284" s="14"/>
      <c r="L284" s="14"/>
    </row>
    <row r="285" spans="5:12">
      <c r="E285" s="165"/>
      <c r="F285" s="281"/>
      <c r="H285" s="14"/>
      <c r="I285" s="14"/>
      <c r="K285" s="14"/>
      <c r="L285" s="14"/>
    </row>
    <row r="286" spans="5:12">
      <c r="E286" s="165"/>
      <c r="F286" s="281"/>
      <c r="H286" s="14"/>
      <c r="I286" s="14"/>
      <c r="K286" s="14"/>
      <c r="L286" s="14"/>
    </row>
    <row r="287" spans="5:12">
      <c r="E287" s="165"/>
      <c r="F287" s="281"/>
      <c r="H287" s="14"/>
      <c r="I287" s="14"/>
      <c r="K287" s="14"/>
      <c r="L287" s="14"/>
    </row>
    <row r="288" spans="5:12">
      <c r="E288" s="165"/>
      <c r="F288" s="281"/>
      <c r="H288" s="14"/>
      <c r="I288" s="14"/>
      <c r="K288" s="14"/>
      <c r="L288" s="14"/>
    </row>
    <row r="289" spans="5:12">
      <c r="E289" s="165"/>
      <c r="F289" s="281"/>
      <c r="H289" s="14"/>
      <c r="I289" s="14"/>
      <c r="K289" s="14"/>
      <c r="L289" s="14"/>
    </row>
    <row r="290" spans="5:12">
      <c r="E290" s="165"/>
      <c r="F290" s="281"/>
      <c r="H290" s="14"/>
      <c r="I290" s="14"/>
      <c r="K290" s="14"/>
      <c r="L290" s="14"/>
    </row>
    <row r="291" spans="5:12">
      <c r="E291" s="165"/>
      <c r="F291" s="281"/>
      <c r="H291" s="14"/>
      <c r="I291" s="14"/>
      <c r="K291" s="14"/>
      <c r="L291" s="14"/>
    </row>
    <row r="292" spans="5:12">
      <c r="E292" s="165"/>
      <c r="F292" s="281"/>
      <c r="H292" s="14"/>
      <c r="I292" s="14"/>
      <c r="K292" s="14"/>
      <c r="L292" s="14"/>
    </row>
    <row r="293" spans="5:12">
      <c r="E293" s="165"/>
      <c r="F293" s="281"/>
      <c r="H293" s="14"/>
      <c r="I293" s="14"/>
      <c r="K293" s="14"/>
      <c r="L293" s="14"/>
    </row>
    <row r="294" spans="5:12">
      <c r="E294" s="165"/>
      <c r="F294" s="281"/>
      <c r="H294" s="14"/>
      <c r="I294" s="14"/>
      <c r="K294" s="14"/>
      <c r="L294" s="14"/>
    </row>
    <row r="295" spans="5:12">
      <c r="E295" s="165"/>
      <c r="F295" s="281"/>
      <c r="H295" s="14"/>
      <c r="I295" s="14"/>
      <c r="K295" s="14"/>
      <c r="L295" s="14"/>
    </row>
    <row r="296" spans="5:12">
      <c r="E296" s="165"/>
      <c r="F296" s="281"/>
      <c r="H296" s="14"/>
      <c r="I296" s="14"/>
      <c r="K296" s="14"/>
      <c r="L296" s="14"/>
    </row>
    <row r="297" spans="5:12">
      <c r="E297" s="165"/>
      <c r="F297" s="281"/>
      <c r="H297" s="14"/>
      <c r="I297" s="14"/>
      <c r="K297" s="14"/>
      <c r="L297" s="14"/>
    </row>
    <row r="298" spans="5:12">
      <c r="E298" s="165"/>
      <c r="F298" s="281"/>
      <c r="H298" s="14"/>
      <c r="I298" s="14"/>
      <c r="K298" s="14"/>
      <c r="L298" s="14"/>
    </row>
    <row r="299" spans="5:12">
      <c r="E299" s="165"/>
      <c r="F299" s="281"/>
      <c r="H299" s="14"/>
      <c r="I299" s="14"/>
      <c r="K299" s="14"/>
      <c r="L299" s="14"/>
    </row>
    <row r="300" spans="5:12">
      <c r="E300" s="165"/>
      <c r="F300" s="281"/>
      <c r="H300" s="14"/>
      <c r="I300" s="14"/>
      <c r="K300" s="14"/>
      <c r="L300" s="14"/>
    </row>
    <row r="301" spans="5:12">
      <c r="E301" s="165"/>
      <c r="F301" s="281"/>
      <c r="H301" s="14"/>
      <c r="I301" s="14"/>
      <c r="K301" s="14"/>
      <c r="L301" s="14"/>
    </row>
    <row r="302" spans="5:12">
      <c r="E302" s="165"/>
      <c r="F302" s="281"/>
      <c r="H302" s="14"/>
      <c r="I302" s="14"/>
      <c r="K302" s="14"/>
      <c r="L302" s="14"/>
    </row>
    <row r="303" spans="5:12">
      <c r="E303" s="165"/>
      <c r="F303" s="281"/>
      <c r="H303" s="14"/>
      <c r="I303" s="14"/>
      <c r="K303" s="14"/>
      <c r="L303" s="14"/>
    </row>
    <row r="304" spans="5:12">
      <c r="E304" s="165"/>
      <c r="F304" s="281"/>
      <c r="H304" s="14"/>
      <c r="I304" s="14"/>
      <c r="K304" s="14"/>
      <c r="L304" s="14"/>
    </row>
    <row r="305" spans="5:12">
      <c r="E305" s="165"/>
      <c r="F305" s="281"/>
      <c r="H305" s="14"/>
      <c r="I305" s="14"/>
      <c r="K305" s="14"/>
      <c r="L305" s="14"/>
    </row>
    <row r="306" spans="5:12">
      <c r="E306" s="165"/>
      <c r="F306" s="281"/>
      <c r="H306" s="14"/>
      <c r="I306" s="14"/>
      <c r="K306" s="14"/>
      <c r="L306" s="14"/>
    </row>
    <row r="307" spans="5:12">
      <c r="E307" s="165"/>
      <c r="F307" s="281"/>
      <c r="H307" s="14"/>
      <c r="I307" s="14"/>
      <c r="K307" s="14"/>
      <c r="L307" s="14"/>
    </row>
    <row r="308" spans="5:12">
      <c r="E308" s="165"/>
      <c r="F308" s="281"/>
      <c r="H308" s="14"/>
      <c r="I308" s="14"/>
      <c r="K308" s="14"/>
      <c r="L308" s="14"/>
    </row>
    <row r="309" spans="5:12">
      <c r="E309" s="165"/>
      <c r="F309" s="281"/>
      <c r="H309" s="14"/>
      <c r="I309" s="14"/>
      <c r="K309" s="14"/>
      <c r="L309" s="14"/>
    </row>
    <row r="310" spans="5:12">
      <c r="E310" s="165"/>
      <c r="F310" s="281"/>
      <c r="H310" s="14"/>
      <c r="I310" s="14"/>
      <c r="K310" s="14"/>
      <c r="L310" s="14"/>
    </row>
    <row r="311" spans="5:12">
      <c r="E311" s="165"/>
      <c r="F311" s="281"/>
      <c r="H311" s="14"/>
      <c r="I311" s="14"/>
      <c r="K311" s="14"/>
      <c r="L311" s="14"/>
    </row>
    <row r="312" spans="5:12">
      <c r="E312" s="165"/>
      <c r="F312" s="281"/>
      <c r="H312" s="14"/>
      <c r="I312" s="14"/>
      <c r="K312" s="14"/>
      <c r="L312" s="14"/>
    </row>
    <row r="313" spans="5:12">
      <c r="E313" s="165"/>
      <c r="F313" s="281"/>
      <c r="H313" s="14"/>
      <c r="I313" s="14"/>
      <c r="K313" s="14"/>
      <c r="L313" s="14"/>
    </row>
    <row r="314" spans="5:12">
      <c r="E314" s="165"/>
      <c r="F314" s="281"/>
      <c r="H314" s="14"/>
      <c r="I314" s="14"/>
      <c r="K314" s="14"/>
      <c r="L314" s="14"/>
    </row>
    <row r="315" spans="5:12">
      <c r="E315" s="165"/>
      <c r="F315" s="281"/>
      <c r="H315" s="14"/>
      <c r="I315" s="14"/>
      <c r="K315" s="14"/>
      <c r="L315" s="14"/>
    </row>
    <row r="316" spans="5:12">
      <c r="E316" s="165"/>
      <c r="F316" s="281"/>
      <c r="H316" s="14"/>
      <c r="I316" s="14"/>
      <c r="K316" s="14"/>
      <c r="L316" s="14"/>
    </row>
    <row r="317" spans="5:12">
      <c r="E317" s="165"/>
      <c r="F317" s="281"/>
      <c r="H317" s="14"/>
      <c r="I317" s="14"/>
      <c r="K317" s="14"/>
      <c r="L317" s="14"/>
    </row>
    <row r="318" spans="5:12">
      <c r="E318" s="165"/>
      <c r="F318" s="281"/>
      <c r="H318" s="14"/>
      <c r="I318" s="14"/>
      <c r="K318" s="14"/>
      <c r="L318" s="14"/>
    </row>
    <row r="319" spans="5:12">
      <c r="E319" s="165"/>
      <c r="F319" s="281"/>
      <c r="H319" s="14"/>
      <c r="I319" s="14"/>
      <c r="K319" s="14"/>
      <c r="L319" s="14"/>
    </row>
    <row r="320" spans="5:12">
      <c r="E320" s="165"/>
      <c r="F320" s="281"/>
      <c r="H320" s="14"/>
      <c r="I320" s="14"/>
      <c r="K320" s="14"/>
      <c r="L320" s="14"/>
    </row>
    <row r="321" spans="5:12">
      <c r="E321" s="165"/>
      <c r="F321" s="281"/>
      <c r="H321" s="14"/>
      <c r="I321" s="14"/>
      <c r="K321" s="14"/>
      <c r="L321" s="14"/>
    </row>
    <row r="322" spans="5:12">
      <c r="E322" s="165"/>
      <c r="F322" s="281"/>
      <c r="H322" s="14"/>
      <c r="I322" s="14"/>
      <c r="K322" s="14"/>
      <c r="L322" s="14"/>
    </row>
    <row r="323" spans="5:12">
      <c r="E323" s="165"/>
      <c r="F323" s="281"/>
      <c r="H323" s="14"/>
      <c r="I323" s="14"/>
      <c r="K323" s="14"/>
      <c r="L323" s="14"/>
    </row>
    <row r="324" spans="5:12">
      <c r="E324" s="165"/>
      <c r="F324" s="281"/>
      <c r="H324" s="14"/>
      <c r="I324" s="14"/>
      <c r="K324" s="14"/>
      <c r="L324" s="14"/>
    </row>
    <row r="325" spans="5:12">
      <c r="E325" s="165"/>
      <c r="F325" s="281"/>
      <c r="H325" s="14"/>
      <c r="I325" s="14"/>
      <c r="K325" s="14"/>
      <c r="L325" s="14"/>
    </row>
    <row r="326" spans="5:12">
      <c r="E326" s="165"/>
      <c r="F326" s="281"/>
      <c r="H326" s="14"/>
      <c r="I326" s="14"/>
      <c r="K326" s="14"/>
      <c r="L326" s="14"/>
    </row>
    <row r="327" spans="5:12">
      <c r="E327" s="165"/>
      <c r="F327" s="281"/>
      <c r="H327" s="14"/>
      <c r="I327" s="14"/>
      <c r="K327" s="14"/>
      <c r="L327" s="14"/>
    </row>
    <row r="328" spans="5:12">
      <c r="E328" s="165"/>
      <c r="F328" s="281"/>
      <c r="H328" s="14"/>
      <c r="I328" s="14"/>
      <c r="K328" s="14"/>
      <c r="L328" s="14"/>
    </row>
    <row r="329" spans="5:12">
      <c r="E329" s="165"/>
      <c r="F329" s="281"/>
      <c r="H329" s="14"/>
      <c r="I329" s="14"/>
      <c r="K329" s="14"/>
      <c r="L329" s="14"/>
    </row>
    <row r="330" spans="5:12">
      <c r="E330" s="165"/>
      <c r="F330" s="281"/>
      <c r="H330" s="14"/>
      <c r="I330" s="14"/>
      <c r="K330" s="14"/>
      <c r="L330" s="14"/>
    </row>
    <row r="331" spans="5:12">
      <c r="E331" s="165"/>
      <c r="F331" s="281"/>
      <c r="H331" s="14"/>
      <c r="I331" s="14"/>
      <c r="K331" s="14"/>
      <c r="L331" s="14"/>
    </row>
    <row r="332" spans="5:12">
      <c r="E332" s="165"/>
      <c r="F332" s="281"/>
      <c r="H332" s="14"/>
      <c r="I332" s="14"/>
      <c r="K332" s="14"/>
      <c r="L332" s="14"/>
    </row>
    <row r="333" spans="5:12">
      <c r="E333" s="165"/>
      <c r="F333" s="281"/>
      <c r="H333" s="14"/>
      <c r="I333" s="14"/>
      <c r="K333" s="14"/>
      <c r="L333" s="14"/>
    </row>
    <row r="334" spans="5:12">
      <c r="E334" s="165"/>
      <c r="F334" s="281"/>
      <c r="H334" s="14"/>
      <c r="I334" s="14"/>
      <c r="K334" s="14"/>
      <c r="L334" s="14"/>
    </row>
    <row r="335" spans="5:12">
      <c r="E335" s="165"/>
      <c r="F335" s="281"/>
      <c r="H335" s="14"/>
      <c r="I335" s="14"/>
      <c r="K335" s="14"/>
      <c r="L335" s="14"/>
    </row>
    <row r="336" spans="5:12">
      <c r="E336" s="165"/>
      <c r="F336" s="281"/>
      <c r="H336" s="14"/>
      <c r="I336" s="14"/>
      <c r="K336" s="14"/>
      <c r="L336" s="14"/>
    </row>
    <row r="337" spans="5:12">
      <c r="E337" s="165"/>
      <c r="F337" s="281"/>
      <c r="H337" s="14"/>
      <c r="I337" s="14"/>
      <c r="K337" s="14"/>
      <c r="L337" s="14"/>
    </row>
    <row r="338" spans="5:12">
      <c r="E338" s="165"/>
      <c r="F338" s="281"/>
      <c r="H338" s="14"/>
      <c r="I338" s="14"/>
      <c r="K338" s="14"/>
      <c r="L338" s="14"/>
    </row>
    <row r="339" spans="5:12">
      <c r="E339" s="165"/>
      <c r="F339" s="281"/>
      <c r="H339" s="14"/>
      <c r="I339" s="14"/>
      <c r="K339" s="14"/>
      <c r="L339" s="14"/>
    </row>
    <row r="340" spans="5:12">
      <c r="E340" s="165"/>
      <c r="F340" s="281"/>
      <c r="H340" s="14"/>
      <c r="I340" s="14"/>
      <c r="K340" s="14"/>
      <c r="L340" s="14"/>
    </row>
    <row r="341" spans="5:12">
      <c r="E341" s="165"/>
      <c r="F341" s="281"/>
      <c r="H341" s="14"/>
      <c r="I341" s="14"/>
      <c r="K341" s="14"/>
      <c r="L341" s="14"/>
    </row>
    <row r="342" spans="5:12">
      <c r="E342" s="165"/>
      <c r="F342" s="281"/>
      <c r="H342" s="14"/>
      <c r="I342" s="14"/>
      <c r="K342" s="14"/>
      <c r="L342" s="14"/>
    </row>
    <row r="343" spans="5:12">
      <c r="E343" s="165"/>
      <c r="F343" s="281"/>
      <c r="H343" s="14"/>
      <c r="I343" s="14"/>
      <c r="K343" s="14"/>
      <c r="L343" s="14"/>
    </row>
    <row r="344" spans="5:12">
      <c r="E344" s="165"/>
      <c r="F344" s="281"/>
      <c r="H344" s="14"/>
      <c r="I344" s="14"/>
      <c r="K344" s="14"/>
      <c r="L344" s="14"/>
    </row>
    <row r="345" spans="5:12">
      <c r="E345" s="165"/>
      <c r="F345" s="281"/>
      <c r="H345" s="14"/>
      <c r="I345" s="14"/>
      <c r="K345" s="14"/>
      <c r="L345" s="14"/>
    </row>
    <row r="346" spans="5:12">
      <c r="E346" s="165"/>
      <c r="F346" s="281"/>
      <c r="H346" s="14"/>
      <c r="I346" s="14"/>
      <c r="K346" s="14"/>
      <c r="L346" s="14"/>
    </row>
    <row r="347" spans="5:12">
      <c r="E347" s="165"/>
      <c r="F347" s="281"/>
      <c r="H347" s="14"/>
      <c r="I347" s="14"/>
      <c r="K347" s="14"/>
      <c r="L347" s="14"/>
    </row>
    <row r="348" spans="5:12">
      <c r="E348" s="165"/>
      <c r="F348" s="281"/>
      <c r="H348" s="14"/>
      <c r="I348" s="14"/>
      <c r="K348" s="14"/>
      <c r="L348" s="14"/>
    </row>
    <row r="349" spans="5:12">
      <c r="E349" s="165"/>
      <c r="F349" s="281"/>
      <c r="H349" s="14"/>
      <c r="I349" s="14"/>
      <c r="K349" s="14"/>
      <c r="L349" s="14"/>
    </row>
    <row r="350" spans="5:12">
      <c r="E350" s="165"/>
      <c r="F350" s="281"/>
      <c r="H350" s="14"/>
      <c r="I350" s="14"/>
      <c r="K350" s="14"/>
      <c r="L350" s="14"/>
    </row>
    <row r="351" spans="5:12">
      <c r="E351" s="165"/>
      <c r="F351" s="281"/>
      <c r="H351" s="14"/>
      <c r="I351" s="14"/>
      <c r="K351" s="14"/>
      <c r="L351" s="14"/>
    </row>
    <row r="352" spans="5:12">
      <c r="E352" s="165"/>
      <c r="F352" s="281"/>
      <c r="H352" s="14"/>
      <c r="I352" s="14"/>
      <c r="K352" s="14"/>
      <c r="L352" s="14"/>
    </row>
    <row r="353" spans="5:12">
      <c r="E353" s="165"/>
      <c r="F353" s="281"/>
      <c r="H353" s="14"/>
      <c r="I353" s="14"/>
      <c r="K353" s="14"/>
      <c r="L353" s="14"/>
    </row>
    <row r="354" spans="5:12">
      <c r="E354" s="165"/>
      <c r="F354" s="281"/>
      <c r="H354" s="14"/>
      <c r="I354" s="14"/>
      <c r="K354" s="14"/>
      <c r="L354" s="14"/>
    </row>
    <row r="355" spans="5:12">
      <c r="E355" s="165"/>
      <c r="F355" s="281"/>
      <c r="H355" s="14"/>
      <c r="I355" s="14"/>
      <c r="K355" s="14"/>
      <c r="L355" s="14"/>
    </row>
    <row r="356" spans="5:12">
      <c r="E356" s="165"/>
      <c r="F356" s="281"/>
      <c r="H356" s="14"/>
      <c r="I356" s="14"/>
      <c r="K356" s="14"/>
      <c r="L356" s="14"/>
    </row>
    <row r="357" spans="5:12">
      <c r="E357" s="165"/>
      <c r="F357" s="281"/>
      <c r="H357" s="14"/>
      <c r="I357" s="14"/>
      <c r="K357" s="14"/>
      <c r="L357" s="14"/>
    </row>
    <row r="358" spans="5:12">
      <c r="E358" s="165"/>
      <c r="F358" s="281"/>
      <c r="H358" s="14"/>
      <c r="I358" s="14"/>
      <c r="K358" s="14"/>
      <c r="L358" s="14"/>
    </row>
    <row r="359" spans="5:12">
      <c r="E359" s="165"/>
      <c r="F359" s="281"/>
      <c r="H359" s="14"/>
      <c r="I359" s="14"/>
      <c r="K359" s="14"/>
      <c r="L359" s="14"/>
    </row>
    <row r="360" spans="5:12">
      <c r="E360" s="165"/>
      <c r="F360" s="281"/>
      <c r="H360" s="14"/>
      <c r="I360" s="14"/>
      <c r="K360" s="14"/>
      <c r="L360" s="14"/>
    </row>
    <row r="361" spans="5:12">
      <c r="E361" s="165"/>
      <c r="F361" s="281"/>
      <c r="H361" s="14"/>
      <c r="I361" s="14"/>
      <c r="K361" s="14"/>
      <c r="L361" s="14"/>
    </row>
    <row r="362" spans="5:12">
      <c r="E362" s="165"/>
      <c r="F362" s="281"/>
      <c r="H362" s="14"/>
      <c r="I362" s="14"/>
      <c r="K362" s="14"/>
      <c r="L362" s="14"/>
    </row>
    <row r="363" spans="5:12">
      <c r="E363" s="165"/>
      <c r="F363" s="281"/>
      <c r="H363" s="14"/>
      <c r="I363" s="14"/>
      <c r="K363" s="14"/>
      <c r="L363" s="14"/>
    </row>
    <row r="364" spans="5:12">
      <c r="E364" s="165"/>
      <c r="F364" s="281"/>
      <c r="H364" s="14"/>
      <c r="I364" s="14"/>
      <c r="K364" s="14"/>
      <c r="L364" s="14"/>
    </row>
    <row r="365" spans="5:12">
      <c r="E365" s="165"/>
      <c r="F365" s="281"/>
      <c r="H365" s="14"/>
      <c r="I365" s="14"/>
      <c r="K365" s="14"/>
      <c r="L365" s="14"/>
    </row>
    <row r="366" spans="5:12">
      <c r="E366" s="165"/>
      <c r="F366" s="281"/>
      <c r="H366" s="14"/>
      <c r="I366" s="14"/>
      <c r="K366" s="14"/>
      <c r="L366" s="14"/>
    </row>
    <row r="367" spans="5:12">
      <c r="E367" s="165"/>
      <c r="F367" s="281"/>
      <c r="H367" s="14"/>
      <c r="I367" s="14"/>
      <c r="K367" s="14"/>
      <c r="L367" s="14"/>
    </row>
    <row r="368" spans="5:12">
      <c r="E368" s="165"/>
      <c r="F368" s="281"/>
      <c r="H368" s="14"/>
      <c r="I368" s="14"/>
      <c r="K368" s="14"/>
      <c r="L368" s="14"/>
    </row>
    <row r="369" spans="5:12">
      <c r="E369" s="165"/>
      <c r="F369" s="281"/>
      <c r="H369" s="14"/>
      <c r="I369" s="14"/>
      <c r="K369" s="14"/>
      <c r="L369" s="14"/>
    </row>
    <row r="370" spans="5:12">
      <c r="E370" s="165"/>
      <c r="F370" s="281"/>
      <c r="H370" s="14"/>
      <c r="I370" s="14"/>
      <c r="K370" s="14"/>
      <c r="L370" s="14"/>
    </row>
    <row r="371" spans="5:12">
      <c r="E371" s="165"/>
      <c r="F371" s="281"/>
      <c r="H371" s="14"/>
      <c r="I371" s="14"/>
      <c r="K371" s="14"/>
      <c r="L371" s="14"/>
    </row>
  </sheetData>
  <conditionalFormatting sqref="B17:B20 B9 B11:B15">
    <cfRule type="cellIs" dxfId="77" priority="3" stopIfTrue="1" operator="equal">
      <formula>"Title"</formula>
    </cfRule>
  </conditionalFormatting>
  <conditionalFormatting sqref="B7">
    <cfRule type="cellIs" dxfId="76" priority="2" stopIfTrue="1" operator="equal">
      <formula>"Adjustment to Income/Expense/Rate Base:"</formula>
    </cfRule>
  </conditionalFormatting>
  <conditionalFormatting sqref="J1:K1">
    <cfRule type="cellIs" dxfId="75" priority="1" stopIfTrue="1" operator="equal">
      <formula>"x.x"</formula>
    </cfRule>
  </conditionalFormatting>
  <dataValidations count="3">
    <dataValidation type="list" errorStyle="warning" allowBlank="1" showInputMessage="1" showErrorMessage="1" errorTitle="FERC ACCOUNT" error="This FERC Account is not included in the drop-down list. Is this the account you want to use?" sqref="D22:D23 D17:D20 D11:D15">
      <formula1>#REF!</formula1>
    </dataValidation>
    <dataValidation type="list" errorStyle="warning" allowBlank="1" showInputMessage="1" showErrorMessage="1" errorTitle="Factor" error="This factor is not included in the drop-down list. Is this the factor you want to use?" sqref="G22:G23 G17:G20 G11:G15">
      <formula1>#REF!</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22:E23 E11:E20 E9">
      <formula1>"1, 2, 3"</formula1>
    </dataValidation>
  </dataValidations>
  <pageMargins left="1" right="0.25" top="1.25" bottom="0.5" header="0.5" footer="0.25"/>
  <pageSetup scale="65" orientation="portrait" r:id="rId1"/>
  <headerFooter scaleWithDoc="0" alignWithMargins="0">
    <oddHeader>&amp;R&amp;"Times New Roman,Regular"PacifiCorp Docket UE-100749
Exhibit No. ___ (MDF-2)
Page &amp;P of &amp;N
Revised 12/6/10</oddHeader>
  </headerFooter>
  <drawing r:id="rId2"/>
</worksheet>
</file>

<file path=xl/worksheets/sheet24.xml><?xml version="1.0" encoding="utf-8"?>
<worksheet xmlns="http://schemas.openxmlformats.org/spreadsheetml/2006/main" xmlns:r="http://schemas.openxmlformats.org/officeDocument/2006/relationships">
  <dimension ref="A1:I67"/>
  <sheetViews>
    <sheetView tabSelected="1" zoomScaleNormal="100" workbookViewId="0">
      <selection activeCell="I6" sqref="I6"/>
    </sheetView>
  </sheetViews>
  <sheetFormatPr defaultColWidth="16.85546875" defaultRowHeight="12.75"/>
  <cols>
    <col min="1" max="1" width="6.140625" style="14" customWidth="1"/>
    <col min="2" max="2" width="36" style="14" customWidth="1"/>
    <col min="3" max="3" width="12" style="158" bestFit="1" customWidth="1"/>
    <col min="4" max="4" width="5.85546875" style="14" bestFit="1" customWidth="1"/>
    <col min="5" max="5" width="14" style="14" bestFit="1" customWidth="1"/>
    <col min="6" max="6" width="15.140625" style="158" customWidth="1"/>
    <col min="7" max="7" width="12.28515625" style="14" bestFit="1" customWidth="1"/>
    <col min="8" max="8" width="21.28515625" style="14" customWidth="1"/>
    <col min="9" max="9" width="7" style="14" bestFit="1" customWidth="1"/>
    <col min="10" max="16384" width="16.85546875" style="14"/>
  </cols>
  <sheetData>
    <row r="1" spans="1:9">
      <c r="A1" s="14" t="s">
        <v>134</v>
      </c>
      <c r="E1" s="295"/>
      <c r="H1" s="198"/>
      <c r="I1" s="298"/>
    </row>
    <row r="2" spans="1:9">
      <c r="A2" s="14" t="s">
        <v>578</v>
      </c>
      <c r="E2" s="295"/>
      <c r="H2" s="198"/>
      <c r="I2" s="198"/>
    </row>
    <row r="3" spans="1:9">
      <c r="A3" s="14" t="s">
        <v>912</v>
      </c>
      <c r="E3" s="295"/>
      <c r="H3" s="198"/>
      <c r="I3" s="198"/>
    </row>
    <row r="4" spans="1:9">
      <c r="E4" s="295"/>
      <c r="H4" s="198"/>
      <c r="I4" s="198"/>
    </row>
    <row r="5" spans="1:9">
      <c r="E5" s="295" t="s">
        <v>268</v>
      </c>
      <c r="H5" s="198" t="s">
        <v>437</v>
      </c>
    </row>
    <row r="6" spans="1:9">
      <c r="C6" s="158" t="s">
        <v>270</v>
      </c>
      <c r="D6" s="14" t="s">
        <v>271</v>
      </c>
      <c r="E6" s="295" t="s">
        <v>272</v>
      </c>
      <c r="F6" s="158" t="s">
        <v>273</v>
      </c>
      <c r="G6" s="14" t="s">
        <v>274</v>
      </c>
      <c r="H6" s="198" t="s">
        <v>275</v>
      </c>
      <c r="I6" s="14" t="s">
        <v>276</v>
      </c>
    </row>
    <row r="7" spans="1:9">
      <c r="A7" s="14" t="s">
        <v>404</v>
      </c>
      <c r="E7" s="295"/>
      <c r="G7" s="296"/>
      <c r="H7" s="198"/>
    </row>
    <row r="8" spans="1:9">
      <c r="B8" s="14" t="s">
        <v>590</v>
      </c>
      <c r="C8" s="299">
        <v>500</v>
      </c>
      <c r="D8" s="158" t="s">
        <v>279</v>
      </c>
      <c r="E8" s="198">
        <v>46.68763263785381</v>
      </c>
      <c r="F8" s="158" t="s">
        <v>484</v>
      </c>
      <c r="G8" s="296">
        <v>0</v>
      </c>
      <c r="H8" s="198">
        <f>+G8*E8</f>
        <v>0</v>
      </c>
    </row>
    <row r="9" spans="1:9">
      <c r="B9" s="14" t="s">
        <v>590</v>
      </c>
      <c r="C9" s="158">
        <v>500</v>
      </c>
      <c r="D9" s="158" t="s">
        <v>279</v>
      </c>
      <c r="E9" s="198">
        <v>56451.597472170659</v>
      </c>
      <c r="F9" s="158" t="s">
        <v>403</v>
      </c>
      <c r="G9" s="296">
        <v>0</v>
      </c>
      <c r="H9" s="198">
        <f t="shared" ref="H9:H50" si="0">+G9*E9</f>
        <v>0</v>
      </c>
    </row>
    <row r="10" spans="1:9">
      <c r="B10" s="14" t="s">
        <v>590</v>
      </c>
      <c r="C10" s="158">
        <v>500</v>
      </c>
      <c r="D10" s="158" t="s">
        <v>279</v>
      </c>
      <c r="E10" s="198">
        <v>-5.1553656665035703</v>
      </c>
      <c r="F10" s="158" t="s">
        <v>386</v>
      </c>
      <c r="G10" s="296">
        <v>0.220870814871235</v>
      </c>
      <c r="H10" s="198">
        <f t="shared" si="0"/>
        <v>-1.1386698157198312</v>
      </c>
    </row>
    <row r="11" spans="1:9">
      <c r="B11" s="14" t="s">
        <v>590</v>
      </c>
      <c r="C11" s="158">
        <v>500</v>
      </c>
      <c r="D11" s="158" t="s">
        <v>279</v>
      </c>
      <c r="E11" s="198">
        <v>7415.4251152892994</v>
      </c>
      <c r="F11" s="158" t="s">
        <v>430</v>
      </c>
      <c r="G11" s="296">
        <v>0.21181511146151435</v>
      </c>
      <c r="H11" s="198">
        <f t="shared" si="0"/>
        <v>1570.6990973295158</v>
      </c>
    </row>
    <row r="12" spans="1:9">
      <c r="B12" s="14" t="s">
        <v>590</v>
      </c>
      <c r="C12" s="158">
        <v>500</v>
      </c>
      <c r="D12" s="158" t="s">
        <v>279</v>
      </c>
      <c r="E12" s="198">
        <v>15.284657759709033</v>
      </c>
      <c r="F12" s="158" t="s">
        <v>286</v>
      </c>
      <c r="G12" s="296">
        <v>8.2916446129532903E-2</v>
      </c>
      <c r="H12" s="198">
        <f t="shared" si="0"/>
        <v>1.267349501741261</v>
      </c>
    </row>
    <row r="13" spans="1:9">
      <c r="B13" s="14" t="s">
        <v>591</v>
      </c>
      <c r="C13" s="158">
        <v>501</v>
      </c>
      <c r="D13" s="158" t="s">
        <v>279</v>
      </c>
      <c r="E13" s="198">
        <v>1608.8840031705906</v>
      </c>
      <c r="F13" s="158" t="s">
        <v>484</v>
      </c>
      <c r="G13" s="296">
        <v>0</v>
      </c>
      <c r="H13" s="198">
        <f t="shared" si="0"/>
        <v>0</v>
      </c>
      <c r="I13" s="198"/>
    </row>
    <row r="14" spans="1:9">
      <c r="B14" s="14" t="s">
        <v>591</v>
      </c>
      <c r="C14" s="158">
        <v>501</v>
      </c>
      <c r="D14" s="158" t="s">
        <v>279</v>
      </c>
      <c r="E14" s="198">
        <v>-1337.1502459135127</v>
      </c>
      <c r="F14" s="158" t="s">
        <v>431</v>
      </c>
      <c r="G14" s="296">
        <v>0.21357456916688267</v>
      </c>
      <c r="H14" s="198">
        <f t="shared" si="0"/>
        <v>-285.58128768236969</v>
      </c>
      <c r="I14" s="198"/>
    </row>
    <row r="15" spans="1:9">
      <c r="B15" s="14" t="s">
        <v>591</v>
      </c>
      <c r="C15" s="158">
        <v>501</v>
      </c>
      <c r="D15" s="158" t="s">
        <v>279</v>
      </c>
      <c r="E15" s="198">
        <v>67.771839075008941</v>
      </c>
      <c r="F15" s="158" t="s">
        <v>288</v>
      </c>
      <c r="G15" s="296">
        <v>7.8903160106448891E-2</v>
      </c>
      <c r="H15" s="198">
        <f t="shared" si="0"/>
        <v>5.3474122692439199</v>
      </c>
    </row>
    <row r="16" spans="1:9">
      <c r="B16" s="14" t="s">
        <v>592</v>
      </c>
      <c r="C16" s="158">
        <v>512</v>
      </c>
      <c r="D16" s="158" t="s">
        <v>279</v>
      </c>
      <c r="E16" s="198">
        <v>26218.757160849629</v>
      </c>
      <c r="F16" s="158" t="s">
        <v>403</v>
      </c>
      <c r="G16" s="296">
        <v>0</v>
      </c>
      <c r="H16" s="198">
        <f t="shared" si="0"/>
        <v>0</v>
      </c>
    </row>
    <row r="17" spans="2:9">
      <c r="B17" s="14" t="s">
        <v>592</v>
      </c>
      <c r="C17" s="158">
        <v>512</v>
      </c>
      <c r="D17" s="158" t="s">
        <v>279</v>
      </c>
      <c r="E17" s="198">
        <v>-52.389965104860821</v>
      </c>
      <c r="F17" s="158" t="s">
        <v>386</v>
      </c>
      <c r="G17" s="296">
        <v>0.220870814871235</v>
      </c>
      <c r="H17" s="198">
        <f t="shared" si="0"/>
        <v>-11.571414283786176</v>
      </c>
    </row>
    <row r="18" spans="2:9">
      <c r="B18" s="14" t="s">
        <v>592</v>
      </c>
      <c r="C18" s="158">
        <v>512</v>
      </c>
      <c r="D18" s="158" t="s">
        <v>279</v>
      </c>
      <c r="E18" s="198">
        <v>15529.127928523327</v>
      </c>
      <c r="F18" s="158" t="s">
        <v>430</v>
      </c>
      <c r="G18" s="296">
        <v>0.21181511146151435</v>
      </c>
      <c r="H18" s="198">
        <f t="shared" si="0"/>
        <v>3289.3039630802841</v>
      </c>
    </row>
    <row r="19" spans="2:9">
      <c r="B19" s="14" t="s">
        <v>593</v>
      </c>
      <c r="C19" s="158">
        <v>535</v>
      </c>
      <c r="D19" s="158" t="s">
        <v>279</v>
      </c>
      <c r="E19" s="198">
        <v>7066.3359913715876</v>
      </c>
      <c r="F19" s="158" t="s">
        <v>403</v>
      </c>
      <c r="G19" s="296">
        <v>0</v>
      </c>
      <c r="H19" s="198">
        <f t="shared" si="0"/>
        <v>0</v>
      </c>
      <c r="I19" s="198"/>
    </row>
    <row r="20" spans="2:9">
      <c r="B20" s="14" t="s">
        <v>593</v>
      </c>
      <c r="C20" s="158">
        <v>535</v>
      </c>
      <c r="D20" s="158" t="s">
        <v>279</v>
      </c>
      <c r="E20" s="198">
        <v>7640.9322080525017</v>
      </c>
      <c r="F20" s="158" t="s">
        <v>386</v>
      </c>
      <c r="G20" s="296">
        <v>0.220870814871235</v>
      </c>
      <c r="H20" s="198">
        <f t="shared" si="0"/>
        <v>1687.6589231684209</v>
      </c>
    </row>
    <row r="21" spans="2:9">
      <c r="B21" s="14" t="s">
        <v>594</v>
      </c>
      <c r="C21" s="158">
        <v>545</v>
      </c>
      <c r="D21" s="158" t="s">
        <v>279</v>
      </c>
      <c r="E21" s="198">
        <v>524.23061277276611</v>
      </c>
      <c r="F21" s="158" t="s">
        <v>403</v>
      </c>
      <c r="G21" s="296">
        <v>0</v>
      </c>
      <c r="H21" s="198">
        <f t="shared" si="0"/>
        <v>0</v>
      </c>
      <c r="I21" s="198"/>
    </row>
    <row r="22" spans="2:9">
      <c r="B22" s="14" t="s">
        <v>594</v>
      </c>
      <c r="C22" s="158">
        <v>545</v>
      </c>
      <c r="D22" s="158" t="s">
        <v>279</v>
      </c>
      <c r="E22" s="198">
        <v>1254.9237373908015</v>
      </c>
      <c r="F22" s="158" t="s">
        <v>386</v>
      </c>
      <c r="G22" s="296">
        <v>0.220870814871235</v>
      </c>
      <c r="H22" s="198">
        <f t="shared" si="0"/>
        <v>277.17602847876208</v>
      </c>
    </row>
    <row r="23" spans="2:9">
      <c r="B23" s="14" t="s">
        <v>595</v>
      </c>
      <c r="C23" s="158">
        <v>548</v>
      </c>
      <c r="D23" s="158" t="s">
        <v>279</v>
      </c>
      <c r="E23" s="198">
        <v>4488.1752645033293</v>
      </c>
      <c r="F23" s="158" t="s">
        <v>403</v>
      </c>
      <c r="G23" s="296">
        <v>0</v>
      </c>
      <c r="H23" s="198">
        <f t="shared" si="0"/>
        <v>0</v>
      </c>
    </row>
    <row r="24" spans="2:9">
      <c r="B24" s="14" t="s">
        <v>595</v>
      </c>
      <c r="C24" s="158">
        <v>548</v>
      </c>
      <c r="D24" s="158" t="s">
        <v>279</v>
      </c>
      <c r="E24" s="198">
        <v>1578.3597573402915</v>
      </c>
      <c r="F24" s="158" t="s">
        <v>386</v>
      </c>
      <c r="G24" s="296">
        <v>0.220870814871235</v>
      </c>
      <c r="H24" s="198">
        <f t="shared" si="0"/>
        <v>348.61360576371493</v>
      </c>
    </row>
    <row r="25" spans="2:9">
      <c r="B25" s="14" t="s">
        <v>595</v>
      </c>
      <c r="C25" s="158">
        <v>548</v>
      </c>
      <c r="D25" s="158" t="s">
        <v>279</v>
      </c>
      <c r="E25" s="198">
        <v>883.16371766550253</v>
      </c>
      <c r="F25" s="158" t="s">
        <v>286</v>
      </c>
      <c r="G25" s="296">
        <v>8.2916446129532903E-2</v>
      </c>
      <c r="H25" s="198">
        <f t="shared" si="0"/>
        <v>73.228796819369649</v>
      </c>
    </row>
    <row r="26" spans="2:9">
      <c r="B26" s="14" t="s">
        <v>596</v>
      </c>
      <c r="C26" s="158">
        <v>553</v>
      </c>
      <c r="D26" s="158" t="s">
        <v>279</v>
      </c>
      <c r="E26" s="198">
        <v>1762.340987572418</v>
      </c>
      <c r="F26" s="158" t="s">
        <v>403</v>
      </c>
      <c r="G26" s="296">
        <v>0</v>
      </c>
      <c r="H26" s="198">
        <f t="shared" si="0"/>
        <v>0</v>
      </c>
      <c r="I26" s="198"/>
    </row>
    <row r="27" spans="2:9">
      <c r="B27" s="14" t="s">
        <v>596</v>
      </c>
      <c r="C27" s="158">
        <v>553</v>
      </c>
      <c r="D27" s="158" t="s">
        <v>279</v>
      </c>
      <c r="E27" s="198">
        <v>491.28821987873147</v>
      </c>
      <c r="F27" s="158" t="s">
        <v>386</v>
      </c>
      <c r="G27" s="296">
        <v>0.220870814871235</v>
      </c>
      <c r="H27" s="198">
        <f t="shared" si="0"/>
        <v>108.51122946125389</v>
      </c>
      <c r="I27" s="198"/>
    </row>
    <row r="28" spans="2:9">
      <c r="B28" s="14" t="s">
        <v>450</v>
      </c>
      <c r="C28" s="158">
        <v>557</v>
      </c>
      <c r="D28" s="158" t="s">
        <v>279</v>
      </c>
      <c r="E28" s="198">
        <v>8607.6405053639719</v>
      </c>
      <c r="F28" s="158" t="s">
        <v>403</v>
      </c>
      <c r="G28" s="296">
        <v>0</v>
      </c>
      <c r="H28" s="198">
        <f t="shared" si="0"/>
        <v>0</v>
      </c>
      <c r="I28" s="198"/>
    </row>
    <row r="29" spans="2:9">
      <c r="B29" s="14" t="s">
        <v>450</v>
      </c>
      <c r="C29" s="158">
        <v>557</v>
      </c>
      <c r="D29" s="158" t="s">
        <v>279</v>
      </c>
      <c r="E29" s="198">
        <v>123.50571371887963</v>
      </c>
      <c r="F29" s="158" t="s">
        <v>386</v>
      </c>
      <c r="G29" s="296">
        <v>0.220870814871235</v>
      </c>
      <c r="H29" s="198">
        <f t="shared" si="0"/>
        <v>27.278807630342413</v>
      </c>
    </row>
    <row r="30" spans="2:9">
      <c r="B30" s="14" t="s">
        <v>450</v>
      </c>
      <c r="C30" s="158">
        <v>557</v>
      </c>
      <c r="D30" s="158" t="s">
        <v>279</v>
      </c>
      <c r="E30" s="198">
        <v>1654.2961846092392</v>
      </c>
      <c r="F30" s="158" t="s">
        <v>430</v>
      </c>
      <c r="G30" s="296">
        <v>0.21181511146151435</v>
      </c>
      <c r="H30" s="198">
        <f t="shared" si="0"/>
        <v>350.40493073336393</v>
      </c>
    </row>
    <row r="31" spans="2:9">
      <c r="B31" s="14" t="s">
        <v>450</v>
      </c>
      <c r="C31" s="158">
        <v>557</v>
      </c>
      <c r="D31" s="158" t="s">
        <v>279</v>
      </c>
      <c r="E31" s="198">
        <v>17923.117415731434</v>
      </c>
      <c r="F31" s="158" t="s">
        <v>286</v>
      </c>
      <c r="G31" s="296">
        <v>8.2916446129532903E-2</v>
      </c>
      <c r="H31" s="198">
        <f t="shared" si="0"/>
        <v>1486.1211996747884</v>
      </c>
    </row>
    <row r="32" spans="2:9">
      <c r="B32" s="14" t="s">
        <v>597</v>
      </c>
      <c r="C32" s="158">
        <v>560</v>
      </c>
      <c r="D32" s="158" t="s">
        <v>279</v>
      </c>
      <c r="E32" s="198">
        <v>892.81716183167828</v>
      </c>
      <c r="F32" s="158" t="s">
        <v>403</v>
      </c>
      <c r="G32" s="296">
        <v>0</v>
      </c>
      <c r="H32" s="198">
        <f t="shared" si="0"/>
        <v>0</v>
      </c>
    </row>
    <row r="33" spans="2:9">
      <c r="B33" s="14" t="s">
        <v>597</v>
      </c>
      <c r="C33" s="158">
        <v>560</v>
      </c>
      <c r="D33" s="158" t="s">
        <v>279</v>
      </c>
      <c r="E33" s="198">
        <v>318.95332024905019</v>
      </c>
      <c r="F33" s="158" t="s">
        <v>386</v>
      </c>
      <c r="G33" s="296">
        <v>0.220870814871235</v>
      </c>
      <c r="H33" s="198">
        <f t="shared" si="0"/>
        <v>70.447479749293691</v>
      </c>
    </row>
    <row r="34" spans="2:9">
      <c r="B34" s="14" t="s">
        <v>597</v>
      </c>
      <c r="C34" s="158">
        <v>560</v>
      </c>
      <c r="D34" s="158" t="s">
        <v>279</v>
      </c>
      <c r="E34" s="198">
        <v>-7.3965734735017685</v>
      </c>
      <c r="F34" s="158" t="s">
        <v>430</v>
      </c>
      <c r="G34" s="296">
        <v>0.21181511146151435</v>
      </c>
      <c r="H34" s="198">
        <f t="shared" si="0"/>
        <v>-1.5667060347230575</v>
      </c>
    </row>
    <row r="35" spans="2:9">
      <c r="B35" s="14" t="s">
        <v>597</v>
      </c>
      <c r="C35" s="158">
        <v>560</v>
      </c>
      <c r="D35" s="158" t="s">
        <v>279</v>
      </c>
      <c r="E35" s="198">
        <v>10954.656058534583</v>
      </c>
      <c r="F35" s="158" t="s">
        <v>286</v>
      </c>
      <c r="G35" s="296">
        <v>8.2916446129532903E-2</v>
      </c>
      <c r="H35" s="198">
        <f t="shared" si="0"/>
        <v>908.321148945044</v>
      </c>
      <c r="I35" s="198"/>
    </row>
    <row r="36" spans="2:9">
      <c r="B36" s="14" t="s">
        <v>598</v>
      </c>
      <c r="C36" s="158">
        <v>571</v>
      </c>
      <c r="D36" s="158" t="s">
        <v>279</v>
      </c>
      <c r="E36" s="198">
        <v>5031.998778453355</v>
      </c>
      <c r="F36" s="158" t="s">
        <v>403</v>
      </c>
      <c r="G36" s="296">
        <v>0</v>
      </c>
      <c r="H36" s="198">
        <f t="shared" si="0"/>
        <v>0</v>
      </c>
    </row>
    <row r="37" spans="2:9">
      <c r="B37" s="14" t="s">
        <v>598</v>
      </c>
      <c r="C37" s="158">
        <v>571</v>
      </c>
      <c r="D37" s="158" t="s">
        <v>279</v>
      </c>
      <c r="E37" s="198">
        <v>2441.9989999583863</v>
      </c>
      <c r="F37" s="158" t="s">
        <v>386</v>
      </c>
      <c r="G37" s="296">
        <v>0.220870814871235</v>
      </c>
      <c r="H37" s="198">
        <f t="shared" si="0"/>
        <v>539.36630903554976</v>
      </c>
    </row>
    <row r="38" spans="2:9">
      <c r="B38" s="14" t="s">
        <v>598</v>
      </c>
      <c r="C38" s="158">
        <v>571</v>
      </c>
      <c r="D38" s="158" t="s">
        <v>279</v>
      </c>
      <c r="E38" s="198">
        <v>68.364459310857526</v>
      </c>
      <c r="F38" s="158" t="s">
        <v>430</v>
      </c>
      <c r="G38" s="296">
        <v>0.21181511146151435</v>
      </c>
      <c r="H38" s="198">
        <f t="shared" si="0"/>
        <v>14.48062556893545</v>
      </c>
    </row>
    <row r="39" spans="2:9">
      <c r="B39" s="14" t="s">
        <v>598</v>
      </c>
      <c r="C39" s="158">
        <v>571</v>
      </c>
      <c r="D39" s="158" t="s">
        <v>279</v>
      </c>
      <c r="E39" s="198">
        <v>2024.5385508162594</v>
      </c>
      <c r="F39" s="158" t="s">
        <v>286</v>
      </c>
      <c r="G39" s="296">
        <v>8.2916446129532903E-2</v>
      </c>
      <c r="H39" s="198">
        <f t="shared" si="0"/>
        <v>167.86754168591898</v>
      </c>
    </row>
    <row r="40" spans="2:9">
      <c r="B40" s="14" t="s">
        <v>599</v>
      </c>
      <c r="C40" s="158">
        <v>580</v>
      </c>
      <c r="D40" s="158" t="s">
        <v>279</v>
      </c>
      <c r="E40" s="198">
        <v>18135.368154785421</v>
      </c>
      <c r="F40" s="158" t="s">
        <v>280</v>
      </c>
      <c r="G40" s="300" t="s">
        <v>823</v>
      </c>
      <c r="H40" s="198">
        <v>1453</v>
      </c>
    </row>
    <row r="41" spans="2:9">
      <c r="B41" s="14" t="s">
        <v>599</v>
      </c>
      <c r="C41" s="158">
        <v>580</v>
      </c>
      <c r="D41" s="158" t="s">
        <v>279</v>
      </c>
      <c r="E41" s="198">
        <v>27385.697105490184</v>
      </c>
      <c r="F41" s="158" t="s">
        <v>291</v>
      </c>
      <c r="G41" s="296">
        <v>6.6475098901090032E-2</v>
      </c>
      <c r="H41" s="198">
        <f t="shared" si="0"/>
        <v>1820.466923562755</v>
      </c>
    </row>
    <row r="42" spans="2:9">
      <c r="B42" s="14" t="s">
        <v>381</v>
      </c>
      <c r="C42" s="158">
        <v>593</v>
      </c>
      <c r="D42" s="158" t="s">
        <v>279</v>
      </c>
      <c r="E42" s="198">
        <v>42827.903332845133</v>
      </c>
      <c r="F42" s="158" t="s">
        <v>280</v>
      </c>
      <c r="G42" s="300" t="s">
        <v>823</v>
      </c>
      <c r="H42" s="198">
        <v>3191</v>
      </c>
      <c r="I42" s="198"/>
    </row>
    <row r="43" spans="2:9">
      <c r="B43" s="14" t="s">
        <v>381</v>
      </c>
      <c r="C43" s="158">
        <v>593</v>
      </c>
      <c r="D43" s="158" t="s">
        <v>279</v>
      </c>
      <c r="E43" s="198">
        <v>9245.3077425762531</v>
      </c>
      <c r="F43" s="158" t="s">
        <v>291</v>
      </c>
      <c r="G43" s="296">
        <v>6.6475098901090032E-2</v>
      </c>
      <c r="H43" s="198">
        <f t="shared" si="0"/>
        <v>614.58274655876983</v>
      </c>
    </row>
    <row r="44" spans="2:9">
      <c r="B44" s="14" t="s">
        <v>600</v>
      </c>
      <c r="C44" s="158">
        <v>903</v>
      </c>
      <c r="D44" s="158" t="s">
        <v>279</v>
      </c>
      <c r="E44" s="198">
        <v>34083.616804907928</v>
      </c>
      <c r="F44" s="158" t="s">
        <v>292</v>
      </c>
      <c r="G44" s="296">
        <v>7.0932593878125574E-2</v>
      </c>
      <c r="H44" s="198">
        <f t="shared" si="0"/>
        <v>2417.6393487201899</v>
      </c>
      <c r="I44" s="198"/>
    </row>
    <row r="45" spans="2:9">
      <c r="B45" s="14" t="s">
        <v>600</v>
      </c>
      <c r="C45" s="158">
        <v>903</v>
      </c>
      <c r="D45" s="158" t="s">
        <v>279</v>
      </c>
      <c r="E45" s="198">
        <v>21318.903791524514</v>
      </c>
      <c r="F45" s="158" t="s">
        <v>280</v>
      </c>
      <c r="G45" s="300" t="s">
        <v>823</v>
      </c>
      <c r="H45" s="198">
        <v>2048</v>
      </c>
      <c r="I45" s="198"/>
    </row>
    <row r="46" spans="2:9">
      <c r="B46" s="14" t="s">
        <v>601</v>
      </c>
      <c r="C46" s="158">
        <v>908</v>
      </c>
      <c r="D46" s="158" t="s">
        <v>279</v>
      </c>
      <c r="E46" s="198">
        <v>2921.9778836689125</v>
      </c>
      <c r="F46" s="158" t="s">
        <v>292</v>
      </c>
      <c r="G46" s="296">
        <v>7.0932593878125574E-2</v>
      </c>
      <c r="H46" s="198">
        <f t="shared" si="0"/>
        <v>207.26347054315181</v>
      </c>
      <c r="I46" s="198"/>
    </row>
    <row r="47" spans="2:9">
      <c r="B47" s="14" t="s">
        <v>601</v>
      </c>
      <c r="C47" s="158">
        <v>908</v>
      </c>
      <c r="D47" s="158" t="s">
        <v>279</v>
      </c>
      <c r="E47" s="198">
        <v>24.818099611361781</v>
      </c>
      <c r="F47" s="158" t="s">
        <v>304</v>
      </c>
      <c r="G47" s="296">
        <v>0</v>
      </c>
      <c r="H47" s="198">
        <f t="shared" si="0"/>
        <v>0</v>
      </c>
      <c r="I47" s="198"/>
    </row>
    <row r="48" spans="2:9">
      <c r="B48" s="14" t="s">
        <v>601</v>
      </c>
      <c r="C48" s="158">
        <v>908</v>
      </c>
      <c r="D48" s="158" t="s">
        <v>279</v>
      </c>
      <c r="E48" s="198">
        <v>3760.104651154616</v>
      </c>
      <c r="F48" s="158" t="s">
        <v>280</v>
      </c>
      <c r="G48" s="300" t="s">
        <v>823</v>
      </c>
      <c r="H48" s="198">
        <v>0</v>
      </c>
      <c r="I48" s="198"/>
    </row>
    <row r="49" spans="2:9">
      <c r="B49" s="14" t="s">
        <v>36</v>
      </c>
      <c r="C49" s="158">
        <v>920</v>
      </c>
      <c r="D49" s="158" t="s">
        <v>279</v>
      </c>
      <c r="E49" s="198">
        <v>986.78544842006681</v>
      </c>
      <c r="F49" s="158" t="s">
        <v>280</v>
      </c>
      <c r="G49" s="300" t="s">
        <v>823</v>
      </c>
      <c r="H49" s="198">
        <v>47</v>
      </c>
      <c r="I49" s="198"/>
    </row>
    <row r="50" spans="2:9">
      <c r="B50" s="14" t="s">
        <v>36</v>
      </c>
      <c r="C50" s="158">
        <v>920</v>
      </c>
      <c r="D50" s="158" t="s">
        <v>279</v>
      </c>
      <c r="E50" s="198">
        <v>87720.401035061077</v>
      </c>
      <c r="F50" s="158" t="s">
        <v>262</v>
      </c>
      <c r="G50" s="296">
        <v>7.408369726216299E-2</v>
      </c>
      <c r="H50" s="198">
        <f t="shared" si="0"/>
        <v>6498.651633996994</v>
      </c>
      <c r="I50" s="198"/>
    </row>
    <row r="51" spans="2:9" ht="13.5" thickBot="1">
      <c r="C51" s="299"/>
      <c r="E51" s="301">
        <f>SUM(E8:E50)</f>
        <v>430093.96535448881</v>
      </c>
      <c r="G51" s="296"/>
      <c r="H51" s="301">
        <f>SUM(H8:H50)</f>
        <v>28923.840494460801</v>
      </c>
      <c r="I51" s="198" t="s">
        <v>602</v>
      </c>
    </row>
    <row r="52" spans="2:9" ht="13.5" thickTop="1">
      <c r="C52" s="299"/>
      <c r="E52" s="295"/>
      <c r="G52" s="296"/>
      <c r="H52" s="198"/>
      <c r="I52" s="198"/>
    </row>
    <row r="53" spans="2:9">
      <c r="B53" s="14" t="s">
        <v>285</v>
      </c>
      <c r="C53" s="299"/>
      <c r="E53" s="295"/>
      <c r="G53" s="296"/>
      <c r="H53" s="198"/>
      <c r="I53" s="198"/>
    </row>
    <row r="54" spans="2:9">
      <c r="B54" s="440"/>
      <c r="C54" s="442"/>
      <c r="D54" s="441"/>
      <c r="E54" s="472"/>
      <c r="F54" s="442"/>
      <c r="G54" s="441"/>
      <c r="H54" s="473"/>
      <c r="I54" s="302"/>
    </row>
    <row r="55" spans="2:9">
      <c r="B55" s="444"/>
      <c r="C55" s="204"/>
      <c r="D55" s="110"/>
      <c r="E55" s="368"/>
      <c r="F55" s="204"/>
      <c r="G55" s="110"/>
      <c r="H55" s="474"/>
      <c r="I55" s="198"/>
    </row>
    <row r="56" spans="2:9">
      <c r="B56" s="444"/>
      <c r="C56" s="204"/>
      <c r="D56" s="110"/>
      <c r="E56" s="368"/>
      <c r="F56" s="204"/>
      <c r="G56" s="110"/>
      <c r="H56" s="474"/>
      <c r="I56" s="198"/>
    </row>
    <row r="57" spans="2:9">
      <c r="B57" s="444"/>
      <c r="C57" s="204"/>
      <c r="D57" s="110"/>
      <c r="E57" s="368"/>
      <c r="F57" s="204"/>
      <c r="G57" s="110"/>
      <c r="H57" s="474"/>
      <c r="I57" s="198"/>
    </row>
    <row r="58" spans="2:9">
      <c r="B58" s="446"/>
      <c r="C58" s="283"/>
      <c r="D58" s="447"/>
      <c r="E58" s="694"/>
      <c r="F58" s="283"/>
      <c r="G58" s="447"/>
      <c r="H58" s="476"/>
      <c r="I58" s="198"/>
    </row>
    <row r="59" spans="2:9" ht="18" customHeight="1">
      <c r="B59" s="110"/>
      <c r="C59" s="204"/>
      <c r="D59" s="110"/>
      <c r="E59" s="368"/>
      <c r="F59" s="204"/>
      <c r="G59" s="110"/>
      <c r="H59" s="270"/>
      <c r="I59" s="198"/>
    </row>
    <row r="67" spans="3:6" s="68" customFormat="1">
      <c r="C67" s="77"/>
      <c r="F67" s="77"/>
    </row>
  </sheetData>
  <pageMargins left="1" right="0.25" top="1.25" bottom="0.5" header="0.5" footer="0.25"/>
  <pageSetup scale="70" orientation="portrait" r:id="rId1"/>
  <headerFooter scaleWithDoc="0" alignWithMargins="0">
    <oddHeader>&amp;R&amp;"Times New Roman,Regular"PacifiCorp Docket UE-100749
Exhibit No. ___ (MDF-2)
Page &amp;P of &amp;N
Revised 12/6/10</oddHeader>
  </headerFooter>
  <drawing r:id="rId2"/>
</worksheet>
</file>

<file path=xl/worksheets/sheet25.xml><?xml version="1.0" encoding="utf-8"?>
<worksheet xmlns="http://schemas.openxmlformats.org/spreadsheetml/2006/main" xmlns:r="http://schemas.openxmlformats.org/officeDocument/2006/relationships">
  <dimension ref="A1:K81"/>
  <sheetViews>
    <sheetView tabSelected="1" zoomScaleNormal="100" workbookViewId="0">
      <selection activeCell="I6" sqref="I6"/>
    </sheetView>
  </sheetViews>
  <sheetFormatPr defaultRowHeight="12.75"/>
  <cols>
    <col min="1" max="1" width="2.42578125" style="304" customWidth="1"/>
    <col min="2" max="2" width="36" style="304" customWidth="1"/>
    <col min="3" max="3" width="23.5703125" style="304" bestFit="1" customWidth="1"/>
    <col min="4" max="4" width="13.42578125" style="304" bestFit="1" customWidth="1"/>
    <col min="5" max="5" width="8.5703125" style="304" customWidth="1"/>
    <col min="6" max="6" width="15.140625" style="304" customWidth="1"/>
    <col min="7" max="7" width="8.5703125" style="304" bestFit="1" customWidth="1"/>
    <col min="8" max="8" width="11.5703125" style="304" customWidth="1"/>
    <col min="9" max="9" width="17.140625" style="304" customWidth="1"/>
    <col min="10" max="10" width="10.140625" style="304" customWidth="1"/>
    <col min="11" max="11" width="16.140625" style="304" customWidth="1"/>
    <col min="12" max="256" width="9.140625" style="304"/>
    <col min="257" max="257" width="18" style="304" customWidth="1"/>
    <col min="258" max="259" width="14.28515625" style="304" customWidth="1"/>
    <col min="260" max="260" width="2.7109375" style="304" customWidth="1"/>
    <col min="261" max="262" width="17.7109375" style="304" customWidth="1"/>
    <col min="263" max="263" width="2.7109375" style="304" customWidth="1"/>
    <col min="264" max="265" width="17.140625" style="304" customWidth="1"/>
    <col min="266" max="266" width="14.140625" style="304" customWidth="1"/>
    <col min="267" max="512" width="9.140625" style="304"/>
    <col min="513" max="513" width="18" style="304" customWidth="1"/>
    <col min="514" max="515" width="14.28515625" style="304" customWidth="1"/>
    <col min="516" max="516" width="2.7109375" style="304" customWidth="1"/>
    <col min="517" max="518" width="17.7109375" style="304" customWidth="1"/>
    <col min="519" max="519" width="2.7109375" style="304" customWidth="1"/>
    <col min="520" max="521" width="17.140625" style="304" customWidth="1"/>
    <col min="522" max="522" width="14.140625" style="304" customWidth="1"/>
    <col min="523" max="768" width="9.140625" style="304"/>
    <col min="769" max="769" width="18" style="304" customWidth="1"/>
    <col min="770" max="771" width="14.28515625" style="304" customWidth="1"/>
    <col min="772" max="772" width="2.7109375" style="304" customWidth="1"/>
    <col min="773" max="774" width="17.7109375" style="304" customWidth="1"/>
    <col min="775" max="775" width="2.7109375" style="304" customWidth="1"/>
    <col min="776" max="777" width="17.140625" style="304" customWidth="1"/>
    <col min="778" max="778" width="14.140625" style="304" customWidth="1"/>
    <col min="779" max="1024" width="9.140625" style="304"/>
    <col min="1025" max="1025" width="18" style="304" customWidth="1"/>
    <col min="1026" max="1027" width="14.28515625" style="304" customWidth="1"/>
    <col min="1028" max="1028" width="2.7109375" style="304" customWidth="1"/>
    <col min="1029" max="1030" width="17.7109375" style="304" customWidth="1"/>
    <col min="1031" max="1031" width="2.7109375" style="304" customWidth="1"/>
    <col min="1032" max="1033" width="17.140625" style="304" customWidth="1"/>
    <col min="1034" max="1034" width="14.140625" style="304" customWidth="1"/>
    <col min="1035" max="1280" width="9.140625" style="304"/>
    <col min="1281" max="1281" width="18" style="304" customWidth="1"/>
    <col min="1282" max="1283" width="14.28515625" style="304" customWidth="1"/>
    <col min="1284" max="1284" width="2.7109375" style="304" customWidth="1"/>
    <col min="1285" max="1286" width="17.7109375" style="304" customWidth="1"/>
    <col min="1287" max="1287" width="2.7109375" style="304" customWidth="1"/>
    <col min="1288" max="1289" width="17.140625" style="304" customWidth="1"/>
    <col min="1290" max="1290" width="14.140625" style="304" customWidth="1"/>
    <col min="1291" max="1536" width="9.140625" style="304"/>
    <col min="1537" max="1537" width="18" style="304" customWidth="1"/>
    <col min="1538" max="1539" width="14.28515625" style="304" customWidth="1"/>
    <col min="1540" max="1540" width="2.7109375" style="304" customWidth="1"/>
    <col min="1541" max="1542" width="17.7109375" style="304" customWidth="1"/>
    <col min="1543" max="1543" width="2.7109375" style="304" customWidth="1"/>
    <col min="1544" max="1545" width="17.140625" style="304" customWidth="1"/>
    <col min="1546" max="1546" width="14.140625" style="304" customWidth="1"/>
    <col min="1547" max="1792" width="9.140625" style="304"/>
    <col min="1793" max="1793" width="18" style="304" customWidth="1"/>
    <col min="1794" max="1795" width="14.28515625" style="304" customWidth="1"/>
    <col min="1796" max="1796" width="2.7109375" style="304" customWidth="1"/>
    <col min="1797" max="1798" width="17.7109375" style="304" customWidth="1"/>
    <col min="1799" max="1799" width="2.7109375" style="304" customWidth="1"/>
    <col min="1800" max="1801" width="17.140625" style="304" customWidth="1"/>
    <col min="1802" max="1802" width="14.140625" style="304" customWidth="1"/>
    <col min="1803" max="2048" width="9.140625" style="304"/>
    <col min="2049" max="2049" width="18" style="304" customWidth="1"/>
    <col min="2050" max="2051" width="14.28515625" style="304" customWidth="1"/>
    <col min="2052" max="2052" width="2.7109375" style="304" customWidth="1"/>
    <col min="2053" max="2054" width="17.7109375" style="304" customWidth="1"/>
    <col min="2055" max="2055" width="2.7109375" style="304" customWidth="1"/>
    <col min="2056" max="2057" width="17.140625" style="304" customWidth="1"/>
    <col min="2058" max="2058" width="14.140625" style="304" customWidth="1"/>
    <col min="2059" max="2304" width="9.140625" style="304"/>
    <col min="2305" max="2305" width="18" style="304" customWidth="1"/>
    <col min="2306" max="2307" width="14.28515625" style="304" customWidth="1"/>
    <col min="2308" max="2308" width="2.7109375" style="304" customWidth="1"/>
    <col min="2309" max="2310" width="17.7109375" style="304" customWidth="1"/>
    <col min="2311" max="2311" width="2.7109375" style="304" customWidth="1"/>
    <col min="2312" max="2313" width="17.140625" style="304" customWidth="1"/>
    <col min="2314" max="2314" width="14.140625" style="304" customWidth="1"/>
    <col min="2315" max="2560" width="9.140625" style="304"/>
    <col min="2561" max="2561" width="18" style="304" customWidth="1"/>
    <col min="2562" max="2563" width="14.28515625" style="304" customWidth="1"/>
    <col min="2564" max="2564" width="2.7109375" style="304" customWidth="1"/>
    <col min="2565" max="2566" width="17.7109375" style="304" customWidth="1"/>
    <col min="2567" max="2567" width="2.7109375" style="304" customWidth="1"/>
    <col min="2568" max="2569" width="17.140625" style="304" customWidth="1"/>
    <col min="2570" max="2570" width="14.140625" style="304" customWidth="1"/>
    <col min="2571" max="2816" width="9.140625" style="304"/>
    <col min="2817" max="2817" width="18" style="304" customWidth="1"/>
    <col min="2818" max="2819" width="14.28515625" style="304" customWidth="1"/>
    <col min="2820" max="2820" width="2.7109375" style="304" customWidth="1"/>
    <col min="2821" max="2822" width="17.7109375" style="304" customWidth="1"/>
    <col min="2823" max="2823" width="2.7109375" style="304" customWidth="1"/>
    <col min="2824" max="2825" width="17.140625" style="304" customWidth="1"/>
    <col min="2826" max="2826" width="14.140625" style="304" customWidth="1"/>
    <col min="2827" max="3072" width="9.140625" style="304"/>
    <col min="3073" max="3073" width="18" style="304" customWidth="1"/>
    <col min="3074" max="3075" width="14.28515625" style="304" customWidth="1"/>
    <col min="3076" max="3076" width="2.7109375" style="304" customWidth="1"/>
    <col min="3077" max="3078" width="17.7109375" style="304" customWidth="1"/>
    <col min="3079" max="3079" width="2.7109375" style="304" customWidth="1"/>
    <col min="3080" max="3081" width="17.140625" style="304" customWidth="1"/>
    <col min="3082" max="3082" width="14.140625" style="304" customWidth="1"/>
    <col min="3083" max="3328" width="9.140625" style="304"/>
    <col min="3329" max="3329" width="18" style="304" customWidth="1"/>
    <col min="3330" max="3331" width="14.28515625" style="304" customWidth="1"/>
    <col min="3332" max="3332" width="2.7109375" style="304" customWidth="1"/>
    <col min="3333" max="3334" width="17.7109375" style="304" customWidth="1"/>
    <col min="3335" max="3335" width="2.7109375" style="304" customWidth="1"/>
    <col min="3336" max="3337" width="17.140625" style="304" customWidth="1"/>
    <col min="3338" max="3338" width="14.140625" style="304" customWidth="1"/>
    <col min="3339" max="3584" width="9.140625" style="304"/>
    <col min="3585" max="3585" width="18" style="304" customWidth="1"/>
    <col min="3586" max="3587" width="14.28515625" style="304" customWidth="1"/>
    <col min="3588" max="3588" width="2.7109375" style="304" customWidth="1"/>
    <col min="3589" max="3590" width="17.7109375" style="304" customWidth="1"/>
    <col min="3591" max="3591" width="2.7109375" style="304" customWidth="1"/>
    <col min="3592" max="3593" width="17.140625" style="304" customWidth="1"/>
    <col min="3594" max="3594" width="14.140625" style="304" customWidth="1"/>
    <col min="3595" max="3840" width="9.140625" style="304"/>
    <col min="3841" max="3841" width="18" style="304" customWidth="1"/>
    <col min="3842" max="3843" width="14.28515625" style="304" customWidth="1"/>
    <col min="3844" max="3844" width="2.7109375" style="304" customWidth="1"/>
    <col min="3845" max="3846" width="17.7109375" style="304" customWidth="1"/>
    <col min="3847" max="3847" width="2.7109375" style="304" customWidth="1"/>
    <col min="3848" max="3849" width="17.140625" style="304" customWidth="1"/>
    <col min="3850" max="3850" width="14.140625" style="304" customWidth="1"/>
    <col min="3851" max="4096" width="9.140625" style="304"/>
    <col min="4097" max="4097" width="18" style="304" customWidth="1"/>
    <col min="4098" max="4099" width="14.28515625" style="304" customWidth="1"/>
    <col min="4100" max="4100" width="2.7109375" style="304" customWidth="1"/>
    <col min="4101" max="4102" width="17.7109375" style="304" customWidth="1"/>
    <col min="4103" max="4103" width="2.7109375" style="304" customWidth="1"/>
    <col min="4104" max="4105" width="17.140625" style="304" customWidth="1"/>
    <col min="4106" max="4106" width="14.140625" style="304" customWidth="1"/>
    <col min="4107" max="4352" width="9.140625" style="304"/>
    <col min="4353" max="4353" width="18" style="304" customWidth="1"/>
    <col min="4354" max="4355" width="14.28515625" style="304" customWidth="1"/>
    <col min="4356" max="4356" width="2.7109375" style="304" customWidth="1"/>
    <col min="4357" max="4358" width="17.7109375" style="304" customWidth="1"/>
    <col min="4359" max="4359" width="2.7109375" style="304" customWidth="1"/>
    <col min="4360" max="4361" width="17.140625" style="304" customWidth="1"/>
    <col min="4362" max="4362" width="14.140625" style="304" customWidth="1"/>
    <col min="4363" max="4608" width="9.140625" style="304"/>
    <col min="4609" max="4609" width="18" style="304" customWidth="1"/>
    <col min="4610" max="4611" width="14.28515625" style="304" customWidth="1"/>
    <col min="4612" max="4612" width="2.7109375" style="304" customWidth="1"/>
    <col min="4613" max="4614" width="17.7109375" style="304" customWidth="1"/>
    <col min="4615" max="4615" width="2.7109375" style="304" customWidth="1"/>
    <col min="4616" max="4617" width="17.140625" style="304" customWidth="1"/>
    <col min="4618" max="4618" width="14.140625" style="304" customWidth="1"/>
    <col min="4619" max="4864" width="9.140625" style="304"/>
    <col min="4865" max="4865" width="18" style="304" customWidth="1"/>
    <col min="4866" max="4867" width="14.28515625" style="304" customWidth="1"/>
    <col min="4868" max="4868" width="2.7109375" style="304" customWidth="1"/>
    <col min="4869" max="4870" width="17.7109375" style="304" customWidth="1"/>
    <col min="4871" max="4871" width="2.7109375" style="304" customWidth="1"/>
    <col min="4872" max="4873" width="17.140625" style="304" customWidth="1"/>
    <col min="4874" max="4874" width="14.140625" style="304" customWidth="1"/>
    <col min="4875" max="5120" width="9.140625" style="304"/>
    <col min="5121" max="5121" width="18" style="304" customWidth="1"/>
    <col min="5122" max="5123" width="14.28515625" style="304" customWidth="1"/>
    <col min="5124" max="5124" width="2.7109375" style="304" customWidth="1"/>
    <col min="5125" max="5126" width="17.7109375" style="304" customWidth="1"/>
    <col min="5127" max="5127" width="2.7109375" style="304" customWidth="1"/>
    <col min="5128" max="5129" width="17.140625" style="304" customWidth="1"/>
    <col min="5130" max="5130" width="14.140625" style="304" customWidth="1"/>
    <col min="5131" max="5376" width="9.140625" style="304"/>
    <col min="5377" max="5377" width="18" style="304" customWidth="1"/>
    <col min="5378" max="5379" width="14.28515625" style="304" customWidth="1"/>
    <col min="5380" max="5380" width="2.7109375" style="304" customWidth="1"/>
    <col min="5381" max="5382" width="17.7109375" style="304" customWidth="1"/>
    <col min="5383" max="5383" width="2.7109375" style="304" customWidth="1"/>
    <col min="5384" max="5385" width="17.140625" style="304" customWidth="1"/>
    <col min="5386" max="5386" width="14.140625" style="304" customWidth="1"/>
    <col min="5387" max="5632" width="9.140625" style="304"/>
    <col min="5633" max="5633" width="18" style="304" customWidth="1"/>
    <col min="5634" max="5635" width="14.28515625" style="304" customWidth="1"/>
    <col min="5636" max="5636" width="2.7109375" style="304" customWidth="1"/>
    <col min="5637" max="5638" width="17.7109375" style="304" customWidth="1"/>
    <col min="5639" max="5639" width="2.7109375" style="304" customWidth="1"/>
    <col min="5640" max="5641" width="17.140625" style="304" customWidth="1"/>
    <col min="5642" max="5642" width="14.140625" style="304" customWidth="1"/>
    <col min="5643" max="5888" width="9.140625" style="304"/>
    <col min="5889" max="5889" width="18" style="304" customWidth="1"/>
    <col min="5890" max="5891" width="14.28515625" style="304" customWidth="1"/>
    <col min="5892" max="5892" width="2.7109375" style="304" customWidth="1"/>
    <col min="5893" max="5894" width="17.7109375" style="304" customWidth="1"/>
    <col min="5895" max="5895" width="2.7109375" style="304" customWidth="1"/>
    <col min="5896" max="5897" width="17.140625" style="304" customWidth="1"/>
    <col min="5898" max="5898" width="14.140625" style="304" customWidth="1"/>
    <col min="5899" max="6144" width="9.140625" style="304"/>
    <col min="6145" max="6145" width="18" style="304" customWidth="1"/>
    <col min="6146" max="6147" width="14.28515625" style="304" customWidth="1"/>
    <col min="6148" max="6148" width="2.7109375" style="304" customWidth="1"/>
    <col min="6149" max="6150" width="17.7109375" style="304" customWidth="1"/>
    <col min="6151" max="6151" width="2.7109375" style="304" customWidth="1"/>
    <col min="6152" max="6153" width="17.140625" style="304" customWidth="1"/>
    <col min="6154" max="6154" width="14.140625" style="304" customWidth="1"/>
    <col min="6155" max="6400" width="9.140625" style="304"/>
    <col min="6401" max="6401" width="18" style="304" customWidth="1"/>
    <col min="6402" max="6403" width="14.28515625" style="304" customWidth="1"/>
    <col min="6404" max="6404" width="2.7109375" style="304" customWidth="1"/>
    <col min="6405" max="6406" width="17.7109375" style="304" customWidth="1"/>
    <col min="6407" max="6407" width="2.7109375" style="304" customWidth="1"/>
    <col min="6408" max="6409" width="17.140625" style="304" customWidth="1"/>
    <col min="6410" max="6410" width="14.140625" style="304" customWidth="1"/>
    <col min="6411" max="6656" width="9.140625" style="304"/>
    <col min="6657" max="6657" width="18" style="304" customWidth="1"/>
    <col min="6658" max="6659" width="14.28515625" style="304" customWidth="1"/>
    <col min="6660" max="6660" width="2.7109375" style="304" customWidth="1"/>
    <col min="6661" max="6662" width="17.7109375" style="304" customWidth="1"/>
    <col min="6663" max="6663" width="2.7109375" style="304" customWidth="1"/>
    <col min="6664" max="6665" width="17.140625" style="304" customWidth="1"/>
    <col min="6666" max="6666" width="14.140625" style="304" customWidth="1"/>
    <col min="6667" max="6912" width="9.140625" style="304"/>
    <col min="6913" max="6913" width="18" style="304" customWidth="1"/>
    <col min="6914" max="6915" width="14.28515625" style="304" customWidth="1"/>
    <col min="6916" max="6916" width="2.7109375" style="304" customWidth="1"/>
    <col min="6917" max="6918" width="17.7109375" style="304" customWidth="1"/>
    <col min="6919" max="6919" width="2.7109375" style="304" customWidth="1"/>
    <col min="6920" max="6921" width="17.140625" style="304" customWidth="1"/>
    <col min="6922" max="6922" width="14.140625" style="304" customWidth="1"/>
    <col min="6923" max="7168" width="9.140625" style="304"/>
    <col min="7169" max="7169" width="18" style="304" customWidth="1"/>
    <col min="7170" max="7171" width="14.28515625" style="304" customWidth="1"/>
    <col min="7172" max="7172" width="2.7109375" style="304" customWidth="1"/>
    <col min="7173" max="7174" width="17.7109375" style="304" customWidth="1"/>
    <col min="7175" max="7175" width="2.7109375" style="304" customWidth="1"/>
    <col min="7176" max="7177" width="17.140625" style="304" customWidth="1"/>
    <col min="7178" max="7178" width="14.140625" style="304" customWidth="1"/>
    <col min="7179" max="7424" width="9.140625" style="304"/>
    <col min="7425" max="7425" width="18" style="304" customWidth="1"/>
    <col min="7426" max="7427" width="14.28515625" style="304" customWidth="1"/>
    <col min="7428" max="7428" width="2.7109375" style="304" customWidth="1"/>
    <col min="7429" max="7430" width="17.7109375" style="304" customWidth="1"/>
    <col min="7431" max="7431" width="2.7109375" style="304" customWidth="1"/>
    <col min="7432" max="7433" width="17.140625" style="304" customWidth="1"/>
    <col min="7434" max="7434" width="14.140625" style="304" customWidth="1"/>
    <col min="7435" max="7680" width="9.140625" style="304"/>
    <col min="7681" max="7681" width="18" style="304" customWidth="1"/>
    <col min="7682" max="7683" width="14.28515625" style="304" customWidth="1"/>
    <col min="7684" max="7684" width="2.7109375" style="304" customWidth="1"/>
    <col min="7685" max="7686" width="17.7109375" style="304" customWidth="1"/>
    <col min="7687" max="7687" width="2.7109375" style="304" customWidth="1"/>
    <col min="7688" max="7689" width="17.140625" style="304" customWidth="1"/>
    <col min="7690" max="7690" width="14.140625" style="304" customWidth="1"/>
    <col min="7691" max="7936" width="9.140625" style="304"/>
    <col min="7937" max="7937" width="18" style="304" customWidth="1"/>
    <col min="7938" max="7939" width="14.28515625" style="304" customWidth="1"/>
    <col min="7940" max="7940" width="2.7109375" style="304" customWidth="1"/>
    <col min="7941" max="7942" width="17.7109375" style="304" customWidth="1"/>
    <col min="7943" max="7943" width="2.7109375" style="304" customWidth="1"/>
    <col min="7944" max="7945" width="17.140625" style="304" customWidth="1"/>
    <col min="7946" max="7946" width="14.140625" style="304" customWidth="1"/>
    <col min="7947" max="8192" width="9.140625" style="304"/>
    <col min="8193" max="8193" width="18" style="304" customWidth="1"/>
    <col min="8194" max="8195" width="14.28515625" style="304" customWidth="1"/>
    <col min="8196" max="8196" width="2.7109375" style="304" customWidth="1"/>
    <col min="8197" max="8198" width="17.7109375" style="304" customWidth="1"/>
    <col min="8199" max="8199" width="2.7109375" style="304" customWidth="1"/>
    <col min="8200" max="8201" width="17.140625" style="304" customWidth="1"/>
    <col min="8202" max="8202" width="14.140625" style="304" customWidth="1"/>
    <col min="8203" max="8448" width="9.140625" style="304"/>
    <col min="8449" max="8449" width="18" style="304" customWidth="1"/>
    <col min="8450" max="8451" width="14.28515625" style="304" customWidth="1"/>
    <col min="8452" max="8452" width="2.7109375" style="304" customWidth="1"/>
    <col min="8453" max="8454" width="17.7109375" style="304" customWidth="1"/>
    <col min="8455" max="8455" width="2.7109375" style="304" customWidth="1"/>
    <col min="8456" max="8457" width="17.140625" style="304" customWidth="1"/>
    <col min="8458" max="8458" width="14.140625" style="304" customWidth="1"/>
    <col min="8459" max="8704" width="9.140625" style="304"/>
    <col min="8705" max="8705" width="18" style="304" customWidth="1"/>
    <col min="8706" max="8707" width="14.28515625" style="304" customWidth="1"/>
    <col min="8708" max="8708" width="2.7109375" style="304" customWidth="1"/>
    <col min="8709" max="8710" width="17.7109375" style="304" customWidth="1"/>
    <col min="8711" max="8711" width="2.7109375" style="304" customWidth="1"/>
    <col min="8712" max="8713" width="17.140625" style="304" customWidth="1"/>
    <col min="8714" max="8714" width="14.140625" style="304" customWidth="1"/>
    <col min="8715" max="8960" width="9.140625" style="304"/>
    <col min="8961" max="8961" width="18" style="304" customWidth="1"/>
    <col min="8962" max="8963" width="14.28515625" style="304" customWidth="1"/>
    <col min="8964" max="8964" width="2.7109375" style="304" customWidth="1"/>
    <col min="8965" max="8966" width="17.7109375" style="304" customWidth="1"/>
    <col min="8967" max="8967" width="2.7109375" style="304" customWidth="1"/>
    <col min="8968" max="8969" width="17.140625" style="304" customWidth="1"/>
    <col min="8970" max="8970" width="14.140625" style="304" customWidth="1"/>
    <col min="8971" max="9216" width="9.140625" style="304"/>
    <col min="9217" max="9217" width="18" style="304" customWidth="1"/>
    <col min="9218" max="9219" width="14.28515625" style="304" customWidth="1"/>
    <col min="9220" max="9220" width="2.7109375" style="304" customWidth="1"/>
    <col min="9221" max="9222" width="17.7109375" style="304" customWidth="1"/>
    <col min="9223" max="9223" width="2.7109375" style="304" customWidth="1"/>
    <col min="9224" max="9225" width="17.140625" style="304" customWidth="1"/>
    <col min="9226" max="9226" width="14.140625" style="304" customWidth="1"/>
    <col min="9227" max="9472" width="9.140625" style="304"/>
    <col min="9473" max="9473" width="18" style="304" customWidth="1"/>
    <col min="9474" max="9475" width="14.28515625" style="304" customWidth="1"/>
    <col min="9476" max="9476" width="2.7109375" style="304" customWidth="1"/>
    <col min="9477" max="9478" width="17.7109375" style="304" customWidth="1"/>
    <col min="9479" max="9479" width="2.7109375" style="304" customWidth="1"/>
    <col min="9480" max="9481" width="17.140625" style="304" customWidth="1"/>
    <col min="9482" max="9482" width="14.140625" style="304" customWidth="1"/>
    <col min="9483" max="9728" width="9.140625" style="304"/>
    <col min="9729" max="9729" width="18" style="304" customWidth="1"/>
    <col min="9730" max="9731" width="14.28515625" style="304" customWidth="1"/>
    <col min="9732" max="9732" width="2.7109375" style="304" customWidth="1"/>
    <col min="9733" max="9734" width="17.7109375" style="304" customWidth="1"/>
    <col min="9735" max="9735" width="2.7109375" style="304" customWidth="1"/>
    <col min="9736" max="9737" width="17.140625" style="304" customWidth="1"/>
    <col min="9738" max="9738" width="14.140625" style="304" customWidth="1"/>
    <col min="9739" max="9984" width="9.140625" style="304"/>
    <col min="9985" max="9985" width="18" style="304" customWidth="1"/>
    <col min="9986" max="9987" width="14.28515625" style="304" customWidth="1"/>
    <col min="9988" max="9988" width="2.7109375" style="304" customWidth="1"/>
    <col min="9989" max="9990" width="17.7109375" style="304" customWidth="1"/>
    <col min="9991" max="9991" width="2.7109375" style="304" customWidth="1"/>
    <col min="9992" max="9993" width="17.140625" style="304" customWidth="1"/>
    <col min="9994" max="9994" width="14.140625" style="304" customWidth="1"/>
    <col min="9995" max="10240" width="9.140625" style="304"/>
    <col min="10241" max="10241" width="18" style="304" customWidth="1"/>
    <col min="10242" max="10243" width="14.28515625" style="304" customWidth="1"/>
    <col min="10244" max="10244" width="2.7109375" style="304" customWidth="1"/>
    <col min="10245" max="10246" width="17.7109375" style="304" customWidth="1"/>
    <col min="10247" max="10247" width="2.7109375" style="304" customWidth="1"/>
    <col min="10248" max="10249" width="17.140625" style="304" customWidth="1"/>
    <col min="10250" max="10250" width="14.140625" style="304" customWidth="1"/>
    <col min="10251" max="10496" width="9.140625" style="304"/>
    <col min="10497" max="10497" width="18" style="304" customWidth="1"/>
    <col min="10498" max="10499" width="14.28515625" style="304" customWidth="1"/>
    <col min="10500" max="10500" width="2.7109375" style="304" customWidth="1"/>
    <col min="10501" max="10502" width="17.7109375" style="304" customWidth="1"/>
    <col min="10503" max="10503" width="2.7109375" style="304" customWidth="1"/>
    <col min="10504" max="10505" width="17.140625" style="304" customWidth="1"/>
    <col min="10506" max="10506" width="14.140625" style="304" customWidth="1"/>
    <col min="10507" max="10752" width="9.140625" style="304"/>
    <col min="10753" max="10753" width="18" style="304" customWidth="1"/>
    <col min="10754" max="10755" width="14.28515625" style="304" customWidth="1"/>
    <col min="10756" max="10756" width="2.7109375" style="304" customWidth="1"/>
    <col min="10757" max="10758" width="17.7109375" style="304" customWidth="1"/>
    <col min="10759" max="10759" width="2.7109375" style="304" customWidth="1"/>
    <col min="10760" max="10761" width="17.140625" style="304" customWidth="1"/>
    <col min="10762" max="10762" width="14.140625" style="304" customWidth="1"/>
    <col min="10763" max="11008" width="9.140625" style="304"/>
    <col min="11009" max="11009" width="18" style="304" customWidth="1"/>
    <col min="11010" max="11011" width="14.28515625" style="304" customWidth="1"/>
    <col min="11012" max="11012" width="2.7109375" style="304" customWidth="1"/>
    <col min="11013" max="11014" width="17.7109375" style="304" customWidth="1"/>
    <col min="11015" max="11015" width="2.7109375" style="304" customWidth="1"/>
    <col min="11016" max="11017" width="17.140625" style="304" customWidth="1"/>
    <col min="11018" max="11018" width="14.140625" style="304" customWidth="1"/>
    <col min="11019" max="11264" width="9.140625" style="304"/>
    <col min="11265" max="11265" width="18" style="304" customWidth="1"/>
    <col min="11266" max="11267" width="14.28515625" style="304" customWidth="1"/>
    <col min="11268" max="11268" width="2.7109375" style="304" customWidth="1"/>
    <col min="11269" max="11270" width="17.7109375" style="304" customWidth="1"/>
    <col min="11271" max="11271" width="2.7109375" style="304" customWidth="1"/>
    <col min="11272" max="11273" width="17.140625" style="304" customWidth="1"/>
    <col min="11274" max="11274" width="14.140625" style="304" customWidth="1"/>
    <col min="11275" max="11520" width="9.140625" style="304"/>
    <col min="11521" max="11521" width="18" style="304" customWidth="1"/>
    <col min="11522" max="11523" width="14.28515625" style="304" customWidth="1"/>
    <col min="11524" max="11524" width="2.7109375" style="304" customWidth="1"/>
    <col min="11525" max="11526" width="17.7109375" style="304" customWidth="1"/>
    <col min="11527" max="11527" width="2.7109375" style="304" customWidth="1"/>
    <col min="11528" max="11529" width="17.140625" style="304" customWidth="1"/>
    <col min="11530" max="11530" width="14.140625" style="304" customWidth="1"/>
    <col min="11531" max="11776" width="9.140625" style="304"/>
    <col min="11777" max="11777" width="18" style="304" customWidth="1"/>
    <col min="11778" max="11779" width="14.28515625" style="304" customWidth="1"/>
    <col min="11780" max="11780" width="2.7109375" style="304" customWidth="1"/>
    <col min="11781" max="11782" width="17.7109375" style="304" customWidth="1"/>
    <col min="11783" max="11783" width="2.7109375" style="304" customWidth="1"/>
    <col min="11784" max="11785" width="17.140625" style="304" customWidth="1"/>
    <col min="11786" max="11786" width="14.140625" style="304" customWidth="1"/>
    <col min="11787" max="12032" width="9.140625" style="304"/>
    <col min="12033" max="12033" width="18" style="304" customWidth="1"/>
    <col min="12034" max="12035" width="14.28515625" style="304" customWidth="1"/>
    <col min="12036" max="12036" width="2.7109375" style="304" customWidth="1"/>
    <col min="12037" max="12038" width="17.7109375" style="304" customWidth="1"/>
    <col min="12039" max="12039" width="2.7109375" style="304" customWidth="1"/>
    <col min="12040" max="12041" width="17.140625" style="304" customWidth="1"/>
    <col min="12042" max="12042" width="14.140625" style="304" customWidth="1"/>
    <col min="12043" max="12288" width="9.140625" style="304"/>
    <col min="12289" max="12289" width="18" style="304" customWidth="1"/>
    <col min="12290" max="12291" width="14.28515625" style="304" customWidth="1"/>
    <col min="12292" max="12292" width="2.7109375" style="304" customWidth="1"/>
    <col min="12293" max="12294" width="17.7109375" style="304" customWidth="1"/>
    <col min="12295" max="12295" width="2.7109375" style="304" customWidth="1"/>
    <col min="12296" max="12297" width="17.140625" style="304" customWidth="1"/>
    <col min="12298" max="12298" width="14.140625" style="304" customWidth="1"/>
    <col min="12299" max="12544" width="9.140625" style="304"/>
    <col min="12545" max="12545" width="18" style="304" customWidth="1"/>
    <col min="12546" max="12547" width="14.28515625" style="304" customWidth="1"/>
    <col min="12548" max="12548" width="2.7109375" style="304" customWidth="1"/>
    <col min="12549" max="12550" width="17.7109375" style="304" customWidth="1"/>
    <col min="12551" max="12551" width="2.7109375" style="304" customWidth="1"/>
    <col min="12552" max="12553" width="17.140625" style="304" customWidth="1"/>
    <col min="12554" max="12554" width="14.140625" style="304" customWidth="1"/>
    <col min="12555" max="12800" width="9.140625" style="304"/>
    <col min="12801" max="12801" width="18" style="304" customWidth="1"/>
    <col min="12802" max="12803" width="14.28515625" style="304" customWidth="1"/>
    <col min="12804" max="12804" width="2.7109375" style="304" customWidth="1"/>
    <col min="12805" max="12806" width="17.7109375" style="304" customWidth="1"/>
    <col min="12807" max="12807" width="2.7109375" style="304" customWidth="1"/>
    <col min="12808" max="12809" width="17.140625" style="304" customWidth="1"/>
    <col min="12810" max="12810" width="14.140625" style="304" customWidth="1"/>
    <col min="12811" max="13056" width="9.140625" style="304"/>
    <col min="13057" max="13057" width="18" style="304" customWidth="1"/>
    <col min="13058" max="13059" width="14.28515625" style="304" customWidth="1"/>
    <col min="13060" max="13060" width="2.7109375" style="304" customWidth="1"/>
    <col min="13061" max="13062" width="17.7109375" style="304" customWidth="1"/>
    <col min="13063" max="13063" width="2.7109375" style="304" customWidth="1"/>
    <col min="13064" max="13065" width="17.140625" style="304" customWidth="1"/>
    <col min="13066" max="13066" width="14.140625" style="304" customWidth="1"/>
    <col min="13067" max="13312" width="9.140625" style="304"/>
    <col min="13313" max="13313" width="18" style="304" customWidth="1"/>
    <col min="13314" max="13315" width="14.28515625" style="304" customWidth="1"/>
    <col min="13316" max="13316" width="2.7109375" style="304" customWidth="1"/>
    <col min="13317" max="13318" width="17.7109375" style="304" customWidth="1"/>
    <col min="13319" max="13319" width="2.7109375" style="304" customWidth="1"/>
    <col min="13320" max="13321" width="17.140625" style="304" customWidth="1"/>
    <col min="13322" max="13322" width="14.140625" style="304" customWidth="1"/>
    <col min="13323" max="13568" width="9.140625" style="304"/>
    <col min="13569" max="13569" width="18" style="304" customWidth="1"/>
    <col min="13570" max="13571" width="14.28515625" style="304" customWidth="1"/>
    <col min="13572" max="13572" width="2.7109375" style="304" customWidth="1"/>
    <col min="13573" max="13574" width="17.7109375" style="304" customWidth="1"/>
    <col min="13575" max="13575" width="2.7109375" style="304" customWidth="1"/>
    <col min="13576" max="13577" width="17.140625" style="304" customWidth="1"/>
    <col min="13578" max="13578" width="14.140625" style="304" customWidth="1"/>
    <col min="13579" max="13824" width="9.140625" style="304"/>
    <col min="13825" max="13825" width="18" style="304" customWidth="1"/>
    <col min="13826" max="13827" width="14.28515625" style="304" customWidth="1"/>
    <col min="13828" max="13828" width="2.7109375" style="304" customWidth="1"/>
    <col min="13829" max="13830" width="17.7109375" style="304" customWidth="1"/>
    <col min="13831" max="13831" width="2.7109375" style="304" customWidth="1"/>
    <col min="13832" max="13833" width="17.140625" style="304" customWidth="1"/>
    <col min="13834" max="13834" width="14.140625" style="304" customWidth="1"/>
    <col min="13835" max="14080" width="9.140625" style="304"/>
    <col min="14081" max="14081" width="18" style="304" customWidth="1"/>
    <col min="14082" max="14083" width="14.28515625" style="304" customWidth="1"/>
    <col min="14084" max="14084" width="2.7109375" style="304" customWidth="1"/>
    <col min="14085" max="14086" width="17.7109375" style="304" customWidth="1"/>
    <col min="14087" max="14087" width="2.7109375" style="304" customWidth="1"/>
    <col min="14088" max="14089" width="17.140625" style="304" customWidth="1"/>
    <col min="14090" max="14090" width="14.140625" style="304" customWidth="1"/>
    <col min="14091" max="14336" width="9.140625" style="304"/>
    <col min="14337" max="14337" width="18" style="304" customWidth="1"/>
    <col min="14338" max="14339" width="14.28515625" style="304" customWidth="1"/>
    <col min="14340" max="14340" width="2.7109375" style="304" customWidth="1"/>
    <col min="14341" max="14342" width="17.7109375" style="304" customWidth="1"/>
    <col min="14343" max="14343" width="2.7109375" style="304" customWidth="1"/>
    <col min="14344" max="14345" width="17.140625" style="304" customWidth="1"/>
    <col min="14346" max="14346" width="14.140625" style="304" customWidth="1"/>
    <col min="14347" max="14592" width="9.140625" style="304"/>
    <col min="14593" max="14593" width="18" style="304" customWidth="1"/>
    <col min="14594" max="14595" width="14.28515625" style="304" customWidth="1"/>
    <col min="14596" max="14596" width="2.7109375" style="304" customWidth="1"/>
    <col min="14597" max="14598" width="17.7109375" style="304" customWidth="1"/>
    <col min="14599" max="14599" width="2.7109375" style="304" customWidth="1"/>
    <col min="14600" max="14601" width="17.140625" style="304" customWidth="1"/>
    <col min="14602" max="14602" width="14.140625" style="304" customWidth="1"/>
    <col min="14603" max="14848" width="9.140625" style="304"/>
    <col min="14849" max="14849" width="18" style="304" customWidth="1"/>
    <col min="14850" max="14851" width="14.28515625" style="304" customWidth="1"/>
    <col min="14852" max="14852" width="2.7109375" style="304" customWidth="1"/>
    <col min="14853" max="14854" width="17.7109375" style="304" customWidth="1"/>
    <col min="14855" max="14855" width="2.7109375" style="304" customWidth="1"/>
    <col min="14856" max="14857" width="17.140625" style="304" customWidth="1"/>
    <col min="14858" max="14858" width="14.140625" style="304" customWidth="1"/>
    <col min="14859" max="15104" width="9.140625" style="304"/>
    <col min="15105" max="15105" width="18" style="304" customWidth="1"/>
    <col min="15106" max="15107" width="14.28515625" style="304" customWidth="1"/>
    <col min="15108" max="15108" width="2.7109375" style="304" customWidth="1"/>
    <col min="15109" max="15110" width="17.7109375" style="304" customWidth="1"/>
    <col min="15111" max="15111" width="2.7109375" style="304" customWidth="1"/>
    <col min="15112" max="15113" width="17.140625" style="304" customWidth="1"/>
    <col min="15114" max="15114" width="14.140625" style="304" customWidth="1"/>
    <col min="15115" max="15360" width="9.140625" style="304"/>
    <col min="15361" max="15361" width="18" style="304" customWidth="1"/>
    <col min="15362" max="15363" width="14.28515625" style="304" customWidth="1"/>
    <col min="15364" max="15364" width="2.7109375" style="304" customWidth="1"/>
    <col min="15365" max="15366" width="17.7109375" style="304" customWidth="1"/>
    <col min="15367" max="15367" width="2.7109375" style="304" customWidth="1"/>
    <col min="15368" max="15369" width="17.140625" style="304" customWidth="1"/>
    <col min="15370" max="15370" width="14.140625" style="304" customWidth="1"/>
    <col min="15371" max="15616" width="9.140625" style="304"/>
    <col min="15617" max="15617" width="18" style="304" customWidth="1"/>
    <col min="15618" max="15619" width="14.28515625" style="304" customWidth="1"/>
    <col min="15620" max="15620" width="2.7109375" style="304" customWidth="1"/>
    <col min="15621" max="15622" width="17.7109375" style="304" customWidth="1"/>
    <col min="15623" max="15623" width="2.7109375" style="304" customWidth="1"/>
    <col min="15624" max="15625" width="17.140625" style="304" customWidth="1"/>
    <col min="15626" max="15626" width="14.140625" style="304" customWidth="1"/>
    <col min="15627" max="15872" width="9.140625" style="304"/>
    <col min="15873" max="15873" width="18" style="304" customWidth="1"/>
    <col min="15874" max="15875" width="14.28515625" style="304" customWidth="1"/>
    <col min="15876" max="15876" width="2.7109375" style="304" customWidth="1"/>
    <col min="15877" max="15878" width="17.7109375" style="304" customWidth="1"/>
    <col min="15879" max="15879" width="2.7109375" style="304" customWidth="1"/>
    <col min="15880" max="15881" width="17.140625" style="304" customWidth="1"/>
    <col min="15882" max="15882" width="14.140625" style="304" customWidth="1"/>
    <col min="15883" max="16128" width="9.140625" style="304"/>
    <col min="16129" max="16129" width="18" style="304" customWidth="1"/>
    <col min="16130" max="16131" width="14.28515625" style="304" customWidth="1"/>
    <col min="16132" max="16132" width="2.7109375" style="304" customWidth="1"/>
    <col min="16133" max="16134" width="17.7109375" style="304" customWidth="1"/>
    <col min="16135" max="16135" width="2.7109375" style="304" customWidth="1"/>
    <col min="16136" max="16137" width="17.140625" style="304" customWidth="1"/>
    <col min="16138" max="16138" width="14.140625" style="304" customWidth="1"/>
    <col min="16139" max="16384" width="9.140625" style="304"/>
  </cols>
  <sheetData>
    <row r="1" spans="1:11">
      <c r="A1" s="303"/>
      <c r="B1" s="304" t="s">
        <v>134</v>
      </c>
      <c r="F1" s="305"/>
      <c r="I1" s="306"/>
      <c r="J1" s="307"/>
    </row>
    <row r="2" spans="1:11">
      <c r="A2" s="303"/>
      <c r="B2" s="304" t="s">
        <v>578</v>
      </c>
      <c r="F2" s="305"/>
      <c r="I2" s="306"/>
      <c r="J2" s="306"/>
    </row>
    <row r="3" spans="1:11">
      <c r="A3" s="303"/>
      <c r="B3" s="304" t="s">
        <v>913</v>
      </c>
      <c r="F3" s="305"/>
      <c r="I3" s="306"/>
      <c r="J3" s="306"/>
    </row>
    <row r="4" spans="1:11">
      <c r="F4" s="308" t="s">
        <v>268</v>
      </c>
      <c r="I4" s="309" t="s">
        <v>437</v>
      </c>
      <c r="K4" s="310"/>
    </row>
    <row r="5" spans="1:11">
      <c r="A5" s="197"/>
      <c r="B5" s="197"/>
      <c r="C5" s="197"/>
      <c r="D5" s="311" t="s">
        <v>270</v>
      </c>
      <c r="E5" s="312" t="s">
        <v>271</v>
      </c>
      <c r="F5" s="313" t="s">
        <v>272</v>
      </c>
      <c r="G5" s="311" t="s">
        <v>273</v>
      </c>
      <c r="H5" s="312" t="s">
        <v>274</v>
      </c>
      <c r="I5" s="314" t="s">
        <v>275</v>
      </c>
      <c r="J5" s="304" t="s">
        <v>276</v>
      </c>
      <c r="K5" s="197"/>
    </row>
    <row r="6" spans="1:11">
      <c r="A6" s="197"/>
      <c r="B6" s="315" t="s">
        <v>380</v>
      </c>
      <c r="C6" s="316"/>
      <c r="E6" s="315"/>
      <c r="H6" s="300"/>
      <c r="I6" s="306"/>
    </row>
    <row r="7" spans="1:11">
      <c r="A7" s="197"/>
      <c r="B7" s="315"/>
      <c r="C7" s="316" t="s">
        <v>590</v>
      </c>
      <c r="D7" s="304">
        <v>500</v>
      </c>
      <c r="E7" s="315">
        <v>3</v>
      </c>
      <c r="F7" s="306">
        <v>603.53047514572665</v>
      </c>
      <c r="G7" s="310" t="s">
        <v>484</v>
      </c>
      <c r="H7" s="300">
        <v>0</v>
      </c>
      <c r="I7" s="198">
        <f>+H7*F7</f>
        <v>0</v>
      </c>
    </row>
    <row r="8" spans="1:11">
      <c r="A8" s="197"/>
      <c r="B8" s="315"/>
      <c r="C8" s="316" t="s">
        <v>590</v>
      </c>
      <c r="D8" s="304">
        <v>500</v>
      </c>
      <c r="E8" s="315">
        <v>3</v>
      </c>
      <c r="F8" s="306">
        <v>729749.13312461844</v>
      </c>
      <c r="G8" s="310" t="s">
        <v>403</v>
      </c>
      <c r="H8" s="300">
        <v>0</v>
      </c>
      <c r="I8" s="198">
        <f t="shared" ref="I8:I49" si="0">+H8*F8</f>
        <v>0</v>
      </c>
    </row>
    <row r="9" spans="1:11">
      <c r="A9" s="197"/>
      <c r="B9" s="315"/>
      <c r="C9" s="316" t="s">
        <v>590</v>
      </c>
      <c r="D9" s="304">
        <v>500</v>
      </c>
      <c r="E9" s="315">
        <v>3</v>
      </c>
      <c r="F9" s="306">
        <v>-66.643351021661374</v>
      </c>
      <c r="G9" s="310" t="s">
        <v>386</v>
      </c>
      <c r="H9" s="300">
        <v>0.220870814871235</v>
      </c>
      <c r="I9" s="198">
        <f t="shared" si="0"/>
        <v>-14.719571245904099</v>
      </c>
    </row>
    <row r="10" spans="1:11">
      <c r="A10" s="197"/>
      <c r="B10" s="315"/>
      <c r="C10" s="316" t="s">
        <v>590</v>
      </c>
      <c r="D10" s="304">
        <v>500</v>
      </c>
      <c r="E10" s="315">
        <v>3</v>
      </c>
      <c r="F10" s="306">
        <v>95859.112796596863</v>
      </c>
      <c r="G10" s="310" t="s">
        <v>430</v>
      </c>
      <c r="H10" s="300">
        <v>0.21181511146151435</v>
      </c>
      <c r="I10" s="198">
        <f t="shared" si="0"/>
        <v>20304.408661613041</v>
      </c>
    </row>
    <row r="11" spans="1:11">
      <c r="A11" s="197"/>
      <c r="B11" s="315"/>
      <c r="C11" s="316" t="s">
        <v>590</v>
      </c>
      <c r="D11" s="304">
        <v>500</v>
      </c>
      <c r="E11" s="315">
        <v>3</v>
      </c>
      <c r="F11" s="306">
        <v>197.58459015713044</v>
      </c>
      <c r="G11" s="310" t="s">
        <v>286</v>
      </c>
      <c r="H11" s="300">
        <v>8.2916446129532903E-2</v>
      </c>
      <c r="I11" s="198">
        <f t="shared" si="0"/>
        <v>16.383012025789544</v>
      </c>
    </row>
    <row r="12" spans="1:11">
      <c r="A12" s="197"/>
      <c r="B12" s="315"/>
      <c r="C12" s="316" t="s">
        <v>591</v>
      </c>
      <c r="D12" s="304">
        <v>501</v>
      </c>
      <c r="E12" s="315">
        <v>3</v>
      </c>
      <c r="F12" s="306">
        <v>20798.024487980161</v>
      </c>
      <c r="G12" s="310" t="s">
        <v>484</v>
      </c>
      <c r="H12" s="300">
        <v>0</v>
      </c>
      <c r="I12" s="198">
        <f t="shared" si="0"/>
        <v>0</v>
      </c>
    </row>
    <row r="13" spans="1:11">
      <c r="A13" s="197"/>
      <c r="B13" s="315"/>
      <c r="C13" s="316" t="s">
        <v>591</v>
      </c>
      <c r="D13" s="304">
        <v>501</v>
      </c>
      <c r="E13" s="315">
        <v>3</v>
      </c>
      <c r="F13" s="306">
        <v>-17285.325420486028</v>
      </c>
      <c r="G13" s="310" t="s">
        <v>431</v>
      </c>
      <c r="H13" s="300">
        <v>0.21357456916688267</v>
      </c>
      <c r="I13" s="198">
        <f t="shared" si="0"/>
        <v>-3691.7059295896684</v>
      </c>
    </row>
    <row r="14" spans="1:11">
      <c r="A14" s="197"/>
      <c r="B14" s="315"/>
      <c r="C14" s="316" t="s">
        <v>591</v>
      </c>
      <c r="D14" s="304">
        <v>501</v>
      </c>
      <c r="E14" s="315">
        <v>3</v>
      </c>
      <c r="F14" s="306">
        <v>876.08576249112889</v>
      </c>
      <c r="G14" s="310" t="s">
        <v>288</v>
      </c>
      <c r="H14" s="300">
        <v>7.8903160106448891E-2</v>
      </c>
      <c r="I14" s="198">
        <f t="shared" si="0"/>
        <v>69.125935184817905</v>
      </c>
    </row>
    <row r="15" spans="1:11">
      <c r="A15" s="197"/>
      <c r="B15" s="315"/>
      <c r="C15" s="316" t="s">
        <v>592</v>
      </c>
      <c r="D15" s="304">
        <v>512</v>
      </c>
      <c r="E15" s="315">
        <v>3</v>
      </c>
      <c r="F15" s="306">
        <v>338929.56384745502</v>
      </c>
      <c r="G15" s="310" t="s">
        <v>403</v>
      </c>
      <c r="H15" s="300">
        <v>0</v>
      </c>
      <c r="I15" s="198">
        <f t="shared" si="0"/>
        <v>0</v>
      </c>
    </row>
    <row r="16" spans="1:11">
      <c r="A16" s="197"/>
      <c r="B16" s="315"/>
      <c r="C16" s="316" t="s">
        <v>592</v>
      </c>
      <c r="D16" s="304">
        <v>512</v>
      </c>
      <c r="E16" s="315">
        <v>3</v>
      </c>
      <c r="F16" s="306">
        <v>-677.24445953098962</v>
      </c>
      <c r="G16" s="310" t="s">
        <v>386</v>
      </c>
      <c r="H16" s="300">
        <v>0.220870814871235</v>
      </c>
      <c r="I16" s="198">
        <f t="shared" si="0"/>
        <v>-149.58353564363881</v>
      </c>
    </row>
    <row r="17" spans="1:9">
      <c r="A17" s="197"/>
      <c r="B17" s="315"/>
      <c r="C17" s="316" t="s">
        <v>592</v>
      </c>
      <c r="D17" s="304">
        <v>512</v>
      </c>
      <c r="E17" s="315">
        <v>3</v>
      </c>
      <c r="F17" s="306">
        <v>200744.85313914804</v>
      </c>
      <c r="G17" s="310" t="s">
        <v>430</v>
      </c>
      <c r="H17" s="300">
        <v>0.21181511146151435</v>
      </c>
      <c r="I17" s="198">
        <f t="shared" si="0"/>
        <v>42520.793442993971</v>
      </c>
    </row>
    <row r="18" spans="1:9">
      <c r="A18" s="197"/>
      <c r="B18" s="315"/>
      <c r="C18" s="316" t="s">
        <v>593</v>
      </c>
      <c r="D18" s="304">
        <v>535</v>
      </c>
      <c r="E18" s="315">
        <v>3</v>
      </c>
      <c r="F18" s="306">
        <v>91346.441818813342</v>
      </c>
      <c r="G18" s="310" t="s">
        <v>403</v>
      </c>
      <c r="H18" s="300">
        <v>0</v>
      </c>
      <c r="I18" s="198">
        <f t="shared" si="0"/>
        <v>0</v>
      </c>
    </row>
    <row r="19" spans="1:9">
      <c r="A19" s="197"/>
      <c r="B19" s="315"/>
      <c r="C19" s="316" t="s">
        <v>593</v>
      </c>
      <c r="D19" s="304">
        <v>535</v>
      </c>
      <c r="E19" s="315">
        <v>3</v>
      </c>
      <c r="F19" s="306">
        <v>98774.240318692682</v>
      </c>
      <c r="G19" s="310" t="s">
        <v>386</v>
      </c>
      <c r="H19" s="300">
        <v>0.220870814871235</v>
      </c>
      <c r="I19" s="198">
        <f t="shared" si="0"/>
        <v>21816.346947476846</v>
      </c>
    </row>
    <row r="20" spans="1:9">
      <c r="A20" s="197"/>
      <c r="B20" s="315"/>
      <c r="C20" s="316" t="s">
        <v>594</v>
      </c>
      <c r="D20" s="304">
        <v>545</v>
      </c>
      <c r="E20" s="315">
        <v>3</v>
      </c>
      <c r="F20" s="306">
        <v>6776.7229336052951</v>
      </c>
      <c r="G20" s="310" t="s">
        <v>403</v>
      </c>
      <c r="H20" s="300">
        <v>0</v>
      </c>
      <c r="I20" s="198">
        <f t="shared" si="0"/>
        <v>0</v>
      </c>
    </row>
    <row r="21" spans="1:9">
      <c r="A21" s="197"/>
      <c r="B21" s="315"/>
      <c r="C21" s="316" t="s">
        <v>594</v>
      </c>
      <c r="D21" s="304">
        <v>545</v>
      </c>
      <c r="E21" s="315">
        <v>3</v>
      </c>
      <c r="F21" s="306">
        <v>16222.384316934558</v>
      </c>
      <c r="G21" s="310" t="s">
        <v>386</v>
      </c>
      <c r="H21" s="300">
        <v>0.220870814871235</v>
      </c>
      <c r="I21" s="198">
        <f t="shared" si="0"/>
        <v>3583.0512432356791</v>
      </c>
    </row>
    <row r="22" spans="1:9">
      <c r="A22" s="197"/>
      <c r="B22" s="315"/>
      <c r="C22" s="316" t="s">
        <v>595</v>
      </c>
      <c r="D22" s="304">
        <v>548</v>
      </c>
      <c r="E22" s="315">
        <v>3</v>
      </c>
      <c r="F22" s="306">
        <v>58018.588582852397</v>
      </c>
      <c r="G22" s="310" t="s">
        <v>403</v>
      </c>
      <c r="H22" s="300">
        <v>0</v>
      </c>
      <c r="I22" s="198">
        <f t="shared" si="0"/>
        <v>0</v>
      </c>
    </row>
    <row r="23" spans="1:9">
      <c r="A23" s="197"/>
      <c r="B23" s="315"/>
      <c r="C23" s="316" t="s">
        <v>595</v>
      </c>
      <c r="D23" s="304">
        <v>548</v>
      </c>
      <c r="E23" s="315">
        <v>3</v>
      </c>
      <c r="F23" s="306">
        <v>20403.437923004305</v>
      </c>
      <c r="G23" s="310" t="s">
        <v>386</v>
      </c>
      <c r="H23" s="300">
        <v>0.220870814871235</v>
      </c>
      <c r="I23" s="198">
        <f t="shared" si="0"/>
        <v>4506.5239602286192</v>
      </c>
    </row>
    <row r="24" spans="1:9">
      <c r="A24" s="197"/>
      <c r="B24" s="315"/>
      <c r="C24" s="316" t="s">
        <v>595</v>
      </c>
      <c r="D24" s="304">
        <v>548</v>
      </c>
      <c r="E24" s="315">
        <v>3</v>
      </c>
      <c r="F24" s="306">
        <v>11416.646937072657</v>
      </c>
      <c r="G24" s="310" t="s">
        <v>286</v>
      </c>
      <c r="H24" s="300">
        <v>8.2916446129532903E-2</v>
      </c>
      <c r="I24" s="198">
        <f t="shared" si="0"/>
        <v>946.62779073768183</v>
      </c>
    </row>
    <row r="25" spans="1:9">
      <c r="A25" s="197"/>
      <c r="B25" s="315"/>
      <c r="C25" s="316" t="s">
        <v>596</v>
      </c>
      <c r="D25" s="304">
        <v>553</v>
      </c>
      <c r="E25" s="315">
        <v>3</v>
      </c>
      <c r="F25" s="306">
        <v>22781.761111099775</v>
      </c>
      <c r="G25" s="310" t="s">
        <v>403</v>
      </c>
      <c r="H25" s="300">
        <v>0</v>
      </c>
      <c r="I25" s="198">
        <f t="shared" si="0"/>
        <v>0</v>
      </c>
    </row>
    <row r="26" spans="1:9">
      <c r="A26" s="197"/>
      <c r="B26" s="315"/>
      <c r="C26" s="316" t="s">
        <v>596</v>
      </c>
      <c r="D26" s="304">
        <v>553</v>
      </c>
      <c r="E26" s="315">
        <v>3</v>
      </c>
      <c r="F26" s="306">
        <v>6350.8770101250357</v>
      </c>
      <c r="G26" s="310" t="s">
        <v>386</v>
      </c>
      <c r="H26" s="300">
        <v>0.220870814871235</v>
      </c>
      <c r="I26" s="198">
        <f t="shared" si="0"/>
        <v>1402.7233803733093</v>
      </c>
    </row>
    <row r="27" spans="1:9">
      <c r="A27" s="197"/>
      <c r="B27" s="315"/>
      <c r="C27" s="316" t="s">
        <v>450</v>
      </c>
      <c r="D27" s="304">
        <v>557</v>
      </c>
      <c r="E27" s="315">
        <v>3</v>
      </c>
      <c r="F27" s="306">
        <v>111270.86704914429</v>
      </c>
      <c r="G27" s="310" t="s">
        <v>403</v>
      </c>
      <c r="H27" s="300">
        <v>0</v>
      </c>
      <c r="I27" s="198">
        <f t="shared" si="0"/>
        <v>0</v>
      </c>
    </row>
    <row r="28" spans="1:9">
      <c r="A28" s="197"/>
      <c r="B28" s="315"/>
      <c r="C28" s="316" t="s">
        <v>450</v>
      </c>
      <c r="D28" s="304">
        <v>557</v>
      </c>
      <c r="E28" s="315">
        <v>3</v>
      </c>
      <c r="F28" s="306">
        <v>1596.5569010995807</v>
      </c>
      <c r="G28" s="310" t="s">
        <v>386</v>
      </c>
      <c r="H28" s="300">
        <v>0.220870814871235</v>
      </c>
      <c r="I28" s="198">
        <f t="shared" si="0"/>
        <v>352.63282373415814</v>
      </c>
    </row>
    <row r="29" spans="1:9">
      <c r="A29" s="197"/>
      <c r="B29" s="315"/>
      <c r="C29" s="316" t="s">
        <v>450</v>
      </c>
      <c r="D29" s="304">
        <v>557</v>
      </c>
      <c r="E29" s="315">
        <v>3</v>
      </c>
      <c r="F29" s="306">
        <v>21385.067220552766</v>
      </c>
      <c r="G29" s="310" t="s">
        <v>430</v>
      </c>
      <c r="H29" s="300">
        <v>0.21181511146151435</v>
      </c>
      <c r="I29" s="198">
        <f t="shared" si="0"/>
        <v>4529.6803969333614</v>
      </c>
    </row>
    <row r="30" spans="1:9">
      <c r="A30" s="197"/>
      <c r="B30" s="315"/>
      <c r="C30" s="316" t="s">
        <v>450</v>
      </c>
      <c r="D30" s="304">
        <v>557</v>
      </c>
      <c r="E30" s="315">
        <v>3</v>
      </c>
      <c r="F30" s="306">
        <v>231691.92693738386</v>
      </c>
      <c r="G30" s="310" t="s">
        <v>286</v>
      </c>
      <c r="H30" s="300">
        <v>8.2916446129532903E-2</v>
      </c>
      <c r="I30" s="198">
        <f t="shared" si="0"/>
        <v>19211.071178551261</v>
      </c>
    </row>
    <row r="31" spans="1:9">
      <c r="A31" s="197"/>
      <c r="B31" s="315"/>
      <c r="C31" s="316" t="s">
        <v>597</v>
      </c>
      <c r="D31" s="304">
        <v>560</v>
      </c>
      <c r="E31" s="315">
        <v>3</v>
      </c>
      <c r="F31" s="306">
        <v>11541.436895681119</v>
      </c>
      <c r="G31" s="310" t="s">
        <v>403</v>
      </c>
      <c r="H31" s="300">
        <v>0</v>
      </c>
      <c r="I31" s="198">
        <f t="shared" si="0"/>
        <v>0</v>
      </c>
    </row>
    <row r="32" spans="1:9">
      <c r="A32" s="197"/>
      <c r="B32" s="315"/>
      <c r="C32" s="316" t="s">
        <v>597</v>
      </c>
      <c r="D32" s="304">
        <v>560</v>
      </c>
      <c r="E32" s="315">
        <v>3</v>
      </c>
      <c r="F32" s="306">
        <v>4123.105800038813</v>
      </c>
      <c r="G32" s="310" t="s">
        <v>386</v>
      </c>
      <c r="H32" s="300">
        <v>0.220870814871235</v>
      </c>
      <c r="I32" s="198">
        <f t="shared" si="0"/>
        <v>910.67373785488792</v>
      </c>
    </row>
    <row r="33" spans="1:10">
      <c r="A33" s="197"/>
      <c r="B33" s="315"/>
      <c r="C33" s="316" t="s">
        <v>597</v>
      </c>
      <c r="D33" s="304">
        <v>560</v>
      </c>
      <c r="E33" s="315">
        <v>3</v>
      </c>
      <c r="F33" s="306">
        <v>-95.615417846082693</v>
      </c>
      <c r="G33" s="310" t="s">
        <v>430</v>
      </c>
      <c r="H33" s="300">
        <v>0.21181511146151435</v>
      </c>
      <c r="I33" s="198">
        <f t="shared" si="0"/>
        <v>-20.252790388507275</v>
      </c>
    </row>
    <row r="34" spans="1:10">
      <c r="A34" s="197"/>
      <c r="B34" s="315"/>
      <c r="C34" s="316" t="s">
        <v>597</v>
      </c>
      <c r="D34" s="304">
        <v>560</v>
      </c>
      <c r="E34" s="315">
        <v>3</v>
      </c>
      <c r="F34" s="306">
        <v>141610.70935742598</v>
      </c>
      <c r="G34" s="310" t="s">
        <v>286</v>
      </c>
      <c r="H34" s="300">
        <v>8.2916446129532903E-2</v>
      </c>
      <c r="I34" s="198">
        <f t="shared" si="0"/>
        <v>11741.856753799952</v>
      </c>
    </row>
    <row r="35" spans="1:10">
      <c r="A35" s="197"/>
      <c r="B35" s="315"/>
      <c r="C35" s="316" t="s">
        <v>598</v>
      </c>
      <c r="D35" s="304">
        <v>571</v>
      </c>
      <c r="E35" s="315">
        <v>3</v>
      </c>
      <c r="F35" s="306">
        <v>65048.588718339357</v>
      </c>
      <c r="G35" s="310" t="s">
        <v>403</v>
      </c>
      <c r="H35" s="300">
        <v>0</v>
      </c>
      <c r="I35" s="198">
        <f t="shared" si="0"/>
        <v>0</v>
      </c>
    </row>
    <row r="36" spans="1:10">
      <c r="A36" s="197"/>
      <c r="B36" s="315"/>
      <c r="C36" s="316" t="s">
        <v>598</v>
      </c>
      <c r="D36" s="304">
        <v>571</v>
      </c>
      <c r="E36" s="315">
        <v>3</v>
      </c>
      <c r="F36" s="306">
        <v>31567.692201966933</v>
      </c>
      <c r="G36" s="310" t="s">
        <v>386</v>
      </c>
      <c r="H36" s="300">
        <v>0.220870814871235</v>
      </c>
      <c r="I36" s="198">
        <f t="shared" si="0"/>
        <v>6972.3819002527671</v>
      </c>
    </row>
    <row r="37" spans="1:10">
      <c r="A37" s="197"/>
      <c r="B37" s="315"/>
      <c r="C37" s="316" t="s">
        <v>598</v>
      </c>
      <c r="D37" s="304">
        <v>571</v>
      </c>
      <c r="E37" s="315">
        <v>3</v>
      </c>
      <c r="F37" s="306">
        <v>883.74655727370009</v>
      </c>
      <c r="G37" s="310" t="s">
        <v>430</v>
      </c>
      <c r="H37" s="300">
        <v>0.21181511146151435</v>
      </c>
      <c r="I37" s="198">
        <f t="shared" si="0"/>
        <v>187.19087553265837</v>
      </c>
    </row>
    <row r="38" spans="1:10">
      <c r="A38" s="197"/>
      <c r="B38" s="315"/>
      <c r="C38" s="316" t="s">
        <v>598</v>
      </c>
      <c r="D38" s="304">
        <v>571</v>
      </c>
      <c r="E38" s="315">
        <v>3</v>
      </c>
      <c r="F38" s="306">
        <v>26171.185911326309</v>
      </c>
      <c r="G38" s="310" t="s">
        <v>286</v>
      </c>
      <c r="H38" s="300">
        <v>8.2916446129532903E-2</v>
      </c>
      <c r="I38" s="198">
        <f t="shared" si="0"/>
        <v>2170.0217267624785</v>
      </c>
    </row>
    <row r="39" spans="1:10">
      <c r="A39" s="197"/>
      <c r="B39" s="315"/>
      <c r="C39" s="316" t="s">
        <v>599</v>
      </c>
      <c r="D39" s="304">
        <v>580</v>
      </c>
      <c r="E39" s="315">
        <v>3</v>
      </c>
      <c r="F39" s="306">
        <v>234435.68973180364</v>
      </c>
      <c r="G39" s="310" t="s">
        <v>280</v>
      </c>
      <c r="H39" s="300" t="s">
        <v>823</v>
      </c>
      <c r="I39" s="198">
        <v>18783</v>
      </c>
    </row>
    <row r="40" spans="1:10">
      <c r="A40" s="197"/>
      <c r="B40" s="315"/>
      <c r="C40" s="316" t="s">
        <v>599</v>
      </c>
      <c r="D40" s="304">
        <v>580</v>
      </c>
      <c r="E40" s="315">
        <v>3</v>
      </c>
      <c r="F40" s="306">
        <v>354014.58271569421</v>
      </c>
      <c r="G40" s="310" t="s">
        <v>291</v>
      </c>
      <c r="H40" s="300">
        <v>6.6475098901090032E-2</v>
      </c>
      <c r="I40" s="198">
        <f t="shared" si="0"/>
        <v>23533.154398453891</v>
      </c>
    </row>
    <row r="41" spans="1:10">
      <c r="A41" s="197"/>
      <c r="B41" s="315"/>
      <c r="C41" s="316" t="s">
        <v>381</v>
      </c>
      <c r="D41" s="304">
        <v>593</v>
      </c>
      <c r="E41" s="315">
        <v>3</v>
      </c>
      <c r="F41" s="306">
        <v>553635.80005146901</v>
      </c>
      <c r="G41" s="310" t="s">
        <v>280</v>
      </c>
      <c r="H41" s="300" t="s">
        <v>823</v>
      </c>
      <c r="I41" s="198">
        <v>41244</v>
      </c>
    </row>
    <row r="42" spans="1:10">
      <c r="A42" s="197"/>
      <c r="B42" s="315"/>
      <c r="C42" s="316" t="s">
        <v>381</v>
      </c>
      <c r="D42" s="304">
        <v>593</v>
      </c>
      <c r="E42" s="315">
        <v>3</v>
      </c>
      <c r="F42" s="306">
        <v>119513.98388577646</v>
      </c>
      <c r="G42" s="310" t="s">
        <v>291</v>
      </c>
      <c r="H42" s="300">
        <v>6.6475098901090032E-2</v>
      </c>
      <c r="I42" s="198">
        <f t="shared" si="0"/>
        <v>7944.7038988702707</v>
      </c>
      <c r="J42" s="306"/>
    </row>
    <row r="43" spans="1:10">
      <c r="A43" s="197"/>
      <c r="B43" s="315"/>
      <c r="C43" s="316" t="s">
        <v>600</v>
      </c>
      <c r="D43" s="304">
        <v>903</v>
      </c>
      <c r="E43" s="315">
        <v>3</v>
      </c>
      <c r="F43" s="306">
        <v>440598.51148401614</v>
      </c>
      <c r="G43" s="310" t="s">
        <v>292</v>
      </c>
      <c r="H43" s="300">
        <v>7.0932593878125574E-2</v>
      </c>
      <c r="I43" s="198">
        <f t="shared" si="0"/>
        <v>31252.795278402366</v>
      </c>
      <c r="J43" s="306"/>
    </row>
    <row r="44" spans="1:10">
      <c r="A44" s="197"/>
      <c r="B44" s="315"/>
      <c r="C44" s="316" t="s">
        <v>600</v>
      </c>
      <c r="D44" s="304">
        <v>903</v>
      </c>
      <c r="E44" s="315">
        <v>3</v>
      </c>
      <c r="F44" s="306">
        <v>275589.21727062948</v>
      </c>
      <c r="G44" s="310" t="s">
        <v>280</v>
      </c>
      <c r="H44" s="300" t="s">
        <v>823</v>
      </c>
      <c r="I44" s="198">
        <v>26481</v>
      </c>
      <c r="J44" s="306"/>
    </row>
    <row r="45" spans="1:10">
      <c r="A45" s="197"/>
      <c r="B45" s="315"/>
      <c r="C45" s="316" t="s">
        <v>601</v>
      </c>
      <c r="D45" s="304">
        <v>908</v>
      </c>
      <c r="E45" s="315">
        <v>3</v>
      </c>
      <c r="F45" s="306">
        <v>37772.373557150015</v>
      </c>
      <c r="G45" s="310" t="s">
        <v>292</v>
      </c>
      <c r="H45" s="300">
        <v>7.0932593878125574E-2</v>
      </c>
      <c r="I45" s="198">
        <f t="shared" si="0"/>
        <v>2679.2924333421715</v>
      </c>
      <c r="J45" s="306"/>
    </row>
    <row r="46" spans="1:10">
      <c r="A46" s="197"/>
      <c r="B46" s="315"/>
      <c r="C46" s="316" t="s">
        <v>601</v>
      </c>
      <c r="D46" s="304">
        <v>908</v>
      </c>
      <c r="E46" s="315">
        <v>3</v>
      </c>
      <c r="F46" s="306">
        <v>320.82328026447772</v>
      </c>
      <c r="G46" s="310" t="s">
        <v>304</v>
      </c>
      <c r="H46" s="300">
        <v>0</v>
      </c>
      <c r="I46" s="198">
        <f t="shared" si="0"/>
        <v>0</v>
      </c>
      <c r="J46" s="306"/>
    </row>
    <row r="47" spans="1:10">
      <c r="A47" s="197"/>
      <c r="B47" s="315"/>
      <c r="C47" s="316" t="s">
        <v>601</v>
      </c>
      <c r="D47" s="304">
        <v>908</v>
      </c>
      <c r="E47" s="315">
        <v>3</v>
      </c>
      <c r="F47" s="306">
        <v>48606.828371697062</v>
      </c>
      <c r="G47" s="310" t="s">
        <v>280</v>
      </c>
      <c r="H47" s="300" t="s">
        <v>823</v>
      </c>
      <c r="I47" s="198">
        <v>0</v>
      </c>
      <c r="J47" s="306"/>
    </row>
    <row r="48" spans="1:10">
      <c r="A48" s="197"/>
      <c r="B48" s="315"/>
      <c r="C48" s="316" t="s">
        <v>36</v>
      </c>
      <c r="D48" s="304">
        <v>920</v>
      </c>
      <c r="E48" s="315">
        <v>3</v>
      </c>
      <c r="F48" s="306">
        <v>12756.163825470614</v>
      </c>
      <c r="G48" s="310" t="s">
        <v>280</v>
      </c>
      <c r="H48" s="300" t="s">
        <v>823</v>
      </c>
      <c r="I48" s="198">
        <v>603</v>
      </c>
      <c r="J48" s="306"/>
    </row>
    <row r="49" spans="1:10">
      <c r="A49" s="197"/>
      <c r="B49" s="315"/>
      <c r="C49" s="316" t="s">
        <v>36</v>
      </c>
      <c r="D49" s="304">
        <v>920</v>
      </c>
      <c r="E49" s="315">
        <v>3</v>
      </c>
      <c r="F49" s="306">
        <v>1133960.5871071601</v>
      </c>
      <c r="G49" s="310" t="s">
        <v>262</v>
      </c>
      <c r="H49" s="300">
        <v>7.408369726216299E-2</v>
      </c>
      <c r="I49" s="198">
        <f t="shared" si="0"/>
        <v>84007.99284247146</v>
      </c>
      <c r="J49" s="306"/>
    </row>
    <row r="50" spans="1:10">
      <c r="A50" s="197"/>
      <c r="B50" s="315"/>
      <c r="C50" s="318"/>
      <c r="E50" s="315"/>
      <c r="F50" s="305"/>
      <c r="H50" s="300"/>
      <c r="I50" s="306"/>
      <c r="J50" s="306"/>
    </row>
    <row r="51" spans="1:10" ht="13.5" thickBot="1">
      <c r="A51" s="197"/>
      <c r="B51" s="315"/>
      <c r="C51" s="316"/>
      <c r="E51" s="315"/>
      <c r="F51" s="301">
        <f>SUM(F7:F49)</f>
        <v>5559819.6053582728</v>
      </c>
      <c r="G51" s="158"/>
      <c r="H51" s="296"/>
      <c r="I51" s="301">
        <f>SUM(I7:I49)</f>
        <v>373894.1707919637</v>
      </c>
      <c r="J51" s="306" t="s">
        <v>602</v>
      </c>
    </row>
    <row r="52" spans="1:10" ht="13.5" thickTop="1">
      <c r="A52" s="197"/>
      <c r="B52" s="315" t="s">
        <v>400</v>
      </c>
      <c r="C52" s="316"/>
      <c r="E52" s="315"/>
      <c r="F52" s="305"/>
      <c r="H52" s="315"/>
      <c r="I52" s="306"/>
      <c r="J52" s="306"/>
    </row>
    <row r="53" spans="1:10">
      <c r="A53" s="197"/>
      <c r="B53" s="319"/>
      <c r="C53" s="320"/>
      <c r="D53" s="321"/>
      <c r="E53" s="322"/>
      <c r="F53" s="323"/>
      <c r="G53" s="321"/>
      <c r="H53" s="322"/>
      <c r="I53" s="324"/>
      <c r="J53" s="325"/>
    </row>
    <row r="54" spans="1:10">
      <c r="A54" s="197"/>
      <c r="B54" s="326"/>
      <c r="C54" s="327"/>
      <c r="D54" s="317"/>
      <c r="E54" s="328"/>
      <c r="F54" s="329"/>
      <c r="G54" s="317"/>
      <c r="H54" s="328"/>
      <c r="I54" s="330"/>
      <c r="J54" s="331"/>
    </row>
    <row r="55" spans="1:10">
      <c r="A55" s="197"/>
      <c r="B55" s="326"/>
      <c r="C55" s="327"/>
      <c r="D55" s="317"/>
      <c r="E55" s="328"/>
      <c r="F55" s="329"/>
      <c r="G55" s="317"/>
      <c r="H55" s="328"/>
      <c r="I55" s="330"/>
      <c r="J55" s="331"/>
    </row>
    <row r="56" spans="1:10">
      <c r="A56" s="197"/>
      <c r="B56" s="1297"/>
      <c r="C56" s="1298"/>
      <c r="D56" s="332"/>
      <c r="E56" s="333"/>
      <c r="F56" s="1299"/>
      <c r="G56" s="332"/>
      <c r="H56" s="333"/>
      <c r="I56" s="334"/>
      <c r="J56" s="1300"/>
    </row>
    <row r="57" spans="1:10">
      <c r="A57" s="197"/>
      <c r="B57" s="249"/>
      <c r="C57" s="376"/>
      <c r="D57" s="317"/>
      <c r="E57" s="249"/>
      <c r="F57" s="330"/>
      <c r="G57" s="317"/>
      <c r="H57" s="249"/>
      <c r="I57" s="330"/>
      <c r="J57" s="317"/>
    </row>
    <row r="58" spans="1:10">
      <c r="A58" s="197"/>
      <c r="B58" s="76"/>
      <c r="C58" s="335"/>
      <c r="E58" s="76"/>
      <c r="F58" s="306"/>
      <c r="H58" s="76"/>
      <c r="I58" s="306"/>
    </row>
    <row r="59" spans="1:10">
      <c r="A59" s="197"/>
      <c r="B59" s="76"/>
      <c r="C59" s="335"/>
      <c r="E59" s="76"/>
      <c r="F59" s="306"/>
      <c r="H59" s="76"/>
      <c r="I59" s="306"/>
    </row>
    <row r="60" spans="1:10">
      <c r="A60" s="197"/>
      <c r="B60" s="76"/>
      <c r="C60" s="335"/>
      <c r="E60" s="76"/>
      <c r="F60" s="306"/>
      <c r="H60" s="76"/>
      <c r="I60" s="306"/>
    </row>
    <row r="61" spans="1:10">
      <c r="A61" s="197"/>
      <c r="B61" s="76"/>
      <c r="C61" s="335"/>
      <c r="E61" s="76"/>
      <c r="F61" s="306"/>
      <c r="H61" s="76"/>
      <c r="I61" s="306"/>
    </row>
    <row r="62" spans="1:10">
      <c r="A62" s="197"/>
      <c r="B62" s="76"/>
      <c r="C62" s="335"/>
      <c r="E62" s="76"/>
      <c r="F62" s="306"/>
      <c r="H62" s="76"/>
      <c r="I62" s="306"/>
    </row>
    <row r="63" spans="1:10">
      <c r="A63" s="197"/>
      <c r="B63" s="76"/>
      <c r="C63" s="335"/>
      <c r="E63" s="76"/>
      <c r="F63" s="306"/>
      <c r="H63" s="76"/>
      <c r="I63" s="306"/>
    </row>
    <row r="64" spans="1:10">
      <c r="A64" s="197"/>
      <c r="B64" s="76"/>
      <c r="C64" s="335"/>
      <c r="E64" s="76"/>
      <c r="F64" s="306"/>
      <c r="H64" s="76"/>
      <c r="I64" s="306"/>
    </row>
    <row r="65" spans="1:11">
      <c r="A65" s="197"/>
      <c r="B65" s="76"/>
      <c r="C65" s="335"/>
      <c r="E65" s="76"/>
      <c r="F65" s="306"/>
      <c r="H65" s="76"/>
      <c r="I65" s="306"/>
    </row>
    <row r="66" spans="1:11">
      <c r="A66" s="197"/>
      <c r="B66" s="76"/>
      <c r="C66" s="335"/>
      <c r="E66" s="76"/>
      <c r="F66" s="306"/>
      <c r="H66" s="76"/>
      <c r="I66" s="306"/>
    </row>
    <row r="67" spans="1:11" s="1629" customFormat="1">
      <c r="A67" s="1627"/>
      <c r="B67" s="71"/>
      <c r="C67" s="1628"/>
      <c r="E67" s="71"/>
      <c r="F67" s="1630"/>
      <c r="H67" s="71"/>
      <c r="I67" s="1630"/>
    </row>
    <row r="68" spans="1:11">
      <c r="A68" s="197"/>
      <c r="B68" s="197"/>
      <c r="C68" s="197"/>
      <c r="D68" s="197"/>
      <c r="E68" s="197"/>
      <c r="F68" s="197"/>
      <c r="G68" s="197"/>
      <c r="H68" s="197"/>
      <c r="I68" s="197"/>
      <c r="J68" s="197"/>
      <c r="K68" s="197"/>
    </row>
    <row r="69" spans="1:11">
      <c r="A69" s="197"/>
      <c r="B69" s="197"/>
      <c r="C69" s="197"/>
      <c r="D69" s="197"/>
      <c r="E69" s="197"/>
      <c r="F69" s="197"/>
      <c r="G69" s="197"/>
      <c r="H69" s="197"/>
      <c r="I69" s="197"/>
      <c r="J69" s="197"/>
      <c r="K69" s="197"/>
    </row>
    <row r="70" spans="1:11">
      <c r="A70" s="197"/>
      <c r="B70" s="197"/>
      <c r="C70" s="197"/>
      <c r="D70" s="197"/>
      <c r="E70" s="197"/>
      <c r="F70" s="197"/>
      <c r="G70" s="197"/>
      <c r="H70" s="197"/>
      <c r="I70" s="197"/>
      <c r="J70" s="197"/>
      <c r="K70" s="197"/>
    </row>
    <row r="71" spans="1:11">
      <c r="A71" s="197"/>
      <c r="B71" s="197"/>
      <c r="C71" s="197"/>
      <c r="D71" s="197"/>
      <c r="E71" s="197"/>
      <c r="F71" s="197"/>
      <c r="G71" s="197"/>
      <c r="H71" s="197"/>
      <c r="I71" s="197"/>
      <c r="J71" s="197"/>
      <c r="K71" s="197"/>
    </row>
    <row r="72" spans="1:11">
      <c r="A72" s="197"/>
      <c r="B72" s="197"/>
      <c r="C72" s="197"/>
      <c r="D72" s="197"/>
      <c r="E72" s="197"/>
      <c r="F72" s="197"/>
      <c r="G72" s="197"/>
      <c r="H72" s="197"/>
      <c r="I72" s="197"/>
      <c r="J72" s="197"/>
      <c r="K72" s="197"/>
    </row>
    <row r="73" spans="1:11">
      <c r="A73" s="197"/>
      <c r="B73" s="197"/>
      <c r="C73" s="197"/>
      <c r="D73" s="197"/>
      <c r="E73" s="197"/>
      <c r="F73" s="197"/>
      <c r="G73" s="197"/>
      <c r="H73" s="197"/>
      <c r="I73" s="197"/>
      <c r="J73" s="197"/>
      <c r="K73" s="197"/>
    </row>
    <row r="74" spans="1:11">
      <c r="A74" s="197"/>
      <c r="B74" s="197"/>
      <c r="C74" s="197"/>
      <c r="D74" s="197"/>
      <c r="E74" s="197"/>
      <c r="F74" s="197"/>
      <c r="G74" s="197"/>
      <c r="H74" s="197"/>
      <c r="I74" s="197"/>
      <c r="J74" s="197"/>
      <c r="K74" s="197"/>
    </row>
    <row r="75" spans="1:11">
      <c r="A75" s="197"/>
      <c r="B75" s="197"/>
      <c r="C75" s="197"/>
      <c r="D75" s="197"/>
      <c r="E75" s="197"/>
      <c r="F75" s="197"/>
      <c r="G75" s="197"/>
      <c r="H75" s="197"/>
      <c r="I75" s="197"/>
      <c r="J75" s="197"/>
      <c r="K75" s="197"/>
    </row>
    <row r="76" spans="1:11">
      <c r="A76" s="197"/>
      <c r="B76" s="197"/>
      <c r="C76" s="197"/>
      <c r="D76" s="197"/>
      <c r="E76" s="197"/>
      <c r="F76" s="197"/>
      <c r="G76" s="197"/>
      <c r="H76" s="197"/>
      <c r="I76" s="197"/>
      <c r="J76" s="197"/>
      <c r="K76" s="197"/>
    </row>
    <row r="77" spans="1:11">
      <c r="A77" s="197"/>
      <c r="B77" s="197"/>
      <c r="C77" s="197"/>
      <c r="D77" s="197"/>
      <c r="E77" s="197"/>
      <c r="F77" s="197"/>
      <c r="G77" s="197"/>
      <c r="H77" s="197"/>
      <c r="I77" s="197"/>
      <c r="J77" s="197"/>
      <c r="K77" s="197"/>
    </row>
    <row r="78" spans="1:11">
      <c r="A78" s="197"/>
      <c r="B78" s="197"/>
      <c r="C78" s="197"/>
      <c r="D78" s="197"/>
      <c r="E78" s="197"/>
      <c r="F78" s="197"/>
      <c r="G78" s="197"/>
      <c r="H78" s="197"/>
      <c r="I78" s="197"/>
      <c r="J78" s="197"/>
      <c r="K78" s="197"/>
    </row>
    <row r="79" spans="1:11">
      <c r="A79" s="197"/>
      <c r="B79" s="197"/>
      <c r="C79" s="197"/>
      <c r="D79" s="197"/>
      <c r="E79" s="197"/>
      <c r="F79" s="197"/>
      <c r="G79" s="197"/>
      <c r="H79" s="197"/>
      <c r="I79" s="197"/>
      <c r="J79" s="197"/>
      <c r="K79" s="197"/>
    </row>
    <row r="80" spans="1:11">
      <c r="A80" s="197"/>
      <c r="B80" s="197"/>
      <c r="C80" s="197"/>
      <c r="D80" s="197"/>
      <c r="E80" s="197"/>
      <c r="F80" s="197"/>
      <c r="G80" s="197"/>
      <c r="H80" s="197"/>
      <c r="I80" s="197"/>
      <c r="J80" s="197"/>
      <c r="K80" s="197"/>
    </row>
    <row r="81" spans="1:11">
      <c r="A81" s="197"/>
      <c r="B81" s="197"/>
      <c r="C81" s="197"/>
      <c r="D81" s="197"/>
      <c r="E81" s="197"/>
      <c r="F81" s="197"/>
      <c r="G81" s="197"/>
      <c r="H81" s="197"/>
      <c r="I81" s="197"/>
      <c r="J81" s="197"/>
      <c r="K81" s="197"/>
    </row>
  </sheetData>
  <pageMargins left="1" right="0.25" top="1.25" bottom="0.5" header="0.5" footer="0.25"/>
  <pageSetup scale="60" orientation="portrait" r:id="rId1"/>
  <headerFooter scaleWithDoc="0" alignWithMargins="0">
    <oddHeader>&amp;R&amp;"Times New Roman,Regular"PacifiCorp Docket UE-100749
Exhibit No. ___ (MDF-2)
Page &amp;P of &amp;N
Revised 12/6/10</oddHeader>
  </headerFooter>
  <drawing r:id="rId2"/>
</worksheet>
</file>

<file path=xl/worksheets/sheet26.xml><?xml version="1.0" encoding="utf-8"?>
<worksheet xmlns="http://schemas.openxmlformats.org/spreadsheetml/2006/main" xmlns:r="http://schemas.openxmlformats.org/officeDocument/2006/relationships">
  <dimension ref="A1:I334"/>
  <sheetViews>
    <sheetView tabSelected="1" zoomScaleNormal="100" workbookViewId="0">
      <selection activeCell="I6" sqref="I6"/>
    </sheetView>
  </sheetViews>
  <sheetFormatPr defaultColWidth="10" defaultRowHeight="15.75"/>
  <cols>
    <col min="1" max="1" width="7.140625" style="1150" customWidth="1"/>
    <col min="2" max="2" width="36" style="1150" customWidth="1"/>
    <col min="3" max="3" width="11.42578125" style="1150" customWidth="1"/>
    <col min="4" max="4" width="6.28515625" style="1152" bestFit="1" customWidth="1"/>
    <col min="5" max="5" width="14.42578125" style="1150" customWidth="1"/>
    <col min="6" max="6" width="15.140625" style="1150" customWidth="1"/>
    <col min="7" max="7" width="10.7109375" style="1150" customWidth="1"/>
    <col min="8" max="8" width="17" style="1150" customWidth="1"/>
    <col min="9" max="9" width="6" style="1150" customWidth="1"/>
    <col min="10" max="255" width="10" style="1150"/>
    <col min="256" max="256" width="2.5703125" style="1150" customWidth="1"/>
    <col min="257" max="257" width="7.140625" style="1150" customWidth="1"/>
    <col min="258" max="258" width="37.140625" style="1150" customWidth="1"/>
    <col min="259" max="259" width="9.7109375" style="1150" customWidth="1"/>
    <col min="260" max="260" width="4.7109375" style="1150" customWidth="1"/>
    <col min="261" max="261" width="14.42578125" style="1150" customWidth="1"/>
    <col min="262" max="262" width="11.140625" style="1150" customWidth="1"/>
    <col min="263" max="263" width="10.28515625" style="1150" customWidth="1"/>
    <col min="264" max="264" width="13" style="1150" customWidth="1"/>
    <col min="265" max="265" width="8.28515625" style="1150" customWidth="1"/>
    <col min="266" max="511" width="10" style="1150"/>
    <col min="512" max="512" width="2.5703125" style="1150" customWidth="1"/>
    <col min="513" max="513" width="7.140625" style="1150" customWidth="1"/>
    <col min="514" max="514" width="37.140625" style="1150" customWidth="1"/>
    <col min="515" max="515" width="9.7109375" style="1150" customWidth="1"/>
    <col min="516" max="516" width="4.7109375" style="1150" customWidth="1"/>
    <col min="517" max="517" width="14.42578125" style="1150" customWidth="1"/>
    <col min="518" max="518" width="11.140625" style="1150" customWidth="1"/>
    <col min="519" max="519" width="10.28515625" style="1150" customWidth="1"/>
    <col min="520" max="520" width="13" style="1150" customWidth="1"/>
    <col min="521" max="521" width="8.28515625" style="1150" customWidth="1"/>
    <col min="522" max="767" width="10" style="1150"/>
    <col min="768" max="768" width="2.5703125" style="1150" customWidth="1"/>
    <col min="769" max="769" width="7.140625" style="1150" customWidth="1"/>
    <col min="770" max="770" width="37.140625" style="1150" customWidth="1"/>
    <col min="771" max="771" width="9.7109375" style="1150" customWidth="1"/>
    <col min="772" max="772" width="4.7109375" style="1150" customWidth="1"/>
    <col min="773" max="773" width="14.42578125" style="1150" customWidth="1"/>
    <col min="774" max="774" width="11.140625" style="1150" customWidth="1"/>
    <col min="775" max="775" width="10.28515625" style="1150" customWidth="1"/>
    <col min="776" max="776" width="13" style="1150" customWidth="1"/>
    <col min="777" max="777" width="8.28515625" style="1150" customWidth="1"/>
    <col min="778" max="1023" width="10" style="1150"/>
    <col min="1024" max="1024" width="2.5703125" style="1150" customWidth="1"/>
    <col min="1025" max="1025" width="7.140625" style="1150" customWidth="1"/>
    <col min="1026" max="1026" width="37.140625" style="1150" customWidth="1"/>
    <col min="1027" max="1027" width="9.7109375" style="1150" customWidth="1"/>
    <col min="1028" max="1028" width="4.7109375" style="1150" customWidth="1"/>
    <col min="1029" max="1029" width="14.42578125" style="1150" customWidth="1"/>
    <col min="1030" max="1030" width="11.140625" style="1150" customWidth="1"/>
    <col min="1031" max="1031" width="10.28515625" style="1150" customWidth="1"/>
    <col min="1032" max="1032" width="13" style="1150" customWidth="1"/>
    <col min="1033" max="1033" width="8.28515625" style="1150" customWidth="1"/>
    <col min="1034" max="1279" width="10" style="1150"/>
    <col min="1280" max="1280" width="2.5703125" style="1150" customWidth="1"/>
    <col min="1281" max="1281" width="7.140625" style="1150" customWidth="1"/>
    <col min="1282" max="1282" width="37.140625" style="1150" customWidth="1"/>
    <col min="1283" max="1283" width="9.7109375" style="1150" customWidth="1"/>
    <col min="1284" max="1284" width="4.7109375" style="1150" customWidth="1"/>
    <col min="1285" max="1285" width="14.42578125" style="1150" customWidth="1"/>
    <col min="1286" max="1286" width="11.140625" style="1150" customWidth="1"/>
    <col min="1287" max="1287" width="10.28515625" style="1150" customWidth="1"/>
    <col min="1288" max="1288" width="13" style="1150" customWidth="1"/>
    <col min="1289" max="1289" width="8.28515625" style="1150" customWidth="1"/>
    <col min="1290" max="1535" width="10" style="1150"/>
    <col min="1536" max="1536" width="2.5703125" style="1150" customWidth="1"/>
    <col min="1537" max="1537" width="7.140625" style="1150" customWidth="1"/>
    <col min="1538" max="1538" width="37.140625" style="1150" customWidth="1"/>
    <col min="1539" max="1539" width="9.7109375" style="1150" customWidth="1"/>
    <col min="1540" max="1540" width="4.7109375" style="1150" customWidth="1"/>
    <col min="1541" max="1541" width="14.42578125" style="1150" customWidth="1"/>
    <col min="1542" max="1542" width="11.140625" style="1150" customWidth="1"/>
    <col min="1543" max="1543" width="10.28515625" style="1150" customWidth="1"/>
    <col min="1544" max="1544" width="13" style="1150" customWidth="1"/>
    <col min="1545" max="1545" width="8.28515625" style="1150" customWidth="1"/>
    <col min="1546" max="1791" width="10" style="1150"/>
    <col min="1792" max="1792" width="2.5703125" style="1150" customWidth="1"/>
    <col min="1793" max="1793" width="7.140625" style="1150" customWidth="1"/>
    <col min="1794" max="1794" width="37.140625" style="1150" customWidth="1"/>
    <col min="1795" max="1795" width="9.7109375" style="1150" customWidth="1"/>
    <col min="1796" max="1796" width="4.7109375" style="1150" customWidth="1"/>
    <col min="1797" max="1797" width="14.42578125" style="1150" customWidth="1"/>
    <col min="1798" max="1798" width="11.140625" style="1150" customWidth="1"/>
    <col min="1799" max="1799" width="10.28515625" style="1150" customWidth="1"/>
    <col min="1800" max="1800" width="13" style="1150" customWidth="1"/>
    <col min="1801" max="1801" width="8.28515625" style="1150" customWidth="1"/>
    <col min="1802" max="2047" width="10" style="1150"/>
    <col min="2048" max="2048" width="2.5703125" style="1150" customWidth="1"/>
    <col min="2049" max="2049" width="7.140625" style="1150" customWidth="1"/>
    <col min="2050" max="2050" width="37.140625" style="1150" customWidth="1"/>
    <col min="2051" max="2051" width="9.7109375" style="1150" customWidth="1"/>
    <col min="2052" max="2052" width="4.7109375" style="1150" customWidth="1"/>
    <col min="2053" max="2053" width="14.42578125" style="1150" customWidth="1"/>
    <col min="2054" max="2054" width="11.140625" style="1150" customWidth="1"/>
    <col min="2055" max="2055" width="10.28515625" style="1150" customWidth="1"/>
    <col min="2056" max="2056" width="13" style="1150" customWidth="1"/>
    <col min="2057" max="2057" width="8.28515625" style="1150" customWidth="1"/>
    <col min="2058" max="2303" width="10" style="1150"/>
    <col min="2304" max="2304" width="2.5703125" style="1150" customWidth="1"/>
    <col min="2305" max="2305" width="7.140625" style="1150" customWidth="1"/>
    <col min="2306" max="2306" width="37.140625" style="1150" customWidth="1"/>
    <col min="2307" max="2307" width="9.7109375" style="1150" customWidth="1"/>
    <col min="2308" max="2308" width="4.7109375" style="1150" customWidth="1"/>
    <col min="2309" max="2309" width="14.42578125" style="1150" customWidth="1"/>
    <col min="2310" max="2310" width="11.140625" style="1150" customWidth="1"/>
    <col min="2311" max="2311" width="10.28515625" style="1150" customWidth="1"/>
    <col min="2312" max="2312" width="13" style="1150" customWidth="1"/>
    <col min="2313" max="2313" width="8.28515625" style="1150" customWidth="1"/>
    <col min="2314" max="2559" width="10" style="1150"/>
    <col min="2560" max="2560" width="2.5703125" style="1150" customWidth="1"/>
    <col min="2561" max="2561" width="7.140625" style="1150" customWidth="1"/>
    <col min="2562" max="2562" width="37.140625" style="1150" customWidth="1"/>
    <col min="2563" max="2563" width="9.7109375" style="1150" customWidth="1"/>
    <col min="2564" max="2564" width="4.7109375" style="1150" customWidth="1"/>
    <col min="2565" max="2565" width="14.42578125" style="1150" customWidth="1"/>
    <col min="2566" max="2566" width="11.140625" style="1150" customWidth="1"/>
    <col min="2567" max="2567" width="10.28515625" style="1150" customWidth="1"/>
    <col min="2568" max="2568" width="13" style="1150" customWidth="1"/>
    <col min="2569" max="2569" width="8.28515625" style="1150" customWidth="1"/>
    <col min="2570" max="2815" width="10" style="1150"/>
    <col min="2816" max="2816" width="2.5703125" style="1150" customWidth="1"/>
    <col min="2817" max="2817" width="7.140625" style="1150" customWidth="1"/>
    <col min="2818" max="2818" width="37.140625" style="1150" customWidth="1"/>
    <col min="2819" max="2819" width="9.7109375" style="1150" customWidth="1"/>
    <col min="2820" max="2820" width="4.7109375" style="1150" customWidth="1"/>
    <col min="2821" max="2821" width="14.42578125" style="1150" customWidth="1"/>
    <col min="2822" max="2822" width="11.140625" style="1150" customWidth="1"/>
    <col min="2823" max="2823" width="10.28515625" style="1150" customWidth="1"/>
    <col min="2824" max="2824" width="13" style="1150" customWidth="1"/>
    <col min="2825" max="2825" width="8.28515625" style="1150" customWidth="1"/>
    <col min="2826" max="3071" width="10" style="1150"/>
    <col min="3072" max="3072" width="2.5703125" style="1150" customWidth="1"/>
    <col min="3073" max="3073" width="7.140625" style="1150" customWidth="1"/>
    <col min="3074" max="3074" width="37.140625" style="1150" customWidth="1"/>
    <col min="3075" max="3075" width="9.7109375" style="1150" customWidth="1"/>
    <col min="3076" max="3076" width="4.7109375" style="1150" customWidth="1"/>
    <col min="3077" max="3077" width="14.42578125" style="1150" customWidth="1"/>
    <col min="3078" max="3078" width="11.140625" style="1150" customWidth="1"/>
    <col min="3079" max="3079" width="10.28515625" style="1150" customWidth="1"/>
    <col min="3080" max="3080" width="13" style="1150" customWidth="1"/>
    <col min="3081" max="3081" width="8.28515625" style="1150" customWidth="1"/>
    <col min="3082" max="3327" width="10" style="1150"/>
    <col min="3328" max="3328" width="2.5703125" style="1150" customWidth="1"/>
    <col min="3329" max="3329" width="7.140625" style="1150" customWidth="1"/>
    <col min="3330" max="3330" width="37.140625" style="1150" customWidth="1"/>
    <col min="3331" max="3331" width="9.7109375" style="1150" customWidth="1"/>
    <col min="3332" max="3332" width="4.7109375" style="1150" customWidth="1"/>
    <col min="3333" max="3333" width="14.42578125" style="1150" customWidth="1"/>
    <col min="3334" max="3334" width="11.140625" style="1150" customWidth="1"/>
    <col min="3335" max="3335" width="10.28515625" style="1150" customWidth="1"/>
    <col min="3336" max="3336" width="13" style="1150" customWidth="1"/>
    <col min="3337" max="3337" width="8.28515625" style="1150" customWidth="1"/>
    <col min="3338" max="3583" width="10" style="1150"/>
    <col min="3584" max="3584" width="2.5703125" style="1150" customWidth="1"/>
    <col min="3585" max="3585" width="7.140625" style="1150" customWidth="1"/>
    <col min="3586" max="3586" width="37.140625" style="1150" customWidth="1"/>
    <col min="3587" max="3587" width="9.7109375" style="1150" customWidth="1"/>
    <col min="3588" max="3588" width="4.7109375" style="1150" customWidth="1"/>
    <col min="3589" max="3589" width="14.42578125" style="1150" customWidth="1"/>
    <col min="3590" max="3590" width="11.140625" style="1150" customWidth="1"/>
    <col min="3591" max="3591" width="10.28515625" style="1150" customWidth="1"/>
    <col min="3592" max="3592" width="13" style="1150" customWidth="1"/>
    <col min="3593" max="3593" width="8.28515625" style="1150" customWidth="1"/>
    <col min="3594" max="3839" width="10" style="1150"/>
    <col min="3840" max="3840" width="2.5703125" style="1150" customWidth="1"/>
    <col min="3841" max="3841" width="7.140625" style="1150" customWidth="1"/>
    <col min="3842" max="3842" width="37.140625" style="1150" customWidth="1"/>
    <col min="3843" max="3843" width="9.7109375" style="1150" customWidth="1"/>
    <col min="3844" max="3844" width="4.7109375" style="1150" customWidth="1"/>
    <col min="3845" max="3845" width="14.42578125" style="1150" customWidth="1"/>
    <col min="3846" max="3846" width="11.140625" style="1150" customWidth="1"/>
    <col min="3847" max="3847" width="10.28515625" style="1150" customWidth="1"/>
    <col min="3848" max="3848" width="13" style="1150" customWidth="1"/>
    <col min="3849" max="3849" width="8.28515625" style="1150" customWidth="1"/>
    <col min="3850" max="4095" width="10" style="1150"/>
    <col min="4096" max="4096" width="2.5703125" style="1150" customWidth="1"/>
    <col min="4097" max="4097" width="7.140625" style="1150" customWidth="1"/>
    <col min="4098" max="4098" width="37.140625" style="1150" customWidth="1"/>
    <col min="4099" max="4099" width="9.7109375" style="1150" customWidth="1"/>
    <col min="4100" max="4100" width="4.7109375" style="1150" customWidth="1"/>
    <col min="4101" max="4101" width="14.42578125" style="1150" customWidth="1"/>
    <col min="4102" max="4102" width="11.140625" style="1150" customWidth="1"/>
    <col min="4103" max="4103" width="10.28515625" style="1150" customWidth="1"/>
    <col min="4104" max="4104" width="13" style="1150" customWidth="1"/>
    <col min="4105" max="4105" width="8.28515625" style="1150" customWidth="1"/>
    <col min="4106" max="4351" width="10" style="1150"/>
    <col min="4352" max="4352" width="2.5703125" style="1150" customWidth="1"/>
    <col min="4353" max="4353" width="7.140625" style="1150" customWidth="1"/>
    <col min="4354" max="4354" width="37.140625" style="1150" customWidth="1"/>
    <col min="4355" max="4355" width="9.7109375" style="1150" customWidth="1"/>
    <col min="4356" max="4356" width="4.7109375" style="1150" customWidth="1"/>
    <col min="4357" max="4357" width="14.42578125" style="1150" customWidth="1"/>
    <col min="4358" max="4358" width="11.140625" style="1150" customWidth="1"/>
    <col min="4359" max="4359" width="10.28515625" style="1150" customWidth="1"/>
    <col min="4360" max="4360" width="13" style="1150" customWidth="1"/>
    <col min="4361" max="4361" width="8.28515625" style="1150" customWidth="1"/>
    <col min="4362" max="4607" width="10" style="1150"/>
    <col min="4608" max="4608" width="2.5703125" style="1150" customWidth="1"/>
    <col min="4609" max="4609" width="7.140625" style="1150" customWidth="1"/>
    <col min="4610" max="4610" width="37.140625" style="1150" customWidth="1"/>
    <col min="4611" max="4611" width="9.7109375" style="1150" customWidth="1"/>
    <col min="4612" max="4612" width="4.7109375" style="1150" customWidth="1"/>
    <col min="4613" max="4613" width="14.42578125" style="1150" customWidth="1"/>
    <col min="4614" max="4614" width="11.140625" style="1150" customWidth="1"/>
    <col min="4615" max="4615" width="10.28515625" style="1150" customWidth="1"/>
    <col min="4616" max="4616" width="13" style="1150" customWidth="1"/>
    <col min="4617" max="4617" width="8.28515625" style="1150" customWidth="1"/>
    <col min="4618" max="4863" width="10" style="1150"/>
    <col min="4864" max="4864" width="2.5703125" style="1150" customWidth="1"/>
    <col min="4865" max="4865" width="7.140625" style="1150" customWidth="1"/>
    <col min="4866" max="4866" width="37.140625" style="1150" customWidth="1"/>
    <col min="4867" max="4867" width="9.7109375" style="1150" customWidth="1"/>
    <col min="4868" max="4868" width="4.7109375" style="1150" customWidth="1"/>
    <col min="4869" max="4869" width="14.42578125" style="1150" customWidth="1"/>
    <col min="4870" max="4870" width="11.140625" style="1150" customWidth="1"/>
    <col min="4871" max="4871" width="10.28515625" style="1150" customWidth="1"/>
    <col min="4872" max="4872" width="13" style="1150" customWidth="1"/>
    <col min="4873" max="4873" width="8.28515625" style="1150" customWidth="1"/>
    <col min="4874" max="5119" width="10" style="1150"/>
    <col min="5120" max="5120" width="2.5703125" style="1150" customWidth="1"/>
    <col min="5121" max="5121" width="7.140625" style="1150" customWidth="1"/>
    <col min="5122" max="5122" width="37.140625" style="1150" customWidth="1"/>
    <col min="5123" max="5123" width="9.7109375" style="1150" customWidth="1"/>
    <col min="5124" max="5124" width="4.7109375" style="1150" customWidth="1"/>
    <col min="5125" max="5125" width="14.42578125" style="1150" customWidth="1"/>
    <col min="5126" max="5126" width="11.140625" style="1150" customWidth="1"/>
    <col min="5127" max="5127" width="10.28515625" style="1150" customWidth="1"/>
    <col min="5128" max="5128" width="13" style="1150" customWidth="1"/>
    <col min="5129" max="5129" width="8.28515625" style="1150" customWidth="1"/>
    <col min="5130" max="5375" width="10" style="1150"/>
    <col min="5376" max="5376" width="2.5703125" style="1150" customWidth="1"/>
    <col min="5377" max="5377" width="7.140625" style="1150" customWidth="1"/>
    <col min="5378" max="5378" width="37.140625" style="1150" customWidth="1"/>
    <col min="5379" max="5379" width="9.7109375" style="1150" customWidth="1"/>
    <col min="5380" max="5380" width="4.7109375" style="1150" customWidth="1"/>
    <col min="5381" max="5381" width="14.42578125" style="1150" customWidth="1"/>
    <col min="5382" max="5382" width="11.140625" style="1150" customWidth="1"/>
    <col min="5383" max="5383" width="10.28515625" style="1150" customWidth="1"/>
    <col min="5384" max="5384" width="13" style="1150" customWidth="1"/>
    <col min="5385" max="5385" width="8.28515625" style="1150" customWidth="1"/>
    <col min="5386" max="5631" width="10" style="1150"/>
    <col min="5632" max="5632" width="2.5703125" style="1150" customWidth="1"/>
    <col min="5633" max="5633" width="7.140625" style="1150" customWidth="1"/>
    <col min="5634" max="5634" width="37.140625" style="1150" customWidth="1"/>
    <col min="5635" max="5635" width="9.7109375" style="1150" customWidth="1"/>
    <col min="5636" max="5636" width="4.7109375" style="1150" customWidth="1"/>
    <col min="5637" max="5637" width="14.42578125" style="1150" customWidth="1"/>
    <col min="5638" max="5638" width="11.140625" style="1150" customWidth="1"/>
    <col min="5639" max="5639" width="10.28515625" style="1150" customWidth="1"/>
    <col min="5640" max="5640" width="13" style="1150" customWidth="1"/>
    <col min="5641" max="5641" width="8.28515625" style="1150" customWidth="1"/>
    <col min="5642" max="5887" width="10" style="1150"/>
    <col min="5888" max="5888" width="2.5703125" style="1150" customWidth="1"/>
    <col min="5889" max="5889" width="7.140625" style="1150" customWidth="1"/>
    <col min="5890" max="5890" width="37.140625" style="1150" customWidth="1"/>
    <col min="5891" max="5891" width="9.7109375" style="1150" customWidth="1"/>
    <col min="5892" max="5892" width="4.7109375" style="1150" customWidth="1"/>
    <col min="5893" max="5893" width="14.42578125" style="1150" customWidth="1"/>
    <col min="5894" max="5894" width="11.140625" style="1150" customWidth="1"/>
    <col min="5895" max="5895" width="10.28515625" style="1150" customWidth="1"/>
    <col min="5896" max="5896" width="13" style="1150" customWidth="1"/>
    <col min="5897" max="5897" width="8.28515625" style="1150" customWidth="1"/>
    <col min="5898" max="6143" width="10" style="1150"/>
    <col min="6144" max="6144" width="2.5703125" style="1150" customWidth="1"/>
    <col min="6145" max="6145" width="7.140625" style="1150" customWidth="1"/>
    <col min="6146" max="6146" width="37.140625" style="1150" customWidth="1"/>
    <col min="6147" max="6147" width="9.7109375" style="1150" customWidth="1"/>
    <col min="6148" max="6148" width="4.7109375" style="1150" customWidth="1"/>
    <col min="6149" max="6149" width="14.42578125" style="1150" customWidth="1"/>
    <col min="6150" max="6150" width="11.140625" style="1150" customWidth="1"/>
    <col min="6151" max="6151" width="10.28515625" style="1150" customWidth="1"/>
    <col min="6152" max="6152" width="13" style="1150" customWidth="1"/>
    <col min="6153" max="6153" width="8.28515625" style="1150" customWidth="1"/>
    <col min="6154" max="6399" width="10" style="1150"/>
    <col min="6400" max="6400" width="2.5703125" style="1150" customWidth="1"/>
    <col min="6401" max="6401" width="7.140625" style="1150" customWidth="1"/>
    <col min="6402" max="6402" width="37.140625" style="1150" customWidth="1"/>
    <col min="6403" max="6403" width="9.7109375" style="1150" customWidth="1"/>
    <col min="6404" max="6404" width="4.7109375" style="1150" customWidth="1"/>
    <col min="6405" max="6405" width="14.42578125" style="1150" customWidth="1"/>
    <col min="6406" max="6406" width="11.140625" style="1150" customWidth="1"/>
    <col min="6407" max="6407" width="10.28515625" style="1150" customWidth="1"/>
    <col min="6408" max="6408" width="13" style="1150" customWidth="1"/>
    <col min="6409" max="6409" width="8.28515625" style="1150" customWidth="1"/>
    <col min="6410" max="6655" width="10" style="1150"/>
    <col min="6656" max="6656" width="2.5703125" style="1150" customWidth="1"/>
    <col min="6657" max="6657" width="7.140625" style="1150" customWidth="1"/>
    <col min="6658" max="6658" width="37.140625" style="1150" customWidth="1"/>
    <col min="6659" max="6659" width="9.7109375" style="1150" customWidth="1"/>
    <col min="6660" max="6660" width="4.7109375" style="1150" customWidth="1"/>
    <col min="6661" max="6661" width="14.42578125" style="1150" customWidth="1"/>
    <col min="6662" max="6662" width="11.140625" style="1150" customWidth="1"/>
    <col min="6663" max="6663" width="10.28515625" style="1150" customWidth="1"/>
    <col min="6664" max="6664" width="13" style="1150" customWidth="1"/>
    <col min="6665" max="6665" width="8.28515625" style="1150" customWidth="1"/>
    <col min="6666" max="6911" width="10" style="1150"/>
    <col min="6912" max="6912" width="2.5703125" style="1150" customWidth="1"/>
    <col min="6913" max="6913" width="7.140625" style="1150" customWidth="1"/>
    <col min="6914" max="6914" width="37.140625" style="1150" customWidth="1"/>
    <col min="6915" max="6915" width="9.7109375" style="1150" customWidth="1"/>
    <col min="6916" max="6916" width="4.7109375" style="1150" customWidth="1"/>
    <col min="6917" max="6917" width="14.42578125" style="1150" customWidth="1"/>
    <col min="6918" max="6918" width="11.140625" style="1150" customWidth="1"/>
    <col min="6919" max="6919" width="10.28515625" style="1150" customWidth="1"/>
    <col min="6920" max="6920" width="13" style="1150" customWidth="1"/>
    <col min="6921" max="6921" width="8.28515625" style="1150" customWidth="1"/>
    <col min="6922" max="7167" width="10" style="1150"/>
    <col min="7168" max="7168" width="2.5703125" style="1150" customWidth="1"/>
    <col min="7169" max="7169" width="7.140625" style="1150" customWidth="1"/>
    <col min="7170" max="7170" width="37.140625" style="1150" customWidth="1"/>
    <col min="7171" max="7171" width="9.7109375" style="1150" customWidth="1"/>
    <col min="7172" max="7172" width="4.7109375" style="1150" customWidth="1"/>
    <col min="7173" max="7173" width="14.42578125" style="1150" customWidth="1"/>
    <col min="7174" max="7174" width="11.140625" style="1150" customWidth="1"/>
    <col min="7175" max="7175" width="10.28515625" style="1150" customWidth="1"/>
    <col min="7176" max="7176" width="13" style="1150" customWidth="1"/>
    <col min="7177" max="7177" width="8.28515625" style="1150" customWidth="1"/>
    <col min="7178" max="7423" width="10" style="1150"/>
    <col min="7424" max="7424" width="2.5703125" style="1150" customWidth="1"/>
    <col min="7425" max="7425" width="7.140625" style="1150" customWidth="1"/>
    <col min="7426" max="7426" width="37.140625" style="1150" customWidth="1"/>
    <col min="7427" max="7427" width="9.7109375" style="1150" customWidth="1"/>
    <col min="7428" max="7428" width="4.7109375" style="1150" customWidth="1"/>
    <col min="7429" max="7429" width="14.42578125" style="1150" customWidth="1"/>
    <col min="7430" max="7430" width="11.140625" style="1150" customWidth="1"/>
    <col min="7431" max="7431" width="10.28515625" style="1150" customWidth="1"/>
    <col min="7432" max="7432" width="13" style="1150" customWidth="1"/>
    <col min="7433" max="7433" width="8.28515625" style="1150" customWidth="1"/>
    <col min="7434" max="7679" width="10" style="1150"/>
    <col min="7680" max="7680" width="2.5703125" style="1150" customWidth="1"/>
    <col min="7681" max="7681" width="7.140625" style="1150" customWidth="1"/>
    <col min="7682" max="7682" width="37.140625" style="1150" customWidth="1"/>
    <col min="7683" max="7683" width="9.7109375" style="1150" customWidth="1"/>
    <col min="7684" max="7684" width="4.7109375" style="1150" customWidth="1"/>
    <col min="7685" max="7685" width="14.42578125" style="1150" customWidth="1"/>
    <col min="7686" max="7686" width="11.140625" style="1150" customWidth="1"/>
    <col min="7687" max="7687" width="10.28515625" style="1150" customWidth="1"/>
    <col min="7688" max="7688" width="13" style="1150" customWidth="1"/>
    <col min="7689" max="7689" width="8.28515625" style="1150" customWidth="1"/>
    <col min="7690" max="7935" width="10" style="1150"/>
    <col min="7936" max="7936" width="2.5703125" style="1150" customWidth="1"/>
    <col min="7937" max="7937" width="7.140625" style="1150" customWidth="1"/>
    <col min="7938" max="7938" width="37.140625" style="1150" customWidth="1"/>
    <col min="7939" max="7939" width="9.7109375" style="1150" customWidth="1"/>
    <col min="7940" max="7940" width="4.7109375" style="1150" customWidth="1"/>
    <col min="7941" max="7941" width="14.42578125" style="1150" customWidth="1"/>
    <col min="7942" max="7942" width="11.140625" style="1150" customWidth="1"/>
    <col min="7943" max="7943" width="10.28515625" style="1150" customWidth="1"/>
    <col min="7944" max="7944" width="13" style="1150" customWidth="1"/>
    <col min="7945" max="7945" width="8.28515625" style="1150" customWidth="1"/>
    <col min="7946" max="8191" width="10" style="1150"/>
    <col min="8192" max="8192" width="2.5703125" style="1150" customWidth="1"/>
    <col min="8193" max="8193" width="7.140625" style="1150" customWidth="1"/>
    <col min="8194" max="8194" width="37.140625" style="1150" customWidth="1"/>
    <col min="8195" max="8195" width="9.7109375" style="1150" customWidth="1"/>
    <col min="8196" max="8196" width="4.7109375" style="1150" customWidth="1"/>
    <col min="8197" max="8197" width="14.42578125" style="1150" customWidth="1"/>
    <col min="8198" max="8198" width="11.140625" style="1150" customWidth="1"/>
    <col min="8199" max="8199" width="10.28515625" style="1150" customWidth="1"/>
    <col min="8200" max="8200" width="13" style="1150" customWidth="1"/>
    <col min="8201" max="8201" width="8.28515625" style="1150" customWidth="1"/>
    <col min="8202" max="8447" width="10" style="1150"/>
    <col min="8448" max="8448" width="2.5703125" style="1150" customWidth="1"/>
    <col min="8449" max="8449" width="7.140625" style="1150" customWidth="1"/>
    <col min="8450" max="8450" width="37.140625" style="1150" customWidth="1"/>
    <col min="8451" max="8451" width="9.7109375" style="1150" customWidth="1"/>
    <col min="8452" max="8452" width="4.7109375" style="1150" customWidth="1"/>
    <col min="8453" max="8453" width="14.42578125" style="1150" customWidth="1"/>
    <col min="8454" max="8454" width="11.140625" style="1150" customWidth="1"/>
    <col min="8455" max="8455" width="10.28515625" style="1150" customWidth="1"/>
    <col min="8456" max="8456" width="13" style="1150" customWidth="1"/>
    <col min="8457" max="8457" width="8.28515625" style="1150" customWidth="1"/>
    <col min="8458" max="8703" width="10" style="1150"/>
    <col min="8704" max="8704" width="2.5703125" style="1150" customWidth="1"/>
    <col min="8705" max="8705" width="7.140625" style="1150" customWidth="1"/>
    <col min="8706" max="8706" width="37.140625" style="1150" customWidth="1"/>
    <col min="8707" max="8707" width="9.7109375" style="1150" customWidth="1"/>
    <col min="8708" max="8708" width="4.7109375" style="1150" customWidth="1"/>
    <col min="8709" max="8709" width="14.42578125" style="1150" customWidth="1"/>
    <col min="8710" max="8710" width="11.140625" style="1150" customWidth="1"/>
    <col min="8711" max="8711" width="10.28515625" style="1150" customWidth="1"/>
    <col min="8712" max="8712" width="13" style="1150" customWidth="1"/>
    <col min="8713" max="8713" width="8.28515625" style="1150" customWidth="1"/>
    <col min="8714" max="8959" width="10" style="1150"/>
    <col min="8960" max="8960" width="2.5703125" style="1150" customWidth="1"/>
    <col min="8961" max="8961" width="7.140625" style="1150" customWidth="1"/>
    <col min="8962" max="8962" width="37.140625" style="1150" customWidth="1"/>
    <col min="8963" max="8963" width="9.7109375" style="1150" customWidth="1"/>
    <col min="8964" max="8964" width="4.7109375" style="1150" customWidth="1"/>
    <col min="8965" max="8965" width="14.42578125" style="1150" customWidth="1"/>
    <col min="8966" max="8966" width="11.140625" style="1150" customWidth="1"/>
    <col min="8967" max="8967" width="10.28515625" style="1150" customWidth="1"/>
    <col min="8968" max="8968" width="13" style="1150" customWidth="1"/>
    <col min="8969" max="8969" width="8.28515625" style="1150" customWidth="1"/>
    <col min="8970" max="9215" width="10" style="1150"/>
    <col min="9216" max="9216" width="2.5703125" style="1150" customWidth="1"/>
    <col min="9217" max="9217" width="7.140625" style="1150" customWidth="1"/>
    <col min="9218" max="9218" width="37.140625" style="1150" customWidth="1"/>
    <col min="9219" max="9219" width="9.7109375" style="1150" customWidth="1"/>
    <col min="9220" max="9220" width="4.7109375" style="1150" customWidth="1"/>
    <col min="9221" max="9221" width="14.42578125" style="1150" customWidth="1"/>
    <col min="9222" max="9222" width="11.140625" style="1150" customWidth="1"/>
    <col min="9223" max="9223" width="10.28515625" style="1150" customWidth="1"/>
    <col min="9224" max="9224" width="13" style="1150" customWidth="1"/>
    <col min="9225" max="9225" width="8.28515625" style="1150" customWidth="1"/>
    <col min="9226" max="9471" width="10" style="1150"/>
    <col min="9472" max="9472" width="2.5703125" style="1150" customWidth="1"/>
    <col min="9473" max="9473" width="7.140625" style="1150" customWidth="1"/>
    <col min="9474" max="9474" width="37.140625" style="1150" customWidth="1"/>
    <col min="9475" max="9475" width="9.7109375" style="1150" customWidth="1"/>
    <col min="9476" max="9476" width="4.7109375" style="1150" customWidth="1"/>
    <col min="9477" max="9477" width="14.42578125" style="1150" customWidth="1"/>
    <col min="9478" max="9478" width="11.140625" style="1150" customWidth="1"/>
    <col min="9479" max="9479" width="10.28515625" style="1150" customWidth="1"/>
    <col min="9480" max="9480" width="13" style="1150" customWidth="1"/>
    <col min="9481" max="9481" width="8.28515625" style="1150" customWidth="1"/>
    <col min="9482" max="9727" width="10" style="1150"/>
    <col min="9728" max="9728" width="2.5703125" style="1150" customWidth="1"/>
    <col min="9729" max="9729" width="7.140625" style="1150" customWidth="1"/>
    <col min="9730" max="9730" width="37.140625" style="1150" customWidth="1"/>
    <col min="9731" max="9731" width="9.7109375" style="1150" customWidth="1"/>
    <col min="9732" max="9732" width="4.7109375" style="1150" customWidth="1"/>
    <col min="9733" max="9733" width="14.42578125" style="1150" customWidth="1"/>
    <col min="9734" max="9734" width="11.140625" style="1150" customWidth="1"/>
    <col min="9735" max="9735" width="10.28515625" style="1150" customWidth="1"/>
    <col min="9736" max="9736" width="13" style="1150" customWidth="1"/>
    <col min="9737" max="9737" width="8.28515625" style="1150" customWidth="1"/>
    <col min="9738" max="9983" width="10" style="1150"/>
    <col min="9984" max="9984" width="2.5703125" style="1150" customWidth="1"/>
    <col min="9985" max="9985" width="7.140625" style="1150" customWidth="1"/>
    <col min="9986" max="9986" width="37.140625" style="1150" customWidth="1"/>
    <col min="9987" max="9987" width="9.7109375" style="1150" customWidth="1"/>
    <col min="9988" max="9988" width="4.7109375" style="1150" customWidth="1"/>
    <col min="9989" max="9989" width="14.42578125" style="1150" customWidth="1"/>
    <col min="9990" max="9990" width="11.140625" style="1150" customWidth="1"/>
    <col min="9991" max="9991" width="10.28515625" style="1150" customWidth="1"/>
    <col min="9992" max="9992" width="13" style="1150" customWidth="1"/>
    <col min="9993" max="9993" width="8.28515625" style="1150" customWidth="1"/>
    <col min="9994" max="10239" width="10" style="1150"/>
    <col min="10240" max="10240" width="2.5703125" style="1150" customWidth="1"/>
    <col min="10241" max="10241" width="7.140625" style="1150" customWidth="1"/>
    <col min="10242" max="10242" width="37.140625" style="1150" customWidth="1"/>
    <col min="10243" max="10243" width="9.7109375" style="1150" customWidth="1"/>
    <col min="10244" max="10244" width="4.7109375" style="1150" customWidth="1"/>
    <col min="10245" max="10245" width="14.42578125" style="1150" customWidth="1"/>
    <col min="10246" max="10246" width="11.140625" style="1150" customWidth="1"/>
    <col min="10247" max="10247" width="10.28515625" style="1150" customWidth="1"/>
    <col min="10248" max="10248" width="13" style="1150" customWidth="1"/>
    <col min="10249" max="10249" width="8.28515625" style="1150" customWidth="1"/>
    <col min="10250" max="10495" width="10" style="1150"/>
    <col min="10496" max="10496" width="2.5703125" style="1150" customWidth="1"/>
    <col min="10497" max="10497" width="7.140625" style="1150" customWidth="1"/>
    <col min="10498" max="10498" width="37.140625" style="1150" customWidth="1"/>
    <col min="10499" max="10499" width="9.7109375" style="1150" customWidth="1"/>
    <col min="10500" max="10500" width="4.7109375" style="1150" customWidth="1"/>
    <col min="10501" max="10501" width="14.42578125" style="1150" customWidth="1"/>
    <col min="10502" max="10502" width="11.140625" style="1150" customWidth="1"/>
    <col min="10503" max="10503" width="10.28515625" style="1150" customWidth="1"/>
    <col min="10504" max="10504" width="13" style="1150" customWidth="1"/>
    <col min="10505" max="10505" width="8.28515625" style="1150" customWidth="1"/>
    <col min="10506" max="10751" width="10" style="1150"/>
    <col min="10752" max="10752" width="2.5703125" style="1150" customWidth="1"/>
    <col min="10753" max="10753" width="7.140625" style="1150" customWidth="1"/>
    <col min="10754" max="10754" width="37.140625" style="1150" customWidth="1"/>
    <col min="10755" max="10755" width="9.7109375" style="1150" customWidth="1"/>
    <col min="10756" max="10756" width="4.7109375" style="1150" customWidth="1"/>
    <col min="10757" max="10757" width="14.42578125" style="1150" customWidth="1"/>
    <col min="10758" max="10758" width="11.140625" style="1150" customWidth="1"/>
    <col min="10759" max="10759" width="10.28515625" style="1150" customWidth="1"/>
    <col min="10760" max="10760" width="13" style="1150" customWidth="1"/>
    <col min="10761" max="10761" width="8.28515625" style="1150" customWidth="1"/>
    <col min="10762" max="11007" width="10" style="1150"/>
    <col min="11008" max="11008" width="2.5703125" style="1150" customWidth="1"/>
    <col min="11009" max="11009" width="7.140625" style="1150" customWidth="1"/>
    <col min="11010" max="11010" width="37.140625" style="1150" customWidth="1"/>
    <col min="11011" max="11011" width="9.7109375" style="1150" customWidth="1"/>
    <col min="11012" max="11012" width="4.7109375" style="1150" customWidth="1"/>
    <col min="11013" max="11013" width="14.42578125" style="1150" customWidth="1"/>
    <col min="11014" max="11014" width="11.140625" style="1150" customWidth="1"/>
    <col min="11015" max="11015" width="10.28515625" style="1150" customWidth="1"/>
    <col min="11016" max="11016" width="13" style="1150" customWidth="1"/>
    <col min="11017" max="11017" width="8.28515625" style="1150" customWidth="1"/>
    <col min="11018" max="11263" width="10" style="1150"/>
    <col min="11264" max="11264" width="2.5703125" style="1150" customWidth="1"/>
    <col min="11265" max="11265" width="7.140625" style="1150" customWidth="1"/>
    <col min="11266" max="11266" width="37.140625" style="1150" customWidth="1"/>
    <col min="11267" max="11267" width="9.7109375" style="1150" customWidth="1"/>
    <col min="11268" max="11268" width="4.7109375" style="1150" customWidth="1"/>
    <col min="11269" max="11269" width="14.42578125" style="1150" customWidth="1"/>
    <col min="11270" max="11270" width="11.140625" style="1150" customWidth="1"/>
    <col min="11271" max="11271" width="10.28515625" style="1150" customWidth="1"/>
    <col min="11272" max="11272" width="13" style="1150" customWidth="1"/>
    <col min="11273" max="11273" width="8.28515625" style="1150" customWidth="1"/>
    <col min="11274" max="11519" width="10" style="1150"/>
    <col min="11520" max="11520" width="2.5703125" style="1150" customWidth="1"/>
    <col min="11521" max="11521" width="7.140625" style="1150" customWidth="1"/>
    <col min="11522" max="11522" width="37.140625" style="1150" customWidth="1"/>
    <col min="11523" max="11523" width="9.7109375" style="1150" customWidth="1"/>
    <col min="11524" max="11524" width="4.7109375" style="1150" customWidth="1"/>
    <col min="11525" max="11525" width="14.42578125" style="1150" customWidth="1"/>
    <col min="11526" max="11526" width="11.140625" style="1150" customWidth="1"/>
    <col min="11527" max="11527" width="10.28515625" style="1150" customWidth="1"/>
    <col min="11528" max="11528" width="13" style="1150" customWidth="1"/>
    <col min="11529" max="11529" width="8.28515625" style="1150" customWidth="1"/>
    <col min="11530" max="11775" width="10" style="1150"/>
    <col min="11776" max="11776" width="2.5703125" style="1150" customWidth="1"/>
    <col min="11777" max="11777" width="7.140625" style="1150" customWidth="1"/>
    <col min="11778" max="11778" width="37.140625" style="1150" customWidth="1"/>
    <col min="11779" max="11779" width="9.7109375" style="1150" customWidth="1"/>
    <col min="11780" max="11780" width="4.7109375" style="1150" customWidth="1"/>
    <col min="11781" max="11781" width="14.42578125" style="1150" customWidth="1"/>
    <col min="11782" max="11782" width="11.140625" style="1150" customWidth="1"/>
    <col min="11783" max="11783" width="10.28515625" style="1150" customWidth="1"/>
    <col min="11784" max="11784" width="13" style="1150" customWidth="1"/>
    <col min="11785" max="11785" width="8.28515625" style="1150" customWidth="1"/>
    <col min="11786" max="12031" width="10" style="1150"/>
    <col min="12032" max="12032" width="2.5703125" style="1150" customWidth="1"/>
    <col min="12033" max="12033" width="7.140625" style="1150" customWidth="1"/>
    <col min="12034" max="12034" width="37.140625" style="1150" customWidth="1"/>
    <col min="12035" max="12035" width="9.7109375" style="1150" customWidth="1"/>
    <col min="12036" max="12036" width="4.7109375" style="1150" customWidth="1"/>
    <col min="12037" max="12037" width="14.42578125" style="1150" customWidth="1"/>
    <col min="12038" max="12038" width="11.140625" style="1150" customWidth="1"/>
    <col min="12039" max="12039" width="10.28515625" style="1150" customWidth="1"/>
    <col min="12040" max="12040" width="13" style="1150" customWidth="1"/>
    <col min="12041" max="12041" width="8.28515625" style="1150" customWidth="1"/>
    <col min="12042" max="12287" width="10" style="1150"/>
    <col min="12288" max="12288" width="2.5703125" style="1150" customWidth="1"/>
    <col min="12289" max="12289" width="7.140625" style="1150" customWidth="1"/>
    <col min="12290" max="12290" width="37.140625" style="1150" customWidth="1"/>
    <col min="12291" max="12291" width="9.7109375" style="1150" customWidth="1"/>
    <col min="12292" max="12292" width="4.7109375" style="1150" customWidth="1"/>
    <col min="12293" max="12293" width="14.42578125" style="1150" customWidth="1"/>
    <col min="12294" max="12294" width="11.140625" style="1150" customWidth="1"/>
    <col min="12295" max="12295" width="10.28515625" style="1150" customWidth="1"/>
    <col min="12296" max="12296" width="13" style="1150" customWidth="1"/>
    <col min="12297" max="12297" width="8.28515625" style="1150" customWidth="1"/>
    <col min="12298" max="12543" width="10" style="1150"/>
    <col min="12544" max="12544" width="2.5703125" style="1150" customWidth="1"/>
    <col min="12545" max="12545" width="7.140625" style="1150" customWidth="1"/>
    <col min="12546" max="12546" width="37.140625" style="1150" customWidth="1"/>
    <col min="12547" max="12547" width="9.7109375" style="1150" customWidth="1"/>
    <col min="12548" max="12548" width="4.7109375" style="1150" customWidth="1"/>
    <col min="12549" max="12549" width="14.42578125" style="1150" customWidth="1"/>
    <col min="12550" max="12550" width="11.140625" style="1150" customWidth="1"/>
    <col min="12551" max="12551" width="10.28515625" style="1150" customWidth="1"/>
    <col min="12552" max="12552" width="13" style="1150" customWidth="1"/>
    <col min="12553" max="12553" width="8.28515625" style="1150" customWidth="1"/>
    <col min="12554" max="12799" width="10" style="1150"/>
    <col min="12800" max="12800" width="2.5703125" style="1150" customWidth="1"/>
    <col min="12801" max="12801" width="7.140625" style="1150" customWidth="1"/>
    <col min="12802" max="12802" width="37.140625" style="1150" customWidth="1"/>
    <col min="12803" max="12803" width="9.7109375" style="1150" customWidth="1"/>
    <col min="12804" max="12804" width="4.7109375" style="1150" customWidth="1"/>
    <col min="12805" max="12805" width="14.42578125" style="1150" customWidth="1"/>
    <col min="12806" max="12806" width="11.140625" style="1150" customWidth="1"/>
    <col min="12807" max="12807" width="10.28515625" style="1150" customWidth="1"/>
    <col min="12808" max="12808" width="13" style="1150" customWidth="1"/>
    <col min="12809" max="12809" width="8.28515625" style="1150" customWidth="1"/>
    <col min="12810" max="13055" width="10" style="1150"/>
    <col min="13056" max="13056" width="2.5703125" style="1150" customWidth="1"/>
    <col min="13057" max="13057" width="7.140625" style="1150" customWidth="1"/>
    <col min="13058" max="13058" width="37.140625" style="1150" customWidth="1"/>
    <col min="13059" max="13059" width="9.7109375" style="1150" customWidth="1"/>
    <col min="13060" max="13060" width="4.7109375" style="1150" customWidth="1"/>
    <col min="13061" max="13061" width="14.42578125" style="1150" customWidth="1"/>
    <col min="13062" max="13062" width="11.140625" style="1150" customWidth="1"/>
    <col min="13063" max="13063" width="10.28515625" style="1150" customWidth="1"/>
    <col min="13064" max="13064" width="13" style="1150" customWidth="1"/>
    <col min="13065" max="13065" width="8.28515625" style="1150" customWidth="1"/>
    <col min="13066" max="13311" width="10" style="1150"/>
    <col min="13312" max="13312" width="2.5703125" style="1150" customWidth="1"/>
    <col min="13313" max="13313" width="7.140625" style="1150" customWidth="1"/>
    <col min="13314" max="13314" width="37.140625" style="1150" customWidth="1"/>
    <col min="13315" max="13315" width="9.7109375" style="1150" customWidth="1"/>
    <col min="13316" max="13316" width="4.7109375" style="1150" customWidth="1"/>
    <col min="13317" max="13317" width="14.42578125" style="1150" customWidth="1"/>
    <col min="13318" max="13318" width="11.140625" style="1150" customWidth="1"/>
    <col min="13319" max="13319" width="10.28515625" style="1150" customWidth="1"/>
    <col min="13320" max="13320" width="13" style="1150" customWidth="1"/>
    <col min="13321" max="13321" width="8.28515625" style="1150" customWidth="1"/>
    <col min="13322" max="13567" width="10" style="1150"/>
    <col min="13568" max="13568" width="2.5703125" style="1150" customWidth="1"/>
    <col min="13569" max="13569" width="7.140625" style="1150" customWidth="1"/>
    <col min="13570" max="13570" width="37.140625" style="1150" customWidth="1"/>
    <col min="13571" max="13571" width="9.7109375" style="1150" customWidth="1"/>
    <col min="13572" max="13572" width="4.7109375" style="1150" customWidth="1"/>
    <col min="13573" max="13573" width="14.42578125" style="1150" customWidth="1"/>
    <col min="13574" max="13574" width="11.140625" style="1150" customWidth="1"/>
    <col min="13575" max="13575" width="10.28515625" style="1150" customWidth="1"/>
    <col min="13576" max="13576" width="13" style="1150" customWidth="1"/>
    <col min="13577" max="13577" width="8.28515625" style="1150" customWidth="1"/>
    <col min="13578" max="13823" width="10" style="1150"/>
    <col min="13824" max="13824" width="2.5703125" style="1150" customWidth="1"/>
    <col min="13825" max="13825" width="7.140625" style="1150" customWidth="1"/>
    <col min="13826" max="13826" width="37.140625" style="1150" customWidth="1"/>
    <col min="13827" max="13827" width="9.7109375" style="1150" customWidth="1"/>
    <col min="13828" max="13828" width="4.7109375" style="1150" customWidth="1"/>
    <col min="13829" max="13829" width="14.42578125" style="1150" customWidth="1"/>
    <col min="13830" max="13830" width="11.140625" style="1150" customWidth="1"/>
    <col min="13831" max="13831" width="10.28515625" style="1150" customWidth="1"/>
    <col min="13832" max="13832" width="13" style="1150" customWidth="1"/>
    <col min="13833" max="13833" width="8.28515625" style="1150" customWidth="1"/>
    <col min="13834" max="14079" width="10" style="1150"/>
    <col min="14080" max="14080" width="2.5703125" style="1150" customWidth="1"/>
    <col min="14081" max="14081" width="7.140625" style="1150" customWidth="1"/>
    <col min="14082" max="14082" width="37.140625" style="1150" customWidth="1"/>
    <col min="14083" max="14083" width="9.7109375" style="1150" customWidth="1"/>
    <col min="14084" max="14084" width="4.7109375" style="1150" customWidth="1"/>
    <col min="14085" max="14085" width="14.42578125" style="1150" customWidth="1"/>
    <col min="14086" max="14086" width="11.140625" style="1150" customWidth="1"/>
    <col min="14087" max="14087" width="10.28515625" style="1150" customWidth="1"/>
    <col min="14088" max="14088" width="13" style="1150" customWidth="1"/>
    <col min="14089" max="14089" width="8.28515625" style="1150" customWidth="1"/>
    <col min="14090" max="14335" width="10" style="1150"/>
    <col min="14336" max="14336" width="2.5703125" style="1150" customWidth="1"/>
    <col min="14337" max="14337" width="7.140625" style="1150" customWidth="1"/>
    <col min="14338" max="14338" width="37.140625" style="1150" customWidth="1"/>
    <col min="14339" max="14339" width="9.7109375" style="1150" customWidth="1"/>
    <col min="14340" max="14340" width="4.7109375" style="1150" customWidth="1"/>
    <col min="14341" max="14341" width="14.42578125" style="1150" customWidth="1"/>
    <col min="14342" max="14342" width="11.140625" style="1150" customWidth="1"/>
    <col min="14343" max="14343" width="10.28515625" style="1150" customWidth="1"/>
    <col min="14344" max="14344" width="13" style="1150" customWidth="1"/>
    <col min="14345" max="14345" width="8.28515625" style="1150" customWidth="1"/>
    <col min="14346" max="14591" width="10" style="1150"/>
    <col min="14592" max="14592" width="2.5703125" style="1150" customWidth="1"/>
    <col min="14593" max="14593" width="7.140625" style="1150" customWidth="1"/>
    <col min="14594" max="14594" width="37.140625" style="1150" customWidth="1"/>
    <col min="14595" max="14595" width="9.7109375" style="1150" customWidth="1"/>
    <col min="14596" max="14596" width="4.7109375" style="1150" customWidth="1"/>
    <col min="14597" max="14597" width="14.42578125" style="1150" customWidth="1"/>
    <col min="14598" max="14598" width="11.140625" style="1150" customWidth="1"/>
    <col min="14599" max="14599" width="10.28515625" style="1150" customWidth="1"/>
    <col min="14600" max="14600" width="13" style="1150" customWidth="1"/>
    <col min="14601" max="14601" width="8.28515625" style="1150" customWidth="1"/>
    <col min="14602" max="14847" width="10" style="1150"/>
    <col min="14848" max="14848" width="2.5703125" style="1150" customWidth="1"/>
    <col min="14849" max="14849" width="7.140625" style="1150" customWidth="1"/>
    <col min="14850" max="14850" width="37.140625" style="1150" customWidth="1"/>
    <col min="14851" max="14851" width="9.7109375" style="1150" customWidth="1"/>
    <col min="14852" max="14852" width="4.7109375" style="1150" customWidth="1"/>
    <col min="14853" max="14853" width="14.42578125" style="1150" customWidth="1"/>
    <col min="14854" max="14854" width="11.140625" style="1150" customWidth="1"/>
    <col min="14855" max="14855" width="10.28515625" style="1150" customWidth="1"/>
    <col min="14856" max="14856" width="13" style="1150" customWidth="1"/>
    <col min="14857" max="14857" width="8.28515625" style="1150" customWidth="1"/>
    <col min="14858" max="15103" width="10" style="1150"/>
    <col min="15104" max="15104" width="2.5703125" style="1150" customWidth="1"/>
    <col min="15105" max="15105" width="7.140625" style="1150" customWidth="1"/>
    <col min="15106" max="15106" width="37.140625" style="1150" customWidth="1"/>
    <col min="15107" max="15107" width="9.7109375" style="1150" customWidth="1"/>
    <col min="15108" max="15108" width="4.7109375" style="1150" customWidth="1"/>
    <col min="15109" max="15109" width="14.42578125" style="1150" customWidth="1"/>
    <col min="15110" max="15110" width="11.140625" style="1150" customWidth="1"/>
    <col min="15111" max="15111" width="10.28515625" style="1150" customWidth="1"/>
    <col min="15112" max="15112" width="13" style="1150" customWidth="1"/>
    <col min="15113" max="15113" width="8.28515625" style="1150" customWidth="1"/>
    <col min="15114" max="15359" width="10" style="1150"/>
    <col min="15360" max="15360" width="2.5703125" style="1150" customWidth="1"/>
    <col min="15361" max="15361" width="7.140625" style="1150" customWidth="1"/>
    <col min="15362" max="15362" width="37.140625" style="1150" customWidth="1"/>
    <col min="15363" max="15363" width="9.7109375" style="1150" customWidth="1"/>
    <col min="15364" max="15364" width="4.7109375" style="1150" customWidth="1"/>
    <col min="15365" max="15365" width="14.42578125" style="1150" customWidth="1"/>
    <col min="15366" max="15366" width="11.140625" style="1150" customWidth="1"/>
    <col min="15367" max="15367" width="10.28515625" style="1150" customWidth="1"/>
    <col min="15368" max="15368" width="13" style="1150" customWidth="1"/>
    <col min="15369" max="15369" width="8.28515625" style="1150" customWidth="1"/>
    <col min="15370" max="15615" width="10" style="1150"/>
    <col min="15616" max="15616" width="2.5703125" style="1150" customWidth="1"/>
    <col min="15617" max="15617" width="7.140625" style="1150" customWidth="1"/>
    <col min="15618" max="15618" width="37.140625" style="1150" customWidth="1"/>
    <col min="15619" max="15619" width="9.7109375" style="1150" customWidth="1"/>
    <col min="15620" max="15620" width="4.7109375" style="1150" customWidth="1"/>
    <col min="15621" max="15621" width="14.42578125" style="1150" customWidth="1"/>
    <col min="15622" max="15622" width="11.140625" style="1150" customWidth="1"/>
    <col min="15623" max="15623" width="10.28515625" style="1150" customWidth="1"/>
    <col min="15624" max="15624" width="13" style="1150" customWidth="1"/>
    <col min="15625" max="15625" width="8.28515625" style="1150" customWidth="1"/>
    <col min="15626" max="15871" width="10" style="1150"/>
    <col min="15872" max="15872" width="2.5703125" style="1150" customWidth="1"/>
    <col min="15873" max="15873" width="7.140625" style="1150" customWidth="1"/>
    <col min="15874" max="15874" width="37.140625" style="1150" customWidth="1"/>
    <col min="15875" max="15875" width="9.7109375" style="1150" customWidth="1"/>
    <col min="15876" max="15876" width="4.7109375" style="1150" customWidth="1"/>
    <col min="15877" max="15877" width="14.42578125" style="1150" customWidth="1"/>
    <col min="15878" max="15878" width="11.140625" style="1150" customWidth="1"/>
    <col min="15879" max="15879" width="10.28515625" style="1150" customWidth="1"/>
    <col min="15880" max="15880" width="13" style="1150" customWidth="1"/>
    <col min="15881" max="15881" width="8.28515625" style="1150" customWidth="1"/>
    <col min="15882" max="16127" width="10" style="1150"/>
    <col min="16128" max="16128" width="2.5703125" style="1150" customWidth="1"/>
    <col min="16129" max="16129" width="7.140625" style="1150" customWidth="1"/>
    <col min="16130" max="16130" width="37.140625" style="1150" customWidth="1"/>
    <col min="16131" max="16131" width="9.7109375" style="1150" customWidth="1"/>
    <col min="16132" max="16132" width="4.7109375" style="1150" customWidth="1"/>
    <col min="16133" max="16133" width="14.42578125" style="1150" customWidth="1"/>
    <col min="16134" max="16134" width="11.140625" style="1150" customWidth="1"/>
    <col min="16135" max="16135" width="10.28515625" style="1150" customWidth="1"/>
    <col min="16136" max="16136" width="13" style="1150" customWidth="1"/>
    <col min="16137" max="16137" width="8.28515625" style="1150" customWidth="1"/>
    <col min="16138" max="16384" width="10" style="1150"/>
  </cols>
  <sheetData>
    <row r="1" spans="1:9">
      <c r="A1" s="1151" t="s">
        <v>134</v>
      </c>
      <c r="C1" s="1152"/>
      <c r="E1" s="1301"/>
      <c r="F1" s="1152"/>
      <c r="G1" s="1152"/>
      <c r="H1" s="1153"/>
      <c r="I1" s="1302"/>
    </row>
    <row r="2" spans="1:9">
      <c r="A2" s="1151" t="s">
        <v>578</v>
      </c>
      <c r="C2" s="1152"/>
      <c r="E2" s="1301"/>
      <c r="F2" s="1152"/>
      <c r="G2" s="1152"/>
      <c r="H2" s="1153"/>
      <c r="I2" s="1153"/>
    </row>
    <row r="3" spans="1:9">
      <c r="A3" s="1151" t="s">
        <v>914</v>
      </c>
      <c r="C3" s="1152"/>
      <c r="E3" s="1301"/>
      <c r="F3" s="1152"/>
      <c r="G3" s="1152"/>
      <c r="H3" s="1153"/>
      <c r="I3" s="1153"/>
    </row>
    <row r="4" spans="1:9">
      <c r="C4" s="1152"/>
      <c r="E4" s="1301"/>
      <c r="F4" s="1152"/>
      <c r="G4" s="1152"/>
      <c r="H4" s="1153"/>
      <c r="I4" s="1153"/>
    </row>
    <row r="5" spans="1:9">
      <c r="C5" s="1152"/>
      <c r="E5" s="1301"/>
      <c r="F5" s="1152"/>
      <c r="G5" s="1152"/>
      <c r="H5" s="1153"/>
      <c r="I5" s="1153"/>
    </row>
    <row r="6" spans="1:9">
      <c r="C6" s="1152"/>
      <c r="E6" s="1301" t="s">
        <v>268</v>
      </c>
      <c r="F6" s="1152"/>
      <c r="G6" s="1152"/>
      <c r="H6" s="1153" t="s">
        <v>437</v>
      </c>
      <c r="I6" s="1152"/>
    </row>
    <row r="7" spans="1:9">
      <c r="C7" s="1155" t="s">
        <v>270</v>
      </c>
      <c r="D7" s="1155" t="s">
        <v>271</v>
      </c>
      <c r="E7" s="1303" t="s">
        <v>272</v>
      </c>
      <c r="F7" s="1155" t="s">
        <v>273</v>
      </c>
      <c r="G7" s="1155" t="s">
        <v>274</v>
      </c>
      <c r="H7" s="1156" t="s">
        <v>275</v>
      </c>
      <c r="I7" s="1155" t="s">
        <v>276</v>
      </c>
    </row>
    <row r="8" spans="1:9">
      <c r="A8" s="1158" t="s">
        <v>380</v>
      </c>
      <c r="B8" s="1157"/>
      <c r="C8" s="1159"/>
      <c r="D8" s="1159"/>
      <c r="E8" s="1304"/>
      <c r="F8" s="1159"/>
      <c r="G8" s="1159"/>
      <c r="H8" s="1032"/>
      <c r="I8" s="1152"/>
    </row>
    <row r="9" spans="1:9">
      <c r="A9" s="1157" t="s">
        <v>606</v>
      </c>
      <c r="B9" s="1157"/>
      <c r="C9" s="1159">
        <v>920</v>
      </c>
      <c r="D9" s="1159">
        <v>3</v>
      </c>
      <c r="E9" s="1035">
        <v>237140.69999999995</v>
      </c>
      <c r="F9" s="1159" t="s">
        <v>280</v>
      </c>
      <c r="G9" s="1209" t="s">
        <v>281</v>
      </c>
      <c r="H9" s="13">
        <f>+E9</f>
        <v>237140.69999999995</v>
      </c>
      <c r="I9" s="1152" t="s">
        <v>454</v>
      </c>
    </row>
    <row r="10" spans="1:9">
      <c r="A10" s="1158" t="s">
        <v>607</v>
      </c>
      <c r="B10" s="1157"/>
      <c r="C10" s="1159">
        <v>920</v>
      </c>
      <c r="D10" s="1159">
        <v>3</v>
      </c>
      <c r="E10" s="1035">
        <v>-1013713.3485877872</v>
      </c>
      <c r="F10" s="1159" t="s">
        <v>280</v>
      </c>
      <c r="G10" s="1162" t="s">
        <v>281</v>
      </c>
      <c r="H10" s="13">
        <f>+E10</f>
        <v>-1013713.3485877872</v>
      </c>
      <c r="I10" s="1152" t="s">
        <v>455</v>
      </c>
    </row>
    <row r="11" spans="1:9">
      <c r="A11" s="1305"/>
      <c r="B11" s="1157"/>
      <c r="C11" s="1159"/>
      <c r="D11" s="1159"/>
      <c r="E11" s="1161"/>
      <c r="F11" s="1306"/>
      <c r="G11" s="1162"/>
      <c r="H11" s="1032"/>
      <c r="I11" s="1152"/>
    </row>
    <row r="12" spans="1:9">
      <c r="A12" s="1305"/>
      <c r="B12" s="1157"/>
      <c r="C12" s="1159"/>
      <c r="D12" s="1159"/>
      <c r="E12" s="1035">
        <f>+E10+E9</f>
        <v>-776572.64858778729</v>
      </c>
      <c r="F12" s="1306"/>
      <c r="G12" s="1162"/>
      <c r="H12" s="1035">
        <f>+H10+H9</f>
        <v>-776572.64858778729</v>
      </c>
      <c r="I12" s="1152"/>
    </row>
    <row r="13" spans="1:9">
      <c r="A13" s="1305"/>
      <c r="B13" s="1307"/>
      <c r="C13" s="1159"/>
      <c r="D13" s="1159"/>
      <c r="E13" s="1161"/>
      <c r="F13" s="1306"/>
      <c r="G13" s="1162"/>
      <c r="H13" s="1308"/>
      <c r="I13" s="1152"/>
    </row>
    <row r="14" spans="1:9" ht="16.5" thickBot="1">
      <c r="A14" s="1158"/>
      <c r="B14" s="1307"/>
      <c r="C14" s="1159"/>
      <c r="D14" s="1159"/>
      <c r="E14" s="55"/>
      <c r="F14" s="1159"/>
      <c r="G14" s="1162"/>
      <c r="H14" s="1309"/>
      <c r="I14" s="1152"/>
    </row>
    <row r="15" spans="1:9" ht="16.5" thickTop="1">
      <c r="A15" s="1031" t="s">
        <v>434</v>
      </c>
      <c r="B15" s="1310"/>
      <c r="C15" s="1159"/>
      <c r="D15" s="1159"/>
      <c r="E15" s="1161"/>
      <c r="F15" s="1306"/>
      <c r="G15" s="1162"/>
      <c r="H15" s="1032"/>
      <c r="I15" s="1152"/>
    </row>
    <row r="16" spans="1:9">
      <c r="A16" s="1311" t="s">
        <v>496</v>
      </c>
      <c r="B16" s="1296"/>
      <c r="C16" s="1159" t="s">
        <v>372</v>
      </c>
      <c r="D16" s="1159">
        <v>3</v>
      </c>
      <c r="E16" s="1035">
        <v>1013713</v>
      </c>
      <c r="F16" s="7" t="s">
        <v>280</v>
      </c>
      <c r="G16" s="1162" t="s">
        <v>281</v>
      </c>
      <c r="H16" s="13">
        <f>+E16</f>
        <v>1013713</v>
      </c>
      <c r="I16" s="1152" t="s">
        <v>455</v>
      </c>
    </row>
    <row r="17" spans="1:9">
      <c r="A17" s="1312" t="s">
        <v>474</v>
      </c>
      <c r="B17" s="1296"/>
      <c r="C17" s="1159">
        <v>41010</v>
      </c>
      <c r="D17" s="1159">
        <v>3</v>
      </c>
      <c r="E17" s="1161">
        <v>384714</v>
      </c>
      <c r="F17" s="7" t="s">
        <v>280</v>
      </c>
      <c r="G17" s="1162" t="s">
        <v>281</v>
      </c>
      <c r="H17" s="13">
        <f>+E17</f>
        <v>384714</v>
      </c>
      <c r="I17" s="1152" t="s">
        <v>455</v>
      </c>
    </row>
    <row r="18" spans="1:9">
      <c r="A18" s="1312"/>
      <c r="B18" s="879"/>
      <c r="C18" s="1159"/>
      <c r="D18" s="1159"/>
      <c r="E18" s="1161"/>
      <c r="F18" s="1159"/>
      <c r="G18" s="1162"/>
      <c r="H18" s="1035"/>
      <c r="I18" s="1152"/>
    </row>
    <row r="19" spans="1:9">
      <c r="A19" s="1312"/>
      <c r="B19" s="1157"/>
      <c r="C19" s="1159"/>
      <c r="D19" s="1159"/>
      <c r="E19" s="1161"/>
      <c r="F19" s="1159"/>
      <c r="G19" s="1162"/>
      <c r="H19" s="1032"/>
      <c r="I19" s="1152"/>
    </row>
    <row r="20" spans="1:9">
      <c r="B20" s="1313"/>
      <c r="E20" s="1035"/>
      <c r="F20" s="1157"/>
      <c r="G20" s="1314"/>
      <c r="H20" s="1307"/>
    </row>
    <row r="21" spans="1:9">
      <c r="C21" s="1315"/>
      <c r="E21" s="1316"/>
      <c r="G21" s="1317"/>
      <c r="H21" s="1313"/>
      <c r="I21" s="1313"/>
    </row>
    <row r="22" spans="1:9">
      <c r="C22" s="1315"/>
      <c r="E22" s="1316"/>
      <c r="G22" s="1317"/>
      <c r="H22" s="1313"/>
      <c r="I22" s="1313"/>
    </row>
    <row r="23" spans="1:9">
      <c r="C23" s="1315"/>
      <c r="E23" s="1316"/>
      <c r="G23" s="1317"/>
      <c r="H23" s="1313"/>
      <c r="I23" s="1313"/>
    </row>
    <row r="24" spans="1:9">
      <c r="A24" s="1150" t="s">
        <v>285</v>
      </c>
      <c r="C24" s="1315"/>
      <c r="E24" s="1316"/>
      <c r="G24" s="1317"/>
      <c r="H24" s="1313"/>
      <c r="I24" s="1313"/>
    </row>
    <row r="25" spans="1:9">
      <c r="C25" s="1315"/>
      <c r="E25" s="1316"/>
      <c r="G25" s="1317"/>
      <c r="H25" s="1313"/>
      <c r="I25" s="1313"/>
    </row>
    <row r="26" spans="1:9">
      <c r="A26" s="1168"/>
      <c r="B26" s="1169"/>
      <c r="C26" s="1318"/>
      <c r="D26" s="1170"/>
      <c r="E26" s="1319"/>
      <c r="F26" s="1169"/>
      <c r="G26" s="1320"/>
      <c r="H26" s="1321"/>
      <c r="I26" s="1313"/>
    </row>
    <row r="27" spans="1:9">
      <c r="A27" s="1174"/>
      <c r="B27" s="1157"/>
      <c r="C27" s="1322"/>
      <c r="D27" s="1159"/>
      <c r="E27" s="1323"/>
      <c r="F27" s="1157"/>
      <c r="G27" s="1157"/>
      <c r="H27" s="1324"/>
      <c r="I27" s="1313"/>
    </row>
    <row r="28" spans="1:9">
      <c r="A28" s="1174"/>
      <c r="B28" s="1157"/>
      <c r="C28" s="1322"/>
      <c r="D28" s="1159"/>
      <c r="E28" s="1323"/>
      <c r="F28" s="1157"/>
      <c r="G28" s="1157"/>
      <c r="H28" s="1324"/>
      <c r="I28" s="1313"/>
    </row>
    <row r="29" spans="1:9">
      <c r="A29" s="1174"/>
      <c r="B29" s="1157"/>
      <c r="C29" s="1322"/>
      <c r="D29" s="1159"/>
      <c r="E29" s="1323"/>
      <c r="F29" s="1157"/>
      <c r="G29" s="1157"/>
      <c r="H29" s="1324"/>
      <c r="I29" s="1313"/>
    </row>
    <row r="30" spans="1:9">
      <c r="A30" s="1174"/>
      <c r="B30" s="1157"/>
      <c r="C30" s="1322"/>
      <c r="D30" s="1159"/>
      <c r="E30" s="1323"/>
      <c r="F30" s="1157"/>
      <c r="G30" s="1157"/>
      <c r="H30" s="1324"/>
      <c r="I30" s="1313"/>
    </row>
    <row r="31" spans="1:9">
      <c r="A31" s="1189"/>
      <c r="B31" s="1180"/>
      <c r="C31" s="1325"/>
      <c r="D31" s="1181"/>
      <c r="E31" s="1326"/>
      <c r="F31" s="1180"/>
      <c r="G31" s="1180"/>
      <c r="H31" s="1327"/>
      <c r="I31" s="1313"/>
    </row>
    <row r="32" spans="1:9">
      <c r="C32" s="1328"/>
      <c r="E32" s="1316"/>
      <c r="H32" s="1313"/>
      <c r="I32" s="1313"/>
    </row>
    <row r="33" spans="3:3">
      <c r="C33" s="1328"/>
    </row>
    <row r="34" spans="3:3">
      <c r="C34" s="1328"/>
    </row>
    <row r="35" spans="3:3">
      <c r="C35" s="1328"/>
    </row>
    <row r="36" spans="3:3">
      <c r="C36" s="1328"/>
    </row>
    <row r="37" spans="3:3">
      <c r="C37" s="1328"/>
    </row>
    <row r="38" spans="3:3">
      <c r="C38" s="1328"/>
    </row>
    <row r="39" spans="3:3">
      <c r="C39" s="1328"/>
    </row>
    <row r="40" spans="3:3">
      <c r="C40" s="1328"/>
    </row>
    <row r="41" spans="3:3">
      <c r="C41" s="1328"/>
    </row>
    <row r="42" spans="3:3">
      <c r="C42" s="1328"/>
    </row>
    <row r="43" spans="3:3">
      <c r="C43" s="1328"/>
    </row>
    <row r="44" spans="3:3">
      <c r="C44" s="1328"/>
    </row>
    <row r="45" spans="3:3">
      <c r="C45" s="1328"/>
    </row>
    <row r="46" spans="3:3">
      <c r="C46" s="1328"/>
    </row>
    <row r="47" spans="3:3">
      <c r="C47" s="1328"/>
    </row>
    <row r="48" spans="3:3">
      <c r="C48" s="1328"/>
    </row>
    <row r="49" spans="3:3">
      <c r="C49" s="1328"/>
    </row>
    <row r="50" spans="3:3">
      <c r="C50" s="1328"/>
    </row>
    <row r="51" spans="3:3">
      <c r="C51" s="1328"/>
    </row>
    <row r="52" spans="3:3">
      <c r="C52" s="1328"/>
    </row>
    <row r="53" spans="3:3">
      <c r="C53" s="1328"/>
    </row>
    <row r="54" spans="3:3">
      <c r="C54" s="1328"/>
    </row>
    <row r="55" spans="3:3">
      <c r="C55" s="1328"/>
    </row>
    <row r="56" spans="3:3">
      <c r="C56" s="1328"/>
    </row>
    <row r="57" spans="3:3">
      <c r="C57" s="1328"/>
    </row>
    <row r="58" spans="3:3">
      <c r="C58" s="1328"/>
    </row>
    <row r="59" spans="3:3">
      <c r="C59" s="1328"/>
    </row>
    <row r="60" spans="3:3">
      <c r="C60" s="1328"/>
    </row>
    <row r="61" spans="3:3">
      <c r="C61" s="1328"/>
    </row>
    <row r="62" spans="3:3">
      <c r="C62" s="1328"/>
    </row>
    <row r="63" spans="3:3">
      <c r="C63" s="1328"/>
    </row>
    <row r="64" spans="3:3">
      <c r="C64" s="1328"/>
    </row>
    <row r="65" spans="3:4">
      <c r="C65" s="1328"/>
    </row>
    <row r="66" spans="3:4">
      <c r="C66" s="1328"/>
    </row>
    <row r="67" spans="3:4" s="1626" customFormat="1">
      <c r="C67" s="1624"/>
      <c r="D67" s="1625"/>
    </row>
    <row r="68" spans="3:4">
      <c r="C68" s="1328"/>
    </row>
    <row r="69" spans="3:4">
      <c r="C69" s="1328"/>
    </row>
    <row r="70" spans="3:4">
      <c r="C70" s="1328"/>
    </row>
    <row r="71" spans="3:4">
      <c r="C71" s="1328"/>
    </row>
    <row r="72" spans="3:4">
      <c r="C72" s="1328"/>
    </row>
    <row r="73" spans="3:4">
      <c r="C73" s="1328"/>
    </row>
    <row r="74" spans="3:4">
      <c r="C74" s="1328"/>
    </row>
    <row r="75" spans="3:4">
      <c r="C75" s="1328"/>
    </row>
    <row r="76" spans="3:4">
      <c r="C76" s="1328"/>
    </row>
    <row r="77" spans="3:4">
      <c r="C77" s="1328"/>
    </row>
    <row r="78" spans="3:4">
      <c r="C78" s="1328"/>
    </row>
    <row r="79" spans="3:4">
      <c r="C79" s="1328"/>
    </row>
    <row r="80" spans="3:4">
      <c r="C80" s="1328"/>
    </row>
    <row r="81" spans="3:3">
      <c r="C81" s="1328"/>
    </row>
    <row r="82" spans="3:3">
      <c r="C82" s="1328"/>
    </row>
    <row r="83" spans="3:3">
      <c r="C83" s="1328"/>
    </row>
    <row r="84" spans="3:3">
      <c r="C84" s="1328"/>
    </row>
    <row r="85" spans="3:3">
      <c r="C85" s="1328"/>
    </row>
    <row r="86" spans="3:3">
      <c r="C86" s="1328"/>
    </row>
    <row r="87" spans="3:3">
      <c r="C87" s="1328"/>
    </row>
    <row r="88" spans="3:3">
      <c r="C88" s="1328"/>
    </row>
    <row r="89" spans="3:3">
      <c r="C89" s="1328"/>
    </row>
    <row r="90" spans="3:3">
      <c r="C90" s="1328"/>
    </row>
    <row r="91" spans="3:3">
      <c r="C91" s="1328"/>
    </row>
    <row r="92" spans="3:3">
      <c r="C92" s="1328"/>
    </row>
    <row r="93" spans="3:3">
      <c r="C93" s="1328"/>
    </row>
    <row r="94" spans="3:3">
      <c r="C94" s="1328"/>
    </row>
    <row r="95" spans="3:3">
      <c r="C95" s="1328"/>
    </row>
    <row r="96" spans="3:3">
      <c r="C96" s="1328"/>
    </row>
    <row r="97" spans="3:3">
      <c r="C97" s="1328"/>
    </row>
    <row r="98" spans="3:3">
      <c r="C98" s="1328"/>
    </row>
    <row r="99" spans="3:3">
      <c r="C99" s="1328"/>
    </row>
    <row r="100" spans="3:3">
      <c r="C100" s="1328"/>
    </row>
    <row r="101" spans="3:3">
      <c r="C101" s="1328"/>
    </row>
    <row r="102" spans="3:3">
      <c r="C102" s="1328"/>
    </row>
    <row r="103" spans="3:3">
      <c r="C103" s="1328"/>
    </row>
    <row r="104" spans="3:3">
      <c r="C104" s="1328"/>
    </row>
    <row r="105" spans="3:3">
      <c r="C105" s="1328"/>
    </row>
    <row r="106" spans="3:3">
      <c r="C106" s="1328"/>
    </row>
    <row r="107" spans="3:3">
      <c r="C107" s="1328"/>
    </row>
    <row r="108" spans="3:3">
      <c r="C108" s="1328"/>
    </row>
    <row r="109" spans="3:3">
      <c r="C109" s="1328"/>
    </row>
    <row r="110" spans="3:3">
      <c r="C110" s="1328"/>
    </row>
    <row r="111" spans="3:3">
      <c r="C111" s="1328"/>
    </row>
    <row r="112" spans="3:3">
      <c r="C112" s="1328"/>
    </row>
    <row r="113" spans="3:3">
      <c r="C113" s="1328"/>
    </row>
    <row r="114" spans="3:3">
      <c r="C114" s="1328"/>
    </row>
    <row r="115" spans="3:3">
      <c r="C115" s="1328"/>
    </row>
    <row r="116" spans="3:3">
      <c r="C116" s="1328"/>
    </row>
    <row r="117" spans="3:3">
      <c r="C117" s="1328"/>
    </row>
    <row r="118" spans="3:3">
      <c r="C118" s="1328"/>
    </row>
    <row r="119" spans="3:3">
      <c r="C119" s="1328"/>
    </row>
    <row r="120" spans="3:3">
      <c r="C120" s="1328"/>
    </row>
    <row r="121" spans="3:3">
      <c r="C121" s="1328"/>
    </row>
    <row r="122" spans="3:3">
      <c r="C122" s="1328"/>
    </row>
    <row r="123" spans="3:3">
      <c r="C123" s="1328"/>
    </row>
    <row r="124" spans="3:3">
      <c r="C124" s="1328"/>
    </row>
    <row r="125" spans="3:3">
      <c r="C125" s="1328"/>
    </row>
    <row r="126" spans="3:3">
      <c r="C126" s="1328"/>
    </row>
    <row r="127" spans="3:3">
      <c r="C127" s="1328"/>
    </row>
    <row r="128" spans="3:3">
      <c r="C128" s="1328"/>
    </row>
    <row r="129" spans="3:3">
      <c r="C129" s="1328"/>
    </row>
    <row r="130" spans="3:3">
      <c r="C130" s="1328"/>
    </row>
    <row r="131" spans="3:3">
      <c r="C131" s="1328"/>
    </row>
    <row r="132" spans="3:3">
      <c r="C132" s="1328"/>
    </row>
    <row r="133" spans="3:3">
      <c r="C133" s="1328"/>
    </row>
    <row r="134" spans="3:3">
      <c r="C134" s="1328"/>
    </row>
    <row r="135" spans="3:3">
      <c r="C135" s="1328"/>
    </row>
    <row r="136" spans="3:3">
      <c r="C136" s="1328"/>
    </row>
    <row r="137" spans="3:3">
      <c r="C137" s="1328"/>
    </row>
    <row r="138" spans="3:3">
      <c r="C138" s="1328"/>
    </row>
    <row r="139" spans="3:3">
      <c r="C139" s="1328"/>
    </row>
    <row r="140" spans="3:3">
      <c r="C140" s="1328"/>
    </row>
    <row r="141" spans="3:3">
      <c r="C141" s="1328"/>
    </row>
    <row r="142" spans="3:3">
      <c r="C142" s="1328"/>
    </row>
    <row r="143" spans="3:3">
      <c r="C143" s="1328"/>
    </row>
    <row r="144" spans="3:3">
      <c r="C144" s="1328"/>
    </row>
    <row r="145" spans="3:3">
      <c r="C145" s="1328"/>
    </row>
    <row r="146" spans="3:3">
      <c r="C146" s="1328"/>
    </row>
    <row r="147" spans="3:3">
      <c r="C147" s="1328"/>
    </row>
    <row r="148" spans="3:3">
      <c r="C148" s="1328"/>
    </row>
    <row r="149" spans="3:3">
      <c r="C149" s="1328"/>
    </row>
    <row r="150" spans="3:3">
      <c r="C150" s="1328"/>
    </row>
    <row r="151" spans="3:3">
      <c r="C151" s="1328"/>
    </row>
    <row r="152" spans="3:3">
      <c r="C152" s="1328"/>
    </row>
    <row r="153" spans="3:3">
      <c r="C153" s="1328"/>
    </row>
    <row r="154" spans="3:3">
      <c r="C154" s="1328"/>
    </row>
    <row r="155" spans="3:3">
      <c r="C155" s="1328"/>
    </row>
    <row r="156" spans="3:3">
      <c r="C156" s="1328"/>
    </row>
    <row r="157" spans="3:3">
      <c r="C157" s="1328"/>
    </row>
    <row r="158" spans="3:3">
      <c r="C158" s="1328"/>
    </row>
    <row r="159" spans="3:3">
      <c r="C159" s="1328"/>
    </row>
    <row r="160" spans="3:3">
      <c r="C160" s="1328"/>
    </row>
    <row r="161" spans="3:3">
      <c r="C161" s="1328"/>
    </row>
    <row r="162" spans="3:3">
      <c r="C162" s="1328"/>
    </row>
    <row r="163" spans="3:3">
      <c r="C163" s="1328"/>
    </row>
    <row r="164" spans="3:3">
      <c r="C164" s="1328"/>
    </row>
    <row r="165" spans="3:3">
      <c r="C165" s="1328"/>
    </row>
    <row r="166" spans="3:3">
      <c r="C166" s="1328"/>
    </row>
    <row r="167" spans="3:3">
      <c r="C167" s="1328"/>
    </row>
    <row r="168" spans="3:3">
      <c r="C168" s="1328"/>
    </row>
    <row r="169" spans="3:3">
      <c r="C169" s="1328"/>
    </row>
    <row r="170" spans="3:3">
      <c r="C170" s="1328"/>
    </row>
    <row r="171" spans="3:3">
      <c r="C171" s="1328"/>
    </row>
    <row r="172" spans="3:3">
      <c r="C172" s="1328"/>
    </row>
    <row r="173" spans="3:3">
      <c r="C173" s="1328"/>
    </row>
    <row r="174" spans="3:3">
      <c r="C174" s="1328"/>
    </row>
    <row r="175" spans="3:3">
      <c r="C175" s="1328"/>
    </row>
    <row r="176" spans="3:3">
      <c r="C176" s="1328"/>
    </row>
    <row r="177" spans="3:3">
      <c r="C177" s="1328"/>
    </row>
    <row r="178" spans="3:3">
      <c r="C178" s="1328"/>
    </row>
    <row r="179" spans="3:3">
      <c r="C179" s="1328"/>
    </row>
    <row r="180" spans="3:3">
      <c r="C180" s="1328"/>
    </row>
    <row r="181" spans="3:3">
      <c r="C181" s="1328"/>
    </row>
    <row r="182" spans="3:3">
      <c r="C182" s="1328"/>
    </row>
    <row r="183" spans="3:3">
      <c r="C183" s="1328"/>
    </row>
    <row r="184" spans="3:3">
      <c r="C184" s="1328"/>
    </row>
    <row r="185" spans="3:3">
      <c r="C185" s="1328"/>
    </row>
    <row r="186" spans="3:3">
      <c r="C186" s="1328"/>
    </row>
    <row r="187" spans="3:3">
      <c r="C187" s="1328"/>
    </row>
    <row r="188" spans="3:3">
      <c r="C188" s="1328"/>
    </row>
    <row r="189" spans="3:3">
      <c r="C189" s="1328"/>
    </row>
    <row r="190" spans="3:3">
      <c r="C190" s="1328"/>
    </row>
    <row r="191" spans="3:3">
      <c r="C191" s="1328"/>
    </row>
    <row r="192" spans="3:3">
      <c r="C192" s="1328"/>
    </row>
    <row r="193" spans="3:3">
      <c r="C193" s="1328"/>
    </row>
    <row r="194" spans="3:3">
      <c r="C194" s="1328"/>
    </row>
    <row r="195" spans="3:3">
      <c r="C195" s="1328"/>
    </row>
    <row r="196" spans="3:3">
      <c r="C196" s="1328"/>
    </row>
    <row r="197" spans="3:3">
      <c r="C197" s="1328"/>
    </row>
    <row r="198" spans="3:3">
      <c r="C198" s="1328"/>
    </row>
    <row r="199" spans="3:3">
      <c r="C199" s="1328"/>
    </row>
    <row r="200" spans="3:3">
      <c r="C200" s="1328"/>
    </row>
    <row r="201" spans="3:3">
      <c r="C201" s="1328"/>
    </row>
    <row r="202" spans="3:3">
      <c r="C202" s="1328"/>
    </row>
    <row r="203" spans="3:3">
      <c r="C203" s="1328"/>
    </row>
    <row r="204" spans="3:3">
      <c r="C204" s="1328"/>
    </row>
    <row r="205" spans="3:3">
      <c r="C205" s="1328"/>
    </row>
    <row r="206" spans="3:3">
      <c r="C206" s="1328"/>
    </row>
    <row r="207" spans="3:3">
      <c r="C207" s="1328"/>
    </row>
    <row r="208" spans="3:3">
      <c r="C208" s="1328"/>
    </row>
    <row r="209" spans="3:3">
      <c r="C209" s="1328"/>
    </row>
    <row r="210" spans="3:3">
      <c r="C210" s="1328"/>
    </row>
    <row r="211" spans="3:3">
      <c r="C211" s="1328"/>
    </row>
    <row r="212" spans="3:3">
      <c r="C212" s="1328"/>
    </row>
    <row r="213" spans="3:3">
      <c r="C213" s="1328"/>
    </row>
    <row r="214" spans="3:3">
      <c r="C214" s="1328"/>
    </row>
    <row r="215" spans="3:3">
      <c r="C215" s="1328"/>
    </row>
    <row r="216" spans="3:3">
      <c r="C216" s="1328"/>
    </row>
    <row r="217" spans="3:3">
      <c r="C217" s="1328"/>
    </row>
    <row r="218" spans="3:3">
      <c r="C218" s="1328"/>
    </row>
    <row r="219" spans="3:3">
      <c r="C219" s="1328"/>
    </row>
    <row r="220" spans="3:3">
      <c r="C220" s="1328"/>
    </row>
    <row r="221" spans="3:3">
      <c r="C221" s="1328"/>
    </row>
    <row r="222" spans="3:3">
      <c r="C222" s="1328"/>
    </row>
    <row r="223" spans="3:3">
      <c r="C223" s="1328"/>
    </row>
    <row r="224" spans="3:3">
      <c r="C224" s="1328"/>
    </row>
    <row r="225" spans="3:3">
      <c r="C225" s="1328"/>
    </row>
    <row r="226" spans="3:3">
      <c r="C226" s="1328"/>
    </row>
    <row r="227" spans="3:3">
      <c r="C227" s="1328"/>
    </row>
    <row r="228" spans="3:3">
      <c r="C228" s="1328"/>
    </row>
    <row r="229" spans="3:3">
      <c r="C229" s="1328"/>
    </row>
    <row r="230" spans="3:3">
      <c r="C230" s="1328"/>
    </row>
    <row r="231" spans="3:3">
      <c r="C231" s="1328"/>
    </row>
    <row r="232" spans="3:3">
      <c r="C232" s="1328"/>
    </row>
    <row r="233" spans="3:3">
      <c r="C233" s="1328"/>
    </row>
    <row r="234" spans="3:3">
      <c r="C234" s="1328"/>
    </row>
    <row r="235" spans="3:3">
      <c r="C235" s="1328"/>
    </row>
    <row r="236" spans="3:3">
      <c r="C236" s="1328"/>
    </row>
    <row r="237" spans="3:3">
      <c r="C237" s="1328"/>
    </row>
    <row r="238" spans="3:3">
      <c r="C238" s="1328"/>
    </row>
    <row r="239" spans="3:3">
      <c r="C239" s="1328"/>
    </row>
    <row r="240" spans="3:3">
      <c r="C240" s="1328"/>
    </row>
    <row r="241" spans="3:3">
      <c r="C241" s="1328"/>
    </row>
    <row r="242" spans="3:3">
      <c r="C242" s="1328"/>
    </row>
    <row r="243" spans="3:3">
      <c r="C243" s="1328"/>
    </row>
    <row r="244" spans="3:3">
      <c r="C244" s="1328"/>
    </row>
    <row r="245" spans="3:3">
      <c r="C245" s="1328"/>
    </row>
    <row r="246" spans="3:3">
      <c r="C246" s="1328"/>
    </row>
    <row r="247" spans="3:3">
      <c r="C247" s="1328"/>
    </row>
    <row r="248" spans="3:3">
      <c r="C248" s="1328"/>
    </row>
    <row r="249" spans="3:3">
      <c r="C249" s="1328"/>
    </row>
    <row r="250" spans="3:3">
      <c r="C250" s="1328"/>
    </row>
    <row r="251" spans="3:3">
      <c r="C251" s="1328"/>
    </row>
    <row r="252" spans="3:3">
      <c r="C252" s="1328"/>
    </row>
    <row r="253" spans="3:3">
      <c r="C253" s="1328"/>
    </row>
    <row r="254" spans="3:3">
      <c r="C254" s="1328"/>
    </row>
    <row r="255" spans="3:3">
      <c r="C255" s="1328"/>
    </row>
    <row r="256" spans="3:3">
      <c r="C256" s="1328"/>
    </row>
    <row r="257" spans="3:3">
      <c r="C257" s="1328"/>
    </row>
    <row r="258" spans="3:3">
      <c r="C258" s="1328"/>
    </row>
    <row r="259" spans="3:3">
      <c r="C259" s="1328"/>
    </row>
    <row r="260" spans="3:3">
      <c r="C260" s="1328"/>
    </row>
    <row r="261" spans="3:3">
      <c r="C261" s="1328"/>
    </row>
    <row r="262" spans="3:3">
      <c r="C262" s="1328"/>
    </row>
    <row r="263" spans="3:3">
      <c r="C263" s="1328"/>
    </row>
    <row r="264" spans="3:3">
      <c r="C264" s="1328"/>
    </row>
    <row r="265" spans="3:3">
      <c r="C265" s="1328"/>
    </row>
    <row r="266" spans="3:3">
      <c r="C266" s="1328"/>
    </row>
    <row r="267" spans="3:3">
      <c r="C267" s="1328"/>
    </row>
    <row r="268" spans="3:3">
      <c r="C268" s="1328"/>
    </row>
    <row r="269" spans="3:3">
      <c r="C269" s="1328"/>
    </row>
    <row r="270" spans="3:3">
      <c r="C270" s="1328"/>
    </row>
    <row r="271" spans="3:3">
      <c r="C271" s="1328"/>
    </row>
    <row r="272" spans="3:3">
      <c r="C272" s="1328"/>
    </row>
    <row r="273" spans="3:3">
      <c r="C273" s="1328"/>
    </row>
    <row r="274" spans="3:3">
      <c r="C274" s="1328"/>
    </row>
    <row r="275" spans="3:3">
      <c r="C275" s="1328"/>
    </row>
    <row r="276" spans="3:3">
      <c r="C276" s="1328"/>
    </row>
    <row r="277" spans="3:3">
      <c r="C277" s="1328"/>
    </row>
    <row r="278" spans="3:3">
      <c r="C278" s="1328"/>
    </row>
    <row r="279" spans="3:3">
      <c r="C279" s="1328"/>
    </row>
    <row r="280" spans="3:3">
      <c r="C280" s="1328"/>
    </row>
    <row r="281" spans="3:3">
      <c r="C281" s="1328"/>
    </row>
    <row r="282" spans="3:3">
      <c r="C282" s="1328"/>
    </row>
    <row r="283" spans="3:3">
      <c r="C283" s="1328"/>
    </row>
    <row r="284" spans="3:3">
      <c r="C284" s="1328"/>
    </row>
    <row r="285" spans="3:3">
      <c r="C285" s="1328"/>
    </row>
    <row r="286" spans="3:3">
      <c r="C286" s="1328"/>
    </row>
    <row r="287" spans="3:3">
      <c r="C287" s="1328"/>
    </row>
    <row r="288" spans="3:3">
      <c r="C288" s="1328"/>
    </row>
    <row r="289" spans="3:3">
      <c r="C289" s="1328"/>
    </row>
    <row r="290" spans="3:3">
      <c r="C290" s="1328"/>
    </row>
    <row r="291" spans="3:3">
      <c r="C291" s="1328"/>
    </row>
    <row r="292" spans="3:3">
      <c r="C292" s="1328"/>
    </row>
    <row r="293" spans="3:3">
      <c r="C293" s="1328"/>
    </row>
    <row r="294" spans="3:3">
      <c r="C294" s="1328"/>
    </row>
    <row r="295" spans="3:3">
      <c r="C295" s="1328"/>
    </row>
    <row r="296" spans="3:3">
      <c r="C296" s="1328"/>
    </row>
    <row r="297" spans="3:3">
      <c r="C297" s="1328"/>
    </row>
    <row r="298" spans="3:3">
      <c r="C298" s="1328"/>
    </row>
    <row r="299" spans="3:3">
      <c r="C299" s="1328"/>
    </row>
    <row r="300" spans="3:3">
      <c r="C300" s="1328"/>
    </row>
    <row r="301" spans="3:3">
      <c r="C301" s="1328"/>
    </row>
    <row r="302" spans="3:3">
      <c r="C302" s="1328"/>
    </row>
    <row r="303" spans="3:3">
      <c r="C303" s="1328"/>
    </row>
    <row r="304" spans="3:3">
      <c r="C304" s="1328"/>
    </row>
    <row r="305" spans="3:3">
      <c r="C305" s="1328"/>
    </row>
    <row r="306" spans="3:3">
      <c r="C306" s="1328"/>
    </row>
    <row r="307" spans="3:3">
      <c r="C307" s="1328"/>
    </row>
    <row r="308" spans="3:3">
      <c r="C308" s="1328"/>
    </row>
    <row r="309" spans="3:3">
      <c r="C309" s="1328"/>
    </row>
    <row r="310" spans="3:3">
      <c r="C310" s="1328"/>
    </row>
    <row r="311" spans="3:3">
      <c r="C311" s="1328"/>
    </row>
    <row r="312" spans="3:3">
      <c r="C312" s="1328"/>
    </row>
    <row r="313" spans="3:3">
      <c r="C313" s="1328"/>
    </row>
    <row r="314" spans="3:3">
      <c r="C314" s="1328"/>
    </row>
    <row r="315" spans="3:3">
      <c r="C315" s="1328"/>
    </row>
    <row r="316" spans="3:3">
      <c r="C316" s="1328"/>
    </row>
    <row r="317" spans="3:3">
      <c r="C317" s="1328"/>
    </row>
    <row r="318" spans="3:3">
      <c r="C318" s="1328"/>
    </row>
    <row r="319" spans="3:3">
      <c r="C319" s="1328"/>
    </row>
    <row r="320" spans="3:3">
      <c r="C320" s="1328"/>
    </row>
    <row r="321" spans="3:3">
      <c r="C321" s="1328"/>
    </row>
    <row r="322" spans="3:3">
      <c r="C322" s="1328"/>
    </row>
    <row r="323" spans="3:3">
      <c r="C323" s="1328"/>
    </row>
    <row r="324" spans="3:3">
      <c r="C324" s="1328"/>
    </row>
    <row r="325" spans="3:3">
      <c r="C325" s="1328"/>
    </row>
    <row r="326" spans="3:3">
      <c r="C326" s="1328"/>
    </row>
    <row r="327" spans="3:3">
      <c r="C327" s="1328"/>
    </row>
    <row r="328" spans="3:3">
      <c r="C328" s="1328"/>
    </row>
    <row r="329" spans="3:3">
      <c r="C329" s="1328"/>
    </row>
    <row r="330" spans="3:3">
      <c r="C330" s="1328"/>
    </row>
    <row r="331" spans="3:3">
      <c r="C331" s="1328"/>
    </row>
    <row r="332" spans="3:3">
      <c r="C332" s="1328"/>
    </row>
    <row r="333" spans="3:3">
      <c r="C333" s="1328"/>
    </row>
    <row r="334" spans="3:3">
      <c r="C334" s="1328"/>
    </row>
  </sheetData>
  <conditionalFormatting sqref="A8">
    <cfRule type="cellIs" dxfId="74" priority="2" stopIfTrue="1" operator="equal">
      <formula>"Adjustment to Income/Expense/Rate Base:"</formula>
    </cfRule>
  </conditionalFormatting>
  <conditionalFormatting sqref="I1">
    <cfRule type="cellIs" dxfId="73" priority="1" stopIfTrue="1" operator="equal">
      <formula>"x.x"</formula>
    </cfRule>
  </conditionalFormatting>
  <dataValidations count="8">
    <dataValidation type="list" allowBlank="1" showInputMessage="1" showErrorMessage="1" errorTitle="Adjustment Type Entry Error" error="An invalid adjustment type was entered._x000a__x000a_Valid values are 1, 2, or 3. " sqref="D65477:D65486 IZ65477:IZ65486 SV65477:SV65486 ACR65477:ACR65486 AMN65477:AMN65486 AWJ65477:AWJ65486 BGF65477:BGF65486 BQB65477:BQB65486 BZX65477:BZX65486 CJT65477:CJT65486 CTP65477:CTP65486 DDL65477:DDL65486 DNH65477:DNH65486 DXD65477:DXD65486 EGZ65477:EGZ65486 EQV65477:EQV65486 FAR65477:FAR65486 FKN65477:FKN65486 FUJ65477:FUJ65486 GEF65477:GEF65486 GOB65477:GOB65486 GXX65477:GXX65486 HHT65477:HHT65486 HRP65477:HRP65486 IBL65477:IBL65486 ILH65477:ILH65486 IVD65477:IVD65486 JEZ65477:JEZ65486 JOV65477:JOV65486 JYR65477:JYR65486 KIN65477:KIN65486 KSJ65477:KSJ65486 LCF65477:LCF65486 LMB65477:LMB65486 LVX65477:LVX65486 MFT65477:MFT65486 MPP65477:MPP65486 MZL65477:MZL65486 NJH65477:NJH65486 NTD65477:NTD65486 OCZ65477:OCZ65486 OMV65477:OMV65486 OWR65477:OWR65486 PGN65477:PGN65486 PQJ65477:PQJ65486 QAF65477:QAF65486 QKB65477:QKB65486 QTX65477:QTX65486 RDT65477:RDT65486 RNP65477:RNP65486 RXL65477:RXL65486 SHH65477:SHH65486 SRD65477:SRD65486 TAZ65477:TAZ65486 TKV65477:TKV65486 TUR65477:TUR65486 UEN65477:UEN65486 UOJ65477:UOJ65486 UYF65477:UYF65486 VIB65477:VIB65486 VRX65477:VRX65486 WBT65477:WBT65486 WLP65477:WLP65486 WVL65477:WVL65486 D131013:D131022 IZ131013:IZ131022 SV131013:SV131022 ACR131013:ACR131022 AMN131013:AMN131022 AWJ131013:AWJ131022 BGF131013:BGF131022 BQB131013:BQB131022 BZX131013:BZX131022 CJT131013:CJT131022 CTP131013:CTP131022 DDL131013:DDL131022 DNH131013:DNH131022 DXD131013:DXD131022 EGZ131013:EGZ131022 EQV131013:EQV131022 FAR131013:FAR131022 FKN131013:FKN131022 FUJ131013:FUJ131022 GEF131013:GEF131022 GOB131013:GOB131022 GXX131013:GXX131022 HHT131013:HHT131022 HRP131013:HRP131022 IBL131013:IBL131022 ILH131013:ILH131022 IVD131013:IVD131022 JEZ131013:JEZ131022 JOV131013:JOV131022 JYR131013:JYR131022 KIN131013:KIN131022 KSJ131013:KSJ131022 LCF131013:LCF131022 LMB131013:LMB131022 LVX131013:LVX131022 MFT131013:MFT131022 MPP131013:MPP131022 MZL131013:MZL131022 NJH131013:NJH131022 NTD131013:NTD131022 OCZ131013:OCZ131022 OMV131013:OMV131022 OWR131013:OWR131022 PGN131013:PGN131022 PQJ131013:PQJ131022 QAF131013:QAF131022 QKB131013:QKB131022 QTX131013:QTX131022 RDT131013:RDT131022 RNP131013:RNP131022 RXL131013:RXL131022 SHH131013:SHH131022 SRD131013:SRD131022 TAZ131013:TAZ131022 TKV131013:TKV131022 TUR131013:TUR131022 UEN131013:UEN131022 UOJ131013:UOJ131022 UYF131013:UYF131022 VIB131013:VIB131022 VRX131013:VRX131022 WBT131013:WBT131022 WLP131013:WLP131022 WVL131013:WVL131022 D196549:D196558 IZ196549:IZ196558 SV196549:SV196558 ACR196549:ACR196558 AMN196549:AMN196558 AWJ196549:AWJ196558 BGF196549:BGF196558 BQB196549:BQB196558 BZX196549:BZX196558 CJT196549:CJT196558 CTP196549:CTP196558 DDL196549:DDL196558 DNH196549:DNH196558 DXD196549:DXD196558 EGZ196549:EGZ196558 EQV196549:EQV196558 FAR196549:FAR196558 FKN196549:FKN196558 FUJ196549:FUJ196558 GEF196549:GEF196558 GOB196549:GOB196558 GXX196549:GXX196558 HHT196549:HHT196558 HRP196549:HRP196558 IBL196549:IBL196558 ILH196549:ILH196558 IVD196549:IVD196558 JEZ196549:JEZ196558 JOV196549:JOV196558 JYR196549:JYR196558 KIN196549:KIN196558 KSJ196549:KSJ196558 LCF196549:LCF196558 LMB196549:LMB196558 LVX196549:LVX196558 MFT196549:MFT196558 MPP196549:MPP196558 MZL196549:MZL196558 NJH196549:NJH196558 NTD196549:NTD196558 OCZ196549:OCZ196558 OMV196549:OMV196558 OWR196549:OWR196558 PGN196549:PGN196558 PQJ196549:PQJ196558 QAF196549:QAF196558 QKB196549:QKB196558 QTX196549:QTX196558 RDT196549:RDT196558 RNP196549:RNP196558 RXL196549:RXL196558 SHH196549:SHH196558 SRD196549:SRD196558 TAZ196549:TAZ196558 TKV196549:TKV196558 TUR196549:TUR196558 UEN196549:UEN196558 UOJ196549:UOJ196558 UYF196549:UYF196558 VIB196549:VIB196558 VRX196549:VRX196558 WBT196549:WBT196558 WLP196549:WLP196558 WVL196549:WVL196558 D262085:D262094 IZ262085:IZ262094 SV262085:SV262094 ACR262085:ACR262094 AMN262085:AMN262094 AWJ262085:AWJ262094 BGF262085:BGF262094 BQB262085:BQB262094 BZX262085:BZX262094 CJT262085:CJT262094 CTP262085:CTP262094 DDL262085:DDL262094 DNH262085:DNH262094 DXD262085:DXD262094 EGZ262085:EGZ262094 EQV262085:EQV262094 FAR262085:FAR262094 FKN262085:FKN262094 FUJ262085:FUJ262094 GEF262085:GEF262094 GOB262085:GOB262094 GXX262085:GXX262094 HHT262085:HHT262094 HRP262085:HRP262094 IBL262085:IBL262094 ILH262085:ILH262094 IVD262085:IVD262094 JEZ262085:JEZ262094 JOV262085:JOV262094 JYR262085:JYR262094 KIN262085:KIN262094 KSJ262085:KSJ262094 LCF262085:LCF262094 LMB262085:LMB262094 LVX262085:LVX262094 MFT262085:MFT262094 MPP262085:MPP262094 MZL262085:MZL262094 NJH262085:NJH262094 NTD262085:NTD262094 OCZ262085:OCZ262094 OMV262085:OMV262094 OWR262085:OWR262094 PGN262085:PGN262094 PQJ262085:PQJ262094 QAF262085:QAF262094 QKB262085:QKB262094 QTX262085:QTX262094 RDT262085:RDT262094 RNP262085:RNP262094 RXL262085:RXL262094 SHH262085:SHH262094 SRD262085:SRD262094 TAZ262085:TAZ262094 TKV262085:TKV262094 TUR262085:TUR262094 UEN262085:UEN262094 UOJ262085:UOJ262094 UYF262085:UYF262094 VIB262085:VIB262094 VRX262085:VRX262094 WBT262085:WBT262094 WLP262085:WLP262094 WVL262085:WVL262094 D327621:D327630 IZ327621:IZ327630 SV327621:SV327630 ACR327621:ACR327630 AMN327621:AMN327630 AWJ327621:AWJ327630 BGF327621:BGF327630 BQB327621:BQB327630 BZX327621:BZX327630 CJT327621:CJT327630 CTP327621:CTP327630 DDL327621:DDL327630 DNH327621:DNH327630 DXD327621:DXD327630 EGZ327621:EGZ327630 EQV327621:EQV327630 FAR327621:FAR327630 FKN327621:FKN327630 FUJ327621:FUJ327630 GEF327621:GEF327630 GOB327621:GOB327630 GXX327621:GXX327630 HHT327621:HHT327630 HRP327621:HRP327630 IBL327621:IBL327630 ILH327621:ILH327630 IVD327621:IVD327630 JEZ327621:JEZ327630 JOV327621:JOV327630 JYR327621:JYR327630 KIN327621:KIN327630 KSJ327621:KSJ327630 LCF327621:LCF327630 LMB327621:LMB327630 LVX327621:LVX327630 MFT327621:MFT327630 MPP327621:MPP327630 MZL327621:MZL327630 NJH327621:NJH327630 NTD327621:NTD327630 OCZ327621:OCZ327630 OMV327621:OMV327630 OWR327621:OWR327630 PGN327621:PGN327630 PQJ327621:PQJ327630 QAF327621:QAF327630 QKB327621:QKB327630 QTX327621:QTX327630 RDT327621:RDT327630 RNP327621:RNP327630 RXL327621:RXL327630 SHH327621:SHH327630 SRD327621:SRD327630 TAZ327621:TAZ327630 TKV327621:TKV327630 TUR327621:TUR327630 UEN327621:UEN327630 UOJ327621:UOJ327630 UYF327621:UYF327630 VIB327621:VIB327630 VRX327621:VRX327630 WBT327621:WBT327630 WLP327621:WLP327630 WVL327621:WVL327630 D393157:D393166 IZ393157:IZ393166 SV393157:SV393166 ACR393157:ACR393166 AMN393157:AMN393166 AWJ393157:AWJ393166 BGF393157:BGF393166 BQB393157:BQB393166 BZX393157:BZX393166 CJT393157:CJT393166 CTP393157:CTP393166 DDL393157:DDL393166 DNH393157:DNH393166 DXD393157:DXD393166 EGZ393157:EGZ393166 EQV393157:EQV393166 FAR393157:FAR393166 FKN393157:FKN393166 FUJ393157:FUJ393166 GEF393157:GEF393166 GOB393157:GOB393166 GXX393157:GXX393166 HHT393157:HHT393166 HRP393157:HRP393166 IBL393157:IBL393166 ILH393157:ILH393166 IVD393157:IVD393166 JEZ393157:JEZ393166 JOV393157:JOV393166 JYR393157:JYR393166 KIN393157:KIN393166 KSJ393157:KSJ393166 LCF393157:LCF393166 LMB393157:LMB393166 LVX393157:LVX393166 MFT393157:MFT393166 MPP393157:MPP393166 MZL393157:MZL393166 NJH393157:NJH393166 NTD393157:NTD393166 OCZ393157:OCZ393166 OMV393157:OMV393166 OWR393157:OWR393166 PGN393157:PGN393166 PQJ393157:PQJ393166 QAF393157:QAF393166 QKB393157:QKB393166 QTX393157:QTX393166 RDT393157:RDT393166 RNP393157:RNP393166 RXL393157:RXL393166 SHH393157:SHH393166 SRD393157:SRD393166 TAZ393157:TAZ393166 TKV393157:TKV393166 TUR393157:TUR393166 UEN393157:UEN393166 UOJ393157:UOJ393166 UYF393157:UYF393166 VIB393157:VIB393166 VRX393157:VRX393166 WBT393157:WBT393166 WLP393157:WLP393166 WVL393157:WVL393166 D458693:D458702 IZ458693:IZ458702 SV458693:SV458702 ACR458693:ACR458702 AMN458693:AMN458702 AWJ458693:AWJ458702 BGF458693:BGF458702 BQB458693:BQB458702 BZX458693:BZX458702 CJT458693:CJT458702 CTP458693:CTP458702 DDL458693:DDL458702 DNH458693:DNH458702 DXD458693:DXD458702 EGZ458693:EGZ458702 EQV458693:EQV458702 FAR458693:FAR458702 FKN458693:FKN458702 FUJ458693:FUJ458702 GEF458693:GEF458702 GOB458693:GOB458702 GXX458693:GXX458702 HHT458693:HHT458702 HRP458693:HRP458702 IBL458693:IBL458702 ILH458693:ILH458702 IVD458693:IVD458702 JEZ458693:JEZ458702 JOV458693:JOV458702 JYR458693:JYR458702 KIN458693:KIN458702 KSJ458693:KSJ458702 LCF458693:LCF458702 LMB458693:LMB458702 LVX458693:LVX458702 MFT458693:MFT458702 MPP458693:MPP458702 MZL458693:MZL458702 NJH458693:NJH458702 NTD458693:NTD458702 OCZ458693:OCZ458702 OMV458693:OMV458702 OWR458693:OWR458702 PGN458693:PGN458702 PQJ458693:PQJ458702 QAF458693:QAF458702 QKB458693:QKB458702 QTX458693:QTX458702 RDT458693:RDT458702 RNP458693:RNP458702 RXL458693:RXL458702 SHH458693:SHH458702 SRD458693:SRD458702 TAZ458693:TAZ458702 TKV458693:TKV458702 TUR458693:TUR458702 UEN458693:UEN458702 UOJ458693:UOJ458702 UYF458693:UYF458702 VIB458693:VIB458702 VRX458693:VRX458702 WBT458693:WBT458702 WLP458693:WLP458702 WVL458693:WVL458702 D524229:D524238 IZ524229:IZ524238 SV524229:SV524238 ACR524229:ACR524238 AMN524229:AMN524238 AWJ524229:AWJ524238 BGF524229:BGF524238 BQB524229:BQB524238 BZX524229:BZX524238 CJT524229:CJT524238 CTP524229:CTP524238 DDL524229:DDL524238 DNH524229:DNH524238 DXD524229:DXD524238 EGZ524229:EGZ524238 EQV524229:EQV524238 FAR524229:FAR524238 FKN524229:FKN524238 FUJ524229:FUJ524238 GEF524229:GEF524238 GOB524229:GOB524238 GXX524229:GXX524238 HHT524229:HHT524238 HRP524229:HRP524238 IBL524229:IBL524238 ILH524229:ILH524238 IVD524229:IVD524238 JEZ524229:JEZ524238 JOV524229:JOV524238 JYR524229:JYR524238 KIN524229:KIN524238 KSJ524229:KSJ524238 LCF524229:LCF524238 LMB524229:LMB524238 LVX524229:LVX524238 MFT524229:MFT524238 MPP524229:MPP524238 MZL524229:MZL524238 NJH524229:NJH524238 NTD524229:NTD524238 OCZ524229:OCZ524238 OMV524229:OMV524238 OWR524229:OWR524238 PGN524229:PGN524238 PQJ524229:PQJ524238 QAF524229:QAF524238 QKB524229:QKB524238 QTX524229:QTX524238 RDT524229:RDT524238 RNP524229:RNP524238 RXL524229:RXL524238 SHH524229:SHH524238 SRD524229:SRD524238 TAZ524229:TAZ524238 TKV524229:TKV524238 TUR524229:TUR524238 UEN524229:UEN524238 UOJ524229:UOJ524238 UYF524229:UYF524238 VIB524229:VIB524238 VRX524229:VRX524238 WBT524229:WBT524238 WLP524229:WLP524238 WVL524229:WVL524238 D589765:D589774 IZ589765:IZ589774 SV589765:SV589774 ACR589765:ACR589774 AMN589765:AMN589774 AWJ589765:AWJ589774 BGF589765:BGF589774 BQB589765:BQB589774 BZX589765:BZX589774 CJT589765:CJT589774 CTP589765:CTP589774 DDL589765:DDL589774 DNH589765:DNH589774 DXD589765:DXD589774 EGZ589765:EGZ589774 EQV589765:EQV589774 FAR589765:FAR589774 FKN589765:FKN589774 FUJ589765:FUJ589774 GEF589765:GEF589774 GOB589765:GOB589774 GXX589765:GXX589774 HHT589765:HHT589774 HRP589765:HRP589774 IBL589765:IBL589774 ILH589765:ILH589774 IVD589765:IVD589774 JEZ589765:JEZ589774 JOV589765:JOV589774 JYR589765:JYR589774 KIN589765:KIN589774 KSJ589765:KSJ589774 LCF589765:LCF589774 LMB589765:LMB589774 LVX589765:LVX589774 MFT589765:MFT589774 MPP589765:MPP589774 MZL589765:MZL589774 NJH589765:NJH589774 NTD589765:NTD589774 OCZ589765:OCZ589774 OMV589765:OMV589774 OWR589765:OWR589774 PGN589765:PGN589774 PQJ589765:PQJ589774 QAF589765:QAF589774 QKB589765:QKB589774 QTX589765:QTX589774 RDT589765:RDT589774 RNP589765:RNP589774 RXL589765:RXL589774 SHH589765:SHH589774 SRD589765:SRD589774 TAZ589765:TAZ589774 TKV589765:TKV589774 TUR589765:TUR589774 UEN589765:UEN589774 UOJ589765:UOJ589774 UYF589765:UYF589774 VIB589765:VIB589774 VRX589765:VRX589774 WBT589765:WBT589774 WLP589765:WLP589774 WVL589765:WVL589774 D655301:D655310 IZ655301:IZ655310 SV655301:SV655310 ACR655301:ACR655310 AMN655301:AMN655310 AWJ655301:AWJ655310 BGF655301:BGF655310 BQB655301:BQB655310 BZX655301:BZX655310 CJT655301:CJT655310 CTP655301:CTP655310 DDL655301:DDL655310 DNH655301:DNH655310 DXD655301:DXD655310 EGZ655301:EGZ655310 EQV655301:EQV655310 FAR655301:FAR655310 FKN655301:FKN655310 FUJ655301:FUJ655310 GEF655301:GEF655310 GOB655301:GOB655310 GXX655301:GXX655310 HHT655301:HHT655310 HRP655301:HRP655310 IBL655301:IBL655310 ILH655301:ILH655310 IVD655301:IVD655310 JEZ655301:JEZ655310 JOV655301:JOV655310 JYR655301:JYR655310 KIN655301:KIN655310 KSJ655301:KSJ655310 LCF655301:LCF655310 LMB655301:LMB655310 LVX655301:LVX655310 MFT655301:MFT655310 MPP655301:MPP655310 MZL655301:MZL655310 NJH655301:NJH655310 NTD655301:NTD655310 OCZ655301:OCZ655310 OMV655301:OMV655310 OWR655301:OWR655310 PGN655301:PGN655310 PQJ655301:PQJ655310 QAF655301:QAF655310 QKB655301:QKB655310 QTX655301:QTX655310 RDT655301:RDT655310 RNP655301:RNP655310 RXL655301:RXL655310 SHH655301:SHH655310 SRD655301:SRD655310 TAZ655301:TAZ655310 TKV655301:TKV655310 TUR655301:TUR655310 UEN655301:UEN655310 UOJ655301:UOJ655310 UYF655301:UYF655310 VIB655301:VIB655310 VRX655301:VRX655310 WBT655301:WBT655310 WLP655301:WLP655310 WVL655301:WVL655310 D720837:D720846 IZ720837:IZ720846 SV720837:SV720846 ACR720837:ACR720846 AMN720837:AMN720846 AWJ720837:AWJ720846 BGF720837:BGF720846 BQB720837:BQB720846 BZX720837:BZX720846 CJT720837:CJT720846 CTP720837:CTP720846 DDL720837:DDL720846 DNH720837:DNH720846 DXD720837:DXD720846 EGZ720837:EGZ720846 EQV720837:EQV720846 FAR720837:FAR720846 FKN720837:FKN720846 FUJ720837:FUJ720846 GEF720837:GEF720846 GOB720837:GOB720846 GXX720837:GXX720846 HHT720837:HHT720846 HRP720837:HRP720846 IBL720837:IBL720846 ILH720837:ILH720846 IVD720837:IVD720846 JEZ720837:JEZ720846 JOV720837:JOV720846 JYR720837:JYR720846 KIN720837:KIN720846 KSJ720837:KSJ720846 LCF720837:LCF720846 LMB720837:LMB720846 LVX720837:LVX720846 MFT720837:MFT720846 MPP720837:MPP720846 MZL720837:MZL720846 NJH720837:NJH720846 NTD720837:NTD720846 OCZ720837:OCZ720846 OMV720837:OMV720846 OWR720837:OWR720846 PGN720837:PGN720846 PQJ720837:PQJ720846 QAF720837:QAF720846 QKB720837:QKB720846 QTX720837:QTX720846 RDT720837:RDT720846 RNP720837:RNP720846 RXL720837:RXL720846 SHH720837:SHH720846 SRD720837:SRD720846 TAZ720837:TAZ720846 TKV720837:TKV720846 TUR720837:TUR720846 UEN720837:UEN720846 UOJ720837:UOJ720846 UYF720837:UYF720846 VIB720837:VIB720846 VRX720837:VRX720846 WBT720837:WBT720846 WLP720837:WLP720846 WVL720837:WVL720846 D786373:D786382 IZ786373:IZ786382 SV786373:SV786382 ACR786373:ACR786382 AMN786373:AMN786382 AWJ786373:AWJ786382 BGF786373:BGF786382 BQB786373:BQB786382 BZX786373:BZX786382 CJT786373:CJT786382 CTP786373:CTP786382 DDL786373:DDL786382 DNH786373:DNH786382 DXD786373:DXD786382 EGZ786373:EGZ786382 EQV786373:EQV786382 FAR786373:FAR786382 FKN786373:FKN786382 FUJ786373:FUJ786382 GEF786373:GEF786382 GOB786373:GOB786382 GXX786373:GXX786382 HHT786373:HHT786382 HRP786373:HRP786382 IBL786373:IBL786382 ILH786373:ILH786382 IVD786373:IVD786382 JEZ786373:JEZ786382 JOV786373:JOV786382 JYR786373:JYR786382 KIN786373:KIN786382 KSJ786373:KSJ786382 LCF786373:LCF786382 LMB786373:LMB786382 LVX786373:LVX786382 MFT786373:MFT786382 MPP786373:MPP786382 MZL786373:MZL786382 NJH786373:NJH786382 NTD786373:NTD786382 OCZ786373:OCZ786382 OMV786373:OMV786382 OWR786373:OWR786382 PGN786373:PGN786382 PQJ786373:PQJ786382 QAF786373:QAF786382 QKB786373:QKB786382 QTX786373:QTX786382 RDT786373:RDT786382 RNP786373:RNP786382 RXL786373:RXL786382 SHH786373:SHH786382 SRD786373:SRD786382 TAZ786373:TAZ786382 TKV786373:TKV786382 TUR786373:TUR786382 UEN786373:UEN786382 UOJ786373:UOJ786382 UYF786373:UYF786382 VIB786373:VIB786382 VRX786373:VRX786382 WBT786373:WBT786382 WLP786373:WLP786382 WVL786373:WVL786382 D851909:D851918 IZ851909:IZ851918 SV851909:SV851918 ACR851909:ACR851918 AMN851909:AMN851918 AWJ851909:AWJ851918 BGF851909:BGF851918 BQB851909:BQB851918 BZX851909:BZX851918 CJT851909:CJT851918 CTP851909:CTP851918 DDL851909:DDL851918 DNH851909:DNH851918 DXD851909:DXD851918 EGZ851909:EGZ851918 EQV851909:EQV851918 FAR851909:FAR851918 FKN851909:FKN851918 FUJ851909:FUJ851918 GEF851909:GEF851918 GOB851909:GOB851918 GXX851909:GXX851918 HHT851909:HHT851918 HRP851909:HRP851918 IBL851909:IBL851918 ILH851909:ILH851918 IVD851909:IVD851918 JEZ851909:JEZ851918 JOV851909:JOV851918 JYR851909:JYR851918 KIN851909:KIN851918 KSJ851909:KSJ851918 LCF851909:LCF851918 LMB851909:LMB851918 LVX851909:LVX851918 MFT851909:MFT851918 MPP851909:MPP851918 MZL851909:MZL851918 NJH851909:NJH851918 NTD851909:NTD851918 OCZ851909:OCZ851918 OMV851909:OMV851918 OWR851909:OWR851918 PGN851909:PGN851918 PQJ851909:PQJ851918 QAF851909:QAF851918 QKB851909:QKB851918 QTX851909:QTX851918 RDT851909:RDT851918 RNP851909:RNP851918 RXL851909:RXL851918 SHH851909:SHH851918 SRD851909:SRD851918 TAZ851909:TAZ851918 TKV851909:TKV851918 TUR851909:TUR851918 UEN851909:UEN851918 UOJ851909:UOJ851918 UYF851909:UYF851918 VIB851909:VIB851918 VRX851909:VRX851918 WBT851909:WBT851918 WLP851909:WLP851918 WVL851909:WVL851918 D917445:D917454 IZ917445:IZ917454 SV917445:SV917454 ACR917445:ACR917454 AMN917445:AMN917454 AWJ917445:AWJ917454 BGF917445:BGF917454 BQB917445:BQB917454 BZX917445:BZX917454 CJT917445:CJT917454 CTP917445:CTP917454 DDL917445:DDL917454 DNH917445:DNH917454 DXD917445:DXD917454 EGZ917445:EGZ917454 EQV917445:EQV917454 FAR917445:FAR917454 FKN917445:FKN917454 FUJ917445:FUJ917454 GEF917445:GEF917454 GOB917445:GOB917454 GXX917445:GXX917454 HHT917445:HHT917454 HRP917445:HRP917454 IBL917445:IBL917454 ILH917445:ILH917454 IVD917445:IVD917454 JEZ917445:JEZ917454 JOV917445:JOV917454 JYR917445:JYR917454 KIN917445:KIN917454 KSJ917445:KSJ917454 LCF917445:LCF917454 LMB917445:LMB917454 LVX917445:LVX917454 MFT917445:MFT917454 MPP917445:MPP917454 MZL917445:MZL917454 NJH917445:NJH917454 NTD917445:NTD917454 OCZ917445:OCZ917454 OMV917445:OMV917454 OWR917445:OWR917454 PGN917445:PGN917454 PQJ917445:PQJ917454 QAF917445:QAF917454 QKB917445:QKB917454 QTX917445:QTX917454 RDT917445:RDT917454 RNP917445:RNP917454 RXL917445:RXL917454 SHH917445:SHH917454 SRD917445:SRD917454 TAZ917445:TAZ917454 TKV917445:TKV917454 TUR917445:TUR917454 UEN917445:UEN917454 UOJ917445:UOJ917454 UYF917445:UYF917454 VIB917445:VIB917454 VRX917445:VRX917454 WBT917445:WBT917454 WLP917445:WLP917454 WVL917445:WVL917454 D982981:D982990 IZ982981:IZ982990 SV982981:SV982990 ACR982981:ACR982990 AMN982981:AMN982990 AWJ982981:AWJ982990 BGF982981:BGF982990 BQB982981:BQB982990 BZX982981:BZX982990 CJT982981:CJT982990 CTP982981:CTP982990 DDL982981:DDL982990 DNH982981:DNH982990 DXD982981:DXD982990 EGZ982981:EGZ982990 EQV982981:EQV982990 FAR982981:FAR982990 FKN982981:FKN982990 FUJ982981:FUJ982990 GEF982981:GEF982990 GOB982981:GOB982990 GXX982981:GXX982990 HHT982981:HHT982990 HRP982981:HRP982990 IBL982981:IBL982990 ILH982981:ILH982990 IVD982981:IVD982990 JEZ982981:JEZ982990 JOV982981:JOV982990 JYR982981:JYR982990 KIN982981:KIN982990 KSJ982981:KSJ982990 LCF982981:LCF982990 LMB982981:LMB982990 LVX982981:LVX982990 MFT982981:MFT982990 MPP982981:MPP982990 MZL982981:MZL982990 NJH982981:NJH982990 NTD982981:NTD982990 OCZ982981:OCZ982990 OMV982981:OMV982990 OWR982981:OWR982990 PGN982981:PGN982990 PQJ982981:PQJ982990 QAF982981:QAF982990 QKB982981:QKB982990 QTX982981:QTX982990 RDT982981:RDT982990 RNP982981:RNP982990 RXL982981:RXL982990 SHH982981:SHH982990 SRD982981:SRD982990 TAZ982981:TAZ982990 TKV982981:TKV982990 TUR982981:TUR982990 UEN982981:UEN982990 UOJ982981:UOJ982990 UYF982981:UYF982990 VIB982981:VIB982990 VRX982981:VRX982990 WBT982981:WBT982990 WLP982981:WLP982990 WVL982981:WVL982990 D11:D20 IZ11:IZ20 SV11:SV20 ACR11:ACR20 AMN11:AMN20 AWJ11:AWJ20 BGF11:BGF20 BQB11:BQB20 BZX11:BZX20 CJT11:CJT20 CTP11:CTP20 DDL11:DDL20 DNH11:DNH20 DXD11:DXD20 EGZ11:EGZ20 EQV11:EQV20 FAR11:FAR20 FKN11:FKN20 FUJ11:FUJ20 GEF11:GEF20 GOB11:GOB20 GXX11:GXX20 HHT11:HHT20 HRP11:HRP20 IBL11:IBL20 ILH11:ILH20 IVD11:IVD20 JEZ11:JEZ20 JOV11:JOV20 JYR11:JYR20 KIN11:KIN20 KSJ11:KSJ20 LCF11:LCF20 LMB11:LMB20 LVX11:LVX20 MFT11:MFT20 MPP11:MPP20 MZL11:MZL20 NJH11:NJH20 NTD11:NTD20 OCZ11:OCZ20 OMV11:OMV20 OWR11:OWR20 PGN11:PGN20 PQJ11:PQJ20 QAF11:QAF20 QKB11:QKB20 QTX11:QTX20 RDT11:RDT20 RNP11:RNP20 RXL11:RXL20 SHH11:SHH20 SRD11:SRD20 TAZ11:TAZ20 TKV11:TKV20 TUR11:TUR20 UEN11:UEN20 UOJ11:UOJ20 UYF11:UYF20 VIB11:VIB20 VRX11:VRX20 WBT11:WBT20 WLP11:WLP20 WVL11:WVL20">
      <formula1>"1,2,3"</formula1>
    </dataValidation>
    <dataValidation type="list" errorStyle="warning" allowBlank="1" showInputMessage="1" showErrorMessage="1" errorTitle="FERC ACCOUNT" error="This FERC Account is not included in the drop-down list. Is this the account you want to use?" sqref="C65477 WVK982981 WLO982981 WBS982981 VRW982981 VIA982981 UYE982981 UOI982981 UEM982981 TUQ982981 TKU982981 TAY982981 SRC982981 SHG982981 RXK982981 RNO982981 RDS982981 QTW982981 QKA982981 QAE982981 PQI982981 PGM982981 OWQ982981 OMU982981 OCY982981 NTC982981 NJG982981 MZK982981 MPO982981 MFS982981 LVW982981 LMA982981 LCE982981 KSI982981 KIM982981 JYQ982981 JOU982981 JEY982981 IVC982981 ILG982981 IBK982981 HRO982981 HHS982981 GXW982981 GOA982981 GEE982981 FUI982981 FKM982981 FAQ982981 EQU982981 EGY982981 DXC982981 DNG982981 DDK982981 CTO982981 CJS982981 BZW982981 BQA982981 BGE982981 AWI982981 AMM982981 ACQ982981 SU982981 IY982981 C982981 WVK917445 WLO917445 WBS917445 VRW917445 VIA917445 UYE917445 UOI917445 UEM917445 TUQ917445 TKU917445 TAY917445 SRC917445 SHG917445 RXK917445 RNO917445 RDS917445 QTW917445 QKA917445 QAE917445 PQI917445 PGM917445 OWQ917445 OMU917445 OCY917445 NTC917445 NJG917445 MZK917445 MPO917445 MFS917445 LVW917445 LMA917445 LCE917445 KSI917445 KIM917445 JYQ917445 JOU917445 JEY917445 IVC917445 ILG917445 IBK917445 HRO917445 HHS917445 GXW917445 GOA917445 GEE917445 FUI917445 FKM917445 FAQ917445 EQU917445 EGY917445 DXC917445 DNG917445 DDK917445 CTO917445 CJS917445 BZW917445 BQA917445 BGE917445 AWI917445 AMM917445 ACQ917445 SU917445 IY917445 C917445 WVK851909 WLO851909 WBS851909 VRW851909 VIA851909 UYE851909 UOI851909 UEM851909 TUQ851909 TKU851909 TAY851909 SRC851909 SHG851909 RXK851909 RNO851909 RDS851909 QTW851909 QKA851909 QAE851909 PQI851909 PGM851909 OWQ851909 OMU851909 OCY851909 NTC851909 NJG851909 MZK851909 MPO851909 MFS851909 LVW851909 LMA851909 LCE851909 KSI851909 KIM851909 JYQ851909 JOU851909 JEY851909 IVC851909 ILG851909 IBK851909 HRO851909 HHS851909 GXW851909 GOA851909 GEE851909 FUI851909 FKM851909 FAQ851909 EQU851909 EGY851909 DXC851909 DNG851909 DDK851909 CTO851909 CJS851909 BZW851909 BQA851909 BGE851909 AWI851909 AMM851909 ACQ851909 SU851909 IY851909 C851909 WVK786373 WLO786373 WBS786373 VRW786373 VIA786373 UYE786373 UOI786373 UEM786373 TUQ786373 TKU786373 TAY786373 SRC786373 SHG786373 RXK786373 RNO786373 RDS786373 QTW786373 QKA786373 QAE786373 PQI786373 PGM786373 OWQ786373 OMU786373 OCY786373 NTC786373 NJG786373 MZK786373 MPO786373 MFS786373 LVW786373 LMA786373 LCE786373 KSI786373 KIM786373 JYQ786373 JOU786373 JEY786373 IVC786373 ILG786373 IBK786373 HRO786373 HHS786373 GXW786373 GOA786373 GEE786373 FUI786373 FKM786373 FAQ786373 EQU786373 EGY786373 DXC786373 DNG786373 DDK786373 CTO786373 CJS786373 BZW786373 BQA786373 BGE786373 AWI786373 AMM786373 ACQ786373 SU786373 IY786373 C786373 WVK720837 WLO720837 WBS720837 VRW720837 VIA720837 UYE720837 UOI720837 UEM720837 TUQ720837 TKU720837 TAY720837 SRC720837 SHG720837 RXK720837 RNO720837 RDS720837 QTW720837 QKA720837 QAE720837 PQI720837 PGM720837 OWQ720837 OMU720837 OCY720837 NTC720837 NJG720837 MZK720837 MPO720837 MFS720837 LVW720837 LMA720837 LCE720837 KSI720837 KIM720837 JYQ720837 JOU720837 JEY720837 IVC720837 ILG720837 IBK720837 HRO720837 HHS720837 GXW720837 GOA720837 GEE720837 FUI720837 FKM720837 FAQ720837 EQU720837 EGY720837 DXC720837 DNG720837 DDK720837 CTO720837 CJS720837 BZW720837 BQA720837 BGE720837 AWI720837 AMM720837 ACQ720837 SU720837 IY720837 C720837 WVK655301 WLO655301 WBS655301 VRW655301 VIA655301 UYE655301 UOI655301 UEM655301 TUQ655301 TKU655301 TAY655301 SRC655301 SHG655301 RXK655301 RNO655301 RDS655301 QTW655301 QKA655301 QAE655301 PQI655301 PGM655301 OWQ655301 OMU655301 OCY655301 NTC655301 NJG655301 MZK655301 MPO655301 MFS655301 LVW655301 LMA655301 LCE655301 KSI655301 KIM655301 JYQ655301 JOU655301 JEY655301 IVC655301 ILG655301 IBK655301 HRO655301 HHS655301 GXW655301 GOA655301 GEE655301 FUI655301 FKM655301 FAQ655301 EQU655301 EGY655301 DXC655301 DNG655301 DDK655301 CTO655301 CJS655301 BZW655301 BQA655301 BGE655301 AWI655301 AMM655301 ACQ655301 SU655301 IY655301 C655301 WVK589765 WLO589765 WBS589765 VRW589765 VIA589765 UYE589765 UOI589765 UEM589765 TUQ589765 TKU589765 TAY589765 SRC589765 SHG589765 RXK589765 RNO589765 RDS589765 QTW589765 QKA589765 QAE589765 PQI589765 PGM589765 OWQ589765 OMU589765 OCY589765 NTC589765 NJG589765 MZK589765 MPO589765 MFS589765 LVW589765 LMA589765 LCE589765 KSI589765 KIM589765 JYQ589765 JOU589765 JEY589765 IVC589765 ILG589765 IBK589765 HRO589765 HHS589765 GXW589765 GOA589765 GEE589765 FUI589765 FKM589765 FAQ589765 EQU589765 EGY589765 DXC589765 DNG589765 DDK589765 CTO589765 CJS589765 BZW589765 BQA589765 BGE589765 AWI589765 AMM589765 ACQ589765 SU589765 IY589765 C589765 WVK524229 WLO524229 WBS524229 VRW524229 VIA524229 UYE524229 UOI524229 UEM524229 TUQ524229 TKU524229 TAY524229 SRC524229 SHG524229 RXK524229 RNO524229 RDS524229 QTW524229 QKA524229 QAE524229 PQI524229 PGM524229 OWQ524229 OMU524229 OCY524229 NTC524229 NJG524229 MZK524229 MPO524229 MFS524229 LVW524229 LMA524229 LCE524229 KSI524229 KIM524229 JYQ524229 JOU524229 JEY524229 IVC524229 ILG524229 IBK524229 HRO524229 HHS524229 GXW524229 GOA524229 GEE524229 FUI524229 FKM524229 FAQ524229 EQU524229 EGY524229 DXC524229 DNG524229 DDK524229 CTO524229 CJS524229 BZW524229 BQA524229 BGE524229 AWI524229 AMM524229 ACQ524229 SU524229 IY524229 C524229 WVK458693 WLO458693 WBS458693 VRW458693 VIA458693 UYE458693 UOI458693 UEM458693 TUQ458693 TKU458693 TAY458693 SRC458693 SHG458693 RXK458693 RNO458693 RDS458693 QTW458693 QKA458693 QAE458693 PQI458693 PGM458693 OWQ458693 OMU458693 OCY458693 NTC458693 NJG458693 MZK458693 MPO458693 MFS458693 LVW458693 LMA458693 LCE458693 KSI458693 KIM458693 JYQ458693 JOU458693 JEY458693 IVC458693 ILG458693 IBK458693 HRO458693 HHS458693 GXW458693 GOA458693 GEE458693 FUI458693 FKM458693 FAQ458693 EQU458693 EGY458693 DXC458693 DNG458693 DDK458693 CTO458693 CJS458693 BZW458693 BQA458693 BGE458693 AWI458693 AMM458693 ACQ458693 SU458693 IY458693 C458693 WVK393157 WLO393157 WBS393157 VRW393157 VIA393157 UYE393157 UOI393157 UEM393157 TUQ393157 TKU393157 TAY393157 SRC393157 SHG393157 RXK393157 RNO393157 RDS393157 QTW393157 QKA393157 QAE393157 PQI393157 PGM393157 OWQ393157 OMU393157 OCY393157 NTC393157 NJG393157 MZK393157 MPO393157 MFS393157 LVW393157 LMA393157 LCE393157 KSI393157 KIM393157 JYQ393157 JOU393157 JEY393157 IVC393157 ILG393157 IBK393157 HRO393157 HHS393157 GXW393157 GOA393157 GEE393157 FUI393157 FKM393157 FAQ393157 EQU393157 EGY393157 DXC393157 DNG393157 DDK393157 CTO393157 CJS393157 BZW393157 BQA393157 BGE393157 AWI393157 AMM393157 ACQ393157 SU393157 IY393157 C393157 WVK327621 WLO327621 WBS327621 VRW327621 VIA327621 UYE327621 UOI327621 UEM327621 TUQ327621 TKU327621 TAY327621 SRC327621 SHG327621 RXK327621 RNO327621 RDS327621 QTW327621 QKA327621 QAE327621 PQI327621 PGM327621 OWQ327621 OMU327621 OCY327621 NTC327621 NJG327621 MZK327621 MPO327621 MFS327621 LVW327621 LMA327621 LCE327621 KSI327621 KIM327621 JYQ327621 JOU327621 JEY327621 IVC327621 ILG327621 IBK327621 HRO327621 HHS327621 GXW327621 GOA327621 GEE327621 FUI327621 FKM327621 FAQ327621 EQU327621 EGY327621 DXC327621 DNG327621 DDK327621 CTO327621 CJS327621 BZW327621 BQA327621 BGE327621 AWI327621 AMM327621 ACQ327621 SU327621 IY327621 C327621 WVK262085 WLO262085 WBS262085 VRW262085 VIA262085 UYE262085 UOI262085 UEM262085 TUQ262085 TKU262085 TAY262085 SRC262085 SHG262085 RXK262085 RNO262085 RDS262085 QTW262085 QKA262085 QAE262085 PQI262085 PGM262085 OWQ262085 OMU262085 OCY262085 NTC262085 NJG262085 MZK262085 MPO262085 MFS262085 LVW262085 LMA262085 LCE262085 KSI262085 KIM262085 JYQ262085 JOU262085 JEY262085 IVC262085 ILG262085 IBK262085 HRO262085 HHS262085 GXW262085 GOA262085 GEE262085 FUI262085 FKM262085 FAQ262085 EQU262085 EGY262085 DXC262085 DNG262085 DDK262085 CTO262085 CJS262085 BZW262085 BQA262085 BGE262085 AWI262085 AMM262085 ACQ262085 SU262085 IY262085 C262085 WVK196549 WLO196549 WBS196549 VRW196549 VIA196549 UYE196549 UOI196549 UEM196549 TUQ196549 TKU196549 TAY196549 SRC196549 SHG196549 RXK196549 RNO196549 RDS196549 QTW196549 QKA196549 QAE196549 PQI196549 PGM196549 OWQ196549 OMU196549 OCY196549 NTC196549 NJG196549 MZK196549 MPO196549 MFS196549 LVW196549 LMA196549 LCE196549 KSI196549 KIM196549 JYQ196549 JOU196549 JEY196549 IVC196549 ILG196549 IBK196549 HRO196549 HHS196549 GXW196549 GOA196549 GEE196549 FUI196549 FKM196549 FAQ196549 EQU196549 EGY196549 DXC196549 DNG196549 DDK196549 CTO196549 CJS196549 BZW196549 BQA196549 BGE196549 AWI196549 AMM196549 ACQ196549 SU196549 IY196549 C196549 WVK131013 WLO131013 WBS131013 VRW131013 VIA131013 UYE131013 UOI131013 UEM131013 TUQ131013 TKU131013 TAY131013 SRC131013 SHG131013 RXK131013 RNO131013 RDS131013 QTW131013 QKA131013 QAE131013 PQI131013 PGM131013 OWQ131013 OMU131013 OCY131013 NTC131013 NJG131013 MZK131013 MPO131013 MFS131013 LVW131013 LMA131013 LCE131013 KSI131013 KIM131013 JYQ131013 JOU131013 JEY131013 IVC131013 ILG131013 IBK131013 HRO131013 HHS131013 GXW131013 GOA131013 GEE131013 FUI131013 FKM131013 FAQ131013 EQU131013 EGY131013 DXC131013 DNG131013 DDK131013 CTO131013 CJS131013 BZW131013 BQA131013 BGE131013 AWI131013 AMM131013 ACQ131013 SU131013 IY131013 C131013 WVK65477 WLO65477 WBS65477 VRW65477 VIA65477 UYE65477 UOI65477 UEM65477 TUQ65477 TKU65477 TAY65477 SRC65477 SHG65477 RXK65477 RNO65477 RDS65477 QTW65477 QKA65477 QAE65477 PQI65477 PGM65477 OWQ65477 OMU65477 OCY65477 NTC65477 NJG65477 MZK65477 MPO65477 MFS65477 LVW65477 LMA65477 LCE65477 KSI65477 KIM65477 JYQ65477 JOU65477 JEY65477 IVC65477 ILG65477 IBK65477 HRO65477 HHS65477 GXW65477 GOA65477 GEE65477 FUI65477 FKM65477 FAQ65477 EQU65477 EGY65477 DXC65477 DNG65477 DDK65477 CTO65477 CJS65477 BZW65477 BQA65477 BGE65477 AWI65477 AMM65477 ACQ65477 SU65477 IY65477 WVK11 WLO11 WBS11 VRW11 VIA11 UYE11 UOI11 UEM11 TUQ11 TKU11 TAY11 SRC11 SHG11 RXK11 RNO11 RDS11 QTW11 QKA11 QAE11 PQI11 PGM11 OWQ11 OMU11 OCY11 NTC11 NJG11 MZK11 MPO11 MFS11 LVW11 LMA11 LCE11 KSI11 KIM11 JYQ11 JOU11 JEY11 IVC11 ILG11 IBK11 HRO11 HHS11 GXW11 GOA11 GEE11 FUI11 FKM11 FAQ11 EQU11 EGY11 DXC11 DNG11 DDK11 CTO11 CJS11 BZW11 BQA11 BGE11 AWI11 AMM11 ACQ11 SU11 IY11 C11">
      <formula1>$C$21:$C$337</formula1>
    </dataValidation>
    <dataValidation type="list" errorStyle="warning" allowBlank="1" showInputMessage="1" showErrorMessage="1" errorTitle="Factor" error="This factor is not included in the drop-down list. Is this the factor you want to use?" sqref="F65475:F65476 WVN982979:WVN982980 WLR982979:WLR982980 WBV982979:WBV982980 VRZ982979:VRZ982980 VID982979:VID982980 UYH982979:UYH982980 UOL982979:UOL982980 UEP982979:UEP982980 TUT982979:TUT982980 TKX982979:TKX982980 TBB982979:TBB982980 SRF982979:SRF982980 SHJ982979:SHJ982980 RXN982979:RXN982980 RNR982979:RNR982980 RDV982979:RDV982980 QTZ982979:QTZ982980 QKD982979:QKD982980 QAH982979:QAH982980 PQL982979:PQL982980 PGP982979:PGP982980 OWT982979:OWT982980 OMX982979:OMX982980 ODB982979:ODB982980 NTF982979:NTF982980 NJJ982979:NJJ982980 MZN982979:MZN982980 MPR982979:MPR982980 MFV982979:MFV982980 LVZ982979:LVZ982980 LMD982979:LMD982980 LCH982979:LCH982980 KSL982979:KSL982980 KIP982979:KIP982980 JYT982979:JYT982980 JOX982979:JOX982980 JFB982979:JFB982980 IVF982979:IVF982980 ILJ982979:ILJ982980 IBN982979:IBN982980 HRR982979:HRR982980 HHV982979:HHV982980 GXZ982979:GXZ982980 GOD982979:GOD982980 GEH982979:GEH982980 FUL982979:FUL982980 FKP982979:FKP982980 FAT982979:FAT982980 EQX982979:EQX982980 EHB982979:EHB982980 DXF982979:DXF982980 DNJ982979:DNJ982980 DDN982979:DDN982980 CTR982979:CTR982980 CJV982979:CJV982980 BZZ982979:BZZ982980 BQD982979:BQD982980 BGH982979:BGH982980 AWL982979:AWL982980 AMP982979:AMP982980 ACT982979:ACT982980 SX982979:SX982980 JB982979:JB982980 F982979:F982980 WVN917443:WVN917444 WLR917443:WLR917444 WBV917443:WBV917444 VRZ917443:VRZ917444 VID917443:VID917444 UYH917443:UYH917444 UOL917443:UOL917444 UEP917443:UEP917444 TUT917443:TUT917444 TKX917443:TKX917444 TBB917443:TBB917444 SRF917443:SRF917444 SHJ917443:SHJ917444 RXN917443:RXN917444 RNR917443:RNR917444 RDV917443:RDV917444 QTZ917443:QTZ917444 QKD917443:QKD917444 QAH917443:QAH917444 PQL917443:PQL917444 PGP917443:PGP917444 OWT917443:OWT917444 OMX917443:OMX917444 ODB917443:ODB917444 NTF917443:NTF917444 NJJ917443:NJJ917444 MZN917443:MZN917444 MPR917443:MPR917444 MFV917443:MFV917444 LVZ917443:LVZ917444 LMD917443:LMD917444 LCH917443:LCH917444 KSL917443:KSL917444 KIP917443:KIP917444 JYT917443:JYT917444 JOX917443:JOX917444 JFB917443:JFB917444 IVF917443:IVF917444 ILJ917443:ILJ917444 IBN917443:IBN917444 HRR917443:HRR917444 HHV917443:HHV917444 GXZ917443:GXZ917444 GOD917443:GOD917444 GEH917443:GEH917444 FUL917443:FUL917444 FKP917443:FKP917444 FAT917443:FAT917444 EQX917443:EQX917444 EHB917443:EHB917444 DXF917443:DXF917444 DNJ917443:DNJ917444 DDN917443:DDN917444 CTR917443:CTR917444 CJV917443:CJV917444 BZZ917443:BZZ917444 BQD917443:BQD917444 BGH917443:BGH917444 AWL917443:AWL917444 AMP917443:AMP917444 ACT917443:ACT917444 SX917443:SX917444 JB917443:JB917444 F917443:F917444 WVN851907:WVN851908 WLR851907:WLR851908 WBV851907:WBV851908 VRZ851907:VRZ851908 VID851907:VID851908 UYH851907:UYH851908 UOL851907:UOL851908 UEP851907:UEP851908 TUT851907:TUT851908 TKX851907:TKX851908 TBB851907:TBB851908 SRF851907:SRF851908 SHJ851907:SHJ851908 RXN851907:RXN851908 RNR851907:RNR851908 RDV851907:RDV851908 QTZ851907:QTZ851908 QKD851907:QKD851908 QAH851907:QAH851908 PQL851907:PQL851908 PGP851907:PGP851908 OWT851907:OWT851908 OMX851907:OMX851908 ODB851907:ODB851908 NTF851907:NTF851908 NJJ851907:NJJ851908 MZN851907:MZN851908 MPR851907:MPR851908 MFV851907:MFV851908 LVZ851907:LVZ851908 LMD851907:LMD851908 LCH851907:LCH851908 KSL851907:KSL851908 KIP851907:KIP851908 JYT851907:JYT851908 JOX851907:JOX851908 JFB851907:JFB851908 IVF851907:IVF851908 ILJ851907:ILJ851908 IBN851907:IBN851908 HRR851907:HRR851908 HHV851907:HHV851908 GXZ851907:GXZ851908 GOD851907:GOD851908 GEH851907:GEH851908 FUL851907:FUL851908 FKP851907:FKP851908 FAT851907:FAT851908 EQX851907:EQX851908 EHB851907:EHB851908 DXF851907:DXF851908 DNJ851907:DNJ851908 DDN851907:DDN851908 CTR851907:CTR851908 CJV851907:CJV851908 BZZ851907:BZZ851908 BQD851907:BQD851908 BGH851907:BGH851908 AWL851907:AWL851908 AMP851907:AMP851908 ACT851907:ACT851908 SX851907:SX851908 JB851907:JB851908 F851907:F851908 WVN786371:WVN786372 WLR786371:WLR786372 WBV786371:WBV786372 VRZ786371:VRZ786372 VID786371:VID786372 UYH786371:UYH786372 UOL786371:UOL786372 UEP786371:UEP786372 TUT786371:TUT786372 TKX786371:TKX786372 TBB786371:TBB786372 SRF786371:SRF786372 SHJ786371:SHJ786372 RXN786371:RXN786372 RNR786371:RNR786372 RDV786371:RDV786372 QTZ786371:QTZ786372 QKD786371:QKD786372 QAH786371:QAH786372 PQL786371:PQL786372 PGP786371:PGP786372 OWT786371:OWT786372 OMX786371:OMX786372 ODB786371:ODB786372 NTF786371:NTF786372 NJJ786371:NJJ786372 MZN786371:MZN786372 MPR786371:MPR786372 MFV786371:MFV786372 LVZ786371:LVZ786372 LMD786371:LMD786372 LCH786371:LCH786372 KSL786371:KSL786372 KIP786371:KIP786372 JYT786371:JYT786372 JOX786371:JOX786372 JFB786371:JFB786372 IVF786371:IVF786372 ILJ786371:ILJ786372 IBN786371:IBN786372 HRR786371:HRR786372 HHV786371:HHV786372 GXZ786371:GXZ786372 GOD786371:GOD786372 GEH786371:GEH786372 FUL786371:FUL786372 FKP786371:FKP786372 FAT786371:FAT786372 EQX786371:EQX786372 EHB786371:EHB786372 DXF786371:DXF786372 DNJ786371:DNJ786372 DDN786371:DDN786372 CTR786371:CTR786372 CJV786371:CJV786372 BZZ786371:BZZ786372 BQD786371:BQD786372 BGH786371:BGH786372 AWL786371:AWL786372 AMP786371:AMP786372 ACT786371:ACT786372 SX786371:SX786372 JB786371:JB786372 F786371:F786372 WVN720835:WVN720836 WLR720835:WLR720836 WBV720835:WBV720836 VRZ720835:VRZ720836 VID720835:VID720836 UYH720835:UYH720836 UOL720835:UOL720836 UEP720835:UEP720836 TUT720835:TUT720836 TKX720835:TKX720836 TBB720835:TBB720836 SRF720835:SRF720836 SHJ720835:SHJ720836 RXN720835:RXN720836 RNR720835:RNR720836 RDV720835:RDV720836 QTZ720835:QTZ720836 QKD720835:QKD720836 QAH720835:QAH720836 PQL720835:PQL720836 PGP720835:PGP720836 OWT720835:OWT720836 OMX720835:OMX720836 ODB720835:ODB720836 NTF720835:NTF720836 NJJ720835:NJJ720836 MZN720835:MZN720836 MPR720835:MPR720836 MFV720835:MFV720836 LVZ720835:LVZ720836 LMD720835:LMD720836 LCH720835:LCH720836 KSL720835:KSL720836 KIP720835:KIP720836 JYT720835:JYT720836 JOX720835:JOX720836 JFB720835:JFB720836 IVF720835:IVF720836 ILJ720835:ILJ720836 IBN720835:IBN720836 HRR720835:HRR720836 HHV720835:HHV720836 GXZ720835:GXZ720836 GOD720835:GOD720836 GEH720835:GEH720836 FUL720835:FUL720836 FKP720835:FKP720836 FAT720835:FAT720836 EQX720835:EQX720836 EHB720835:EHB720836 DXF720835:DXF720836 DNJ720835:DNJ720836 DDN720835:DDN720836 CTR720835:CTR720836 CJV720835:CJV720836 BZZ720835:BZZ720836 BQD720835:BQD720836 BGH720835:BGH720836 AWL720835:AWL720836 AMP720835:AMP720836 ACT720835:ACT720836 SX720835:SX720836 JB720835:JB720836 F720835:F720836 WVN655299:WVN655300 WLR655299:WLR655300 WBV655299:WBV655300 VRZ655299:VRZ655300 VID655299:VID655300 UYH655299:UYH655300 UOL655299:UOL655300 UEP655299:UEP655300 TUT655299:TUT655300 TKX655299:TKX655300 TBB655299:TBB655300 SRF655299:SRF655300 SHJ655299:SHJ655300 RXN655299:RXN655300 RNR655299:RNR655300 RDV655299:RDV655300 QTZ655299:QTZ655300 QKD655299:QKD655300 QAH655299:QAH655300 PQL655299:PQL655300 PGP655299:PGP655300 OWT655299:OWT655300 OMX655299:OMX655300 ODB655299:ODB655300 NTF655299:NTF655300 NJJ655299:NJJ655300 MZN655299:MZN655300 MPR655299:MPR655300 MFV655299:MFV655300 LVZ655299:LVZ655300 LMD655299:LMD655300 LCH655299:LCH655300 KSL655299:KSL655300 KIP655299:KIP655300 JYT655299:JYT655300 JOX655299:JOX655300 JFB655299:JFB655300 IVF655299:IVF655300 ILJ655299:ILJ655300 IBN655299:IBN655300 HRR655299:HRR655300 HHV655299:HHV655300 GXZ655299:GXZ655300 GOD655299:GOD655300 GEH655299:GEH655300 FUL655299:FUL655300 FKP655299:FKP655300 FAT655299:FAT655300 EQX655299:EQX655300 EHB655299:EHB655300 DXF655299:DXF655300 DNJ655299:DNJ655300 DDN655299:DDN655300 CTR655299:CTR655300 CJV655299:CJV655300 BZZ655299:BZZ655300 BQD655299:BQD655300 BGH655299:BGH655300 AWL655299:AWL655300 AMP655299:AMP655300 ACT655299:ACT655300 SX655299:SX655300 JB655299:JB655300 F655299:F655300 WVN589763:WVN589764 WLR589763:WLR589764 WBV589763:WBV589764 VRZ589763:VRZ589764 VID589763:VID589764 UYH589763:UYH589764 UOL589763:UOL589764 UEP589763:UEP589764 TUT589763:TUT589764 TKX589763:TKX589764 TBB589763:TBB589764 SRF589763:SRF589764 SHJ589763:SHJ589764 RXN589763:RXN589764 RNR589763:RNR589764 RDV589763:RDV589764 QTZ589763:QTZ589764 QKD589763:QKD589764 QAH589763:QAH589764 PQL589763:PQL589764 PGP589763:PGP589764 OWT589763:OWT589764 OMX589763:OMX589764 ODB589763:ODB589764 NTF589763:NTF589764 NJJ589763:NJJ589764 MZN589763:MZN589764 MPR589763:MPR589764 MFV589763:MFV589764 LVZ589763:LVZ589764 LMD589763:LMD589764 LCH589763:LCH589764 KSL589763:KSL589764 KIP589763:KIP589764 JYT589763:JYT589764 JOX589763:JOX589764 JFB589763:JFB589764 IVF589763:IVF589764 ILJ589763:ILJ589764 IBN589763:IBN589764 HRR589763:HRR589764 HHV589763:HHV589764 GXZ589763:GXZ589764 GOD589763:GOD589764 GEH589763:GEH589764 FUL589763:FUL589764 FKP589763:FKP589764 FAT589763:FAT589764 EQX589763:EQX589764 EHB589763:EHB589764 DXF589763:DXF589764 DNJ589763:DNJ589764 DDN589763:DDN589764 CTR589763:CTR589764 CJV589763:CJV589764 BZZ589763:BZZ589764 BQD589763:BQD589764 BGH589763:BGH589764 AWL589763:AWL589764 AMP589763:AMP589764 ACT589763:ACT589764 SX589763:SX589764 JB589763:JB589764 F589763:F589764 WVN524227:WVN524228 WLR524227:WLR524228 WBV524227:WBV524228 VRZ524227:VRZ524228 VID524227:VID524228 UYH524227:UYH524228 UOL524227:UOL524228 UEP524227:UEP524228 TUT524227:TUT524228 TKX524227:TKX524228 TBB524227:TBB524228 SRF524227:SRF524228 SHJ524227:SHJ524228 RXN524227:RXN524228 RNR524227:RNR524228 RDV524227:RDV524228 QTZ524227:QTZ524228 QKD524227:QKD524228 QAH524227:QAH524228 PQL524227:PQL524228 PGP524227:PGP524228 OWT524227:OWT524228 OMX524227:OMX524228 ODB524227:ODB524228 NTF524227:NTF524228 NJJ524227:NJJ524228 MZN524227:MZN524228 MPR524227:MPR524228 MFV524227:MFV524228 LVZ524227:LVZ524228 LMD524227:LMD524228 LCH524227:LCH524228 KSL524227:KSL524228 KIP524227:KIP524228 JYT524227:JYT524228 JOX524227:JOX524228 JFB524227:JFB524228 IVF524227:IVF524228 ILJ524227:ILJ524228 IBN524227:IBN524228 HRR524227:HRR524228 HHV524227:HHV524228 GXZ524227:GXZ524228 GOD524227:GOD524228 GEH524227:GEH524228 FUL524227:FUL524228 FKP524227:FKP524228 FAT524227:FAT524228 EQX524227:EQX524228 EHB524227:EHB524228 DXF524227:DXF524228 DNJ524227:DNJ524228 DDN524227:DDN524228 CTR524227:CTR524228 CJV524227:CJV524228 BZZ524227:BZZ524228 BQD524227:BQD524228 BGH524227:BGH524228 AWL524227:AWL524228 AMP524227:AMP524228 ACT524227:ACT524228 SX524227:SX524228 JB524227:JB524228 F524227:F524228 WVN458691:WVN458692 WLR458691:WLR458692 WBV458691:WBV458692 VRZ458691:VRZ458692 VID458691:VID458692 UYH458691:UYH458692 UOL458691:UOL458692 UEP458691:UEP458692 TUT458691:TUT458692 TKX458691:TKX458692 TBB458691:TBB458692 SRF458691:SRF458692 SHJ458691:SHJ458692 RXN458691:RXN458692 RNR458691:RNR458692 RDV458691:RDV458692 QTZ458691:QTZ458692 QKD458691:QKD458692 QAH458691:QAH458692 PQL458691:PQL458692 PGP458691:PGP458692 OWT458691:OWT458692 OMX458691:OMX458692 ODB458691:ODB458692 NTF458691:NTF458692 NJJ458691:NJJ458692 MZN458691:MZN458692 MPR458691:MPR458692 MFV458691:MFV458692 LVZ458691:LVZ458692 LMD458691:LMD458692 LCH458691:LCH458692 KSL458691:KSL458692 KIP458691:KIP458692 JYT458691:JYT458692 JOX458691:JOX458692 JFB458691:JFB458692 IVF458691:IVF458692 ILJ458691:ILJ458692 IBN458691:IBN458692 HRR458691:HRR458692 HHV458691:HHV458692 GXZ458691:GXZ458692 GOD458691:GOD458692 GEH458691:GEH458692 FUL458691:FUL458692 FKP458691:FKP458692 FAT458691:FAT458692 EQX458691:EQX458692 EHB458691:EHB458692 DXF458691:DXF458692 DNJ458691:DNJ458692 DDN458691:DDN458692 CTR458691:CTR458692 CJV458691:CJV458692 BZZ458691:BZZ458692 BQD458691:BQD458692 BGH458691:BGH458692 AWL458691:AWL458692 AMP458691:AMP458692 ACT458691:ACT458692 SX458691:SX458692 JB458691:JB458692 F458691:F458692 WVN393155:WVN393156 WLR393155:WLR393156 WBV393155:WBV393156 VRZ393155:VRZ393156 VID393155:VID393156 UYH393155:UYH393156 UOL393155:UOL393156 UEP393155:UEP393156 TUT393155:TUT393156 TKX393155:TKX393156 TBB393155:TBB393156 SRF393155:SRF393156 SHJ393155:SHJ393156 RXN393155:RXN393156 RNR393155:RNR393156 RDV393155:RDV393156 QTZ393155:QTZ393156 QKD393155:QKD393156 QAH393155:QAH393156 PQL393155:PQL393156 PGP393155:PGP393156 OWT393155:OWT393156 OMX393155:OMX393156 ODB393155:ODB393156 NTF393155:NTF393156 NJJ393155:NJJ393156 MZN393155:MZN393156 MPR393155:MPR393156 MFV393155:MFV393156 LVZ393155:LVZ393156 LMD393155:LMD393156 LCH393155:LCH393156 KSL393155:KSL393156 KIP393155:KIP393156 JYT393155:JYT393156 JOX393155:JOX393156 JFB393155:JFB393156 IVF393155:IVF393156 ILJ393155:ILJ393156 IBN393155:IBN393156 HRR393155:HRR393156 HHV393155:HHV393156 GXZ393155:GXZ393156 GOD393155:GOD393156 GEH393155:GEH393156 FUL393155:FUL393156 FKP393155:FKP393156 FAT393155:FAT393156 EQX393155:EQX393156 EHB393155:EHB393156 DXF393155:DXF393156 DNJ393155:DNJ393156 DDN393155:DDN393156 CTR393155:CTR393156 CJV393155:CJV393156 BZZ393155:BZZ393156 BQD393155:BQD393156 BGH393155:BGH393156 AWL393155:AWL393156 AMP393155:AMP393156 ACT393155:ACT393156 SX393155:SX393156 JB393155:JB393156 F393155:F393156 WVN327619:WVN327620 WLR327619:WLR327620 WBV327619:WBV327620 VRZ327619:VRZ327620 VID327619:VID327620 UYH327619:UYH327620 UOL327619:UOL327620 UEP327619:UEP327620 TUT327619:TUT327620 TKX327619:TKX327620 TBB327619:TBB327620 SRF327619:SRF327620 SHJ327619:SHJ327620 RXN327619:RXN327620 RNR327619:RNR327620 RDV327619:RDV327620 QTZ327619:QTZ327620 QKD327619:QKD327620 QAH327619:QAH327620 PQL327619:PQL327620 PGP327619:PGP327620 OWT327619:OWT327620 OMX327619:OMX327620 ODB327619:ODB327620 NTF327619:NTF327620 NJJ327619:NJJ327620 MZN327619:MZN327620 MPR327619:MPR327620 MFV327619:MFV327620 LVZ327619:LVZ327620 LMD327619:LMD327620 LCH327619:LCH327620 KSL327619:KSL327620 KIP327619:KIP327620 JYT327619:JYT327620 JOX327619:JOX327620 JFB327619:JFB327620 IVF327619:IVF327620 ILJ327619:ILJ327620 IBN327619:IBN327620 HRR327619:HRR327620 HHV327619:HHV327620 GXZ327619:GXZ327620 GOD327619:GOD327620 GEH327619:GEH327620 FUL327619:FUL327620 FKP327619:FKP327620 FAT327619:FAT327620 EQX327619:EQX327620 EHB327619:EHB327620 DXF327619:DXF327620 DNJ327619:DNJ327620 DDN327619:DDN327620 CTR327619:CTR327620 CJV327619:CJV327620 BZZ327619:BZZ327620 BQD327619:BQD327620 BGH327619:BGH327620 AWL327619:AWL327620 AMP327619:AMP327620 ACT327619:ACT327620 SX327619:SX327620 JB327619:JB327620 F327619:F327620 WVN262083:WVN262084 WLR262083:WLR262084 WBV262083:WBV262084 VRZ262083:VRZ262084 VID262083:VID262084 UYH262083:UYH262084 UOL262083:UOL262084 UEP262083:UEP262084 TUT262083:TUT262084 TKX262083:TKX262084 TBB262083:TBB262084 SRF262083:SRF262084 SHJ262083:SHJ262084 RXN262083:RXN262084 RNR262083:RNR262084 RDV262083:RDV262084 QTZ262083:QTZ262084 QKD262083:QKD262084 QAH262083:QAH262084 PQL262083:PQL262084 PGP262083:PGP262084 OWT262083:OWT262084 OMX262083:OMX262084 ODB262083:ODB262084 NTF262083:NTF262084 NJJ262083:NJJ262084 MZN262083:MZN262084 MPR262083:MPR262084 MFV262083:MFV262084 LVZ262083:LVZ262084 LMD262083:LMD262084 LCH262083:LCH262084 KSL262083:KSL262084 KIP262083:KIP262084 JYT262083:JYT262084 JOX262083:JOX262084 JFB262083:JFB262084 IVF262083:IVF262084 ILJ262083:ILJ262084 IBN262083:IBN262084 HRR262083:HRR262084 HHV262083:HHV262084 GXZ262083:GXZ262084 GOD262083:GOD262084 GEH262083:GEH262084 FUL262083:FUL262084 FKP262083:FKP262084 FAT262083:FAT262084 EQX262083:EQX262084 EHB262083:EHB262084 DXF262083:DXF262084 DNJ262083:DNJ262084 DDN262083:DDN262084 CTR262083:CTR262084 CJV262083:CJV262084 BZZ262083:BZZ262084 BQD262083:BQD262084 BGH262083:BGH262084 AWL262083:AWL262084 AMP262083:AMP262084 ACT262083:ACT262084 SX262083:SX262084 JB262083:JB262084 F262083:F262084 WVN196547:WVN196548 WLR196547:WLR196548 WBV196547:WBV196548 VRZ196547:VRZ196548 VID196547:VID196548 UYH196547:UYH196548 UOL196547:UOL196548 UEP196547:UEP196548 TUT196547:TUT196548 TKX196547:TKX196548 TBB196547:TBB196548 SRF196547:SRF196548 SHJ196547:SHJ196548 RXN196547:RXN196548 RNR196547:RNR196548 RDV196547:RDV196548 QTZ196547:QTZ196548 QKD196547:QKD196548 QAH196547:QAH196548 PQL196547:PQL196548 PGP196547:PGP196548 OWT196547:OWT196548 OMX196547:OMX196548 ODB196547:ODB196548 NTF196547:NTF196548 NJJ196547:NJJ196548 MZN196547:MZN196548 MPR196547:MPR196548 MFV196547:MFV196548 LVZ196547:LVZ196548 LMD196547:LMD196548 LCH196547:LCH196548 KSL196547:KSL196548 KIP196547:KIP196548 JYT196547:JYT196548 JOX196547:JOX196548 JFB196547:JFB196548 IVF196547:IVF196548 ILJ196547:ILJ196548 IBN196547:IBN196548 HRR196547:HRR196548 HHV196547:HHV196548 GXZ196547:GXZ196548 GOD196547:GOD196548 GEH196547:GEH196548 FUL196547:FUL196548 FKP196547:FKP196548 FAT196547:FAT196548 EQX196547:EQX196548 EHB196547:EHB196548 DXF196547:DXF196548 DNJ196547:DNJ196548 DDN196547:DDN196548 CTR196547:CTR196548 CJV196547:CJV196548 BZZ196547:BZZ196548 BQD196547:BQD196548 BGH196547:BGH196548 AWL196547:AWL196548 AMP196547:AMP196548 ACT196547:ACT196548 SX196547:SX196548 JB196547:JB196548 F196547:F196548 WVN131011:WVN131012 WLR131011:WLR131012 WBV131011:WBV131012 VRZ131011:VRZ131012 VID131011:VID131012 UYH131011:UYH131012 UOL131011:UOL131012 UEP131011:UEP131012 TUT131011:TUT131012 TKX131011:TKX131012 TBB131011:TBB131012 SRF131011:SRF131012 SHJ131011:SHJ131012 RXN131011:RXN131012 RNR131011:RNR131012 RDV131011:RDV131012 QTZ131011:QTZ131012 QKD131011:QKD131012 QAH131011:QAH131012 PQL131011:PQL131012 PGP131011:PGP131012 OWT131011:OWT131012 OMX131011:OMX131012 ODB131011:ODB131012 NTF131011:NTF131012 NJJ131011:NJJ131012 MZN131011:MZN131012 MPR131011:MPR131012 MFV131011:MFV131012 LVZ131011:LVZ131012 LMD131011:LMD131012 LCH131011:LCH131012 KSL131011:KSL131012 KIP131011:KIP131012 JYT131011:JYT131012 JOX131011:JOX131012 JFB131011:JFB131012 IVF131011:IVF131012 ILJ131011:ILJ131012 IBN131011:IBN131012 HRR131011:HRR131012 HHV131011:HHV131012 GXZ131011:GXZ131012 GOD131011:GOD131012 GEH131011:GEH131012 FUL131011:FUL131012 FKP131011:FKP131012 FAT131011:FAT131012 EQX131011:EQX131012 EHB131011:EHB131012 DXF131011:DXF131012 DNJ131011:DNJ131012 DDN131011:DDN131012 CTR131011:CTR131012 CJV131011:CJV131012 BZZ131011:BZZ131012 BQD131011:BQD131012 BGH131011:BGH131012 AWL131011:AWL131012 AMP131011:AMP131012 ACT131011:ACT131012 SX131011:SX131012 JB131011:JB131012 F131011:F131012 WVN65475:WVN65476 WLR65475:WLR65476 WBV65475:WBV65476 VRZ65475:VRZ65476 VID65475:VID65476 UYH65475:UYH65476 UOL65475:UOL65476 UEP65475:UEP65476 TUT65475:TUT65476 TKX65475:TKX65476 TBB65475:TBB65476 SRF65475:SRF65476 SHJ65475:SHJ65476 RXN65475:RXN65476 RNR65475:RNR65476 RDV65475:RDV65476 QTZ65475:QTZ65476 QKD65475:QKD65476 QAH65475:QAH65476 PQL65475:PQL65476 PGP65475:PGP65476 OWT65475:OWT65476 OMX65475:OMX65476 ODB65475:ODB65476 NTF65475:NTF65476 NJJ65475:NJJ65476 MZN65475:MZN65476 MPR65475:MPR65476 MFV65475:MFV65476 LVZ65475:LVZ65476 LMD65475:LMD65476 LCH65475:LCH65476 KSL65475:KSL65476 KIP65475:KIP65476 JYT65475:JYT65476 JOX65475:JOX65476 JFB65475:JFB65476 IVF65475:IVF65476 ILJ65475:ILJ65476 IBN65475:IBN65476 HRR65475:HRR65476 HHV65475:HHV65476 GXZ65475:GXZ65476 GOD65475:GOD65476 GEH65475:GEH65476 FUL65475:FUL65476 FKP65475:FKP65476 FAT65475:FAT65476 EQX65475:EQX65476 EHB65475:EHB65476 DXF65475:DXF65476 DNJ65475:DNJ65476 DDN65475:DDN65476 CTR65475:CTR65476 CJV65475:CJV65476 BZZ65475:BZZ65476 BQD65475:BQD65476 BGH65475:BGH65476 AWL65475:AWL65476 AMP65475:AMP65476 ACT65475:ACT65476 SX65475:SX65476 JB65475:JB65476 WVN9:WVN10 WLR9:WLR10 WBV9:WBV10 VRZ9:VRZ10 VID9:VID10 UYH9:UYH10 UOL9:UOL10 UEP9:UEP10 TUT9:TUT10 TKX9:TKX10 TBB9:TBB10 SRF9:SRF10 SHJ9:SHJ10 RXN9:RXN10 RNR9:RNR10 RDV9:RDV10 QTZ9:QTZ10 QKD9:QKD10 QAH9:QAH10 PQL9:PQL10 PGP9:PGP10 OWT9:OWT10 OMX9:OMX10 ODB9:ODB10 NTF9:NTF10 NJJ9:NJJ10 MZN9:MZN10 MPR9:MPR10 MFV9:MFV10 LVZ9:LVZ10 LMD9:LMD10 LCH9:LCH10 KSL9:KSL10 KIP9:KIP10 JYT9:JYT10 JOX9:JOX10 JFB9:JFB10 IVF9:IVF10 ILJ9:ILJ10 IBN9:IBN10 HRR9:HRR10 HHV9:HHV10 GXZ9:GXZ10 GOD9:GOD10 GEH9:GEH10 FUL9:FUL10 FKP9:FKP10 FAT9:FAT10 EQX9:EQX10 EHB9:EHB10 DXF9:DXF10 DNJ9:DNJ10 DDN9:DDN10 CTR9:CTR10 CJV9:CJV10 BZZ9:BZZ10 BQD9:BQD10 BGH9:BGH10 AWL9:AWL10 AMP9:AMP10 ACT9:ACT10 SX9:SX10 JB9:JB10 F9:F10">
      <formula1>$F$21:$F$92</formula1>
    </dataValidation>
    <dataValidation type="list" errorStyle="warning" allowBlank="1" showInputMessage="1" showErrorMessage="1" errorTitle="FERC ACCOUNT" error="This FERC Account is not included in the drop-down list. Is this the account you want to use?" sqref="C65478:C65479 WVK982982:WVK982983 WLO982982:WLO982983 WBS982982:WBS982983 VRW982982:VRW982983 VIA982982:VIA982983 UYE982982:UYE982983 UOI982982:UOI982983 UEM982982:UEM982983 TUQ982982:TUQ982983 TKU982982:TKU982983 TAY982982:TAY982983 SRC982982:SRC982983 SHG982982:SHG982983 RXK982982:RXK982983 RNO982982:RNO982983 RDS982982:RDS982983 QTW982982:QTW982983 QKA982982:QKA982983 QAE982982:QAE982983 PQI982982:PQI982983 PGM982982:PGM982983 OWQ982982:OWQ982983 OMU982982:OMU982983 OCY982982:OCY982983 NTC982982:NTC982983 NJG982982:NJG982983 MZK982982:MZK982983 MPO982982:MPO982983 MFS982982:MFS982983 LVW982982:LVW982983 LMA982982:LMA982983 LCE982982:LCE982983 KSI982982:KSI982983 KIM982982:KIM982983 JYQ982982:JYQ982983 JOU982982:JOU982983 JEY982982:JEY982983 IVC982982:IVC982983 ILG982982:ILG982983 IBK982982:IBK982983 HRO982982:HRO982983 HHS982982:HHS982983 GXW982982:GXW982983 GOA982982:GOA982983 GEE982982:GEE982983 FUI982982:FUI982983 FKM982982:FKM982983 FAQ982982:FAQ982983 EQU982982:EQU982983 EGY982982:EGY982983 DXC982982:DXC982983 DNG982982:DNG982983 DDK982982:DDK982983 CTO982982:CTO982983 CJS982982:CJS982983 BZW982982:BZW982983 BQA982982:BQA982983 BGE982982:BGE982983 AWI982982:AWI982983 AMM982982:AMM982983 ACQ982982:ACQ982983 SU982982:SU982983 IY982982:IY982983 C982982:C982983 WVK917446:WVK917447 WLO917446:WLO917447 WBS917446:WBS917447 VRW917446:VRW917447 VIA917446:VIA917447 UYE917446:UYE917447 UOI917446:UOI917447 UEM917446:UEM917447 TUQ917446:TUQ917447 TKU917446:TKU917447 TAY917446:TAY917447 SRC917446:SRC917447 SHG917446:SHG917447 RXK917446:RXK917447 RNO917446:RNO917447 RDS917446:RDS917447 QTW917446:QTW917447 QKA917446:QKA917447 QAE917446:QAE917447 PQI917446:PQI917447 PGM917446:PGM917447 OWQ917446:OWQ917447 OMU917446:OMU917447 OCY917446:OCY917447 NTC917446:NTC917447 NJG917446:NJG917447 MZK917446:MZK917447 MPO917446:MPO917447 MFS917446:MFS917447 LVW917446:LVW917447 LMA917446:LMA917447 LCE917446:LCE917447 KSI917446:KSI917447 KIM917446:KIM917447 JYQ917446:JYQ917447 JOU917446:JOU917447 JEY917446:JEY917447 IVC917446:IVC917447 ILG917446:ILG917447 IBK917446:IBK917447 HRO917446:HRO917447 HHS917446:HHS917447 GXW917446:GXW917447 GOA917446:GOA917447 GEE917446:GEE917447 FUI917446:FUI917447 FKM917446:FKM917447 FAQ917446:FAQ917447 EQU917446:EQU917447 EGY917446:EGY917447 DXC917446:DXC917447 DNG917446:DNG917447 DDK917446:DDK917447 CTO917446:CTO917447 CJS917446:CJS917447 BZW917446:BZW917447 BQA917446:BQA917447 BGE917446:BGE917447 AWI917446:AWI917447 AMM917446:AMM917447 ACQ917446:ACQ917447 SU917446:SU917447 IY917446:IY917447 C917446:C917447 WVK851910:WVK851911 WLO851910:WLO851911 WBS851910:WBS851911 VRW851910:VRW851911 VIA851910:VIA851911 UYE851910:UYE851911 UOI851910:UOI851911 UEM851910:UEM851911 TUQ851910:TUQ851911 TKU851910:TKU851911 TAY851910:TAY851911 SRC851910:SRC851911 SHG851910:SHG851911 RXK851910:RXK851911 RNO851910:RNO851911 RDS851910:RDS851911 QTW851910:QTW851911 QKA851910:QKA851911 QAE851910:QAE851911 PQI851910:PQI851911 PGM851910:PGM851911 OWQ851910:OWQ851911 OMU851910:OMU851911 OCY851910:OCY851911 NTC851910:NTC851911 NJG851910:NJG851911 MZK851910:MZK851911 MPO851910:MPO851911 MFS851910:MFS851911 LVW851910:LVW851911 LMA851910:LMA851911 LCE851910:LCE851911 KSI851910:KSI851911 KIM851910:KIM851911 JYQ851910:JYQ851911 JOU851910:JOU851911 JEY851910:JEY851911 IVC851910:IVC851911 ILG851910:ILG851911 IBK851910:IBK851911 HRO851910:HRO851911 HHS851910:HHS851911 GXW851910:GXW851911 GOA851910:GOA851911 GEE851910:GEE851911 FUI851910:FUI851911 FKM851910:FKM851911 FAQ851910:FAQ851911 EQU851910:EQU851911 EGY851910:EGY851911 DXC851910:DXC851911 DNG851910:DNG851911 DDK851910:DDK851911 CTO851910:CTO851911 CJS851910:CJS851911 BZW851910:BZW851911 BQA851910:BQA851911 BGE851910:BGE851911 AWI851910:AWI851911 AMM851910:AMM851911 ACQ851910:ACQ851911 SU851910:SU851911 IY851910:IY851911 C851910:C851911 WVK786374:WVK786375 WLO786374:WLO786375 WBS786374:WBS786375 VRW786374:VRW786375 VIA786374:VIA786375 UYE786374:UYE786375 UOI786374:UOI786375 UEM786374:UEM786375 TUQ786374:TUQ786375 TKU786374:TKU786375 TAY786374:TAY786375 SRC786374:SRC786375 SHG786374:SHG786375 RXK786374:RXK786375 RNO786374:RNO786375 RDS786374:RDS786375 QTW786374:QTW786375 QKA786374:QKA786375 QAE786374:QAE786375 PQI786374:PQI786375 PGM786374:PGM786375 OWQ786374:OWQ786375 OMU786374:OMU786375 OCY786374:OCY786375 NTC786374:NTC786375 NJG786374:NJG786375 MZK786374:MZK786375 MPO786374:MPO786375 MFS786374:MFS786375 LVW786374:LVW786375 LMA786374:LMA786375 LCE786374:LCE786375 KSI786374:KSI786375 KIM786374:KIM786375 JYQ786374:JYQ786375 JOU786374:JOU786375 JEY786374:JEY786375 IVC786374:IVC786375 ILG786374:ILG786375 IBK786374:IBK786375 HRO786374:HRO786375 HHS786374:HHS786375 GXW786374:GXW786375 GOA786374:GOA786375 GEE786374:GEE786375 FUI786374:FUI786375 FKM786374:FKM786375 FAQ786374:FAQ786375 EQU786374:EQU786375 EGY786374:EGY786375 DXC786374:DXC786375 DNG786374:DNG786375 DDK786374:DDK786375 CTO786374:CTO786375 CJS786374:CJS786375 BZW786374:BZW786375 BQA786374:BQA786375 BGE786374:BGE786375 AWI786374:AWI786375 AMM786374:AMM786375 ACQ786374:ACQ786375 SU786374:SU786375 IY786374:IY786375 C786374:C786375 WVK720838:WVK720839 WLO720838:WLO720839 WBS720838:WBS720839 VRW720838:VRW720839 VIA720838:VIA720839 UYE720838:UYE720839 UOI720838:UOI720839 UEM720838:UEM720839 TUQ720838:TUQ720839 TKU720838:TKU720839 TAY720838:TAY720839 SRC720838:SRC720839 SHG720838:SHG720839 RXK720838:RXK720839 RNO720838:RNO720839 RDS720838:RDS720839 QTW720838:QTW720839 QKA720838:QKA720839 QAE720838:QAE720839 PQI720838:PQI720839 PGM720838:PGM720839 OWQ720838:OWQ720839 OMU720838:OMU720839 OCY720838:OCY720839 NTC720838:NTC720839 NJG720838:NJG720839 MZK720838:MZK720839 MPO720838:MPO720839 MFS720838:MFS720839 LVW720838:LVW720839 LMA720838:LMA720839 LCE720838:LCE720839 KSI720838:KSI720839 KIM720838:KIM720839 JYQ720838:JYQ720839 JOU720838:JOU720839 JEY720838:JEY720839 IVC720838:IVC720839 ILG720838:ILG720839 IBK720838:IBK720839 HRO720838:HRO720839 HHS720838:HHS720839 GXW720838:GXW720839 GOA720838:GOA720839 GEE720838:GEE720839 FUI720838:FUI720839 FKM720838:FKM720839 FAQ720838:FAQ720839 EQU720838:EQU720839 EGY720838:EGY720839 DXC720838:DXC720839 DNG720838:DNG720839 DDK720838:DDK720839 CTO720838:CTO720839 CJS720838:CJS720839 BZW720838:BZW720839 BQA720838:BQA720839 BGE720838:BGE720839 AWI720838:AWI720839 AMM720838:AMM720839 ACQ720838:ACQ720839 SU720838:SU720839 IY720838:IY720839 C720838:C720839 WVK655302:WVK655303 WLO655302:WLO655303 WBS655302:WBS655303 VRW655302:VRW655303 VIA655302:VIA655303 UYE655302:UYE655303 UOI655302:UOI655303 UEM655302:UEM655303 TUQ655302:TUQ655303 TKU655302:TKU655303 TAY655302:TAY655303 SRC655302:SRC655303 SHG655302:SHG655303 RXK655302:RXK655303 RNO655302:RNO655303 RDS655302:RDS655303 QTW655302:QTW655303 QKA655302:QKA655303 QAE655302:QAE655303 PQI655302:PQI655303 PGM655302:PGM655303 OWQ655302:OWQ655303 OMU655302:OMU655303 OCY655302:OCY655303 NTC655302:NTC655303 NJG655302:NJG655303 MZK655302:MZK655303 MPO655302:MPO655303 MFS655302:MFS655303 LVW655302:LVW655303 LMA655302:LMA655303 LCE655302:LCE655303 KSI655302:KSI655303 KIM655302:KIM655303 JYQ655302:JYQ655303 JOU655302:JOU655303 JEY655302:JEY655303 IVC655302:IVC655303 ILG655302:ILG655303 IBK655302:IBK655303 HRO655302:HRO655303 HHS655302:HHS655303 GXW655302:GXW655303 GOA655302:GOA655303 GEE655302:GEE655303 FUI655302:FUI655303 FKM655302:FKM655303 FAQ655302:FAQ655303 EQU655302:EQU655303 EGY655302:EGY655303 DXC655302:DXC655303 DNG655302:DNG655303 DDK655302:DDK655303 CTO655302:CTO655303 CJS655302:CJS655303 BZW655302:BZW655303 BQA655302:BQA655303 BGE655302:BGE655303 AWI655302:AWI655303 AMM655302:AMM655303 ACQ655302:ACQ655303 SU655302:SU655303 IY655302:IY655303 C655302:C655303 WVK589766:WVK589767 WLO589766:WLO589767 WBS589766:WBS589767 VRW589766:VRW589767 VIA589766:VIA589767 UYE589766:UYE589767 UOI589766:UOI589767 UEM589766:UEM589767 TUQ589766:TUQ589767 TKU589766:TKU589767 TAY589766:TAY589767 SRC589766:SRC589767 SHG589766:SHG589767 RXK589766:RXK589767 RNO589766:RNO589767 RDS589766:RDS589767 QTW589766:QTW589767 QKA589766:QKA589767 QAE589766:QAE589767 PQI589766:PQI589767 PGM589766:PGM589767 OWQ589766:OWQ589767 OMU589766:OMU589767 OCY589766:OCY589767 NTC589766:NTC589767 NJG589766:NJG589767 MZK589766:MZK589767 MPO589766:MPO589767 MFS589766:MFS589767 LVW589766:LVW589767 LMA589766:LMA589767 LCE589766:LCE589767 KSI589766:KSI589767 KIM589766:KIM589767 JYQ589766:JYQ589767 JOU589766:JOU589767 JEY589766:JEY589767 IVC589766:IVC589767 ILG589766:ILG589767 IBK589766:IBK589767 HRO589766:HRO589767 HHS589766:HHS589767 GXW589766:GXW589767 GOA589766:GOA589767 GEE589766:GEE589767 FUI589766:FUI589767 FKM589766:FKM589767 FAQ589766:FAQ589767 EQU589766:EQU589767 EGY589766:EGY589767 DXC589766:DXC589767 DNG589766:DNG589767 DDK589766:DDK589767 CTO589766:CTO589767 CJS589766:CJS589767 BZW589766:BZW589767 BQA589766:BQA589767 BGE589766:BGE589767 AWI589766:AWI589767 AMM589766:AMM589767 ACQ589766:ACQ589767 SU589766:SU589767 IY589766:IY589767 C589766:C589767 WVK524230:WVK524231 WLO524230:WLO524231 WBS524230:WBS524231 VRW524230:VRW524231 VIA524230:VIA524231 UYE524230:UYE524231 UOI524230:UOI524231 UEM524230:UEM524231 TUQ524230:TUQ524231 TKU524230:TKU524231 TAY524230:TAY524231 SRC524230:SRC524231 SHG524230:SHG524231 RXK524230:RXK524231 RNO524230:RNO524231 RDS524230:RDS524231 QTW524230:QTW524231 QKA524230:QKA524231 QAE524230:QAE524231 PQI524230:PQI524231 PGM524230:PGM524231 OWQ524230:OWQ524231 OMU524230:OMU524231 OCY524230:OCY524231 NTC524230:NTC524231 NJG524230:NJG524231 MZK524230:MZK524231 MPO524230:MPO524231 MFS524230:MFS524231 LVW524230:LVW524231 LMA524230:LMA524231 LCE524230:LCE524231 KSI524230:KSI524231 KIM524230:KIM524231 JYQ524230:JYQ524231 JOU524230:JOU524231 JEY524230:JEY524231 IVC524230:IVC524231 ILG524230:ILG524231 IBK524230:IBK524231 HRO524230:HRO524231 HHS524230:HHS524231 GXW524230:GXW524231 GOA524230:GOA524231 GEE524230:GEE524231 FUI524230:FUI524231 FKM524230:FKM524231 FAQ524230:FAQ524231 EQU524230:EQU524231 EGY524230:EGY524231 DXC524230:DXC524231 DNG524230:DNG524231 DDK524230:DDK524231 CTO524230:CTO524231 CJS524230:CJS524231 BZW524230:BZW524231 BQA524230:BQA524231 BGE524230:BGE524231 AWI524230:AWI524231 AMM524230:AMM524231 ACQ524230:ACQ524231 SU524230:SU524231 IY524230:IY524231 C524230:C524231 WVK458694:WVK458695 WLO458694:WLO458695 WBS458694:WBS458695 VRW458694:VRW458695 VIA458694:VIA458695 UYE458694:UYE458695 UOI458694:UOI458695 UEM458694:UEM458695 TUQ458694:TUQ458695 TKU458694:TKU458695 TAY458694:TAY458695 SRC458694:SRC458695 SHG458694:SHG458695 RXK458694:RXK458695 RNO458694:RNO458695 RDS458694:RDS458695 QTW458694:QTW458695 QKA458694:QKA458695 QAE458694:QAE458695 PQI458694:PQI458695 PGM458694:PGM458695 OWQ458694:OWQ458695 OMU458694:OMU458695 OCY458694:OCY458695 NTC458694:NTC458695 NJG458694:NJG458695 MZK458694:MZK458695 MPO458694:MPO458695 MFS458694:MFS458695 LVW458694:LVW458695 LMA458694:LMA458695 LCE458694:LCE458695 KSI458694:KSI458695 KIM458694:KIM458695 JYQ458694:JYQ458695 JOU458694:JOU458695 JEY458694:JEY458695 IVC458694:IVC458695 ILG458694:ILG458695 IBK458694:IBK458695 HRO458694:HRO458695 HHS458694:HHS458695 GXW458694:GXW458695 GOA458694:GOA458695 GEE458694:GEE458695 FUI458694:FUI458695 FKM458694:FKM458695 FAQ458694:FAQ458695 EQU458694:EQU458695 EGY458694:EGY458695 DXC458694:DXC458695 DNG458694:DNG458695 DDK458694:DDK458695 CTO458694:CTO458695 CJS458694:CJS458695 BZW458694:BZW458695 BQA458694:BQA458695 BGE458694:BGE458695 AWI458694:AWI458695 AMM458694:AMM458695 ACQ458694:ACQ458695 SU458694:SU458695 IY458694:IY458695 C458694:C458695 WVK393158:WVK393159 WLO393158:WLO393159 WBS393158:WBS393159 VRW393158:VRW393159 VIA393158:VIA393159 UYE393158:UYE393159 UOI393158:UOI393159 UEM393158:UEM393159 TUQ393158:TUQ393159 TKU393158:TKU393159 TAY393158:TAY393159 SRC393158:SRC393159 SHG393158:SHG393159 RXK393158:RXK393159 RNO393158:RNO393159 RDS393158:RDS393159 QTW393158:QTW393159 QKA393158:QKA393159 QAE393158:QAE393159 PQI393158:PQI393159 PGM393158:PGM393159 OWQ393158:OWQ393159 OMU393158:OMU393159 OCY393158:OCY393159 NTC393158:NTC393159 NJG393158:NJG393159 MZK393158:MZK393159 MPO393158:MPO393159 MFS393158:MFS393159 LVW393158:LVW393159 LMA393158:LMA393159 LCE393158:LCE393159 KSI393158:KSI393159 KIM393158:KIM393159 JYQ393158:JYQ393159 JOU393158:JOU393159 JEY393158:JEY393159 IVC393158:IVC393159 ILG393158:ILG393159 IBK393158:IBK393159 HRO393158:HRO393159 HHS393158:HHS393159 GXW393158:GXW393159 GOA393158:GOA393159 GEE393158:GEE393159 FUI393158:FUI393159 FKM393158:FKM393159 FAQ393158:FAQ393159 EQU393158:EQU393159 EGY393158:EGY393159 DXC393158:DXC393159 DNG393158:DNG393159 DDK393158:DDK393159 CTO393158:CTO393159 CJS393158:CJS393159 BZW393158:BZW393159 BQA393158:BQA393159 BGE393158:BGE393159 AWI393158:AWI393159 AMM393158:AMM393159 ACQ393158:ACQ393159 SU393158:SU393159 IY393158:IY393159 C393158:C393159 WVK327622:WVK327623 WLO327622:WLO327623 WBS327622:WBS327623 VRW327622:VRW327623 VIA327622:VIA327623 UYE327622:UYE327623 UOI327622:UOI327623 UEM327622:UEM327623 TUQ327622:TUQ327623 TKU327622:TKU327623 TAY327622:TAY327623 SRC327622:SRC327623 SHG327622:SHG327623 RXK327622:RXK327623 RNO327622:RNO327623 RDS327622:RDS327623 QTW327622:QTW327623 QKA327622:QKA327623 QAE327622:QAE327623 PQI327622:PQI327623 PGM327622:PGM327623 OWQ327622:OWQ327623 OMU327622:OMU327623 OCY327622:OCY327623 NTC327622:NTC327623 NJG327622:NJG327623 MZK327622:MZK327623 MPO327622:MPO327623 MFS327622:MFS327623 LVW327622:LVW327623 LMA327622:LMA327623 LCE327622:LCE327623 KSI327622:KSI327623 KIM327622:KIM327623 JYQ327622:JYQ327623 JOU327622:JOU327623 JEY327622:JEY327623 IVC327622:IVC327623 ILG327622:ILG327623 IBK327622:IBK327623 HRO327622:HRO327623 HHS327622:HHS327623 GXW327622:GXW327623 GOA327622:GOA327623 GEE327622:GEE327623 FUI327622:FUI327623 FKM327622:FKM327623 FAQ327622:FAQ327623 EQU327622:EQU327623 EGY327622:EGY327623 DXC327622:DXC327623 DNG327622:DNG327623 DDK327622:DDK327623 CTO327622:CTO327623 CJS327622:CJS327623 BZW327622:BZW327623 BQA327622:BQA327623 BGE327622:BGE327623 AWI327622:AWI327623 AMM327622:AMM327623 ACQ327622:ACQ327623 SU327622:SU327623 IY327622:IY327623 C327622:C327623 WVK262086:WVK262087 WLO262086:WLO262087 WBS262086:WBS262087 VRW262086:VRW262087 VIA262086:VIA262087 UYE262086:UYE262087 UOI262086:UOI262087 UEM262086:UEM262087 TUQ262086:TUQ262087 TKU262086:TKU262087 TAY262086:TAY262087 SRC262086:SRC262087 SHG262086:SHG262087 RXK262086:RXK262087 RNO262086:RNO262087 RDS262086:RDS262087 QTW262086:QTW262087 QKA262086:QKA262087 QAE262086:QAE262087 PQI262086:PQI262087 PGM262086:PGM262087 OWQ262086:OWQ262087 OMU262086:OMU262087 OCY262086:OCY262087 NTC262086:NTC262087 NJG262086:NJG262087 MZK262086:MZK262087 MPO262086:MPO262087 MFS262086:MFS262087 LVW262086:LVW262087 LMA262086:LMA262087 LCE262086:LCE262087 KSI262086:KSI262087 KIM262086:KIM262087 JYQ262086:JYQ262087 JOU262086:JOU262087 JEY262086:JEY262087 IVC262086:IVC262087 ILG262086:ILG262087 IBK262086:IBK262087 HRO262086:HRO262087 HHS262086:HHS262087 GXW262086:GXW262087 GOA262086:GOA262087 GEE262086:GEE262087 FUI262086:FUI262087 FKM262086:FKM262087 FAQ262086:FAQ262087 EQU262086:EQU262087 EGY262086:EGY262087 DXC262086:DXC262087 DNG262086:DNG262087 DDK262086:DDK262087 CTO262086:CTO262087 CJS262086:CJS262087 BZW262086:BZW262087 BQA262086:BQA262087 BGE262086:BGE262087 AWI262086:AWI262087 AMM262086:AMM262087 ACQ262086:ACQ262087 SU262086:SU262087 IY262086:IY262087 C262086:C262087 WVK196550:WVK196551 WLO196550:WLO196551 WBS196550:WBS196551 VRW196550:VRW196551 VIA196550:VIA196551 UYE196550:UYE196551 UOI196550:UOI196551 UEM196550:UEM196551 TUQ196550:TUQ196551 TKU196550:TKU196551 TAY196550:TAY196551 SRC196550:SRC196551 SHG196550:SHG196551 RXK196550:RXK196551 RNO196550:RNO196551 RDS196550:RDS196551 QTW196550:QTW196551 QKA196550:QKA196551 QAE196550:QAE196551 PQI196550:PQI196551 PGM196550:PGM196551 OWQ196550:OWQ196551 OMU196550:OMU196551 OCY196550:OCY196551 NTC196550:NTC196551 NJG196550:NJG196551 MZK196550:MZK196551 MPO196550:MPO196551 MFS196550:MFS196551 LVW196550:LVW196551 LMA196550:LMA196551 LCE196550:LCE196551 KSI196550:KSI196551 KIM196550:KIM196551 JYQ196550:JYQ196551 JOU196550:JOU196551 JEY196550:JEY196551 IVC196550:IVC196551 ILG196550:ILG196551 IBK196550:IBK196551 HRO196550:HRO196551 HHS196550:HHS196551 GXW196550:GXW196551 GOA196550:GOA196551 GEE196550:GEE196551 FUI196550:FUI196551 FKM196550:FKM196551 FAQ196550:FAQ196551 EQU196550:EQU196551 EGY196550:EGY196551 DXC196550:DXC196551 DNG196550:DNG196551 DDK196550:DDK196551 CTO196550:CTO196551 CJS196550:CJS196551 BZW196550:BZW196551 BQA196550:BQA196551 BGE196550:BGE196551 AWI196550:AWI196551 AMM196550:AMM196551 ACQ196550:ACQ196551 SU196550:SU196551 IY196550:IY196551 C196550:C196551 WVK131014:WVK131015 WLO131014:WLO131015 WBS131014:WBS131015 VRW131014:VRW131015 VIA131014:VIA131015 UYE131014:UYE131015 UOI131014:UOI131015 UEM131014:UEM131015 TUQ131014:TUQ131015 TKU131014:TKU131015 TAY131014:TAY131015 SRC131014:SRC131015 SHG131014:SHG131015 RXK131014:RXK131015 RNO131014:RNO131015 RDS131014:RDS131015 QTW131014:QTW131015 QKA131014:QKA131015 QAE131014:QAE131015 PQI131014:PQI131015 PGM131014:PGM131015 OWQ131014:OWQ131015 OMU131014:OMU131015 OCY131014:OCY131015 NTC131014:NTC131015 NJG131014:NJG131015 MZK131014:MZK131015 MPO131014:MPO131015 MFS131014:MFS131015 LVW131014:LVW131015 LMA131014:LMA131015 LCE131014:LCE131015 KSI131014:KSI131015 KIM131014:KIM131015 JYQ131014:JYQ131015 JOU131014:JOU131015 JEY131014:JEY131015 IVC131014:IVC131015 ILG131014:ILG131015 IBK131014:IBK131015 HRO131014:HRO131015 HHS131014:HHS131015 GXW131014:GXW131015 GOA131014:GOA131015 GEE131014:GEE131015 FUI131014:FUI131015 FKM131014:FKM131015 FAQ131014:FAQ131015 EQU131014:EQU131015 EGY131014:EGY131015 DXC131014:DXC131015 DNG131014:DNG131015 DDK131014:DDK131015 CTO131014:CTO131015 CJS131014:CJS131015 BZW131014:BZW131015 BQA131014:BQA131015 BGE131014:BGE131015 AWI131014:AWI131015 AMM131014:AMM131015 ACQ131014:ACQ131015 SU131014:SU131015 IY131014:IY131015 C131014:C131015 WVK65478:WVK65479 WLO65478:WLO65479 WBS65478:WBS65479 VRW65478:VRW65479 VIA65478:VIA65479 UYE65478:UYE65479 UOI65478:UOI65479 UEM65478:UEM65479 TUQ65478:TUQ65479 TKU65478:TKU65479 TAY65478:TAY65479 SRC65478:SRC65479 SHG65478:SHG65479 RXK65478:RXK65479 RNO65478:RNO65479 RDS65478:RDS65479 QTW65478:QTW65479 QKA65478:QKA65479 QAE65478:QAE65479 PQI65478:PQI65479 PGM65478:PGM65479 OWQ65478:OWQ65479 OMU65478:OMU65479 OCY65478:OCY65479 NTC65478:NTC65479 NJG65478:NJG65479 MZK65478:MZK65479 MPO65478:MPO65479 MFS65478:MFS65479 LVW65478:LVW65479 LMA65478:LMA65479 LCE65478:LCE65479 KSI65478:KSI65479 KIM65478:KIM65479 JYQ65478:JYQ65479 JOU65478:JOU65479 JEY65478:JEY65479 IVC65478:IVC65479 ILG65478:ILG65479 IBK65478:IBK65479 HRO65478:HRO65479 HHS65478:HHS65479 GXW65478:GXW65479 GOA65478:GOA65479 GEE65478:GEE65479 FUI65478:FUI65479 FKM65478:FKM65479 FAQ65478:FAQ65479 EQU65478:EQU65479 EGY65478:EGY65479 DXC65478:DXC65479 DNG65478:DNG65479 DDK65478:DDK65479 CTO65478:CTO65479 CJS65478:CJS65479 BZW65478:BZW65479 BQA65478:BQA65479 BGE65478:BGE65479 AWI65478:AWI65479 AMM65478:AMM65479 ACQ65478:ACQ65479 SU65478:SU65479 IY65478:IY65479 WVK12:WVK13 WLO12:WLO13 WBS12:WBS13 VRW12:VRW13 VIA12:VIA13 UYE12:UYE13 UOI12:UOI13 UEM12:UEM13 TUQ12:TUQ13 TKU12:TKU13 TAY12:TAY13 SRC12:SRC13 SHG12:SHG13 RXK12:RXK13 RNO12:RNO13 RDS12:RDS13 QTW12:QTW13 QKA12:QKA13 QAE12:QAE13 PQI12:PQI13 PGM12:PGM13 OWQ12:OWQ13 OMU12:OMU13 OCY12:OCY13 NTC12:NTC13 NJG12:NJG13 MZK12:MZK13 MPO12:MPO13 MFS12:MFS13 LVW12:LVW13 LMA12:LMA13 LCE12:LCE13 KSI12:KSI13 KIM12:KIM13 JYQ12:JYQ13 JOU12:JOU13 JEY12:JEY13 IVC12:IVC13 ILG12:ILG13 IBK12:IBK13 HRO12:HRO13 HHS12:HHS13 GXW12:GXW13 GOA12:GOA13 GEE12:GEE13 FUI12:FUI13 FKM12:FKM13 FAQ12:FAQ13 EQU12:EQU13 EGY12:EGY13 DXC12:DXC13 DNG12:DNG13 DDK12:DDK13 CTO12:CTO13 CJS12:CJS13 BZW12:BZW13 BQA12:BQA13 BGE12:BGE13 AWI12:AWI13 AMM12:AMM13 ACQ12:ACQ13 SU12:SU13 IY12:IY13 C12:C13">
      <formula1>$C$21:$C$336</formula1>
    </dataValidation>
    <dataValidation type="list" errorStyle="warning" allowBlank="1" showInputMessage="1" showErrorMessage="1" errorTitle="FERC ACCOUNT" error="This FERC Account is not included in the drop-down list. Is this the account you want to use?" sqref="C65489 WVK982979:WVK982980 WLO982979:WLO982980 WBS982979:WBS982980 VRW982979:VRW982980 VIA982979:VIA982980 UYE982979:UYE982980 UOI982979:UOI982980 UEM982979:UEM982980 TUQ982979:TUQ982980 TKU982979:TKU982980 TAY982979:TAY982980 SRC982979:SRC982980 SHG982979:SHG982980 RXK982979:RXK982980 RNO982979:RNO982980 RDS982979:RDS982980 QTW982979:QTW982980 QKA982979:QKA982980 QAE982979:QAE982980 PQI982979:PQI982980 PGM982979:PGM982980 OWQ982979:OWQ982980 OMU982979:OMU982980 OCY982979:OCY982980 NTC982979:NTC982980 NJG982979:NJG982980 MZK982979:MZK982980 MPO982979:MPO982980 MFS982979:MFS982980 LVW982979:LVW982980 LMA982979:LMA982980 LCE982979:LCE982980 KSI982979:KSI982980 KIM982979:KIM982980 JYQ982979:JYQ982980 JOU982979:JOU982980 JEY982979:JEY982980 IVC982979:IVC982980 ILG982979:ILG982980 IBK982979:IBK982980 HRO982979:HRO982980 HHS982979:HHS982980 GXW982979:GXW982980 GOA982979:GOA982980 GEE982979:GEE982980 FUI982979:FUI982980 FKM982979:FKM982980 FAQ982979:FAQ982980 EQU982979:EQU982980 EGY982979:EGY982980 DXC982979:DXC982980 DNG982979:DNG982980 DDK982979:DDK982980 CTO982979:CTO982980 CJS982979:CJS982980 BZW982979:BZW982980 BQA982979:BQA982980 BGE982979:BGE982980 AWI982979:AWI982980 AMM982979:AMM982980 ACQ982979:ACQ982980 SU982979:SU982980 IY982979:IY982980 C982979:C982980 WVK917443:WVK917444 WLO917443:WLO917444 WBS917443:WBS917444 VRW917443:VRW917444 VIA917443:VIA917444 UYE917443:UYE917444 UOI917443:UOI917444 UEM917443:UEM917444 TUQ917443:TUQ917444 TKU917443:TKU917444 TAY917443:TAY917444 SRC917443:SRC917444 SHG917443:SHG917444 RXK917443:RXK917444 RNO917443:RNO917444 RDS917443:RDS917444 QTW917443:QTW917444 QKA917443:QKA917444 QAE917443:QAE917444 PQI917443:PQI917444 PGM917443:PGM917444 OWQ917443:OWQ917444 OMU917443:OMU917444 OCY917443:OCY917444 NTC917443:NTC917444 NJG917443:NJG917444 MZK917443:MZK917444 MPO917443:MPO917444 MFS917443:MFS917444 LVW917443:LVW917444 LMA917443:LMA917444 LCE917443:LCE917444 KSI917443:KSI917444 KIM917443:KIM917444 JYQ917443:JYQ917444 JOU917443:JOU917444 JEY917443:JEY917444 IVC917443:IVC917444 ILG917443:ILG917444 IBK917443:IBK917444 HRO917443:HRO917444 HHS917443:HHS917444 GXW917443:GXW917444 GOA917443:GOA917444 GEE917443:GEE917444 FUI917443:FUI917444 FKM917443:FKM917444 FAQ917443:FAQ917444 EQU917443:EQU917444 EGY917443:EGY917444 DXC917443:DXC917444 DNG917443:DNG917444 DDK917443:DDK917444 CTO917443:CTO917444 CJS917443:CJS917444 BZW917443:BZW917444 BQA917443:BQA917444 BGE917443:BGE917444 AWI917443:AWI917444 AMM917443:AMM917444 ACQ917443:ACQ917444 SU917443:SU917444 IY917443:IY917444 C917443:C917444 WVK851907:WVK851908 WLO851907:WLO851908 WBS851907:WBS851908 VRW851907:VRW851908 VIA851907:VIA851908 UYE851907:UYE851908 UOI851907:UOI851908 UEM851907:UEM851908 TUQ851907:TUQ851908 TKU851907:TKU851908 TAY851907:TAY851908 SRC851907:SRC851908 SHG851907:SHG851908 RXK851907:RXK851908 RNO851907:RNO851908 RDS851907:RDS851908 QTW851907:QTW851908 QKA851907:QKA851908 QAE851907:QAE851908 PQI851907:PQI851908 PGM851907:PGM851908 OWQ851907:OWQ851908 OMU851907:OMU851908 OCY851907:OCY851908 NTC851907:NTC851908 NJG851907:NJG851908 MZK851907:MZK851908 MPO851907:MPO851908 MFS851907:MFS851908 LVW851907:LVW851908 LMA851907:LMA851908 LCE851907:LCE851908 KSI851907:KSI851908 KIM851907:KIM851908 JYQ851907:JYQ851908 JOU851907:JOU851908 JEY851907:JEY851908 IVC851907:IVC851908 ILG851907:ILG851908 IBK851907:IBK851908 HRO851907:HRO851908 HHS851907:HHS851908 GXW851907:GXW851908 GOA851907:GOA851908 GEE851907:GEE851908 FUI851907:FUI851908 FKM851907:FKM851908 FAQ851907:FAQ851908 EQU851907:EQU851908 EGY851907:EGY851908 DXC851907:DXC851908 DNG851907:DNG851908 DDK851907:DDK851908 CTO851907:CTO851908 CJS851907:CJS851908 BZW851907:BZW851908 BQA851907:BQA851908 BGE851907:BGE851908 AWI851907:AWI851908 AMM851907:AMM851908 ACQ851907:ACQ851908 SU851907:SU851908 IY851907:IY851908 C851907:C851908 WVK786371:WVK786372 WLO786371:WLO786372 WBS786371:WBS786372 VRW786371:VRW786372 VIA786371:VIA786372 UYE786371:UYE786372 UOI786371:UOI786372 UEM786371:UEM786372 TUQ786371:TUQ786372 TKU786371:TKU786372 TAY786371:TAY786372 SRC786371:SRC786372 SHG786371:SHG786372 RXK786371:RXK786372 RNO786371:RNO786372 RDS786371:RDS786372 QTW786371:QTW786372 QKA786371:QKA786372 QAE786371:QAE786372 PQI786371:PQI786372 PGM786371:PGM786372 OWQ786371:OWQ786372 OMU786371:OMU786372 OCY786371:OCY786372 NTC786371:NTC786372 NJG786371:NJG786372 MZK786371:MZK786372 MPO786371:MPO786372 MFS786371:MFS786372 LVW786371:LVW786372 LMA786371:LMA786372 LCE786371:LCE786372 KSI786371:KSI786372 KIM786371:KIM786372 JYQ786371:JYQ786372 JOU786371:JOU786372 JEY786371:JEY786372 IVC786371:IVC786372 ILG786371:ILG786372 IBK786371:IBK786372 HRO786371:HRO786372 HHS786371:HHS786372 GXW786371:GXW786372 GOA786371:GOA786372 GEE786371:GEE786372 FUI786371:FUI786372 FKM786371:FKM786372 FAQ786371:FAQ786372 EQU786371:EQU786372 EGY786371:EGY786372 DXC786371:DXC786372 DNG786371:DNG786372 DDK786371:DDK786372 CTO786371:CTO786372 CJS786371:CJS786372 BZW786371:BZW786372 BQA786371:BQA786372 BGE786371:BGE786372 AWI786371:AWI786372 AMM786371:AMM786372 ACQ786371:ACQ786372 SU786371:SU786372 IY786371:IY786372 C786371:C786372 WVK720835:WVK720836 WLO720835:WLO720836 WBS720835:WBS720836 VRW720835:VRW720836 VIA720835:VIA720836 UYE720835:UYE720836 UOI720835:UOI720836 UEM720835:UEM720836 TUQ720835:TUQ720836 TKU720835:TKU720836 TAY720835:TAY720836 SRC720835:SRC720836 SHG720835:SHG720836 RXK720835:RXK720836 RNO720835:RNO720836 RDS720835:RDS720836 QTW720835:QTW720836 QKA720835:QKA720836 QAE720835:QAE720836 PQI720835:PQI720836 PGM720835:PGM720836 OWQ720835:OWQ720836 OMU720835:OMU720836 OCY720835:OCY720836 NTC720835:NTC720836 NJG720835:NJG720836 MZK720835:MZK720836 MPO720835:MPO720836 MFS720835:MFS720836 LVW720835:LVW720836 LMA720835:LMA720836 LCE720835:LCE720836 KSI720835:KSI720836 KIM720835:KIM720836 JYQ720835:JYQ720836 JOU720835:JOU720836 JEY720835:JEY720836 IVC720835:IVC720836 ILG720835:ILG720836 IBK720835:IBK720836 HRO720835:HRO720836 HHS720835:HHS720836 GXW720835:GXW720836 GOA720835:GOA720836 GEE720835:GEE720836 FUI720835:FUI720836 FKM720835:FKM720836 FAQ720835:FAQ720836 EQU720835:EQU720836 EGY720835:EGY720836 DXC720835:DXC720836 DNG720835:DNG720836 DDK720835:DDK720836 CTO720835:CTO720836 CJS720835:CJS720836 BZW720835:BZW720836 BQA720835:BQA720836 BGE720835:BGE720836 AWI720835:AWI720836 AMM720835:AMM720836 ACQ720835:ACQ720836 SU720835:SU720836 IY720835:IY720836 C720835:C720836 WVK655299:WVK655300 WLO655299:WLO655300 WBS655299:WBS655300 VRW655299:VRW655300 VIA655299:VIA655300 UYE655299:UYE655300 UOI655299:UOI655300 UEM655299:UEM655300 TUQ655299:TUQ655300 TKU655299:TKU655300 TAY655299:TAY655300 SRC655299:SRC655300 SHG655299:SHG655300 RXK655299:RXK655300 RNO655299:RNO655300 RDS655299:RDS655300 QTW655299:QTW655300 QKA655299:QKA655300 QAE655299:QAE655300 PQI655299:PQI655300 PGM655299:PGM655300 OWQ655299:OWQ655300 OMU655299:OMU655300 OCY655299:OCY655300 NTC655299:NTC655300 NJG655299:NJG655300 MZK655299:MZK655300 MPO655299:MPO655300 MFS655299:MFS655300 LVW655299:LVW655300 LMA655299:LMA655300 LCE655299:LCE655300 KSI655299:KSI655300 KIM655299:KIM655300 JYQ655299:JYQ655300 JOU655299:JOU655300 JEY655299:JEY655300 IVC655299:IVC655300 ILG655299:ILG655300 IBK655299:IBK655300 HRO655299:HRO655300 HHS655299:HHS655300 GXW655299:GXW655300 GOA655299:GOA655300 GEE655299:GEE655300 FUI655299:FUI655300 FKM655299:FKM655300 FAQ655299:FAQ655300 EQU655299:EQU655300 EGY655299:EGY655300 DXC655299:DXC655300 DNG655299:DNG655300 DDK655299:DDK655300 CTO655299:CTO655300 CJS655299:CJS655300 BZW655299:BZW655300 BQA655299:BQA655300 BGE655299:BGE655300 AWI655299:AWI655300 AMM655299:AMM655300 ACQ655299:ACQ655300 SU655299:SU655300 IY655299:IY655300 C655299:C655300 WVK589763:WVK589764 WLO589763:WLO589764 WBS589763:WBS589764 VRW589763:VRW589764 VIA589763:VIA589764 UYE589763:UYE589764 UOI589763:UOI589764 UEM589763:UEM589764 TUQ589763:TUQ589764 TKU589763:TKU589764 TAY589763:TAY589764 SRC589763:SRC589764 SHG589763:SHG589764 RXK589763:RXK589764 RNO589763:RNO589764 RDS589763:RDS589764 QTW589763:QTW589764 QKA589763:QKA589764 QAE589763:QAE589764 PQI589763:PQI589764 PGM589763:PGM589764 OWQ589763:OWQ589764 OMU589763:OMU589764 OCY589763:OCY589764 NTC589763:NTC589764 NJG589763:NJG589764 MZK589763:MZK589764 MPO589763:MPO589764 MFS589763:MFS589764 LVW589763:LVW589764 LMA589763:LMA589764 LCE589763:LCE589764 KSI589763:KSI589764 KIM589763:KIM589764 JYQ589763:JYQ589764 JOU589763:JOU589764 JEY589763:JEY589764 IVC589763:IVC589764 ILG589763:ILG589764 IBK589763:IBK589764 HRO589763:HRO589764 HHS589763:HHS589764 GXW589763:GXW589764 GOA589763:GOA589764 GEE589763:GEE589764 FUI589763:FUI589764 FKM589763:FKM589764 FAQ589763:FAQ589764 EQU589763:EQU589764 EGY589763:EGY589764 DXC589763:DXC589764 DNG589763:DNG589764 DDK589763:DDK589764 CTO589763:CTO589764 CJS589763:CJS589764 BZW589763:BZW589764 BQA589763:BQA589764 BGE589763:BGE589764 AWI589763:AWI589764 AMM589763:AMM589764 ACQ589763:ACQ589764 SU589763:SU589764 IY589763:IY589764 C589763:C589764 WVK524227:WVK524228 WLO524227:WLO524228 WBS524227:WBS524228 VRW524227:VRW524228 VIA524227:VIA524228 UYE524227:UYE524228 UOI524227:UOI524228 UEM524227:UEM524228 TUQ524227:TUQ524228 TKU524227:TKU524228 TAY524227:TAY524228 SRC524227:SRC524228 SHG524227:SHG524228 RXK524227:RXK524228 RNO524227:RNO524228 RDS524227:RDS524228 QTW524227:QTW524228 QKA524227:QKA524228 QAE524227:QAE524228 PQI524227:PQI524228 PGM524227:PGM524228 OWQ524227:OWQ524228 OMU524227:OMU524228 OCY524227:OCY524228 NTC524227:NTC524228 NJG524227:NJG524228 MZK524227:MZK524228 MPO524227:MPO524228 MFS524227:MFS524228 LVW524227:LVW524228 LMA524227:LMA524228 LCE524227:LCE524228 KSI524227:KSI524228 KIM524227:KIM524228 JYQ524227:JYQ524228 JOU524227:JOU524228 JEY524227:JEY524228 IVC524227:IVC524228 ILG524227:ILG524228 IBK524227:IBK524228 HRO524227:HRO524228 HHS524227:HHS524228 GXW524227:GXW524228 GOA524227:GOA524228 GEE524227:GEE524228 FUI524227:FUI524228 FKM524227:FKM524228 FAQ524227:FAQ524228 EQU524227:EQU524228 EGY524227:EGY524228 DXC524227:DXC524228 DNG524227:DNG524228 DDK524227:DDK524228 CTO524227:CTO524228 CJS524227:CJS524228 BZW524227:BZW524228 BQA524227:BQA524228 BGE524227:BGE524228 AWI524227:AWI524228 AMM524227:AMM524228 ACQ524227:ACQ524228 SU524227:SU524228 IY524227:IY524228 C524227:C524228 WVK458691:WVK458692 WLO458691:WLO458692 WBS458691:WBS458692 VRW458691:VRW458692 VIA458691:VIA458692 UYE458691:UYE458692 UOI458691:UOI458692 UEM458691:UEM458692 TUQ458691:TUQ458692 TKU458691:TKU458692 TAY458691:TAY458692 SRC458691:SRC458692 SHG458691:SHG458692 RXK458691:RXK458692 RNO458691:RNO458692 RDS458691:RDS458692 QTW458691:QTW458692 QKA458691:QKA458692 QAE458691:QAE458692 PQI458691:PQI458692 PGM458691:PGM458692 OWQ458691:OWQ458692 OMU458691:OMU458692 OCY458691:OCY458692 NTC458691:NTC458692 NJG458691:NJG458692 MZK458691:MZK458692 MPO458691:MPO458692 MFS458691:MFS458692 LVW458691:LVW458692 LMA458691:LMA458692 LCE458691:LCE458692 KSI458691:KSI458692 KIM458691:KIM458692 JYQ458691:JYQ458692 JOU458691:JOU458692 JEY458691:JEY458692 IVC458691:IVC458692 ILG458691:ILG458692 IBK458691:IBK458692 HRO458691:HRO458692 HHS458691:HHS458692 GXW458691:GXW458692 GOA458691:GOA458692 GEE458691:GEE458692 FUI458691:FUI458692 FKM458691:FKM458692 FAQ458691:FAQ458692 EQU458691:EQU458692 EGY458691:EGY458692 DXC458691:DXC458692 DNG458691:DNG458692 DDK458691:DDK458692 CTO458691:CTO458692 CJS458691:CJS458692 BZW458691:BZW458692 BQA458691:BQA458692 BGE458691:BGE458692 AWI458691:AWI458692 AMM458691:AMM458692 ACQ458691:ACQ458692 SU458691:SU458692 IY458691:IY458692 C458691:C458692 WVK393155:WVK393156 WLO393155:WLO393156 WBS393155:WBS393156 VRW393155:VRW393156 VIA393155:VIA393156 UYE393155:UYE393156 UOI393155:UOI393156 UEM393155:UEM393156 TUQ393155:TUQ393156 TKU393155:TKU393156 TAY393155:TAY393156 SRC393155:SRC393156 SHG393155:SHG393156 RXK393155:RXK393156 RNO393155:RNO393156 RDS393155:RDS393156 QTW393155:QTW393156 QKA393155:QKA393156 QAE393155:QAE393156 PQI393155:PQI393156 PGM393155:PGM393156 OWQ393155:OWQ393156 OMU393155:OMU393156 OCY393155:OCY393156 NTC393155:NTC393156 NJG393155:NJG393156 MZK393155:MZK393156 MPO393155:MPO393156 MFS393155:MFS393156 LVW393155:LVW393156 LMA393155:LMA393156 LCE393155:LCE393156 KSI393155:KSI393156 KIM393155:KIM393156 JYQ393155:JYQ393156 JOU393155:JOU393156 JEY393155:JEY393156 IVC393155:IVC393156 ILG393155:ILG393156 IBK393155:IBK393156 HRO393155:HRO393156 HHS393155:HHS393156 GXW393155:GXW393156 GOA393155:GOA393156 GEE393155:GEE393156 FUI393155:FUI393156 FKM393155:FKM393156 FAQ393155:FAQ393156 EQU393155:EQU393156 EGY393155:EGY393156 DXC393155:DXC393156 DNG393155:DNG393156 DDK393155:DDK393156 CTO393155:CTO393156 CJS393155:CJS393156 BZW393155:BZW393156 BQA393155:BQA393156 BGE393155:BGE393156 AWI393155:AWI393156 AMM393155:AMM393156 ACQ393155:ACQ393156 SU393155:SU393156 IY393155:IY393156 C393155:C393156 WVK327619:WVK327620 WLO327619:WLO327620 WBS327619:WBS327620 VRW327619:VRW327620 VIA327619:VIA327620 UYE327619:UYE327620 UOI327619:UOI327620 UEM327619:UEM327620 TUQ327619:TUQ327620 TKU327619:TKU327620 TAY327619:TAY327620 SRC327619:SRC327620 SHG327619:SHG327620 RXK327619:RXK327620 RNO327619:RNO327620 RDS327619:RDS327620 QTW327619:QTW327620 QKA327619:QKA327620 QAE327619:QAE327620 PQI327619:PQI327620 PGM327619:PGM327620 OWQ327619:OWQ327620 OMU327619:OMU327620 OCY327619:OCY327620 NTC327619:NTC327620 NJG327619:NJG327620 MZK327619:MZK327620 MPO327619:MPO327620 MFS327619:MFS327620 LVW327619:LVW327620 LMA327619:LMA327620 LCE327619:LCE327620 KSI327619:KSI327620 KIM327619:KIM327620 JYQ327619:JYQ327620 JOU327619:JOU327620 JEY327619:JEY327620 IVC327619:IVC327620 ILG327619:ILG327620 IBK327619:IBK327620 HRO327619:HRO327620 HHS327619:HHS327620 GXW327619:GXW327620 GOA327619:GOA327620 GEE327619:GEE327620 FUI327619:FUI327620 FKM327619:FKM327620 FAQ327619:FAQ327620 EQU327619:EQU327620 EGY327619:EGY327620 DXC327619:DXC327620 DNG327619:DNG327620 DDK327619:DDK327620 CTO327619:CTO327620 CJS327619:CJS327620 BZW327619:BZW327620 BQA327619:BQA327620 BGE327619:BGE327620 AWI327619:AWI327620 AMM327619:AMM327620 ACQ327619:ACQ327620 SU327619:SU327620 IY327619:IY327620 C327619:C327620 WVK262083:WVK262084 WLO262083:WLO262084 WBS262083:WBS262084 VRW262083:VRW262084 VIA262083:VIA262084 UYE262083:UYE262084 UOI262083:UOI262084 UEM262083:UEM262084 TUQ262083:TUQ262084 TKU262083:TKU262084 TAY262083:TAY262084 SRC262083:SRC262084 SHG262083:SHG262084 RXK262083:RXK262084 RNO262083:RNO262084 RDS262083:RDS262084 QTW262083:QTW262084 QKA262083:QKA262084 QAE262083:QAE262084 PQI262083:PQI262084 PGM262083:PGM262084 OWQ262083:OWQ262084 OMU262083:OMU262084 OCY262083:OCY262084 NTC262083:NTC262084 NJG262083:NJG262084 MZK262083:MZK262084 MPO262083:MPO262084 MFS262083:MFS262084 LVW262083:LVW262084 LMA262083:LMA262084 LCE262083:LCE262084 KSI262083:KSI262084 KIM262083:KIM262084 JYQ262083:JYQ262084 JOU262083:JOU262084 JEY262083:JEY262084 IVC262083:IVC262084 ILG262083:ILG262084 IBK262083:IBK262084 HRO262083:HRO262084 HHS262083:HHS262084 GXW262083:GXW262084 GOA262083:GOA262084 GEE262083:GEE262084 FUI262083:FUI262084 FKM262083:FKM262084 FAQ262083:FAQ262084 EQU262083:EQU262084 EGY262083:EGY262084 DXC262083:DXC262084 DNG262083:DNG262084 DDK262083:DDK262084 CTO262083:CTO262084 CJS262083:CJS262084 BZW262083:BZW262084 BQA262083:BQA262084 BGE262083:BGE262084 AWI262083:AWI262084 AMM262083:AMM262084 ACQ262083:ACQ262084 SU262083:SU262084 IY262083:IY262084 C262083:C262084 WVK196547:WVK196548 WLO196547:WLO196548 WBS196547:WBS196548 VRW196547:VRW196548 VIA196547:VIA196548 UYE196547:UYE196548 UOI196547:UOI196548 UEM196547:UEM196548 TUQ196547:TUQ196548 TKU196547:TKU196548 TAY196547:TAY196548 SRC196547:SRC196548 SHG196547:SHG196548 RXK196547:RXK196548 RNO196547:RNO196548 RDS196547:RDS196548 QTW196547:QTW196548 QKA196547:QKA196548 QAE196547:QAE196548 PQI196547:PQI196548 PGM196547:PGM196548 OWQ196547:OWQ196548 OMU196547:OMU196548 OCY196547:OCY196548 NTC196547:NTC196548 NJG196547:NJG196548 MZK196547:MZK196548 MPO196547:MPO196548 MFS196547:MFS196548 LVW196547:LVW196548 LMA196547:LMA196548 LCE196547:LCE196548 KSI196547:KSI196548 KIM196547:KIM196548 JYQ196547:JYQ196548 JOU196547:JOU196548 JEY196547:JEY196548 IVC196547:IVC196548 ILG196547:ILG196548 IBK196547:IBK196548 HRO196547:HRO196548 HHS196547:HHS196548 GXW196547:GXW196548 GOA196547:GOA196548 GEE196547:GEE196548 FUI196547:FUI196548 FKM196547:FKM196548 FAQ196547:FAQ196548 EQU196547:EQU196548 EGY196547:EGY196548 DXC196547:DXC196548 DNG196547:DNG196548 DDK196547:DDK196548 CTO196547:CTO196548 CJS196547:CJS196548 BZW196547:BZW196548 BQA196547:BQA196548 BGE196547:BGE196548 AWI196547:AWI196548 AMM196547:AMM196548 ACQ196547:ACQ196548 SU196547:SU196548 IY196547:IY196548 C196547:C196548 WVK131011:WVK131012 WLO131011:WLO131012 WBS131011:WBS131012 VRW131011:VRW131012 VIA131011:VIA131012 UYE131011:UYE131012 UOI131011:UOI131012 UEM131011:UEM131012 TUQ131011:TUQ131012 TKU131011:TKU131012 TAY131011:TAY131012 SRC131011:SRC131012 SHG131011:SHG131012 RXK131011:RXK131012 RNO131011:RNO131012 RDS131011:RDS131012 QTW131011:QTW131012 QKA131011:QKA131012 QAE131011:QAE131012 PQI131011:PQI131012 PGM131011:PGM131012 OWQ131011:OWQ131012 OMU131011:OMU131012 OCY131011:OCY131012 NTC131011:NTC131012 NJG131011:NJG131012 MZK131011:MZK131012 MPO131011:MPO131012 MFS131011:MFS131012 LVW131011:LVW131012 LMA131011:LMA131012 LCE131011:LCE131012 KSI131011:KSI131012 KIM131011:KIM131012 JYQ131011:JYQ131012 JOU131011:JOU131012 JEY131011:JEY131012 IVC131011:IVC131012 ILG131011:ILG131012 IBK131011:IBK131012 HRO131011:HRO131012 HHS131011:HHS131012 GXW131011:GXW131012 GOA131011:GOA131012 GEE131011:GEE131012 FUI131011:FUI131012 FKM131011:FKM131012 FAQ131011:FAQ131012 EQU131011:EQU131012 EGY131011:EGY131012 DXC131011:DXC131012 DNG131011:DNG131012 DDK131011:DDK131012 CTO131011:CTO131012 CJS131011:CJS131012 BZW131011:BZW131012 BQA131011:BQA131012 BGE131011:BGE131012 AWI131011:AWI131012 AMM131011:AMM131012 ACQ131011:ACQ131012 SU131011:SU131012 IY131011:IY131012 C131011:C131012 WVK65475:WVK65476 WLO65475:WLO65476 WBS65475:WBS65476 VRW65475:VRW65476 VIA65475:VIA65476 UYE65475:UYE65476 UOI65475:UOI65476 UEM65475:UEM65476 TUQ65475:TUQ65476 TKU65475:TKU65476 TAY65475:TAY65476 SRC65475:SRC65476 SHG65475:SHG65476 RXK65475:RXK65476 RNO65475:RNO65476 RDS65475:RDS65476 QTW65475:QTW65476 QKA65475:QKA65476 QAE65475:QAE65476 PQI65475:PQI65476 PGM65475:PGM65476 OWQ65475:OWQ65476 OMU65475:OMU65476 OCY65475:OCY65476 NTC65475:NTC65476 NJG65475:NJG65476 MZK65475:MZK65476 MPO65475:MPO65476 MFS65475:MFS65476 LVW65475:LVW65476 LMA65475:LMA65476 LCE65475:LCE65476 KSI65475:KSI65476 KIM65475:KIM65476 JYQ65475:JYQ65476 JOU65475:JOU65476 JEY65475:JEY65476 IVC65475:IVC65476 ILG65475:ILG65476 IBK65475:IBK65476 HRO65475:HRO65476 HHS65475:HHS65476 GXW65475:GXW65476 GOA65475:GOA65476 GEE65475:GEE65476 FUI65475:FUI65476 FKM65475:FKM65476 FAQ65475:FAQ65476 EQU65475:EQU65476 EGY65475:EGY65476 DXC65475:DXC65476 DNG65475:DNG65476 DDK65475:DDK65476 CTO65475:CTO65476 CJS65475:CJS65476 BZW65475:BZW65476 BQA65475:BQA65476 BGE65475:BGE65476 AWI65475:AWI65476 AMM65475:AMM65476 ACQ65475:ACQ65476 SU65475:SU65476 IY65475:IY65476 C65475:C65476 WVK9:WVK10 WLO9:WLO10 WBS9:WBS10 VRW9:VRW10 VIA9:VIA10 UYE9:UYE10 UOI9:UOI10 UEM9:UEM10 TUQ9:TUQ10 TKU9:TKU10 TAY9:TAY10 SRC9:SRC10 SHG9:SHG10 RXK9:RXK10 RNO9:RNO10 RDS9:RDS10 QTW9:QTW10 QKA9:QKA10 QAE9:QAE10 PQI9:PQI10 PGM9:PGM10 OWQ9:OWQ10 OMU9:OMU10 OCY9:OCY10 NTC9:NTC10 NJG9:NJG10 MZK9:MZK10 MPO9:MPO10 MFS9:MFS10 LVW9:LVW10 LMA9:LMA10 LCE9:LCE10 KSI9:KSI10 KIM9:KIM10 JYQ9:JYQ10 JOU9:JOU10 JEY9:JEY10 IVC9:IVC10 ILG9:ILG10 IBK9:IBK10 HRO9:HRO10 HHS9:HHS10 GXW9:GXW10 GOA9:GOA10 GEE9:GEE10 FUI9:FUI10 FKM9:FKM10 FAQ9:FAQ10 EQU9:EQU10 EGY9:EGY10 DXC9:DXC10 DNG9:DNG10 DDK9:DDK10 CTO9:CTO10 CJS9:CJS10 BZW9:BZW10 BQA9:BQA10 BGE9:BGE10 AWI9:AWI10 AMM9:AMM10 ACQ9:ACQ10 SU9:SU10 IY9:IY10 C9:C10 WVK982985:WVK982987 WLO982985:WLO982987 WBS982985:WBS982987 VRW982985:VRW982987 VIA982985:VIA982987 UYE982985:UYE982987 UOI982985:UOI982987 UEM982985:UEM982987 TUQ982985:TUQ982987 TKU982985:TKU982987 TAY982985:TAY982987 SRC982985:SRC982987 SHG982985:SHG982987 RXK982985:RXK982987 RNO982985:RNO982987 RDS982985:RDS982987 QTW982985:QTW982987 QKA982985:QKA982987 QAE982985:QAE982987 PQI982985:PQI982987 PGM982985:PGM982987 OWQ982985:OWQ982987 OMU982985:OMU982987 OCY982985:OCY982987 NTC982985:NTC982987 NJG982985:NJG982987 MZK982985:MZK982987 MPO982985:MPO982987 MFS982985:MFS982987 LVW982985:LVW982987 LMA982985:LMA982987 LCE982985:LCE982987 KSI982985:KSI982987 KIM982985:KIM982987 JYQ982985:JYQ982987 JOU982985:JOU982987 JEY982985:JEY982987 IVC982985:IVC982987 ILG982985:ILG982987 IBK982985:IBK982987 HRO982985:HRO982987 HHS982985:HHS982987 GXW982985:GXW982987 GOA982985:GOA982987 GEE982985:GEE982987 FUI982985:FUI982987 FKM982985:FKM982987 FAQ982985:FAQ982987 EQU982985:EQU982987 EGY982985:EGY982987 DXC982985:DXC982987 DNG982985:DNG982987 DDK982985:DDK982987 CTO982985:CTO982987 CJS982985:CJS982987 BZW982985:BZW982987 BQA982985:BQA982987 BGE982985:BGE982987 AWI982985:AWI982987 AMM982985:AMM982987 ACQ982985:ACQ982987 SU982985:SU982987 IY982985:IY982987 C982985:C982987 WVK917449:WVK917451 WLO917449:WLO917451 WBS917449:WBS917451 VRW917449:VRW917451 VIA917449:VIA917451 UYE917449:UYE917451 UOI917449:UOI917451 UEM917449:UEM917451 TUQ917449:TUQ917451 TKU917449:TKU917451 TAY917449:TAY917451 SRC917449:SRC917451 SHG917449:SHG917451 RXK917449:RXK917451 RNO917449:RNO917451 RDS917449:RDS917451 QTW917449:QTW917451 QKA917449:QKA917451 QAE917449:QAE917451 PQI917449:PQI917451 PGM917449:PGM917451 OWQ917449:OWQ917451 OMU917449:OMU917451 OCY917449:OCY917451 NTC917449:NTC917451 NJG917449:NJG917451 MZK917449:MZK917451 MPO917449:MPO917451 MFS917449:MFS917451 LVW917449:LVW917451 LMA917449:LMA917451 LCE917449:LCE917451 KSI917449:KSI917451 KIM917449:KIM917451 JYQ917449:JYQ917451 JOU917449:JOU917451 JEY917449:JEY917451 IVC917449:IVC917451 ILG917449:ILG917451 IBK917449:IBK917451 HRO917449:HRO917451 HHS917449:HHS917451 GXW917449:GXW917451 GOA917449:GOA917451 GEE917449:GEE917451 FUI917449:FUI917451 FKM917449:FKM917451 FAQ917449:FAQ917451 EQU917449:EQU917451 EGY917449:EGY917451 DXC917449:DXC917451 DNG917449:DNG917451 DDK917449:DDK917451 CTO917449:CTO917451 CJS917449:CJS917451 BZW917449:BZW917451 BQA917449:BQA917451 BGE917449:BGE917451 AWI917449:AWI917451 AMM917449:AMM917451 ACQ917449:ACQ917451 SU917449:SU917451 IY917449:IY917451 C917449:C917451 WVK851913:WVK851915 WLO851913:WLO851915 WBS851913:WBS851915 VRW851913:VRW851915 VIA851913:VIA851915 UYE851913:UYE851915 UOI851913:UOI851915 UEM851913:UEM851915 TUQ851913:TUQ851915 TKU851913:TKU851915 TAY851913:TAY851915 SRC851913:SRC851915 SHG851913:SHG851915 RXK851913:RXK851915 RNO851913:RNO851915 RDS851913:RDS851915 QTW851913:QTW851915 QKA851913:QKA851915 QAE851913:QAE851915 PQI851913:PQI851915 PGM851913:PGM851915 OWQ851913:OWQ851915 OMU851913:OMU851915 OCY851913:OCY851915 NTC851913:NTC851915 NJG851913:NJG851915 MZK851913:MZK851915 MPO851913:MPO851915 MFS851913:MFS851915 LVW851913:LVW851915 LMA851913:LMA851915 LCE851913:LCE851915 KSI851913:KSI851915 KIM851913:KIM851915 JYQ851913:JYQ851915 JOU851913:JOU851915 JEY851913:JEY851915 IVC851913:IVC851915 ILG851913:ILG851915 IBK851913:IBK851915 HRO851913:HRO851915 HHS851913:HHS851915 GXW851913:GXW851915 GOA851913:GOA851915 GEE851913:GEE851915 FUI851913:FUI851915 FKM851913:FKM851915 FAQ851913:FAQ851915 EQU851913:EQU851915 EGY851913:EGY851915 DXC851913:DXC851915 DNG851913:DNG851915 DDK851913:DDK851915 CTO851913:CTO851915 CJS851913:CJS851915 BZW851913:BZW851915 BQA851913:BQA851915 BGE851913:BGE851915 AWI851913:AWI851915 AMM851913:AMM851915 ACQ851913:ACQ851915 SU851913:SU851915 IY851913:IY851915 C851913:C851915 WVK786377:WVK786379 WLO786377:WLO786379 WBS786377:WBS786379 VRW786377:VRW786379 VIA786377:VIA786379 UYE786377:UYE786379 UOI786377:UOI786379 UEM786377:UEM786379 TUQ786377:TUQ786379 TKU786377:TKU786379 TAY786377:TAY786379 SRC786377:SRC786379 SHG786377:SHG786379 RXK786377:RXK786379 RNO786377:RNO786379 RDS786377:RDS786379 QTW786377:QTW786379 QKA786377:QKA786379 QAE786377:QAE786379 PQI786377:PQI786379 PGM786377:PGM786379 OWQ786377:OWQ786379 OMU786377:OMU786379 OCY786377:OCY786379 NTC786377:NTC786379 NJG786377:NJG786379 MZK786377:MZK786379 MPO786377:MPO786379 MFS786377:MFS786379 LVW786377:LVW786379 LMA786377:LMA786379 LCE786377:LCE786379 KSI786377:KSI786379 KIM786377:KIM786379 JYQ786377:JYQ786379 JOU786377:JOU786379 JEY786377:JEY786379 IVC786377:IVC786379 ILG786377:ILG786379 IBK786377:IBK786379 HRO786377:HRO786379 HHS786377:HHS786379 GXW786377:GXW786379 GOA786377:GOA786379 GEE786377:GEE786379 FUI786377:FUI786379 FKM786377:FKM786379 FAQ786377:FAQ786379 EQU786377:EQU786379 EGY786377:EGY786379 DXC786377:DXC786379 DNG786377:DNG786379 DDK786377:DDK786379 CTO786377:CTO786379 CJS786377:CJS786379 BZW786377:BZW786379 BQA786377:BQA786379 BGE786377:BGE786379 AWI786377:AWI786379 AMM786377:AMM786379 ACQ786377:ACQ786379 SU786377:SU786379 IY786377:IY786379 C786377:C786379 WVK720841:WVK720843 WLO720841:WLO720843 WBS720841:WBS720843 VRW720841:VRW720843 VIA720841:VIA720843 UYE720841:UYE720843 UOI720841:UOI720843 UEM720841:UEM720843 TUQ720841:TUQ720843 TKU720841:TKU720843 TAY720841:TAY720843 SRC720841:SRC720843 SHG720841:SHG720843 RXK720841:RXK720843 RNO720841:RNO720843 RDS720841:RDS720843 QTW720841:QTW720843 QKA720841:QKA720843 QAE720841:QAE720843 PQI720841:PQI720843 PGM720841:PGM720843 OWQ720841:OWQ720843 OMU720841:OMU720843 OCY720841:OCY720843 NTC720841:NTC720843 NJG720841:NJG720843 MZK720841:MZK720843 MPO720841:MPO720843 MFS720841:MFS720843 LVW720841:LVW720843 LMA720841:LMA720843 LCE720841:LCE720843 KSI720841:KSI720843 KIM720841:KIM720843 JYQ720841:JYQ720843 JOU720841:JOU720843 JEY720841:JEY720843 IVC720841:IVC720843 ILG720841:ILG720843 IBK720841:IBK720843 HRO720841:HRO720843 HHS720841:HHS720843 GXW720841:GXW720843 GOA720841:GOA720843 GEE720841:GEE720843 FUI720841:FUI720843 FKM720841:FKM720843 FAQ720841:FAQ720843 EQU720841:EQU720843 EGY720841:EGY720843 DXC720841:DXC720843 DNG720841:DNG720843 DDK720841:DDK720843 CTO720841:CTO720843 CJS720841:CJS720843 BZW720841:BZW720843 BQA720841:BQA720843 BGE720841:BGE720843 AWI720841:AWI720843 AMM720841:AMM720843 ACQ720841:ACQ720843 SU720841:SU720843 IY720841:IY720843 C720841:C720843 WVK655305:WVK655307 WLO655305:WLO655307 WBS655305:WBS655307 VRW655305:VRW655307 VIA655305:VIA655307 UYE655305:UYE655307 UOI655305:UOI655307 UEM655305:UEM655307 TUQ655305:TUQ655307 TKU655305:TKU655307 TAY655305:TAY655307 SRC655305:SRC655307 SHG655305:SHG655307 RXK655305:RXK655307 RNO655305:RNO655307 RDS655305:RDS655307 QTW655305:QTW655307 QKA655305:QKA655307 QAE655305:QAE655307 PQI655305:PQI655307 PGM655305:PGM655307 OWQ655305:OWQ655307 OMU655305:OMU655307 OCY655305:OCY655307 NTC655305:NTC655307 NJG655305:NJG655307 MZK655305:MZK655307 MPO655305:MPO655307 MFS655305:MFS655307 LVW655305:LVW655307 LMA655305:LMA655307 LCE655305:LCE655307 KSI655305:KSI655307 KIM655305:KIM655307 JYQ655305:JYQ655307 JOU655305:JOU655307 JEY655305:JEY655307 IVC655305:IVC655307 ILG655305:ILG655307 IBK655305:IBK655307 HRO655305:HRO655307 HHS655305:HHS655307 GXW655305:GXW655307 GOA655305:GOA655307 GEE655305:GEE655307 FUI655305:FUI655307 FKM655305:FKM655307 FAQ655305:FAQ655307 EQU655305:EQU655307 EGY655305:EGY655307 DXC655305:DXC655307 DNG655305:DNG655307 DDK655305:DDK655307 CTO655305:CTO655307 CJS655305:CJS655307 BZW655305:BZW655307 BQA655305:BQA655307 BGE655305:BGE655307 AWI655305:AWI655307 AMM655305:AMM655307 ACQ655305:ACQ655307 SU655305:SU655307 IY655305:IY655307 C655305:C655307 WVK589769:WVK589771 WLO589769:WLO589771 WBS589769:WBS589771 VRW589769:VRW589771 VIA589769:VIA589771 UYE589769:UYE589771 UOI589769:UOI589771 UEM589769:UEM589771 TUQ589769:TUQ589771 TKU589769:TKU589771 TAY589769:TAY589771 SRC589769:SRC589771 SHG589769:SHG589771 RXK589769:RXK589771 RNO589769:RNO589771 RDS589769:RDS589771 QTW589769:QTW589771 QKA589769:QKA589771 QAE589769:QAE589771 PQI589769:PQI589771 PGM589769:PGM589771 OWQ589769:OWQ589771 OMU589769:OMU589771 OCY589769:OCY589771 NTC589769:NTC589771 NJG589769:NJG589771 MZK589769:MZK589771 MPO589769:MPO589771 MFS589769:MFS589771 LVW589769:LVW589771 LMA589769:LMA589771 LCE589769:LCE589771 KSI589769:KSI589771 KIM589769:KIM589771 JYQ589769:JYQ589771 JOU589769:JOU589771 JEY589769:JEY589771 IVC589769:IVC589771 ILG589769:ILG589771 IBK589769:IBK589771 HRO589769:HRO589771 HHS589769:HHS589771 GXW589769:GXW589771 GOA589769:GOA589771 GEE589769:GEE589771 FUI589769:FUI589771 FKM589769:FKM589771 FAQ589769:FAQ589771 EQU589769:EQU589771 EGY589769:EGY589771 DXC589769:DXC589771 DNG589769:DNG589771 DDK589769:DDK589771 CTO589769:CTO589771 CJS589769:CJS589771 BZW589769:BZW589771 BQA589769:BQA589771 BGE589769:BGE589771 AWI589769:AWI589771 AMM589769:AMM589771 ACQ589769:ACQ589771 SU589769:SU589771 IY589769:IY589771 C589769:C589771 WVK524233:WVK524235 WLO524233:WLO524235 WBS524233:WBS524235 VRW524233:VRW524235 VIA524233:VIA524235 UYE524233:UYE524235 UOI524233:UOI524235 UEM524233:UEM524235 TUQ524233:TUQ524235 TKU524233:TKU524235 TAY524233:TAY524235 SRC524233:SRC524235 SHG524233:SHG524235 RXK524233:RXK524235 RNO524233:RNO524235 RDS524233:RDS524235 QTW524233:QTW524235 QKA524233:QKA524235 QAE524233:QAE524235 PQI524233:PQI524235 PGM524233:PGM524235 OWQ524233:OWQ524235 OMU524233:OMU524235 OCY524233:OCY524235 NTC524233:NTC524235 NJG524233:NJG524235 MZK524233:MZK524235 MPO524233:MPO524235 MFS524233:MFS524235 LVW524233:LVW524235 LMA524233:LMA524235 LCE524233:LCE524235 KSI524233:KSI524235 KIM524233:KIM524235 JYQ524233:JYQ524235 JOU524233:JOU524235 JEY524233:JEY524235 IVC524233:IVC524235 ILG524233:ILG524235 IBK524233:IBK524235 HRO524233:HRO524235 HHS524233:HHS524235 GXW524233:GXW524235 GOA524233:GOA524235 GEE524233:GEE524235 FUI524233:FUI524235 FKM524233:FKM524235 FAQ524233:FAQ524235 EQU524233:EQU524235 EGY524233:EGY524235 DXC524233:DXC524235 DNG524233:DNG524235 DDK524233:DDK524235 CTO524233:CTO524235 CJS524233:CJS524235 BZW524233:BZW524235 BQA524233:BQA524235 BGE524233:BGE524235 AWI524233:AWI524235 AMM524233:AMM524235 ACQ524233:ACQ524235 SU524233:SU524235 IY524233:IY524235 C524233:C524235 WVK458697:WVK458699 WLO458697:WLO458699 WBS458697:WBS458699 VRW458697:VRW458699 VIA458697:VIA458699 UYE458697:UYE458699 UOI458697:UOI458699 UEM458697:UEM458699 TUQ458697:TUQ458699 TKU458697:TKU458699 TAY458697:TAY458699 SRC458697:SRC458699 SHG458697:SHG458699 RXK458697:RXK458699 RNO458697:RNO458699 RDS458697:RDS458699 QTW458697:QTW458699 QKA458697:QKA458699 QAE458697:QAE458699 PQI458697:PQI458699 PGM458697:PGM458699 OWQ458697:OWQ458699 OMU458697:OMU458699 OCY458697:OCY458699 NTC458697:NTC458699 NJG458697:NJG458699 MZK458697:MZK458699 MPO458697:MPO458699 MFS458697:MFS458699 LVW458697:LVW458699 LMA458697:LMA458699 LCE458697:LCE458699 KSI458697:KSI458699 KIM458697:KIM458699 JYQ458697:JYQ458699 JOU458697:JOU458699 JEY458697:JEY458699 IVC458697:IVC458699 ILG458697:ILG458699 IBK458697:IBK458699 HRO458697:HRO458699 HHS458697:HHS458699 GXW458697:GXW458699 GOA458697:GOA458699 GEE458697:GEE458699 FUI458697:FUI458699 FKM458697:FKM458699 FAQ458697:FAQ458699 EQU458697:EQU458699 EGY458697:EGY458699 DXC458697:DXC458699 DNG458697:DNG458699 DDK458697:DDK458699 CTO458697:CTO458699 CJS458697:CJS458699 BZW458697:BZW458699 BQA458697:BQA458699 BGE458697:BGE458699 AWI458697:AWI458699 AMM458697:AMM458699 ACQ458697:ACQ458699 SU458697:SU458699 IY458697:IY458699 C458697:C458699 WVK393161:WVK393163 WLO393161:WLO393163 WBS393161:WBS393163 VRW393161:VRW393163 VIA393161:VIA393163 UYE393161:UYE393163 UOI393161:UOI393163 UEM393161:UEM393163 TUQ393161:TUQ393163 TKU393161:TKU393163 TAY393161:TAY393163 SRC393161:SRC393163 SHG393161:SHG393163 RXK393161:RXK393163 RNO393161:RNO393163 RDS393161:RDS393163 QTW393161:QTW393163 QKA393161:QKA393163 QAE393161:QAE393163 PQI393161:PQI393163 PGM393161:PGM393163 OWQ393161:OWQ393163 OMU393161:OMU393163 OCY393161:OCY393163 NTC393161:NTC393163 NJG393161:NJG393163 MZK393161:MZK393163 MPO393161:MPO393163 MFS393161:MFS393163 LVW393161:LVW393163 LMA393161:LMA393163 LCE393161:LCE393163 KSI393161:KSI393163 KIM393161:KIM393163 JYQ393161:JYQ393163 JOU393161:JOU393163 JEY393161:JEY393163 IVC393161:IVC393163 ILG393161:ILG393163 IBK393161:IBK393163 HRO393161:HRO393163 HHS393161:HHS393163 GXW393161:GXW393163 GOA393161:GOA393163 GEE393161:GEE393163 FUI393161:FUI393163 FKM393161:FKM393163 FAQ393161:FAQ393163 EQU393161:EQU393163 EGY393161:EGY393163 DXC393161:DXC393163 DNG393161:DNG393163 DDK393161:DDK393163 CTO393161:CTO393163 CJS393161:CJS393163 BZW393161:BZW393163 BQA393161:BQA393163 BGE393161:BGE393163 AWI393161:AWI393163 AMM393161:AMM393163 ACQ393161:ACQ393163 SU393161:SU393163 IY393161:IY393163 C393161:C393163 WVK327625:WVK327627 WLO327625:WLO327627 WBS327625:WBS327627 VRW327625:VRW327627 VIA327625:VIA327627 UYE327625:UYE327627 UOI327625:UOI327627 UEM327625:UEM327627 TUQ327625:TUQ327627 TKU327625:TKU327627 TAY327625:TAY327627 SRC327625:SRC327627 SHG327625:SHG327627 RXK327625:RXK327627 RNO327625:RNO327627 RDS327625:RDS327627 QTW327625:QTW327627 QKA327625:QKA327627 QAE327625:QAE327627 PQI327625:PQI327627 PGM327625:PGM327627 OWQ327625:OWQ327627 OMU327625:OMU327627 OCY327625:OCY327627 NTC327625:NTC327627 NJG327625:NJG327627 MZK327625:MZK327627 MPO327625:MPO327627 MFS327625:MFS327627 LVW327625:LVW327627 LMA327625:LMA327627 LCE327625:LCE327627 KSI327625:KSI327627 KIM327625:KIM327627 JYQ327625:JYQ327627 JOU327625:JOU327627 JEY327625:JEY327627 IVC327625:IVC327627 ILG327625:ILG327627 IBK327625:IBK327627 HRO327625:HRO327627 HHS327625:HHS327627 GXW327625:GXW327627 GOA327625:GOA327627 GEE327625:GEE327627 FUI327625:FUI327627 FKM327625:FKM327627 FAQ327625:FAQ327627 EQU327625:EQU327627 EGY327625:EGY327627 DXC327625:DXC327627 DNG327625:DNG327627 DDK327625:DDK327627 CTO327625:CTO327627 CJS327625:CJS327627 BZW327625:BZW327627 BQA327625:BQA327627 BGE327625:BGE327627 AWI327625:AWI327627 AMM327625:AMM327627 ACQ327625:ACQ327627 SU327625:SU327627 IY327625:IY327627 C327625:C327627 WVK262089:WVK262091 WLO262089:WLO262091 WBS262089:WBS262091 VRW262089:VRW262091 VIA262089:VIA262091 UYE262089:UYE262091 UOI262089:UOI262091 UEM262089:UEM262091 TUQ262089:TUQ262091 TKU262089:TKU262091 TAY262089:TAY262091 SRC262089:SRC262091 SHG262089:SHG262091 RXK262089:RXK262091 RNO262089:RNO262091 RDS262089:RDS262091 QTW262089:QTW262091 QKA262089:QKA262091 QAE262089:QAE262091 PQI262089:PQI262091 PGM262089:PGM262091 OWQ262089:OWQ262091 OMU262089:OMU262091 OCY262089:OCY262091 NTC262089:NTC262091 NJG262089:NJG262091 MZK262089:MZK262091 MPO262089:MPO262091 MFS262089:MFS262091 LVW262089:LVW262091 LMA262089:LMA262091 LCE262089:LCE262091 KSI262089:KSI262091 KIM262089:KIM262091 JYQ262089:JYQ262091 JOU262089:JOU262091 JEY262089:JEY262091 IVC262089:IVC262091 ILG262089:ILG262091 IBK262089:IBK262091 HRO262089:HRO262091 HHS262089:HHS262091 GXW262089:GXW262091 GOA262089:GOA262091 GEE262089:GEE262091 FUI262089:FUI262091 FKM262089:FKM262091 FAQ262089:FAQ262091 EQU262089:EQU262091 EGY262089:EGY262091 DXC262089:DXC262091 DNG262089:DNG262091 DDK262089:DDK262091 CTO262089:CTO262091 CJS262089:CJS262091 BZW262089:BZW262091 BQA262089:BQA262091 BGE262089:BGE262091 AWI262089:AWI262091 AMM262089:AMM262091 ACQ262089:ACQ262091 SU262089:SU262091 IY262089:IY262091 C262089:C262091 WVK196553:WVK196555 WLO196553:WLO196555 WBS196553:WBS196555 VRW196553:VRW196555 VIA196553:VIA196555 UYE196553:UYE196555 UOI196553:UOI196555 UEM196553:UEM196555 TUQ196553:TUQ196555 TKU196553:TKU196555 TAY196553:TAY196555 SRC196553:SRC196555 SHG196553:SHG196555 RXK196553:RXK196555 RNO196553:RNO196555 RDS196553:RDS196555 QTW196553:QTW196555 QKA196553:QKA196555 QAE196553:QAE196555 PQI196553:PQI196555 PGM196553:PGM196555 OWQ196553:OWQ196555 OMU196553:OMU196555 OCY196553:OCY196555 NTC196553:NTC196555 NJG196553:NJG196555 MZK196553:MZK196555 MPO196553:MPO196555 MFS196553:MFS196555 LVW196553:LVW196555 LMA196553:LMA196555 LCE196553:LCE196555 KSI196553:KSI196555 KIM196553:KIM196555 JYQ196553:JYQ196555 JOU196553:JOU196555 JEY196553:JEY196555 IVC196553:IVC196555 ILG196553:ILG196555 IBK196553:IBK196555 HRO196553:HRO196555 HHS196553:HHS196555 GXW196553:GXW196555 GOA196553:GOA196555 GEE196553:GEE196555 FUI196553:FUI196555 FKM196553:FKM196555 FAQ196553:FAQ196555 EQU196553:EQU196555 EGY196553:EGY196555 DXC196553:DXC196555 DNG196553:DNG196555 DDK196553:DDK196555 CTO196553:CTO196555 CJS196553:CJS196555 BZW196553:BZW196555 BQA196553:BQA196555 BGE196553:BGE196555 AWI196553:AWI196555 AMM196553:AMM196555 ACQ196553:ACQ196555 SU196553:SU196555 IY196553:IY196555 C196553:C196555 WVK131017:WVK131019 WLO131017:WLO131019 WBS131017:WBS131019 VRW131017:VRW131019 VIA131017:VIA131019 UYE131017:UYE131019 UOI131017:UOI131019 UEM131017:UEM131019 TUQ131017:TUQ131019 TKU131017:TKU131019 TAY131017:TAY131019 SRC131017:SRC131019 SHG131017:SHG131019 RXK131017:RXK131019 RNO131017:RNO131019 RDS131017:RDS131019 QTW131017:QTW131019 QKA131017:QKA131019 QAE131017:QAE131019 PQI131017:PQI131019 PGM131017:PGM131019 OWQ131017:OWQ131019 OMU131017:OMU131019 OCY131017:OCY131019 NTC131017:NTC131019 NJG131017:NJG131019 MZK131017:MZK131019 MPO131017:MPO131019 MFS131017:MFS131019 LVW131017:LVW131019 LMA131017:LMA131019 LCE131017:LCE131019 KSI131017:KSI131019 KIM131017:KIM131019 JYQ131017:JYQ131019 JOU131017:JOU131019 JEY131017:JEY131019 IVC131017:IVC131019 ILG131017:ILG131019 IBK131017:IBK131019 HRO131017:HRO131019 HHS131017:HHS131019 GXW131017:GXW131019 GOA131017:GOA131019 GEE131017:GEE131019 FUI131017:FUI131019 FKM131017:FKM131019 FAQ131017:FAQ131019 EQU131017:EQU131019 EGY131017:EGY131019 DXC131017:DXC131019 DNG131017:DNG131019 DDK131017:DDK131019 CTO131017:CTO131019 CJS131017:CJS131019 BZW131017:BZW131019 BQA131017:BQA131019 BGE131017:BGE131019 AWI131017:AWI131019 AMM131017:AMM131019 ACQ131017:ACQ131019 SU131017:SU131019 IY131017:IY131019 C131017:C131019 WVK65481:WVK65483 WLO65481:WLO65483 WBS65481:WBS65483 VRW65481:VRW65483 VIA65481:VIA65483 UYE65481:UYE65483 UOI65481:UOI65483 UEM65481:UEM65483 TUQ65481:TUQ65483 TKU65481:TKU65483 TAY65481:TAY65483 SRC65481:SRC65483 SHG65481:SHG65483 RXK65481:RXK65483 RNO65481:RNO65483 RDS65481:RDS65483 QTW65481:QTW65483 QKA65481:QKA65483 QAE65481:QAE65483 PQI65481:PQI65483 PGM65481:PGM65483 OWQ65481:OWQ65483 OMU65481:OMU65483 OCY65481:OCY65483 NTC65481:NTC65483 NJG65481:NJG65483 MZK65481:MZK65483 MPO65481:MPO65483 MFS65481:MFS65483 LVW65481:LVW65483 LMA65481:LMA65483 LCE65481:LCE65483 KSI65481:KSI65483 KIM65481:KIM65483 JYQ65481:JYQ65483 JOU65481:JOU65483 JEY65481:JEY65483 IVC65481:IVC65483 ILG65481:ILG65483 IBK65481:IBK65483 HRO65481:HRO65483 HHS65481:HHS65483 GXW65481:GXW65483 GOA65481:GOA65483 GEE65481:GEE65483 FUI65481:FUI65483 FKM65481:FKM65483 FAQ65481:FAQ65483 EQU65481:EQU65483 EGY65481:EGY65483 DXC65481:DXC65483 DNG65481:DNG65483 DDK65481:DDK65483 CTO65481:CTO65483 CJS65481:CJS65483 BZW65481:BZW65483 BQA65481:BQA65483 BGE65481:BGE65483 AWI65481:AWI65483 AMM65481:AMM65483 ACQ65481:ACQ65483 SU65481:SU65483 IY65481:IY65483 C65481:C65483 WVK15:WVK17 WLO15:WLO17 WBS15:WBS17 VRW15:VRW17 VIA15:VIA17 UYE15:UYE17 UOI15:UOI17 UEM15:UEM17 TUQ15:TUQ17 TKU15:TKU17 TAY15:TAY17 SRC15:SRC17 SHG15:SHG17 RXK15:RXK17 RNO15:RNO17 RDS15:RDS17 QTW15:QTW17 QKA15:QKA17 QAE15:QAE17 PQI15:PQI17 PGM15:PGM17 OWQ15:OWQ17 OMU15:OMU17 OCY15:OCY17 NTC15:NTC17 NJG15:NJG17 MZK15:MZK17 MPO15:MPO17 MFS15:MFS17 LVW15:LVW17 LMA15:LMA17 LCE15:LCE17 KSI15:KSI17 KIM15:KIM17 JYQ15:JYQ17 JOU15:JOU17 JEY15:JEY17 IVC15:IVC17 ILG15:ILG17 IBK15:IBK17 HRO15:HRO17 HHS15:HHS17 GXW15:GXW17 GOA15:GOA17 GEE15:GEE17 FUI15:FUI17 FKM15:FKM17 FAQ15:FAQ17 EQU15:EQU17 EGY15:EGY17 DXC15:DXC17 DNG15:DNG17 DDK15:DDK17 CTO15:CTO17 CJS15:CJS17 BZW15:BZW17 BQA15:BQA17 BGE15:BGE17 AWI15:AWI17 AMM15:AMM17 ACQ15:ACQ17 SU15:SU17 IY15:IY17 C15:C17 WVK982993 WLO982993 WBS982993 VRW982993 VIA982993 UYE982993 UOI982993 UEM982993 TUQ982993 TKU982993 TAY982993 SRC982993 SHG982993 RXK982993 RNO982993 RDS982993 QTW982993 QKA982993 QAE982993 PQI982993 PGM982993 OWQ982993 OMU982993 OCY982993 NTC982993 NJG982993 MZK982993 MPO982993 MFS982993 LVW982993 LMA982993 LCE982993 KSI982993 KIM982993 JYQ982993 JOU982993 JEY982993 IVC982993 ILG982993 IBK982993 HRO982993 HHS982993 GXW982993 GOA982993 GEE982993 FUI982993 FKM982993 FAQ982993 EQU982993 EGY982993 DXC982993 DNG982993 DDK982993 CTO982993 CJS982993 BZW982993 BQA982993 BGE982993 AWI982993 AMM982993 ACQ982993 SU982993 IY982993 C982993 WVK917457 WLO917457 WBS917457 VRW917457 VIA917457 UYE917457 UOI917457 UEM917457 TUQ917457 TKU917457 TAY917457 SRC917457 SHG917457 RXK917457 RNO917457 RDS917457 QTW917457 QKA917457 QAE917457 PQI917457 PGM917457 OWQ917457 OMU917457 OCY917457 NTC917457 NJG917457 MZK917457 MPO917457 MFS917457 LVW917457 LMA917457 LCE917457 KSI917457 KIM917457 JYQ917457 JOU917457 JEY917457 IVC917457 ILG917457 IBK917457 HRO917457 HHS917457 GXW917457 GOA917457 GEE917457 FUI917457 FKM917457 FAQ917457 EQU917457 EGY917457 DXC917457 DNG917457 DDK917457 CTO917457 CJS917457 BZW917457 BQA917457 BGE917457 AWI917457 AMM917457 ACQ917457 SU917457 IY917457 C917457 WVK851921 WLO851921 WBS851921 VRW851921 VIA851921 UYE851921 UOI851921 UEM851921 TUQ851921 TKU851921 TAY851921 SRC851921 SHG851921 RXK851921 RNO851921 RDS851921 QTW851921 QKA851921 QAE851921 PQI851921 PGM851921 OWQ851921 OMU851921 OCY851921 NTC851921 NJG851921 MZK851921 MPO851921 MFS851921 LVW851921 LMA851921 LCE851921 KSI851921 KIM851921 JYQ851921 JOU851921 JEY851921 IVC851921 ILG851921 IBK851921 HRO851921 HHS851921 GXW851921 GOA851921 GEE851921 FUI851921 FKM851921 FAQ851921 EQU851921 EGY851921 DXC851921 DNG851921 DDK851921 CTO851921 CJS851921 BZW851921 BQA851921 BGE851921 AWI851921 AMM851921 ACQ851921 SU851921 IY851921 C851921 WVK786385 WLO786385 WBS786385 VRW786385 VIA786385 UYE786385 UOI786385 UEM786385 TUQ786385 TKU786385 TAY786385 SRC786385 SHG786385 RXK786385 RNO786385 RDS786385 QTW786385 QKA786385 QAE786385 PQI786385 PGM786385 OWQ786385 OMU786385 OCY786385 NTC786385 NJG786385 MZK786385 MPO786385 MFS786385 LVW786385 LMA786385 LCE786385 KSI786385 KIM786385 JYQ786385 JOU786385 JEY786385 IVC786385 ILG786385 IBK786385 HRO786385 HHS786385 GXW786385 GOA786385 GEE786385 FUI786385 FKM786385 FAQ786385 EQU786385 EGY786385 DXC786385 DNG786385 DDK786385 CTO786385 CJS786385 BZW786385 BQA786385 BGE786385 AWI786385 AMM786385 ACQ786385 SU786385 IY786385 C786385 WVK720849 WLO720849 WBS720849 VRW720849 VIA720849 UYE720849 UOI720849 UEM720849 TUQ720849 TKU720849 TAY720849 SRC720849 SHG720849 RXK720849 RNO720849 RDS720849 QTW720849 QKA720849 QAE720849 PQI720849 PGM720849 OWQ720849 OMU720849 OCY720849 NTC720849 NJG720849 MZK720849 MPO720849 MFS720849 LVW720849 LMA720849 LCE720849 KSI720849 KIM720849 JYQ720849 JOU720849 JEY720849 IVC720849 ILG720849 IBK720849 HRO720849 HHS720849 GXW720849 GOA720849 GEE720849 FUI720849 FKM720849 FAQ720849 EQU720849 EGY720849 DXC720849 DNG720849 DDK720849 CTO720849 CJS720849 BZW720849 BQA720849 BGE720849 AWI720849 AMM720849 ACQ720849 SU720849 IY720849 C720849 WVK655313 WLO655313 WBS655313 VRW655313 VIA655313 UYE655313 UOI655313 UEM655313 TUQ655313 TKU655313 TAY655313 SRC655313 SHG655313 RXK655313 RNO655313 RDS655313 QTW655313 QKA655313 QAE655313 PQI655313 PGM655313 OWQ655313 OMU655313 OCY655313 NTC655313 NJG655313 MZK655313 MPO655313 MFS655313 LVW655313 LMA655313 LCE655313 KSI655313 KIM655313 JYQ655313 JOU655313 JEY655313 IVC655313 ILG655313 IBK655313 HRO655313 HHS655313 GXW655313 GOA655313 GEE655313 FUI655313 FKM655313 FAQ655313 EQU655313 EGY655313 DXC655313 DNG655313 DDK655313 CTO655313 CJS655313 BZW655313 BQA655313 BGE655313 AWI655313 AMM655313 ACQ655313 SU655313 IY655313 C655313 WVK589777 WLO589777 WBS589777 VRW589777 VIA589777 UYE589777 UOI589777 UEM589777 TUQ589777 TKU589777 TAY589777 SRC589777 SHG589777 RXK589777 RNO589777 RDS589777 QTW589777 QKA589777 QAE589777 PQI589777 PGM589777 OWQ589777 OMU589777 OCY589777 NTC589777 NJG589777 MZK589777 MPO589777 MFS589777 LVW589777 LMA589777 LCE589777 KSI589777 KIM589777 JYQ589777 JOU589777 JEY589777 IVC589777 ILG589777 IBK589777 HRO589777 HHS589777 GXW589777 GOA589777 GEE589777 FUI589777 FKM589777 FAQ589777 EQU589777 EGY589777 DXC589777 DNG589777 DDK589777 CTO589777 CJS589777 BZW589777 BQA589777 BGE589777 AWI589777 AMM589777 ACQ589777 SU589777 IY589777 C589777 WVK524241 WLO524241 WBS524241 VRW524241 VIA524241 UYE524241 UOI524241 UEM524241 TUQ524241 TKU524241 TAY524241 SRC524241 SHG524241 RXK524241 RNO524241 RDS524241 QTW524241 QKA524241 QAE524241 PQI524241 PGM524241 OWQ524241 OMU524241 OCY524241 NTC524241 NJG524241 MZK524241 MPO524241 MFS524241 LVW524241 LMA524241 LCE524241 KSI524241 KIM524241 JYQ524241 JOU524241 JEY524241 IVC524241 ILG524241 IBK524241 HRO524241 HHS524241 GXW524241 GOA524241 GEE524241 FUI524241 FKM524241 FAQ524241 EQU524241 EGY524241 DXC524241 DNG524241 DDK524241 CTO524241 CJS524241 BZW524241 BQA524241 BGE524241 AWI524241 AMM524241 ACQ524241 SU524241 IY524241 C524241 WVK458705 WLO458705 WBS458705 VRW458705 VIA458705 UYE458705 UOI458705 UEM458705 TUQ458705 TKU458705 TAY458705 SRC458705 SHG458705 RXK458705 RNO458705 RDS458705 QTW458705 QKA458705 QAE458705 PQI458705 PGM458705 OWQ458705 OMU458705 OCY458705 NTC458705 NJG458705 MZK458705 MPO458705 MFS458705 LVW458705 LMA458705 LCE458705 KSI458705 KIM458705 JYQ458705 JOU458705 JEY458705 IVC458705 ILG458705 IBK458705 HRO458705 HHS458705 GXW458705 GOA458705 GEE458705 FUI458705 FKM458705 FAQ458705 EQU458705 EGY458705 DXC458705 DNG458705 DDK458705 CTO458705 CJS458705 BZW458705 BQA458705 BGE458705 AWI458705 AMM458705 ACQ458705 SU458705 IY458705 C458705 WVK393169 WLO393169 WBS393169 VRW393169 VIA393169 UYE393169 UOI393169 UEM393169 TUQ393169 TKU393169 TAY393169 SRC393169 SHG393169 RXK393169 RNO393169 RDS393169 QTW393169 QKA393169 QAE393169 PQI393169 PGM393169 OWQ393169 OMU393169 OCY393169 NTC393169 NJG393169 MZK393169 MPO393169 MFS393169 LVW393169 LMA393169 LCE393169 KSI393169 KIM393169 JYQ393169 JOU393169 JEY393169 IVC393169 ILG393169 IBK393169 HRO393169 HHS393169 GXW393169 GOA393169 GEE393169 FUI393169 FKM393169 FAQ393169 EQU393169 EGY393169 DXC393169 DNG393169 DDK393169 CTO393169 CJS393169 BZW393169 BQA393169 BGE393169 AWI393169 AMM393169 ACQ393169 SU393169 IY393169 C393169 WVK327633 WLO327633 WBS327633 VRW327633 VIA327633 UYE327633 UOI327633 UEM327633 TUQ327633 TKU327633 TAY327633 SRC327633 SHG327633 RXK327633 RNO327633 RDS327633 QTW327633 QKA327633 QAE327633 PQI327633 PGM327633 OWQ327633 OMU327633 OCY327633 NTC327633 NJG327633 MZK327633 MPO327633 MFS327633 LVW327633 LMA327633 LCE327633 KSI327633 KIM327633 JYQ327633 JOU327633 JEY327633 IVC327633 ILG327633 IBK327633 HRO327633 HHS327633 GXW327633 GOA327633 GEE327633 FUI327633 FKM327633 FAQ327633 EQU327633 EGY327633 DXC327633 DNG327633 DDK327633 CTO327633 CJS327633 BZW327633 BQA327633 BGE327633 AWI327633 AMM327633 ACQ327633 SU327633 IY327633 C327633 WVK262097 WLO262097 WBS262097 VRW262097 VIA262097 UYE262097 UOI262097 UEM262097 TUQ262097 TKU262097 TAY262097 SRC262097 SHG262097 RXK262097 RNO262097 RDS262097 QTW262097 QKA262097 QAE262097 PQI262097 PGM262097 OWQ262097 OMU262097 OCY262097 NTC262097 NJG262097 MZK262097 MPO262097 MFS262097 LVW262097 LMA262097 LCE262097 KSI262097 KIM262097 JYQ262097 JOU262097 JEY262097 IVC262097 ILG262097 IBK262097 HRO262097 HHS262097 GXW262097 GOA262097 GEE262097 FUI262097 FKM262097 FAQ262097 EQU262097 EGY262097 DXC262097 DNG262097 DDK262097 CTO262097 CJS262097 BZW262097 BQA262097 BGE262097 AWI262097 AMM262097 ACQ262097 SU262097 IY262097 C262097 WVK196561 WLO196561 WBS196561 VRW196561 VIA196561 UYE196561 UOI196561 UEM196561 TUQ196561 TKU196561 TAY196561 SRC196561 SHG196561 RXK196561 RNO196561 RDS196561 QTW196561 QKA196561 QAE196561 PQI196561 PGM196561 OWQ196561 OMU196561 OCY196561 NTC196561 NJG196561 MZK196561 MPO196561 MFS196561 LVW196561 LMA196561 LCE196561 KSI196561 KIM196561 JYQ196561 JOU196561 JEY196561 IVC196561 ILG196561 IBK196561 HRO196561 HHS196561 GXW196561 GOA196561 GEE196561 FUI196561 FKM196561 FAQ196561 EQU196561 EGY196561 DXC196561 DNG196561 DDK196561 CTO196561 CJS196561 BZW196561 BQA196561 BGE196561 AWI196561 AMM196561 ACQ196561 SU196561 IY196561 C196561 WVK131025 WLO131025 WBS131025 VRW131025 VIA131025 UYE131025 UOI131025 UEM131025 TUQ131025 TKU131025 TAY131025 SRC131025 SHG131025 RXK131025 RNO131025 RDS131025 QTW131025 QKA131025 QAE131025 PQI131025 PGM131025 OWQ131025 OMU131025 OCY131025 NTC131025 NJG131025 MZK131025 MPO131025 MFS131025 LVW131025 LMA131025 LCE131025 KSI131025 KIM131025 JYQ131025 JOU131025 JEY131025 IVC131025 ILG131025 IBK131025 HRO131025 HHS131025 GXW131025 GOA131025 GEE131025 FUI131025 FKM131025 FAQ131025 EQU131025 EGY131025 DXC131025 DNG131025 DDK131025 CTO131025 CJS131025 BZW131025 BQA131025 BGE131025 AWI131025 AMM131025 ACQ131025 SU131025 IY131025 C131025 WVK65489 WLO65489 WBS65489 VRW65489 VIA65489 UYE65489 UOI65489 UEM65489 TUQ65489 TKU65489 TAY65489 SRC65489 SHG65489 RXK65489 RNO65489 RDS65489 QTW65489 QKA65489 QAE65489 PQI65489 PGM65489 OWQ65489 OMU65489 OCY65489 NTC65489 NJG65489 MZK65489 MPO65489 MFS65489 LVW65489 LMA65489 LCE65489 KSI65489 KIM65489 JYQ65489 JOU65489 JEY65489 IVC65489 ILG65489 IBK65489 HRO65489 HHS65489 GXW65489 GOA65489 GEE65489 FUI65489 FKM65489 FAQ65489 EQU65489 EGY65489 DXC65489 DNG65489 DDK65489 CTO65489 CJS65489 BZW65489 BQA65489 BGE65489 AWI65489 AMM65489 ACQ65489 SU65489 IY65489">
      <formula1>$C$21:$C$335</formula1>
    </dataValidation>
    <dataValidation type="list" errorStyle="warning" allowBlank="1" showInputMessage="1" showErrorMessage="1" errorTitle="Factor" error="This factor is not included in the drop-down list. Is this the factor you want to use?" sqref="F65521:F65522 WVN982988:WVN982989 WLR982988:WLR982989 WBV982988:WBV982989 VRZ982988:VRZ982989 VID982988:VID982989 UYH982988:UYH982989 UOL982988:UOL982989 UEP982988:UEP982989 TUT982988:TUT982989 TKX982988:TKX982989 TBB982988:TBB982989 SRF982988:SRF982989 SHJ982988:SHJ982989 RXN982988:RXN982989 RNR982988:RNR982989 RDV982988:RDV982989 QTZ982988:QTZ982989 QKD982988:QKD982989 QAH982988:QAH982989 PQL982988:PQL982989 PGP982988:PGP982989 OWT982988:OWT982989 OMX982988:OMX982989 ODB982988:ODB982989 NTF982988:NTF982989 NJJ982988:NJJ982989 MZN982988:MZN982989 MPR982988:MPR982989 MFV982988:MFV982989 LVZ982988:LVZ982989 LMD982988:LMD982989 LCH982988:LCH982989 KSL982988:KSL982989 KIP982988:KIP982989 JYT982988:JYT982989 JOX982988:JOX982989 JFB982988:JFB982989 IVF982988:IVF982989 ILJ982988:ILJ982989 IBN982988:IBN982989 HRR982988:HRR982989 HHV982988:HHV982989 GXZ982988:GXZ982989 GOD982988:GOD982989 GEH982988:GEH982989 FUL982988:FUL982989 FKP982988:FKP982989 FAT982988:FAT982989 EQX982988:EQX982989 EHB982988:EHB982989 DXF982988:DXF982989 DNJ982988:DNJ982989 DDN982988:DDN982989 CTR982988:CTR982989 CJV982988:CJV982989 BZZ982988:BZZ982989 BQD982988:BQD982989 BGH982988:BGH982989 AWL982988:AWL982989 AMP982988:AMP982989 ACT982988:ACT982989 SX982988:SX982989 JB982988:JB982989 F982988:F982989 WVN917452:WVN917453 WLR917452:WLR917453 WBV917452:WBV917453 VRZ917452:VRZ917453 VID917452:VID917453 UYH917452:UYH917453 UOL917452:UOL917453 UEP917452:UEP917453 TUT917452:TUT917453 TKX917452:TKX917453 TBB917452:TBB917453 SRF917452:SRF917453 SHJ917452:SHJ917453 RXN917452:RXN917453 RNR917452:RNR917453 RDV917452:RDV917453 QTZ917452:QTZ917453 QKD917452:QKD917453 QAH917452:QAH917453 PQL917452:PQL917453 PGP917452:PGP917453 OWT917452:OWT917453 OMX917452:OMX917453 ODB917452:ODB917453 NTF917452:NTF917453 NJJ917452:NJJ917453 MZN917452:MZN917453 MPR917452:MPR917453 MFV917452:MFV917453 LVZ917452:LVZ917453 LMD917452:LMD917453 LCH917452:LCH917453 KSL917452:KSL917453 KIP917452:KIP917453 JYT917452:JYT917453 JOX917452:JOX917453 JFB917452:JFB917453 IVF917452:IVF917453 ILJ917452:ILJ917453 IBN917452:IBN917453 HRR917452:HRR917453 HHV917452:HHV917453 GXZ917452:GXZ917453 GOD917452:GOD917453 GEH917452:GEH917453 FUL917452:FUL917453 FKP917452:FKP917453 FAT917452:FAT917453 EQX917452:EQX917453 EHB917452:EHB917453 DXF917452:DXF917453 DNJ917452:DNJ917453 DDN917452:DDN917453 CTR917452:CTR917453 CJV917452:CJV917453 BZZ917452:BZZ917453 BQD917452:BQD917453 BGH917452:BGH917453 AWL917452:AWL917453 AMP917452:AMP917453 ACT917452:ACT917453 SX917452:SX917453 JB917452:JB917453 F917452:F917453 WVN851916:WVN851917 WLR851916:WLR851917 WBV851916:WBV851917 VRZ851916:VRZ851917 VID851916:VID851917 UYH851916:UYH851917 UOL851916:UOL851917 UEP851916:UEP851917 TUT851916:TUT851917 TKX851916:TKX851917 TBB851916:TBB851917 SRF851916:SRF851917 SHJ851916:SHJ851917 RXN851916:RXN851917 RNR851916:RNR851917 RDV851916:RDV851917 QTZ851916:QTZ851917 QKD851916:QKD851917 QAH851916:QAH851917 PQL851916:PQL851917 PGP851916:PGP851917 OWT851916:OWT851917 OMX851916:OMX851917 ODB851916:ODB851917 NTF851916:NTF851917 NJJ851916:NJJ851917 MZN851916:MZN851917 MPR851916:MPR851917 MFV851916:MFV851917 LVZ851916:LVZ851917 LMD851916:LMD851917 LCH851916:LCH851917 KSL851916:KSL851917 KIP851916:KIP851917 JYT851916:JYT851917 JOX851916:JOX851917 JFB851916:JFB851917 IVF851916:IVF851917 ILJ851916:ILJ851917 IBN851916:IBN851917 HRR851916:HRR851917 HHV851916:HHV851917 GXZ851916:GXZ851917 GOD851916:GOD851917 GEH851916:GEH851917 FUL851916:FUL851917 FKP851916:FKP851917 FAT851916:FAT851917 EQX851916:EQX851917 EHB851916:EHB851917 DXF851916:DXF851917 DNJ851916:DNJ851917 DDN851916:DDN851917 CTR851916:CTR851917 CJV851916:CJV851917 BZZ851916:BZZ851917 BQD851916:BQD851917 BGH851916:BGH851917 AWL851916:AWL851917 AMP851916:AMP851917 ACT851916:ACT851917 SX851916:SX851917 JB851916:JB851917 F851916:F851917 WVN786380:WVN786381 WLR786380:WLR786381 WBV786380:WBV786381 VRZ786380:VRZ786381 VID786380:VID786381 UYH786380:UYH786381 UOL786380:UOL786381 UEP786380:UEP786381 TUT786380:TUT786381 TKX786380:TKX786381 TBB786380:TBB786381 SRF786380:SRF786381 SHJ786380:SHJ786381 RXN786380:RXN786381 RNR786380:RNR786381 RDV786380:RDV786381 QTZ786380:QTZ786381 QKD786380:QKD786381 QAH786380:QAH786381 PQL786380:PQL786381 PGP786380:PGP786381 OWT786380:OWT786381 OMX786380:OMX786381 ODB786380:ODB786381 NTF786380:NTF786381 NJJ786380:NJJ786381 MZN786380:MZN786381 MPR786380:MPR786381 MFV786380:MFV786381 LVZ786380:LVZ786381 LMD786380:LMD786381 LCH786380:LCH786381 KSL786380:KSL786381 KIP786380:KIP786381 JYT786380:JYT786381 JOX786380:JOX786381 JFB786380:JFB786381 IVF786380:IVF786381 ILJ786380:ILJ786381 IBN786380:IBN786381 HRR786380:HRR786381 HHV786380:HHV786381 GXZ786380:GXZ786381 GOD786380:GOD786381 GEH786380:GEH786381 FUL786380:FUL786381 FKP786380:FKP786381 FAT786380:FAT786381 EQX786380:EQX786381 EHB786380:EHB786381 DXF786380:DXF786381 DNJ786380:DNJ786381 DDN786380:DDN786381 CTR786380:CTR786381 CJV786380:CJV786381 BZZ786380:BZZ786381 BQD786380:BQD786381 BGH786380:BGH786381 AWL786380:AWL786381 AMP786380:AMP786381 ACT786380:ACT786381 SX786380:SX786381 JB786380:JB786381 F786380:F786381 WVN720844:WVN720845 WLR720844:WLR720845 WBV720844:WBV720845 VRZ720844:VRZ720845 VID720844:VID720845 UYH720844:UYH720845 UOL720844:UOL720845 UEP720844:UEP720845 TUT720844:TUT720845 TKX720844:TKX720845 TBB720844:TBB720845 SRF720844:SRF720845 SHJ720844:SHJ720845 RXN720844:RXN720845 RNR720844:RNR720845 RDV720844:RDV720845 QTZ720844:QTZ720845 QKD720844:QKD720845 QAH720844:QAH720845 PQL720844:PQL720845 PGP720844:PGP720845 OWT720844:OWT720845 OMX720844:OMX720845 ODB720844:ODB720845 NTF720844:NTF720845 NJJ720844:NJJ720845 MZN720844:MZN720845 MPR720844:MPR720845 MFV720844:MFV720845 LVZ720844:LVZ720845 LMD720844:LMD720845 LCH720844:LCH720845 KSL720844:KSL720845 KIP720844:KIP720845 JYT720844:JYT720845 JOX720844:JOX720845 JFB720844:JFB720845 IVF720844:IVF720845 ILJ720844:ILJ720845 IBN720844:IBN720845 HRR720844:HRR720845 HHV720844:HHV720845 GXZ720844:GXZ720845 GOD720844:GOD720845 GEH720844:GEH720845 FUL720844:FUL720845 FKP720844:FKP720845 FAT720844:FAT720845 EQX720844:EQX720845 EHB720844:EHB720845 DXF720844:DXF720845 DNJ720844:DNJ720845 DDN720844:DDN720845 CTR720844:CTR720845 CJV720844:CJV720845 BZZ720844:BZZ720845 BQD720844:BQD720845 BGH720844:BGH720845 AWL720844:AWL720845 AMP720844:AMP720845 ACT720844:ACT720845 SX720844:SX720845 JB720844:JB720845 F720844:F720845 WVN655308:WVN655309 WLR655308:WLR655309 WBV655308:WBV655309 VRZ655308:VRZ655309 VID655308:VID655309 UYH655308:UYH655309 UOL655308:UOL655309 UEP655308:UEP655309 TUT655308:TUT655309 TKX655308:TKX655309 TBB655308:TBB655309 SRF655308:SRF655309 SHJ655308:SHJ655309 RXN655308:RXN655309 RNR655308:RNR655309 RDV655308:RDV655309 QTZ655308:QTZ655309 QKD655308:QKD655309 QAH655308:QAH655309 PQL655308:PQL655309 PGP655308:PGP655309 OWT655308:OWT655309 OMX655308:OMX655309 ODB655308:ODB655309 NTF655308:NTF655309 NJJ655308:NJJ655309 MZN655308:MZN655309 MPR655308:MPR655309 MFV655308:MFV655309 LVZ655308:LVZ655309 LMD655308:LMD655309 LCH655308:LCH655309 KSL655308:KSL655309 KIP655308:KIP655309 JYT655308:JYT655309 JOX655308:JOX655309 JFB655308:JFB655309 IVF655308:IVF655309 ILJ655308:ILJ655309 IBN655308:IBN655309 HRR655308:HRR655309 HHV655308:HHV655309 GXZ655308:GXZ655309 GOD655308:GOD655309 GEH655308:GEH655309 FUL655308:FUL655309 FKP655308:FKP655309 FAT655308:FAT655309 EQX655308:EQX655309 EHB655308:EHB655309 DXF655308:DXF655309 DNJ655308:DNJ655309 DDN655308:DDN655309 CTR655308:CTR655309 CJV655308:CJV655309 BZZ655308:BZZ655309 BQD655308:BQD655309 BGH655308:BGH655309 AWL655308:AWL655309 AMP655308:AMP655309 ACT655308:ACT655309 SX655308:SX655309 JB655308:JB655309 F655308:F655309 WVN589772:WVN589773 WLR589772:WLR589773 WBV589772:WBV589773 VRZ589772:VRZ589773 VID589772:VID589773 UYH589772:UYH589773 UOL589772:UOL589773 UEP589772:UEP589773 TUT589772:TUT589773 TKX589772:TKX589773 TBB589772:TBB589773 SRF589772:SRF589773 SHJ589772:SHJ589773 RXN589772:RXN589773 RNR589772:RNR589773 RDV589772:RDV589773 QTZ589772:QTZ589773 QKD589772:QKD589773 QAH589772:QAH589773 PQL589772:PQL589773 PGP589772:PGP589773 OWT589772:OWT589773 OMX589772:OMX589773 ODB589772:ODB589773 NTF589772:NTF589773 NJJ589772:NJJ589773 MZN589772:MZN589773 MPR589772:MPR589773 MFV589772:MFV589773 LVZ589772:LVZ589773 LMD589772:LMD589773 LCH589772:LCH589773 KSL589772:KSL589773 KIP589772:KIP589773 JYT589772:JYT589773 JOX589772:JOX589773 JFB589772:JFB589773 IVF589772:IVF589773 ILJ589772:ILJ589773 IBN589772:IBN589773 HRR589772:HRR589773 HHV589772:HHV589773 GXZ589772:GXZ589773 GOD589772:GOD589773 GEH589772:GEH589773 FUL589772:FUL589773 FKP589772:FKP589773 FAT589772:FAT589773 EQX589772:EQX589773 EHB589772:EHB589773 DXF589772:DXF589773 DNJ589772:DNJ589773 DDN589772:DDN589773 CTR589772:CTR589773 CJV589772:CJV589773 BZZ589772:BZZ589773 BQD589772:BQD589773 BGH589772:BGH589773 AWL589772:AWL589773 AMP589772:AMP589773 ACT589772:ACT589773 SX589772:SX589773 JB589772:JB589773 F589772:F589773 WVN524236:WVN524237 WLR524236:WLR524237 WBV524236:WBV524237 VRZ524236:VRZ524237 VID524236:VID524237 UYH524236:UYH524237 UOL524236:UOL524237 UEP524236:UEP524237 TUT524236:TUT524237 TKX524236:TKX524237 TBB524236:TBB524237 SRF524236:SRF524237 SHJ524236:SHJ524237 RXN524236:RXN524237 RNR524236:RNR524237 RDV524236:RDV524237 QTZ524236:QTZ524237 QKD524236:QKD524237 QAH524236:QAH524237 PQL524236:PQL524237 PGP524236:PGP524237 OWT524236:OWT524237 OMX524236:OMX524237 ODB524236:ODB524237 NTF524236:NTF524237 NJJ524236:NJJ524237 MZN524236:MZN524237 MPR524236:MPR524237 MFV524236:MFV524237 LVZ524236:LVZ524237 LMD524236:LMD524237 LCH524236:LCH524237 KSL524236:KSL524237 KIP524236:KIP524237 JYT524236:JYT524237 JOX524236:JOX524237 JFB524236:JFB524237 IVF524236:IVF524237 ILJ524236:ILJ524237 IBN524236:IBN524237 HRR524236:HRR524237 HHV524236:HHV524237 GXZ524236:GXZ524237 GOD524236:GOD524237 GEH524236:GEH524237 FUL524236:FUL524237 FKP524236:FKP524237 FAT524236:FAT524237 EQX524236:EQX524237 EHB524236:EHB524237 DXF524236:DXF524237 DNJ524236:DNJ524237 DDN524236:DDN524237 CTR524236:CTR524237 CJV524236:CJV524237 BZZ524236:BZZ524237 BQD524236:BQD524237 BGH524236:BGH524237 AWL524236:AWL524237 AMP524236:AMP524237 ACT524236:ACT524237 SX524236:SX524237 JB524236:JB524237 F524236:F524237 WVN458700:WVN458701 WLR458700:WLR458701 WBV458700:WBV458701 VRZ458700:VRZ458701 VID458700:VID458701 UYH458700:UYH458701 UOL458700:UOL458701 UEP458700:UEP458701 TUT458700:TUT458701 TKX458700:TKX458701 TBB458700:TBB458701 SRF458700:SRF458701 SHJ458700:SHJ458701 RXN458700:RXN458701 RNR458700:RNR458701 RDV458700:RDV458701 QTZ458700:QTZ458701 QKD458700:QKD458701 QAH458700:QAH458701 PQL458700:PQL458701 PGP458700:PGP458701 OWT458700:OWT458701 OMX458700:OMX458701 ODB458700:ODB458701 NTF458700:NTF458701 NJJ458700:NJJ458701 MZN458700:MZN458701 MPR458700:MPR458701 MFV458700:MFV458701 LVZ458700:LVZ458701 LMD458700:LMD458701 LCH458700:LCH458701 KSL458700:KSL458701 KIP458700:KIP458701 JYT458700:JYT458701 JOX458700:JOX458701 JFB458700:JFB458701 IVF458700:IVF458701 ILJ458700:ILJ458701 IBN458700:IBN458701 HRR458700:HRR458701 HHV458700:HHV458701 GXZ458700:GXZ458701 GOD458700:GOD458701 GEH458700:GEH458701 FUL458700:FUL458701 FKP458700:FKP458701 FAT458700:FAT458701 EQX458700:EQX458701 EHB458700:EHB458701 DXF458700:DXF458701 DNJ458700:DNJ458701 DDN458700:DDN458701 CTR458700:CTR458701 CJV458700:CJV458701 BZZ458700:BZZ458701 BQD458700:BQD458701 BGH458700:BGH458701 AWL458700:AWL458701 AMP458700:AMP458701 ACT458700:ACT458701 SX458700:SX458701 JB458700:JB458701 F458700:F458701 WVN393164:WVN393165 WLR393164:WLR393165 WBV393164:WBV393165 VRZ393164:VRZ393165 VID393164:VID393165 UYH393164:UYH393165 UOL393164:UOL393165 UEP393164:UEP393165 TUT393164:TUT393165 TKX393164:TKX393165 TBB393164:TBB393165 SRF393164:SRF393165 SHJ393164:SHJ393165 RXN393164:RXN393165 RNR393164:RNR393165 RDV393164:RDV393165 QTZ393164:QTZ393165 QKD393164:QKD393165 QAH393164:QAH393165 PQL393164:PQL393165 PGP393164:PGP393165 OWT393164:OWT393165 OMX393164:OMX393165 ODB393164:ODB393165 NTF393164:NTF393165 NJJ393164:NJJ393165 MZN393164:MZN393165 MPR393164:MPR393165 MFV393164:MFV393165 LVZ393164:LVZ393165 LMD393164:LMD393165 LCH393164:LCH393165 KSL393164:KSL393165 KIP393164:KIP393165 JYT393164:JYT393165 JOX393164:JOX393165 JFB393164:JFB393165 IVF393164:IVF393165 ILJ393164:ILJ393165 IBN393164:IBN393165 HRR393164:HRR393165 HHV393164:HHV393165 GXZ393164:GXZ393165 GOD393164:GOD393165 GEH393164:GEH393165 FUL393164:FUL393165 FKP393164:FKP393165 FAT393164:FAT393165 EQX393164:EQX393165 EHB393164:EHB393165 DXF393164:DXF393165 DNJ393164:DNJ393165 DDN393164:DDN393165 CTR393164:CTR393165 CJV393164:CJV393165 BZZ393164:BZZ393165 BQD393164:BQD393165 BGH393164:BGH393165 AWL393164:AWL393165 AMP393164:AMP393165 ACT393164:ACT393165 SX393164:SX393165 JB393164:JB393165 F393164:F393165 WVN327628:WVN327629 WLR327628:WLR327629 WBV327628:WBV327629 VRZ327628:VRZ327629 VID327628:VID327629 UYH327628:UYH327629 UOL327628:UOL327629 UEP327628:UEP327629 TUT327628:TUT327629 TKX327628:TKX327629 TBB327628:TBB327629 SRF327628:SRF327629 SHJ327628:SHJ327629 RXN327628:RXN327629 RNR327628:RNR327629 RDV327628:RDV327629 QTZ327628:QTZ327629 QKD327628:QKD327629 QAH327628:QAH327629 PQL327628:PQL327629 PGP327628:PGP327629 OWT327628:OWT327629 OMX327628:OMX327629 ODB327628:ODB327629 NTF327628:NTF327629 NJJ327628:NJJ327629 MZN327628:MZN327629 MPR327628:MPR327629 MFV327628:MFV327629 LVZ327628:LVZ327629 LMD327628:LMD327629 LCH327628:LCH327629 KSL327628:KSL327629 KIP327628:KIP327629 JYT327628:JYT327629 JOX327628:JOX327629 JFB327628:JFB327629 IVF327628:IVF327629 ILJ327628:ILJ327629 IBN327628:IBN327629 HRR327628:HRR327629 HHV327628:HHV327629 GXZ327628:GXZ327629 GOD327628:GOD327629 GEH327628:GEH327629 FUL327628:FUL327629 FKP327628:FKP327629 FAT327628:FAT327629 EQX327628:EQX327629 EHB327628:EHB327629 DXF327628:DXF327629 DNJ327628:DNJ327629 DDN327628:DDN327629 CTR327628:CTR327629 CJV327628:CJV327629 BZZ327628:BZZ327629 BQD327628:BQD327629 BGH327628:BGH327629 AWL327628:AWL327629 AMP327628:AMP327629 ACT327628:ACT327629 SX327628:SX327629 JB327628:JB327629 F327628:F327629 WVN262092:WVN262093 WLR262092:WLR262093 WBV262092:WBV262093 VRZ262092:VRZ262093 VID262092:VID262093 UYH262092:UYH262093 UOL262092:UOL262093 UEP262092:UEP262093 TUT262092:TUT262093 TKX262092:TKX262093 TBB262092:TBB262093 SRF262092:SRF262093 SHJ262092:SHJ262093 RXN262092:RXN262093 RNR262092:RNR262093 RDV262092:RDV262093 QTZ262092:QTZ262093 QKD262092:QKD262093 QAH262092:QAH262093 PQL262092:PQL262093 PGP262092:PGP262093 OWT262092:OWT262093 OMX262092:OMX262093 ODB262092:ODB262093 NTF262092:NTF262093 NJJ262092:NJJ262093 MZN262092:MZN262093 MPR262092:MPR262093 MFV262092:MFV262093 LVZ262092:LVZ262093 LMD262092:LMD262093 LCH262092:LCH262093 KSL262092:KSL262093 KIP262092:KIP262093 JYT262092:JYT262093 JOX262092:JOX262093 JFB262092:JFB262093 IVF262092:IVF262093 ILJ262092:ILJ262093 IBN262092:IBN262093 HRR262092:HRR262093 HHV262092:HHV262093 GXZ262092:GXZ262093 GOD262092:GOD262093 GEH262092:GEH262093 FUL262092:FUL262093 FKP262092:FKP262093 FAT262092:FAT262093 EQX262092:EQX262093 EHB262092:EHB262093 DXF262092:DXF262093 DNJ262092:DNJ262093 DDN262092:DDN262093 CTR262092:CTR262093 CJV262092:CJV262093 BZZ262092:BZZ262093 BQD262092:BQD262093 BGH262092:BGH262093 AWL262092:AWL262093 AMP262092:AMP262093 ACT262092:ACT262093 SX262092:SX262093 JB262092:JB262093 F262092:F262093 WVN196556:WVN196557 WLR196556:WLR196557 WBV196556:WBV196557 VRZ196556:VRZ196557 VID196556:VID196557 UYH196556:UYH196557 UOL196556:UOL196557 UEP196556:UEP196557 TUT196556:TUT196557 TKX196556:TKX196557 TBB196556:TBB196557 SRF196556:SRF196557 SHJ196556:SHJ196557 RXN196556:RXN196557 RNR196556:RNR196557 RDV196556:RDV196557 QTZ196556:QTZ196557 QKD196556:QKD196557 QAH196556:QAH196557 PQL196556:PQL196557 PGP196556:PGP196557 OWT196556:OWT196557 OMX196556:OMX196557 ODB196556:ODB196557 NTF196556:NTF196557 NJJ196556:NJJ196557 MZN196556:MZN196557 MPR196556:MPR196557 MFV196556:MFV196557 LVZ196556:LVZ196557 LMD196556:LMD196557 LCH196556:LCH196557 KSL196556:KSL196557 KIP196556:KIP196557 JYT196556:JYT196557 JOX196556:JOX196557 JFB196556:JFB196557 IVF196556:IVF196557 ILJ196556:ILJ196557 IBN196556:IBN196557 HRR196556:HRR196557 HHV196556:HHV196557 GXZ196556:GXZ196557 GOD196556:GOD196557 GEH196556:GEH196557 FUL196556:FUL196557 FKP196556:FKP196557 FAT196556:FAT196557 EQX196556:EQX196557 EHB196556:EHB196557 DXF196556:DXF196557 DNJ196556:DNJ196557 DDN196556:DDN196557 CTR196556:CTR196557 CJV196556:CJV196557 BZZ196556:BZZ196557 BQD196556:BQD196557 BGH196556:BGH196557 AWL196556:AWL196557 AMP196556:AMP196557 ACT196556:ACT196557 SX196556:SX196557 JB196556:JB196557 F196556:F196557 WVN131020:WVN131021 WLR131020:WLR131021 WBV131020:WBV131021 VRZ131020:VRZ131021 VID131020:VID131021 UYH131020:UYH131021 UOL131020:UOL131021 UEP131020:UEP131021 TUT131020:TUT131021 TKX131020:TKX131021 TBB131020:TBB131021 SRF131020:SRF131021 SHJ131020:SHJ131021 RXN131020:RXN131021 RNR131020:RNR131021 RDV131020:RDV131021 QTZ131020:QTZ131021 QKD131020:QKD131021 QAH131020:QAH131021 PQL131020:PQL131021 PGP131020:PGP131021 OWT131020:OWT131021 OMX131020:OMX131021 ODB131020:ODB131021 NTF131020:NTF131021 NJJ131020:NJJ131021 MZN131020:MZN131021 MPR131020:MPR131021 MFV131020:MFV131021 LVZ131020:LVZ131021 LMD131020:LMD131021 LCH131020:LCH131021 KSL131020:KSL131021 KIP131020:KIP131021 JYT131020:JYT131021 JOX131020:JOX131021 JFB131020:JFB131021 IVF131020:IVF131021 ILJ131020:ILJ131021 IBN131020:IBN131021 HRR131020:HRR131021 HHV131020:HHV131021 GXZ131020:GXZ131021 GOD131020:GOD131021 GEH131020:GEH131021 FUL131020:FUL131021 FKP131020:FKP131021 FAT131020:FAT131021 EQX131020:EQX131021 EHB131020:EHB131021 DXF131020:DXF131021 DNJ131020:DNJ131021 DDN131020:DDN131021 CTR131020:CTR131021 CJV131020:CJV131021 BZZ131020:BZZ131021 BQD131020:BQD131021 BGH131020:BGH131021 AWL131020:AWL131021 AMP131020:AMP131021 ACT131020:ACT131021 SX131020:SX131021 JB131020:JB131021 F131020:F131021 WVN65484:WVN65485 WLR65484:WLR65485 WBV65484:WBV65485 VRZ65484:VRZ65485 VID65484:VID65485 UYH65484:UYH65485 UOL65484:UOL65485 UEP65484:UEP65485 TUT65484:TUT65485 TKX65484:TKX65485 TBB65484:TBB65485 SRF65484:SRF65485 SHJ65484:SHJ65485 RXN65484:RXN65485 RNR65484:RNR65485 RDV65484:RDV65485 QTZ65484:QTZ65485 QKD65484:QKD65485 QAH65484:QAH65485 PQL65484:PQL65485 PGP65484:PGP65485 OWT65484:OWT65485 OMX65484:OMX65485 ODB65484:ODB65485 NTF65484:NTF65485 NJJ65484:NJJ65485 MZN65484:MZN65485 MPR65484:MPR65485 MFV65484:MFV65485 LVZ65484:LVZ65485 LMD65484:LMD65485 LCH65484:LCH65485 KSL65484:KSL65485 KIP65484:KIP65485 JYT65484:JYT65485 JOX65484:JOX65485 JFB65484:JFB65485 IVF65484:IVF65485 ILJ65484:ILJ65485 IBN65484:IBN65485 HRR65484:HRR65485 HHV65484:HHV65485 GXZ65484:GXZ65485 GOD65484:GOD65485 GEH65484:GEH65485 FUL65484:FUL65485 FKP65484:FKP65485 FAT65484:FAT65485 EQX65484:EQX65485 EHB65484:EHB65485 DXF65484:DXF65485 DNJ65484:DNJ65485 DDN65484:DDN65485 CTR65484:CTR65485 CJV65484:CJV65485 BZZ65484:BZZ65485 BQD65484:BQD65485 BGH65484:BGH65485 AWL65484:AWL65485 AMP65484:AMP65485 ACT65484:ACT65485 SX65484:SX65485 JB65484:JB65485 F65484:F65485 WVN18:WVN19 WLR18:WLR19 WBV18:WBV19 VRZ18:VRZ19 VID18:VID19 UYH18:UYH19 UOL18:UOL19 UEP18:UEP19 TUT18:TUT19 TKX18:TKX19 TBB18:TBB19 SRF18:SRF19 SHJ18:SHJ19 RXN18:RXN19 RNR18:RNR19 RDV18:RDV19 QTZ18:QTZ19 QKD18:QKD19 QAH18:QAH19 PQL18:PQL19 PGP18:PGP19 OWT18:OWT19 OMX18:OMX19 ODB18:ODB19 NTF18:NTF19 NJJ18:NJJ19 MZN18:MZN19 MPR18:MPR19 MFV18:MFV19 LVZ18:LVZ19 LMD18:LMD19 LCH18:LCH19 KSL18:KSL19 KIP18:KIP19 JYT18:JYT19 JOX18:JOX19 JFB18:JFB19 IVF18:IVF19 ILJ18:ILJ19 IBN18:IBN19 HRR18:HRR19 HHV18:HHV19 GXZ18:GXZ19 GOD18:GOD19 GEH18:GEH19 FUL18:FUL19 FKP18:FKP19 FAT18:FAT19 EQX18:EQX19 EHB18:EHB19 DXF18:DXF19 DNJ18:DNJ19 DDN18:DDN19 CTR18:CTR19 CJV18:CJV19 BZZ18:BZZ19 BQD18:BQD19 BGH18:BGH19 AWL18:AWL19 AMP18:AMP19 ACT18:ACT19 SX18:SX19 JB18:JB19 F18:F19 WVN982991:WVN982996 WLR982991:WLR982996 WBV982991:WBV982996 VRZ982991:VRZ982996 VID982991:VID982996 UYH982991:UYH982996 UOL982991:UOL982996 UEP982991:UEP982996 TUT982991:TUT982996 TKX982991:TKX982996 TBB982991:TBB982996 SRF982991:SRF982996 SHJ982991:SHJ982996 RXN982991:RXN982996 RNR982991:RNR982996 RDV982991:RDV982996 QTZ982991:QTZ982996 QKD982991:QKD982996 QAH982991:QAH982996 PQL982991:PQL982996 PGP982991:PGP982996 OWT982991:OWT982996 OMX982991:OMX982996 ODB982991:ODB982996 NTF982991:NTF982996 NJJ982991:NJJ982996 MZN982991:MZN982996 MPR982991:MPR982996 MFV982991:MFV982996 LVZ982991:LVZ982996 LMD982991:LMD982996 LCH982991:LCH982996 KSL982991:KSL982996 KIP982991:KIP982996 JYT982991:JYT982996 JOX982991:JOX982996 JFB982991:JFB982996 IVF982991:IVF982996 ILJ982991:ILJ982996 IBN982991:IBN982996 HRR982991:HRR982996 HHV982991:HHV982996 GXZ982991:GXZ982996 GOD982991:GOD982996 GEH982991:GEH982996 FUL982991:FUL982996 FKP982991:FKP982996 FAT982991:FAT982996 EQX982991:EQX982996 EHB982991:EHB982996 DXF982991:DXF982996 DNJ982991:DNJ982996 DDN982991:DDN982996 CTR982991:CTR982996 CJV982991:CJV982996 BZZ982991:BZZ982996 BQD982991:BQD982996 BGH982991:BGH982996 AWL982991:AWL982996 AMP982991:AMP982996 ACT982991:ACT982996 SX982991:SX982996 JB982991:JB982996 F982991:F982996 WVN917455:WVN917460 WLR917455:WLR917460 WBV917455:WBV917460 VRZ917455:VRZ917460 VID917455:VID917460 UYH917455:UYH917460 UOL917455:UOL917460 UEP917455:UEP917460 TUT917455:TUT917460 TKX917455:TKX917460 TBB917455:TBB917460 SRF917455:SRF917460 SHJ917455:SHJ917460 RXN917455:RXN917460 RNR917455:RNR917460 RDV917455:RDV917460 QTZ917455:QTZ917460 QKD917455:QKD917460 QAH917455:QAH917460 PQL917455:PQL917460 PGP917455:PGP917460 OWT917455:OWT917460 OMX917455:OMX917460 ODB917455:ODB917460 NTF917455:NTF917460 NJJ917455:NJJ917460 MZN917455:MZN917460 MPR917455:MPR917460 MFV917455:MFV917460 LVZ917455:LVZ917460 LMD917455:LMD917460 LCH917455:LCH917460 KSL917455:KSL917460 KIP917455:KIP917460 JYT917455:JYT917460 JOX917455:JOX917460 JFB917455:JFB917460 IVF917455:IVF917460 ILJ917455:ILJ917460 IBN917455:IBN917460 HRR917455:HRR917460 HHV917455:HHV917460 GXZ917455:GXZ917460 GOD917455:GOD917460 GEH917455:GEH917460 FUL917455:FUL917460 FKP917455:FKP917460 FAT917455:FAT917460 EQX917455:EQX917460 EHB917455:EHB917460 DXF917455:DXF917460 DNJ917455:DNJ917460 DDN917455:DDN917460 CTR917455:CTR917460 CJV917455:CJV917460 BZZ917455:BZZ917460 BQD917455:BQD917460 BGH917455:BGH917460 AWL917455:AWL917460 AMP917455:AMP917460 ACT917455:ACT917460 SX917455:SX917460 JB917455:JB917460 F917455:F917460 WVN851919:WVN851924 WLR851919:WLR851924 WBV851919:WBV851924 VRZ851919:VRZ851924 VID851919:VID851924 UYH851919:UYH851924 UOL851919:UOL851924 UEP851919:UEP851924 TUT851919:TUT851924 TKX851919:TKX851924 TBB851919:TBB851924 SRF851919:SRF851924 SHJ851919:SHJ851924 RXN851919:RXN851924 RNR851919:RNR851924 RDV851919:RDV851924 QTZ851919:QTZ851924 QKD851919:QKD851924 QAH851919:QAH851924 PQL851919:PQL851924 PGP851919:PGP851924 OWT851919:OWT851924 OMX851919:OMX851924 ODB851919:ODB851924 NTF851919:NTF851924 NJJ851919:NJJ851924 MZN851919:MZN851924 MPR851919:MPR851924 MFV851919:MFV851924 LVZ851919:LVZ851924 LMD851919:LMD851924 LCH851919:LCH851924 KSL851919:KSL851924 KIP851919:KIP851924 JYT851919:JYT851924 JOX851919:JOX851924 JFB851919:JFB851924 IVF851919:IVF851924 ILJ851919:ILJ851924 IBN851919:IBN851924 HRR851919:HRR851924 HHV851919:HHV851924 GXZ851919:GXZ851924 GOD851919:GOD851924 GEH851919:GEH851924 FUL851919:FUL851924 FKP851919:FKP851924 FAT851919:FAT851924 EQX851919:EQX851924 EHB851919:EHB851924 DXF851919:DXF851924 DNJ851919:DNJ851924 DDN851919:DDN851924 CTR851919:CTR851924 CJV851919:CJV851924 BZZ851919:BZZ851924 BQD851919:BQD851924 BGH851919:BGH851924 AWL851919:AWL851924 AMP851919:AMP851924 ACT851919:ACT851924 SX851919:SX851924 JB851919:JB851924 F851919:F851924 WVN786383:WVN786388 WLR786383:WLR786388 WBV786383:WBV786388 VRZ786383:VRZ786388 VID786383:VID786388 UYH786383:UYH786388 UOL786383:UOL786388 UEP786383:UEP786388 TUT786383:TUT786388 TKX786383:TKX786388 TBB786383:TBB786388 SRF786383:SRF786388 SHJ786383:SHJ786388 RXN786383:RXN786388 RNR786383:RNR786388 RDV786383:RDV786388 QTZ786383:QTZ786388 QKD786383:QKD786388 QAH786383:QAH786388 PQL786383:PQL786388 PGP786383:PGP786388 OWT786383:OWT786388 OMX786383:OMX786388 ODB786383:ODB786388 NTF786383:NTF786388 NJJ786383:NJJ786388 MZN786383:MZN786388 MPR786383:MPR786388 MFV786383:MFV786388 LVZ786383:LVZ786388 LMD786383:LMD786388 LCH786383:LCH786388 KSL786383:KSL786388 KIP786383:KIP786388 JYT786383:JYT786388 JOX786383:JOX786388 JFB786383:JFB786388 IVF786383:IVF786388 ILJ786383:ILJ786388 IBN786383:IBN786388 HRR786383:HRR786388 HHV786383:HHV786388 GXZ786383:GXZ786388 GOD786383:GOD786388 GEH786383:GEH786388 FUL786383:FUL786388 FKP786383:FKP786388 FAT786383:FAT786388 EQX786383:EQX786388 EHB786383:EHB786388 DXF786383:DXF786388 DNJ786383:DNJ786388 DDN786383:DDN786388 CTR786383:CTR786388 CJV786383:CJV786388 BZZ786383:BZZ786388 BQD786383:BQD786388 BGH786383:BGH786388 AWL786383:AWL786388 AMP786383:AMP786388 ACT786383:ACT786388 SX786383:SX786388 JB786383:JB786388 F786383:F786388 WVN720847:WVN720852 WLR720847:WLR720852 WBV720847:WBV720852 VRZ720847:VRZ720852 VID720847:VID720852 UYH720847:UYH720852 UOL720847:UOL720852 UEP720847:UEP720852 TUT720847:TUT720852 TKX720847:TKX720852 TBB720847:TBB720852 SRF720847:SRF720852 SHJ720847:SHJ720852 RXN720847:RXN720852 RNR720847:RNR720852 RDV720847:RDV720852 QTZ720847:QTZ720852 QKD720847:QKD720852 QAH720847:QAH720852 PQL720847:PQL720852 PGP720847:PGP720852 OWT720847:OWT720852 OMX720847:OMX720852 ODB720847:ODB720852 NTF720847:NTF720852 NJJ720847:NJJ720852 MZN720847:MZN720852 MPR720847:MPR720852 MFV720847:MFV720852 LVZ720847:LVZ720852 LMD720847:LMD720852 LCH720847:LCH720852 KSL720847:KSL720852 KIP720847:KIP720852 JYT720847:JYT720852 JOX720847:JOX720852 JFB720847:JFB720852 IVF720847:IVF720852 ILJ720847:ILJ720852 IBN720847:IBN720852 HRR720847:HRR720852 HHV720847:HHV720852 GXZ720847:GXZ720852 GOD720847:GOD720852 GEH720847:GEH720852 FUL720847:FUL720852 FKP720847:FKP720852 FAT720847:FAT720852 EQX720847:EQX720852 EHB720847:EHB720852 DXF720847:DXF720852 DNJ720847:DNJ720852 DDN720847:DDN720852 CTR720847:CTR720852 CJV720847:CJV720852 BZZ720847:BZZ720852 BQD720847:BQD720852 BGH720847:BGH720852 AWL720847:AWL720852 AMP720847:AMP720852 ACT720847:ACT720852 SX720847:SX720852 JB720847:JB720852 F720847:F720852 WVN655311:WVN655316 WLR655311:WLR655316 WBV655311:WBV655316 VRZ655311:VRZ655316 VID655311:VID655316 UYH655311:UYH655316 UOL655311:UOL655316 UEP655311:UEP655316 TUT655311:TUT655316 TKX655311:TKX655316 TBB655311:TBB655316 SRF655311:SRF655316 SHJ655311:SHJ655316 RXN655311:RXN655316 RNR655311:RNR655316 RDV655311:RDV655316 QTZ655311:QTZ655316 QKD655311:QKD655316 QAH655311:QAH655316 PQL655311:PQL655316 PGP655311:PGP655316 OWT655311:OWT655316 OMX655311:OMX655316 ODB655311:ODB655316 NTF655311:NTF655316 NJJ655311:NJJ655316 MZN655311:MZN655316 MPR655311:MPR655316 MFV655311:MFV655316 LVZ655311:LVZ655316 LMD655311:LMD655316 LCH655311:LCH655316 KSL655311:KSL655316 KIP655311:KIP655316 JYT655311:JYT655316 JOX655311:JOX655316 JFB655311:JFB655316 IVF655311:IVF655316 ILJ655311:ILJ655316 IBN655311:IBN655316 HRR655311:HRR655316 HHV655311:HHV655316 GXZ655311:GXZ655316 GOD655311:GOD655316 GEH655311:GEH655316 FUL655311:FUL655316 FKP655311:FKP655316 FAT655311:FAT655316 EQX655311:EQX655316 EHB655311:EHB655316 DXF655311:DXF655316 DNJ655311:DNJ655316 DDN655311:DDN655316 CTR655311:CTR655316 CJV655311:CJV655316 BZZ655311:BZZ655316 BQD655311:BQD655316 BGH655311:BGH655316 AWL655311:AWL655316 AMP655311:AMP655316 ACT655311:ACT655316 SX655311:SX655316 JB655311:JB655316 F655311:F655316 WVN589775:WVN589780 WLR589775:WLR589780 WBV589775:WBV589780 VRZ589775:VRZ589780 VID589775:VID589780 UYH589775:UYH589780 UOL589775:UOL589780 UEP589775:UEP589780 TUT589775:TUT589780 TKX589775:TKX589780 TBB589775:TBB589780 SRF589775:SRF589780 SHJ589775:SHJ589780 RXN589775:RXN589780 RNR589775:RNR589780 RDV589775:RDV589780 QTZ589775:QTZ589780 QKD589775:QKD589780 QAH589775:QAH589780 PQL589775:PQL589780 PGP589775:PGP589780 OWT589775:OWT589780 OMX589775:OMX589780 ODB589775:ODB589780 NTF589775:NTF589780 NJJ589775:NJJ589780 MZN589775:MZN589780 MPR589775:MPR589780 MFV589775:MFV589780 LVZ589775:LVZ589780 LMD589775:LMD589780 LCH589775:LCH589780 KSL589775:KSL589780 KIP589775:KIP589780 JYT589775:JYT589780 JOX589775:JOX589780 JFB589775:JFB589780 IVF589775:IVF589780 ILJ589775:ILJ589780 IBN589775:IBN589780 HRR589775:HRR589780 HHV589775:HHV589780 GXZ589775:GXZ589780 GOD589775:GOD589780 GEH589775:GEH589780 FUL589775:FUL589780 FKP589775:FKP589780 FAT589775:FAT589780 EQX589775:EQX589780 EHB589775:EHB589780 DXF589775:DXF589780 DNJ589775:DNJ589780 DDN589775:DDN589780 CTR589775:CTR589780 CJV589775:CJV589780 BZZ589775:BZZ589780 BQD589775:BQD589780 BGH589775:BGH589780 AWL589775:AWL589780 AMP589775:AMP589780 ACT589775:ACT589780 SX589775:SX589780 JB589775:JB589780 F589775:F589780 WVN524239:WVN524244 WLR524239:WLR524244 WBV524239:WBV524244 VRZ524239:VRZ524244 VID524239:VID524244 UYH524239:UYH524244 UOL524239:UOL524244 UEP524239:UEP524244 TUT524239:TUT524244 TKX524239:TKX524244 TBB524239:TBB524244 SRF524239:SRF524244 SHJ524239:SHJ524244 RXN524239:RXN524244 RNR524239:RNR524244 RDV524239:RDV524244 QTZ524239:QTZ524244 QKD524239:QKD524244 QAH524239:QAH524244 PQL524239:PQL524244 PGP524239:PGP524244 OWT524239:OWT524244 OMX524239:OMX524244 ODB524239:ODB524244 NTF524239:NTF524244 NJJ524239:NJJ524244 MZN524239:MZN524244 MPR524239:MPR524244 MFV524239:MFV524244 LVZ524239:LVZ524244 LMD524239:LMD524244 LCH524239:LCH524244 KSL524239:KSL524244 KIP524239:KIP524244 JYT524239:JYT524244 JOX524239:JOX524244 JFB524239:JFB524244 IVF524239:IVF524244 ILJ524239:ILJ524244 IBN524239:IBN524244 HRR524239:HRR524244 HHV524239:HHV524244 GXZ524239:GXZ524244 GOD524239:GOD524244 GEH524239:GEH524244 FUL524239:FUL524244 FKP524239:FKP524244 FAT524239:FAT524244 EQX524239:EQX524244 EHB524239:EHB524244 DXF524239:DXF524244 DNJ524239:DNJ524244 DDN524239:DDN524244 CTR524239:CTR524244 CJV524239:CJV524244 BZZ524239:BZZ524244 BQD524239:BQD524244 BGH524239:BGH524244 AWL524239:AWL524244 AMP524239:AMP524244 ACT524239:ACT524244 SX524239:SX524244 JB524239:JB524244 F524239:F524244 WVN458703:WVN458708 WLR458703:WLR458708 WBV458703:WBV458708 VRZ458703:VRZ458708 VID458703:VID458708 UYH458703:UYH458708 UOL458703:UOL458708 UEP458703:UEP458708 TUT458703:TUT458708 TKX458703:TKX458708 TBB458703:TBB458708 SRF458703:SRF458708 SHJ458703:SHJ458708 RXN458703:RXN458708 RNR458703:RNR458708 RDV458703:RDV458708 QTZ458703:QTZ458708 QKD458703:QKD458708 QAH458703:QAH458708 PQL458703:PQL458708 PGP458703:PGP458708 OWT458703:OWT458708 OMX458703:OMX458708 ODB458703:ODB458708 NTF458703:NTF458708 NJJ458703:NJJ458708 MZN458703:MZN458708 MPR458703:MPR458708 MFV458703:MFV458708 LVZ458703:LVZ458708 LMD458703:LMD458708 LCH458703:LCH458708 KSL458703:KSL458708 KIP458703:KIP458708 JYT458703:JYT458708 JOX458703:JOX458708 JFB458703:JFB458708 IVF458703:IVF458708 ILJ458703:ILJ458708 IBN458703:IBN458708 HRR458703:HRR458708 HHV458703:HHV458708 GXZ458703:GXZ458708 GOD458703:GOD458708 GEH458703:GEH458708 FUL458703:FUL458708 FKP458703:FKP458708 FAT458703:FAT458708 EQX458703:EQX458708 EHB458703:EHB458708 DXF458703:DXF458708 DNJ458703:DNJ458708 DDN458703:DDN458708 CTR458703:CTR458708 CJV458703:CJV458708 BZZ458703:BZZ458708 BQD458703:BQD458708 BGH458703:BGH458708 AWL458703:AWL458708 AMP458703:AMP458708 ACT458703:ACT458708 SX458703:SX458708 JB458703:JB458708 F458703:F458708 WVN393167:WVN393172 WLR393167:WLR393172 WBV393167:WBV393172 VRZ393167:VRZ393172 VID393167:VID393172 UYH393167:UYH393172 UOL393167:UOL393172 UEP393167:UEP393172 TUT393167:TUT393172 TKX393167:TKX393172 TBB393167:TBB393172 SRF393167:SRF393172 SHJ393167:SHJ393172 RXN393167:RXN393172 RNR393167:RNR393172 RDV393167:RDV393172 QTZ393167:QTZ393172 QKD393167:QKD393172 QAH393167:QAH393172 PQL393167:PQL393172 PGP393167:PGP393172 OWT393167:OWT393172 OMX393167:OMX393172 ODB393167:ODB393172 NTF393167:NTF393172 NJJ393167:NJJ393172 MZN393167:MZN393172 MPR393167:MPR393172 MFV393167:MFV393172 LVZ393167:LVZ393172 LMD393167:LMD393172 LCH393167:LCH393172 KSL393167:KSL393172 KIP393167:KIP393172 JYT393167:JYT393172 JOX393167:JOX393172 JFB393167:JFB393172 IVF393167:IVF393172 ILJ393167:ILJ393172 IBN393167:IBN393172 HRR393167:HRR393172 HHV393167:HHV393172 GXZ393167:GXZ393172 GOD393167:GOD393172 GEH393167:GEH393172 FUL393167:FUL393172 FKP393167:FKP393172 FAT393167:FAT393172 EQX393167:EQX393172 EHB393167:EHB393172 DXF393167:DXF393172 DNJ393167:DNJ393172 DDN393167:DDN393172 CTR393167:CTR393172 CJV393167:CJV393172 BZZ393167:BZZ393172 BQD393167:BQD393172 BGH393167:BGH393172 AWL393167:AWL393172 AMP393167:AMP393172 ACT393167:ACT393172 SX393167:SX393172 JB393167:JB393172 F393167:F393172 WVN327631:WVN327636 WLR327631:WLR327636 WBV327631:WBV327636 VRZ327631:VRZ327636 VID327631:VID327636 UYH327631:UYH327636 UOL327631:UOL327636 UEP327631:UEP327636 TUT327631:TUT327636 TKX327631:TKX327636 TBB327631:TBB327636 SRF327631:SRF327636 SHJ327631:SHJ327636 RXN327631:RXN327636 RNR327631:RNR327636 RDV327631:RDV327636 QTZ327631:QTZ327636 QKD327631:QKD327636 QAH327631:QAH327636 PQL327631:PQL327636 PGP327631:PGP327636 OWT327631:OWT327636 OMX327631:OMX327636 ODB327631:ODB327636 NTF327631:NTF327636 NJJ327631:NJJ327636 MZN327631:MZN327636 MPR327631:MPR327636 MFV327631:MFV327636 LVZ327631:LVZ327636 LMD327631:LMD327636 LCH327631:LCH327636 KSL327631:KSL327636 KIP327631:KIP327636 JYT327631:JYT327636 JOX327631:JOX327636 JFB327631:JFB327636 IVF327631:IVF327636 ILJ327631:ILJ327636 IBN327631:IBN327636 HRR327631:HRR327636 HHV327631:HHV327636 GXZ327631:GXZ327636 GOD327631:GOD327636 GEH327631:GEH327636 FUL327631:FUL327636 FKP327631:FKP327636 FAT327631:FAT327636 EQX327631:EQX327636 EHB327631:EHB327636 DXF327631:DXF327636 DNJ327631:DNJ327636 DDN327631:DDN327636 CTR327631:CTR327636 CJV327631:CJV327636 BZZ327631:BZZ327636 BQD327631:BQD327636 BGH327631:BGH327636 AWL327631:AWL327636 AMP327631:AMP327636 ACT327631:ACT327636 SX327631:SX327636 JB327631:JB327636 F327631:F327636 WVN262095:WVN262100 WLR262095:WLR262100 WBV262095:WBV262100 VRZ262095:VRZ262100 VID262095:VID262100 UYH262095:UYH262100 UOL262095:UOL262100 UEP262095:UEP262100 TUT262095:TUT262100 TKX262095:TKX262100 TBB262095:TBB262100 SRF262095:SRF262100 SHJ262095:SHJ262100 RXN262095:RXN262100 RNR262095:RNR262100 RDV262095:RDV262100 QTZ262095:QTZ262100 QKD262095:QKD262100 QAH262095:QAH262100 PQL262095:PQL262100 PGP262095:PGP262100 OWT262095:OWT262100 OMX262095:OMX262100 ODB262095:ODB262100 NTF262095:NTF262100 NJJ262095:NJJ262100 MZN262095:MZN262100 MPR262095:MPR262100 MFV262095:MFV262100 LVZ262095:LVZ262100 LMD262095:LMD262100 LCH262095:LCH262100 KSL262095:KSL262100 KIP262095:KIP262100 JYT262095:JYT262100 JOX262095:JOX262100 JFB262095:JFB262100 IVF262095:IVF262100 ILJ262095:ILJ262100 IBN262095:IBN262100 HRR262095:HRR262100 HHV262095:HHV262100 GXZ262095:GXZ262100 GOD262095:GOD262100 GEH262095:GEH262100 FUL262095:FUL262100 FKP262095:FKP262100 FAT262095:FAT262100 EQX262095:EQX262100 EHB262095:EHB262100 DXF262095:DXF262100 DNJ262095:DNJ262100 DDN262095:DDN262100 CTR262095:CTR262100 CJV262095:CJV262100 BZZ262095:BZZ262100 BQD262095:BQD262100 BGH262095:BGH262100 AWL262095:AWL262100 AMP262095:AMP262100 ACT262095:ACT262100 SX262095:SX262100 JB262095:JB262100 F262095:F262100 WVN196559:WVN196564 WLR196559:WLR196564 WBV196559:WBV196564 VRZ196559:VRZ196564 VID196559:VID196564 UYH196559:UYH196564 UOL196559:UOL196564 UEP196559:UEP196564 TUT196559:TUT196564 TKX196559:TKX196564 TBB196559:TBB196564 SRF196559:SRF196564 SHJ196559:SHJ196564 RXN196559:RXN196564 RNR196559:RNR196564 RDV196559:RDV196564 QTZ196559:QTZ196564 QKD196559:QKD196564 QAH196559:QAH196564 PQL196559:PQL196564 PGP196559:PGP196564 OWT196559:OWT196564 OMX196559:OMX196564 ODB196559:ODB196564 NTF196559:NTF196564 NJJ196559:NJJ196564 MZN196559:MZN196564 MPR196559:MPR196564 MFV196559:MFV196564 LVZ196559:LVZ196564 LMD196559:LMD196564 LCH196559:LCH196564 KSL196559:KSL196564 KIP196559:KIP196564 JYT196559:JYT196564 JOX196559:JOX196564 JFB196559:JFB196564 IVF196559:IVF196564 ILJ196559:ILJ196564 IBN196559:IBN196564 HRR196559:HRR196564 HHV196559:HHV196564 GXZ196559:GXZ196564 GOD196559:GOD196564 GEH196559:GEH196564 FUL196559:FUL196564 FKP196559:FKP196564 FAT196559:FAT196564 EQX196559:EQX196564 EHB196559:EHB196564 DXF196559:DXF196564 DNJ196559:DNJ196564 DDN196559:DDN196564 CTR196559:CTR196564 CJV196559:CJV196564 BZZ196559:BZZ196564 BQD196559:BQD196564 BGH196559:BGH196564 AWL196559:AWL196564 AMP196559:AMP196564 ACT196559:ACT196564 SX196559:SX196564 JB196559:JB196564 F196559:F196564 WVN131023:WVN131028 WLR131023:WLR131028 WBV131023:WBV131028 VRZ131023:VRZ131028 VID131023:VID131028 UYH131023:UYH131028 UOL131023:UOL131028 UEP131023:UEP131028 TUT131023:TUT131028 TKX131023:TKX131028 TBB131023:TBB131028 SRF131023:SRF131028 SHJ131023:SHJ131028 RXN131023:RXN131028 RNR131023:RNR131028 RDV131023:RDV131028 QTZ131023:QTZ131028 QKD131023:QKD131028 QAH131023:QAH131028 PQL131023:PQL131028 PGP131023:PGP131028 OWT131023:OWT131028 OMX131023:OMX131028 ODB131023:ODB131028 NTF131023:NTF131028 NJJ131023:NJJ131028 MZN131023:MZN131028 MPR131023:MPR131028 MFV131023:MFV131028 LVZ131023:LVZ131028 LMD131023:LMD131028 LCH131023:LCH131028 KSL131023:KSL131028 KIP131023:KIP131028 JYT131023:JYT131028 JOX131023:JOX131028 JFB131023:JFB131028 IVF131023:IVF131028 ILJ131023:ILJ131028 IBN131023:IBN131028 HRR131023:HRR131028 HHV131023:HHV131028 GXZ131023:GXZ131028 GOD131023:GOD131028 GEH131023:GEH131028 FUL131023:FUL131028 FKP131023:FKP131028 FAT131023:FAT131028 EQX131023:EQX131028 EHB131023:EHB131028 DXF131023:DXF131028 DNJ131023:DNJ131028 DDN131023:DDN131028 CTR131023:CTR131028 CJV131023:CJV131028 BZZ131023:BZZ131028 BQD131023:BQD131028 BGH131023:BGH131028 AWL131023:AWL131028 AMP131023:AMP131028 ACT131023:ACT131028 SX131023:SX131028 JB131023:JB131028 F131023:F131028 WVN65487:WVN65492 WLR65487:WLR65492 WBV65487:WBV65492 VRZ65487:VRZ65492 VID65487:VID65492 UYH65487:UYH65492 UOL65487:UOL65492 UEP65487:UEP65492 TUT65487:TUT65492 TKX65487:TKX65492 TBB65487:TBB65492 SRF65487:SRF65492 SHJ65487:SHJ65492 RXN65487:RXN65492 RNR65487:RNR65492 RDV65487:RDV65492 QTZ65487:QTZ65492 QKD65487:QKD65492 QAH65487:QAH65492 PQL65487:PQL65492 PGP65487:PGP65492 OWT65487:OWT65492 OMX65487:OMX65492 ODB65487:ODB65492 NTF65487:NTF65492 NJJ65487:NJJ65492 MZN65487:MZN65492 MPR65487:MPR65492 MFV65487:MFV65492 LVZ65487:LVZ65492 LMD65487:LMD65492 LCH65487:LCH65492 KSL65487:KSL65492 KIP65487:KIP65492 JYT65487:JYT65492 JOX65487:JOX65492 JFB65487:JFB65492 IVF65487:IVF65492 ILJ65487:ILJ65492 IBN65487:IBN65492 HRR65487:HRR65492 HHV65487:HHV65492 GXZ65487:GXZ65492 GOD65487:GOD65492 GEH65487:GEH65492 FUL65487:FUL65492 FKP65487:FKP65492 FAT65487:FAT65492 EQX65487:EQX65492 EHB65487:EHB65492 DXF65487:DXF65492 DNJ65487:DNJ65492 DDN65487:DDN65492 CTR65487:CTR65492 CJV65487:CJV65492 BZZ65487:BZZ65492 BQD65487:BQD65492 BGH65487:BGH65492 AWL65487:AWL65492 AMP65487:AMP65492 ACT65487:ACT65492 SX65487:SX65492 JB65487:JB65492 F65487:F65492 WVN982984 WLR982984 WBV982984 VRZ982984 VID982984 UYH982984 UOL982984 UEP982984 TUT982984 TKX982984 TBB982984 SRF982984 SHJ982984 RXN982984 RNR982984 RDV982984 QTZ982984 QKD982984 QAH982984 PQL982984 PGP982984 OWT982984 OMX982984 ODB982984 NTF982984 NJJ982984 MZN982984 MPR982984 MFV982984 LVZ982984 LMD982984 LCH982984 KSL982984 KIP982984 JYT982984 JOX982984 JFB982984 IVF982984 ILJ982984 IBN982984 HRR982984 HHV982984 GXZ982984 GOD982984 GEH982984 FUL982984 FKP982984 FAT982984 EQX982984 EHB982984 DXF982984 DNJ982984 DDN982984 CTR982984 CJV982984 BZZ982984 BQD982984 BGH982984 AWL982984 AMP982984 ACT982984 SX982984 JB982984 F982984 WVN917448 WLR917448 WBV917448 VRZ917448 VID917448 UYH917448 UOL917448 UEP917448 TUT917448 TKX917448 TBB917448 SRF917448 SHJ917448 RXN917448 RNR917448 RDV917448 QTZ917448 QKD917448 QAH917448 PQL917448 PGP917448 OWT917448 OMX917448 ODB917448 NTF917448 NJJ917448 MZN917448 MPR917448 MFV917448 LVZ917448 LMD917448 LCH917448 KSL917448 KIP917448 JYT917448 JOX917448 JFB917448 IVF917448 ILJ917448 IBN917448 HRR917448 HHV917448 GXZ917448 GOD917448 GEH917448 FUL917448 FKP917448 FAT917448 EQX917448 EHB917448 DXF917448 DNJ917448 DDN917448 CTR917448 CJV917448 BZZ917448 BQD917448 BGH917448 AWL917448 AMP917448 ACT917448 SX917448 JB917448 F917448 WVN851912 WLR851912 WBV851912 VRZ851912 VID851912 UYH851912 UOL851912 UEP851912 TUT851912 TKX851912 TBB851912 SRF851912 SHJ851912 RXN851912 RNR851912 RDV851912 QTZ851912 QKD851912 QAH851912 PQL851912 PGP851912 OWT851912 OMX851912 ODB851912 NTF851912 NJJ851912 MZN851912 MPR851912 MFV851912 LVZ851912 LMD851912 LCH851912 KSL851912 KIP851912 JYT851912 JOX851912 JFB851912 IVF851912 ILJ851912 IBN851912 HRR851912 HHV851912 GXZ851912 GOD851912 GEH851912 FUL851912 FKP851912 FAT851912 EQX851912 EHB851912 DXF851912 DNJ851912 DDN851912 CTR851912 CJV851912 BZZ851912 BQD851912 BGH851912 AWL851912 AMP851912 ACT851912 SX851912 JB851912 F851912 WVN786376 WLR786376 WBV786376 VRZ786376 VID786376 UYH786376 UOL786376 UEP786376 TUT786376 TKX786376 TBB786376 SRF786376 SHJ786376 RXN786376 RNR786376 RDV786376 QTZ786376 QKD786376 QAH786376 PQL786376 PGP786376 OWT786376 OMX786376 ODB786376 NTF786376 NJJ786376 MZN786376 MPR786376 MFV786376 LVZ786376 LMD786376 LCH786376 KSL786376 KIP786376 JYT786376 JOX786376 JFB786376 IVF786376 ILJ786376 IBN786376 HRR786376 HHV786376 GXZ786376 GOD786376 GEH786376 FUL786376 FKP786376 FAT786376 EQX786376 EHB786376 DXF786376 DNJ786376 DDN786376 CTR786376 CJV786376 BZZ786376 BQD786376 BGH786376 AWL786376 AMP786376 ACT786376 SX786376 JB786376 F786376 WVN720840 WLR720840 WBV720840 VRZ720840 VID720840 UYH720840 UOL720840 UEP720840 TUT720840 TKX720840 TBB720840 SRF720840 SHJ720840 RXN720840 RNR720840 RDV720840 QTZ720840 QKD720840 QAH720840 PQL720840 PGP720840 OWT720840 OMX720840 ODB720840 NTF720840 NJJ720840 MZN720840 MPR720840 MFV720840 LVZ720840 LMD720840 LCH720840 KSL720840 KIP720840 JYT720840 JOX720840 JFB720840 IVF720840 ILJ720840 IBN720840 HRR720840 HHV720840 GXZ720840 GOD720840 GEH720840 FUL720840 FKP720840 FAT720840 EQX720840 EHB720840 DXF720840 DNJ720840 DDN720840 CTR720840 CJV720840 BZZ720840 BQD720840 BGH720840 AWL720840 AMP720840 ACT720840 SX720840 JB720840 F720840 WVN655304 WLR655304 WBV655304 VRZ655304 VID655304 UYH655304 UOL655304 UEP655304 TUT655304 TKX655304 TBB655304 SRF655304 SHJ655304 RXN655304 RNR655304 RDV655304 QTZ655304 QKD655304 QAH655304 PQL655304 PGP655304 OWT655304 OMX655304 ODB655304 NTF655304 NJJ655304 MZN655304 MPR655304 MFV655304 LVZ655304 LMD655304 LCH655304 KSL655304 KIP655304 JYT655304 JOX655304 JFB655304 IVF655304 ILJ655304 IBN655304 HRR655304 HHV655304 GXZ655304 GOD655304 GEH655304 FUL655304 FKP655304 FAT655304 EQX655304 EHB655304 DXF655304 DNJ655304 DDN655304 CTR655304 CJV655304 BZZ655304 BQD655304 BGH655304 AWL655304 AMP655304 ACT655304 SX655304 JB655304 F655304 WVN589768 WLR589768 WBV589768 VRZ589768 VID589768 UYH589768 UOL589768 UEP589768 TUT589768 TKX589768 TBB589768 SRF589768 SHJ589768 RXN589768 RNR589768 RDV589768 QTZ589768 QKD589768 QAH589768 PQL589768 PGP589768 OWT589768 OMX589768 ODB589768 NTF589768 NJJ589768 MZN589768 MPR589768 MFV589768 LVZ589768 LMD589768 LCH589768 KSL589768 KIP589768 JYT589768 JOX589768 JFB589768 IVF589768 ILJ589768 IBN589768 HRR589768 HHV589768 GXZ589768 GOD589768 GEH589768 FUL589768 FKP589768 FAT589768 EQX589768 EHB589768 DXF589768 DNJ589768 DDN589768 CTR589768 CJV589768 BZZ589768 BQD589768 BGH589768 AWL589768 AMP589768 ACT589768 SX589768 JB589768 F589768 WVN524232 WLR524232 WBV524232 VRZ524232 VID524232 UYH524232 UOL524232 UEP524232 TUT524232 TKX524232 TBB524232 SRF524232 SHJ524232 RXN524232 RNR524232 RDV524232 QTZ524232 QKD524232 QAH524232 PQL524232 PGP524232 OWT524232 OMX524232 ODB524232 NTF524232 NJJ524232 MZN524232 MPR524232 MFV524232 LVZ524232 LMD524232 LCH524232 KSL524232 KIP524232 JYT524232 JOX524232 JFB524232 IVF524232 ILJ524232 IBN524232 HRR524232 HHV524232 GXZ524232 GOD524232 GEH524232 FUL524232 FKP524232 FAT524232 EQX524232 EHB524232 DXF524232 DNJ524232 DDN524232 CTR524232 CJV524232 BZZ524232 BQD524232 BGH524232 AWL524232 AMP524232 ACT524232 SX524232 JB524232 F524232 WVN458696 WLR458696 WBV458696 VRZ458696 VID458696 UYH458696 UOL458696 UEP458696 TUT458696 TKX458696 TBB458696 SRF458696 SHJ458696 RXN458696 RNR458696 RDV458696 QTZ458696 QKD458696 QAH458696 PQL458696 PGP458696 OWT458696 OMX458696 ODB458696 NTF458696 NJJ458696 MZN458696 MPR458696 MFV458696 LVZ458696 LMD458696 LCH458696 KSL458696 KIP458696 JYT458696 JOX458696 JFB458696 IVF458696 ILJ458696 IBN458696 HRR458696 HHV458696 GXZ458696 GOD458696 GEH458696 FUL458696 FKP458696 FAT458696 EQX458696 EHB458696 DXF458696 DNJ458696 DDN458696 CTR458696 CJV458696 BZZ458696 BQD458696 BGH458696 AWL458696 AMP458696 ACT458696 SX458696 JB458696 F458696 WVN393160 WLR393160 WBV393160 VRZ393160 VID393160 UYH393160 UOL393160 UEP393160 TUT393160 TKX393160 TBB393160 SRF393160 SHJ393160 RXN393160 RNR393160 RDV393160 QTZ393160 QKD393160 QAH393160 PQL393160 PGP393160 OWT393160 OMX393160 ODB393160 NTF393160 NJJ393160 MZN393160 MPR393160 MFV393160 LVZ393160 LMD393160 LCH393160 KSL393160 KIP393160 JYT393160 JOX393160 JFB393160 IVF393160 ILJ393160 IBN393160 HRR393160 HHV393160 GXZ393160 GOD393160 GEH393160 FUL393160 FKP393160 FAT393160 EQX393160 EHB393160 DXF393160 DNJ393160 DDN393160 CTR393160 CJV393160 BZZ393160 BQD393160 BGH393160 AWL393160 AMP393160 ACT393160 SX393160 JB393160 F393160 WVN327624 WLR327624 WBV327624 VRZ327624 VID327624 UYH327624 UOL327624 UEP327624 TUT327624 TKX327624 TBB327624 SRF327624 SHJ327624 RXN327624 RNR327624 RDV327624 QTZ327624 QKD327624 QAH327624 PQL327624 PGP327624 OWT327624 OMX327624 ODB327624 NTF327624 NJJ327624 MZN327624 MPR327624 MFV327624 LVZ327624 LMD327624 LCH327624 KSL327624 KIP327624 JYT327624 JOX327624 JFB327624 IVF327624 ILJ327624 IBN327624 HRR327624 HHV327624 GXZ327624 GOD327624 GEH327624 FUL327624 FKP327624 FAT327624 EQX327624 EHB327624 DXF327624 DNJ327624 DDN327624 CTR327624 CJV327624 BZZ327624 BQD327624 BGH327624 AWL327624 AMP327624 ACT327624 SX327624 JB327624 F327624 WVN262088 WLR262088 WBV262088 VRZ262088 VID262088 UYH262088 UOL262088 UEP262088 TUT262088 TKX262088 TBB262088 SRF262088 SHJ262088 RXN262088 RNR262088 RDV262088 QTZ262088 QKD262088 QAH262088 PQL262088 PGP262088 OWT262088 OMX262088 ODB262088 NTF262088 NJJ262088 MZN262088 MPR262088 MFV262088 LVZ262088 LMD262088 LCH262088 KSL262088 KIP262088 JYT262088 JOX262088 JFB262088 IVF262088 ILJ262088 IBN262088 HRR262088 HHV262088 GXZ262088 GOD262088 GEH262088 FUL262088 FKP262088 FAT262088 EQX262088 EHB262088 DXF262088 DNJ262088 DDN262088 CTR262088 CJV262088 BZZ262088 BQD262088 BGH262088 AWL262088 AMP262088 ACT262088 SX262088 JB262088 F262088 WVN196552 WLR196552 WBV196552 VRZ196552 VID196552 UYH196552 UOL196552 UEP196552 TUT196552 TKX196552 TBB196552 SRF196552 SHJ196552 RXN196552 RNR196552 RDV196552 QTZ196552 QKD196552 QAH196552 PQL196552 PGP196552 OWT196552 OMX196552 ODB196552 NTF196552 NJJ196552 MZN196552 MPR196552 MFV196552 LVZ196552 LMD196552 LCH196552 KSL196552 KIP196552 JYT196552 JOX196552 JFB196552 IVF196552 ILJ196552 IBN196552 HRR196552 HHV196552 GXZ196552 GOD196552 GEH196552 FUL196552 FKP196552 FAT196552 EQX196552 EHB196552 DXF196552 DNJ196552 DDN196552 CTR196552 CJV196552 BZZ196552 BQD196552 BGH196552 AWL196552 AMP196552 ACT196552 SX196552 JB196552 F196552 WVN131016 WLR131016 WBV131016 VRZ131016 VID131016 UYH131016 UOL131016 UEP131016 TUT131016 TKX131016 TBB131016 SRF131016 SHJ131016 RXN131016 RNR131016 RDV131016 QTZ131016 QKD131016 QAH131016 PQL131016 PGP131016 OWT131016 OMX131016 ODB131016 NTF131016 NJJ131016 MZN131016 MPR131016 MFV131016 LVZ131016 LMD131016 LCH131016 KSL131016 KIP131016 JYT131016 JOX131016 JFB131016 IVF131016 ILJ131016 IBN131016 HRR131016 HHV131016 GXZ131016 GOD131016 GEH131016 FUL131016 FKP131016 FAT131016 EQX131016 EHB131016 DXF131016 DNJ131016 DDN131016 CTR131016 CJV131016 BZZ131016 BQD131016 BGH131016 AWL131016 AMP131016 ACT131016 SX131016 JB131016 F131016 WVN65480 WLR65480 WBV65480 VRZ65480 VID65480 UYH65480 UOL65480 UEP65480 TUT65480 TKX65480 TBB65480 SRF65480 SHJ65480 RXN65480 RNR65480 RDV65480 QTZ65480 QKD65480 QAH65480 PQL65480 PGP65480 OWT65480 OMX65480 ODB65480 NTF65480 NJJ65480 MZN65480 MPR65480 MFV65480 LVZ65480 LMD65480 LCH65480 KSL65480 KIP65480 JYT65480 JOX65480 JFB65480 IVF65480 ILJ65480 IBN65480 HRR65480 HHV65480 GXZ65480 GOD65480 GEH65480 FUL65480 FKP65480 FAT65480 EQX65480 EHB65480 DXF65480 DNJ65480 DDN65480 CTR65480 CJV65480 BZZ65480 BQD65480 BGH65480 AWL65480 AMP65480 ACT65480 SX65480 JB65480 F65480 WVN14 WLR14 WBV14 VRZ14 VID14 UYH14 UOL14 UEP14 TUT14 TKX14 TBB14 SRF14 SHJ14 RXN14 RNR14 RDV14 QTZ14 QKD14 QAH14 PQL14 PGP14 OWT14 OMX14 ODB14 NTF14 NJJ14 MZN14 MPR14 MFV14 LVZ14 LMD14 LCH14 KSL14 KIP14 JYT14 JOX14 JFB14 IVF14 ILJ14 IBN14 HRR14 HHV14 GXZ14 GOD14 GEH14 FUL14 FKP14 FAT14 EQX14 EHB14 DXF14 DNJ14 DDN14 CTR14 CJV14 BZZ14 BQD14 BGH14 AWL14 AMP14 ACT14 SX14 JB14 F14 WVN983025:WVN983026 WLR983025:WLR983026 WBV983025:WBV983026 VRZ983025:VRZ983026 VID983025:VID983026 UYH983025:UYH983026 UOL983025:UOL983026 UEP983025:UEP983026 TUT983025:TUT983026 TKX983025:TKX983026 TBB983025:TBB983026 SRF983025:SRF983026 SHJ983025:SHJ983026 RXN983025:RXN983026 RNR983025:RNR983026 RDV983025:RDV983026 QTZ983025:QTZ983026 QKD983025:QKD983026 QAH983025:QAH983026 PQL983025:PQL983026 PGP983025:PGP983026 OWT983025:OWT983026 OMX983025:OMX983026 ODB983025:ODB983026 NTF983025:NTF983026 NJJ983025:NJJ983026 MZN983025:MZN983026 MPR983025:MPR983026 MFV983025:MFV983026 LVZ983025:LVZ983026 LMD983025:LMD983026 LCH983025:LCH983026 KSL983025:KSL983026 KIP983025:KIP983026 JYT983025:JYT983026 JOX983025:JOX983026 JFB983025:JFB983026 IVF983025:IVF983026 ILJ983025:ILJ983026 IBN983025:IBN983026 HRR983025:HRR983026 HHV983025:HHV983026 GXZ983025:GXZ983026 GOD983025:GOD983026 GEH983025:GEH983026 FUL983025:FUL983026 FKP983025:FKP983026 FAT983025:FAT983026 EQX983025:EQX983026 EHB983025:EHB983026 DXF983025:DXF983026 DNJ983025:DNJ983026 DDN983025:DDN983026 CTR983025:CTR983026 CJV983025:CJV983026 BZZ983025:BZZ983026 BQD983025:BQD983026 BGH983025:BGH983026 AWL983025:AWL983026 AMP983025:AMP983026 ACT983025:ACT983026 SX983025:SX983026 JB983025:JB983026 F983025:F983026 WVN917489:WVN917490 WLR917489:WLR917490 WBV917489:WBV917490 VRZ917489:VRZ917490 VID917489:VID917490 UYH917489:UYH917490 UOL917489:UOL917490 UEP917489:UEP917490 TUT917489:TUT917490 TKX917489:TKX917490 TBB917489:TBB917490 SRF917489:SRF917490 SHJ917489:SHJ917490 RXN917489:RXN917490 RNR917489:RNR917490 RDV917489:RDV917490 QTZ917489:QTZ917490 QKD917489:QKD917490 QAH917489:QAH917490 PQL917489:PQL917490 PGP917489:PGP917490 OWT917489:OWT917490 OMX917489:OMX917490 ODB917489:ODB917490 NTF917489:NTF917490 NJJ917489:NJJ917490 MZN917489:MZN917490 MPR917489:MPR917490 MFV917489:MFV917490 LVZ917489:LVZ917490 LMD917489:LMD917490 LCH917489:LCH917490 KSL917489:KSL917490 KIP917489:KIP917490 JYT917489:JYT917490 JOX917489:JOX917490 JFB917489:JFB917490 IVF917489:IVF917490 ILJ917489:ILJ917490 IBN917489:IBN917490 HRR917489:HRR917490 HHV917489:HHV917490 GXZ917489:GXZ917490 GOD917489:GOD917490 GEH917489:GEH917490 FUL917489:FUL917490 FKP917489:FKP917490 FAT917489:FAT917490 EQX917489:EQX917490 EHB917489:EHB917490 DXF917489:DXF917490 DNJ917489:DNJ917490 DDN917489:DDN917490 CTR917489:CTR917490 CJV917489:CJV917490 BZZ917489:BZZ917490 BQD917489:BQD917490 BGH917489:BGH917490 AWL917489:AWL917490 AMP917489:AMP917490 ACT917489:ACT917490 SX917489:SX917490 JB917489:JB917490 F917489:F917490 WVN851953:WVN851954 WLR851953:WLR851954 WBV851953:WBV851954 VRZ851953:VRZ851954 VID851953:VID851954 UYH851953:UYH851954 UOL851953:UOL851954 UEP851953:UEP851954 TUT851953:TUT851954 TKX851953:TKX851954 TBB851953:TBB851954 SRF851953:SRF851954 SHJ851953:SHJ851954 RXN851953:RXN851954 RNR851953:RNR851954 RDV851953:RDV851954 QTZ851953:QTZ851954 QKD851953:QKD851954 QAH851953:QAH851954 PQL851953:PQL851954 PGP851953:PGP851954 OWT851953:OWT851954 OMX851953:OMX851954 ODB851953:ODB851954 NTF851953:NTF851954 NJJ851953:NJJ851954 MZN851953:MZN851954 MPR851953:MPR851954 MFV851953:MFV851954 LVZ851953:LVZ851954 LMD851953:LMD851954 LCH851953:LCH851954 KSL851953:KSL851954 KIP851953:KIP851954 JYT851953:JYT851954 JOX851953:JOX851954 JFB851953:JFB851954 IVF851953:IVF851954 ILJ851953:ILJ851954 IBN851953:IBN851954 HRR851953:HRR851954 HHV851953:HHV851954 GXZ851953:GXZ851954 GOD851953:GOD851954 GEH851953:GEH851954 FUL851953:FUL851954 FKP851953:FKP851954 FAT851953:FAT851954 EQX851953:EQX851954 EHB851953:EHB851954 DXF851953:DXF851954 DNJ851953:DNJ851954 DDN851953:DDN851954 CTR851953:CTR851954 CJV851953:CJV851954 BZZ851953:BZZ851954 BQD851953:BQD851954 BGH851953:BGH851954 AWL851953:AWL851954 AMP851953:AMP851954 ACT851953:ACT851954 SX851953:SX851954 JB851953:JB851954 F851953:F851954 WVN786417:WVN786418 WLR786417:WLR786418 WBV786417:WBV786418 VRZ786417:VRZ786418 VID786417:VID786418 UYH786417:UYH786418 UOL786417:UOL786418 UEP786417:UEP786418 TUT786417:TUT786418 TKX786417:TKX786418 TBB786417:TBB786418 SRF786417:SRF786418 SHJ786417:SHJ786418 RXN786417:RXN786418 RNR786417:RNR786418 RDV786417:RDV786418 QTZ786417:QTZ786418 QKD786417:QKD786418 QAH786417:QAH786418 PQL786417:PQL786418 PGP786417:PGP786418 OWT786417:OWT786418 OMX786417:OMX786418 ODB786417:ODB786418 NTF786417:NTF786418 NJJ786417:NJJ786418 MZN786417:MZN786418 MPR786417:MPR786418 MFV786417:MFV786418 LVZ786417:LVZ786418 LMD786417:LMD786418 LCH786417:LCH786418 KSL786417:KSL786418 KIP786417:KIP786418 JYT786417:JYT786418 JOX786417:JOX786418 JFB786417:JFB786418 IVF786417:IVF786418 ILJ786417:ILJ786418 IBN786417:IBN786418 HRR786417:HRR786418 HHV786417:HHV786418 GXZ786417:GXZ786418 GOD786417:GOD786418 GEH786417:GEH786418 FUL786417:FUL786418 FKP786417:FKP786418 FAT786417:FAT786418 EQX786417:EQX786418 EHB786417:EHB786418 DXF786417:DXF786418 DNJ786417:DNJ786418 DDN786417:DDN786418 CTR786417:CTR786418 CJV786417:CJV786418 BZZ786417:BZZ786418 BQD786417:BQD786418 BGH786417:BGH786418 AWL786417:AWL786418 AMP786417:AMP786418 ACT786417:ACT786418 SX786417:SX786418 JB786417:JB786418 F786417:F786418 WVN720881:WVN720882 WLR720881:WLR720882 WBV720881:WBV720882 VRZ720881:VRZ720882 VID720881:VID720882 UYH720881:UYH720882 UOL720881:UOL720882 UEP720881:UEP720882 TUT720881:TUT720882 TKX720881:TKX720882 TBB720881:TBB720882 SRF720881:SRF720882 SHJ720881:SHJ720882 RXN720881:RXN720882 RNR720881:RNR720882 RDV720881:RDV720882 QTZ720881:QTZ720882 QKD720881:QKD720882 QAH720881:QAH720882 PQL720881:PQL720882 PGP720881:PGP720882 OWT720881:OWT720882 OMX720881:OMX720882 ODB720881:ODB720882 NTF720881:NTF720882 NJJ720881:NJJ720882 MZN720881:MZN720882 MPR720881:MPR720882 MFV720881:MFV720882 LVZ720881:LVZ720882 LMD720881:LMD720882 LCH720881:LCH720882 KSL720881:KSL720882 KIP720881:KIP720882 JYT720881:JYT720882 JOX720881:JOX720882 JFB720881:JFB720882 IVF720881:IVF720882 ILJ720881:ILJ720882 IBN720881:IBN720882 HRR720881:HRR720882 HHV720881:HHV720882 GXZ720881:GXZ720882 GOD720881:GOD720882 GEH720881:GEH720882 FUL720881:FUL720882 FKP720881:FKP720882 FAT720881:FAT720882 EQX720881:EQX720882 EHB720881:EHB720882 DXF720881:DXF720882 DNJ720881:DNJ720882 DDN720881:DDN720882 CTR720881:CTR720882 CJV720881:CJV720882 BZZ720881:BZZ720882 BQD720881:BQD720882 BGH720881:BGH720882 AWL720881:AWL720882 AMP720881:AMP720882 ACT720881:ACT720882 SX720881:SX720882 JB720881:JB720882 F720881:F720882 WVN655345:WVN655346 WLR655345:WLR655346 WBV655345:WBV655346 VRZ655345:VRZ655346 VID655345:VID655346 UYH655345:UYH655346 UOL655345:UOL655346 UEP655345:UEP655346 TUT655345:TUT655346 TKX655345:TKX655346 TBB655345:TBB655346 SRF655345:SRF655346 SHJ655345:SHJ655346 RXN655345:RXN655346 RNR655345:RNR655346 RDV655345:RDV655346 QTZ655345:QTZ655346 QKD655345:QKD655346 QAH655345:QAH655346 PQL655345:PQL655346 PGP655345:PGP655346 OWT655345:OWT655346 OMX655345:OMX655346 ODB655345:ODB655346 NTF655345:NTF655346 NJJ655345:NJJ655346 MZN655345:MZN655346 MPR655345:MPR655346 MFV655345:MFV655346 LVZ655345:LVZ655346 LMD655345:LMD655346 LCH655345:LCH655346 KSL655345:KSL655346 KIP655345:KIP655346 JYT655345:JYT655346 JOX655345:JOX655346 JFB655345:JFB655346 IVF655345:IVF655346 ILJ655345:ILJ655346 IBN655345:IBN655346 HRR655345:HRR655346 HHV655345:HHV655346 GXZ655345:GXZ655346 GOD655345:GOD655346 GEH655345:GEH655346 FUL655345:FUL655346 FKP655345:FKP655346 FAT655345:FAT655346 EQX655345:EQX655346 EHB655345:EHB655346 DXF655345:DXF655346 DNJ655345:DNJ655346 DDN655345:DDN655346 CTR655345:CTR655346 CJV655345:CJV655346 BZZ655345:BZZ655346 BQD655345:BQD655346 BGH655345:BGH655346 AWL655345:AWL655346 AMP655345:AMP655346 ACT655345:ACT655346 SX655345:SX655346 JB655345:JB655346 F655345:F655346 WVN589809:WVN589810 WLR589809:WLR589810 WBV589809:WBV589810 VRZ589809:VRZ589810 VID589809:VID589810 UYH589809:UYH589810 UOL589809:UOL589810 UEP589809:UEP589810 TUT589809:TUT589810 TKX589809:TKX589810 TBB589809:TBB589810 SRF589809:SRF589810 SHJ589809:SHJ589810 RXN589809:RXN589810 RNR589809:RNR589810 RDV589809:RDV589810 QTZ589809:QTZ589810 QKD589809:QKD589810 QAH589809:QAH589810 PQL589809:PQL589810 PGP589809:PGP589810 OWT589809:OWT589810 OMX589809:OMX589810 ODB589809:ODB589810 NTF589809:NTF589810 NJJ589809:NJJ589810 MZN589809:MZN589810 MPR589809:MPR589810 MFV589809:MFV589810 LVZ589809:LVZ589810 LMD589809:LMD589810 LCH589809:LCH589810 KSL589809:KSL589810 KIP589809:KIP589810 JYT589809:JYT589810 JOX589809:JOX589810 JFB589809:JFB589810 IVF589809:IVF589810 ILJ589809:ILJ589810 IBN589809:IBN589810 HRR589809:HRR589810 HHV589809:HHV589810 GXZ589809:GXZ589810 GOD589809:GOD589810 GEH589809:GEH589810 FUL589809:FUL589810 FKP589809:FKP589810 FAT589809:FAT589810 EQX589809:EQX589810 EHB589809:EHB589810 DXF589809:DXF589810 DNJ589809:DNJ589810 DDN589809:DDN589810 CTR589809:CTR589810 CJV589809:CJV589810 BZZ589809:BZZ589810 BQD589809:BQD589810 BGH589809:BGH589810 AWL589809:AWL589810 AMP589809:AMP589810 ACT589809:ACT589810 SX589809:SX589810 JB589809:JB589810 F589809:F589810 WVN524273:WVN524274 WLR524273:WLR524274 WBV524273:WBV524274 VRZ524273:VRZ524274 VID524273:VID524274 UYH524273:UYH524274 UOL524273:UOL524274 UEP524273:UEP524274 TUT524273:TUT524274 TKX524273:TKX524274 TBB524273:TBB524274 SRF524273:SRF524274 SHJ524273:SHJ524274 RXN524273:RXN524274 RNR524273:RNR524274 RDV524273:RDV524274 QTZ524273:QTZ524274 QKD524273:QKD524274 QAH524273:QAH524274 PQL524273:PQL524274 PGP524273:PGP524274 OWT524273:OWT524274 OMX524273:OMX524274 ODB524273:ODB524274 NTF524273:NTF524274 NJJ524273:NJJ524274 MZN524273:MZN524274 MPR524273:MPR524274 MFV524273:MFV524274 LVZ524273:LVZ524274 LMD524273:LMD524274 LCH524273:LCH524274 KSL524273:KSL524274 KIP524273:KIP524274 JYT524273:JYT524274 JOX524273:JOX524274 JFB524273:JFB524274 IVF524273:IVF524274 ILJ524273:ILJ524274 IBN524273:IBN524274 HRR524273:HRR524274 HHV524273:HHV524274 GXZ524273:GXZ524274 GOD524273:GOD524274 GEH524273:GEH524274 FUL524273:FUL524274 FKP524273:FKP524274 FAT524273:FAT524274 EQX524273:EQX524274 EHB524273:EHB524274 DXF524273:DXF524274 DNJ524273:DNJ524274 DDN524273:DDN524274 CTR524273:CTR524274 CJV524273:CJV524274 BZZ524273:BZZ524274 BQD524273:BQD524274 BGH524273:BGH524274 AWL524273:AWL524274 AMP524273:AMP524274 ACT524273:ACT524274 SX524273:SX524274 JB524273:JB524274 F524273:F524274 WVN458737:WVN458738 WLR458737:WLR458738 WBV458737:WBV458738 VRZ458737:VRZ458738 VID458737:VID458738 UYH458737:UYH458738 UOL458737:UOL458738 UEP458737:UEP458738 TUT458737:TUT458738 TKX458737:TKX458738 TBB458737:TBB458738 SRF458737:SRF458738 SHJ458737:SHJ458738 RXN458737:RXN458738 RNR458737:RNR458738 RDV458737:RDV458738 QTZ458737:QTZ458738 QKD458737:QKD458738 QAH458737:QAH458738 PQL458737:PQL458738 PGP458737:PGP458738 OWT458737:OWT458738 OMX458737:OMX458738 ODB458737:ODB458738 NTF458737:NTF458738 NJJ458737:NJJ458738 MZN458737:MZN458738 MPR458737:MPR458738 MFV458737:MFV458738 LVZ458737:LVZ458738 LMD458737:LMD458738 LCH458737:LCH458738 KSL458737:KSL458738 KIP458737:KIP458738 JYT458737:JYT458738 JOX458737:JOX458738 JFB458737:JFB458738 IVF458737:IVF458738 ILJ458737:ILJ458738 IBN458737:IBN458738 HRR458737:HRR458738 HHV458737:HHV458738 GXZ458737:GXZ458738 GOD458737:GOD458738 GEH458737:GEH458738 FUL458737:FUL458738 FKP458737:FKP458738 FAT458737:FAT458738 EQX458737:EQX458738 EHB458737:EHB458738 DXF458737:DXF458738 DNJ458737:DNJ458738 DDN458737:DDN458738 CTR458737:CTR458738 CJV458737:CJV458738 BZZ458737:BZZ458738 BQD458737:BQD458738 BGH458737:BGH458738 AWL458737:AWL458738 AMP458737:AMP458738 ACT458737:ACT458738 SX458737:SX458738 JB458737:JB458738 F458737:F458738 WVN393201:WVN393202 WLR393201:WLR393202 WBV393201:WBV393202 VRZ393201:VRZ393202 VID393201:VID393202 UYH393201:UYH393202 UOL393201:UOL393202 UEP393201:UEP393202 TUT393201:TUT393202 TKX393201:TKX393202 TBB393201:TBB393202 SRF393201:SRF393202 SHJ393201:SHJ393202 RXN393201:RXN393202 RNR393201:RNR393202 RDV393201:RDV393202 QTZ393201:QTZ393202 QKD393201:QKD393202 QAH393201:QAH393202 PQL393201:PQL393202 PGP393201:PGP393202 OWT393201:OWT393202 OMX393201:OMX393202 ODB393201:ODB393202 NTF393201:NTF393202 NJJ393201:NJJ393202 MZN393201:MZN393202 MPR393201:MPR393202 MFV393201:MFV393202 LVZ393201:LVZ393202 LMD393201:LMD393202 LCH393201:LCH393202 KSL393201:KSL393202 KIP393201:KIP393202 JYT393201:JYT393202 JOX393201:JOX393202 JFB393201:JFB393202 IVF393201:IVF393202 ILJ393201:ILJ393202 IBN393201:IBN393202 HRR393201:HRR393202 HHV393201:HHV393202 GXZ393201:GXZ393202 GOD393201:GOD393202 GEH393201:GEH393202 FUL393201:FUL393202 FKP393201:FKP393202 FAT393201:FAT393202 EQX393201:EQX393202 EHB393201:EHB393202 DXF393201:DXF393202 DNJ393201:DNJ393202 DDN393201:DDN393202 CTR393201:CTR393202 CJV393201:CJV393202 BZZ393201:BZZ393202 BQD393201:BQD393202 BGH393201:BGH393202 AWL393201:AWL393202 AMP393201:AMP393202 ACT393201:ACT393202 SX393201:SX393202 JB393201:JB393202 F393201:F393202 WVN327665:WVN327666 WLR327665:WLR327666 WBV327665:WBV327666 VRZ327665:VRZ327666 VID327665:VID327666 UYH327665:UYH327666 UOL327665:UOL327666 UEP327665:UEP327666 TUT327665:TUT327666 TKX327665:TKX327666 TBB327665:TBB327666 SRF327665:SRF327666 SHJ327665:SHJ327666 RXN327665:RXN327666 RNR327665:RNR327666 RDV327665:RDV327666 QTZ327665:QTZ327666 QKD327665:QKD327666 QAH327665:QAH327666 PQL327665:PQL327666 PGP327665:PGP327666 OWT327665:OWT327666 OMX327665:OMX327666 ODB327665:ODB327666 NTF327665:NTF327666 NJJ327665:NJJ327666 MZN327665:MZN327666 MPR327665:MPR327666 MFV327665:MFV327666 LVZ327665:LVZ327666 LMD327665:LMD327666 LCH327665:LCH327666 KSL327665:KSL327666 KIP327665:KIP327666 JYT327665:JYT327666 JOX327665:JOX327666 JFB327665:JFB327666 IVF327665:IVF327666 ILJ327665:ILJ327666 IBN327665:IBN327666 HRR327665:HRR327666 HHV327665:HHV327666 GXZ327665:GXZ327666 GOD327665:GOD327666 GEH327665:GEH327666 FUL327665:FUL327666 FKP327665:FKP327666 FAT327665:FAT327666 EQX327665:EQX327666 EHB327665:EHB327666 DXF327665:DXF327666 DNJ327665:DNJ327666 DDN327665:DDN327666 CTR327665:CTR327666 CJV327665:CJV327666 BZZ327665:BZZ327666 BQD327665:BQD327666 BGH327665:BGH327666 AWL327665:AWL327666 AMP327665:AMP327666 ACT327665:ACT327666 SX327665:SX327666 JB327665:JB327666 F327665:F327666 WVN262129:WVN262130 WLR262129:WLR262130 WBV262129:WBV262130 VRZ262129:VRZ262130 VID262129:VID262130 UYH262129:UYH262130 UOL262129:UOL262130 UEP262129:UEP262130 TUT262129:TUT262130 TKX262129:TKX262130 TBB262129:TBB262130 SRF262129:SRF262130 SHJ262129:SHJ262130 RXN262129:RXN262130 RNR262129:RNR262130 RDV262129:RDV262130 QTZ262129:QTZ262130 QKD262129:QKD262130 QAH262129:QAH262130 PQL262129:PQL262130 PGP262129:PGP262130 OWT262129:OWT262130 OMX262129:OMX262130 ODB262129:ODB262130 NTF262129:NTF262130 NJJ262129:NJJ262130 MZN262129:MZN262130 MPR262129:MPR262130 MFV262129:MFV262130 LVZ262129:LVZ262130 LMD262129:LMD262130 LCH262129:LCH262130 KSL262129:KSL262130 KIP262129:KIP262130 JYT262129:JYT262130 JOX262129:JOX262130 JFB262129:JFB262130 IVF262129:IVF262130 ILJ262129:ILJ262130 IBN262129:IBN262130 HRR262129:HRR262130 HHV262129:HHV262130 GXZ262129:GXZ262130 GOD262129:GOD262130 GEH262129:GEH262130 FUL262129:FUL262130 FKP262129:FKP262130 FAT262129:FAT262130 EQX262129:EQX262130 EHB262129:EHB262130 DXF262129:DXF262130 DNJ262129:DNJ262130 DDN262129:DDN262130 CTR262129:CTR262130 CJV262129:CJV262130 BZZ262129:BZZ262130 BQD262129:BQD262130 BGH262129:BGH262130 AWL262129:AWL262130 AMP262129:AMP262130 ACT262129:ACT262130 SX262129:SX262130 JB262129:JB262130 F262129:F262130 WVN196593:WVN196594 WLR196593:WLR196594 WBV196593:WBV196594 VRZ196593:VRZ196594 VID196593:VID196594 UYH196593:UYH196594 UOL196593:UOL196594 UEP196593:UEP196594 TUT196593:TUT196594 TKX196593:TKX196594 TBB196593:TBB196594 SRF196593:SRF196594 SHJ196593:SHJ196594 RXN196593:RXN196594 RNR196593:RNR196594 RDV196593:RDV196594 QTZ196593:QTZ196594 QKD196593:QKD196594 QAH196593:QAH196594 PQL196593:PQL196594 PGP196593:PGP196594 OWT196593:OWT196594 OMX196593:OMX196594 ODB196593:ODB196594 NTF196593:NTF196594 NJJ196593:NJJ196594 MZN196593:MZN196594 MPR196593:MPR196594 MFV196593:MFV196594 LVZ196593:LVZ196594 LMD196593:LMD196594 LCH196593:LCH196594 KSL196593:KSL196594 KIP196593:KIP196594 JYT196593:JYT196594 JOX196593:JOX196594 JFB196593:JFB196594 IVF196593:IVF196594 ILJ196593:ILJ196594 IBN196593:IBN196594 HRR196593:HRR196594 HHV196593:HHV196594 GXZ196593:GXZ196594 GOD196593:GOD196594 GEH196593:GEH196594 FUL196593:FUL196594 FKP196593:FKP196594 FAT196593:FAT196594 EQX196593:EQX196594 EHB196593:EHB196594 DXF196593:DXF196594 DNJ196593:DNJ196594 DDN196593:DDN196594 CTR196593:CTR196594 CJV196593:CJV196594 BZZ196593:BZZ196594 BQD196593:BQD196594 BGH196593:BGH196594 AWL196593:AWL196594 AMP196593:AMP196594 ACT196593:ACT196594 SX196593:SX196594 JB196593:JB196594 F196593:F196594 WVN131057:WVN131058 WLR131057:WLR131058 WBV131057:WBV131058 VRZ131057:VRZ131058 VID131057:VID131058 UYH131057:UYH131058 UOL131057:UOL131058 UEP131057:UEP131058 TUT131057:TUT131058 TKX131057:TKX131058 TBB131057:TBB131058 SRF131057:SRF131058 SHJ131057:SHJ131058 RXN131057:RXN131058 RNR131057:RNR131058 RDV131057:RDV131058 QTZ131057:QTZ131058 QKD131057:QKD131058 QAH131057:QAH131058 PQL131057:PQL131058 PGP131057:PGP131058 OWT131057:OWT131058 OMX131057:OMX131058 ODB131057:ODB131058 NTF131057:NTF131058 NJJ131057:NJJ131058 MZN131057:MZN131058 MPR131057:MPR131058 MFV131057:MFV131058 LVZ131057:LVZ131058 LMD131057:LMD131058 LCH131057:LCH131058 KSL131057:KSL131058 KIP131057:KIP131058 JYT131057:JYT131058 JOX131057:JOX131058 JFB131057:JFB131058 IVF131057:IVF131058 ILJ131057:ILJ131058 IBN131057:IBN131058 HRR131057:HRR131058 HHV131057:HHV131058 GXZ131057:GXZ131058 GOD131057:GOD131058 GEH131057:GEH131058 FUL131057:FUL131058 FKP131057:FKP131058 FAT131057:FAT131058 EQX131057:EQX131058 EHB131057:EHB131058 DXF131057:DXF131058 DNJ131057:DNJ131058 DDN131057:DDN131058 CTR131057:CTR131058 CJV131057:CJV131058 BZZ131057:BZZ131058 BQD131057:BQD131058 BGH131057:BGH131058 AWL131057:AWL131058 AMP131057:AMP131058 ACT131057:ACT131058 SX131057:SX131058 JB131057:JB131058 F131057:F131058 WVN65521:WVN65522 WLR65521:WLR65522 WBV65521:WBV65522 VRZ65521:VRZ65522 VID65521:VID65522 UYH65521:UYH65522 UOL65521:UOL65522 UEP65521:UEP65522 TUT65521:TUT65522 TKX65521:TKX65522 TBB65521:TBB65522 SRF65521:SRF65522 SHJ65521:SHJ65522 RXN65521:RXN65522 RNR65521:RNR65522 RDV65521:RDV65522 QTZ65521:QTZ65522 QKD65521:QKD65522 QAH65521:QAH65522 PQL65521:PQL65522 PGP65521:PGP65522 OWT65521:OWT65522 OMX65521:OMX65522 ODB65521:ODB65522 NTF65521:NTF65522 NJJ65521:NJJ65522 MZN65521:MZN65522 MPR65521:MPR65522 MFV65521:MFV65522 LVZ65521:LVZ65522 LMD65521:LMD65522 LCH65521:LCH65522 KSL65521:KSL65522 KIP65521:KIP65522 JYT65521:JYT65522 JOX65521:JOX65522 JFB65521:JFB65522 IVF65521:IVF65522 ILJ65521:ILJ65522 IBN65521:IBN65522 HRR65521:HRR65522 HHV65521:HHV65522 GXZ65521:GXZ65522 GOD65521:GOD65522 GEH65521:GEH65522 FUL65521:FUL65522 FKP65521:FKP65522 FAT65521:FAT65522 EQX65521:EQX65522 EHB65521:EHB65522 DXF65521:DXF65522 DNJ65521:DNJ65522 DDN65521:DDN65522 CTR65521:CTR65522 CJV65521:CJV65522 BZZ65521:BZZ65522 BQD65521:BQD65522 BGH65521:BGH65522 AWL65521:AWL65522 AMP65521:AMP65522 ACT65521:ACT65522 SX65521:SX65522 JB65521:JB65522">
      <formula1>$F$21:$F$91</formula1>
    </dataValidation>
    <dataValidation type="list" errorStyle="warning" allowBlank="1" showInputMessage="1" showErrorMessage="1" errorTitle="FERC ACCOUNT" error="This FERC Account is not included in the drop-down list. Is this the account you want to use?" sqref="C65521:C65522 WVK982988:WVK982989 WLO982988:WLO982989 WBS982988:WBS982989 VRW982988:VRW982989 VIA982988:VIA982989 UYE982988:UYE982989 UOI982988:UOI982989 UEM982988:UEM982989 TUQ982988:TUQ982989 TKU982988:TKU982989 TAY982988:TAY982989 SRC982988:SRC982989 SHG982988:SHG982989 RXK982988:RXK982989 RNO982988:RNO982989 RDS982988:RDS982989 QTW982988:QTW982989 QKA982988:QKA982989 QAE982988:QAE982989 PQI982988:PQI982989 PGM982988:PGM982989 OWQ982988:OWQ982989 OMU982988:OMU982989 OCY982988:OCY982989 NTC982988:NTC982989 NJG982988:NJG982989 MZK982988:MZK982989 MPO982988:MPO982989 MFS982988:MFS982989 LVW982988:LVW982989 LMA982988:LMA982989 LCE982988:LCE982989 KSI982988:KSI982989 KIM982988:KIM982989 JYQ982988:JYQ982989 JOU982988:JOU982989 JEY982988:JEY982989 IVC982988:IVC982989 ILG982988:ILG982989 IBK982988:IBK982989 HRO982988:HRO982989 HHS982988:HHS982989 GXW982988:GXW982989 GOA982988:GOA982989 GEE982988:GEE982989 FUI982988:FUI982989 FKM982988:FKM982989 FAQ982988:FAQ982989 EQU982988:EQU982989 EGY982988:EGY982989 DXC982988:DXC982989 DNG982988:DNG982989 DDK982988:DDK982989 CTO982988:CTO982989 CJS982988:CJS982989 BZW982988:BZW982989 BQA982988:BQA982989 BGE982988:BGE982989 AWI982988:AWI982989 AMM982988:AMM982989 ACQ982988:ACQ982989 SU982988:SU982989 IY982988:IY982989 C982988:C982989 WVK917452:WVK917453 WLO917452:WLO917453 WBS917452:WBS917453 VRW917452:VRW917453 VIA917452:VIA917453 UYE917452:UYE917453 UOI917452:UOI917453 UEM917452:UEM917453 TUQ917452:TUQ917453 TKU917452:TKU917453 TAY917452:TAY917453 SRC917452:SRC917453 SHG917452:SHG917453 RXK917452:RXK917453 RNO917452:RNO917453 RDS917452:RDS917453 QTW917452:QTW917453 QKA917452:QKA917453 QAE917452:QAE917453 PQI917452:PQI917453 PGM917452:PGM917453 OWQ917452:OWQ917453 OMU917452:OMU917453 OCY917452:OCY917453 NTC917452:NTC917453 NJG917452:NJG917453 MZK917452:MZK917453 MPO917452:MPO917453 MFS917452:MFS917453 LVW917452:LVW917453 LMA917452:LMA917453 LCE917452:LCE917453 KSI917452:KSI917453 KIM917452:KIM917453 JYQ917452:JYQ917453 JOU917452:JOU917453 JEY917452:JEY917453 IVC917452:IVC917453 ILG917452:ILG917453 IBK917452:IBK917453 HRO917452:HRO917453 HHS917452:HHS917453 GXW917452:GXW917453 GOA917452:GOA917453 GEE917452:GEE917453 FUI917452:FUI917453 FKM917452:FKM917453 FAQ917452:FAQ917453 EQU917452:EQU917453 EGY917452:EGY917453 DXC917452:DXC917453 DNG917452:DNG917453 DDK917452:DDK917453 CTO917452:CTO917453 CJS917452:CJS917453 BZW917452:BZW917453 BQA917452:BQA917453 BGE917452:BGE917453 AWI917452:AWI917453 AMM917452:AMM917453 ACQ917452:ACQ917453 SU917452:SU917453 IY917452:IY917453 C917452:C917453 WVK851916:WVK851917 WLO851916:WLO851917 WBS851916:WBS851917 VRW851916:VRW851917 VIA851916:VIA851917 UYE851916:UYE851917 UOI851916:UOI851917 UEM851916:UEM851917 TUQ851916:TUQ851917 TKU851916:TKU851917 TAY851916:TAY851917 SRC851916:SRC851917 SHG851916:SHG851917 RXK851916:RXK851917 RNO851916:RNO851917 RDS851916:RDS851917 QTW851916:QTW851917 QKA851916:QKA851917 QAE851916:QAE851917 PQI851916:PQI851917 PGM851916:PGM851917 OWQ851916:OWQ851917 OMU851916:OMU851917 OCY851916:OCY851917 NTC851916:NTC851917 NJG851916:NJG851917 MZK851916:MZK851917 MPO851916:MPO851917 MFS851916:MFS851917 LVW851916:LVW851917 LMA851916:LMA851917 LCE851916:LCE851917 KSI851916:KSI851917 KIM851916:KIM851917 JYQ851916:JYQ851917 JOU851916:JOU851917 JEY851916:JEY851917 IVC851916:IVC851917 ILG851916:ILG851917 IBK851916:IBK851917 HRO851916:HRO851917 HHS851916:HHS851917 GXW851916:GXW851917 GOA851916:GOA851917 GEE851916:GEE851917 FUI851916:FUI851917 FKM851916:FKM851917 FAQ851916:FAQ851917 EQU851916:EQU851917 EGY851916:EGY851917 DXC851916:DXC851917 DNG851916:DNG851917 DDK851916:DDK851917 CTO851916:CTO851917 CJS851916:CJS851917 BZW851916:BZW851917 BQA851916:BQA851917 BGE851916:BGE851917 AWI851916:AWI851917 AMM851916:AMM851917 ACQ851916:ACQ851917 SU851916:SU851917 IY851916:IY851917 C851916:C851917 WVK786380:WVK786381 WLO786380:WLO786381 WBS786380:WBS786381 VRW786380:VRW786381 VIA786380:VIA786381 UYE786380:UYE786381 UOI786380:UOI786381 UEM786380:UEM786381 TUQ786380:TUQ786381 TKU786380:TKU786381 TAY786380:TAY786381 SRC786380:SRC786381 SHG786380:SHG786381 RXK786380:RXK786381 RNO786380:RNO786381 RDS786380:RDS786381 QTW786380:QTW786381 QKA786380:QKA786381 QAE786380:QAE786381 PQI786380:PQI786381 PGM786380:PGM786381 OWQ786380:OWQ786381 OMU786380:OMU786381 OCY786380:OCY786381 NTC786380:NTC786381 NJG786380:NJG786381 MZK786380:MZK786381 MPO786380:MPO786381 MFS786380:MFS786381 LVW786380:LVW786381 LMA786380:LMA786381 LCE786380:LCE786381 KSI786380:KSI786381 KIM786380:KIM786381 JYQ786380:JYQ786381 JOU786380:JOU786381 JEY786380:JEY786381 IVC786380:IVC786381 ILG786380:ILG786381 IBK786380:IBK786381 HRO786380:HRO786381 HHS786380:HHS786381 GXW786380:GXW786381 GOA786380:GOA786381 GEE786380:GEE786381 FUI786380:FUI786381 FKM786380:FKM786381 FAQ786380:FAQ786381 EQU786380:EQU786381 EGY786380:EGY786381 DXC786380:DXC786381 DNG786380:DNG786381 DDK786380:DDK786381 CTO786380:CTO786381 CJS786380:CJS786381 BZW786380:BZW786381 BQA786380:BQA786381 BGE786380:BGE786381 AWI786380:AWI786381 AMM786380:AMM786381 ACQ786380:ACQ786381 SU786380:SU786381 IY786380:IY786381 C786380:C786381 WVK720844:WVK720845 WLO720844:WLO720845 WBS720844:WBS720845 VRW720844:VRW720845 VIA720844:VIA720845 UYE720844:UYE720845 UOI720844:UOI720845 UEM720844:UEM720845 TUQ720844:TUQ720845 TKU720844:TKU720845 TAY720844:TAY720845 SRC720844:SRC720845 SHG720844:SHG720845 RXK720844:RXK720845 RNO720844:RNO720845 RDS720844:RDS720845 QTW720844:QTW720845 QKA720844:QKA720845 QAE720844:QAE720845 PQI720844:PQI720845 PGM720844:PGM720845 OWQ720844:OWQ720845 OMU720844:OMU720845 OCY720844:OCY720845 NTC720844:NTC720845 NJG720844:NJG720845 MZK720844:MZK720845 MPO720844:MPO720845 MFS720844:MFS720845 LVW720844:LVW720845 LMA720844:LMA720845 LCE720844:LCE720845 KSI720844:KSI720845 KIM720844:KIM720845 JYQ720844:JYQ720845 JOU720844:JOU720845 JEY720844:JEY720845 IVC720844:IVC720845 ILG720844:ILG720845 IBK720844:IBK720845 HRO720844:HRO720845 HHS720844:HHS720845 GXW720844:GXW720845 GOA720844:GOA720845 GEE720844:GEE720845 FUI720844:FUI720845 FKM720844:FKM720845 FAQ720844:FAQ720845 EQU720844:EQU720845 EGY720844:EGY720845 DXC720844:DXC720845 DNG720844:DNG720845 DDK720844:DDK720845 CTO720844:CTO720845 CJS720844:CJS720845 BZW720844:BZW720845 BQA720844:BQA720845 BGE720844:BGE720845 AWI720844:AWI720845 AMM720844:AMM720845 ACQ720844:ACQ720845 SU720844:SU720845 IY720844:IY720845 C720844:C720845 WVK655308:WVK655309 WLO655308:WLO655309 WBS655308:WBS655309 VRW655308:VRW655309 VIA655308:VIA655309 UYE655308:UYE655309 UOI655308:UOI655309 UEM655308:UEM655309 TUQ655308:TUQ655309 TKU655308:TKU655309 TAY655308:TAY655309 SRC655308:SRC655309 SHG655308:SHG655309 RXK655308:RXK655309 RNO655308:RNO655309 RDS655308:RDS655309 QTW655308:QTW655309 QKA655308:QKA655309 QAE655308:QAE655309 PQI655308:PQI655309 PGM655308:PGM655309 OWQ655308:OWQ655309 OMU655308:OMU655309 OCY655308:OCY655309 NTC655308:NTC655309 NJG655308:NJG655309 MZK655308:MZK655309 MPO655308:MPO655309 MFS655308:MFS655309 LVW655308:LVW655309 LMA655308:LMA655309 LCE655308:LCE655309 KSI655308:KSI655309 KIM655308:KIM655309 JYQ655308:JYQ655309 JOU655308:JOU655309 JEY655308:JEY655309 IVC655308:IVC655309 ILG655308:ILG655309 IBK655308:IBK655309 HRO655308:HRO655309 HHS655308:HHS655309 GXW655308:GXW655309 GOA655308:GOA655309 GEE655308:GEE655309 FUI655308:FUI655309 FKM655308:FKM655309 FAQ655308:FAQ655309 EQU655308:EQU655309 EGY655308:EGY655309 DXC655308:DXC655309 DNG655308:DNG655309 DDK655308:DDK655309 CTO655308:CTO655309 CJS655308:CJS655309 BZW655308:BZW655309 BQA655308:BQA655309 BGE655308:BGE655309 AWI655308:AWI655309 AMM655308:AMM655309 ACQ655308:ACQ655309 SU655308:SU655309 IY655308:IY655309 C655308:C655309 WVK589772:WVK589773 WLO589772:WLO589773 WBS589772:WBS589773 VRW589772:VRW589773 VIA589772:VIA589773 UYE589772:UYE589773 UOI589772:UOI589773 UEM589772:UEM589773 TUQ589772:TUQ589773 TKU589772:TKU589773 TAY589772:TAY589773 SRC589772:SRC589773 SHG589772:SHG589773 RXK589772:RXK589773 RNO589772:RNO589773 RDS589772:RDS589773 QTW589772:QTW589773 QKA589772:QKA589773 QAE589772:QAE589773 PQI589772:PQI589773 PGM589772:PGM589773 OWQ589772:OWQ589773 OMU589772:OMU589773 OCY589772:OCY589773 NTC589772:NTC589773 NJG589772:NJG589773 MZK589772:MZK589773 MPO589772:MPO589773 MFS589772:MFS589773 LVW589772:LVW589773 LMA589772:LMA589773 LCE589772:LCE589773 KSI589772:KSI589773 KIM589772:KIM589773 JYQ589772:JYQ589773 JOU589772:JOU589773 JEY589772:JEY589773 IVC589772:IVC589773 ILG589772:ILG589773 IBK589772:IBK589773 HRO589772:HRO589773 HHS589772:HHS589773 GXW589772:GXW589773 GOA589772:GOA589773 GEE589772:GEE589773 FUI589772:FUI589773 FKM589772:FKM589773 FAQ589772:FAQ589773 EQU589772:EQU589773 EGY589772:EGY589773 DXC589772:DXC589773 DNG589772:DNG589773 DDK589772:DDK589773 CTO589772:CTO589773 CJS589772:CJS589773 BZW589772:BZW589773 BQA589772:BQA589773 BGE589772:BGE589773 AWI589772:AWI589773 AMM589772:AMM589773 ACQ589772:ACQ589773 SU589772:SU589773 IY589772:IY589773 C589772:C589773 WVK524236:WVK524237 WLO524236:WLO524237 WBS524236:WBS524237 VRW524236:VRW524237 VIA524236:VIA524237 UYE524236:UYE524237 UOI524236:UOI524237 UEM524236:UEM524237 TUQ524236:TUQ524237 TKU524236:TKU524237 TAY524236:TAY524237 SRC524236:SRC524237 SHG524236:SHG524237 RXK524236:RXK524237 RNO524236:RNO524237 RDS524236:RDS524237 QTW524236:QTW524237 QKA524236:QKA524237 QAE524236:QAE524237 PQI524236:PQI524237 PGM524236:PGM524237 OWQ524236:OWQ524237 OMU524236:OMU524237 OCY524236:OCY524237 NTC524236:NTC524237 NJG524236:NJG524237 MZK524236:MZK524237 MPO524236:MPO524237 MFS524236:MFS524237 LVW524236:LVW524237 LMA524236:LMA524237 LCE524236:LCE524237 KSI524236:KSI524237 KIM524236:KIM524237 JYQ524236:JYQ524237 JOU524236:JOU524237 JEY524236:JEY524237 IVC524236:IVC524237 ILG524236:ILG524237 IBK524236:IBK524237 HRO524236:HRO524237 HHS524236:HHS524237 GXW524236:GXW524237 GOA524236:GOA524237 GEE524236:GEE524237 FUI524236:FUI524237 FKM524236:FKM524237 FAQ524236:FAQ524237 EQU524236:EQU524237 EGY524236:EGY524237 DXC524236:DXC524237 DNG524236:DNG524237 DDK524236:DDK524237 CTO524236:CTO524237 CJS524236:CJS524237 BZW524236:BZW524237 BQA524236:BQA524237 BGE524236:BGE524237 AWI524236:AWI524237 AMM524236:AMM524237 ACQ524236:ACQ524237 SU524236:SU524237 IY524236:IY524237 C524236:C524237 WVK458700:WVK458701 WLO458700:WLO458701 WBS458700:WBS458701 VRW458700:VRW458701 VIA458700:VIA458701 UYE458700:UYE458701 UOI458700:UOI458701 UEM458700:UEM458701 TUQ458700:TUQ458701 TKU458700:TKU458701 TAY458700:TAY458701 SRC458700:SRC458701 SHG458700:SHG458701 RXK458700:RXK458701 RNO458700:RNO458701 RDS458700:RDS458701 QTW458700:QTW458701 QKA458700:QKA458701 QAE458700:QAE458701 PQI458700:PQI458701 PGM458700:PGM458701 OWQ458700:OWQ458701 OMU458700:OMU458701 OCY458700:OCY458701 NTC458700:NTC458701 NJG458700:NJG458701 MZK458700:MZK458701 MPO458700:MPO458701 MFS458700:MFS458701 LVW458700:LVW458701 LMA458700:LMA458701 LCE458700:LCE458701 KSI458700:KSI458701 KIM458700:KIM458701 JYQ458700:JYQ458701 JOU458700:JOU458701 JEY458700:JEY458701 IVC458700:IVC458701 ILG458700:ILG458701 IBK458700:IBK458701 HRO458700:HRO458701 HHS458700:HHS458701 GXW458700:GXW458701 GOA458700:GOA458701 GEE458700:GEE458701 FUI458700:FUI458701 FKM458700:FKM458701 FAQ458700:FAQ458701 EQU458700:EQU458701 EGY458700:EGY458701 DXC458700:DXC458701 DNG458700:DNG458701 DDK458700:DDK458701 CTO458700:CTO458701 CJS458700:CJS458701 BZW458700:BZW458701 BQA458700:BQA458701 BGE458700:BGE458701 AWI458700:AWI458701 AMM458700:AMM458701 ACQ458700:ACQ458701 SU458700:SU458701 IY458700:IY458701 C458700:C458701 WVK393164:WVK393165 WLO393164:WLO393165 WBS393164:WBS393165 VRW393164:VRW393165 VIA393164:VIA393165 UYE393164:UYE393165 UOI393164:UOI393165 UEM393164:UEM393165 TUQ393164:TUQ393165 TKU393164:TKU393165 TAY393164:TAY393165 SRC393164:SRC393165 SHG393164:SHG393165 RXK393164:RXK393165 RNO393164:RNO393165 RDS393164:RDS393165 QTW393164:QTW393165 QKA393164:QKA393165 QAE393164:QAE393165 PQI393164:PQI393165 PGM393164:PGM393165 OWQ393164:OWQ393165 OMU393164:OMU393165 OCY393164:OCY393165 NTC393164:NTC393165 NJG393164:NJG393165 MZK393164:MZK393165 MPO393164:MPO393165 MFS393164:MFS393165 LVW393164:LVW393165 LMA393164:LMA393165 LCE393164:LCE393165 KSI393164:KSI393165 KIM393164:KIM393165 JYQ393164:JYQ393165 JOU393164:JOU393165 JEY393164:JEY393165 IVC393164:IVC393165 ILG393164:ILG393165 IBK393164:IBK393165 HRO393164:HRO393165 HHS393164:HHS393165 GXW393164:GXW393165 GOA393164:GOA393165 GEE393164:GEE393165 FUI393164:FUI393165 FKM393164:FKM393165 FAQ393164:FAQ393165 EQU393164:EQU393165 EGY393164:EGY393165 DXC393164:DXC393165 DNG393164:DNG393165 DDK393164:DDK393165 CTO393164:CTO393165 CJS393164:CJS393165 BZW393164:BZW393165 BQA393164:BQA393165 BGE393164:BGE393165 AWI393164:AWI393165 AMM393164:AMM393165 ACQ393164:ACQ393165 SU393164:SU393165 IY393164:IY393165 C393164:C393165 WVK327628:WVK327629 WLO327628:WLO327629 WBS327628:WBS327629 VRW327628:VRW327629 VIA327628:VIA327629 UYE327628:UYE327629 UOI327628:UOI327629 UEM327628:UEM327629 TUQ327628:TUQ327629 TKU327628:TKU327629 TAY327628:TAY327629 SRC327628:SRC327629 SHG327628:SHG327629 RXK327628:RXK327629 RNO327628:RNO327629 RDS327628:RDS327629 QTW327628:QTW327629 QKA327628:QKA327629 QAE327628:QAE327629 PQI327628:PQI327629 PGM327628:PGM327629 OWQ327628:OWQ327629 OMU327628:OMU327629 OCY327628:OCY327629 NTC327628:NTC327629 NJG327628:NJG327629 MZK327628:MZK327629 MPO327628:MPO327629 MFS327628:MFS327629 LVW327628:LVW327629 LMA327628:LMA327629 LCE327628:LCE327629 KSI327628:KSI327629 KIM327628:KIM327629 JYQ327628:JYQ327629 JOU327628:JOU327629 JEY327628:JEY327629 IVC327628:IVC327629 ILG327628:ILG327629 IBK327628:IBK327629 HRO327628:HRO327629 HHS327628:HHS327629 GXW327628:GXW327629 GOA327628:GOA327629 GEE327628:GEE327629 FUI327628:FUI327629 FKM327628:FKM327629 FAQ327628:FAQ327629 EQU327628:EQU327629 EGY327628:EGY327629 DXC327628:DXC327629 DNG327628:DNG327629 DDK327628:DDK327629 CTO327628:CTO327629 CJS327628:CJS327629 BZW327628:BZW327629 BQA327628:BQA327629 BGE327628:BGE327629 AWI327628:AWI327629 AMM327628:AMM327629 ACQ327628:ACQ327629 SU327628:SU327629 IY327628:IY327629 C327628:C327629 WVK262092:WVK262093 WLO262092:WLO262093 WBS262092:WBS262093 VRW262092:VRW262093 VIA262092:VIA262093 UYE262092:UYE262093 UOI262092:UOI262093 UEM262092:UEM262093 TUQ262092:TUQ262093 TKU262092:TKU262093 TAY262092:TAY262093 SRC262092:SRC262093 SHG262092:SHG262093 RXK262092:RXK262093 RNO262092:RNO262093 RDS262092:RDS262093 QTW262092:QTW262093 QKA262092:QKA262093 QAE262092:QAE262093 PQI262092:PQI262093 PGM262092:PGM262093 OWQ262092:OWQ262093 OMU262092:OMU262093 OCY262092:OCY262093 NTC262092:NTC262093 NJG262092:NJG262093 MZK262092:MZK262093 MPO262092:MPO262093 MFS262092:MFS262093 LVW262092:LVW262093 LMA262092:LMA262093 LCE262092:LCE262093 KSI262092:KSI262093 KIM262092:KIM262093 JYQ262092:JYQ262093 JOU262092:JOU262093 JEY262092:JEY262093 IVC262092:IVC262093 ILG262092:ILG262093 IBK262092:IBK262093 HRO262092:HRO262093 HHS262092:HHS262093 GXW262092:GXW262093 GOA262092:GOA262093 GEE262092:GEE262093 FUI262092:FUI262093 FKM262092:FKM262093 FAQ262092:FAQ262093 EQU262092:EQU262093 EGY262092:EGY262093 DXC262092:DXC262093 DNG262092:DNG262093 DDK262092:DDK262093 CTO262092:CTO262093 CJS262092:CJS262093 BZW262092:BZW262093 BQA262092:BQA262093 BGE262092:BGE262093 AWI262092:AWI262093 AMM262092:AMM262093 ACQ262092:ACQ262093 SU262092:SU262093 IY262092:IY262093 C262092:C262093 WVK196556:WVK196557 WLO196556:WLO196557 WBS196556:WBS196557 VRW196556:VRW196557 VIA196556:VIA196557 UYE196556:UYE196557 UOI196556:UOI196557 UEM196556:UEM196557 TUQ196556:TUQ196557 TKU196556:TKU196557 TAY196556:TAY196557 SRC196556:SRC196557 SHG196556:SHG196557 RXK196556:RXK196557 RNO196556:RNO196557 RDS196556:RDS196557 QTW196556:QTW196557 QKA196556:QKA196557 QAE196556:QAE196557 PQI196556:PQI196557 PGM196556:PGM196557 OWQ196556:OWQ196557 OMU196556:OMU196557 OCY196556:OCY196557 NTC196556:NTC196557 NJG196556:NJG196557 MZK196556:MZK196557 MPO196556:MPO196557 MFS196556:MFS196557 LVW196556:LVW196557 LMA196556:LMA196557 LCE196556:LCE196557 KSI196556:KSI196557 KIM196556:KIM196557 JYQ196556:JYQ196557 JOU196556:JOU196557 JEY196556:JEY196557 IVC196556:IVC196557 ILG196556:ILG196557 IBK196556:IBK196557 HRO196556:HRO196557 HHS196556:HHS196557 GXW196556:GXW196557 GOA196556:GOA196557 GEE196556:GEE196557 FUI196556:FUI196557 FKM196556:FKM196557 FAQ196556:FAQ196557 EQU196556:EQU196557 EGY196556:EGY196557 DXC196556:DXC196557 DNG196556:DNG196557 DDK196556:DDK196557 CTO196556:CTO196557 CJS196556:CJS196557 BZW196556:BZW196557 BQA196556:BQA196557 BGE196556:BGE196557 AWI196556:AWI196557 AMM196556:AMM196557 ACQ196556:ACQ196557 SU196556:SU196557 IY196556:IY196557 C196556:C196557 WVK131020:WVK131021 WLO131020:WLO131021 WBS131020:WBS131021 VRW131020:VRW131021 VIA131020:VIA131021 UYE131020:UYE131021 UOI131020:UOI131021 UEM131020:UEM131021 TUQ131020:TUQ131021 TKU131020:TKU131021 TAY131020:TAY131021 SRC131020:SRC131021 SHG131020:SHG131021 RXK131020:RXK131021 RNO131020:RNO131021 RDS131020:RDS131021 QTW131020:QTW131021 QKA131020:QKA131021 QAE131020:QAE131021 PQI131020:PQI131021 PGM131020:PGM131021 OWQ131020:OWQ131021 OMU131020:OMU131021 OCY131020:OCY131021 NTC131020:NTC131021 NJG131020:NJG131021 MZK131020:MZK131021 MPO131020:MPO131021 MFS131020:MFS131021 LVW131020:LVW131021 LMA131020:LMA131021 LCE131020:LCE131021 KSI131020:KSI131021 KIM131020:KIM131021 JYQ131020:JYQ131021 JOU131020:JOU131021 JEY131020:JEY131021 IVC131020:IVC131021 ILG131020:ILG131021 IBK131020:IBK131021 HRO131020:HRO131021 HHS131020:HHS131021 GXW131020:GXW131021 GOA131020:GOA131021 GEE131020:GEE131021 FUI131020:FUI131021 FKM131020:FKM131021 FAQ131020:FAQ131021 EQU131020:EQU131021 EGY131020:EGY131021 DXC131020:DXC131021 DNG131020:DNG131021 DDK131020:DDK131021 CTO131020:CTO131021 CJS131020:CJS131021 BZW131020:BZW131021 BQA131020:BQA131021 BGE131020:BGE131021 AWI131020:AWI131021 AMM131020:AMM131021 ACQ131020:ACQ131021 SU131020:SU131021 IY131020:IY131021 C131020:C131021 WVK65484:WVK65485 WLO65484:WLO65485 WBS65484:WBS65485 VRW65484:VRW65485 VIA65484:VIA65485 UYE65484:UYE65485 UOI65484:UOI65485 UEM65484:UEM65485 TUQ65484:TUQ65485 TKU65484:TKU65485 TAY65484:TAY65485 SRC65484:SRC65485 SHG65484:SHG65485 RXK65484:RXK65485 RNO65484:RNO65485 RDS65484:RDS65485 QTW65484:QTW65485 QKA65484:QKA65485 QAE65484:QAE65485 PQI65484:PQI65485 PGM65484:PGM65485 OWQ65484:OWQ65485 OMU65484:OMU65485 OCY65484:OCY65485 NTC65484:NTC65485 NJG65484:NJG65485 MZK65484:MZK65485 MPO65484:MPO65485 MFS65484:MFS65485 LVW65484:LVW65485 LMA65484:LMA65485 LCE65484:LCE65485 KSI65484:KSI65485 KIM65484:KIM65485 JYQ65484:JYQ65485 JOU65484:JOU65485 JEY65484:JEY65485 IVC65484:IVC65485 ILG65484:ILG65485 IBK65484:IBK65485 HRO65484:HRO65485 HHS65484:HHS65485 GXW65484:GXW65485 GOA65484:GOA65485 GEE65484:GEE65485 FUI65484:FUI65485 FKM65484:FKM65485 FAQ65484:FAQ65485 EQU65484:EQU65485 EGY65484:EGY65485 DXC65484:DXC65485 DNG65484:DNG65485 DDK65484:DDK65485 CTO65484:CTO65485 CJS65484:CJS65485 BZW65484:BZW65485 BQA65484:BQA65485 BGE65484:BGE65485 AWI65484:AWI65485 AMM65484:AMM65485 ACQ65484:ACQ65485 SU65484:SU65485 IY65484:IY65485 C65484:C65485 WVK18:WVK19 WLO18:WLO19 WBS18:WBS19 VRW18:VRW19 VIA18:VIA19 UYE18:UYE19 UOI18:UOI19 UEM18:UEM19 TUQ18:TUQ19 TKU18:TKU19 TAY18:TAY19 SRC18:SRC19 SHG18:SHG19 RXK18:RXK19 RNO18:RNO19 RDS18:RDS19 QTW18:QTW19 QKA18:QKA19 QAE18:QAE19 PQI18:PQI19 PGM18:PGM19 OWQ18:OWQ19 OMU18:OMU19 OCY18:OCY19 NTC18:NTC19 NJG18:NJG19 MZK18:MZK19 MPO18:MPO19 MFS18:MFS19 LVW18:LVW19 LMA18:LMA19 LCE18:LCE19 KSI18:KSI19 KIM18:KIM19 JYQ18:JYQ19 JOU18:JOU19 JEY18:JEY19 IVC18:IVC19 ILG18:ILG19 IBK18:IBK19 HRO18:HRO19 HHS18:HHS19 GXW18:GXW19 GOA18:GOA19 GEE18:GEE19 FUI18:FUI19 FKM18:FKM19 FAQ18:FAQ19 EQU18:EQU19 EGY18:EGY19 DXC18:DXC19 DNG18:DNG19 DDK18:DDK19 CTO18:CTO19 CJS18:CJS19 BZW18:BZW19 BQA18:BQA19 BGE18:BGE19 AWI18:AWI19 AMM18:AMM19 ACQ18:ACQ19 SU18:SU19 IY18:IY19 C18:C19 WVK982991:WVK982992 WLO982991:WLO982992 WBS982991:WBS982992 VRW982991:VRW982992 VIA982991:VIA982992 UYE982991:UYE982992 UOI982991:UOI982992 UEM982991:UEM982992 TUQ982991:TUQ982992 TKU982991:TKU982992 TAY982991:TAY982992 SRC982991:SRC982992 SHG982991:SHG982992 RXK982991:RXK982992 RNO982991:RNO982992 RDS982991:RDS982992 QTW982991:QTW982992 QKA982991:QKA982992 QAE982991:QAE982992 PQI982991:PQI982992 PGM982991:PGM982992 OWQ982991:OWQ982992 OMU982991:OMU982992 OCY982991:OCY982992 NTC982991:NTC982992 NJG982991:NJG982992 MZK982991:MZK982992 MPO982991:MPO982992 MFS982991:MFS982992 LVW982991:LVW982992 LMA982991:LMA982992 LCE982991:LCE982992 KSI982991:KSI982992 KIM982991:KIM982992 JYQ982991:JYQ982992 JOU982991:JOU982992 JEY982991:JEY982992 IVC982991:IVC982992 ILG982991:ILG982992 IBK982991:IBK982992 HRO982991:HRO982992 HHS982991:HHS982992 GXW982991:GXW982992 GOA982991:GOA982992 GEE982991:GEE982992 FUI982991:FUI982992 FKM982991:FKM982992 FAQ982991:FAQ982992 EQU982991:EQU982992 EGY982991:EGY982992 DXC982991:DXC982992 DNG982991:DNG982992 DDK982991:DDK982992 CTO982991:CTO982992 CJS982991:CJS982992 BZW982991:BZW982992 BQA982991:BQA982992 BGE982991:BGE982992 AWI982991:AWI982992 AMM982991:AMM982992 ACQ982991:ACQ982992 SU982991:SU982992 IY982991:IY982992 C982991:C982992 WVK917455:WVK917456 WLO917455:WLO917456 WBS917455:WBS917456 VRW917455:VRW917456 VIA917455:VIA917456 UYE917455:UYE917456 UOI917455:UOI917456 UEM917455:UEM917456 TUQ917455:TUQ917456 TKU917455:TKU917456 TAY917455:TAY917456 SRC917455:SRC917456 SHG917455:SHG917456 RXK917455:RXK917456 RNO917455:RNO917456 RDS917455:RDS917456 QTW917455:QTW917456 QKA917455:QKA917456 QAE917455:QAE917456 PQI917455:PQI917456 PGM917455:PGM917456 OWQ917455:OWQ917456 OMU917455:OMU917456 OCY917455:OCY917456 NTC917455:NTC917456 NJG917455:NJG917456 MZK917455:MZK917456 MPO917455:MPO917456 MFS917455:MFS917456 LVW917455:LVW917456 LMA917455:LMA917456 LCE917455:LCE917456 KSI917455:KSI917456 KIM917455:KIM917456 JYQ917455:JYQ917456 JOU917455:JOU917456 JEY917455:JEY917456 IVC917455:IVC917456 ILG917455:ILG917456 IBK917455:IBK917456 HRO917455:HRO917456 HHS917455:HHS917456 GXW917455:GXW917456 GOA917455:GOA917456 GEE917455:GEE917456 FUI917455:FUI917456 FKM917455:FKM917456 FAQ917455:FAQ917456 EQU917455:EQU917456 EGY917455:EGY917456 DXC917455:DXC917456 DNG917455:DNG917456 DDK917455:DDK917456 CTO917455:CTO917456 CJS917455:CJS917456 BZW917455:BZW917456 BQA917455:BQA917456 BGE917455:BGE917456 AWI917455:AWI917456 AMM917455:AMM917456 ACQ917455:ACQ917456 SU917455:SU917456 IY917455:IY917456 C917455:C917456 WVK851919:WVK851920 WLO851919:WLO851920 WBS851919:WBS851920 VRW851919:VRW851920 VIA851919:VIA851920 UYE851919:UYE851920 UOI851919:UOI851920 UEM851919:UEM851920 TUQ851919:TUQ851920 TKU851919:TKU851920 TAY851919:TAY851920 SRC851919:SRC851920 SHG851919:SHG851920 RXK851919:RXK851920 RNO851919:RNO851920 RDS851919:RDS851920 QTW851919:QTW851920 QKA851919:QKA851920 QAE851919:QAE851920 PQI851919:PQI851920 PGM851919:PGM851920 OWQ851919:OWQ851920 OMU851919:OMU851920 OCY851919:OCY851920 NTC851919:NTC851920 NJG851919:NJG851920 MZK851919:MZK851920 MPO851919:MPO851920 MFS851919:MFS851920 LVW851919:LVW851920 LMA851919:LMA851920 LCE851919:LCE851920 KSI851919:KSI851920 KIM851919:KIM851920 JYQ851919:JYQ851920 JOU851919:JOU851920 JEY851919:JEY851920 IVC851919:IVC851920 ILG851919:ILG851920 IBK851919:IBK851920 HRO851919:HRO851920 HHS851919:HHS851920 GXW851919:GXW851920 GOA851919:GOA851920 GEE851919:GEE851920 FUI851919:FUI851920 FKM851919:FKM851920 FAQ851919:FAQ851920 EQU851919:EQU851920 EGY851919:EGY851920 DXC851919:DXC851920 DNG851919:DNG851920 DDK851919:DDK851920 CTO851919:CTO851920 CJS851919:CJS851920 BZW851919:BZW851920 BQA851919:BQA851920 BGE851919:BGE851920 AWI851919:AWI851920 AMM851919:AMM851920 ACQ851919:ACQ851920 SU851919:SU851920 IY851919:IY851920 C851919:C851920 WVK786383:WVK786384 WLO786383:WLO786384 WBS786383:WBS786384 VRW786383:VRW786384 VIA786383:VIA786384 UYE786383:UYE786384 UOI786383:UOI786384 UEM786383:UEM786384 TUQ786383:TUQ786384 TKU786383:TKU786384 TAY786383:TAY786384 SRC786383:SRC786384 SHG786383:SHG786384 RXK786383:RXK786384 RNO786383:RNO786384 RDS786383:RDS786384 QTW786383:QTW786384 QKA786383:QKA786384 QAE786383:QAE786384 PQI786383:PQI786384 PGM786383:PGM786384 OWQ786383:OWQ786384 OMU786383:OMU786384 OCY786383:OCY786384 NTC786383:NTC786384 NJG786383:NJG786384 MZK786383:MZK786384 MPO786383:MPO786384 MFS786383:MFS786384 LVW786383:LVW786384 LMA786383:LMA786384 LCE786383:LCE786384 KSI786383:KSI786384 KIM786383:KIM786384 JYQ786383:JYQ786384 JOU786383:JOU786384 JEY786383:JEY786384 IVC786383:IVC786384 ILG786383:ILG786384 IBK786383:IBK786384 HRO786383:HRO786384 HHS786383:HHS786384 GXW786383:GXW786384 GOA786383:GOA786384 GEE786383:GEE786384 FUI786383:FUI786384 FKM786383:FKM786384 FAQ786383:FAQ786384 EQU786383:EQU786384 EGY786383:EGY786384 DXC786383:DXC786384 DNG786383:DNG786384 DDK786383:DDK786384 CTO786383:CTO786384 CJS786383:CJS786384 BZW786383:BZW786384 BQA786383:BQA786384 BGE786383:BGE786384 AWI786383:AWI786384 AMM786383:AMM786384 ACQ786383:ACQ786384 SU786383:SU786384 IY786383:IY786384 C786383:C786384 WVK720847:WVK720848 WLO720847:WLO720848 WBS720847:WBS720848 VRW720847:VRW720848 VIA720847:VIA720848 UYE720847:UYE720848 UOI720847:UOI720848 UEM720847:UEM720848 TUQ720847:TUQ720848 TKU720847:TKU720848 TAY720847:TAY720848 SRC720847:SRC720848 SHG720847:SHG720848 RXK720847:RXK720848 RNO720847:RNO720848 RDS720847:RDS720848 QTW720847:QTW720848 QKA720847:QKA720848 QAE720847:QAE720848 PQI720847:PQI720848 PGM720847:PGM720848 OWQ720847:OWQ720848 OMU720847:OMU720848 OCY720847:OCY720848 NTC720847:NTC720848 NJG720847:NJG720848 MZK720847:MZK720848 MPO720847:MPO720848 MFS720847:MFS720848 LVW720847:LVW720848 LMA720847:LMA720848 LCE720847:LCE720848 KSI720847:KSI720848 KIM720847:KIM720848 JYQ720847:JYQ720848 JOU720847:JOU720848 JEY720847:JEY720848 IVC720847:IVC720848 ILG720847:ILG720848 IBK720847:IBK720848 HRO720847:HRO720848 HHS720847:HHS720848 GXW720847:GXW720848 GOA720847:GOA720848 GEE720847:GEE720848 FUI720847:FUI720848 FKM720847:FKM720848 FAQ720847:FAQ720848 EQU720847:EQU720848 EGY720847:EGY720848 DXC720847:DXC720848 DNG720847:DNG720848 DDK720847:DDK720848 CTO720847:CTO720848 CJS720847:CJS720848 BZW720847:BZW720848 BQA720847:BQA720848 BGE720847:BGE720848 AWI720847:AWI720848 AMM720847:AMM720848 ACQ720847:ACQ720848 SU720847:SU720848 IY720847:IY720848 C720847:C720848 WVK655311:WVK655312 WLO655311:WLO655312 WBS655311:WBS655312 VRW655311:VRW655312 VIA655311:VIA655312 UYE655311:UYE655312 UOI655311:UOI655312 UEM655311:UEM655312 TUQ655311:TUQ655312 TKU655311:TKU655312 TAY655311:TAY655312 SRC655311:SRC655312 SHG655311:SHG655312 RXK655311:RXK655312 RNO655311:RNO655312 RDS655311:RDS655312 QTW655311:QTW655312 QKA655311:QKA655312 QAE655311:QAE655312 PQI655311:PQI655312 PGM655311:PGM655312 OWQ655311:OWQ655312 OMU655311:OMU655312 OCY655311:OCY655312 NTC655311:NTC655312 NJG655311:NJG655312 MZK655311:MZK655312 MPO655311:MPO655312 MFS655311:MFS655312 LVW655311:LVW655312 LMA655311:LMA655312 LCE655311:LCE655312 KSI655311:KSI655312 KIM655311:KIM655312 JYQ655311:JYQ655312 JOU655311:JOU655312 JEY655311:JEY655312 IVC655311:IVC655312 ILG655311:ILG655312 IBK655311:IBK655312 HRO655311:HRO655312 HHS655311:HHS655312 GXW655311:GXW655312 GOA655311:GOA655312 GEE655311:GEE655312 FUI655311:FUI655312 FKM655311:FKM655312 FAQ655311:FAQ655312 EQU655311:EQU655312 EGY655311:EGY655312 DXC655311:DXC655312 DNG655311:DNG655312 DDK655311:DDK655312 CTO655311:CTO655312 CJS655311:CJS655312 BZW655311:BZW655312 BQA655311:BQA655312 BGE655311:BGE655312 AWI655311:AWI655312 AMM655311:AMM655312 ACQ655311:ACQ655312 SU655311:SU655312 IY655311:IY655312 C655311:C655312 WVK589775:WVK589776 WLO589775:WLO589776 WBS589775:WBS589776 VRW589775:VRW589776 VIA589775:VIA589776 UYE589775:UYE589776 UOI589775:UOI589776 UEM589775:UEM589776 TUQ589775:TUQ589776 TKU589775:TKU589776 TAY589775:TAY589776 SRC589775:SRC589776 SHG589775:SHG589776 RXK589775:RXK589776 RNO589775:RNO589776 RDS589775:RDS589776 QTW589775:QTW589776 QKA589775:QKA589776 QAE589775:QAE589776 PQI589775:PQI589776 PGM589775:PGM589776 OWQ589775:OWQ589776 OMU589775:OMU589776 OCY589775:OCY589776 NTC589775:NTC589776 NJG589775:NJG589776 MZK589775:MZK589776 MPO589775:MPO589776 MFS589775:MFS589776 LVW589775:LVW589776 LMA589775:LMA589776 LCE589775:LCE589776 KSI589775:KSI589776 KIM589775:KIM589776 JYQ589775:JYQ589776 JOU589775:JOU589776 JEY589775:JEY589776 IVC589775:IVC589776 ILG589775:ILG589776 IBK589775:IBK589776 HRO589775:HRO589776 HHS589775:HHS589776 GXW589775:GXW589776 GOA589775:GOA589776 GEE589775:GEE589776 FUI589775:FUI589776 FKM589775:FKM589776 FAQ589775:FAQ589776 EQU589775:EQU589776 EGY589775:EGY589776 DXC589775:DXC589776 DNG589775:DNG589776 DDK589775:DDK589776 CTO589775:CTO589776 CJS589775:CJS589776 BZW589775:BZW589776 BQA589775:BQA589776 BGE589775:BGE589776 AWI589775:AWI589776 AMM589775:AMM589776 ACQ589775:ACQ589776 SU589775:SU589776 IY589775:IY589776 C589775:C589776 WVK524239:WVK524240 WLO524239:WLO524240 WBS524239:WBS524240 VRW524239:VRW524240 VIA524239:VIA524240 UYE524239:UYE524240 UOI524239:UOI524240 UEM524239:UEM524240 TUQ524239:TUQ524240 TKU524239:TKU524240 TAY524239:TAY524240 SRC524239:SRC524240 SHG524239:SHG524240 RXK524239:RXK524240 RNO524239:RNO524240 RDS524239:RDS524240 QTW524239:QTW524240 QKA524239:QKA524240 QAE524239:QAE524240 PQI524239:PQI524240 PGM524239:PGM524240 OWQ524239:OWQ524240 OMU524239:OMU524240 OCY524239:OCY524240 NTC524239:NTC524240 NJG524239:NJG524240 MZK524239:MZK524240 MPO524239:MPO524240 MFS524239:MFS524240 LVW524239:LVW524240 LMA524239:LMA524240 LCE524239:LCE524240 KSI524239:KSI524240 KIM524239:KIM524240 JYQ524239:JYQ524240 JOU524239:JOU524240 JEY524239:JEY524240 IVC524239:IVC524240 ILG524239:ILG524240 IBK524239:IBK524240 HRO524239:HRO524240 HHS524239:HHS524240 GXW524239:GXW524240 GOA524239:GOA524240 GEE524239:GEE524240 FUI524239:FUI524240 FKM524239:FKM524240 FAQ524239:FAQ524240 EQU524239:EQU524240 EGY524239:EGY524240 DXC524239:DXC524240 DNG524239:DNG524240 DDK524239:DDK524240 CTO524239:CTO524240 CJS524239:CJS524240 BZW524239:BZW524240 BQA524239:BQA524240 BGE524239:BGE524240 AWI524239:AWI524240 AMM524239:AMM524240 ACQ524239:ACQ524240 SU524239:SU524240 IY524239:IY524240 C524239:C524240 WVK458703:WVK458704 WLO458703:WLO458704 WBS458703:WBS458704 VRW458703:VRW458704 VIA458703:VIA458704 UYE458703:UYE458704 UOI458703:UOI458704 UEM458703:UEM458704 TUQ458703:TUQ458704 TKU458703:TKU458704 TAY458703:TAY458704 SRC458703:SRC458704 SHG458703:SHG458704 RXK458703:RXK458704 RNO458703:RNO458704 RDS458703:RDS458704 QTW458703:QTW458704 QKA458703:QKA458704 QAE458703:QAE458704 PQI458703:PQI458704 PGM458703:PGM458704 OWQ458703:OWQ458704 OMU458703:OMU458704 OCY458703:OCY458704 NTC458703:NTC458704 NJG458703:NJG458704 MZK458703:MZK458704 MPO458703:MPO458704 MFS458703:MFS458704 LVW458703:LVW458704 LMA458703:LMA458704 LCE458703:LCE458704 KSI458703:KSI458704 KIM458703:KIM458704 JYQ458703:JYQ458704 JOU458703:JOU458704 JEY458703:JEY458704 IVC458703:IVC458704 ILG458703:ILG458704 IBK458703:IBK458704 HRO458703:HRO458704 HHS458703:HHS458704 GXW458703:GXW458704 GOA458703:GOA458704 GEE458703:GEE458704 FUI458703:FUI458704 FKM458703:FKM458704 FAQ458703:FAQ458704 EQU458703:EQU458704 EGY458703:EGY458704 DXC458703:DXC458704 DNG458703:DNG458704 DDK458703:DDK458704 CTO458703:CTO458704 CJS458703:CJS458704 BZW458703:BZW458704 BQA458703:BQA458704 BGE458703:BGE458704 AWI458703:AWI458704 AMM458703:AMM458704 ACQ458703:ACQ458704 SU458703:SU458704 IY458703:IY458704 C458703:C458704 WVK393167:WVK393168 WLO393167:WLO393168 WBS393167:WBS393168 VRW393167:VRW393168 VIA393167:VIA393168 UYE393167:UYE393168 UOI393167:UOI393168 UEM393167:UEM393168 TUQ393167:TUQ393168 TKU393167:TKU393168 TAY393167:TAY393168 SRC393167:SRC393168 SHG393167:SHG393168 RXK393167:RXK393168 RNO393167:RNO393168 RDS393167:RDS393168 QTW393167:QTW393168 QKA393167:QKA393168 QAE393167:QAE393168 PQI393167:PQI393168 PGM393167:PGM393168 OWQ393167:OWQ393168 OMU393167:OMU393168 OCY393167:OCY393168 NTC393167:NTC393168 NJG393167:NJG393168 MZK393167:MZK393168 MPO393167:MPO393168 MFS393167:MFS393168 LVW393167:LVW393168 LMA393167:LMA393168 LCE393167:LCE393168 KSI393167:KSI393168 KIM393167:KIM393168 JYQ393167:JYQ393168 JOU393167:JOU393168 JEY393167:JEY393168 IVC393167:IVC393168 ILG393167:ILG393168 IBK393167:IBK393168 HRO393167:HRO393168 HHS393167:HHS393168 GXW393167:GXW393168 GOA393167:GOA393168 GEE393167:GEE393168 FUI393167:FUI393168 FKM393167:FKM393168 FAQ393167:FAQ393168 EQU393167:EQU393168 EGY393167:EGY393168 DXC393167:DXC393168 DNG393167:DNG393168 DDK393167:DDK393168 CTO393167:CTO393168 CJS393167:CJS393168 BZW393167:BZW393168 BQA393167:BQA393168 BGE393167:BGE393168 AWI393167:AWI393168 AMM393167:AMM393168 ACQ393167:ACQ393168 SU393167:SU393168 IY393167:IY393168 C393167:C393168 WVK327631:WVK327632 WLO327631:WLO327632 WBS327631:WBS327632 VRW327631:VRW327632 VIA327631:VIA327632 UYE327631:UYE327632 UOI327631:UOI327632 UEM327631:UEM327632 TUQ327631:TUQ327632 TKU327631:TKU327632 TAY327631:TAY327632 SRC327631:SRC327632 SHG327631:SHG327632 RXK327631:RXK327632 RNO327631:RNO327632 RDS327631:RDS327632 QTW327631:QTW327632 QKA327631:QKA327632 QAE327631:QAE327632 PQI327631:PQI327632 PGM327631:PGM327632 OWQ327631:OWQ327632 OMU327631:OMU327632 OCY327631:OCY327632 NTC327631:NTC327632 NJG327631:NJG327632 MZK327631:MZK327632 MPO327631:MPO327632 MFS327631:MFS327632 LVW327631:LVW327632 LMA327631:LMA327632 LCE327631:LCE327632 KSI327631:KSI327632 KIM327631:KIM327632 JYQ327631:JYQ327632 JOU327631:JOU327632 JEY327631:JEY327632 IVC327631:IVC327632 ILG327631:ILG327632 IBK327631:IBK327632 HRO327631:HRO327632 HHS327631:HHS327632 GXW327631:GXW327632 GOA327631:GOA327632 GEE327631:GEE327632 FUI327631:FUI327632 FKM327631:FKM327632 FAQ327631:FAQ327632 EQU327631:EQU327632 EGY327631:EGY327632 DXC327631:DXC327632 DNG327631:DNG327632 DDK327631:DDK327632 CTO327631:CTO327632 CJS327631:CJS327632 BZW327631:BZW327632 BQA327631:BQA327632 BGE327631:BGE327632 AWI327631:AWI327632 AMM327631:AMM327632 ACQ327631:ACQ327632 SU327631:SU327632 IY327631:IY327632 C327631:C327632 WVK262095:WVK262096 WLO262095:WLO262096 WBS262095:WBS262096 VRW262095:VRW262096 VIA262095:VIA262096 UYE262095:UYE262096 UOI262095:UOI262096 UEM262095:UEM262096 TUQ262095:TUQ262096 TKU262095:TKU262096 TAY262095:TAY262096 SRC262095:SRC262096 SHG262095:SHG262096 RXK262095:RXK262096 RNO262095:RNO262096 RDS262095:RDS262096 QTW262095:QTW262096 QKA262095:QKA262096 QAE262095:QAE262096 PQI262095:PQI262096 PGM262095:PGM262096 OWQ262095:OWQ262096 OMU262095:OMU262096 OCY262095:OCY262096 NTC262095:NTC262096 NJG262095:NJG262096 MZK262095:MZK262096 MPO262095:MPO262096 MFS262095:MFS262096 LVW262095:LVW262096 LMA262095:LMA262096 LCE262095:LCE262096 KSI262095:KSI262096 KIM262095:KIM262096 JYQ262095:JYQ262096 JOU262095:JOU262096 JEY262095:JEY262096 IVC262095:IVC262096 ILG262095:ILG262096 IBK262095:IBK262096 HRO262095:HRO262096 HHS262095:HHS262096 GXW262095:GXW262096 GOA262095:GOA262096 GEE262095:GEE262096 FUI262095:FUI262096 FKM262095:FKM262096 FAQ262095:FAQ262096 EQU262095:EQU262096 EGY262095:EGY262096 DXC262095:DXC262096 DNG262095:DNG262096 DDK262095:DDK262096 CTO262095:CTO262096 CJS262095:CJS262096 BZW262095:BZW262096 BQA262095:BQA262096 BGE262095:BGE262096 AWI262095:AWI262096 AMM262095:AMM262096 ACQ262095:ACQ262096 SU262095:SU262096 IY262095:IY262096 C262095:C262096 WVK196559:WVK196560 WLO196559:WLO196560 WBS196559:WBS196560 VRW196559:VRW196560 VIA196559:VIA196560 UYE196559:UYE196560 UOI196559:UOI196560 UEM196559:UEM196560 TUQ196559:TUQ196560 TKU196559:TKU196560 TAY196559:TAY196560 SRC196559:SRC196560 SHG196559:SHG196560 RXK196559:RXK196560 RNO196559:RNO196560 RDS196559:RDS196560 QTW196559:QTW196560 QKA196559:QKA196560 QAE196559:QAE196560 PQI196559:PQI196560 PGM196559:PGM196560 OWQ196559:OWQ196560 OMU196559:OMU196560 OCY196559:OCY196560 NTC196559:NTC196560 NJG196559:NJG196560 MZK196559:MZK196560 MPO196559:MPO196560 MFS196559:MFS196560 LVW196559:LVW196560 LMA196559:LMA196560 LCE196559:LCE196560 KSI196559:KSI196560 KIM196559:KIM196560 JYQ196559:JYQ196560 JOU196559:JOU196560 JEY196559:JEY196560 IVC196559:IVC196560 ILG196559:ILG196560 IBK196559:IBK196560 HRO196559:HRO196560 HHS196559:HHS196560 GXW196559:GXW196560 GOA196559:GOA196560 GEE196559:GEE196560 FUI196559:FUI196560 FKM196559:FKM196560 FAQ196559:FAQ196560 EQU196559:EQU196560 EGY196559:EGY196560 DXC196559:DXC196560 DNG196559:DNG196560 DDK196559:DDK196560 CTO196559:CTO196560 CJS196559:CJS196560 BZW196559:BZW196560 BQA196559:BQA196560 BGE196559:BGE196560 AWI196559:AWI196560 AMM196559:AMM196560 ACQ196559:ACQ196560 SU196559:SU196560 IY196559:IY196560 C196559:C196560 WVK131023:WVK131024 WLO131023:WLO131024 WBS131023:WBS131024 VRW131023:VRW131024 VIA131023:VIA131024 UYE131023:UYE131024 UOI131023:UOI131024 UEM131023:UEM131024 TUQ131023:TUQ131024 TKU131023:TKU131024 TAY131023:TAY131024 SRC131023:SRC131024 SHG131023:SHG131024 RXK131023:RXK131024 RNO131023:RNO131024 RDS131023:RDS131024 QTW131023:QTW131024 QKA131023:QKA131024 QAE131023:QAE131024 PQI131023:PQI131024 PGM131023:PGM131024 OWQ131023:OWQ131024 OMU131023:OMU131024 OCY131023:OCY131024 NTC131023:NTC131024 NJG131023:NJG131024 MZK131023:MZK131024 MPO131023:MPO131024 MFS131023:MFS131024 LVW131023:LVW131024 LMA131023:LMA131024 LCE131023:LCE131024 KSI131023:KSI131024 KIM131023:KIM131024 JYQ131023:JYQ131024 JOU131023:JOU131024 JEY131023:JEY131024 IVC131023:IVC131024 ILG131023:ILG131024 IBK131023:IBK131024 HRO131023:HRO131024 HHS131023:HHS131024 GXW131023:GXW131024 GOA131023:GOA131024 GEE131023:GEE131024 FUI131023:FUI131024 FKM131023:FKM131024 FAQ131023:FAQ131024 EQU131023:EQU131024 EGY131023:EGY131024 DXC131023:DXC131024 DNG131023:DNG131024 DDK131023:DDK131024 CTO131023:CTO131024 CJS131023:CJS131024 BZW131023:BZW131024 BQA131023:BQA131024 BGE131023:BGE131024 AWI131023:AWI131024 AMM131023:AMM131024 ACQ131023:ACQ131024 SU131023:SU131024 IY131023:IY131024 C131023:C131024 WVK65487:WVK65488 WLO65487:WLO65488 WBS65487:WBS65488 VRW65487:VRW65488 VIA65487:VIA65488 UYE65487:UYE65488 UOI65487:UOI65488 UEM65487:UEM65488 TUQ65487:TUQ65488 TKU65487:TKU65488 TAY65487:TAY65488 SRC65487:SRC65488 SHG65487:SHG65488 RXK65487:RXK65488 RNO65487:RNO65488 RDS65487:RDS65488 QTW65487:QTW65488 QKA65487:QKA65488 QAE65487:QAE65488 PQI65487:PQI65488 PGM65487:PGM65488 OWQ65487:OWQ65488 OMU65487:OMU65488 OCY65487:OCY65488 NTC65487:NTC65488 NJG65487:NJG65488 MZK65487:MZK65488 MPO65487:MPO65488 MFS65487:MFS65488 LVW65487:LVW65488 LMA65487:LMA65488 LCE65487:LCE65488 KSI65487:KSI65488 KIM65487:KIM65488 JYQ65487:JYQ65488 JOU65487:JOU65488 JEY65487:JEY65488 IVC65487:IVC65488 ILG65487:ILG65488 IBK65487:IBK65488 HRO65487:HRO65488 HHS65487:HHS65488 GXW65487:GXW65488 GOA65487:GOA65488 GEE65487:GEE65488 FUI65487:FUI65488 FKM65487:FKM65488 FAQ65487:FAQ65488 EQU65487:EQU65488 EGY65487:EGY65488 DXC65487:DXC65488 DNG65487:DNG65488 DDK65487:DDK65488 CTO65487:CTO65488 CJS65487:CJS65488 BZW65487:BZW65488 BQA65487:BQA65488 BGE65487:BGE65488 AWI65487:AWI65488 AMM65487:AMM65488 ACQ65487:ACQ65488 SU65487:SU65488 IY65487:IY65488 C65487:C65488 WVK982994:WVK982997 WLO982994:WLO982997 WBS982994:WBS982997 VRW982994:VRW982997 VIA982994:VIA982997 UYE982994:UYE982997 UOI982994:UOI982997 UEM982994:UEM982997 TUQ982994:TUQ982997 TKU982994:TKU982997 TAY982994:TAY982997 SRC982994:SRC982997 SHG982994:SHG982997 RXK982994:RXK982997 RNO982994:RNO982997 RDS982994:RDS982997 QTW982994:QTW982997 QKA982994:QKA982997 QAE982994:QAE982997 PQI982994:PQI982997 PGM982994:PGM982997 OWQ982994:OWQ982997 OMU982994:OMU982997 OCY982994:OCY982997 NTC982994:NTC982997 NJG982994:NJG982997 MZK982994:MZK982997 MPO982994:MPO982997 MFS982994:MFS982997 LVW982994:LVW982997 LMA982994:LMA982997 LCE982994:LCE982997 KSI982994:KSI982997 KIM982994:KIM982997 JYQ982994:JYQ982997 JOU982994:JOU982997 JEY982994:JEY982997 IVC982994:IVC982997 ILG982994:ILG982997 IBK982994:IBK982997 HRO982994:HRO982997 HHS982994:HHS982997 GXW982994:GXW982997 GOA982994:GOA982997 GEE982994:GEE982997 FUI982994:FUI982997 FKM982994:FKM982997 FAQ982994:FAQ982997 EQU982994:EQU982997 EGY982994:EGY982997 DXC982994:DXC982997 DNG982994:DNG982997 DDK982994:DDK982997 CTO982994:CTO982997 CJS982994:CJS982997 BZW982994:BZW982997 BQA982994:BQA982997 BGE982994:BGE982997 AWI982994:AWI982997 AMM982994:AMM982997 ACQ982994:ACQ982997 SU982994:SU982997 IY982994:IY982997 C982994:C982997 WVK917458:WVK917461 WLO917458:WLO917461 WBS917458:WBS917461 VRW917458:VRW917461 VIA917458:VIA917461 UYE917458:UYE917461 UOI917458:UOI917461 UEM917458:UEM917461 TUQ917458:TUQ917461 TKU917458:TKU917461 TAY917458:TAY917461 SRC917458:SRC917461 SHG917458:SHG917461 RXK917458:RXK917461 RNO917458:RNO917461 RDS917458:RDS917461 QTW917458:QTW917461 QKA917458:QKA917461 QAE917458:QAE917461 PQI917458:PQI917461 PGM917458:PGM917461 OWQ917458:OWQ917461 OMU917458:OMU917461 OCY917458:OCY917461 NTC917458:NTC917461 NJG917458:NJG917461 MZK917458:MZK917461 MPO917458:MPO917461 MFS917458:MFS917461 LVW917458:LVW917461 LMA917458:LMA917461 LCE917458:LCE917461 KSI917458:KSI917461 KIM917458:KIM917461 JYQ917458:JYQ917461 JOU917458:JOU917461 JEY917458:JEY917461 IVC917458:IVC917461 ILG917458:ILG917461 IBK917458:IBK917461 HRO917458:HRO917461 HHS917458:HHS917461 GXW917458:GXW917461 GOA917458:GOA917461 GEE917458:GEE917461 FUI917458:FUI917461 FKM917458:FKM917461 FAQ917458:FAQ917461 EQU917458:EQU917461 EGY917458:EGY917461 DXC917458:DXC917461 DNG917458:DNG917461 DDK917458:DDK917461 CTO917458:CTO917461 CJS917458:CJS917461 BZW917458:BZW917461 BQA917458:BQA917461 BGE917458:BGE917461 AWI917458:AWI917461 AMM917458:AMM917461 ACQ917458:ACQ917461 SU917458:SU917461 IY917458:IY917461 C917458:C917461 WVK851922:WVK851925 WLO851922:WLO851925 WBS851922:WBS851925 VRW851922:VRW851925 VIA851922:VIA851925 UYE851922:UYE851925 UOI851922:UOI851925 UEM851922:UEM851925 TUQ851922:TUQ851925 TKU851922:TKU851925 TAY851922:TAY851925 SRC851922:SRC851925 SHG851922:SHG851925 RXK851922:RXK851925 RNO851922:RNO851925 RDS851922:RDS851925 QTW851922:QTW851925 QKA851922:QKA851925 QAE851922:QAE851925 PQI851922:PQI851925 PGM851922:PGM851925 OWQ851922:OWQ851925 OMU851922:OMU851925 OCY851922:OCY851925 NTC851922:NTC851925 NJG851922:NJG851925 MZK851922:MZK851925 MPO851922:MPO851925 MFS851922:MFS851925 LVW851922:LVW851925 LMA851922:LMA851925 LCE851922:LCE851925 KSI851922:KSI851925 KIM851922:KIM851925 JYQ851922:JYQ851925 JOU851922:JOU851925 JEY851922:JEY851925 IVC851922:IVC851925 ILG851922:ILG851925 IBK851922:IBK851925 HRO851922:HRO851925 HHS851922:HHS851925 GXW851922:GXW851925 GOA851922:GOA851925 GEE851922:GEE851925 FUI851922:FUI851925 FKM851922:FKM851925 FAQ851922:FAQ851925 EQU851922:EQU851925 EGY851922:EGY851925 DXC851922:DXC851925 DNG851922:DNG851925 DDK851922:DDK851925 CTO851922:CTO851925 CJS851922:CJS851925 BZW851922:BZW851925 BQA851922:BQA851925 BGE851922:BGE851925 AWI851922:AWI851925 AMM851922:AMM851925 ACQ851922:ACQ851925 SU851922:SU851925 IY851922:IY851925 C851922:C851925 WVK786386:WVK786389 WLO786386:WLO786389 WBS786386:WBS786389 VRW786386:VRW786389 VIA786386:VIA786389 UYE786386:UYE786389 UOI786386:UOI786389 UEM786386:UEM786389 TUQ786386:TUQ786389 TKU786386:TKU786389 TAY786386:TAY786389 SRC786386:SRC786389 SHG786386:SHG786389 RXK786386:RXK786389 RNO786386:RNO786389 RDS786386:RDS786389 QTW786386:QTW786389 QKA786386:QKA786389 QAE786386:QAE786389 PQI786386:PQI786389 PGM786386:PGM786389 OWQ786386:OWQ786389 OMU786386:OMU786389 OCY786386:OCY786389 NTC786386:NTC786389 NJG786386:NJG786389 MZK786386:MZK786389 MPO786386:MPO786389 MFS786386:MFS786389 LVW786386:LVW786389 LMA786386:LMA786389 LCE786386:LCE786389 KSI786386:KSI786389 KIM786386:KIM786389 JYQ786386:JYQ786389 JOU786386:JOU786389 JEY786386:JEY786389 IVC786386:IVC786389 ILG786386:ILG786389 IBK786386:IBK786389 HRO786386:HRO786389 HHS786386:HHS786389 GXW786386:GXW786389 GOA786386:GOA786389 GEE786386:GEE786389 FUI786386:FUI786389 FKM786386:FKM786389 FAQ786386:FAQ786389 EQU786386:EQU786389 EGY786386:EGY786389 DXC786386:DXC786389 DNG786386:DNG786389 DDK786386:DDK786389 CTO786386:CTO786389 CJS786386:CJS786389 BZW786386:BZW786389 BQA786386:BQA786389 BGE786386:BGE786389 AWI786386:AWI786389 AMM786386:AMM786389 ACQ786386:ACQ786389 SU786386:SU786389 IY786386:IY786389 C786386:C786389 WVK720850:WVK720853 WLO720850:WLO720853 WBS720850:WBS720853 VRW720850:VRW720853 VIA720850:VIA720853 UYE720850:UYE720853 UOI720850:UOI720853 UEM720850:UEM720853 TUQ720850:TUQ720853 TKU720850:TKU720853 TAY720850:TAY720853 SRC720850:SRC720853 SHG720850:SHG720853 RXK720850:RXK720853 RNO720850:RNO720853 RDS720850:RDS720853 QTW720850:QTW720853 QKA720850:QKA720853 QAE720850:QAE720853 PQI720850:PQI720853 PGM720850:PGM720853 OWQ720850:OWQ720853 OMU720850:OMU720853 OCY720850:OCY720853 NTC720850:NTC720853 NJG720850:NJG720853 MZK720850:MZK720853 MPO720850:MPO720853 MFS720850:MFS720853 LVW720850:LVW720853 LMA720850:LMA720853 LCE720850:LCE720853 KSI720850:KSI720853 KIM720850:KIM720853 JYQ720850:JYQ720853 JOU720850:JOU720853 JEY720850:JEY720853 IVC720850:IVC720853 ILG720850:ILG720853 IBK720850:IBK720853 HRO720850:HRO720853 HHS720850:HHS720853 GXW720850:GXW720853 GOA720850:GOA720853 GEE720850:GEE720853 FUI720850:FUI720853 FKM720850:FKM720853 FAQ720850:FAQ720853 EQU720850:EQU720853 EGY720850:EGY720853 DXC720850:DXC720853 DNG720850:DNG720853 DDK720850:DDK720853 CTO720850:CTO720853 CJS720850:CJS720853 BZW720850:BZW720853 BQA720850:BQA720853 BGE720850:BGE720853 AWI720850:AWI720853 AMM720850:AMM720853 ACQ720850:ACQ720853 SU720850:SU720853 IY720850:IY720853 C720850:C720853 WVK655314:WVK655317 WLO655314:WLO655317 WBS655314:WBS655317 VRW655314:VRW655317 VIA655314:VIA655317 UYE655314:UYE655317 UOI655314:UOI655317 UEM655314:UEM655317 TUQ655314:TUQ655317 TKU655314:TKU655317 TAY655314:TAY655317 SRC655314:SRC655317 SHG655314:SHG655317 RXK655314:RXK655317 RNO655314:RNO655317 RDS655314:RDS655317 QTW655314:QTW655317 QKA655314:QKA655317 QAE655314:QAE655317 PQI655314:PQI655317 PGM655314:PGM655317 OWQ655314:OWQ655317 OMU655314:OMU655317 OCY655314:OCY655317 NTC655314:NTC655317 NJG655314:NJG655317 MZK655314:MZK655317 MPO655314:MPO655317 MFS655314:MFS655317 LVW655314:LVW655317 LMA655314:LMA655317 LCE655314:LCE655317 KSI655314:KSI655317 KIM655314:KIM655317 JYQ655314:JYQ655317 JOU655314:JOU655317 JEY655314:JEY655317 IVC655314:IVC655317 ILG655314:ILG655317 IBK655314:IBK655317 HRO655314:HRO655317 HHS655314:HHS655317 GXW655314:GXW655317 GOA655314:GOA655317 GEE655314:GEE655317 FUI655314:FUI655317 FKM655314:FKM655317 FAQ655314:FAQ655317 EQU655314:EQU655317 EGY655314:EGY655317 DXC655314:DXC655317 DNG655314:DNG655317 DDK655314:DDK655317 CTO655314:CTO655317 CJS655314:CJS655317 BZW655314:BZW655317 BQA655314:BQA655317 BGE655314:BGE655317 AWI655314:AWI655317 AMM655314:AMM655317 ACQ655314:ACQ655317 SU655314:SU655317 IY655314:IY655317 C655314:C655317 WVK589778:WVK589781 WLO589778:WLO589781 WBS589778:WBS589781 VRW589778:VRW589781 VIA589778:VIA589781 UYE589778:UYE589781 UOI589778:UOI589781 UEM589778:UEM589781 TUQ589778:TUQ589781 TKU589778:TKU589781 TAY589778:TAY589781 SRC589778:SRC589781 SHG589778:SHG589781 RXK589778:RXK589781 RNO589778:RNO589781 RDS589778:RDS589781 QTW589778:QTW589781 QKA589778:QKA589781 QAE589778:QAE589781 PQI589778:PQI589781 PGM589778:PGM589781 OWQ589778:OWQ589781 OMU589778:OMU589781 OCY589778:OCY589781 NTC589778:NTC589781 NJG589778:NJG589781 MZK589778:MZK589781 MPO589778:MPO589781 MFS589778:MFS589781 LVW589778:LVW589781 LMA589778:LMA589781 LCE589778:LCE589781 KSI589778:KSI589781 KIM589778:KIM589781 JYQ589778:JYQ589781 JOU589778:JOU589781 JEY589778:JEY589781 IVC589778:IVC589781 ILG589778:ILG589781 IBK589778:IBK589781 HRO589778:HRO589781 HHS589778:HHS589781 GXW589778:GXW589781 GOA589778:GOA589781 GEE589778:GEE589781 FUI589778:FUI589781 FKM589778:FKM589781 FAQ589778:FAQ589781 EQU589778:EQU589781 EGY589778:EGY589781 DXC589778:DXC589781 DNG589778:DNG589781 DDK589778:DDK589781 CTO589778:CTO589781 CJS589778:CJS589781 BZW589778:BZW589781 BQA589778:BQA589781 BGE589778:BGE589781 AWI589778:AWI589781 AMM589778:AMM589781 ACQ589778:ACQ589781 SU589778:SU589781 IY589778:IY589781 C589778:C589781 WVK524242:WVK524245 WLO524242:WLO524245 WBS524242:WBS524245 VRW524242:VRW524245 VIA524242:VIA524245 UYE524242:UYE524245 UOI524242:UOI524245 UEM524242:UEM524245 TUQ524242:TUQ524245 TKU524242:TKU524245 TAY524242:TAY524245 SRC524242:SRC524245 SHG524242:SHG524245 RXK524242:RXK524245 RNO524242:RNO524245 RDS524242:RDS524245 QTW524242:QTW524245 QKA524242:QKA524245 QAE524242:QAE524245 PQI524242:PQI524245 PGM524242:PGM524245 OWQ524242:OWQ524245 OMU524242:OMU524245 OCY524242:OCY524245 NTC524242:NTC524245 NJG524242:NJG524245 MZK524242:MZK524245 MPO524242:MPO524245 MFS524242:MFS524245 LVW524242:LVW524245 LMA524242:LMA524245 LCE524242:LCE524245 KSI524242:KSI524245 KIM524242:KIM524245 JYQ524242:JYQ524245 JOU524242:JOU524245 JEY524242:JEY524245 IVC524242:IVC524245 ILG524242:ILG524245 IBK524242:IBK524245 HRO524242:HRO524245 HHS524242:HHS524245 GXW524242:GXW524245 GOA524242:GOA524245 GEE524242:GEE524245 FUI524242:FUI524245 FKM524242:FKM524245 FAQ524242:FAQ524245 EQU524242:EQU524245 EGY524242:EGY524245 DXC524242:DXC524245 DNG524242:DNG524245 DDK524242:DDK524245 CTO524242:CTO524245 CJS524242:CJS524245 BZW524242:BZW524245 BQA524242:BQA524245 BGE524242:BGE524245 AWI524242:AWI524245 AMM524242:AMM524245 ACQ524242:ACQ524245 SU524242:SU524245 IY524242:IY524245 C524242:C524245 WVK458706:WVK458709 WLO458706:WLO458709 WBS458706:WBS458709 VRW458706:VRW458709 VIA458706:VIA458709 UYE458706:UYE458709 UOI458706:UOI458709 UEM458706:UEM458709 TUQ458706:TUQ458709 TKU458706:TKU458709 TAY458706:TAY458709 SRC458706:SRC458709 SHG458706:SHG458709 RXK458706:RXK458709 RNO458706:RNO458709 RDS458706:RDS458709 QTW458706:QTW458709 QKA458706:QKA458709 QAE458706:QAE458709 PQI458706:PQI458709 PGM458706:PGM458709 OWQ458706:OWQ458709 OMU458706:OMU458709 OCY458706:OCY458709 NTC458706:NTC458709 NJG458706:NJG458709 MZK458706:MZK458709 MPO458706:MPO458709 MFS458706:MFS458709 LVW458706:LVW458709 LMA458706:LMA458709 LCE458706:LCE458709 KSI458706:KSI458709 KIM458706:KIM458709 JYQ458706:JYQ458709 JOU458706:JOU458709 JEY458706:JEY458709 IVC458706:IVC458709 ILG458706:ILG458709 IBK458706:IBK458709 HRO458706:HRO458709 HHS458706:HHS458709 GXW458706:GXW458709 GOA458706:GOA458709 GEE458706:GEE458709 FUI458706:FUI458709 FKM458706:FKM458709 FAQ458706:FAQ458709 EQU458706:EQU458709 EGY458706:EGY458709 DXC458706:DXC458709 DNG458706:DNG458709 DDK458706:DDK458709 CTO458706:CTO458709 CJS458706:CJS458709 BZW458706:BZW458709 BQA458706:BQA458709 BGE458706:BGE458709 AWI458706:AWI458709 AMM458706:AMM458709 ACQ458706:ACQ458709 SU458706:SU458709 IY458706:IY458709 C458706:C458709 WVK393170:WVK393173 WLO393170:WLO393173 WBS393170:WBS393173 VRW393170:VRW393173 VIA393170:VIA393173 UYE393170:UYE393173 UOI393170:UOI393173 UEM393170:UEM393173 TUQ393170:TUQ393173 TKU393170:TKU393173 TAY393170:TAY393173 SRC393170:SRC393173 SHG393170:SHG393173 RXK393170:RXK393173 RNO393170:RNO393173 RDS393170:RDS393173 QTW393170:QTW393173 QKA393170:QKA393173 QAE393170:QAE393173 PQI393170:PQI393173 PGM393170:PGM393173 OWQ393170:OWQ393173 OMU393170:OMU393173 OCY393170:OCY393173 NTC393170:NTC393173 NJG393170:NJG393173 MZK393170:MZK393173 MPO393170:MPO393173 MFS393170:MFS393173 LVW393170:LVW393173 LMA393170:LMA393173 LCE393170:LCE393173 KSI393170:KSI393173 KIM393170:KIM393173 JYQ393170:JYQ393173 JOU393170:JOU393173 JEY393170:JEY393173 IVC393170:IVC393173 ILG393170:ILG393173 IBK393170:IBK393173 HRO393170:HRO393173 HHS393170:HHS393173 GXW393170:GXW393173 GOA393170:GOA393173 GEE393170:GEE393173 FUI393170:FUI393173 FKM393170:FKM393173 FAQ393170:FAQ393173 EQU393170:EQU393173 EGY393170:EGY393173 DXC393170:DXC393173 DNG393170:DNG393173 DDK393170:DDK393173 CTO393170:CTO393173 CJS393170:CJS393173 BZW393170:BZW393173 BQA393170:BQA393173 BGE393170:BGE393173 AWI393170:AWI393173 AMM393170:AMM393173 ACQ393170:ACQ393173 SU393170:SU393173 IY393170:IY393173 C393170:C393173 WVK327634:WVK327637 WLO327634:WLO327637 WBS327634:WBS327637 VRW327634:VRW327637 VIA327634:VIA327637 UYE327634:UYE327637 UOI327634:UOI327637 UEM327634:UEM327637 TUQ327634:TUQ327637 TKU327634:TKU327637 TAY327634:TAY327637 SRC327634:SRC327637 SHG327634:SHG327637 RXK327634:RXK327637 RNO327634:RNO327637 RDS327634:RDS327637 QTW327634:QTW327637 QKA327634:QKA327637 QAE327634:QAE327637 PQI327634:PQI327637 PGM327634:PGM327637 OWQ327634:OWQ327637 OMU327634:OMU327637 OCY327634:OCY327637 NTC327634:NTC327637 NJG327634:NJG327637 MZK327634:MZK327637 MPO327634:MPO327637 MFS327634:MFS327637 LVW327634:LVW327637 LMA327634:LMA327637 LCE327634:LCE327637 KSI327634:KSI327637 KIM327634:KIM327637 JYQ327634:JYQ327637 JOU327634:JOU327637 JEY327634:JEY327637 IVC327634:IVC327637 ILG327634:ILG327637 IBK327634:IBK327637 HRO327634:HRO327637 HHS327634:HHS327637 GXW327634:GXW327637 GOA327634:GOA327637 GEE327634:GEE327637 FUI327634:FUI327637 FKM327634:FKM327637 FAQ327634:FAQ327637 EQU327634:EQU327637 EGY327634:EGY327637 DXC327634:DXC327637 DNG327634:DNG327637 DDK327634:DDK327637 CTO327634:CTO327637 CJS327634:CJS327637 BZW327634:BZW327637 BQA327634:BQA327637 BGE327634:BGE327637 AWI327634:AWI327637 AMM327634:AMM327637 ACQ327634:ACQ327637 SU327634:SU327637 IY327634:IY327637 C327634:C327637 WVK262098:WVK262101 WLO262098:WLO262101 WBS262098:WBS262101 VRW262098:VRW262101 VIA262098:VIA262101 UYE262098:UYE262101 UOI262098:UOI262101 UEM262098:UEM262101 TUQ262098:TUQ262101 TKU262098:TKU262101 TAY262098:TAY262101 SRC262098:SRC262101 SHG262098:SHG262101 RXK262098:RXK262101 RNO262098:RNO262101 RDS262098:RDS262101 QTW262098:QTW262101 QKA262098:QKA262101 QAE262098:QAE262101 PQI262098:PQI262101 PGM262098:PGM262101 OWQ262098:OWQ262101 OMU262098:OMU262101 OCY262098:OCY262101 NTC262098:NTC262101 NJG262098:NJG262101 MZK262098:MZK262101 MPO262098:MPO262101 MFS262098:MFS262101 LVW262098:LVW262101 LMA262098:LMA262101 LCE262098:LCE262101 KSI262098:KSI262101 KIM262098:KIM262101 JYQ262098:JYQ262101 JOU262098:JOU262101 JEY262098:JEY262101 IVC262098:IVC262101 ILG262098:ILG262101 IBK262098:IBK262101 HRO262098:HRO262101 HHS262098:HHS262101 GXW262098:GXW262101 GOA262098:GOA262101 GEE262098:GEE262101 FUI262098:FUI262101 FKM262098:FKM262101 FAQ262098:FAQ262101 EQU262098:EQU262101 EGY262098:EGY262101 DXC262098:DXC262101 DNG262098:DNG262101 DDK262098:DDK262101 CTO262098:CTO262101 CJS262098:CJS262101 BZW262098:BZW262101 BQA262098:BQA262101 BGE262098:BGE262101 AWI262098:AWI262101 AMM262098:AMM262101 ACQ262098:ACQ262101 SU262098:SU262101 IY262098:IY262101 C262098:C262101 WVK196562:WVK196565 WLO196562:WLO196565 WBS196562:WBS196565 VRW196562:VRW196565 VIA196562:VIA196565 UYE196562:UYE196565 UOI196562:UOI196565 UEM196562:UEM196565 TUQ196562:TUQ196565 TKU196562:TKU196565 TAY196562:TAY196565 SRC196562:SRC196565 SHG196562:SHG196565 RXK196562:RXK196565 RNO196562:RNO196565 RDS196562:RDS196565 QTW196562:QTW196565 QKA196562:QKA196565 QAE196562:QAE196565 PQI196562:PQI196565 PGM196562:PGM196565 OWQ196562:OWQ196565 OMU196562:OMU196565 OCY196562:OCY196565 NTC196562:NTC196565 NJG196562:NJG196565 MZK196562:MZK196565 MPO196562:MPO196565 MFS196562:MFS196565 LVW196562:LVW196565 LMA196562:LMA196565 LCE196562:LCE196565 KSI196562:KSI196565 KIM196562:KIM196565 JYQ196562:JYQ196565 JOU196562:JOU196565 JEY196562:JEY196565 IVC196562:IVC196565 ILG196562:ILG196565 IBK196562:IBK196565 HRO196562:HRO196565 HHS196562:HHS196565 GXW196562:GXW196565 GOA196562:GOA196565 GEE196562:GEE196565 FUI196562:FUI196565 FKM196562:FKM196565 FAQ196562:FAQ196565 EQU196562:EQU196565 EGY196562:EGY196565 DXC196562:DXC196565 DNG196562:DNG196565 DDK196562:DDK196565 CTO196562:CTO196565 CJS196562:CJS196565 BZW196562:BZW196565 BQA196562:BQA196565 BGE196562:BGE196565 AWI196562:AWI196565 AMM196562:AMM196565 ACQ196562:ACQ196565 SU196562:SU196565 IY196562:IY196565 C196562:C196565 WVK131026:WVK131029 WLO131026:WLO131029 WBS131026:WBS131029 VRW131026:VRW131029 VIA131026:VIA131029 UYE131026:UYE131029 UOI131026:UOI131029 UEM131026:UEM131029 TUQ131026:TUQ131029 TKU131026:TKU131029 TAY131026:TAY131029 SRC131026:SRC131029 SHG131026:SHG131029 RXK131026:RXK131029 RNO131026:RNO131029 RDS131026:RDS131029 QTW131026:QTW131029 QKA131026:QKA131029 QAE131026:QAE131029 PQI131026:PQI131029 PGM131026:PGM131029 OWQ131026:OWQ131029 OMU131026:OMU131029 OCY131026:OCY131029 NTC131026:NTC131029 NJG131026:NJG131029 MZK131026:MZK131029 MPO131026:MPO131029 MFS131026:MFS131029 LVW131026:LVW131029 LMA131026:LMA131029 LCE131026:LCE131029 KSI131026:KSI131029 KIM131026:KIM131029 JYQ131026:JYQ131029 JOU131026:JOU131029 JEY131026:JEY131029 IVC131026:IVC131029 ILG131026:ILG131029 IBK131026:IBK131029 HRO131026:HRO131029 HHS131026:HHS131029 GXW131026:GXW131029 GOA131026:GOA131029 GEE131026:GEE131029 FUI131026:FUI131029 FKM131026:FKM131029 FAQ131026:FAQ131029 EQU131026:EQU131029 EGY131026:EGY131029 DXC131026:DXC131029 DNG131026:DNG131029 DDK131026:DDK131029 CTO131026:CTO131029 CJS131026:CJS131029 BZW131026:BZW131029 BQA131026:BQA131029 BGE131026:BGE131029 AWI131026:AWI131029 AMM131026:AMM131029 ACQ131026:ACQ131029 SU131026:SU131029 IY131026:IY131029 C131026:C131029 WVK65490:WVK65493 WLO65490:WLO65493 WBS65490:WBS65493 VRW65490:VRW65493 VIA65490:VIA65493 UYE65490:UYE65493 UOI65490:UOI65493 UEM65490:UEM65493 TUQ65490:TUQ65493 TKU65490:TKU65493 TAY65490:TAY65493 SRC65490:SRC65493 SHG65490:SHG65493 RXK65490:RXK65493 RNO65490:RNO65493 RDS65490:RDS65493 QTW65490:QTW65493 QKA65490:QKA65493 QAE65490:QAE65493 PQI65490:PQI65493 PGM65490:PGM65493 OWQ65490:OWQ65493 OMU65490:OMU65493 OCY65490:OCY65493 NTC65490:NTC65493 NJG65490:NJG65493 MZK65490:MZK65493 MPO65490:MPO65493 MFS65490:MFS65493 LVW65490:LVW65493 LMA65490:LMA65493 LCE65490:LCE65493 KSI65490:KSI65493 KIM65490:KIM65493 JYQ65490:JYQ65493 JOU65490:JOU65493 JEY65490:JEY65493 IVC65490:IVC65493 ILG65490:ILG65493 IBK65490:IBK65493 HRO65490:HRO65493 HHS65490:HHS65493 GXW65490:GXW65493 GOA65490:GOA65493 GEE65490:GEE65493 FUI65490:FUI65493 FKM65490:FKM65493 FAQ65490:FAQ65493 EQU65490:EQU65493 EGY65490:EGY65493 DXC65490:DXC65493 DNG65490:DNG65493 DDK65490:DDK65493 CTO65490:CTO65493 CJS65490:CJS65493 BZW65490:BZW65493 BQA65490:BQA65493 BGE65490:BGE65493 AWI65490:AWI65493 AMM65490:AMM65493 ACQ65490:ACQ65493 SU65490:SU65493 IY65490:IY65493 C65490:C65493 WVK982984 WLO982984 WBS982984 VRW982984 VIA982984 UYE982984 UOI982984 UEM982984 TUQ982984 TKU982984 TAY982984 SRC982984 SHG982984 RXK982984 RNO982984 RDS982984 QTW982984 QKA982984 QAE982984 PQI982984 PGM982984 OWQ982984 OMU982984 OCY982984 NTC982984 NJG982984 MZK982984 MPO982984 MFS982984 LVW982984 LMA982984 LCE982984 KSI982984 KIM982984 JYQ982984 JOU982984 JEY982984 IVC982984 ILG982984 IBK982984 HRO982984 HHS982984 GXW982984 GOA982984 GEE982984 FUI982984 FKM982984 FAQ982984 EQU982984 EGY982984 DXC982984 DNG982984 DDK982984 CTO982984 CJS982984 BZW982984 BQA982984 BGE982984 AWI982984 AMM982984 ACQ982984 SU982984 IY982984 C982984 WVK917448 WLO917448 WBS917448 VRW917448 VIA917448 UYE917448 UOI917448 UEM917448 TUQ917448 TKU917448 TAY917448 SRC917448 SHG917448 RXK917448 RNO917448 RDS917448 QTW917448 QKA917448 QAE917448 PQI917448 PGM917448 OWQ917448 OMU917448 OCY917448 NTC917448 NJG917448 MZK917448 MPO917448 MFS917448 LVW917448 LMA917448 LCE917448 KSI917448 KIM917448 JYQ917448 JOU917448 JEY917448 IVC917448 ILG917448 IBK917448 HRO917448 HHS917448 GXW917448 GOA917448 GEE917448 FUI917448 FKM917448 FAQ917448 EQU917448 EGY917448 DXC917448 DNG917448 DDK917448 CTO917448 CJS917448 BZW917448 BQA917448 BGE917448 AWI917448 AMM917448 ACQ917448 SU917448 IY917448 C917448 WVK851912 WLO851912 WBS851912 VRW851912 VIA851912 UYE851912 UOI851912 UEM851912 TUQ851912 TKU851912 TAY851912 SRC851912 SHG851912 RXK851912 RNO851912 RDS851912 QTW851912 QKA851912 QAE851912 PQI851912 PGM851912 OWQ851912 OMU851912 OCY851912 NTC851912 NJG851912 MZK851912 MPO851912 MFS851912 LVW851912 LMA851912 LCE851912 KSI851912 KIM851912 JYQ851912 JOU851912 JEY851912 IVC851912 ILG851912 IBK851912 HRO851912 HHS851912 GXW851912 GOA851912 GEE851912 FUI851912 FKM851912 FAQ851912 EQU851912 EGY851912 DXC851912 DNG851912 DDK851912 CTO851912 CJS851912 BZW851912 BQA851912 BGE851912 AWI851912 AMM851912 ACQ851912 SU851912 IY851912 C851912 WVK786376 WLO786376 WBS786376 VRW786376 VIA786376 UYE786376 UOI786376 UEM786376 TUQ786376 TKU786376 TAY786376 SRC786376 SHG786376 RXK786376 RNO786376 RDS786376 QTW786376 QKA786376 QAE786376 PQI786376 PGM786376 OWQ786376 OMU786376 OCY786376 NTC786376 NJG786376 MZK786376 MPO786376 MFS786376 LVW786376 LMA786376 LCE786376 KSI786376 KIM786376 JYQ786376 JOU786376 JEY786376 IVC786376 ILG786376 IBK786376 HRO786376 HHS786376 GXW786376 GOA786376 GEE786376 FUI786376 FKM786376 FAQ786376 EQU786376 EGY786376 DXC786376 DNG786376 DDK786376 CTO786376 CJS786376 BZW786376 BQA786376 BGE786376 AWI786376 AMM786376 ACQ786376 SU786376 IY786376 C786376 WVK720840 WLO720840 WBS720840 VRW720840 VIA720840 UYE720840 UOI720840 UEM720840 TUQ720840 TKU720840 TAY720840 SRC720840 SHG720840 RXK720840 RNO720840 RDS720840 QTW720840 QKA720840 QAE720840 PQI720840 PGM720840 OWQ720840 OMU720840 OCY720840 NTC720840 NJG720840 MZK720840 MPO720840 MFS720840 LVW720840 LMA720840 LCE720840 KSI720840 KIM720840 JYQ720840 JOU720840 JEY720840 IVC720840 ILG720840 IBK720840 HRO720840 HHS720840 GXW720840 GOA720840 GEE720840 FUI720840 FKM720840 FAQ720840 EQU720840 EGY720840 DXC720840 DNG720840 DDK720840 CTO720840 CJS720840 BZW720840 BQA720840 BGE720840 AWI720840 AMM720840 ACQ720840 SU720840 IY720840 C720840 WVK655304 WLO655304 WBS655304 VRW655304 VIA655304 UYE655304 UOI655304 UEM655304 TUQ655304 TKU655304 TAY655304 SRC655304 SHG655304 RXK655304 RNO655304 RDS655304 QTW655304 QKA655304 QAE655304 PQI655304 PGM655304 OWQ655304 OMU655304 OCY655304 NTC655304 NJG655304 MZK655304 MPO655304 MFS655304 LVW655304 LMA655304 LCE655304 KSI655304 KIM655304 JYQ655304 JOU655304 JEY655304 IVC655304 ILG655304 IBK655304 HRO655304 HHS655304 GXW655304 GOA655304 GEE655304 FUI655304 FKM655304 FAQ655304 EQU655304 EGY655304 DXC655304 DNG655304 DDK655304 CTO655304 CJS655304 BZW655304 BQA655304 BGE655304 AWI655304 AMM655304 ACQ655304 SU655304 IY655304 C655304 WVK589768 WLO589768 WBS589768 VRW589768 VIA589768 UYE589768 UOI589768 UEM589768 TUQ589768 TKU589768 TAY589768 SRC589768 SHG589768 RXK589768 RNO589768 RDS589768 QTW589768 QKA589768 QAE589768 PQI589768 PGM589768 OWQ589768 OMU589768 OCY589768 NTC589768 NJG589768 MZK589768 MPO589768 MFS589768 LVW589768 LMA589768 LCE589768 KSI589768 KIM589768 JYQ589768 JOU589768 JEY589768 IVC589768 ILG589768 IBK589768 HRO589768 HHS589768 GXW589768 GOA589768 GEE589768 FUI589768 FKM589768 FAQ589768 EQU589768 EGY589768 DXC589768 DNG589768 DDK589768 CTO589768 CJS589768 BZW589768 BQA589768 BGE589768 AWI589768 AMM589768 ACQ589768 SU589768 IY589768 C589768 WVK524232 WLO524232 WBS524232 VRW524232 VIA524232 UYE524232 UOI524232 UEM524232 TUQ524232 TKU524232 TAY524232 SRC524232 SHG524232 RXK524232 RNO524232 RDS524232 QTW524232 QKA524232 QAE524232 PQI524232 PGM524232 OWQ524232 OMU524232 OCY524232 NTC524232 NJG524232 MZK524232 MPO524232 MFS524232 LVW524232 LMA524232 LCE524232 KSI524232 KIM524232 JYQ524232 JOU524232 JEY524232 IVC524232 ILG524232 IBK524232 HRO524232 HHS524232 GXW524232 GOA524232 GEE524232 FUI524232 FKM524232 FAQ524232 EQU524232 EGY524232 DXC524232 DNG524232 DDK524232 CTO524232 CJS524232 BZW524232 BQA524232 BGE524232 AWI524232 AMM524232 ACQ524232 SU524232 IY524232 C524232 WVK458696 WLO458696 WBS458696 VRW458696 VIA458696 UYE458696 UOI458696 UEM458696 TUQ458696 TKU458696 TAY458696 SRC458696 SHG458696 RXK458696 RNO458696 RDS458696 QTW458696 QKA458696 QAE458696 PQI458696 PGM458696 OWQ458696 OMU458696 OCY458696 NTC458696 NJG458696 MZK458696 MPO458696 MFS458696 LVW458696 LMA458696 LCE458696 KSI458696 KIM458696 JYQ458696 JOU458696 JEY458696 IVC458696 ILG458696 IBK458696 HRO458696 HHS458696 GXW458696 GOA458696 GEE458696 FUI458696 FKM458696 FAQ458696 EQU458696 EGY458696 DXC458696 DNG458696 DDK458696 CTO458696 CJS458696 BZW458696 BQA458696 BGE458696 AWI458696 AMM458696 ACQ458696 SU458696 IY458696 C458696 WVK393160 WLO393160 WBS393160 VRW393160 VIA393160 UYE393160 UOI393160 UEM393160 TUQ393160 TKU393160 TAY393160 SRC393160 SHG393160 RXK393160 RNO393160 RDS393160 QTW393160 QKA393160 QAE393160 PQI393160 PGM393160 OWQ393160 OMU393160 OCY393160 NTC393160 NJG393160 MZK393160 MPO393160 MFS393160 LVW393160 LMA393160 LCE393160 KSI393160 KIM393160 JYQ393160 JOU393160 JEY393160 IVC393160 ILG393160 IBK393160 HRO393160 HHS393160 GXW393160 GOA393160 GEE393160 FUI393160 FKM393160 FAQ393160 EQU393160 EGY393160 DXC393160 DNG393160 DDK393160 CTO393160 CJS393160 BZW393160 BQA393160 BGE393160 AWI393160 AMM393160 ACQ393160 SU393160 IY393160 C393160 WVK327624 WLO327624 WBS327624 VRW327624 VIA327624 UYE327624 UOI327624 UEM327624 TUQ327624 TKU327624 TAY327624 SRC327624 SHG327624 RXK327624 RNO327624 RDS327624 QTW327624 QKA327624 QAE327624 PQI327624 PGM327624 OWQ327624 OMU327624 OCY327624 NTC327624 NJG327624 MZK327624 MPO327624 MFS327624 LVW327624 LMA327624 LCE327624 KSI327624 KIM327624 JYQ327624 JOU327624 JEY327624 IVC327624 ILG327624 IBK327624 HRO327624 HHS327624 GXW327624 GOA327624 GEE327624 FUI327624 FKM327624 FAQ327624 EQU327624 EGY327624 DXC327624 DNG327624 DDK327624 CTO327624 CJS327624 BZW327624 BQA327624 BGE327624 AWI327624 AMM327624 ACQ327624 SU327624 IY327624 C327624 WVK262088 WLO262088 WBS262088 VRW262088 VIA262088 UYE262088 UOI262088 UEM262088 TUQ262088 TKU262088 TAY262088 SRC262088 SHG262088 RXK262088 RNO262088 RDS262088 QTW262088 QKA262088 QAE262088 PQI262088 PGM262088 OWQ262088 OMU262088 OCY262088 NTC262088 NJG262088 MZK262088 MPO262088 MFS262088 LVW262088 LMA262088 LCE262088 KSI262088 KIM262088 JYQ262088 JOU262088 JEY262088 IVC262088 ILG262088 IBK262088 HRO262088 HHS262088 GXW262088 GOA262088 GEE262088 FUI262088 FKM262088 FAQ262088 EQU262088 EGY262088 DXC262088 DNG262088 DDK262088 CTO262088 CJS262088 BZW262088 BQA262088 BGE262088 AWI262088 AMM262088 ACQ262088 SU262088 IY262088 C262088 WVK196552 WLO196552 WBS196552 VRW196552 VIA196552 UYE196552 UOI196552 UEM196552 TUQ196552 TKU196552 TAY196552 SRC196552 SHG196552 RXK196552 RNO196552 RDS196552 QTW196552 QKA196552 QAE196552 PQI196552 PGM196552 OWQ196552 OMU196552 OCY196552 NTC196552 NJG196552 MZK196552 MPO196552 MFS196552 LVW196552 LMA196552 LCE196552 KSI196552 KIM196552 JYQ196552 JOU196552 JEY196552 IVC196552 ILG196552 IBK196552 HRO196552 HHS196552 GXW196552 GOA196552 GEE196552 FUI196552 FKM196552 FAQ196552 EQU196552 EGY196552 DXC196552 DNG196552 DDK196552 CTO196552 CJS196552 BZW196552 BQA196552 BGE196552 AWI196552 AMM196552 ACQ196552 SU196552 IY196552 C196552 WVK131016 WLO131016 WBS131016 VRW131016 VIA131016 UYE131016 UOI131016 UEM131016 TUQ131016 TKU131016 TAY131016 SRC131016 SHG131016 RXK131016 RNO131016 RDS131016 QTW131016 QKA131016 QAE131016 PQI131016 PGM131016 OWQ131016 OMU131016 OCY131016 NTC131016 NJG131016 MZK131016 MPO131016 MFS131016 LVW131016 LMA131016 LCE131016 KSI131016 KIM131016 JYQ131016 JOU131016 JEY131016 IVC131016 ILG131016 IBK131016 HRO131016 HHS131016 GXW131016 GOA131016 GEE131016 FUI131016 FKM131016 FAQ131016 EQU131016 EGY131016 DXC131016 DNG131016 DDK131016 CTO131016 CJS131016 BZW131016 BQA131016 BGE131016 AWI131016 AMM131016 ACQ131016 SU131016 IY131016 C131016 WVK65480 WLO65480 WBS65480 VRW65480 VIA65480 UYE65480 UOI65480 UEM65480 TUQ65480 TKU65480 TAY65480 SRC65480 SHG65480 RXK65480 RNO65480 RDS65480 QTW65480 QKA65480 QAE65480 PQI65480 PGM65480 OWQ65480 OMU65480 OCY65480 NTC65480 NJG65480 MZK65480 MPO65480 MFS65480 LVW65480 LMA65480 LCE65480 KSI65480 KIM65480 JYQ65480 JOU65480 JEY65480 IVC65480 ILG65480 IBK65480 HRO65480 HHS65480 GXW65480 GOA65480 GEE65480 FUI65480 FKM65480 FAQ65480 EQU65480 EGY65480 DXC65480 DNG65480 DDK65480 CTO65480 CJS65480 BZW65480 BQA65480 BGE65480 AWI65480 AMM65480 ACQ65480 SU65480 IY65480 C65480 WVK14 WLO14 WBS14 VRW14 VIA14 UYE14 UOI14 UEM14 TUQ14 TKU14 TAY14 SRC14 SHG14 RXK14 RNO14 RDS14 QTW14 QKA14 QAE14 PQI14 PGM14 OWQ14 OMU14 OCY14 NTC14 NJG14 MZK14 MPO14 MFS14 LVW14 LMA14 LCE14 KSI14 KIM14 JYQ14 JOU14 JEY14 IVC14 ILG14 IBK14 HRO14 HHS14 GXW14 GOA14 GEE14 FUI14 FKM14 FAQ14 EQU14 EGY14 DXC14 DNG14 DDK14 CTO14 CJS14 BZW14 BQA14 BGE14 AWI14 AMM14 ACQ14 SU14 IY14 C14 WVK983025:WVK983026 WLO983025:WLO983026 WBS983025:WBS983026 VRW983025:VRW983026 VIA983025:VIA983026 UYE983025:UYE983026 UOI983025:UOI983026 UEM983025:UEM983026 TUQ983025:TUQ983026 TKU983025:TKU983026 TAY983025:TAY983026 SRC983025:SRC983026 SHG983025:SHG983026 RXK983025:RXK983026 RNO983025:RNO983026 RDS983025:RDS983026 QTW983025:QTW983026 QKA983025:QKA983026 QAE983025:QAE983026 PQI983025:PQI983026 PGM983025:PGM983026 OWQ983025:OWQ983026 OMU983025:OMU983026 OCY983025:OCY983026 NTC983025:NTC983026 NJG983025:NJG983026 MZK983025:MZK983026 MPO983025:MPO983026 MFS983025:MFS983026 LVW983025:LVW983026 LMA983025:LMA983026 LCE983025:LCE983026 KSI983025:KSI983026 KIM983025:KIM983026 JYQ983025:JYQ983026 JOU983025:JOU983026 JEY983025:JEY983026 IVC983025:IVC983026 ILG983025:ILG983026 IBK983025:IBK983026 HRO983025:HRO983026 HHS983025:HHS983026 GXW983025:GXW983026 GOA983025:GOA983026 GEE983025:GEE983026 FUI983025:FUI983026 FKM983025:FKM983026 FAQ983025:FAQ983026 EQU983025:EQU983026 EGY983025:EGY983026 DXC983025:DXC983026 DNG983025:DNG983026 DDK983025:DDK983026 CTO983025:CTO983026 CJS983025:CJS983026 BZW983025:BZW983026 BQA983025:BQA983026 BGE983025:BGE983026 AWI983025:AWI983026 AMM983025:AMM983026 ACQ983025:ACQ983026 SU983025:SU983026 IY983025:IY983026 C983025:C983026 WVK917489:WVK917490 WLO917489:WLO917490 WBS917489:WBS917490 VRW917489:VRW917490 VIA917489:VIA917490 UYE917489:UYE917490 UOI917489:UOI917490 UEM917489:UEM917490 TUQ917489:TUQ917490 TKU917489:TKU917490 TAY917489:TAY917490 SRC917489:SRC917490 SHG917489:SHG917490 RXK917489:RXK917490 RNO917489:RNO917490 RDS917489:RDS917490 QTW917489:QTW917490 QKA917489:QKA917490 QAE917489:QAE917490 PQI917489:PQI917490 PGM917489:PGM917490 OWQ917489:OWQ917490 OMU917489:OMU917490 OCY917489:OCY917490 NTC917489:NTC917490 NJG917489:NJG917490 MZK917489:MZK917490 MPO917489:MPO917490 MFS917489:MFS917490 LVW917489:LVW917490 LMA917489:LMA917490 LCE917489:LCE917490 KSI917489:KSI917490 KIM917489:KIM917490 JYQ917489:JYQ917490 JOU917489:JOU917490 JEY917489:JEY917490 IVC917489:IVC917490 ILG917489:ILG917490 IBK917489:IBK917490 HRO917489:HRO917490 HHS917489:HHS917490 GXW917489:GXW917490 GOA917489:GOA917490 GEE917489:GEE917490 FUI917489:FUI917490 FKM917489:FKM917490 FAQ917489:FAQ917490 EQU917489:EQU917490 EGY917489:EGY917490 DXC917489:DXC917490 DNG917489:DNG917490 DDK917489:DDK917490 CTO917489:CTO917490 CJS917489:CJS917490 BZW917489:BZW917490 BQA917489:BQA917490 BGE917489:BGE917490 AWI917489:AWI917490 AMM917489:AMM917490 ACQ917489:ACQ917490 SU917489:SU917490 IY917489:IY917490 C917489:C917490 WVK851953:WVK851954 WLO851953:WLO851954 WBS851953:WBS851954 VRW851953:VRW851954 VIA851953:VIA851954 UYE851953:UYE851954 UOI851953:UOI851954 UEM851953:UEM851954 TUQ851953:TUQ851954 TKU851953:TKU851954 TAY851953:TAY851954 SRC851953:SRC851954 SHG851953:SHG851954 RXK851953:RXK851954 RNO851953:RNO851954 RDS851953:RDS851954 QTW851953:QTW851954 QKA851953:QKA851954 QAE851953:QAE851954 PQI851953:PQI851954 PGM851953:PGM851954 OWQ851953:OWQ851954 OMU851953:OMU851954 OCY851953:OCY851954 NTC851953:NTC851954 NJG851953:NJG851954 MZK851953:MZK851954 MPO851953:MPO851954 MFS851953:MFS851954 LVW851953:LVW851954 LMA851953:LMA851954 LCE851953:LCE851954 KSI851953:KSI851954 KIM851953:KIM851954 JYQ851953:JYQ851954 JOU851953:JOU851954 JEY851953:JEY851954 IVC851953:IVC851954 ILG851953:ILG851954 IBK851953:IBK851954 HRO851953:HRO851954 HHS851953:HHS851954 GXW851953:GXW851954 GOA851953:GOA851954 GEE851953:GEE851954 FUI851953:FUI851954 FKM851953:FKM851954 FAQ851953:FAQ851954 EQU851953:EQU851954 EGY851953:EGY851954 DXC851953:DXC851954 DNG851953:DNG851954 DDK851953:DDK851954 CTO851953:CTO851954 CJS851953:CJS851954 BZW851953:BZW851954 BQA851953:BQA851954 BGE851953:BGE851954 AWI851953:AWI851954 AMM851953:AMM851954 ACQ851953:ACQ851954 SU851953:SU851954 IY851953:IY851954 C851953:C851954 WVK786417:WVK786418 WLO786417:WLO786418 WBS786417:WBS786418 VRW786417:VRW786418 VIA786417:VIA786418 UYE786417:UYE786418 UOI786417:UOI786418 UEM786417:UEM786418 TUQ786417:TUQ786418 TKU786417:TKU786418 TAY786417:TAY786418 SRC786417:SRC786418 SHG786417:SHG786418 RXK786417:RXK786418 RNO786417:RNO786418 RDS786417:RDS786418 QTW786417:QTW786418 QKA786417:QKA786418 QAE786417:QAE786418 PQI786417:PQI786418 PGM786417:PGM786418 OWQ786417:OWQ786418 OMU786417:OMU786418 OCY786417:OCY786418 NTC786417:NTC786418 NJG786417:NJG786418 MZK786417:MZK786418 MPO786417:MPO786418 MFS786417:MFS786418 LVW786417:LVW786418 LMA786417:LMA786418 LCE786417:LCE786418 KSI786417:KSI786418 KIM786417:KIM786418 JYQ786417:JYQ786418 JOU786417:JOU786418 JEY786417:JEY786418 IVC786417:IVC786418 ILG786417:ILG786418 IBK786417:IBK786418 HRO786417:HRO786418 HHS786417:HHS786418 GXW786417:GXW786418 GOA786417:GOA786418 GEE786417:GEE786418 FUI786417:FUI786418 FKM786417:FKM786418 FAQ786417:FAQ786418 EQU786417:EQU786418 EGY786417:EGY786418 DXC786417:DXC786418 DNG786417:DNG786418 DDK786417:DDK786418 CTO786417:CTO786418 CJS786417:CJS786418 BZW786417:BZW786418 BQA786417:BQA786418 BGE786417:BGE786418 AWI786417:AWI786418 AMM786417:AMM786418 ACQ786417:ACQ786418 SU786417:SU786418 IY786417:IY786418 C786417:C786418 WVK720881:WVK720882 WLO720881:WLO720882 WBS720881:WBS720882 VRW720881:VRW720882 VIA720881:VIA720882 UYE720881:UYE720882 UOI720881:UOI720882 UEM720881:UEM720882 TUQ720881:TUQ720882 TKU720881:TKU720882 TAY720881:TAY720882 SRC720881:SRC720882 SHG720881:SHG720882 RXK720881:RXK720882 RNO720881:RNO720882 RDS720881:RDS720882 QTW720881:QTW720882 QKA720881:QKA720882 QAE720881:QAE720882 PQI720881:PQI720882 PGM720881:PGM720882 OWQ720881:OWQ720882 OMU720881:OMU720882 OCY720881:OCY720882 NTC720881:NTC720882 NJG720881:NJG720882 MZK720881:MZK720882 MPO720881:MPO720882 MFS720881:MFS720882 LVW720881:LVW720882 LMA720881:LMA720882 LCE720881:LCE720882 KSI720881:KSI720882 KIM720881:KIM720882 JYQ720881:JYQ720882 JOU720881:JOU720882 JEY720881:JEY720882 IVC720881:IVC720882 ILG720881:ILG720882 IBK720881:IBK720882 HRO720881:HRO720882 HHS720881:HHS720882 GXW720881:GXW720882 GOA720881:GOA720882 GEE720881:GEE720882 FUI720881:FUI720882 FKM720881:FKM720882 FAQ720881:FAQ720882 EQU720881:EQU720882 EGY720881:EGY720882 DXC720881:DXC720882 DNG720881:DNG720882 DDK720881:DDK720882 CTO720881:CTO720882 CJS720881:CJS720882 BZW720881:BZW720882 BQA720881:BQA720882 BGE720881:BGE720882 AWI720881:AWI720882 AMM720881:AMM720882 ACQ720881:ACQ720882 SU720881:SU720882 IY720881:IY720882 C720881:C720882 WVK655345:WVK655346 WLO655345:WLO655346 WBS655345:WBS655346 VRW655345:VRW655346 VIA655345:VIA655346 UYE655345:UYE655346 UOI655345:UOI655346 UEM655345:UEM655346 TUQ655345:TUQ655346 TKU655345:TKU655346 TAY655345:TAY655346 SRC655345:SRC655346 SHG655345:SHG655346 RXK655345:RXK655346 RNO655345:RNO655346 RDS655345:RDS655346 QTW655345:QTW655346 QKA655345:QKA655346 QAE655345:QAE655346 PQI655345:PQI655346 PGM655345:PGM655346 OWQ655345:OWQ655346 OMU655345:OMU655346 OCY655345:OCY655346 NTC655345:NTC655346 NJG655345:NJG655346 MZK655345:MZK655346 MPO655345:MPO655346 MFS655345:MFS655346 LVW655345:LVW655346 LMA655345:LMA655346 LCE655345:LCE655346 KSI655345:KSI655346 KIM655345:KIM655346 JYQ655345:JYQ655346 JOU655345:JOU655346 JEY655345:JEY655346 IVC655345:IVC655346 ILG655345:ILG655346 IBK655345:IBK655346 HRO655345:HRO655346 HHS655345:HHS655346 GXW655345:GXW655346 GOA655345:GOA655346 GEE655345:GEE655346 FUI655345:FUI655346 FKM655345:FKM655346 FAQ655345:FAQ655346 EQU655345:EQU655346 EGY655345:EGY655346 DXC655345:DXC655346 DNG655345:DNG655346 DDK655345:DDK655346 CTO655345:CTO655346 CJS655345:CJS655346 BZW655345:BZW655346 BQA655345:BQA655346 BGE655345:BGE655346 AWI655345:AWI655346 AMM655345:AMM655346 ACQ655345:ACQ655346 SU655345:SU655346 IY655345:IY655346 C655345:C655346 WVK589809:WVK589810 WLO589809:WLO589810 WBS589809:WBS589810 VRW589809:VRW589810 VIA589809:VIA589810 UYE589809:UYE589810 UOI589809:UOI589810 UEM589809:UEM589810 TUQ589809:TUQ589810 TKU589809:TKU589810 TAY589809:TAY589810 SRC589809:SRC589810 SHG589809:SHG589810 RXK589809:RXK589810 RNO589809:RNO589810 RDS589809:RDS589810 QTW589809:QTW589810 QKA589809:QKA589810 QAE589809:QAE589810 PQI589809:PQI589810 PGM589809:PGM589810 OWQ589809:OWQ589810 OMU589809:OMU589810 OCY589809:OCY589810 NTC589809:NTC589810 NJG589809:NJG589810 MZK589809:MZK589810 MPO589809:MPO589810 MFS589809:MFS589810 LVW589809:LVW589810 LMA589809:LMA589810 LCE589809:LCE589810 KSI589809:KSI589810 KIM589809:KIM589810 JYQ589809:JYQ589810 JOU589809:JOU589810 JEY589809:JEY589810 IVC589809:IVC589810 ILG589809:ILG589810 IBK589809:IBK589810 HRO589809:HRO589810 HHS589809:HHS589810 GXW589809:GXW589810 GOA589809:GOA589810 GEE589809:GEE589810 FUI589809:FUI589810 FKM589809:FKM589810 FAQ589809:FAQ589810 EQU589809:EQU589810 EGY589809:EGY589810 DXC589809:DXC589810 DNG589809:DNG589810 DDK589809:DDK589810 CTO589809:CTO589810 CJS589809:CJS589810 BZW589809:BZW589810 BQA589809:BQA589810 BGE589809:BGE589810 AWI589809:AWI589810 AMM589809:AMM589810 ACQ589809:ACQ589810 SU589809:SU589810 IY589809:IY589810 C589809:C589810 WVK524273:WVK524274 WLO524273:WLO524274 WBS524273:WBS524274 VRW524273:VRW524274 VIA524273:VIA524274 UYE524273:UYE524274 UOI524273:UOI524274 UEM524273:UEM524274 TUQ524273:TUQ524274 TKU524273:TKU524274 TAY524273:TAY524274 SRC524273:SRC524274 SHG524273:SHG524274 RXK524273:RXK524274 RNO524273:RNO524274 RDS524273:RDS524274 QTW524273:QTW524274 QKA524273:QKA524274 QAE524273:QAE524274 PQI524273:PQI524274 PGM524273:PGM524274 OWQ524273:OWQ524274 OMU524273:OMU524274 OCY524273:OCY524274 NTC524273:NTC524274 NJG524273:NJG524274 MZK524273:MZK524274 MPO524273:MPO524274 MFS524273:MFS524274 LVW524273:LVW524274 LMA524273:LMA524274 LCE524273:LCE524274 KSI524273:KSI524274 KIM524273:KIM524274 JYQ524273:JYQ524274 JOU524273:JOU524274 JEY524273:JEY524274 IVC524273:IVC524274 ILG524273:ILG524274 IBK524273:IBK524274 HRO524273:HRO524274 HHS524273:HHS524274 GXW524273:GXW524274 GOA524273:GOA524274 GEE524273:GEE524274 FUI524273:FUI524274 FKM524273:FKM524274 FAQ524273:FAQ524274 EQU524273:EQU524274 EGY524273:EGY524274 DXC524273:DXC524274 DNG524273:DNG524274 DDK524273:DDK524274 CTO524273:CTO524274 CJS524273:CJS524274 BZW524273:BZW524274 BQA524273:BQA524274 BGE524273:BGE524274 AWI524273:AWI524274 AMM524273:AMM524274 ACQ524273:ACQ524274 SU524273:SU524274 IY524273:IY524274 C524273:C524274 WVK458737:WVK458738 WLO458737:WLO458738 WBS458737:WBS458738 VRW458737:VRW458738 VIA458737:VIA458738 UYE458737:UYE458738 UOI458737:UOI458738 UEM458737:UEM458738 TUQ458737:TUQ458738 TKU458737:TKU458738 TAY458737:TAY458738 SRC458737:SRC458738 SHG458737:SHG458738 RXK458737:RXK458738 RNO458737:RNO458738 RDS458737:RDS458738 QTW458737:QTW458738 QKA458737:QKA458738 QAE458737:QAE458738 PQI458737:PQI458738 PGM458737:PGM458738 OWQ458737:OWQ458738 OMU458737:OMU458738 OCY458737:OCY458738 NTC458737:NTC458738 NJG458737:NJG458738 MZK458737:MZK458738 MPO458737:MPO458738 MFS458737:MFS458738 LVW458737:LVW458738 LMA458737:LMA458738 LCE458737:LCE458738 KSI458737:KSI458738 KIM458737:KIM458738 JYQ458737:JYQ458738 JOU458737:JOU458738 JEY458737:JEY458738 IVC458737:IVC458738 ILG458737:ILG458738 IBK458737:IBK458738 HRO458737:HRO458738 HHS458737:HHS458738 GXW458737:GXW458738 GOA458737:GOA458738 GEE458737:GEE458738 FUI458737:FUI458738 FKM458737:FKM458738 FAQ458737:FAQ458738 EQU458737:EQU458738 EGY458737:EGY458738 DXC458737:DXC458738 DNG458737:DNG458738 DDK458737:DDK458738 CTO458737:CTO458738 CJS458737:CJS458738 BZW458737:BZW458738 BQA458737:BQA458738 BGE458737:BGE458738 AWI458737:AWI458738 AMM458737:AMM458738 ACQ458737:ACQ458738 SU458737:SU458738 IY458737:IY458738 C458737:C458738 WVK393201:WVK393202 WLO393201:WLO393202 WBS393201:WBS393202 VRW393201:VRW393202 VIA393201:VIA393202 UYE393201:UYE393202 UOI393201:UOI393202 UEM393201:UEM393202 TUQ393201:TUQ393202 TKU393201:TKU393202 TAY393201:TAY393202 SRC393201:SRC393202 SHG393201:SHG393202 RXK393201:RXK393202 RNO393201:RNO393202 RDS393201:RDS393202 QTW393201:QTW393202 QKA393201:QKA393202 QAE393201:QAE393202 PQI393201:PQI393202 PGM393201:PGM393202 OWQ393201:OWQ393202 OMU393201:OMU393202 OCY393201:OCY393202 NTC393201:NTC393202 NJG393201:NJG393202 MZK393201:MZK393202 MPO393201:MPO393202 MFS393201:MFS393202 LVW393201:LVW393202 LMA393201:LMA393202 LCE393201:LCE393202 KSI393201:KSI393202 KIM393201:KIM393202 JYQ393201:JYQ393202 JOU393201:JOU393202 JEY393201:JEY393202 IVC393201:IVC393202 ILG393201:ILG393202 IBK393201:IBK393202 HRO393201:HRO393202 HHS393201:HHS393202 GXW393201:GXW393202 GOA393201:GOA393202 GEE393201:GEE393202 FUI393201:FUI393202 FKM393201:FKM393202 FAQ393201:FAQ393202 EQU393201:EQU393202 EGY393201:EGY393202 DXC393201:DXC393202 DNG393201:DNG393202 DDK393201:DDK393202 CTO393201:CTO393202 CJS393201:CJS393202 BZW393201:BZW393202 BQA393201:BQA393202 BGE393201:BGE393202 AWI393201:AWI393202 AMM393201:AMM393202 ACQ393201:ACQ393202 SU393201:SU393202 IY393201:IY393202 C393201:C393202 WVK327665:WVK327666 WLO327665:WLO327666 WBS327665:WBS327666 VRW327665:VRW327666 VIA327665:VIA327666 UYE327665:UYE327666 UOI327665:UOI327666 UEM327665:UEM327666 TUQ327665:TUQ327666 TKU327665:TKU327666 TAY327665:TAY327666 SRC327665:SRC327666 SHG327665:SHG327666 RXK327665:RXK327666 RNO327665:RNO327666 RDS327665:RDS327666 QTW327665:QTW327666 QKA327665:QKA327666 QAE327665:QAE327666 PQI327665:PQI327666 PGM327665:PGM327666 OWQ327665:OWQ327666 OMU327665:OMU327666 OCY327665:OCY327666 NTC327665:NTC327666 NJG327665:NJG327666 MZK327665:MZK327666 MPO327665:MPO327666 MFS327665:MFS327666 LVW327665:LVW327666 LMA327665:LMA327666 LCE327665:LCE327666 KSI327665:KSI327666 KIM327665:KIM327666 JYQ327665:JYQ327666 JOU327665:JOU327666 JEY327665:JEY327666 IVC327665:IVC327666 ILG327665:ILG327666 IBK327665:IBK327666 HRO327665:HRO327666 HHS327665:HHS327666 GXW327665:GXW327666 GOA327665:GOA327666 GEE327665:GEE327666 FUI327665:FUI327666 FKM327665:FKM327666 FAQ327665:FAQ327666 EQU327665:EQU327666 EGY327665:EGY327666 DXC327665:DXC327666 DNG327665:DNG327666 DDK327665:DDK327666 CTO327665:CTO327666 CJS327665:CJS327666 BZW327665:BZW327666 BQA327665:BQA327666 BGE327665:BGE327666 AWI327665:AWI327666 AMM327665:AMM327666 ACQ327665:ACQ327666 SU327665:SU327666 IY327665:IY327666 C327665:C327666 WVK262129:WVK262130 WLO262129:WLO262130 WBS262129:WBS262130 VRW262129:VRW262130 VIA262129:VIA262130 UYE262129:UYE262130 UOI262129:UOI262130 UEM262129:UEM262130 TUQ262129:TUQ262130 TKU262129:TKU262130 TAY262129:TAY262130 SRC262129:SRC262130 SHG262129:SHG262130 RXK262129:RXK262130 RNO262129:RNO262130 RDS262129:RDS262130 QTW262129:QTW262130 QKA262129:QKA262130 QAE262129:QAE262130 PQI262129:PQI262130 PGM262129:PGM262130 OWQ262129:OWQ262130 OMU262129:OMU262130 OCY262129:OCY262130 NTC262129:NTC262130 NJG262129:NJG262130 MZK262129:MZK262130 MPO262129:MPO262130 MFS262129:MFS262130 LVW262129:LVW262130 LMA262129:LMA262130 LCE262129:LCE262130 KSI262129:KSI262130 KIM262129:KIM262130 JYQ262129:JYQ262130 JOU262129:JOU262130 JEY262129:JEY262130 IVC262129:IVC262130 ILG262129:ILG262130 IBK262129:IBK262130 HRO262129:HRO262130 HHS262129:HHS262130 GXW262129:GXW262130 GOA262129:GOA262130 GEE262129:GEE262130 FUI262129:FUI262130 FKM262129:FKM262130 FAQ262129:FAQ262130 EQU262129:EQU262130 EGY262129:EGY262130 DXC262129:DXC262130 DNG262129:DNG262130 DDK262129:DDK262130 CTO262129:CTO262130 CJS262129:CJS262130 BZW262129:BZW262130 BQA262129:BQA262130 BGE262129:BGE262130 AWI262129:AWI262130 AMM262129:AMM262130 ACQ262129:ACQ262130 SU262129:SU262130 IY262129:IY262130 C262129:C262130 WVK196593:WVK196594 WLO196593:WLO196594 WBS196593:WBS196594 VRW196593:VRW196594 VIA196593:VIA196594 UYE196593:UYE196594 UOI196593:UOI196594 UEM196593:UEM196594 TUQ196593:TUQ196594 TKU196593:TKU196594 TAY196593:TAY196594 SRC196593:SRC196594 SHG196593:SHG196594 RXK196593:RXK196594 RNO196593:RNO196594 RDS196593:RDS196594 QTW196593:QTW196594 QKA196593:QKA196594 QAE196593:QAE196594 PQI196593:PQI196594 PGM196593:PGM196594 OWQ196593:OWQ196594 OMU196593:OMU196594 OCY196593:OCY196594 NTC196593:NTC196594 NJG196593:NJG196594 MZK196593:MZK196594 MPO196593:MPO196594 MFS196593:MFS196594 LVW196593:LVW196594 LMA196593:LMA196594 LCE196593:LCE196594 KSI196593:KSI196594 KIM196593:KIM196594 JYQ196593:JYQ196594 JOU196593:JOU196594 JEY196593:JEY196594 IVC196593:IVC196594 ILG196593:ILG196594 IBK196593:IBK196594 HRO196593:HRO196594 HHS196593:HHS196594 GXW196593:GXW196594 GOA196593:GOA196594 GEE196593:GEE196594 FUI196593:FUI196594 FKM196593:FKM196594 FAQ196593:FAQ196594 EQU196593:EQU196594 EGY196593:EGY196594 DXC196593:DXC196594 DNG196593:DNG196594 DDK196593:DDK196594 CTO196593:CTO196594 CJS196593:CJS196594 BZW196593:BZW196594 BQA196593:BQA196594 BGE196593:BGE196594 AWI196593:AWI196594 AMM196593:AMM196594 ACQ196593:ACQ196594 SU196593:SU196594 IY196593:IY196594 C196593:C196594 WVK131057:WVK131058 WLO131057:WLO131058 WBS131057:WBS131058 VRW131057:VRW131058 VIA131057:VIA131058 UYE131057:UYE131058 UOI131057:UOI131058 UEM131057:UEM131058 TUQ131057:TUQ131058 TKU131057:TKU131058 TAY131057:TAY131058 SRC131057:SRC131058 SHG131057:SHG131058 RXK131057:RXK131058 RNO131057:RNO131058 RDS131057:RDS131058 QTW131057:QTW131058 QKA131057:QKA131058 QAE131057:QAE131058 PQI131057:PQI131058 PGM131057:PGM131058 OWQ131057:OWQ131058 OMU131057:OMU131058 OCY131057:OCY131058 NTC131057:NTC131058 NJG131057:NJG131058 MZK131057:MZK131058 MPO131057:MPO131058 MFS131057:MFS131058 LVW131057:LVW131058 LMA131057:LMA131058 LCE131057:LCE131058 KSI131057:KSI131058 KIM131057:KIM131058 JYQ131057:JYQ131058 JOU131057:JOU131058 JEY131057:JEY131058 IVC131057:IVC131058 ILG131057:ILG131058 IBK131057:IBK131058 HRO131057:HRO131058 HHS131057:HHS131058 GXW131057:GXW131058 GOA131057:GOA131058 GEE131057:GEE131058 FUI131057:FUI131058 FKM131057:FKM131058 FAQ131057:FAQ131058 EQU131057:EQU131058 EGY131057:EGY131058 DXC131057:DXC131058 DNG131057:DNG131058 DDK131057:DDK131058 CTO131057:CTO131058 CJS131057:CJS131058 BZW131057:BZW131058 BQA131057:BQA131058 BGE131057:BGE131058 AWI131057:AWI131058 AMM131057:AMM131058 ACQ131057:ACQ131058 SU131057:SU131058 IY131057:IY131058 C131057:C131058 WVK65521:WVK65522 WLO65521:WLO65522 WBS65521:WBS65522 VRW65521:VRW65522 VIA65521:VIA65522 UYE65521:UYE65522 UOI65521:UOI65522 UEM65521:UEM65522 TUQ65521:TUQ65522 TKU65521:TKU65522 TAY65521:TAY65522 SRC65521:SRC65522 SHG65521:SHG65522 RXK65521:RXK65522 RNO65521:RNO65522 RDS65521:RDS65522 QTW65521:QTW65522 QKA65521:QKA65522 QAE65521:QAE65522 PQI65521:PQI65522 PGM65521:PGM65522 OWQ65521:OWQ65522 OMU65521:OMU65522 OCY65521:OCY65522 NTC65521:NTC65522 NJG65521:NJG65522 MZK65521:MZK65522 MPO65521:MPO65522 MFS65521:MFS65522 LVW65521:LVW65522 LMA65521:LMA65522 LCE65521:LCE65522 KSI65521:KSI65522 KIM65521:KIM65522 JYQ65521:JYQ65522 JOU65521:JOU65522 JEY65521:JEY65522 IVC65521:IVC65522 ILG65521:ILG65522 IBK65521:IBK65522 HRO65521:HRO65522 HHS65521:HHS65522 GXW65521:GXW65522 GOA65521:GOA65522 GEE65521:GEE65522 FUI65521:FUI65522 FKM65521:FKM65522 FAQ65521:FAQ65522 EQU65521:EQU65522 EGY65521:EGY65522 DXC65521:DXC65522 DNG65521:DNG65522 DDK65521:DDK65522 CTO65521:CTO65522 CJS65521:CJS65522 BZW65521:BZW65522 BQA65521:BQA65522 BGE65521:BGE65522 AWI65521:AWI65522 AMM65521:AMM65522 ACQ65521:ACQ65522 SU65521:SU65522 IY65521:IY65522">
      <formula1>$C$21:$C$334</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D65475:D65476 IZ65475:IZ65476 SV65475:SV65476 ACR65475:ACR65476 AMN65475:AMN65476 AWJ65475:AWJ65476 BGF65475:BGF65476 BQB65475:BQB65476 BZX65475:BZX65476 CJT65475:CJT65476 CTP65475:CTP65476 DDL65475:DDL65476 DNH65475:DNH65476 DXD65475:DXD65476 EGZ65475:EGZ65476 EQV65475:EQV65476 FAR65475:FAR65476 FKN65475:FKN65476 FUJ65475:FUJ65476 GEF65475:GEF65476 GOB65475:GOB65476 GXX65475:GXX65476 HHT65475:HHT65476 HRP65475:HRP65476 IBL65475:IBL65476 ILH65475:ILH65476 IVD65475:IVD65476 JEZ65475:JEZ65476 JOV65475:JOV65476 JYR65475:JYR65476 KIN65475:KIN65476 KSJ65475:KSJ65476 LCF65475:LCF65476 LMB65475:LMB65476 LVX65475:LVX65476 MFT65475:MFT65476 MPP65475:MPP65476 MZL65475:MZL65476 NJH65475:NJH65476 NTD65475:NTD65476 OCZ65475:OCZ65476 OMV65475:OMV65476 OWR65475:OWR65476 PGN65475:PGN65476 PQJ65475:PQJ65476 QAF65475:QAF65476 QKB65475:QKB65476 QTX65475:QTX65476 RDT65475:RDT65476 RNP65475:RNP65476 RXL65475:RXL65476 SHH65475:SHH65476 SRD65475:SRD65476 TAZ65475:TAZ65476 TKV65475:TKV65476 TUR65475:TUR65476 UEN65475:UEN65476 UOJ65475:UOJ65476 UYF65475:UYF65476 VIB65475:VIB65476 VRX65475:VRX65476 WBT65475:WBT65476 WLP65475:WLP65476 WVL65475:WVL65476 D131011:D131012 IZ131011:IZ131012 SV131011:SV131012 ACR131011:ACR131012 AMN131011:AMN131012 AWJ131011:AWJ131012 BGF131011:BGF131012 BQB131011:BQB131012 BZX131011:BZX131012 CJT131011:CJT131012 CTP131011:CTP131012 DDL131011:DDL131012 DNH131011:DNH131012 DXD131011:DXD131012 EGZ131011:EGZ131012 EQV131011:EQV131012 FAR131011:FAR131012 FKN131011:FKN131012 FUJ131011:FUJ131012 GEF131011:GEF131012 GOB131011:GOB131012 GXX131011:GXX131012 HHT131011:HHT131012 HRP131011:HRP131012 IBL131011:IBL131012 ILH131011:ILH131012 IVD131011:IVD131012 JEZ131011:JEZ131012 JOV131011:JOV131012 JYR131011:JYR131012 KIN131011:KIN131012 KSJ131011:KSJ131012 LCF131011:LCF131012 LMB131011:LMB131012 LVX131011:LVX131012 MFT131011:MFT131012 MPP131011:MPP131012 MZL131011:MZL131012 NJH131011:NJH131012 NTD131011:NTD131012 OCZ131011:OCZ131012 OMV131011:OMV131012 OWR131011:OWR131012 PGN131011:PGN131012 PQJ131011:PQJ131012 QAF131011:QAF131012 QKB131011:QKB131012 QTX131011:QTX131012 RDT131011:RDT131012 RNP131011:RNP131012 RXL131011:RXL131012 SHH131011:SHH131012 SRD131011:SRD131012 TAZ131011:TAZ131012 TKV131011:TKV131012 TUR131011:TUR131012 UEN131011:UEN131012 UOJ131011:UOJ131012 UYF131011:UYF131012 VIB131011:VIB131012 VRX131011:VRX131012 WBT131011:WBT131012 WLP131011:WLP131012 WVL131011:WVL131012 D196547:D196548 IZ196547:IZ196548 SV196547:SV196548 ACR196547:ACR196548 AMN196547:AMN196548 AWJ196547:AWJ196548 BGF196547:BGF196548 BQB196547:BQB196548 BZX196547:BZX196548 CJT196547:CJT196548 CTP196547:CTP196548 DDL196547:DDL196548 DNH196547:DNH196548 DXD196547:DXD196548 EGZ196547:EGZ196548 EQV196547:EQV196548 FAR196547:FAR196548 FKN196547:FKN196548 FUJ196547:FUJ196548 GEF196547:GEF196548 GOB196547:GOB196548 GXX196547:GXX196548 HHT196547:HHT196548 HRP196547:HRP196548 IBL196547:IBL196548 ILH196547:ILH196548 IVD196547:IVD196548 JEZ196547:JEZ196548 JOV196547:JOV196548 JYR196547:JYR196548 KIN196547:KIN196548 KSJ196547:KSJ196548 LCF196547:LCF196548 LMB196547:LMB196548 LVX196547:LVX196548 MFT196547:MFT196548 MPP196547:MPP196548 MZL196547:MZL196548 NJH196547:NJH196548 NTD196547:NTD196548 OCZ196547:OCZ196548 OMV196547:OMV196548 OWR196547:OWR196548 PGN196547:PGN196548 PQJ196547:PQJ196548 QAF196547:QAF196548 QKB196547:QKB196548 QTX196547:QTX196548 RDT196547:RDT196548 RNP196547:RNP196548 RXL196547:RXL196548 SHH196547:SHH196548 SRD196547:SRD196548 TAZ196547:TAZ196548 TKV196547:TKV196548 TUR196547:TUR196548 UEN196547:UEN196548 UOJ196547:UOJ196548 UYF196547:UYF196548 VIB196547:VIB196548 VRX196547:VRX196548 WBT196547:WBT196548 WLP196547:WLP196548 WVL196547:WVL196548 D262083:D262084 IZ262083:IZ262084 SV262083:SV262084 ACR262083:ACR262084 AMN262083:AMN262084 AWJ262083:AWJ262084 BGF262083:BGF262084 BQB262083:BQB262084 BZX262083:BZX262084 CJT262083:CJT262084 CTP262083:CTP262084 DDL262083:DDL262084 DNH262083:DNH262084 DXD262083:DXD262084 EGZ262083:EGZ262084 EQV262083:EQV262084 FAR262083:FAR262084 FKN262083:FKN262084 FUJ262083:FUJ262084 GEF262083:GEF262084 GOB262083:GOB262084 GXX262083:GXX262084 HHT262083:HHT262084 HRP262083:HRP262084 IBL262083:IBL262084 ILH262083:ILH262084 IVD262083:IVD262084 JEZ262083:JEZ262084 JOV262083:JOV262084 JYR262083:JYR262084 KIN262083:KIN262084 KSJ262083:KSJ262084 LCF262083:LCF262084 LMB262083:LMB262084 LVX262083:LVX262084 MFT262083:MFT262084 MPP262083:MPP262084 MZL262083:MZL262084 NJH262083:NJH262084 NTD262083:NTD262084 OCZ262083:OCZ262084 OMV262083:OMV262084 OWR262083:OWR262084 PGN262083:PGN262084 PQJ262083:PQJ262084 QAF262083:QAF262084 QKB262083:QKB262084 QTX262083:QTX262084 RDT262083:RDT262084 RNP262083:RNP262084 RXL262083:RXL262084 SHH262083:SHH262084 SRD262083:SRD262084 TAZ262083:TAZ262084 TKV262083:TKV262084 TUR262083:TUR262084 UEN262083:UEN262084 UOJ262083:UOJ262084 UYF262083:UYF262084 VIB262083:VIB262084 VRX262083:VRX262084 WBT262083:WBT262084 WLP262083:WLP262084 WVL262083:WVL262084 D327619:D327620 IZ327619:IZ327620 SV327619:SV327620 ACR327619:ACR327620 AMN327619:AMN327620 AWJ327619:AWJ327620 BGF327619:BGF327620 BQB327619:BQB327620 BZX327619:BZX327620 CJT327619:CJT327620 CTP327619:CTP327620 DDL327619:DDL327620 DNH327619:DNH327620 DXD327619:DXD327620 EGZ327619:EGZ327620 EQV327619:EQV327620 FAR327619:FAR327620 FKN327619:FKN327620 FUJ327619:FUJ327620 GEF327619:GEF327620 GOB327619:GOB327620 GXX327619:GXX327620 HHT327619:HHT327620 HRP327619:HRP327620 IBL327619:IBL327620 ILH327619:ILH327620 IVD327619:IVD327620 JEZ327619:JEZ327620 JOV327619:JOV327620 JYR327619:JYR327620 KIN327619:KIN327620 KSJ327619:KSJ327620 LCF327619:LCF327620 LMB327619:LMB327620 LVX327619:LVX327620 MFT327619:MFT327620 MPP327619:MPP327620 MZL327619:MZL327620 NJH327619:NJH327620 NTD327619:NTD327620 OCZ327619:OCZ327620 OMV327619:OMV327620 OWR327619:OWR327620 PGN327619:PGN327620 PQJ327619:PQJ327620 QAF327619:QAF327620 QKB327619:QKB327620 QTX327619:QTX327620 RDT327619:RDT327620 RNP327619:RNP327620 RXL327619:RXL327620 SHH327619:SHH327620 SRD327619:SRD327620 TAZ327619:TAZ327620 TKV327619:TKV327620 TUR327619:TUR327620 UEN327619:UEN327620 UOJ327619:UOJ327620 UYF327619:UYF327620 VIB327619:VIB327620 VRX327619:VRX327620 WBT327619:WBT327620 WLP327619:WLP327620 WVL327619:WVL327620 D393155:D393156 IZ393155:IZ393156 SV393155:SV393156 ACR393155:ACR393156 AMN393155:AMN393156 AWJ393155:AWJ393156 BGF393155:BGF393156 BQB393155:BQB393156 BZX393155:BZX393156 CJT393155:CJT393156 CTP393155:CTP393156 DDL393155:DDL393156 DNH393155:DNH393156 DXD393155:DXD393156 EGZ393155:EGZ393156 EQV393155:EQV393156 FAR393155:FAR393156 FKN393155:FKN393156 FUJ393155:FUJ393156 GEF393155:GEF393156 GOB393155:GOB393156 GXX393155:GXX393156 HHT393155:HHT393156 HRP393155:HRP393156 IBL393155:IBL393156 ILH393155:ILH393156 IVD393155:IVD393156 JEZ393155:JEZ393156 JOV393155:JOV393156 JYR393155:JYR393156 KIN393155:KIN393156 KSJ393155:KSJ393156 LCF393155:LCF393156 LMB393155:LMB393156 LVX393155:LVX393156 MFT393155:MFT393156 MPP393155:MPP393156 MZL393155:MZL393156 NJH393155:NJH393156 NTD393155:NTD393156 OCZ393155:OCZ393156 OMV393155:OMV393156 OWR393155:OWR393156 PGN393155:PGN393156 PQJ393155:PQJ393156 QAF393155:QAF393156 QKB393155:QKB393156 QTX393155:QTX393156 RDT393155:RDT393156 RNP393155:RNP393156 RXL393155:RXL393156 SHH393155:SHH393156 SRD393155:SRD393156 TAZ393155:TAZ393156 TKV393155:TKV393156 TUR393155:TUR393156 UEN393155:UEN393156 UOJ393155:UOJ393156 UYF393155:UYF393156 VIB393155:VIB393156 VRX393155:VRX393156 WBT393155:WBT393156 WLP393155:WLP393156 WVL393155:WVL393156 D458691:D458692 IZ458691:IZ458692 SV458691:SV458692 ACR458691:ACR458692 AMN458691:AMN458692 AWJ458691:AWJ458692 BGF458691:BGF458692 BQB458691:BQB458692 BZX458691:BZX458692 CJT458691:CJT458692 CTP458691:CTP458692 DDL458691:DDL458692 DNH458691:DNH458692 DXD458691:DXD458692 EGZ458691:EGZ458692 EQV458691:EQV458692 FAR458691:FAR458692 FKN458691:FKN458692 FUJ458691:FUJ458692 GEF458691:GEF458692 GOB458691:GOB458692 GXX458691:GXX458692 HHT458691:HHT458692 HRP458691:HRP458692 IBL458691:IBL458692 ILH458691:ILH458692 IVD458691:IVD458692 JEZ458691:JEZ458692 JOV458691:JOV458692 JYR458691:JYR458692 KIN458691:KIN458692 KSJ458691:KSJ458692 LCF458691:LCF458692 LMB458691:LMB458692 LVX458691:LVX458692 MFT458691:MFT458692 MPP458691:MPP458692 MZL458691:MZL458692 NJH458691:NJH458692 NTD458691:NTD458692 OCZ458691:OCZ458692 OMV458691:OMV458692 OWR458691:OWR458692 PGN458691:PGN458692 PQJ458691:PQJ458692 QAF458691:QAF458692 QKB458691:QKB458692 QTX458691:QTX458692 RDT458691:RDT458692 RNP458691:RNP458692 RXL458691:RXL458692 SHH458691:SHH458692 SRD458691:SRD458692 TAZ458691:TAZ458692 TKV458691:TKV458692 TUR458691:TUR458692 UEN458691:UEN458692 UOJ458691:UOJ458692 UYF458691:UYF458692 VIB458691:VIB458692 VRX458691:VRX458692 WBT458691:WBT458692 WLP458691:WLP458692 WVL458691:WVL458692 D524227:D524228 IZ524227:IZ524228 SV524227:SV524228 ACR524227:ACR524228 AMN524227:AMN524228 AWJ524227:AWJ524228 BGF524227:BGF524228 BQB524227:BQB524228 BZX524227:BZX524228 CJT524227:CJT524228 CTP524227:CTP524228 DDL524227:DDL524228 DNH524227:DNH524228 DXD524227:DXD524228 EGZ524227:EGZ524228 EQV524227:EQV524228 FAR524227:FAR524228 FKN524227:FKN524228 FUJ524227:FUJ524228 GEF524227:GEF524228 GOB524227:GOB524228 GXX524227:GXX524228 HHT524227:HHT524228 HRP524227:HRP524228 IBL524227:IBL524228 ILH524227:ILH524228 IVD524227:IVD524228 JEZ524227:JEZ524228 JOV524227:JOV524228 JYR524227:JYR524228 KIN524227:KIN524228 KSJ524227:KSJ524228 LCF524227:LCF524228 LMB524227:LMB524228 LVX524227:LVX524228 MFT524227:MFT524228 MPP524227:MPP524228 MZL524227:MZL524228 NJH524227:NJH524228 NTD524227:NTD524228 OCZ524227:OCZ524228 OMV524227:OMV524228 OWR524227:OWR524228 PGN524227:PGN524228 PQJ524227:PQJ524228 QAF524227:QAF524228 QKB524227:QKB524228 QTX524227:QTX524228 RDT524227:RDT524228 RNP524227:RNP524228 RXL524227:RXL524228 SHH524227:SHH524228 SRD524227:SRD524228 TAZ524227:TAZ524228 TKV524227:TKV524228 TUR524227:TUR524228 UEN524227:UEN524228 UOJ524227:UOJ524228 UYF524227:UYF524228 VIB524227:VIB524228 VRX524227:VRX524228 WBT524227:WBT524228 WLP524227:WLP524228 WVL524227:WVL524228 D589763:D589764 IZ589763:IZ589764 SV589763:SV589764 ACR589763:ACR589764 AMN589763:AMN589764 AWJ589763:AWJ589764 BGF589763:BGF589764 BQB589763:BQB589764 BZX589763:BZX589764 CJT589763:CJT589764 CTP589763:CTP589764 DDL589763:DDL589764 DNH589763:DNH589764 DXD589763:DXD589764 EGZ589763:EGZ589764 EQV589763:EQV589764 FAR589763:FAR589764 FKN589763:FKN589764 FUJ589763:FUJ589764 GEF589763:GEF589764 GOB589763:GOB589764 GXX589763:GXX589764 HHT589763:HHT589764 HRP589763:HRP589764 IBL589763:IBL589764 ILH589763:ILH589764 IVD589763:IVD589764 JEZ589763:JEZ589764 JOV589763:JOV589764 JYR589763:JYR589764 KIN589763:KIN589764 KSJ589763:KSJ589764 LCF589763:LCF589764 LMB589763:LMB589764 LVX589763:LVX589764 MFT589763:MFT589764 MPP589763:MPP589764 MZL589763:MZL589764 NJH589763:NJH589764 NTD589763:NTD589764 OCZ589763:OCZ589764 OMV589763:OMV589764 OWR589763:OWR589764 PGN589763:PGN589764 PQJ589763:PQJ589764 QAF589763:QAF589764 QKB589763:QKB589764 QTX589763:QTX589764 RDT589763:RDT589764 RNP589763:RNP589764 RXL589763:RXL589764 SHH589763:SHH589764 SRD589763:SRD589764 TAZ589763:TAZ589764 TKV589763:TKV589764 TUR589763:TUR589764 UEN589763:UEN589764 UOJ589763:UOJ589764 UYF589763:UYF589764 VIB589763:VIB589764 VRX589763:VRX589764 WBT589763:WBT589764 WLP589763:WLP589764 WVL589763:WVL589764 D655299:D655300 IZ655299:IZ655300 SV655299:SV655300 ACR655299:ACR655300 AMN655299:AMN655300 AWJ655299:AWJ655300 BGF655299:BGF655300 BQB655299:BQB655300 BZX655299:BZX655300 CJT655299:CJT655300 CTP655299:CTP655300 DDL655299:DDL655300 DNH655299:DNH655300 DXD655299:DXD655300 EGZ655299:EGZ655300 EQV655299:EQV655300 FAR655299:FAR655300 FKN655299:FKN655300 FUJ655299:FUJ655300 GEF655299:GEF655300 GOB655299:GOB655300 GXX655299:GXX655300 HHT655299:HHT655300 HRP655299:HRP655300 IBL655299:IBL655300 ILH655299:ILH655300 IVD655299:IVD655300 JEZ655299:JEZ655300 JOV655299:JOV655300 JYR655299:JYR655300 KIN655299:KIN655300 KSJ655299:KSJ655300 LCF655299:LCF655300 LMB655299:LMB655300 LVX655299:LVX655300 MFT655299:MFT655300 MPP655299:MPP655300 MZL655299:MZL655300 NJH655299:NJH655300 NTD655299:NTD655300 OCZ655299:OCZ655300 OMV655299:OMV655300 OWR655299:OWR655300 PGN655299:PGN655300 PQJ655299:PQJ655300 QAF655299:QAF655300 QKB655299:QKB655300 QTX655299:QTX655300 RDT655299:RDT655300 RNP655299:RNP655300 RXL655299:RXL655300 SHH655299:SHH655300 SRD655299:SRD655300 TAZ655299:TAZ655300 TKV655299:TKV655300 TUR655299:TUR655300 UEN655299:UEN655300 UOJ655299:UOJ655300 UYF655299:UYF655300 VIB655299:VIB655300 VRX655299:VRX655300 WBT655299:WBT655300 WLP655299:WLP655300 WVL655299:WVL655300 D720835:D720836 IZ720835:IZ720836 SV720835:SV720836 ACR720835:ACR720836 AMN720835:AMN720836 AWJ720835:AWJ720836 BGF720835:BGF720836 BQB720835:BQB720836 BZX720835:BZX720836 CJT720835:CJT720836 CTP720835:CTP720836 DDL720835:DDL720836 DNH720835:DNH720836 DXD720835:DXD720836 EGZ720835:EGZ720836 EQV720835:EQV720836 FAR720835:FAR720836 FKN720835:FKN720836 FUJ720835:FUJ720836 GEF720835:GEF720836 GOB720835:GOB720836 GXX720835:GXX720836 HHT720835:HHT720836 HRP720835:HRP720836 IBL720835:IBL720836 ILH720835:ILH720836 IVD720835:IVD720836 JEZ720835:JEZ720836 JOV720835:JOV720836 JYR720835:JYR720836 KIN720835:KIN720836 KSJ720835:KSJ720836 LCF720835:LCF720836 LMB720835:LMB720836 LVX720835:LVX720836 MFT720835:MFT720836 MPP720835:MPP720836 MZL720835:MZL720836 NJH720835:NJH720836 NTD720835:NTD720836 OCZ720835:OCZ720836 OMV720835:OMV720836 OWR720835:OWR720836 PGN720835:PGN720836 PQJ720835:PQJ720836 QAF720835:QAF720836 QKB720835:QKB720836 QTX720835:QTX720836 RDT720835:RDT720836 RNP720835:RNP720836 RXL720835:RXL720836 SHH720835:SHH720836 SRD720835:SRD720836 TAZ720835:TAZ720836 TKV720835:TKV720836 TUR720835:TUR720836 UEN720835:UEN720836 UOJ720835:UOJ720836 UYF720835:UYF720836 VIB720835:VIB720836 VRX720835:VRX720836 WBT720835:WBT720836 WLP720835:WLP720836 WVL720835:WVL720836 D786371:D786372 IZ786371:IZ786372 SV786371:SV786372 ACR786371:ACR786372 AMN786371:AMN786372 AWJ786371:AWJ786372 BGF786371:BGF786372 BQB786371:BQB786372 BZX786371:BZX786372 CJT786371:CJT786372 CTP786371:CTP786372 DDL786371:DDL786372 DNH786371:DNH786372 DXD786371:DXD786372 EGZ786371:EGZ786372 EQV786371:EQV786372 FAR786371:FAR786372 FKN786371:FKN786372 FUJ786371:FUJ786372 GEF786371:GEF786372 GOB786371:GOB786372 GXX786371:GXX786372 HHT786371:HHT786372 HRP786371:HRP786372 IBL786371:IBL786372 ILH786371:ILH786372 IVD786371:IVD786372 JEZ786371:JEZ786372 JOV786371:JOV786372 JYR786371:JYR786372 KIN786371:KIN786372 KSJ786371:KSJ786372 LCF786371:LCF786372 LMB786371:LMB786372 LVX786371:LVX786372 MFT786371:MFT786372 MPP786371:MPP786372 MZL786371:MZL786372 NJH786371:NJH786372 NTD786371:NTD786372 OCZ786371:OCZ786372 OMV786371:OMV786372 OWR786371:OWR786372 PGN786371:PGN786372 PQJ786371:PQJ786372 QAF786371:QAF786372 QKB786371:QKB786372 QTX786371:QTX786372 RDT786371:RDT786372 RNP786371:RNP786372 RXL786371:RXL786372 SHH786371:SHH786372 SRD786371:SRD786372 TAZ786371:TAZ786372 TKV786371:TKV786372 TUR786371:TUR786372 UEN786371:UEN786372 UOJ786371:UOJ786372 UYF786371:UYF786372 VIB786371:VIB786372 VRX786371:VRX786372 WBT786371:WBT786372 WLP786371:WLP786372 WVL786371:WVL786372 D851907:D851908 IZ851907:IZ851908 SV851907:SV851908 ACR851907:ACR851908 AMN851907:AMN851908 AWJ851907:AWJ851908 BGF851907:BGF851908 BQB851907:BQB851908 BZX851907:BZX851908 CJT851907:CJT851908 CTP851907:CTP851908 DDL851907:DDL851908 DNH851907:DNH851908 DXD851907:DXD851908 EGZ851907:EGZ851908 EQV851907:EQV851908 FAR851907:FAR851908 FKN851907:FKN851908 FUJ851907:FUJ851908 GEF851907:GEF851908 GOB851907:GOB851908 GXX851907:GXX851908 HHT851907:HHT851908 HRP851907:HRP851908 IBL851907:IBL851908 ILH851907:ILH851908 IVD851907:IVD851908 JEZ851907:JEZ851908 JOV851907:JOV851908 JYR851907:JYR851908 KIN851907:KIN851908 KSJ851907:KSJ851908 LCF851907:LCF851908 LMB851907:LMB851908 LVX851907:LVX851908 MFT851907:MFT851908 MPP851907:MPP851908 MZL851907:MZL851908 NJH851907:NJH851908 NTD851907:NTD851908 OCZ851907:OCZ851908 OMV851907:OMV851908 OWR851907:OWR851908 PGN851907:PGN851908 PQJ851907:PQJ851908 QAF851907:QAF851908 QKB851907:QKB851908 QTX851907:QTX851908 RDT851907:RDT851908 RNP851907:RNP851908 RXL851907:RXL851908 SHH851907:SHH851908 SRD851907:SRD851908 TAZ851907:TAZ851908 TKV851907:TKV851908 TUR851907:TUR851908 UEN851907:UEN851908 UOJ851907:UOJ851908 UYF851907:UYF851908 VIB851907:VIB851908 VRX851907:VRX851908 WBT851907:WBT851908 WLP851907:WLP851908 WVL851907:WVL851908 D917443:D917444 IZ917443:IZ917444 SV917443:SV917444 ACR917443:ACR917444 AMN917443:AMN917444 AWJ917443:AWJ917444 BGF917443:BGF917444 BQB917443:BQB917444 BZX917443:BZX917444 CJT917443:CJT917444 CTP917443:CTP917444 DDL917443:DDL917444 DNH917443:DNH917444 DXD917443:DXD917444 EGZ917443:EGZ917444 EQV917443:EQV917444 FAR917443:FAR917444 FKN917443:FKN917444 FUJ917443:FUJ917444 GEF917443:GEF917444 GOB917443:GOB917444 GXX917443:GXX917444 HHT917443:HHT917444 HRP917443:HRP917444 IBL917443:IBL917444 ILH917443:ILH917444 IVD917443:IVD917444 JEZ917443:JEZ917444 JOV917443:JOV917444 JYR917443:JYR917444 KIN917443:KIN917444 KSJ917443:KSJ917444 LCF917443:LCF917444 LMB917443:LMB917444 LVX917443:LVX917444 MFT917443:MFT917444 MPP917443:MPP917444 MZL917443:MZL917444 NJH917443:NJH917444 NTD917443:NTD917444 OCZ917443:OCZ917444 OMV917443:OMV917444 OWR917443:OWR917444 PGN917443:PGN917444 PQJ917443:PQJ917444 QAF917443:QAF917444 QKB917443:QKB917444 QTX917443:QTX917444 RDT917443:RDT917444 RNP917443:RNP917444 RXL917443:RXL917444 SHH917443:SHH917444 SRD917443:SRD917444 TAZ917443:TAZ917444 TKV917443:TKV917444 TUR917443:TUR917444 UEN917443:UEN917444 UOJ917443:UOJ917444 UYF917443:UYF917444 VIB917443:VIB917444 VRX917443:VRX917444 WBT917443:WBT917444 WLP917443:WLP917444 WVL917443:WVL917444 D982979:D982980 IZ982979:IZ982980 SV982979:SV982980 ACR982979:ACR982980 AMN982979:AMN982980 AWJ982979:AWJ982980 BGF982979:BGF982980 BQB982979:BQB982980 BZX982979:BZX982980 CJT982979:CJT982980 CTP982979:CTP982980 DDL982979:DDL982980 DNH982979:DNH982980 DXD982979:DXD982980 EGZ982979:EGZ982980 EQV982979:EQV982980 FAR982979:FAR982980 FKN982979:FKN982980 FUJ982979:FUJ982980 GEF982979:GEF982980 GOB982979:GOB982980 GXX982979:GXX982980 HHT982979:HHT982980 HRP982979:HRP982980 IBL982979:IBL982980 ILH982979:ILH982980 IVD982979:IVD982980 JEZ982979:JEZ982980 JOV982979:JOV982980 JYR982979:JYR982980 KIN982979:KIN982980 KSJ982979:KSJ982980 LCF982979:LCF982980 LMB982979:LMB982980 LVX982979:LVX982980 MFT982979:MFT982980 MPP982979:MPP982980 MZL982979:MZL982980 NJH982979:NJH982980 NTD982979:NTD982980 OCZ982979:OCZ982980 OMV982979:OMV982980 OWR982979:OWR982980 PGN982979:PGN982980 PQJ982979:PQJ982980 QAF982979:QAF982980 QKB982979:QKB982980 QTX982979:QTX982980 RDT982979:RDT982980 RNP982979:RNP982980 RXL982979:RXL982980 SHH982979:SHH982980 SRD982979:SRD982980 TAZ982979:TAZ982980 TKV982979:TKV982980 TUR982979:TUR982980 UEN982979:UEN982980 UOJ982979:UOJ982980 UYF982979:UYF982980 VIB982979:VIB982980 VRX982979:VRX982980 WBT982979:WBT982980 WLP982979:WLP982980 WVL982979:WVL982980 D65487 IZ65487 SV65487 ACR65487 AMN65487 AWJ65487 BGF65487 BQB65487 BZX65487 CJT65487 CTP65487 DDL65487 DNH65487 DXD65487 EGZ65487 EQV65487 FAR65487 FKN65487 FUJ65487 GEF65487 GOB65487 GXX65487 HHT65487 HRP65487 IBL65487 ILH65487 IVD65487 JEZ65487 JOV65487 JYR65487 KIN65487 KSJ65487 LCF65487 LMB65487 LVX65487 MFT65487 MPP65487 MZL65487 NJH65487 NTD65487 OCZ65487 OMV65487 OWR65487 PGN65487 PQJ65487 QAF65487 QKB65487 QTX65487 RDT65487 RNP65487 RXL65487 SHH65487 SRD65487 TAZ65487 TKV65487 TUR65487 UEN65487 UOJ65487 UYF65487 VIB65487 VRX65487 WBT65487 WLP65487 WVL65487 D131023 IZ131023 SV131023 ACR131023 AMN131023 AWJ131023 BGF131023 BQB131023 BZX131023 CJT131023 CTP131023 DDL131023 DNH131023 DXD131023 EGZ131023 EQV131023 FAR131023 FKN131023 FUJ131023 GEF131023 GOB131023 GXX131023 HHT131023 HRP131023 IBL131023 ILH131023 IVD131023 JEZ131023 JOV131023 JYR131023 KIN131023 KSJ131023 LCF131023 LMB131023 LVX131023 MFT131023 MPP131023 MZL131023 NJH131023 NTD131023 OCZ131023 OMV131023 OWR131023 PGN131023 PQJ131023 QAF131023 QKB131023 QTX131023 RDT131023 RNP131023 RXL131023 SHH131023 SRD131023 TAZ131023 TKV131023 TUR131023 UEN131023 UOJ131023 UYF131023 VIB131023 VRX131023 WBT131023 WLP131023 WVL131023 D196559 IZ196559 SV196559 ACR196559 AMN196559 AWJ196559 BGF196559 BQB196559 BZX196559 CJT196559 CTP196559 DDL196559 DNH196559 DXD196559 EGZ196559 EQV196559 FAR196559 FKN196559 FUJ196559 GEF196559 GOB196559 GXX196559 HHT196559 HRP196559 IBL196559 ILH196559 IVD196559 JEZ196559 JOV196559 JYR196559 KIN196559 KSJ196559 LCF196559 LMB196559 LVX196559 MFT196559 MPP196559 MZL196559 NJH196559 NTD196559 OCZ196559 OMV196559 OWR196559 PGN196559 PQJ196559 QAF196559 QKB196559 QTX196559 RDT196559 RNP196559 RXL196559 SHH196559 SRD196559 TAZ196559 TKV196559 TUR196559 UEN196559 UOJ196559 UYF196559 VIB196559 VRX196559 WBT196559 WLP196559 WVL196559 D262095 IZ262095 SV262095 ACR262095 AMN262095 AWJ262095 BGF262095 BQB262095 BZX262095 CJT262095 CTP262095 DDL262095 DNH262095 DXD262095 EGZ262095 EQV262095 FAR262095 FKN262095 FUJ262095 GEF262095 GOB262095 GXX262095 HHT262095 HRP262095 IBL262095 ILH262095 IVD262095 JEZ262095 JOV262095 JYR262095 KIN262095 KSJ262095 LCF262095 LMB262095 LVX262095 MFT262095 MPP262095 MZL262095 NJH262095 NTD262095 OCZ262095 OMV262095 OWR262095 PGN262095 PQJ262095 QAF262095 QKB262095 QTX262095 RDT262095 RNP262095 RXL262095 SHH262095 SRD262095 TAZ262095 TKV262095 TUR262095 UEN262095 UOJ262095 UYF262095 VIB262095 VRX262095 WBT262095 WLP262095 WVL262095 D327631 IZ327631 SV327631 ACR327631 AMN327631 AWJ327631 BGF327631 BQB327631 BZX327631 CJT327631 CTP327631 DDL327631 DNH327631 DXD327631 EGZ327631 EQV327631 FAR327631 FKN327631 FUJ327631 GEF327631 GOB327631 GXX327631 HHT327631 HRP327631 IBL327631 ILH327631 IVD327631 JEZ327631 JOV327631 JYR327631 KIN327631 KSJ327631 LCF327631 LMB327631 LVX327631 MFT327631 MPP327631 MZL327631 NJH327631 NTD327631 OCZ327631 OMV327631 OWR327631 PGN327631 PQJ327631 QAF327631 QKB327631 QTX327631 RDT327631 RNP327631 RXL327631 SHH327631 SRD327631 TAZ327631 TKV327631 TUR327631 UEN327631 UOJ327631 UYF327631 VIB327631 VRX327631 WBT327631 WLP327631 WVL327631 D393167 IZ393167 SV393167 ACR393167 AMN393167 AWJ393167 BGF393167 BQB393167 BZX393167 CJT393167 CTP393167 DDL393167 DNH393167 DXD393167 EGZ393167 EQV393167 FAR393167 FKN393167 FUJ393167 GEF393167 GOB393167 GXX393167 HHT393167 HRP393167 IBL393167 ILH393167 IVD393167 JEZ393167 JOV393167 JYR393167 KIN393167 KSJ393167 LCF393167 LMB393167 LVX393167 MFT393167 MPP393167 MZL393167 NJH393167 NTD393167 OCZ393167 OMV393167 OWR393167 PGN393167 PQJ393167 QAF393167 QKB393167 QTX393167 RDT393167 RNP393167 RXL393167 SHH393167 SRD393167 TAZ393167 TKV393167 TUR393167 UEN393167 UOJ393167 UYF393167 VIB393167 VRX393167 WBT393167 WLP393167 WVL393167 D458703 IZ458703 SV458703 ACR458703 AMN458703 AWJ458703 BGF458703 BQB458703 BZX458703 CJT458703 CTP458703 DDL458703 DNH458703 DXD458703 EGZ458703 EQV458703 FAR458703 FKN458703 FUJ458703 GEF458703 GOB458703 GXX458703 HHT458703 HRP458703 IBL458703 ILH458703 IVD458703 JEZ458703 JOV458703 JYR458703 KIN458703 KSJ458703 LCF458703 LMB458703 LVX458703 MFT458703 MPP458703 MZL458703 NJH458703 NTD458703 OCZ458703 OMV458703 OWR458703 PGN458703 PQJ458703 QAF458703 QKB458703 QTX458703 RDT458703 RNP458703 RXL458703 SHH458703 SRD458703 TAZ458703 TKV458703 TUR458703 UEN458703 UOJ458703 UYF458703 VIB458703 VRX458703 WBT458703 WLP458703 WVL458703 D524239 IZ524239 SV524239 ACR524239 AMN524239 AWJ524239 BGF524239 BQB524239 BZX524239 CJT524239 CTP524239 DDL524239 DNH524239 DXD524239 EGZ524239 EQV524239 FAR524239 FKN524239 FUJ524239 GEF524239 GOB524239 GXX524239 HHT524239 HRP524239 IBL524239 ILH524239 IVD524239 JEZ524239 JOV524239 JYR524239 KIN524239 KSJ524239 LCF524239 LMB524239 LVX524239 MFT524239 MPP524239 MZL524239 NJH524239 NTD524239 OCZ524239 OMV524239 OWR524239 PGN524239 PQJ524239 QAF524239 QKB524239 QTX524239 RDT524239 RNP524239 RXL524239 SHH524239 SRD524239 TAZ524239 TKV524239 TUR524239 UEN524239 UOJ524239 UYF524239 VIB524239 VRX524239 WBT524239 WLP524239 WVL524239 D589775 IZ589775 SV589775 ACR589775 AMN589775 AWJ589775 BGF589775 BQB589775 BZX589775 CJT589775 CTP589775 DDL589775 DNH589775 DXD589775 EGZ589775 EQV589775 FAR589775 FKN589775 FUJ589775 GEF589775 GOB589775 GXX589775 HHT589775 HRP589775 IBL589775 ILH589775 IVD589775 JEZ589775 JOV589775 JYR589775 KIN589775 KSJ589775 LCF589775 LMB589775 LVX589775 MFT589775 MPP589775 MZL589775 NJH589775 NTD589775 OCZ589775 OMV589775 OWR589775 PGN589775 PQJ589775 QAF589775 QKB589775 QTX589775 RDT589775 RNP589775 RXL589775 SHH589775 SRD589775 TAZ589775 TKV589775 TUR589775 UEN589775 UOJ589775 UYF589775 VIB589775 VRX589775 WBT589775 WLP589775 WVL589775 D655311 IZ655311 SV655311 ACR655311 AMN655311 AWJ655311 BGF655311 BQB655311 BZX655311 CJT655311 CTP655311 DDL655311 DNH655311 DXD655311 EGZ655311 EQV655311 FAR655311 FKN655311 FUJ655311 GEF655311 GOB655311 GXX655311 HHT655311 HRP655311 IBL655311 ILH655311 IVD655311 JEZ655311 JOV655311 JYR655311 KIN655311 KSJ655311 LCF655311 LMB655311 LVX655311 MFT655311 MPP655311 MZL655311 NJH655311 NTD655311 OCZ655311 OMV655311 OWR655311 PGN655311 PQJ655311 QAF655311 QKB655311 QTX655311 RDT655311 RNP655311 RXL655311 SHH655311 SRD655311 TAZ655311 TKV655311 TUR655311 UEN655311 UOJ655311 UYF655311 VIB655311 VRX655311 WBT655311 WLP655311 WVL655311 D720847 IZ720847 SV720847 ACR720847 AMN720847 AWJ720847 BGF720847 BQB720847 BZX720847 CJT720847 CTP720847 DDL720847 DNH720847 DXD720847 EGZ720847 EQV720847 FAR720847 FKN720847 FUJ720847 GEF720847 GOB720847 GXX720847 HHT720847 HRP720847 IBL720847 ILH720847 IVD720847 JEZ720847 JOV720847 JYR720847 KIN720847 KSJ720847 LCF720847 LMB720847 LVX720847 MFT720847 MPP720847 MZL720847 NJH720847 NTD720847 OCZ720847 OMV720847 OWR720847 PGN720847 PQJ720847 QAF720847 QKB720847 QTX720847 RDT720847 RNP720847 RXL720847 SHH720847 SRD720847 TAZ720847 TKV720847 TUR720847 UEN720847 UOJ720847 UYF720847 VIB720847 VRX720847 WBT720847 WLP720847 WVL720847 D786383 IZ786383 SV786383 ACR786383 AMN786383 AWJ786383 BGF786383 BQB786383 BZX786383 CJT786383 CTP786383 DDL786383 DNH786383 DXD786383 EGZ786383 EQV786383 FAR786383 FKN786383 FUJ786383 GEF786383 GOB786383 GXX786383 HHT786383 HRP786383 IBL786383 ILH786383 IVD786383 JEZ786383 JOV786383 JYR786383 KIN786383 KSJ786383 LCF786383 LMB786383 LVX786383 MFT786383 MPP786383 MZL786383 NJH786383 NTD786383 OCZ786383 OMV786383 OWR786383 PGN786383 PQJ786383 QAF786383 QKB786383 QTX786383 RDT786383 RNP786383 RXL786383 SHH786383 SRD786383 TAZ786383 TKV786383 TUR786383 UEN786383 UOJ786383 UYF786383 VIB786383 VRX786383 WBT786383 WLP786383 WVL786383 D851919 IZ851919 SV851919 ACR851919 AMN851919 AWJ851919 BGF851919 BQB851919 BZX851919 CJT851919 CTP851919 DDL851919 DNH851919 DXD851919 EGZ851919 EQV851919 FAR851919 FKN851919 FUJ851919 GEF851919 GOB851919 GXX851919 HHT851919 HRP851919 IBL851919 ILH851919 IVD851919 JEZ851919 JOV851919 JYR851919 KIN851919 KSJ851919 LCF851919 LMB851919 LVX851919 MFT851919 MPP851919 MZL851919 NJH851919 NTD851919 OCZ851919 OMV851919 OWR851919 PGN851919 PQJ851919 QAF851919 QKB851919 QTX851919 RDT851919 RNP851919 RXL851919 SHH851919 SRD851919 TAZ851919 TKV851919 TUR851919 UEN851919 UOJ851919 UYF851919 VIB851919 VRX851919 WBT851919 WLP851919 WVL851919 D917455 IZ917455 SV917455 ACR917455 AMN917455 AWJ917455 BGF917455 BQB917455 BZX917455 CJT917455 CTP917455 DDL917455 DNH917455 DXD917455 EGZ917455 EQV917455 FAR917455 FKN917455 FUJ917455 GEF917455 GOB917455 GXX917455 HHT917455 HRP917455 IBL917455 ILH917455 IVD917455 JEZ917455 JOV917455 JYR917455 KIN917455 KSJ917455 LCF917455 LMB917455 LVX917455 MFT917455 MPP917455 MZL917455 NJH917455 NTD917455 OCZ917455 OMV917455 OWR917455 PGN917455 PQJ917455 QAF917455 QKB917455 QTX917455 RDT917455 RNP917455 RXL917455 SHH917455 SRD917455 TAZ917455 TKV917455 TUR917455 UEN917455 UOJ917455 UYF917455 VIB917455 VRX917455 WBT917455 WLP917455 WVL917455 D982991 IZ982991 SV982991 ACR982991 AMN982991 AWJ982991 BGF982991 BQB982991 BZX982991 CJT982991 CTP982991 DDL982991 DNH982991 DXD982991 EGZ982991 EQV982991 FAR982991 FKN982991 FUJ982991 GEF982991 GOB982991 GXX982991 HHT982991 HRP982991 IBL982991 ILH982991 IVD982991 JEZ982991 JOV982991 JYR982991 KIN982991 KSJ982991 LCF982991 LMB982991 LVX982991 MFT982991 MPP982991 MZL982991 NJH982991 NTD982991 OCZ982991 OMV982991 OWR982991 PGN982991 PQJ982991 QAF982991 QKB982991 QTX982991 RDT982991 RNP982991 RXL982991 SHH982991 SRD982991 TAZ982991 TKV982991 TUR982991 UEN982991 UOJ982991 UYF982991 VIB982991 VRX982991 WBT982991 WLP982991 WVL982991 D65489:D65522 IZ65489:IZ65522 SV65489:SV65522 ACR65489:ACR65522 AMN65489:AMN65522 AWJ65489:AWJ65522 BGF65489:BGF65522 BQB65489:BQB65522 BZX65489:BZX65522 CJT65489:CJT65522 CTP65489:CTP65522 DDL65489:DDL65522 DNH65489:DNH65522 DXD65489:DXD65522 EGZ65489:EGZ65522 EQV65489:EQV65522 FAR65489:FAR65522 FKN65489:FKN65522 FUJ65489:FUJ65522 GEF65489:GEF65522 GOB65489:GOB65522 GXX65489:GXX65522 HHT65489:HHT65522 HRP65489:HRP65522 IBL65489:IBL65522 ILH65489:ILH65522 IVD65489:IVD65522 JEZ65489:JEZ65522 JOV65489:JOV65522 JYR65489:JYR65522 KIN65489:KIN65522 KSJ65489:KSJ65522 LCF65489:LCF65522 LMB65489:LMB65522 LVX65489:LVX65522 MFT65489:MFT65522 MPP65489:MPP65522 MZL65489:MZL65522 NJH65489:NJH65522 NTD65489:NTD65522 OCZ65489:OCZ65522 OMV65489:OMV65522 OWR65489:OWR65522 PGN65489:PGN65522 PQJ65489:PQJ65522 QAF65489:QAF65522 QKB65489:QKB65522 QTX65489:QTX65522 RDT65489:RDT65522 RNP65489:RNP65522 RXL65489:RXL65522 SHH65489:SHH65522 SRD65489:SRD65522 TAZ65489:TAZ65522 TKV65489:TKV65522 TUR65489:TUR65522 UEN65489:UEN65522 UOJ65489:UOJ65522 UYF65489:UYF65522 VIB65489:VIB65522 VRX65489:VRX65522 WBT65489:WBT65522 WLP65489:WLP65522 WVL65489:WVL65522 D131025:D131058 IZ131025:IZ131058 SV131025:SV131058 ACR131025:ACR131058 AMN131025:AMN131058 AWJ131025:AWJ131058 BGF131025:BGF131058 BQB131025:BQB131058 BZX131025:BZX131058 CJT131025:CJT131058 CTP131025:CTP131058 DDL131025:DDL131058 DNH131025:DNH131058 DXD131025:DXD131058 EGZ131025:EGZ131058 EQV131025:EQV131058 FAR131025:FAR131058 FKN131025:FKN131058 FUJ131025:FUJ131058 GEF131025:GEF131058 GOB131025:GOB131058 GXX131025:GXX131058 HHT131025:HHT131058 HRP131025:HRP131058 IBL131025:IBL131058 ILH131025:ILH131058 IVD131025:IVD131058 JEZ131025:JEZ131058 JOV131025:JOV131058 JYR131025:JYR131058 KIN131025:KIN131058 KSJ131025:KSJ131058 LCF131025:LCF131058 LMB131025:LMB131058 LVX131025:LVX131058 MFT131025:MFT131058 MPP131025:MPP131058 MZL131025:MZL131058 NJH131025:NJH131058 NTD131025:NTD131058 OCZ131025:OCZ131058 OMV131025:OMV131058 OWR131025:OWR131058 PGN131025:PGN131058 PQJ131025:PQJ131058 QAF131025:QAF131058 QKB131025:QKB131058 QTX131025:QTX131058 RDT131025:RDT131058 RNP131025:RNP131058 RXL131025:RXL131058 SHH131025:SHH131058 SRD131025:SRD131058 TAZ131025:TAZ131058 TKV131025:TKV131058 TUR131025:TUR131058 UEN131025:UEN131058 UOJ131025:UOJ131058 UYF131025:UYF131058 VIB131025:VIB131058 VRX131025:VRX131058 WBT131025:WBT131058 WLP131025:WLP131058 WVL131025:WVL131058 D196561:D196594 IZ196561:IZ196594 SV196561:SV196594 ACR196561:ACR196594 AMN196561:AMN196594 AWJ196561:AWJ196594 BGF196561:BGF196594 BQB196561:BQB196594 BZX196561:BZX196594 CJT196561:CJT196594 CTP196561:CTP196594 DDL196561:DDL196594 DNH196561:DNH196594 DXD196561:DXD196594 EGZ196561:EGZ196594 EQV196561:EQV196594 FAR196561:FAR196594 FKN196561:FKN196594 FUJ196561:FUJ196594 GEF196561:GEF196594 GOB196561:GOB196594 GXX196561:GXX196594 HHT196561:HHT196594 HRP196561:HRP196594 IBL196561:IBL196594 ILH196561:ILH196594 IVD196561:IVD196594 JEZ196561:JEZ196594 JOV196561:JOV196594 JYR196561:JYR196594 KIN196561:KIN196594 KSJ196561:KSJ196594 LCF196561:LCF196594 LMB196561:LMB196594 LVX196561:LVX196594 MFT196561:MFT196594 MPP196561:MPP196594 MZL196561:MZL196594 NJH196561:NJH196594 NTD196561:NTD196594 OCZ196561:OCZ196594 OMV196561:OMV196594 OWR196561:OWR196594 PGN196561:PGN196594 PQJ196561:PQJ196594 QAF196561:QAF196594 QKB196561:QKB196594 QTX196561:QTX196594 RDT196561:RDT196594 RNP196561:RNP196594 RXL196561:RXL196594 SHH196561:SHH196594 SRD196561:SRD196594 TAZ196561:TAZ196594 TKV196561:TKV196594 TUR196561:TUR196594 UEN196561:UEN196594 UOJ196561:UOJ196594 UYF196561:UYF196594 VIB196561:VIB196594 VRX196561:VRX196594 WBT196561:WBT196594 WLP196561:WLP196594 WVL196561:WVL196594 D262097:D262130 IZ262097:IZ262130 SV262097:SV262130 ACR262097:ACR262130 AMN262097:AMN262130 AWJ262097:AWJ262130 BGF262097:BGF262130 BQB262097:BQB262130 BZX262097:BZX262130 CJT262097:CJT262130 CTP262097:CTP262130 DDL262097:DDL262130 DNH262097:DNH262130 DXD262097:DXD262130 EGZ262097:EGZ262130 EQV262097:EQV262130 FAR262097:FAR262130 FKN262097:FKN262130 FUJ262097:FUJ262130 GEF262097:GEF262130 GOB262097:GOB262130 GXX262097:GXX262130 HHT262097:HHT262130 HRP262097:HRP262130 IBL262097:IBL262130 ILH262097:ILH262130 IVD262097:IVD262130 JEZ262097:JEZ262130 JOV262097:JOV262130 JYR262097:JYR262130 KIN262097:KIN262130 KSJ262097:KSJ262130 LCF262097:LCF262130 LMB262097:LMB262130 LVX262097:LVX262130 MFT262097:MFT262130 MPP262097:MPP262130 MZL262097:MZL262130 NJH262097:NJH262130 NTD262097:NTD262130 OCZ262097:OCZ262130 OMV262097:OMV262130 OWR262097:OWR262130 PGN262097:PGN262130 PQJ262097:PQJ262130 QAF262097:QAF262130 QKB262097:QKB262130 QTX262097:QTX262130 RDT262097:RDT262130 RNP262097:RNP262130 RXL262097:RXL262130 SHH262097:SHH262130 SRD262097:SRD262130 TAZ262097:TAZ262130 TKV262097:TKV262130 TUR262097:TUR262130 UEN262097:UEN262130 UOJ262097:UOJ262130 UYF262097:UYF262130 VIB262097:VIB262130 VRX262097:VRX262130 WBT262097:WBT262130 WLP262097:WLP262130 WVL262097:WVL262130 D327633:D327666 IZ327633:IZ327666 SV327633:SV327666 ACR327633:ACR327666 AMN327633:AMN327666 AWJ327633:AWJ327666 BGF327633:BGF327666 BQB327633:BQB327666 BZX327633:BZX327666 CJT327633:CJT327666 CTP327633:CTP327666 DDL327633:DDL327666 DNH327633:DNH327666 DXD327633:DXD327666 EGZ327633:EGZ327666 EQV327633:EQV327666 FAR327633:FAR327666 FKN327633:FKN327666 FUJ327633:FUJ327666 GEF327633:GEF327666 GOB327633:GOB327666 GXX327633:GXX327666 HHT327633:HHT327666 HRP327633:HRP327666 IBL327633:IBL327666 ILH327633:ILH327666 IVD327633:IVD327666 JEZ327633:JEZ327666 JOV327633:JOV327666 JYR327633:JYR327666 KIN327633:KIN327666 KSJ327633:KSJ327666 LCF327633:LCF327666 LMB327633:LMB327666 LVX327633:LVX327666 MFT327633:MFT327666 MPP327633:MPP327666 MZL327633:MZL327666 NJH327633:NJH327666 NTD327633:NTD327666 OCZ327633:OCZ327666 OMV327633:OMV327666 OWR327633:OWR327666 PGN327633:PGN327666 PQJ327633:PQJ327666 QAF327633:QAF327666 QKB327633:QKB327666 QTX327633:QTX327666 RDT327633:RDT327666 RNP327633:RNP327666 RXL327633:RXL327666 SHH327633:SHH327666 SRD327633:SRD327666 TAZ327633:TAZ327666 TKV327633:TKV327666 TUR327633:TUR327666 UEN327633:UEN327666 UOJ327633:UOJ327666 UYF327633:UYF327666 VIB327633:VIB327666 VRX327633:VRX327666 WBT327633:WBT327666 WLP327633:WLP327666 WVL327633:WVL327666 D393169:D393202 IZ393169:IZ393202 SV393169:SV393202 ACR393169:ACR393202 AMN393169:AMN393202 AWJ393169:AWJ393202 BGF393169:BGF393202 BQB393169:BQB393202 BZX393169:BZX393202 CJT393169:CJT393202 CTP393169:CTP393202 DDL393169:DDL393202 DNH393169:DNH393202 DXD393169:DXD393202 EGZ393169:EGZ393202 EQV393169:EQV393202 FAR393169:FAR393202 FKN393169:FKN393202 FUJ393169:FUJ393202 GEF393169:GEF393202 GOB393169:GOB393202 GXX393169:GXX393202 HHT393169:HHT393202 HRP393169:HRP393202 IBL393169:IBL393202 ILH393169:ILH393202 IVD393169:IVD393202 JEZ393169:JEZ393202 JOV393169:JOV393202 JYR393169:JYR393202 KIN393169:KIN393202 KSJ393169:KSJ393202 LCF393169:LCF393202 LMB393169:LMB393202 LVX393169:LVX393202 MFT393169:MFT393202 MPP393169:MPP393202 MZL393169:MZL393202 NJH393169:NJH393202 NTD393169:NTD393202 OCZ393169:OCZ393202 OMV393169:OMV393202 OWR393169:OWR393202 PGN393169:PGN393202 PQJ393169:PQJ393202 QAF393169:QAF393202 QKB393169:QKB393202 QTX393169:QTX393202 RDT393169:RDT393202 RNP393169:RNP393202 RXL393169:RXL393202 SHH393169:SHH393202 SRD393169:SRD393202 TAZ393169:TAZ393202 TKV393169:TKV393202 TUR393169:TUR393202 UEN393169:UEN393202 UOJ393169:UOJ393202 UYF393169:UYF393202 VIB393169:VIB393202 VRX393169:VRX393202 WBT393169:WBT393202 WLP393169:WLP393202 WVL393169:WVL393202 D458705:D458738 IZ458705:IZ458738 SV458705:SV458738 ACR458705:ACR458738 AMN458705:AMN458738 AWJ458705:AWJ458738 BGF458705:BGF458738 BQB458705:BQB458738 BZX458705:BZX458738 CJT458705:CJT458738 CTP458705:CTP458738 DDL458705:DDL458738 DNH458705:DNH458738 DXD458705:DXD458738 EGZ458705:EGZ458738 EQV458705:EQV458738 FAR458705:FAR458738 FKN458705:FKN458738 FUJ458705:FUJ458738 GEF458705:GEF458738 GOB458705:GOB458738 GXX458705:GXX458738 HHT458705:HHT458738 HRP458705:HRP458738 IBL458705:IBL458738 ILH458705:ILH458738 IVD458705:IVD458738 JEZ458705:JEZ458738 JOV458705:JOV458738 JYR458705:JYR458738 KIN458705:KIN458738 KSJ458705:KSJ458738 LCF458705:LCF458738 LMB458705:LMB458738 LVX458705:LVX458738 MFT458705:MFT458738 MPP458705:MPP458738 MZL458705:MZL458738 NJH458705:NJH458738 NTD458705:NTD458738 OCZ458705:OCZ458738 OMV458705:OMV458738 OWR458705:OWR458738 PGN458705:PGN458738 PQJ458705:PQJ458738 QAF458705:QAF458738 QKB458705:QKB458738 QTX458705:QTX458738 RDT458705:RDT458738 RNP458705:RNP458738 RXL458705:RXL458738 SHH458705:SHH458738 SRD458705:SRD458738 TAZ458705:TAZ458738 TKV458705:TKV458738 TUR458705:TUR458738 UEN458705:UEN458738 UOJ458705:UOJ458738 UYF458705:UYF458738 VIB458705:VIB458738 VRX458705:VRX458738 WBT458705:WBT458738 WLP458705:WLP458738 WVL458705:WVL458738 D524241:D524274 IZ524241:IZ524274 SV524241:SV524274 ACR524241:ACR524274 AMN524241:AMN524274 AWJ524241:AWJ524274 BGF524241:BGF524274 BQB524241:BQB524274 BZX524241:BZX524274 CJT524241:CJT524274 CTP524241:CTP524274 DDL524241:DDL524274 DNH524241:DNH524274 DXD524241:DXD524274 EGZ524241:EGZ524274 EQV524241:EQV524274 FAR524241:FAR524274 FKN524241:FKN524274 FUJ524241:FUJ524274 GEF524241:GEF524274 GOB524241:GOB524274 GXX524241:GXX524274 HHT524241:HHT524274 HRP524241:HRP524274 IBL524241:IBL524274 ILH524241:ILH524274 IVD524241:IVD524274 JEZ524241:JEZ524274 JOV524241:JOV524274 JYR524241:JYR524274 KIN524241:KIN524274 KSJ524241:KSJ524274 LCF524241:LCF524274 LMB524241:LMB524274 LVX524241:LVX524274 MFT524241:MFT524274 MPP524241:MPP524274 MZL524241:MZL524274 NJH524241:NJH524274 NTD524241:NTD524274 OCZ524241:OCZ524274 OMV524241:OMV524274 OWR524241:OWR524274 PGN524241:PGN524274 PQJ524241:PQJ524274 QAF524241:QAF524274 QKB524241:QKB524274 QTX524241:QTX524274 RDT524241:RDT524274 RNP524241:RNP524274 RXL524241:RXL524274 SHH524241:SHH524274 SRD524241:SRD524274 TAZ524241:TAZ524274 TKV524241:TKV524274 TUR524241:TUR524274 UEN524241:UEN524274 UOJ524241:UOJ524274 UYF524241:UYF524274 VIB524241:VIB524274 VRX524241:VRX524274 WBT524241:WBT524274 WLP524241:WLP524274 WVL524241:WVL524274 D589777:D589810 IZ589777:IZ589810 SV589777:SV589810 ACR589777:ACR589810 AMN589777:AMN589810 AWJ589777:AWJ589810 BGF589777:BGF589810 BQB589777:BQB589810 BZX589777:BZX589810 CJT589777:CJT589810 CTP589777:CTP589810 DDL589777:DDL589810 DNH589777:DNH589810 DXD589777:DXD589810 EGZ589777:EGZ589810 EQV589777:EQV589810 FAR589777:FAR589810 FKN589777:FKN589810 FUJ589777:FUJ589810 GEF589777:GEF589810 GOB589777:GOB589810 GXX589777:GXX589810 HHT589777:HHT589810 HRP589777:HRP589810 IBL589777:IBL589810 ILH589777:ILH589810 IVD589777:IVD589810 JEZ589777:JEZ589810 JOV589777:JOV589810 JYR589777:JYR589810 KIN589777:KIN589810 KSJ589777:KSJ589810 LCF589777:LCF589810 LMB589777:LMB589810 LVX589777:LVX589810 MFT589777:MFT589810 MPP589777:MPP589810 MZL589777:MZL589810 NJH589777:NJH589810 NTD589777:NTD589810 OCZ589777:OCZ589810 OMV589777:OMV589810 OWR589777:OWR589810 PGN589777:PGN589810 PQJ589777:PQJ589810 QAF589777:QAF589810 QKB589777:QKB589810 QTX589777:QTX589810 RDT589777:RDT589810 RNP589777:RNP589810 RXL589777:RXL589810 SHH589777:SHH589810 SRD589777:SRD589810 TAZ589777:TAZ589810 TKV589777:TKV589810 TUR589777:TUR589810 UEN589777:UEN589810 UOJ589777:UOJ589810 UYF589777:UYF589810 VIB589777:VIB589810 VRX589777:VRX589810 WBT589777:WBT589810 WLP589777:WLP589810 WVL589777:WVL589810 D655313:D655346 IZ655313:IZ655346 SV655313:SV655346 ACR655313:ACR655346 AMN655313:AMN655346 AWJ655313:AWJ655346 BGF655313:BGF655346 BQB655313:BQB655346 BZX655313:BZX655346 CJT655313:CJT655346 CTP655313:CTP655346 DDL655313:DDL655346 DNH655313:DNH655346 DXD655313:DXD655346 EGZ655313:EGZ655346 EQV655313:EQV655346 FAR655313:FAR655346 FKN655313:FKN655346 FUJ655313:FUJ655346 GEF655313:GEF655346 GOB655313:GOB655346 GXX655313:GXX655346 HHT655313:HHT655346 HRP655313:HRP655346 IBL655313:IBL655346 ILH655313:ILH655346 IVD655313:IVD655346 JEZ655313:JEZ655346 JOV655313:JOV655346 JYR655313:JYR655346 KIN655313:KIN655346 KSJ655313:KSJ655346 LCF655313:LCF655346 LMB655313:LMB655346 LVX655313:LVX655346 MFT655313:MFT655346 MPP655313:MPP655346 MZL655313:MZL655346 NJH655313:NJH655346 NTD655313:NTD655346 OCZ655313:OCZ655346 OMV655313:OMV655346 OWR655313:OWR655346 PGN655313:PGN655346 PQJ655313:PQJ655346 QAF655313:QAF655346 QKB655313:QKB655346 QTX655313:QTX655346 RDT655313:RDT655346 RNP655313:RNP655346 RXL655313:RXL655346 SHH655313:SHH655346 SRD655313:SRD655346 TAZ655313:TAZ655346 TKV655313:TKV655346 TUR655313:TUR655346 UEN655313:UEN655346 UOJ655313:UOJ655346 UYF655313:UYF655346 VIB655313:VIB655346 VRX655313:VRX655346 WBT655313:WBT655346 WLP655313:WLP655346 WVL655313:WVL655346 D720849:D720882 IZ720849:IZ720882 SV720849:SV720882 ACR720849:ACR720882 AMN720849:AMN720882 AWJ720849:AWJ720882 BGF720849:BGF720882 BQB720849:BQB720882 BZX720849:BZX720882 CJT720849:CJT720882 CTP720849:CTP720882 DDL720849:DDL720882 DNH720849:DNH720882 DXD720849:DXD720882 EGZ720849:EGZ720882 EQV720849:EQV720882 FAR720849:FAR720882 FKN720849:FKN720882 FUJ720849:FUJ720882 GEF720849:GEF720882 GOB720849:GOB720882 GXX720849:GXX720882 HHT720849:HHT720882 HRP720849:HRP720882 IBL720849:IBL720882 ILH720849:ILH720882 IVD720849:IVD720882 JEZ720849:JEZ720882 JOV720849:JOV720882 JYR720849:JYR720882 KIN720849:KIN720882 KSJ720849:KSJ720882 LCF720849:LCF720882 LMB720849:LMB720882 LVX720849:LVX720882 MFT720849:MFT720882 MPP720849:MPP720882 MZL720849:MZL720882 NJH720849:NJH720882 NTD720849:NTD720882 OCZ720849:OCZ720882 OMV720849:OMV720882 OWR720849:OWR720882 PGN720849:PGN720882 PQJ720849:PQJ720882 QAF720849:QAF720882 QKB720849:QKB720882 QTX720849:QTX720882 RDT720849:RDT720882 RNP720849:RNP720882 RXL720849:RXL720882 SHH720849:SHH720882 SRD720849:SRD720882 TAZ720849:TAZ720882 TKV720849:TKV720882 TUR720849:TUR720882 UEN720849:UEN720882 UOJ720849:UOJ720882 UYF720849:UYF720882 VIB720849:VIB720882 VRX720849:VRX720882 WBT720849:WBT720882 WLP720849:WLP720882 WVL720849:WVL720882 D786385:D786418 IZ786385:IZ786418 SV786385:SV786418 ACR786385:ACR786418 AMN786385:AMN786418 AWJ786385:AWJ786418 BGF786385:BGF786418 BQB786385:BQB786418 BZX786385:BZX786418 CJT786385:CJT786418 CTP786385:CTP786418 DDL786385:DDL786418 DNH786385:DNH786418 DXD786385:DXD786418 EGZ786385:EGZ786418 EQV786385:EQV786418 FAR786385:FAR786418 FKN786385:FKN786418 FUJ786385:FUJ786418 GEF786385:GEF786418 GOB786385:GOB786418 GXX786385:GXX786418 HHT786385:HHT786418 HRP786385:HRP786418 IBL786385:IBL786418 ILH786385:ILH786418 IVD786385:IVD786418 JEZ786385:JEZ786418 JOV786385:JOV786418 JYR786385:JYR786418 KIN786385:KIN786418 KSJ786385:KSJ786418 LCF786385:LCF786418 LMB786385:LMB786418 LVX786385:LVX786418 MFT786385:MFT786418 MPP786385:MPP786418 MZL786385:MZL786418 NJH786385:NJH786418 NTD786385:NTD786418 OCZ786385:OCZ786418 OMV786385:OMV786418 OWR786385:OWR786418 PGN786385:PGN786418 PQJ786385:PQJ786418 QAF786385:QAF786418 QKB786385:QKB786418 QTX786385:QTX786418 RDT786385:RDT786418 RNP786385:RNP786418 RXL786385:RXL786418 SHH786385:SHH786418 SRD786385:SRD786418 TAZ786385:TAZ786418 TKV786385:TKV786418 TUR786385:TUR786418 UEN786385:UEN786418 UOJ786385:UOJ786418 UYF786385:UYF786418 VIB786385:VIB786418 VRX786385:VRX786418 WBT786385:WBT786418 WLP786385:WLP786418 WVL786385:WVL786418 D851921:D851954 IZ851921:IZ851954 SV851921:SV851954 ACR851921:ACR851954 AMN851921:AMN851954 AWJ851921:AWJ851954 BGF851921:BGF851954 BQB851921:BQB851954 BZX851921:BZX851954 CJT851921:CJT851954 CTP851921:CTP851954 DDL851921:DDL851954 DNH851921:DNH851954 DXD851921:DXD851954 EGZ851921:EGZ851954 EQV851921:EQV851954 FAR851921:FAR851954 FKN851921:FKN851954 FUJ851921:FUJ851954 GEF851921:GEF851954 GOB851921:GOB851954 GXX851921:GXX851954 HHT851921:HHT851954 HRP851921:HRP851954 IBL851921:IBL851954 ILH851921:ILH851954 IVD851921:IVD851954 JEZ851921:JEZ851954 JOV851921:JOV851954 JYR851921:JYR851954 KIN851921:KIN851954 KSJ851921:KSJ851954 LCF851921:LCF851954 LMB851921:LMB851954 LVX851921:LVX851954 MFT851921:MFT851954 MPP851921:MPP851954 MZL851921:MZL851954 NJH851921:NJH851954 NTD851921:NTD851954 OCZ851921:OCZ851954 OMV851921:OMV851954 OWR851921:OWR851954 PGN851921:PGN851954 PQJ851921:PQJ851954 QAF851921:QAF851954 QKB851921:QKB851954 QTX851921:QTX851954 RDT851921:RDT851954 RNP851921:RNP851954 RXL851921:RXL851954 SHH851921:SHH851954 SRD851921:SRD851954 TAZ851921:TAZ851954 TKV851921:TKV851954 TUR851921:TUR851954 UEN851921:UEN851954 UOJ851921:UOJ851954 UYF851921:UYF851954 VIB851921:VIB851954 VRX851921:VRX851954 WBT851921:WBT851954 WLP851921:WLP851954 WVL851921:WVL851954 D917457:D917490 IZ917457:IZ917490 SV917457:SV917490 ACR917457:ACR917490 AMN917457:AMN917490 AWJ917457:AWJ917490 BGF917457:BGF917490 BQB917457:BQB917490 BZX917457:BZX917490 CJT917457:CJT917490 CTP917457:CTP917490 DDL917457:DDL917490 DNH917457:DNH917490 DXD917457:DXD917490 EGZ917457:EGZ917490 EQV917457:EQV917490 FAR917457:FAR917490 FKN917457:FKN917490 FUJ917457:FUJ917490 GEF917457:GEF917490 GOB917457:GOB917490 GXX917457:GXX917490 HHT917457:HHT917490 HRP917457:HRP917490 IBL917457:IBL917490 ILH917457:ILH917490 IVD917457:IVD917490 JEZ917457:JEZ917490 JOV917457:JOV917490 JYR917457:JYR917490 KIN917457:KIN917490 KSJ917457:KSJ917490 LCF917457:LCF917490 LMB917457:LMB917490 LVX917457:LVX917490 MFT917457:MFT917490 MPP917457:MPP917490 MZL917457:MZL917490 NJH917457:NJH917490 NTD917457:NTD917490 OCZ917457:OCZ917490 OMV917457:OMV917490 OWR917457:OWR917490 PGN917457:PGN917490 PQJ917457:PQJ917490 QAF917457:QAF917490 QKB917457:QKB917490 QTX917457:QTX917490 RDT917457:RDT917490 RNP917457:RNP917490 RXL917457:RXL917490 SHH917457:SHH917490 SRD917457:SRD917490 TAZ917457:TAZ917490 TKV917457:TKV917490 TUR917457:TUR917490 UEN917457:UEN917490 UOJ917457:UOJ917490 UYF917457:UYF917490 VIB917457:VIB917490 VRX917457:VRX917490 WBT917457:WBT917490 WLP917457:WLP917490 WVL917457:WVL917490 D982993:D983026 IZ982993:IZ983026 SV982993:SV983026 ACR982993:ACR983026 AMN982993:AMN983026 AWJ982993:AWJ983026 BGF982993:BGF983026 BQB982993:BQB983026 BZX982993:BZX983026 CJT982993:CJT983026 CTP982993:CTP983026 DDL982993:DDL983026 DNH982993:DNH983026 DXD982993:DXD983026 EGZ982993:EGZ983026 EQV982993:EQV983026 FAR982993:FAR983026 FKN982993:FKN983026 FUJ982993:FUJ983026 GEF982993:GEF983026 GOB982993:GOB983026 GXX982993:GXX983026 HHT982993:HHT983026 HRP982993:HRP983026 IBL982993:IBL983026 ILH982993:ILH983026 IVD982993:IVD983026 JEZ982993:JEZ983026 JOV982993:JOV983026 JYR982993:JYR983026 KIN982993:KIN983026 KSJ982993:KSJ983026 LCF982993:LCF983026 LMB982993:LMB983026 LVX982993:LVX983026 MFT982993:MFT983026 MPP982993:MPP983026 MZL982993:MZL983026 NJH982993:NJH983026 NTD982993:NTD983026 OCZ982993:OCZ983026 OMV982993:OMV983026 OWR982993:OWR983026 PGN982993:PGN983026 PQJ982993:PQJ983026 QAF982993:QAF983026 QKB982993:QKB983026 QTX982993:QTX983026 RDT982993:RDT983026 RNP982993:RNP983026 RXL982993:RXL983026 SHH982993:SHH983026 SRD982993:SRD983026 TAZ982993:TAZ983026 TKV982993:TKV983026 TUR982993:TUR983026 UEN982993:UEN983026 UOJ982993:UOJ983026 UYF982993:UYF983026 VIB982993:VIB983026 VRX982993:VRX983026 WBT982993:WBT983026 WLP982993:WLP983026 WVL982993:WVL983026 D9:D10 IZ9:IZ10 SV9:SV10 ACR9:ACR10 AMN9:AMN10 AWJ9:AWJ10 BGF9:BGF10 BQB9:BQB10 BZX9:BZX10 CJT9:CJT10 CTP9:CTP10 DDL9:DDL10 DNH9:DNH10 DXD9:DXD10 EGZ9:EGZ10 EQV9:EQV10 FAR9:FAR10 FKN9:FKN10 FUJ9:FUJ10 GEF9:GEF10 GOB9:GOB10 GXX9:GXX10 HHT9:HHT10 HRP9:HRP10 IBL9:IBL10 ILH9:ILH10 IVD9:IVD10 JEZ9:JEZ10 JOV9:JOV10 JYR9:JYR10 KIN9:KIN10 KSJ9:KSJ10 LCF9:LCF10 LMB9:LMB10 LVX9:LVX10 MFT9:MFT10 MPP9:MPP10 MZL9:MZL10 NJH9:NJH10 NTD9:NTD10 OCZ9:OCZ10 OMV9:OMV10 OWR9:OWR10 PGN9:PGN10 PQJ9:PQJ10 QAF9:QAF10 QKB9:QKB10 QTX9:QTX10 RDT9:RDT10 RNP9:RNP10 RXL9:RXL10 SHH9:SHH10 SRD9:SRD10 TAZ9:TAZ10 TKV9:TKV10 TUR9:TUR10 UEN9:UEN10 UOJ9:UOJ10 UYF9:UYF10 VIB9:VIB10 VRX9:VRX10 WBT9:WBT10 WLP9:WLP10 WVL9:WVL10">
      <formula1>"1, 2, 3"</formula1>
    </dataValidation>
  </dataValidations>
  <pageMargins left="1" right="0.25" top="1.25" bottom="0.5" header="0.5" footer="0.25"/>
  <pageSetup scale="70" orientation="portrait" r:id="rId1"/>
  <headerFooter scaleWithDoc="0" alignWithMargins="0">
    <oddHeader>&amp;R&amp;"Times New Roman,Regular"PacifiCorp Docket UE-100749
Exhibit No. ___ (MDF-2)
Page &amp;P of &amp;N
Revised 12/6/10</oddHeader>
  </headerFooter>
  <drawing r:id="rId2"/>
</worksheet>
</file>

<file path=xl/worksheets/sheet27.xml><?xml version="1.0" encoding="utf-8"?>
<worksheet xmlns="http://schemas.openxmlformats.org/spreadsheetml/2006/main" xmlns:r="http://schemas.openxmlformats.org/officeDocument/2006/relationships">
  <dimension ref="A1:K503"/>
  <sheetViews>
    <sheetView tabSelected="1" zoomScaleNormal="100" workbookViewId="0">
      <selection activeCell="I6" sqref="I6"/>
    </sheetView>
  </sheetViews>
  <sheetFormatPr defaultColWidth="10" defaultRowHeight="12.75"/>
  <cols>
    <col min="1" max="1" width="2.5703125" style="250" customWidth="1"/>
    <col min="2" max="2" width="36" style="250" customWidth="1"/>
    <col min="3" max="3" width="7" style="250" bestFit="1" customWidth="1"/>
    <col min="4" max="4" width="6.28515625" style="250" bestFit="1" customWidth="1"/>
    <col min="5" max="5" width="14" style="250" bestFit="1" customWidth="1"/>
    <col min="6" max="6" width="15.140625" style="250" customWidth="1"/>
    <col min="7" max="7" width="12.28515625" style="250" bestFit="1" customWidth="1"/>
    <col min="8" max="8" width="9.85546875" style="250" bestFit="1" customWidth="1"/>
    <col min="9" max="9" width="8.28515625" style="250" customWidth="1"/>
    <col min="10" max="255" width="10" style="250"/>
    <col min="256" max="256" width="2.5703125" style="250" customWidth="1"/>
    <col min="257" max="257" width="7.140625" style="250" customWidth="1"/>
    <col min="258" max="258" width="23.5703125" style="250" customWidth="1"/>
    <col min="259" max="259" width="9.7109375" style="250" customWidth="1"/>
    <col min="260" max="260" width="4.7109375" style="250" customWidth="1"/>
    <col min="261" max="261" width="14.42578125" style="250" customWidth="1"/>
    <col min="262" max="262" width="11.140625" style="250" customWidth="1"/>
    <col min="263" max="263" width="10.28515625" style="250" customWidth="1"/>
    <col min="264" max="264" width="13" style="250" customWidth="1"/>
    <col min="265" max="265" width="8.28515625" style="250" customWidth="1"/>
    <col min="266" max="511" width="10" style="250"/>
    <col min="512" max="512" width="2.5703125" style="250" customWidth="1"/>
    <col min="513" max="513" width="7.140625" style="250" customWidth="1"/>
    <col min="514" max="514" width="23.5703125" style="250" customWidth="1"/>
    <col min="515" max="515" width="9.7109375" style="250" customWidth="1"/>
    <col min="516" max="516" width="4.7109375" style="250" customWidth="1"/>
    <col min="517" max="517" width="14.42578125" style="250" customWidth="1"/>
    <col min="518" max="518" width="11.140625" style="250" customWidth="1"/>
    <col min="519" max="519" width="10.28515625" style="250" customWidth="1"/>
    <col min="520" max="520" width="13" style="250" customWidth="1"/>
    <col min="521" max="521" width="8.28515625" style="250" customWidth="1"/>
    <col min="522" max="767" width="10" style="250"/>
    <col min="768" max="768" width="2.5703125" style="250" customWidth="1"/>
    <col min="769" max="769" width="7.140625" style="250" customWidth="1"/>
    <col min="770" max="770" width="23.5703125" style="250" customWidth="1"/>
    <col min="771" max="771" width="9.7109375" style="250" customWidth="1"/>
    <col min="772" max="772" width="4.7109375" style="250" customWidth="1"/>
    <col min="773" max="773" width="14.42578125" style="250" customWidth="1"/>
    <col min="774" max="774" width="11.140625" style="250" customWidth="1"/>
    <col min="775" max="775" width="10.28515625" style="250" customWidth="1"/>
    <col min="776" max="776" width="13" style="250" customWidth="1"/>
    <col min="777" max="777" width="8.28515625" style="250" customWidth="1"/>
    <col min="778" max="1023" width="10" style="250"/>
    <col min="1024" max="1024" width="2.5703125" style="250" customWidth="1"/>
    <col min="1025" max="1025" width="7.140625" style="250" customWidth="1"/>
    <col min="1026" max="1026" width="23.5703125" style="250" customWidth="1"/>
    <col min="1027" max="1027" width="9.7109375" style="250" customWidth="1"/>
    <col min="1028" max="1028" width="4.7109375" style="250" customWidth="1"/>
    <col min="1029" max="1029" width="14.42578125" style="250" customWidth="1"/>
    <col min="1030" max="1030" width="11.140625" style="250" customWidth="1"/>
    <col min="1031" max="1031" width="10.28515625" style="250" customWidth="1"/>
    <col min="1032" max="1032" width="13" style="250" customWidth="1"/>
    <col min="1033" max="1033" width="8.28515625" style="250" customWidth="1"/>
    <col min="1034" max="1279" width="10" style="250"/>
    <col min="1280" max="1280" width="2.5703125" style="250" customWidth="1"/>
    <col min="1281" max="1281" width="7.140625" style="250" customWidth="1"/>
    <col min="1282" max="1282" width="23.5703125" style="250" customWidth="1"/>
    <col min="1283" max="1283" width="9.7109375" style="250" customWidth="1"/>
    <col min="1284" max="1284" width="4.7109375" style="250" customWidth="1"/>
    <col min="1285" max="1285" width="14.42578125" style="250" customWidth="1"/>
    <col min="1286" max="1286" width="11.140625" style="250" customWidth="1"/>
    <col min="1287" max="1287" width="10.28515625" style="250" customWidth="1"/>
    <col min="1288" max="1288" width="13" style="250" customWidth="1"/>
    <col min="1289" max="1289" width="8.28515625" style="250" customWidth="1"/>
    <col min="1290" max="1535" width="10" style="250"/>
    <col min="1536" max="1536" width="2.5703125" style="250" customWidth="1"/>
    <col min="1537" max="1537" width="7.140625" style="250" customWidth="1"/>
    <col min="1538" max="1538" width="23.5703125" style="250" customWidth="1"/>
    <col min="1539" max="1539" width="9.7109375" style="250" customWidth="1"/>
    <col min="1540" max="1540" width="4.7109375" style="250" customWidth="1"/>
    <col min="1541" max="1541" width="14.42578125" style="250" customWidth="1"/>
    <col min="1542" max="1542" width="11.140625" style="250" customWidth="1"/>
    <col min="1543" max="1543" width="10.28515625" style="250" customWidth="1"/>
    <col min="1544" max="1544" width="13" style="250" customWidth="1"/>
    <col min="1545" max="1545" width="8.28515625" style="250" customWidth="1"/>
    <col min="1546" max="1791" width="10" style="250"/>
    <col min="1792" max="1792" width="2.5703125" style="250" customWidth="1"/>
    <col min="1793" max="1793" width="7.140625" style="250" customWidth="1"/>
    <col min="1794" max="1794" width="23.5703125" style="250" customWidth="1"/>
    <col min="1795" max="1795" width="9.7109375" style="250" customWidth="1"/>
    <col min="1796" max="1796" width="4.7109375" style="250" customWidth="1"/>
    <col min="1797" max="1797" width="14.42578125" style="250" customWidth="1"/>
    <col min="1798" max="1798" width="11.140625" style="250" customWidth="1"/>
    <col min="1799" max="1799" width="10.28515625" style="250" customWidth="1"/>
    <col min="1800" max="1800" width="13" style="250" customWidth="1"/>
    <col min="1801" max="1801" width="8.28515625" style="250" customWidth="1"/>
    <col min="1802" max="2047" width="10" style="250"/>
    <col min="2048" max="2048" width="2.5703125" style="250" customWidth="1"/>
    <col min="2049" max="2049" width="7.140625" style="250" customWidth="1"/>
    <col min="2050" max="2050" width="23.5703125" style="250" customWidth="1"/>
    <col min="2051" max="2051" width="9.7109375" style="250" customWidth="1"/>
    <col min="2052" max="2052" width="4.7109375" style="250" customWidth="1"/>
    <col min="2053" max="2053" width="14.42578125" style="250" customWidth="1"/>
    <col min="2054" max="2054" width="11.140625" style="250" customWidth="1"/>
    <col min="2055" max="2055" width="10.28515625" style="250" customWidth="1"/>
    <col min="2056" max="2056" width="13" style="250" customWidth="1"/>
    <col min="2057" max="2057" width="8.28515625" style="250" customWidth="1"/>
    <col min="2058" max="2303" width="10" style="250"/>
    <col min="2304" max="2304" width="2.5703125" style="250" customWidth="1"/>
    <col min="2305" max="2305" width="7.140625" style="250" customWidth="1"/>
    <col min="2306" max="2306" width="23.5703125" style="250" customWidth="1"/>
    <col min="2307" max="2307" width="9.7109375" style="250" customWidth="1"/>
    <col min="2308" max="2308" width="4.7109375" style="250" customWidth="1"/>
    <col min="2309" max="2309" width="14.42578125" style="250" customWidth="1"/>
    <col min="2310" max="2310" width="11.140625" style="250" customWidth="1"/>
    <col min="2311" max="2311" width="10.28515625" style="250" customWidth="1"/>
    <col min="2312" max="2312" width="13" style="250" customWidth="1"/>
    <col min="2313" max="2313" width="8.28515625" style="250" customWidth="1"/>
    <col min="2314" max="2559" width="10" style="250"/>
    <col min="2560" max="2560" width="2.5703125" style="250" customWidth="1"/>
    <col min="2561" max="2561" width="7.140625" style="250" customWidth="1"/>
    <col min="2562" max="2562" width="23.5703125" style="250" customWidth="1"/>
    <col min="2563" max="2563" width="9.7109375" style="250" customWidth="1"/>
    <col min="2564" max="2564" width="4.7109375" style="250" customWidth="1"/>
    <col min="2565" max="2565" width="14.42578125" style="250" customWidth="1"/>
    <col min="2566" max="2566" width="11.140625" style="250" customWidth="1"/>
    <col min="2567" max="2567" width="10.28515625" style="250" customWidth="1"/>
    <col min="2568" max="2568" width="13" style="250" customWidth="1"/>
    <col min="2569" max="2569" width="8.28515625" style="250" customWidth="1"/>
    <col min="2570" max="2815" width="10" style="250"/>
    <col min="2816" max="2816" width="2.5703125" style="250" customWidth="1"/>
    <col min="2817" max="2817" width="7.140625" style="250" customWidth="1"/>
    <col min="2818" max="2818" width="23.5703125" style="250" customWidth="1"/>
    <col min="2819" max="2819" width="9.7109375" style="250" customWidth="1"/>
    <col min="2820" max="2820" width="4.7109375" style="250" customWidth="1"/>
    <col min="2821" max="2821" width="14.42578125" style="250" customWidth="1"/>
    <col min="2822" max="2822" width="11.140625" style="250" customWidth="1"/>
    <col min="2823" max="2823" width="10.28515625" style="250" customWidth="1"/>
    <col min="2824" max="2824" width="13" style="250" customWidth="1"/>
    <col min="2825" max="2825" width="8.28515625" style="250" customWidth="1"/>
    <col min="2826" max="3071" width="10" style="250"/>
    <col min="3072" max="3072" width="2.5703125" style="250" customWidth="1"/>
    <col min="3073" max="3073" width="7.140625" style="250" customWidth="1"/>
    <col min="3074" max="3074" width="23.5703125" style="250" customWidth="1"/>
    <col min="3075" max="3075" width="9.7109375" style="250" customWidth="1"/>
    <col min="3076" max="3076" width="4.7109375" style="250" customWidth="1"/>
    <col min="3077" max="3077" width="14.42578125" style="250" customWidth="1"/>
    <col min="3078" max="3078" width="11.140625" style="250" customWidth="1"/>
    <col min="3079" max="3079" width="10.28515625" style="250" customWidth="1"/>
    <col min="3080" max="3080" width="13" style="250" customWidth="1"/>
    <col min="3081" max="3081" width="8.28515625" style="250" customWidth="1"/>
    <col min="3082" max="3327" width="10" style="250"/>
    <col min="3328" max="3328" width="2.5703125" style="250" customWidth="1"/>
    <col min="3329" max="3329" width="7.140625" style="250" customWidth="1"/>
    <col min="3330" max="3330" width="23.5703125" style="250" customWidth="1"/>
    <col min="3331" max="3331" width="9.7109375" style="250" customWidth="1"/>
    <col min="3332" max="3332" width="4.7109375" style="250" customWidth="1"/>
    <col min="3333" max="3333" width="14.42578125" style="250" customWidth="1"/>
    <col min="3334" max="3334" width="11.140625" style="250" customWidth="1"/>
    <col min="3335" max="3335" width="10.28515625" style="250" customWidth="1"/>
    <col min="3336" max="3336" width="13" style="250" customWidth="1"/>
    <col min="3337" max="3337" width="8.28515625" style="250" customWidth="1"/>
    <col min="3338" max="3583" width="10" style="250"/>
    <col min="3584" max="3584" width="2.5703125" style="250" customWidth="1"/>
    <col min="3585" max="3585" width="7.140625" style="250" customWidth="1"/>
    <col min="3586" max="3586" width="23.5703125" style="250" customWidth="1"/>
    <col min="3587" max="3587" width="9.7109375" style="250" customWidth="1"/>
    <col min="3588" max="3588" width="4.7109375" style="250" customWidth="1"/>
    <col min="3589" max="3589" width="14.42578125" style="250" customWidth="1"/>
    <col min="3590" max="3590" width="11.140625" style="250" customWidth="1"/>
    <col min="3591" max="3591" width="10.28515625" style="250" customWidth="1"/>
    <col min="3592" max="3592" width="13" style="250" customWidth="1"/>
    <col min="3593" max="3593" width="8.28515625" style="250" customWidth="1"/>
    <col min="3594" max="3839" width="10" style="250"/>
    <col min="3840" max="3840" width="2.5703125" style="250" customWidth="1"/>
    <col min="3841" max="3841" width="7.140625" style="250" customWidth="1"/>
    <col min="3842" max="3842" width="23.5703125" style="250" customWidth="1"/>
    <col min="3843" max="3843" width="9.7109375" style="250" customWidth="1"/>
    <col min="3844" max="3844" width="4.7109375" style="250" customWidth="1"/>
    <col min="3845" max="3845" width="14.42578125" style="250" customWidth="1"/>
    <col min="3846" max="3846" width="11.140625" style="250" customWidth="1"/>
    <col min="3847" max="3847" width="10.28515625" style="250" customWidth="1"/>
    <col min="3848" max="3848" width="13" style="250" customWidth="1"/>
    <col min="3849" max="3849" width="8.28515625" style="250" customWidth="1"/>
    <col min="3850" max="4095" width="10" style="250"/>
    <col min="4096" max="4096" width="2.5703125" style="250" customWidth="1"/>
    <col min="4097" max="4097" width="7.140625" style="250" customWidth="1"/>
    <col min="4098" max="4098" width="23.5703125" style="250" customWidth="1"/>
    <col min="4099" max="4099" width="9.7109375" style="250" customWidth="1"/>
    <col min="4100" max="4100" width="4.7109375" style="250" customWidth="1"/>
    <col min="4101" max="4101" width="14.42578125" style="250" customWidth="1"/>
    <col min="4102" max="4102" width="11.140625" style="250" customWidth="1"/>
    <col min="4103" max="4103" width="10.28515625" style="250" customWidth="1"/>
    <col min="4104" max="4104" width="13" style="250" customWidth="1"/>
    <col min="4105" max="4105" width="8.28515625" style="250" customWidth="1"/>
    <col min="4106" max="4351" width="10" style="250"/>
    <col min="4352" max="4352" width="2.5703125" style="250" customWidth="1"/>
    <col min="4353" max="4353" width="7.140625" style="250" customWidth="1"/>
    <col min="4354" max="4354" width="23.5703125" style="250" customWidth="1"/>
    <col min="4355" max="4355" width="9.7109375" style="250" customWidth="1"/>
    <col min="4356" max="4356" width="4.7109375" style="250" customWidth="1"/>
    <col min="4357" max="4357" width="14.42578125" style="250" customWidth="1"/>
    <col min="4358" max="4358" width="11.140625" style="250" customWidth="1"/>
    <col min="4359" max="4359" width="10.28515625" style="250" customWidth="1"/>
    <col min="4360" max="4360" width="13" style="250" customWidth="1"/>
    <col min="4361" max="4361" width="8.28515625" style="250" customWidth="1"/>
    <col min="4362" max="4607" width="10" style="250"/>
    <col min="4608" max="4608" width="2.5703125" style="250" customWidth="1"/>
    <col min="4609" max="4609" width="7.140625" style="250" customWidth="1"/>
    <col min="4610" max="4610" width="23.5703125" style="250" customWidth="1"/>
    <col min="4611" max="4611" width="9.7109375" style="250" customWidth="1"/>
    <col min="4612" max="4612" width="4.7109375" style="250" customWidth="1"/>
    <col min="4613" max="4613" width="14.42578125" style="250" customWidth="1"/>
    <col min="4614" max="4614" width="11.140625" style="250" customWidth="1"/>
    <col min="4615" max="4615" width="10.28515625" style="250" customWidth="1"/>
    <col min="4616" max="4616" width="13" style="250" customWidth="1"/>
    <col min="4617" max="4617" width="8.28515625" style="250" customWidth="1"/>
    <col min="4618" max="4863" width="10" style="250"/>
    <col min="4864" max="4864" width="2.5703125" style="250" customWidth="1"/>
    <col min="4865" max="4865" width="7.140625" style="250" customWidth="1"/>
    <col min="4866" max="4866" width="23.5703125" style="250" customWidth="1"/>
    <col min="4867" max="4867" width="9.7109375" style="250" customWidth="1"/>
    <col min="4868" max="4868" width="4.7109375" style="250" customWidth="1"/>
    <col min="4869" max="4869" width="14.42578125" style="250" customWidth="1"/>
    <col min="4870" max="4870" width="11.140625" style="250" customWidth="1"/>
    <col min="4871" max="4871" width="10.28515625" style="250" customWidth="1"/>
    <col min="4872" max="4872" width="13" style="250" customWidth="1"/>
    <col min="4873" max="4873" width="8.28515625" style="250" customWidth="1"/>
    <col min="4874" max="5119" width="10" style="250"/>
    <col min="5120" max="5120" width="2.5703125" style="250" customWidth="1"/>
    <col min="5121" max="5121" width="7.140625" style="250" customWidth="1"/>
    <col min="5122" max="5122" width="23.5703125" style="250" customWidth="1"/>
    <col min="5123" max="5123" width="9.7109375" style="250" customWidth="1"/>
    <col min="5124" max="5124" width="4.7109375" style="250" customWidth="1"/>
    <col min="5125" max="5125" width="14.42578125" style="250" customWidth="1"/>
    <col min="5126" max="5126" width="11.140625" style="250" customWidth="1"/>
    <col min="5127" max="5127" width="10.28515625" style="250" customWidth="1"/>
    <col min="5128" max="5128" width="13" style="250" customWidth="1"/>
    <col min="5129" max="5129" width="8.28515625" style="250" customWidth="1"/>
    <col min="5130" max="5375" width="10" style="250"/>
    <col min="5376" max="5376" width="2.5703125" style="250" customWidth="1"/>
    <col min="5377" max="5377" width="7.140625" style="250" customWidth="1"/>
    <col min="5378" max="5378" width="23.5703125" style="250" customWidth="1"/>
    <col min="5379" max="5379" width="9.7109375" style="250" customWidth="1"/>
    <col min="5380" max="5380" width="4.7109375" style="250" customWidth="1"/>
    <col min="5381" max="5381" width="14.42578125" style="250" customWidth="1"/>
    <col min="5382" max="5382" width="11.140625" style="250" customWidth="1"/>
    <col min="5383" max="5383" width="10.28515625" style="250" customWidth="1"/>
    <col min="5384" max="5384" width="13" style="250" customWidth="1"/>
    <col min="5385" max="5385" width="8.28515625" style="250" customWidth="1"/>
    <col min="5386" max="5631" width="10" style="250"/>
    <col min="5632" max="5632" width="2.5703125" style="250" customWidth="1"/>
    <col min="5633" max="5633" width="7.140625" style="250" customWidth="1"/>
    <col min="5634" max="5634" width="23.5703125" style="250" customWidth="1"/>
    <col min="5635" max="5635" width="9.7109375" style="250" customWidth="1"/>
    <col min="5636" max="5636" width="4.7109375" style="250" customWidth="1"/>
    <col min="5637" max="5637" width="14.42578125" style="250" customWidth="1"/>
    <col min="5638" max="5638" width="11.140625" style="250" customWidth="1"/>
    <col min="5639" max="5639" width="10.28515625" style="250" customWidth="1"/>
    <col min="5640" max="5640" width="13" style="250" customWidth="1"/>
    <col min="5641" max="5641" width="8.28515625" style="250" customWidth="1"/>
    <col min="5642" max="5887" width="10" style="250"/>
    <col min="5888" max="5888" width="2.5703125" style="250" customWidth="1"/>
    <col min="5889" max="5889" width="7.140625" style="250" customWidth="1"/>
    <col min="5890" max="5890" width="23.5703125" style="250" customWidth="1"/>
    <col min="5891" max="5891" width="9.7109375" style="250" customWidth="1"/>
    <col min="5892" max="5892" width="4.7109375" style="250" customWidth="1"/>
    <col min="5893" max="5893" width="14.42578125" style="250" customWidth="1"/>
    <col min="5894" max="5894" width="11.140625" style="250" customWidth="1"/>
    <col min="5895" max="5895" width="10.28515625" style="250" customWidth="1"/>
    <col min="5896" max="5896" width="13" style="250" customWidth="1"/>
    <col min="5897" max="5897" width="8.28515625" style="250" customWidth="1"/>
    <col min="5898" max="6143" width="10" style="250"/>
    <col min="6144" max="6144" width="2.5703125" style="250" customWidth="1"/>
    <col min="6145" max="6145" width="7.140625" style="250" customWidth="1"/>
    <col min="6146" max="6146" width="23.5703125" style="250" customWidth="1"/>
    <col min="6147" max="6147" width="9.7109375" style="250" customWidth="1"/>
    <col min="6148" max="6148" width="4.7109375" style="250" customWidth="1"/>
    <col min="6149" max="6149" width="14.42578125" style="250" customWidth="1"/>
    <col min="6150" max="6150" width="11.140625" style="250" customWidth="1"/>
    <col min="6151" max="6151" width="10.28515625" style="250" customWidth="1"/>
    <col min="6152" max="6152" width="13" style="250" customWidth="1"/>
    <col min="6153" max="6153" width="8.28515625" style="250" customWidth="1"/>
    <col min="6154" max="6399" width="10" style="250"/>
    <col min="6400" max="6400" width="2.5703125" style="250" customWidth="1"/>
    <col min="6401" max="6401" width="7.140625" style="250" customWidth="1"/>
    <col min="6402" max="6402" width="23.5703125" style="250" customWidth="1"/>
    <col min="6403" max="6403" width="9.7109375" style="250" customWidth="1"/>
    <col min="6404" max="6404" width="4.7109375" style="250" customWidth="1"/>
    <col min="6405" max="6405" width="14.42578125" style="250" customWidth="1"/>
    <col min="6406" max="6406" width="11.140625" style="250" customWidth="1"/>
    <col min="6407" max="6407" width="10.28515625" style="250" customWidth="1"/>
    <col min="6408" max="6408" width="13" style="250" customWidth="1"/>
    <col min="6409" max="6409" width="8.28515625" style="250" customWidth="1"/>
    <col min="6410" max="6655" width="10" style="250"/>
    <col min="6656" max="6656" width="2.5703125" style="250" customWidth="1"/>
    <col min="6657" max="6657" width="7.140625" style="250" customWidth="1"/>
    <col min="6658" max="6658" width="23.5703125" style="250" customWidth="1"/>
    <col min="6659" max="6659" width="9.7109375" style="250" customWidth="1"/>
    <col min="6660" max="6660" width="4.7109375" style="250" customWidth="1"/>
    <col min="6661" max="6661" width="14.42578125" style="250" customWidth="1"/>
    <col min="6662" max="6662" width="11.140625" style="250" customWidth="1"/>
    <col min="6663" max="6663" width="10.28515625" style="250" customWidth="1"/>
    <col min="6664" max="6664" width="13" style="250" customWidth="1"/>
    <col min="6665" max="6665" width="8.28515625" style="250" customWidth="1"/>
    <col min="6666" max="6911" width="10" style="250"/>
    <col min="6912" max="6912" width="2.5703125" style="250" customWidth="1"/>
    <col min="6913" max="6913" width="7.140625" style="250" customWidth="1"/>
    <col min="6914" max="6914" width="23.5703125" style="250" customWidth="1"/>
    <col min="6915" max="6915" width="9.7109375" style="250" customWidth="1"/>
    <col min="6916" max="6916" width="4.7109375" style="250" customWidth="1"/>
    <col min="6917" max="6917" width="14.42578125" style="250" customWidth="1"/>
    <col min="6918" max="6918" width="11.140625" style="250" customWidth="1"/>
    <col min="6919" max="6919" width="10.28515625" style="250" customWidth="1"/>
    <col min="6920" max="6920" width="13" style="250" customWidth="1"/>
    <col min="6921" max="6921" width="8.28515625" style="250" customWidth="1"/>
    <col min="6922" max="7167" width="10" style="250"/>
    <col min="7168" max="7168" width="2.5703125" style="250" customWidth="1"/>
    <col min="7169" max="7169" width="7.140625" style="250" customWidth="1"/>
    <col min="7170" max="7170" width="23.5703125" style="250" customWidth="1"/>
    <col min="7171" max="7171" width="9.7109375" style="250" customWidth="1"/>
    <col min="7172" max="7172" width="4.7109375" style="250" customWidth="1"/>
    <col min="7173" max="7173" width="14.42578125" style="250" customWidth="1"/>
    <col min="7174" max="7174" width="11.140625" style="250" customWidth="1"/>
    <col min="7175" max="7175" width="10.28515625" style="250" customWidth="1"/>
    <col min="7176" max="7176" width="13" style="250" customWidth="1"/>
    <col min="7177" max="7177" width="8.28515625" style="250" customWidth="1"/>
    <col min="7178" max="7423" width="10" style="250"/>
    <col min="7424" max="7424" width="2.5703125" style="250" customWidth="1"/>
    <col min="7425" max="7425" width="7.140625" style="250" customWidth="1"/>
    <col min="7426" max="7426" width="23.5703125" style="250" customWidth="1"/>
    <col min="7427" max="7427" width="9.7109375" style="250" customWidth="1"/>
    <col min="7428" max="7428" width="4.7109375" style="250" customWidth="1"/>
    <col min="7429" max="7429" width="14.42578125" style="250" customWidth="1"/>
    <col min="7430" max="7430" width="11.140625" style="250" customWidth="1"/>
    <col min="7431" max="7431" width="10.28515625" style="250" customWidth="1"/>
    <col min="7432" max="7432" width="13" style="250" customWidth="1"/>
    <col min="7433" max="7433" width="8.28515625" style="250" customWidth="1"/>
    <col min="7434" max="7679" width="10" style="250"/>
    <col min="7680" max="7680" width="2.5703125" style="250" customWidth="1"/>
    <col min="7681" max="7681" width="7.140625" style="250" customWidth="1"/>
    <col min="7682" max="7682" width="23.5703125" style="250" customWidth="1"/>
    <col min="7683" max="7683" width="9.7109375" style="250" customWidth="1"/>
    <col min="7684" max="7684" width="4.7109375" style="250" customWidth="1"/>
    <col min="7685" max="7685" width="14.42578125" style="250" customWidth="1"/>
    <col min="7686" max="7686" width="11.140625" style="250" customWidth="1"/>
    <col min="7687" max="7687" width="10.28515625" style="250" customWidth="1"/>
    <col min="7688" max="7688" width="13" style="250" customWidth="1"/>
    <col min="7689" max="7689" width="8.28515625" style="250" customWidth="1"/>
    <col min="7690" max="7935" width="10" style="250"/>
    <col min="7936" max="7936" width="2.5703125" style="250" customWidth="1"/>
    <col min="7937" max="7937" width="7.140625" style="250" customWidth="1"/>
    <col min="7938" max="7938" width="23.5703125" style="250" customWidth="1"/>
    <col min="7939" max="7939" width="9.7109375" style="250" customWidth="1"/>
    <col min="7940" max="7940" width="4.7109375" style="250" customWidth="1"/>
    <col min="7941" max="7941" width="14.42578125" style="250" customWidth="1"/>
    <col min="7942" max="7942" width="11.140625" style="250" customWidth="1"/>
    <col min="7943" max="7943" width="10.28515625" style="250" customWidth="1"/>
    <col min="7944" max="7944" width="13" style="250" customWidth="1"/>
    <col min="7945" max="7945" width="8.28515625" style="250" customWidth="1"/>
    <col min="7946" max="8191" width="10" style="250"/>
    <col min="8192" max="8192" width="2.5703125" style="250" customWidth="1"/>
    <col min="8193" max="8193" width="7.140625" style="250" customWidth="1"/>
    <col min="8194" max="8194" width="23.5703125" style="250" customWidth="1"/>
    <col min="8195" max="8195" width="9.7109375" style="250" customWidth="1"/>
    <col min="8196" max="8196" width="4.7109375" style="250" customWidth="1"/>
    <col min="8197" max="8197" width="14.42578125" style="250" customWidth="1"/>
    <col min="8198" max="8198" width="11.140625" style="250" customWidth="1"/>
    <col min="8199" max="8199" width="10.28515625" style="250" customWidth="1"/>
    <col min="8200" max="8200" width="13" style="250" customWidth="1"/>
    <col min="8201" max="8201" width="8.28515625" style="250" customWidth="1"/>
    <col min="8202" max="8447" width="10" style="250"/>
    <col min="8448" max="8448" width="2.5703125" style="250" customWidth="1"/>
    <col min="8449" max="8449" width="7.140625" style="250" customWidth="1"/>
    <col min="8450" max="8450" width="23.5703125" style="250" customWidth="1"/>
    <col min="8451" max="8451" width="9.7109375" style="250" customWidth="1"/>
    <col min="8452" max="8452" width="4.7109375" style="250" customWidth="1"/>
    <col min="8453" max="8453" width="14.42578125" style="250" customWidth="1"/>
    <col min="8454" max="8454" width="11.140625" style="250" customWidth="1"/>
    <col min="8455" max="8455" width="10.28515625" style="250" customWidth="1"/>
    <col min="8456" max="8456" width="13" style="250" customWidth="1"/>
    <col min="8457" max="8457" width="8.28515625" style="250" customWidth="1"/>
    <col min="8458" max="8703" width="10" style="250"/>
    <col min="8704" max="8704" width="2.5703125" style="250" customWidth="1"/>
    <col min="8705" max="8705" width="7.140625" style="250" customWidth="1"/>
    <col min="8706" max="8706" width="23.5703125" style="250" customWidth="1"/>
    <col min="8707" max="8707" width="9.7109375" style="250" customWidth="1"/>
    <col min="8708" max="8708" width="4.7109375" style="250" customWidth="1"/>
    <col min="8709" max="8709" width="14.42578125" style="250" customWidth="1"/>
    <col min="8710" max="8710" width="11.140625" style="250" customWidth="1"/>
    <col min="8711" max="8711" width="10.28515625" style="250" customWidth="1"/>
    <col min="8712" max="8712" width="13" style="250" customWidth="1"/>
    <col min="8713" max="8713" width="8.28515625" style="250" customWidth="1"/>
    <col min="8714" max="8959" width="10" style="250"/>
    <col min="8960" max="8960" width="2.5703125" style="250" customWidth="1"/>
    <col min="8961" max="8961" width="7.140625" style="250" customWidth="1"/>
    <col min="8962" max="8962" width="23.5703125" style="250" customWidth="1"/>
    <col min="8963" max="8963" width="9.7109375" style="250" customWidth="1"/>
    <col min="8964" max="8964" width="4.7109375" style="250" customWidth="1"/>
    <col min="8965" max="8965" width="14.42578125" style="250" customWidth="1"/>
    <col min="8966" max="8966" width="11.140625" style="250" customWidth="1"/>
    <col min="8967" max="8967" width="10.28515625" style="250" customWidth="1"/>
    <col min="8968" max="8968" width="13" style="250" customWidth="1"/>
    <col min="8969" max="8969" width="8.28515625" style="250" customWidth="1"/>
    <col min="8970" max="9215" width="10" style="250"/>
    <col min="9216" max="9216" width="2.5703125" style="250" customWidth="1"/>
    <col min="9217" max="9217" width="7.140625" style="250" customWidth="1"/>
    <col min="9218" max="9218" width="23.5703125" style="250" customWidth="1"/>
    <col min="9219" max="9219" width="9.7109375" style="250" customWidth="1"/>
    <col min="9220" max="9220" width="4.7109375" style="250" customWidth="1"/>
    <col min="9221" max="9221" width="14.42578125" style="250" customWidth="1"/>
    <col min="9222" max="9222" width="11.140625" style="250" customWidth="1"/>
    <col min="9223" max="9223" width="10.28515625" style="250" customWidth="1"/>
    <col min="9224" max="9224" width="13" style="250" customWidth="1"/>
    <col min="9225" max="9225" width="8.28515625" style="250" customWidth="1"/>
    <col min="9226" max="9471" width="10" style="250"/>
    <col min="9472" max="9472" width="2.5703125" style="250" customWidth="1"/>
    <col min="9473" max="9473" width="7.140625" style="250" customWidth="1"/>
    <col min="9474" max="9474" width="23.5703125" style="250" customWidth="1"/>
    <col min="9475" max="9475" width="9.7109375" style="250" customWidth="1"/>
    <col min="9476" max="9476" width="4.7109375" style="250" customWidth="1"/>
    <col min="9477" max="9477" width="14.42578125" style="250" customWidth="1"/>
    <col min="9478" max="9478" width="11.140625" style="250" customWidth="1"/>
    <col min="9479" max="9479" width="10.28515625" style="250" customWidth="1"/>
    <col min="9480" max="9480" width="13" style="250" customWidth="1"/>
    <col min="9481" max="9481" width="8.28515625" style="250" customWidth="1"/>
    <col min="9482" max="9727" width="10" style="250"/>
    <col min="9728" max="9728" width="2.5703125" style="250" customWidth="1"/>
    <col min="9729" max="9729" width="7.140625" style="250" customWidth="1"/>
    <col min="9730" max="9730" width="23.5703125" style="250" customWidth="1"/>
    <col min="9731" max="9731" width="9.7109375" style="250" customWidth="1"/>
    <col min="9732" max="9732" width="4.7109375" style="250" customWidth="1"/>
    <col min="9733" max="9733" width="14.42578125" style="250" customWidth="1"/>
    <col min="9734" max="9734" width="11.140625" style="250" customWidth="1"/>
    <col min="9735" max="9735" width="10.28515625" style="250" customWidth="1"/>
    <col min="9736" max="9736" width="13" style="250" customWidth="1"/>
    <col min="9737" max="9737" width="8.28515625" style="250" customWidth="1"/>
    <col min="9738" max="9983" width="10" style="250"/>
    <col min="9984" max="9984" width="2.5703125" style="250" customWidth="1"/>
    <col min="9985" max="9985" width="7.140625" style="250" customWidth="1"/>
    <col min="9986" max="9986" width="23.5703125" style="250" customWidth="1"/>
    <col min="9987" max="9987" width="9.7109375" style="250" customWidth="1"/>
    <col min="9988" max="9988" width="4.7109375" style="250" customWidth="1"/>
    <col min="9989" max="9989" width="14.42578125" style="250" customWidth="1"/>
    <col min="9990" max="9990" width="11.140625" style="250" customWidth="1"/>
    <col min="9991" max="9991" width="10.28515625" style="250" customWidth="1"/>
    <col min="9992" max="9992" width="13" style="250" customWidth="1"/>
    <col min="9993" max="9993" width="8.28515625" style="250" customWidth="1"/>
    <col min="9994" max="10239" width="10" style="250"/>
    <col min="10240" max="10240" width="2.5703125" style="250" customWidth="1"/>
    <col min="10241" max="10241" width="7.140625" style="250" customWidth="1"/>
    <col min="10242" max="10242" width="23.5703125" style="250" customWidth="1"/>
    <col min="10243" max="10243" width="9.7109375" style="250" customWidth="1"/>
    <col min="10244" max="10244" width="4.7109375" style="250" customWidth="1"/>
    <col min="10245" max="10245" width="14.42578125" style="250" customWidth="1"/>
    <col min="10246" max="10246" width="11.140625" style="250" customWidth="1"/>
    <col min="10247" max="10247" width="10.28515625" style="250" customWidth="1"/>
    <col min="10248" max="10248" width="13" style="250" customWidth="1"/>
    <col min="10249" max="10249" width="8.28515625" style="250" customWidth="1"/>
    <col min="10250" max="10495" width="10" style="250"/>
    <col min="10496" max="10496" width="2.5703125" style="250" customWidth="1"/>
    <col min="10497" max="10497" width="7.140625" style="250" customWidth="1"/>
    <col min="10498" max="10498" width="23.5703125" style="250" customWidth="1"/>
    <col min="10499" max="10499" width="9.7109375" style="250" customWidth="1"/>
    <col min="10500" max="10500" width="4.7109375" style="250" customWidth="1"/>
    <col min="10501" max="10501" width="14.42578125" style="250" customWidth="1"/>
    <col min="10502" max="10502" width="11.140625" style="250" customWidth="1"/>
    <col min="10503" max="10503" width="10.28515625" style="250" customWidth="1"/>
    <col min="10504" max="10504" width="13" style="250" customWidth="1"/>
    <col min="10505" max="10505" width="8.28515625" style="250" customWidth="1"/>
    <col min="10506" max="10751" width="10" style="250"/>
    <col min="10752" max="10752" width="2.5703125" style="250" customWidth="1"/>
    <col min="10753" max="10753" width="7.140625" style="250" customWidth="1"/>
    <col min="10754" max="10754" width="23.5703125" style="250" customWidth="1"/>
    <col min="10755" max="10755" width="9.7109375" style="250" customWidth="1"/>
    <col min="10756" max="10756" width="4.7109375" style="250" customWidth="1"/>
    <col min="10757" max="10757" width="14.42578125" style="250" customWidth="1"/>
    <col min="10758" max="10758" width="11.140625" style="250" customWidth="1"/>
    <col min="10759" max="10759" width="10.28515625" style="250" customWidth="1"/>
    <col min="10760" max="10760" width="13" style="250" customWidth="1"/>
    <col min="10761" max="10761" width="8.28515625" style="250" customWidth="1"/>
    <col min="10762" max="11007" width="10" style="250"/>
    <col min="11008" max="11008" width="2.5703125" style="250" customWidth="1"/>
    <col min="11009" max="11009" width="7.140625" style="250" customWidth="1"/>
    <col min="11010" max="11010" width="23.5703125" style="250" customWidth="1"/>
    <col min="11011" max="11011" width="9.7109375" style="250" customWidth="1"/>
    <col min="11012" max="11012" width="4.7109375" style="250" customWidth="1"/>
    <col min="11013" max="11013" width="14.42578125" style="250" customWidth="1"/>
    <col min="11014" max="11014" width="11.140625" style="250" customWidth="1"/>
    <col min="11015" max="11015" width="10.28515625" style="250" customWidth="1"/>
    <col min="11016" max="11016" width="13" style="250" customWidth="1"/>
    <col min="11017" max="11017" width="8.28515625" style="250" customWidth="1"/>
    <col min="11018" max="11263" width="10" style="250"/>
    <col min="11264" max="11264" width="2.5703125" style="250" customWidth="1"/>
    <col min="11265" max="11265" width="7.140625" style="250" customWidth="1"/>
    <col min="11266" max="11266" width="23.5703125" style="250" customWidth="1"/>
    <col min="11267" max="11267" width="9.7109375" style="250" customWidth="1"/>
    <col min="11268" max="11268" width="4.7109375" style="250" customWidth="1"/>
    <col min="11269" max="11269" width="14.42578125" style="250" customWidth="1"/>
    <col min="11270" max="11270" width="11.140625" style="250" customWidth="1"/>
    <col min="11271" max="11271" width="10.28515625" style="250" customWidth="1"/>
    <col min="11272" max="11272" width="13" style="250" customWidth="1"/>
    <col min="11273" max="11273" width="8.28515625" style="250" customWidth="1"/>
    <col min="11274" max="11519" width="10" style="250"/>
    <col min="11520" max="11520" width="2.5703125" style="250" customWidth="1"/>
    <col min="11521" max="11521" width="7.140625" style="250" customWidth="1"/>
    <col min="11522" max="11522" width="23.5703125" style="250" customWidth="1"/>
    <col min="11523" max="11523" width="9.7109375" style="250" customWidth="1"/>
    <col min="11524" max="11524" width="4.7109375" style="250" customWidth="1"/>
    <col min="11525" max="11525" width="14.42578125" style="250" customWidth="1"/>
    <col min="11526" max="11526" width="11.140625" style="250" customWidth="1"/>
    <col min="11527" max="11527" width="10.28515625" style="250" customWidth="1"/>
    <col min="11528" max="11528" width="13" style="250" customWidth="1"/>
    <col min="11529" max="11529" width="8.28515625" style="250" customWidth="1"/>
    <col min="11530" max="11775" width="10" style="250"/>
    <col min="11776" max="11776" width="2.5703125" style="250" customWidth="1"/>
    <col min="11777" max="11777" width="7.140625" style="250" customWidth="1"/>
    <col min="11778" max="11778" width="23.5703125" style="250" customWidth="1"/>
    <col min="11779" max="11779" width="9.7109375" style="250" customWidth="1"/>
    <col min="11780" max="11780" width="4.7109375" style="250" customWidth="1"/>
    <col min="11781" max="11781" width="14.42578125" style="250" customWidth="1"/>
    <col min="11782" max="11782" width="11.140625" style="250" customWidth="1"/>
    <col min="11783" max="11783" width="10.28515625" style="250" customWidth="1"/>
    <col min="11784" max="11784" width="13" style="250" customWidth="1"/>
    <col min="11785" max="11785" width="8.28515625" style="250" customWidth="1"/>
    <col min="11786" max="12031" width="10" style="250"/>
    <col min="12032" max="12032" width="2.5703125" style="250" customWidth="1"/>
    <col min="12033" max="12033" width="7.140625" style="250" customWidth="1"/>
    <col min="12034" max="12034" width="23.5703125" style="250" customWidth="1"/>
    <col min="12035" max="12035" width="9.7109375" style="250" customWidth="1"/>
    <col min="12036" max="12036" width="4.7109375" style="250" customWidth="1"/>
    <col min="12037" max="12037" width="14.42578125" style="250" customWidth="1"/>
    <col min="12038" max="12038" width="11.140625" style="250" customWidth="1"/>
    <col min="12039" max="12039" width="10.28515625" style="250" customWidth="1"/>
    <col min="12040" max="12040" width="13" style="250" customWidth="1"/>
    <col min="12041" max="12041" width="8.28515625" style="250" customWidth="1"/>
    <col min="12042" max="12287" width="10" style="250"/>
    <col min="12288" max="12288" width="2.5703125" style="250" customWidth="1"/>
    <col min="12289" max="12289" width="7.140625" style="250" customWidth="1"/>
    <col min="12290" max="12290" width="23.5703125" style="250" customWidth="1"/>
    <col min="12291" max="12291" width="9.7109375" style="250" customWidth="1"/>
    <col min="12292" max="12292" width="4.7109375" style="250" customWidth="1"/>
    <col min="12293" max="12293" width="14.42578125" style="250" customWidth="1"/>
    <col min="12294" max="12294" width="11.140625" style="250" customWidth="1"/>
    <col min="12295" max="12295" width="10.28515625" style="250" customWidth="1"/>
    <col min="12296" max="12296" width="13" style="250" customWidth="1"/>
    <col min="12297" max="12297" width="8.28515625" style="250" customWidth="1"/>
    <col min="12298" max="12543" width="10" style="250"/>
    <col min="12544" max="12544" width="2.5703125" style="250" customWidth="1"/>
    <col min="12545" max="12545" width="7.140625" style="250" customWidth="1"/>
    <col min="12546" max="12546" width="23.5703125" style="250" customWidth="1"/>
    <col min="12547" max="12547" width="9.7109375" style="250" customWidth="1"/>
    <col min="12548" max="12548" width="4.7109375" style="250" customWidth="1"/>
    <col min="12549" max="12549" width="14.42578125" style="250" customWidth="1"/>
    <col min="12550" max="12550" width="11.140625" style="250" customWidth="1"/>
    <col min="12551" max="12551" width="10.28515625" style="250" customWidth="1"/>
    <col min="12552" max="12552" width="13" style="250" customWidth="1"/>
    <col min="12553" max="12553" width="8.28515625" style="250" customWidth="1"/>
    <col min="12554" max="12799" width="10" style="250"/>
    <col min="12800" max="12800" width="2.5703125" style="250" customWidth="1"/>
    <col min="12801" max="12801" width="7.140625" style="250" customWidth="1"/>
    <col min="12802" max="12802" width="23.5703125" style="250" customWidth="1"/>
    <col min="12803" max="12803" width="9.7109375" style="250" customWidth="1"/>
    <col min="12804" max="12804" width="4.7109375" style="250" customWidth="1"/>
    <col min="12805" max="12805" width="14.42578125" style="250" customWidth="1"/>
    <col min="12806" max="12806" width="11.140625" style="250" customWidth="1"/>
    <col min="12807" max="12807" width="10.28515625" style="250" customWidth="1"/>
    <col min="12808" max="12808" width="13" style="250" customWidth="1"/>
    <col min="12809" max="12809" width="8.28515625" style="250" customWidth="1"/>
    <col min="12810" max="13055" width="10" style="250"/>
    <col min="13056" max="13056" width="2.5703125" style="250" customWidth="1"/>
    <col min="13057" max="13057" width="7.140625" style="250" customWidth="1"/>
    <col min="13058" max="13058" width="23.5703125" style="250" customWidth="1"/>
    <col min="13059" max="13059" width="9.7109375" style="250" customWidth="1"/>
    <col min="13060" max="13060" width="4.7109375" style="250" customWidth="1"/>
    <col min="13061" max="13061" width="14.42578125" style="250" customWidth="1"/>
    <col min="13062" max="13062" width="11.140625" style="250" customWidth="1"/>
    <col min="13063" max="13063" width="10.28515625" style="250" customWidth="1"/>
    <col min="13064" max="13064" width="13" style="250" customWidth="1"/>
    <col min="13065" max="13065" width="8.28515625" style="250" customWidth="1"/>
    <col min="13066" max="13311" width="10" style="250"/>
    <col min="13312" max="13312" width="2.5703125" style="250" customWidth="1"/>
    <col min="13313" max="13313" width="7.140625" style="250" customWidth="1"/>
    <col min="13314" max="13314" width="23.5703125" style="250" customWidth="1"/>
    <col min="13315" max="13315" width="9.7109375" style="250" customWidth="1"/>
    <col min="13316" max="13316" width="4.7109375" style="250" customWidth="1"/>
    <col min="13317" max="13317" width="14.42578125" style="250" customWidth="1"/>
    <col min="13318" max="13318" width="11.140625" style="250" customWidth="1"/>
    <col min="13319" max="13319" width="10.28515625" style="250" customWidth="1"/>
    <col min="13320" max="13320" width="13" style="250" customWidth="1"/>
    <col min="13321" max="13321" width="8.28515625" style="250" customWidth="1"/>
    <col min="13322" max="13567" width="10" style="250"/>
    <col min="13568" max="13568" width="2.5703125" style="250" customWidth="1"/>
    <col min="13569" max="13569" width="7.140625" style="250" customWidth="1"/>
    <col min="13570" max="13570" width="23.5703125" style="250" customWidth="1"/>
    <col min="13571" max="13571" width="9.7109375" style="250" customWidth="1"/>
    <col min="13572" max="13572" width="4.7109375" style="250" customWidth="1"/>
    <col min="13573" max="13573" width="14.42578125" style="250" customWidth="1"/>
    <col min="13574" max="13574" width="11.140625" style="250" customWidth="1"/>
    <col min="13575" max="13575" width="10.28515625" style="250" customWidth="1"/>
    <col min="13576" max="13576" width="13" style="250" customWidth="1"/>
    <col min="13577" max="13577" width="8.28515625" style="250" customWidth="1"/>
    <col min="13578" max="13823" width="10" style="250"/>
    <col min="13824" max="13824" width="2.5703125" style="250" customWidth="1"/>
    <col min="13825" max="13825" width="7.140625" style="250" customWidth="1"/>
    <col min="13826" max="13826" width="23.5703125" style="250" customWidth="1"/>
    <col min="13827" max="13827" width="9.7109375" style="250" customWidth="1"/>
    <col min="13828" max="13828" width="4.7109375" style="250" customWidth="1"/>
    <col min="13829" max="13829" width="14.42578125" style="250" customWidth="1"/>
    <col min="13830" max="13830" width="11.140625" style="250" customWidth="1"/>
    <col min="13831" max="13831" width="10.28515625" style="250" customWidth="1"/>
    <col min="13832" max="13832" width="13" style="250" customWidth="1"/>
    <col min="13833" max="13833" width="8.28515625" style="250" customWidth="1"/>
    <col min="13834" max="14079" width="10" style="250"/>
    <col min="14080" max="14080" width="2.5703125" style="250" customWidth="1"/>
    <col min="14081" max="14081" width="7.140625" style="250" customWidth="1"/>
    <col min="14082" max="14082" width="23.5703125" style="250" customWidth="1"/>
    <col min="14083" max="14083" width="9.7109375" style="250" customWidth="1"/>
    <col min="14084" max="14084" width="4.7109375" style="250" customWidth="1"/>
    <col min="14085" max="14085" width="14.42578125" style="250" customWidth="1"/>
    <col min="14086" max="14086" width="11.140625" style="250" customWidth="1"/>
    <col min="14087" max="14087" width="10.28515625" style="250" customWidth="1"/>
    <col min="14088" max="14088" width="13" style="250" customWidth="1"/>
    <col min="14089" max="14089" width="8.28515625" style="250" customWidth="1"/>
    <col min="14090" max="14335" width="10" style="250"/>
    <col min="14336" max="14336" width="2.5703125" style="250" customWidth="1"/>
    <col min="14337" max="14337" width="7.140625" style="250" customWidth="1"/>
    <col min="14338" max="14338" width="23.5703125" style="250" customWidth="1"/>
    <col min="14339" max="14339" width="9.7109375" style="250" customWidth="1"/>
    <col min="14340" max="14340" width="4.7109375" style="250" customWidth="1"/>
    <col min="14341" max="14341" width="14.42578125" style="250" customWidth="1"/>
    <col min="14342" max="14342" width="11.140625" style="250" customWidth="1"/>
    <col min="14343" max="14343" width="10.28515625" style="250" customWidth="1"/>
    <col min="14344" max="14344" width="13" style="250" customWidth="1"/>
    <col min="14345" max="14345" width="8.28515625" style="250" customWidth="1"/>
    <col min="14346" max="14591" width="10" style="250"/>
    <col min="14592" max="14592" width="2.5703125" style="250" customWidth="1"/>
    <col min="14593" max="14593" width="7.140625" style="250" customWidth="1"/>
    <col min="14594" max="14594" width="23.5703125" style="250" customWidth="1"/>
    <col min="14595" max="14595" width="9.7109375" style="250" customWidth="1"/>
    <col min="14596" max="14596" width="4.7109375" style="250" customWidth="1"/>
    <col min="14597" max="14597" width="14.42578125" style="250" customWidth="1"/>
    <col min="14598" max="14598" width="11.140625" style="250" customWidth="1"/>
    <col min="14599" max="14599" width="10.28515625" style="250" customWidth="1"/>
    <col min="14600" max="14600" width="13" style="250" customWidth="1"/>
    <col min="14601" max="14601" width="8.28515625" style="250" customWidth="1"/>
    <col min="14602" max="14847" width="10" style="250"/>
    <col min="14848" max="14848" width="2.5703125" style="250" customWidth="1"/>
    <col min="14849" max="14849" width="7.140625" style="250" customWidth="1"/>
    <col min="14850" max="14850" width="23.5703125" style="250" customWidth="1"/>
    <col min="14851" max="14851" width="9.7109375" style="250" customWidth="1"/>
    <col min="14852" max="14852" width="4.7109375" style="250" customWidth="1"/>
    <col min="14853" max="14853" width="14.42578125" style="250" customWidth="1"/>
    <col min="14854" max="14854" width="11.140625" style="250" customWidth="1"/>
    <col min="14855" max="14855" width="10.28515625" style="250" customWidth="1"/>
    <col min="14856" max="14856" width="13" style="250" customWidth="1"/>
    <col min="14857" max="14857" width="8.28515625" style="250" customWidth="1"/>
    <col min="14858" max="15103" width="10" style="250"/>
    <col min="15104" max="15104" width="2.5703125" style="250" customWidth="1"/>
    <col min="15105" max="15105" width="7.140625" style="250" customWidth="1"/>
    <col min="15106" max="15106" width="23.5703125" style="250" customWidth="1"/>
    <col min="15107" max="15107" width="9.7109375" style="250" customWidth="1"/>
    <col min="15108" max="15108" width="4.7109375" style="250" customWidth="1"/>
    <col min="15109" max="15109" width="14.42578125" style="250" customWidth="1"/>
    <col min="15110" max="15110" width="11.140625" style="250" customWidth="1"/>
    <col min="15111" max="15111" width="10.28515625" style="250" customWidth="1"/>
    <col min="15112" max="15112" width="13" style="250" customWidth="1"/>
    <col min="15113" max="15113" width="8.28515625" style="250" customWidth="1"/>
    <col min="15114" max="15359" width="10" style="250"/>
    <col min="15360" max="15360" width="2.5703125" style="250" customWidth="1"/>
    <col min="15361" max="15361" width="7.140625" style="250" customWidth="1"/>
    <col min="15362" max="15362" width="23.5703125" style="250" customWidth="1"/>
    <col min="15363" max="15363" width="9.7109375" style="250" customWidth="1"/>
    <col min="15364" max="15364" width="4.7109375" style="250" customWidth="1"/>
    <col min="15365" max="15365" width="14.42578125" style="250" customWidth="1"/>
    <col min="15366" max="15366" width="11.140625" style="250" customWidth="1"/>
    <col min="15367" max="15367" width="10.28515625" style="250" customWidth="1"/>
    <col min="15368" max="15368" width="13" style="250" customWidth="1"/>
    <col min="15369" max="15369" width="8.28515625" style="250" customWidth="1"/>
    <col min="15370" max="15615" width="10" style="250"/>
    <col min="15616" max="15616" width="2.5703125" style="250" customWidth="1"/>
    <col min="15617" max="15617" width="7.140625" style="250" customWidth="1"/>
    <col min="15618" max="15618" width="23.5703125" style="250" customWidth="1"/>
    <col min="15619" max="15619" width="9.7109375" style="250" customWidth="1"/>
    <col min="15620" max="15620" width="4.7109375" style="250" customWidth="1"/>
    <col min="15621" max="15621" width="14.42578125" style="250" customWidth="1"/>
    <col min="15622" max="15622" width="11.140625" style="250" customWidth="1"/>
    <col min="15623" max="15623" width="10.28515625" style="250" customWidth="1"/>
    <col min="15624" max="15624" width="13" style="250" customWidth="1"/>
    <col min="15625" max="15625" width="8.28515625" style="250" customWidth="1"/>
    <col min="15626" max="15871" width="10" style="250"/>
    <col min="15872" max="15872" width="2.5703125" style="250" customWidth="1"/>
    <col min="15873" max="15873" width="7.140625" style="250" customWidth="1"/>
    <col min="15874" max="15874" width="23.5703125" style="250" customWidth="1"/>
    <col min="15875" max="15875" width="9.7109375" style="250" customWidth="1"/>
    <col min="15876" max="15876" width="4.7109375" style="250" customWidth="1"/>
    <col min="15877" max="15877" width="14.42578125" style="250" customWidth="1"/>
    <col min="15878" max="15878" width="11.140625" style="250" customWidth="1"/>
    <col min="15879" max="15879" width="10.28515625" style="250" customWidth="1"/>
    <col min="15880" max="15880" width="13" style="250" customWidth="1"/>
    <col min="15881" max="15881" width="8.28515625" style="250" customWidth="1"/>
    <col min="15882" max="16127" width="10" style="250"/>
    <col min="16128" max="16128" width="2.5703125" style="250" customWidth="1"/>
    <col min="16129" max="16129" width="7.140625" style="250" customWidth="1"/>
    <col min="16130" max="16130" width="23.5703125" style="250" customWidth="1"/>
    <col min="16131" max="16131" width="9.7109375" style="250" customWidth="1"/>
    <col min="16132" max="16132" width="4.7109375" style="250" customWidth="1"/>
    <col min="16133" max="16133" width="14.42578125" style="250" customWidth="1"/>
    <col min="16134" max="16134" width="11.140625" style="250" customWidth="1"/>
    <col min="16135" max="16135" width="10.28515625" style="250" customWidth="1"/>
    <col min="16136" max="16136" width="13" style="250" customWidth="1"/>
    <col min="16137" max="16137" width="8.28515625" style="250" customWidth="1"/>
    <col min="16138" max="16384" width="10" style="250"/>
  </cols>
  <sheetData>
    <row r="1" spans="1:11" ht="15.75">
      <c r="A1" s="1150"/>
      <c r="B1" s="1151" t="s">
        <v>134</v>
      </c>
      <c r="C1" s="1152"/>
      <c r="D1" s="1152"/>
      <c r="E1" s="1301"/>
      <c r="F1" s="1152"/>
      <c r="G1" s="1152"/>
      <c r="H1" s="1153"/>
      <c r="I1" s="1329"/>
    </row>
    <row r="2" spans="1:11" ht="15.75">
      <c r="A2" s="1150"/>
      <c r="B2" s="1151" t="s">
        <v>578</v>
      </c>
      <c r="C2" s="1152"/>
      <c r="D2" s="1152"/>
      <c r="E2" s="1301"/>
      <c r="F2" s="1152"/>
      <c r="G2" s="1152"/>
      <c r="H2" s="1153"/>
      <c r="I2" s="1329"/>
    </row>
    <row r="3" spans="1:11" ht="15.75">
      <c r="A3" s="1150"/>
      <c r="B3" s="1151" t="s">
        <v>915</v>
      </c>
      <c r="C3" s="1152"/>
      <c r="D3" s="1152"/>
      <c r="E3" s="1301"/>
      <c r="F3" s="1152"/>
      <c r="G3" s="1152"/>
      <c r="H3" s="1153"/>
      <c r="I3" s="1329"/>
    </row>
    <row r="4" spans="1:11" ht="15.75">
      <c r="A4" s="1150"/>
      <c r="B4" s="1150"/>
      <c r="C4" s="1152"/>
      <c r="D4" s="1152"/>
      <c r="E4" s="1301"/>
      <c r="F4" s="1152"/>
      <c r="G4" s="1152"/>
      <c r="H4" s="1153"/>
      <c r="I4" s="1329"/>
    </row>
    <row r="5" spans="1:11" ht="15.75">
      <c r="A5" s="1150"/>
      <c r="B5" s="1150"/>
      <c r="C5" s="1152"/>
      <c r="D5" s="1152"/>
      <c r="E5" s="1301"/>
      <c r="F5" s="1152"/>
      <c r="G5" s="1152"/>
      <c r="H5" s="1153"/>
      <c r="I5" s="1329"/>
    </row>
    <row r="6" spans="1:11" ht="15.75">
      <c r="A6" s="1150"/>
      <c r="B6" s="1150"/>
      <c r="C6" s="1152"/>
      <c r="D6" s="1152"/>
      <c r="E6" s="1301" t="s">
        <v>268</v>
      </c>
      <c r="F6" s="1152"/>
      <c r="G6" s="1152"/>
      <c r="H6" s="1153" t="s">
        <v>280</v>
      </c>
      <c r="I6" s="1329"/>
    </row>
    <row r="7" spans="1:11" ht="15.75">
      <c r="A7" s="1150"/>
      <c r="B7" s="1150"/>
      <c r="C7" s="1152" t="s">
        <v>897</v>
      </c>
      <c r="D7" s="1152" t="s">
        <v>271</v>
      </c>
      <c r="E7" s="1301" t="s">
        <v>272</v>
      </c>
      <c r="F7" s="1152" t="s">
        <v>273</v>
      </c>
      <c r="G7" s="1152" t="s">
        <v>274</v>
      </c>
      <c r="H7" s="1153" t="s">
        <v>896</v>
      </c>
      <c r="I7" s="1329"/>
    </row>
    <row r="8" spans="1:11" ht="15.75">
      <c r="A8" s="1150"/>
      <c r="B8" s="1150" t="s">
        <v>380</v>
      </c>
      <c r="C8" s="1155"/>
      <c r="D8" s="1155"/>
      <c r="E8" s="1303"/>
      <c r="F8" s="1155"/>
      <c r="G8" s="1155"/>
      <c r="H8" s="1156"/>
      <c r="I8" s="1330"/>
    </row>
    <row r="9" spans="1:11" ht="15.75">
      <c r="A9" s="1157"/>
      <c r="B9" s="1158" t="s">
        <v>457</v>
      </c>
      <c r="C9" s="1159">
        <v>930</v>
      </c>
      <c r="D9" s="1159">
        <v>1</v>
      </c>
      <c r="E9" s="1331">
        <v>-1053029.3399999999</v>
      </c>
      <c r="F9" s="1159" t="s">
        <v>262</v>
      </c>
      <c r="G9" s="1164">
        <v>7.408369726216299E-2</v>
      </c>
      <c r="H9" s="1032">
        <f>+G9*E9</f>
        <v>-78012.306832735296</v>
      </c>
      <c r="I9" s="1329"/>
    </row>
    <row r="10" spans="1:11" ht="15.75">
      <c r="A10" s="1157"/>
      <c r="B10" s="1157"/>
      <c r="C10" s="7"/>
      <c r="D10" s="1152"/>
      <c r="E10" s="1161"/>
      <c r="F10" s="7"/>
      <c r="G10" s="1162"/>
      <c r="H10" s="13"/>
      <c r="I10" s="1329"/>
      <c r="J10" s="183"/>
      <c r="K10" s="14"/>
    </row>
    <row r="11" spans="1:11" ht="15.75">
      <c r="A11" s="1157"/>
      <c r="B11" s="1157"/>
      <c r="C11" s="7"/>
      <c r="D11" s="1152"/>
      <c r="E11" s="1161"/>
      <c r="F11" s="7"/>
      <c r="G11" s="1162"/>
      <c r="H11" s="13"/>
      <c r="I11" s="1329"/>
      <c r="J11" s="183"/>
      <c r="K11" s="14"/>
    </row>
    <row r="12" spans="1:11" ht="15.75">
      <c r="A12" s="1157"/>
      <c r="B12" s="1157"/>
      <c r="C12" s="7"/>
      <c r="D12" s="1152"/>
      <c r="E12" s="1161"/>
      <c r="F12" s="7"/>
      <c r="G12" s="1162"/>
      <c r="H12" s="1034"/>
      <c r="I12" s="1329"/>
      <c r="J12" s="183"/>
      <c r="K12" s="14"/>
    </row>
    <row r="13" spans="1:11" ht="15.75">
      <c r="A13" s="1157"/>
      <c r="B13" s="1157"/>
      <c r="C13" s="7"/>
      <c r="D13" s="1152"/>
      <c r="E13" s="1161"/>
      <c r="F13" s="7"/>
      <c r="G13" s="1162"/>
      <c r="H13" s="1032"/>
      <c r="I13" s="1329"/>
      <c r="J13" s="183"/>
      <c r="K13" s="14"/>
    </row>
    <row r="14" spans="1:11" s="254" customFormat="1" ht="15.75">
      <c r="A14" s="1157"/>
      <c r="B14" s="1157"/>
      <c r="C14" s="7"/>
      <c r="D14" s="1159"/>
      <c r="E14" s="1035"/>
      <c r="F14" s="1306"/>
      <c r="G14" s="1162"/>
      <c r="H14" s="1032"/>
      <c r="I14" s="1184"/>
      <c r="J14" s="109"/>
      <c r="K14" s="110"/>
    </row>
    <row r="15" spans="1:11" s="254" customFormat="1" ht="15.75">
      <c r="A15" s="1157"/>
      <c r="B15" s="1158"/>
      <c r="C15" s="1159"/>
      <c r="D15" s="1159"/>
      <c r="E15" s="1304"/>
      <c r="F15" s="1159"/>
      <c r="G15" s="1164"/>
      <c r="H15" s="1032"/>
      <c r="I15" s="1184"/>
      <c r="J15" s="109"/>
      <c r="K15" s="110"/>
    </row>
    <row r="16" spans="1:11" s="254" customFormat="1" ht="15.75">
      <c r="A16" s="1157"/>
      <c r="B16" s="1157" t="s">
        <v>390</v>
      </c>
      <c r="C16" s="7"/>
      <c r="D16" s="1159"/>
      <c r="E16" s="1161"/>
      <c r="F16" s="7"/>
      <c r="G16" s="1162"/>
      <c r="H16" s="1032"/>
      <c r="I16" s="1184"/>
      <c r="J16" s="109"/>
      <c r="K16" s="110"/>
    </row>
    <row r="17" spans="1:11" s="254" customFormat="1" ht="15.75">
      <c r="A17" s="1157"/>
      <c r="B17" s="1157" t="s">
        <v>608</v>
      </c>
      <c r="C17" s="7"/>
      <c r="D17" s="1159"/>
      <c r="E17" s="1161">
        <v>7300000</v>
      </c>
      <c r="F17" s="7"/>
      <c r="G17" s="1162"/>
      <c r="H17" s="1032"/>
      <c r="I17" s="1184"/>
      <c r="J17" s="109"/>
      <c r="K17" s="110"/>
    </row>
    <row r="18" spans="1:11" s="254" customFormat="1" ht="15.75">
      <c r="A18" s="1157"/>
      <c r="B18" s="1157" t="s">
        <v>609</v>
      </c>
      <c r="C18" s="7"/>
      <c r="D18" s="1159"/>
      <c r="E18" s="1161">
        <v>-8353029.3399999999</v>
      </c>
      <c r="F18" s="7"/>
      <c r="G18" s="1162"/>
      <c r="H18" s="1032"/>
      <c r="I18" s="1184"/>
      <c r="J18" s="109"/>
      <c r="K18" s="110"/>
    </row>
    <row r="19" spans="1:11" s="254" customFormat="1" ht="15.75">
      <c r="A19" s="1157"/>
      <c r="B19" s="1157" t="s">
        <v>458</v>
      </c>
      <c r="C19" s="7"/>
      <c r="D19" s="1159"/>
      <c r="E19" s="1035">
        <v>-1053029.3399999999</v>
      </c>
      <c r="F19" s="7"/>
      <c r="G19" s="1162"/>
      <c r="H19" s="1032"/>
      <c r="I19" s="1184"/>
      <c r="J19" s="109"/>
      <c r="K19" s="110"/>
    </row>
    <row r="20" spans="1:11" s="254" customFormat="1" ht="15.75">
      <c r="A20" s="1157"/>
      <c r="B20" s="1332"/>
      <c r="C20" s="7"/>
      <c r="D20" s="1159"/>
      <c r="E20" s="1035"/>
      <c r="F20" s="1306"/>
      <c r="G20" s="1162"/>
      <c r="H20" s="1032"/>
      <c r="I20" s="1184"/>
      <c r="J20" s="109"/>
      <c r="K20" s="110"/>
    </row>
    <row r="21" spans="1:11" s="254" customFormat="1" ht="15.75">
      <c r="A21" s="1157"/>
      <c r="B21" s="1332"/>
      <c r="C21" s="7"/>
      <c r="D21" s="1159"/>
      <c r="E21" s="1035"/>
      <c r="F21" s="1306"/>
      <c r="G21" s="1162"/>
      <c r="H21" s="1032"/>
      <c r="I21" s="1184"/>
      <c r="J21" s="109"/>
      <c r="K21" s="110"/>
    </row>
    <row r="22" spans="1:11" ht="15.75">
      <c r="A22" s="1157"/>
      <c r="B22" s="1157"/>
      <c r="C22" s="1159"/>
      <c r="D22" s="1152"/>
      <c r="E22" s="1035"/>
      <c r="F22" s="1159"/>
      <c r="G22" s="1209"/>
      <c r="H22" s="13"/>
      <c r="I22" s="1329"/>
    </row>
    <row r="23" spans="1:11" ht="15.75">
      <c r="A23" s="1157"/>
      <c r="B23" s="1333" t="s">
        <v>400</v>
      </c>
      <c r="C23" s="1159"/>
      <c r="D23" s="1152"/>
      <c r="E23" s="1275"/>
      <c r="F23" s="1159"/>
      <c r="G23" s="1159"/>
      <c r="H23" s="1177"/>
      <c r="I23" s="1329"/>
    </row>
    <row r="24" spans="1:11" s="254" customFormat="1" ht="15.75">
      <c r="A24" s="1157"/>
      <c r="B24" s="1168"/>
      <c r="C24" s="1170"/>
      <c r="D24" s="1170"/>
      <c r="E24" s="1334"/>
      <c r="F24" s="1335"/>
      <c r="G24" s="1159"/>
      <c r="H24" s="1177"/>
      <c r="I24" s="1159"/>
    </row>
    <row r="25" spans="1:11" s="254" customFormat="1" ht="15.75">
      <c r="A25" s="1157"/>
      <c r="B25" s="1178"/>
      <c r="C25" s="1159"/>
      <c r="D25" s="1159"/>
      <c r="E25" s="1304"/>
      <c r="F25" s="1187"/>
      <c r="G25" s="1159"/>
      <c r="H25" s="1177"/>
      <c r="I25" s="1184"/>
    </row>
    <row r="26" spans="1:11" s="254" customFormat="1" ht="15.75">
      <c r="A26" s="1157"/>
      <c r="B26" s="1178"/>
      <c r="C26" s="1159"/>
      <c r="D26" s="1159"/>
      <c r="E26" s="1304"/>
      <c r="F26" s="1187"/>
      <c r="G26" s="1159"/>
      <c r="H26" s="1177"/>
      <c r="I26" s="1184"/>
    </row>
    <row r="27" spans="1:11" s="254" customFormat="1" ht="15.75">
      <c r="A27" s="1157"/>
      <c r="B27" s="1178"/>
      <c r="C27" s="1159"/>
      <c r="D27" s="1159"/>
      <c r="E27" s="1304"/>
      <c r="F27" s="1187"/>
      <c r="G27" s="1159"/>
      <c r="H27" s="1177"/>
      <c r="I27" s="1184"/>
    </row>
    <row r="28" spans="1:11" s="254" customFormat="1" ht="15.75">
      <c r="A28" s="1157"/>
      <c r="B28" s="1178"/>
      <c r="C28" s="1159"/>
      <c r="D28" s="1159"/>
      <c r="E28" s="1159"/>
      <c r="F28" s="1187"/>
      <c r="G28" s="1159"/>
      <c r="H28" s="1159"/>
      <c r="I28" s="1184"/>
    </row>
    <row r="29" spans="1:11" s="254" customFormat="1" ht="15.75">
      <c r="A29" s="1157"/>
      <c r="B29" s="1178"/>
      <c r="C29" s="1159"/>
      <c r="D29" s="1159"/>
      <c r="E29" s="1336"/>
      <c r="F29" s="1187"/>
      <c r="G29" s="1159"/>
      <c r="H29" s="1159"/>
      <c r="I29" s="1184"/>
    </row>
    <row r="30" spans="1:11" s="254" customFormat="1" ht="15.75">
      <c r="A30" s="1157"/>
      <c r="B30" s="1178"/>
      <c r="C30" s="1159"/>
      <c r="D30" s="1159"/>
      <c r="E30" s="1159"/>
      <c r="F30" s="1187"/>
      <c r="G30" s="1159"/>
      <c r="H30" s="1159"/>
      <c r="I30" s="1184"/>
    </row>
    <row r="31" spans="1:11" s="254" customFormat="1" ht="15.75">
      <c r="A31" s="1157"/>
      <c r="B31" s="1178"/>
      <c r="C31" s="1159"/>
      <c r="D31" s="1159"/>
      <c r="E31" s="1159"/>
      <c r="F31" s="1187"/>
      <c r="G31" s="1159"/>
      <c r="H31" s="1159"/>
      <c r="I31" s="1184"/>
    </row>
    <row r="32" spans="1:11" s="254" customFormat="1" ht="15.75">
      <c r="A32" s="1157"/>
      <c r="B32" s="1174"/>
      <c r="C32" s="1159"/>
      <c r="D32" s="1159"/>
      <c r="E32" s="1159"/>
      <c r="F32" s="1187"/>
      <c r="G32" s="1159"/>
      <c r="H32" s="1159"/>
      <c r="I32" s="1159"/>
    </row>
    <row r="33" spans="1:9" s="254" customFormat="1" ht="15.75">
      <c r="A33" s="1157"/>
      <c r="B33" s="1189"/>
      <c r="C33" s="1180"/>
      <c r="D33" s="1181"/>
      <c r="E33" s="1180"/>
      <c r="F33" s="1190"/>
      <c r="G33" s="1157"/>
      <c r="H33" s="1157"/>
      <c r="I33" s="1157"/>
    </row>
    <row r="34" spans="1:9" ht="15.75">
      <c r="A34" s="1150"/>
      <c r="B34" s="1157"/>
      <c r="C34" s="1157"/>
      <c r="D34" s="1159"/>
      <c r="E34" s="1157"/>
      <c r="F34" s="1157"/>
      <c r="G34" s="1157"/>
      <c r="H34" s="1157"/>
      <c r="I34" s="1157"/>
    </row>
    <row r="35" spans="1:9" ht="15.75">
      <c r="A35" s="1150"/>
      <c r="B35" s="1150"/>
      <c r="C35" s="1150"/>
      <c r="D35" s="1152"/>
      <c r="E35" s="1150"/>
      <c r="F35" s="1150"/>
      <c r="G35" s="1150"/>
      <c r="H35" s="1150"/>
      <c r="I35" s="1150"/>
    </row>
    <row r="36" spans="1:9">
      <c r="D36" s="252"/>
    </row>
    <row r="37" spans="1:9">
      <c r="D37" s="252"/>
    </row>
    <row r="38" spans="1:9">
      <c r="D38" s="252"/>
    </row>
    <row r="39" spans="1:9">
      <c r="D39" s="252"/>
    </row>
    <row r="40" spans="1:9">
      <c r="D40" s="252"/>
    </row>
    <row r="41" spans="1:9">
      <c r="D41" s="252"/>
    </row>
    <row r="42" spans="1:9">
      <c r="D42" s="252"/>
    </row>
    <row r="43" spans="1:9">
      <c r="D43" s="252"/>
    </row>
    <row r="44" spans="1:9">
      <c r="D44" s="252"/>
    </row>
    <row r="45" spans="1:9">
      <c r="D45" s="252"/>
    </row>
    <row r="46" spans="1:9">
      <c r="D46" s="252"/>
    </row>
    <row r="47" spans="1:9">
      <c r="D47" s="252"/>
    </row>
    <row r="48" spans="1:9">
      <c r="D48" s="252"/>
    </row>
    <row r="49" spans="4:4">
      <c r="D49" s="252"/>
    </row>
    <row r="50" spans="4:4">
      <c r="D50" s="252"/>
    </row>
    <row r="51" spans="4:4">
      <c r="D51" s="252"/>
    </row>
    <row r="52" spans="4:4">
      <c r="D52" s="252"/>
    </row>
    <row r="53" spans="4:4">
      <c r="D53" s="252"/>
    </row>
    <row r="54" spans="4:4">
      <c r="D54" s="252"/>
    </row>
    <row r="55" spans="4:4">
      <c r="D55" s="252"/>
    </row>
    <row r="56" spans="4:4">
      <c r="D56" s="252"/>
    </row>
    <row r="57" spans="4:4">
      <c r="D57" s="252"/>
    </row>
    <row r="58" spans="4:4">
      <c r="D58" s="252"/>
    </row>
    <row r="59" spans="4:4">
      <c r="D59" s="252"/>
    </row>
    <row r="60" spans="4:4">
      <c r="D60" s="252"/>
    </row>
    <row r="61" spans="4:4">
      <c r="D61" s="252"/>
    </row>
    <row r="62" spans="4:4">
      <c r="D62" s="252"/>
    </row>
    <row r="63" spans="4:4">
      <c r="D63" s="252"/>
    </row>
    <row r="64" spans="4:4">
      <c r="D64" s="252"/>
    </row>
    <row r="65" spans="4:4">
      <c r="D65" s="252"/>
    </row>
    <row r="66" spans="4:4">
      <c r="D66" s="252"/>
    </row>
    <row r="67" spans="4:4" s="1615" customFormat="1">
      <c r="D67" s="1623"/>
    </row>
    <row r="68" spans="4:4">
      <c r="D68" s="252"/>
    </row>
    <row r="69" spans="4:4">
      <c r="D69" s="252"/>
    </row>
    <row r="70" spans="4:4">
      <c r="D70" s="252"/>
    </row>
    <row r="71" spans="4:4">
      <c r="D71" s="252"/>
    </row>
    <row r="72" spans="4:4">
      <c r="D72" s="252"/>
    </row>
    <row r="73" spans="4:4">
      <c r="D73" s="252"/>
    </row>
    <row r="74" spans="4:4">
      <c r="D74" s="252"/>
    </row>
    <row r="75" spans="4:4">
      <c r="D75" s="252"/>
    </row>
    <row r="76" spans="4:4">
      <c r="D76" s="252"/>
    </row>
    <row r="77" spans="4:4">
      <c r="D77" s="252"/>
    </row>
    <row r="78" spans="4:4">
      <c r="D78" s="252"/>
    </row>
    <row r="79" spans="4:4">
      <c r="D79" s="252"/>
    </row>
    <row r="80" spans="4:4">
      <c r="D80" s="252"/>
    </row>
    <row r="81" spans="4:4">
      <c r="D81" s="252"/>
    </row>
    <row r="82" spans="4:4">
      <c r="D82" s="252"/>
    </row>
    <row r="83" spans="4:4">
      <c r="D83" s="252"/>
    </row>
    <row r="84" spans="4:4">
      <c r="D84" s="252"/>
    </row>
    <row r="85" spans="4:4">
      <c r="D85" s="252"/>
    </row>
    <row r="86" spans="4:4">
      <c r="D86" s="252"/>
    </row>
    <row r="87" spans="4:4">
      <c r="D87" s="252"/>
    </row>
    <row r="88" spans="4:4">
      <c r="D88" s="252"/>
    </row>
    <row r="89" spans="4:4">
      <c r="D89" s="252"/>
    </row>
    <row r="90" spans="4:4">
      <c r="D90" s="252"/>
    </row>
    <row r="91" spans="4:4">
      <c r="D91" s="252"/>
    </row>
    <row r="92" spans="4:4">
      <c r="D92" s="252"/>
    </row>
    <row r="93" spans="4:4">
      <c r="D93" s="252"/>
    </row>
    <row r="94" spans="4:4">
      <c r="D94" s="252"/>
    </row>
    <row r="95" spans="4:4">
      <c r="D95" s="252"/>
    </row>
    <row r="96" spans="4:4">
      <c r="D96" s="252"/>
    </row>
    <row r="97" spans="4:4">
      <c r="D97" s="252"/>
    </row>
    <row r="98" spans="4:4">
      <c r="D98" s="252"/>
    </row>
    <row r="99" spans="4:4">
      <c r="D99" s="252"/>
    </row>
    <row r="100" spans="4:4">
      <c r="D100" s="252"/>
    </row>
    <row r="101" spans="4:4">
      <c r="D101" s="252"/>
    </row>
    <row r="102" spans="4:4">
      <c r="D102" s="252"/>
    </row>
    <row r="103" spans="4:4">
      <c r="D103" s="252"/>
    </row>
    <row r="104" spans="4:4">
      <c r="D104" s="252"/>
    </row>
    <row r="105" spans="4:4">
      <c r="D105" s="252"/>
    </row>
    <row r="106" spans="4:4">
      <c r="D106" s="252"/>
    </row>
    <row r="107" spans="4:4">
      <c r="D107" s="252"/>
    </row>
    <row r="108" spans="4:4">
      <c r="D108" s="252"/>
    </row>
    <row r="109" spans="4:4">
      <c r="D109" s="252"/>
    </row>
    <row r="110" spans="4:4">
      <c r="D110" s="252"/>
    </row>
    <row r="111" spans="4:4">
      <c r="D111" s="252"/>
    </row>
    <row r="112" spans="4:4">
      <c r="D112" s="252"/>
    </row>
    <row r="113" spans="4:4">
      <c r="D113" s="252"/>
    </row>
    <row r="114" spans="4:4">
      <c r="D114" s="252"/>
    </row>
    <row r="115" spans="4:4">
      <c r="D115" s="252"/>
    </row>
    <row r="116" spans="4:4">
      <c r="D116" s="252"/>
    </row>
    <row r="117" spans="4:4">
      <c r="D117" s="252"/>
    </row>
    <row r="118" spans="4:4">
      <c r="D118" s="252"/>
    </row>
    <row r="119" spans="4:4">
      <c r="D119" s="252"/>
    </row>
    <row r="120" spans="4:4">
      <c r="D120" s="252"/>
    </row>
    <row r="121" spans="4:4">
      <c r="D121" s="252"/>
    </row>
    <row r="122" spans="4:4">
      <c r="D122" s="252"/>
    </row>
    <row r="123" spans="4:4">
      <c r="D123" s="252"/>
    </row>
    <row r="124" spans="4:4">
      <c r="D124" s="252"/>
    </row>
    <row r="125" spans="4:4">
      <c r="D125" s="252"/>
    </row>
    <row r="126" spans="4:4">
      <c r="D126" s="252"/>
    </row>
    <row r="127" spans="4:4">
      <c r="D127" s="252"/>
    </row>
    <row r="128" spans="4:4">
      <c r="D128" s="252"/>
    </row>
    <row r="129" spans="4:4">
      <c r="D129" s="252"/>
    </row>
    <row r="130" spans="4:4">
      <c r="D130" s="252"/>
    </row>
    <row r="131" spans="4:4">
      <c r="D131" s="252"/>
    </row>
    <row r="132" spans="4:4">
      <c r="D132" s="252"/>
    </row>
    <row r="133" spans="4:4">
      <c r="D133" s="252"/>
    </row>
    <row r="134" spans="4:4">
      <c r="D134" s="252"/>
    </row>
    <row r="135" spans="4:4">
      <c r="D135" s="252"/>
    </row>
    <row r="136" spans="4:4">
      <c r="D136" s="252"/>
    </row>
    <row r="137" spans="4:4">
      <c r="D137" s="252"/>
    </row>
    <row r="138" spans="4:4">
      <c r="D138" s="252"/>
    </row>
    <row r="139" spans="4:4">
      <c r="D139" s="252"/>
    </row>
    <row r="140" spans="4:4">
      <c r="D140" s="252"/>
    </row>
    <row r="141" spans="4:4">
      <c r="D141" s="252"/>
    </row>
    <row r="142" spans="4:4">
      <c r="D142" s="252"/>
    </row>
    <row r="143" spans="4:4">
      <c r="D143" s="252"/>
    </row>
    <row r="144" spans="4:4">
      <c r="D144" s="252"/>
    </row>
    <row r="145" spans="4:4">
      <c r="D145" s="252"/>
    </row>
    <row r="146" spans="4:4">
      <c r="D146" s="252"/>
    </row>
    <row r="147" spans="4:4">
      <c r="D147" s="252"/>
    </row>
    <row r="148" spans="4:4">
      <c r="D148" s="252"/>
    </row>
    <row r="149" spans="4:4">
      <c r="D149" s="252"/>
    </row>
    <row r="150" spans="4:4">
      <c r="D150" s="252"/>
    </row>
    <row r="151" spans="4:4">
      <c r="D151" s="252"/>
    </row>
    <row r="152" spans="4:4">
      <c r="D152" s="252"/>
    </row>
    <row r="153" spans="4:4">
      <c r="D153" s="252"/>
    </row>
    <row r="154" spans="4:4">
      <c r="D154" s="252"/>
    </row>
    <row r="155" spans="4:4">
      <c r="D155" s="252"/>
    </row>
    <row r="156" spans="4:4">
      <c r="D156" s="252"/>
    </row>
    <row r="157" spans="4:4">
      <c r="D157" s="252"/>
    </row>
    <row r="158" spans="4:4">
      <c r="D158" s="252"/>
    </row>
    <row r="159" spans="4:4">
      <c r="D159" s="252"/>
    </row>
    <row r="160" spans="4:4">
      <c r="D160" s="252"/>
    </row>
    <row r="161" spans="4:4">
      <c r="D161" s="252"/>
    </row>
    <row r="162" spans="4:4">
      <c r="D162" s="252"/>
    </row>
    <row r="163" spans="4:4">
      <c r="D163" s="252"/>
    </row>
    <row r="164" spans="4:4">
      <c r="D164" s="252"/>
    </row>
    <row r="165" spans="4:4">
      <c r="D165" s="252"/>
    </row>
    <row r="166" spans="4:4">
      <c r="D166" s="252"/>
    </row>
    <row r="167" spans="4:4">
      <c r="D167" s="252"/>
    </row>
    <row r="168" spans="4:4">
      <c r="D168" s="252"/>
    </row>
    <row r="169" spans="4:4">
      <c r="D169" s="252"/>
    </row>
    <row r="170" spans="4:4">
      <c r="D170" s="252"/>
    </row>
    <row r="171" spans="4:4">
      <c r="D171" s="252"/>
    </row>
    <row r="172" spans="4:4">
      <c r="D172" s="252"/>
    </row>
    <row r="173" spans="4:4">
      <c r="D173" s="252"/>
    </row>
    <row r="174" spans="4:4">
      <c r="D174" s="252"/>
    </row>
    <row r="175" spans="4:4">
      <c r="D175" s="252"/>
    </row>
    <row r="176" spans="4:4">
      <c r="D176" s="252"/>
    </row>
    <row r="177" spans="4:4">
      <c r="D177" s="252"/>
    </row>
    <row r="178" spans="4:4">
      <c r="D178" s="252"/>
    </row>
    <row r="179" spans="4:4">
      <c r="D179" s="252"/>
    </row>
    <row r="180" spans="4:4">
      <c r="D180" s="252"/>
    </row>
    <row r="181" spans="4:4">
      <c r="D181" s="252"/>
    </row>
    <row r="182" spans="4:4">
      <c r="D182" s="252"/>
    </row>
    <row r="183" spans="4:4">
      <c r="D183" s="252"/>
    </row>
    <row r="184" spans="4:4">
      <c r="D184" s="252"/>
    </row>
    <row r="185" spans="4:4">
      <c r="D185" s="252"/>
    </row>
    <row r="186" spans="4:4">
      <c r="D186" s="252"/>
    </row>
    <row r="187" spans="4:4">
      <c r="D187" s="252"/>
    </row>
    <row r="188" spans="4:4">
      <c r="D188" s="252"/>
    </row>
    <row r="189" spans="4:4">
      <c r="D189" s="252"/>
    </row>
    <row r="190" spans="4:4">
      <c r="D190" s="252"/>
    </row>
    <row r="191" spans="4:4">
      <c r="D191" s="252"/>
    </row>
    <row r="192" spans="4:4">
      <c r="D192" s="252"/>
    </row>
    <row r="193" spans="4:4">
      <c r="D193" s="252"/>
    </row>
    <row r="194" spans="4:4">
      <c r="D194" s="252"/>
    </row>
    <row r="195" spans="4:4">
      <c r="D195" s="252"/>
    </row>
    <row r="196" spans="4:4">
      <c r="D196" s="252"/>
    </row>
    <row r="197" spans="4:4">
      <c r="D197" s="252"/>
    </row>
    <row r="198" spans="4:4">
      <c r="D198" s="252"/>
    </row>
    <row r="199" spans="4:4">
      <c r="D199" s="252"/>
    </row>
    <row r="200" spans="4:4">
      <c r="D200" s="252"/>
    </row>
    <row r="201" spans="4:4">
      <c r="D201" s="252"/>
    </row>
    <row r="202" spans="4:4">
      <c r="D202" s="252"/>
    </row>
    <row r="203" spans="4:4">
      <c r="D203" s="252"/>
    </row>
    <row r="204" spans="4:4">
      <c r="D204" s="252"/>
    </row>
    <row r="205" spans="4:4">
      <c r="D205" s="252"/>
    </row>
    <row r="206" spans="4:4">
      <c r="D206" s="252"/>
    </row>
    <row r="207" spans="4:4">
      <c r="D207" s="252"/>
    </row>
    <row r="208" spans="4:4">
      <c r="D208" s="252"/>
    </row>
    <row r="209" spans="4:4">
      <c r="D209" s="252"/>
    </row>
    <row r="210" spans="4:4">
      <c r="D210" s="252"/>
    </row>
    <row r="211" spans="4:4">
      <c r="D211" s="252"/>
    </row>
    <row r="212" spans="4:4">
      <c r="D212" s="252"/>
    </row>
    <row r="213" spans="4:4">
      <c r="D213" s="252"/>
    </row>
    <row r="214" spans="4:4">
      <c r="D214" s="252"/>
    </row>
    <row r="215" spans="4:4">
      <c r="D215" s="252"/>
    </row>
    <row r="216" spans="4:4">
      <c r="D216" s="252"/>
    </row>
    <row r="217" spans="4:4">
      <c r="D217" s="252"/>
    </row>
    <row r="218" spans="4:4">
      <c r="D218" s="252"/>
    </row>
    <row r="219" spans="4:4">
      <c r="D219" s="252"/>
    </row>
    <row r="220" spans="4:4">
      <c r="D220" s="252"/>
    </row>
    <row r="221" spans="4:4">
      <c r="D221" s="252"/>
    </row>
    <row r="222" spans="4:4">
      <c r="D222" s="252"/>
    </row>
    <row r="223" spans="4:4">
      <c r="D223" s="252"/>
    </row>
    <row r="224" spans="4:4">
      <c r="D224" s="252"/>
    </row>
    <row r="225" spans="4:4">
      <c r="D225" s="252"/>
    </row>
    <row r="226" spans="4:4">
      <c r="D226" s="252"/>
    </row>
    <row r="227" spans="4:4">
      <c r="D227" s="252"/>
    </row>
    <row r="228" spans="4:4">
      <c r="D228" s="252"/>
    </row>
    <row r="229" spans="4:4">
      <c r="D229" s="252"/>
    </row>
    <row r="230" spans="4:4">
      <c r="D230" s="252"/>
    </row>
    <row r="231" spans="4:4">
      <c r="D231" s="252"/>
    </row>
    <row r="232" spans="4:4">
      <c r="D232" s="252"/>
    </row>
    <row r="233" spans="4:4">
      <c r="D233" s="252"/>
    </row>
    <row r="234" spans="4:4">
      <c r="D234" s="252"/>
    </row>
    <row r="235" spans="4:4">
      <c r="D235" s="252"/>
    </row>
    <row r="236" spans="4:4">
      <c r="D236" s="252"/>
    </row>
    <row r="237" spans="4:4">
      <c r="D237" s="252"/>
    </row>
    <row r="238" spans="4:4">
      <c r="D238" s="252"/>
    </row>
    <row r="239" spans="4:4">
      <c r="D239" s="252"/>
    </row>
    <row r="240" spans="4:4">
      <c r="D240" s="252"/>
    </row>
    <row r="241" spans="4:4">
      <c r="D241" s="252"/>
    </row>
    <row r="242" spans="4:4">
      <c r="D242" s="252"/>
    </row>
    <row r="243" spans="4:4">
      <c r="D243" s="252"/>
    </row>
    <row r="244" spans="4:4">
      <c r="D244" s="252"/>
    </row>
    <row r="245" spans="4:4">
      <c r="D245" s="252"/>
    </row>
    <row r="246" spans="4:4">
      <c r="D246" s="252"/>
    </row>
    <row r="247" spans="4:4">
      <c r="D247" s="252"/>
    </row>
    <row r="248" spans="4:4">
      <c r="D248" s="252"/>
    </row>
    <row r="249" spans="4:4">
      <c r="D249" s="252"/>
    </row>
    <row r="250" spans="4:4">
      <c r="D250" s="252"/>
    </row>
    <row r="251" spans="4:4">
      <c r="D251" s="252"/>
    </row>
    <row r="252" spans="4:4">
      <c r="D252" s="252"/>
    </row>
    <row r="253" spans="4:4">
      <c r="D253" s="252"/>
    </row>
    <row r="254" spans="4:4">
      <c r="D254" s="252"/>
    </row>
    <row r="255" spans="4:4">
      <c r="D255" s="252"/>
    </row>
    <row r="256" spans="4:4">
      <c r="D256" s="252"/>
    </row>
    <row r="257" spans="4:4">
      <c r="D257" s="252"/>
    </row>
    <row r="258" spans="4:4">
      <c r="D258" s="252"/>
    </row>
    <row r="259" spans="4:4">
      <c r="D259" s="252"/>
    </row>
    <row r="260" spans="4:4">
      <c r="D260" s="252"/>
    </row>
    <row r="261" spans="4:4">
      <c r="D261" s="252"/>
    </row>
    <row r="262" spans="4:4">
      <c r="D262" s="252"/>
    </row>
    <row r="263" spans="4:4">
      <c r="D263" s="252"/>
    </row>
    <row r="264" spans="4:4">
      <c r="D264" s="252"/>
    </row>
    <row r="265" spans="4:4">
      <c r="D265" s="252"/>
    </row>
    <row r="266" spans="4:4">
      <c r="D266" s="252"/>
    </row>
    <row r="267" spans="4:4">
      <c r="D267" s="252"/>
    </row>
    <row r="268" spans="4:4">
      <c r="D268" s="252"/>
    </row>
    <row r="269" spans="4:4">
      <c r="D269" s="252"/>
    </row>
    <row r="270" spans="4:4">
      <c r="D270" s="252"/>
    </row>
    <row r="271" spans="4:4">
      <c r="D271" s="252"/>
    </row>
    <row r="272" spans="4:4">
      <c r="D272" s="252"/>
    </row>
    <row r="273" spans="4:4">
      <c r="D273" s="252"/>
    </row>
    <row r="274" spans="4:4">
      <c r="D274" s="252"/>
    </row>
    <row r="275" spans="4:4">
      <c r="D275" s="252"/>
    </row>
    <row r="276" spans="4:4">
      <c r="D276" s="252"/>
    </row>
    <row r="277" spans="4:4">
      <c r="D277" s="252"/>
    </row>
    <row r="278" spans="4:4">
      <c r="D278" s="252"/>
    </row>
    <row r="279" spans="4:4">
      <c r="D279" s="252"/>
    </row>
    <row r="280" spans="4:4">
      <c r="D280" s="252"/>
    </row>
    <row r="281" spans="4:4">
      <c r="D281" s="252"/>
    </row>
    <row r="282" spans="4:4">
      <c r="D282" s="252"/>
    </row>
    <row r="283" spans="4:4">
      <c r="D283" s="252"/>
    </row>
    <row r="284" spans="4:4">
      <c r="D284" s="252"/>
    </row>
    <row r="285" spans="4:4">
      <c r="D285" s="252"/>
    </row>
    <row r="286" spans="4:4">
      <c r="D286" s="252"/>
    </row>
    <row r="287" spans="4:4">
      <c r="D287" s="252"/>
    </row>
    <row r="288" spans="4:4">
      <c r="D288" s="252"/>
    </row>
    <row r="289" spans="4:4">
      <c r="D289" s="252"/>
    </row>
    <row r="290" spans="4:4">
      <c r="D290" s="252"/>
    </row>
    <row r="291" spans="4:4">
      <c r="D291" s="252"/>
    </row>
    <row r="292" spans="4:4">
      <c r="D292" s="252"/>
    </row>
    <row r="293" spans="4:4">
      <c r="D293" s="252"/>
    </row>
    <row r="294" spans="4:4">
      <c r="D294" s="252"/>
    </row>
    <row r="295" spans="4:4">
      <c r="D295" s="252"/>
    </row>
    <row r="296" spans="4:4">
      <c r="D296" s="252"/>
    </row>
    <row r="297" spans="4:4">
      <c r="D297" s="252"/>
    </row>
    <row r="298" spans="4:4">
      <c r="D298" s="252"/>
    </row>
    <row r="299" spans="4:4">
      <c r="D299" s="252"/>
    </row>
    <row r="300" spans="4:4">
      <c r="D300" s="252"/>
    </row>
    <row r="301" spans="4:4">
      <c r="D301" s="252"/>
    </row>
    <row r="302" spans="4:4">
      <c r="D302" s="252"/>
    </row>
    <row r="303" spans="4:4">
      <c r="D303" s="252"/>
    </row>
    <row r="304" spans="4:4">
      <c r="D304" s="252"/>
    </row>
    <row r="305" spans="4:4">
      <c r="D305" s="252"/>
    </row>
    <row r="306" spans="4:4">
      <c r="D306" s="252"/>
    </row>
    <row r="307" spans="4:4">
      <c r="D307" s="252"/>
    </row>
    <row r="308" spans="4:4">
      <c r="D308" s="252"/>
    </row>
    <row r="309" spans="4:4">
      <c r="D309" s="252"/>
    </row>
    <row r="310" spans="4:4">
      <c r="D310" s="252"/>
    </row>
    <row r="311" spans="4:4">
      <c r="D311" s="252"/>
    </row>
    <row r="312" spans="4:4">
      <c r="D312" s="252"/>
    </row>
    <row r="313" spans="4:4">
      <c r="D313" s="252"/>
    </row>
    <row r="314" spans="4:4">
      <c r="D314" s="252"/>
    </row>
    <row r="315" spans="4:4">
      <c r="D315" s="252"/>
    </row>
    <row r="316" spans="4:4">
      <c r="D316" s="252"/>
    </row>
    <row r="317" spans="4:4">
      <c r="D317" s="252"/>
    </row>
    <row r="318" spans="4:4">
      <c r="D318" s="252"/>
    </row>
    <row r="319" spans="4:4">
      <c r="D319" s="252"/>
    </row>
    <row r="320" spans="4:4">
      <c r="D320" s="252"/>
    </row>
    <row r="321" spans="4:4">
      <c r="D321" s="252"/>
    </row>
    <row r="322" spans="4:4">
      <c r="D322" s="252"/>
    </row>
    <row r="323" spans="4:4">
      <c r="D323" s="252"/>
    </row>
    <row r="324" spans="4:4">
      <c r="D324" s="252"/>
    </row>
    <row r="325" spans="4:4">
      <c r="D325" s="252"/>
    </row>
    <row r="326" spans="4:4">
      <c r="D326" s="252"/>
    </row>
    <row r="327" spans="4:4">
      <c r="D327" s="252"/>
    </row>
    <row r="328" spans="4:4">
      <c r="D328" s="252"/>
    </row>
    <row r="329" spans="4:4">
      <c r="D329" s="252"/>
    </row>
    <row r="330" spans="4:4">
      <c r="D330" s="252"/>
    </row>
    <row r="331" spans="4:4">
      <c r="D331" s="252"/>
    </row>
    <row r="332" spans="4:4">
      <c r="D332" s="252"/>
    </row>
    <row r="333" spans="4:4">
      <c r="D333" s="252"/>
    </row>
    <row r="334" spans="4:4">
      <c r="D334" s="252"/>
    </row>
    <row r="335" spans="4:4">
      <c r="D335" s="252"/>
    </row>
    <row r="336" spans="4:4">
      <c r="D336" s="252"/>
    </row>
    <row r="337" spans="4:4">
      <c r="D337" s="252"/>
    </row>
    <row r="338" spans="4:4">
      <c r="D338" s="252"/>
    </row>
    <row r="339" spans="4:4">
      <c r="D339" s="252"/>
    </row>
    <row r="340" spans="4:4">
      <c r="D340" s="252"/>
    </row>
    <row r="341" spans="4:4">
      <c r="D341" s="252"/>
    </row>
    <row r="342" spans="4:4">
      <c r="D342" s="252"/>
    </row>
    <row r="343" spans="4:4">
      <c r="D343" s="252"/>
    </row>
    <row r="344" spans="4:4">
      <c r="D344" s="252"/>
    </row>
    <row r="345" spans="4:4">
      <c r="D345" s="252"/>
    </row>
    <row r="346" spans="4:4">
      <c r="D346" s="252"/>
    </row>
    <row r="347" spans="4:4">
      <c r="D347" s="252"/>
    </row>
    <row r="348" spans="4:4">
      <c r="D348" s="252"/>
    </row>
    <row r="349" spans="4:4">
      <c r="D349" s="252"/>
    </row>
    <row r="350" spans="4:4">
      <c r="D350" s="252"/>
    </row>
    <row r="351" spans="4:4">
      <c r="D351" s="252"/>
    </row>
    <row r="352" spans="4:4">
      <c r="D352" s="252"/>
    </row>
    <row r="353" spans="4:4">
      <c r="D353" s="252"/>
    </row>
    <row r="354" spans="4:4">
      <c r="D354" s="252"/>
    </row>
    <row r="355" spans="4:4">
      <c r="D355" s="252"/>
    </row>
    <row r="356" spans="4:4">
      <c r="D356" s="252"/>
    </row>
    <row r="357" spans="4:4">
      <c r="D357" s="252"/>
    </row>
    <row r="358" spans="4:4">
      <c r="D358" s="252"/>
    </row>
    <row r="359" spans="4:4">
      <c r="D359" s="252"/>
    </row>
    <row r="360" spans="4:4">
      <c r="D360" s="252"/>
    </row>
    <row r="361" spans="4:4">
      <c r="D361" s="252"/>
    </row>
    <row r="362" spans="4:4">
      <c r="D362" s="252"/>
    </row>
    <row r="363" spans="4:4">
      <c r="D363" s="252"/>
    </row>
    <row r="364" spans="4:4">
      <c r="D364" s="252"/>
    </row>
    <row r="365" spans="4:4">
      <c r="D365" s="252"/>
    </row>
    <row r="366" spans="4:4">
      <c r="D366" s="252"/>
    </row>
    <row r="367" spans="4:4">
      <c r="D367" s="252"/>
    </row>
    <row r="368" spans="4:4">
      <c r="D368" s="252"/>
    </row>
    <row r="369" spans="4:4">
      <c r="D369" s="252"/>
    </row>
    <row r="370" spans="4:4">
      <c r="D370" s="252"/>
    </row>
    <row r="371" spans="4:4">
      <c r="D371" s="252"/>
    </row>
    <row r="372" spans="4:4">
      <c r="D372" s="252"/>
    </row>
    <row r="373" spans="4:4">
      <c r="D373" s="252"/>
    </row>
    <row r="374" spans="4:4">
      <c r="D374" s="252"/>
    </row>
    <row r="375" spans="4:4">
      <c r="D375" s="252"/>
    </row>
    <row r="376" spans="4:4">
      <c r="D376" s="252"/>
    </row>
    <row r="377" spans="4:4">
      <c r="D377" s="252"/>
    </row>
    <row r="378" spans="4:4">
      <c r="D378" s="252"/>
    </row>
    <row r="379" spans="4:4">
      <c r="D379" s="252"/>
    </row>
    <row r="380" spans="4:4">
      <c r="D380" s="252"/>
    </row>
    <row r="381" spans="4:4">
      <c r="D381" s="252"/>
    </row>
    <row r="382" spans="4:4">
      <c r="D382" s="252"/>
    </row>
    <row r="383" spans="4:4">
      <c r="D383" s="252"/>
    </row>
    <row r="384" spans="4:4">
      <c r="D384" s="252"/>
    </row>
    <row r="385" spans="4:4">
      <c r="D385" s="252"/>
    </row>
    <row r="386" spans="4:4">
      <c r="D386" s="252"/>
    </row>
    <row r="387" spans="4:4">
      <c r="D387" s="252"/>
    </row>
    <row r="388" spans="4:4">
      <c r="D388" s="252"/>
    </row>
    <row r="389" spans="4:4">
      <c r="D389" s="252"/>
    </row>
    <row r="390" spans="4:4">
      <c r="D390" s="252"/>
    </row>
    <row r="391" spans="4:4">
      <c r="D391" s="252"/>
    </row>
    <row r="392" spans="4:4">
      <c r="D392" s="252"/>
    </row>
    <row r="393" spans="4:4">
      <c r="D393" s="252"/>
    </row>
    <row r="394" spans="4:4">
      <c r="D394" s="252"/>
    </row>
    <row r="395" spans="4:4">
      <c r="D395" s="252"/>
    </row>
    <row r="396" spans="4:4">
      <c r="D396" s="252"/>
    </row>
    <row r="397" spans="4:4">
      <c r="D397" s="252"/>
    </row>
    <row r="398" spans="4:4">
      <c r="D398" s="252"/>
    </row>
    <row r="399" spans="4:4">
      <c r="D399" s="252"/>
    </row>
    <row r="400" spans="4:4">
      <c r="D400" s="252"/>
    </row>
    <row r="401" spans="4:4">
      <c r="D401" s="252"/>
    </row>
    <row r="402" spans="4:4">
      <c r="D402" s="252"/>
    </row>
    <row r="403" spans="4:4">
      <c r="D403" s="252"/>
    </row>
    <row r="404" spans="4:4">
      <c r="D404" s="252"/>
    </row>
    <row r="405" spans="4:4">
      <c r="D405" s="252"/>
    </row>
    <row r="406" spans="4:4">
      <c r="D406" s="252"/>
    </row>
    <row r="407" spans="4:4">
      <c r="D407" s="252"/>
    </row>
    <row r="408" spans="4:4">
      <c r="D408" s="252"/>
    </row>
    <row r="409" spans="4:4">
      <c r="D409" s="252"/>
    </row>
    <row r="410" spans="4:4">
      <c r="D410" s="252"/>
    </row>
    <row r="411" spans="4:4">
      <c r="D411" s="252"/>
    </row>
    <row r="412" spans="4:4">
      <c r="D412" s="252"/>
    </row>
    <row r="413" spans="4:4">
      <c r="D413" s="252"/>
    </row>
    <row r="414" spans="4:4">
      <c r="D414" s="252"/>
    </row>
    <row r="415" spans="4:4">
      <c r="D415" s="252"/>
    </row>
    <row r="416" spans="4:4">
      <c r="D416" s="252"/>
    </row>
    <row r="417" spans="4:4">
      <c r="D417" s="252"/>
    </row>
    <row r="418" spans="4:4">
      <c r="D418" s="252"/>
    </row>
    <row r="419" spans="4:4">
      <c r="D419" s="252"/>
    </row>
    <row r="420" spans="4:4">
      <c r="D420" s="252"/>
    </row>
    <row r="421" spans="4:4">
      <c r="D421" s="252"/>
    </row>
    <row r="422" spans="4:4">
      <c r="D422" s="252"/>
    </row>
    <row r="423" spans="4:4">
      <c r="D423" s="252"/>
    </row>
    <row r="424" spans="4:4">
      <c r="D424" s="252"/>
    </row>
    <row r="425" spans="4:4">
      <c r="D425" s="252"/>
    </row>
    <row r="426" spans="4:4">
      <c r="D426" s="252"/>
    </row>
    <row r="427" spans="4:4">
      <c r="D427" s="252"/>
    </row>
    <row r="428" spans="4:4">
      <c r="D428" s="252"/>
    </row>
    <row r="429" spans="4:4">
      <c r="D429" s="252"/>
    </row>
    <row r="430" spans="4:4">
      <c r="D430" s="252"/>
    </row>
    <row r="431" spans="4:4">
      <c r="D431" s="252"/>
    </row>
    <row r="432" spans="4:4">
      <c r="D432" s="252"/>
    </row>
    <row r="433" spans="4:4">
      <c r="D433" s="252"/>
    </row>
    <row r="434" spans="4:4">
      <c r="D434" s="252"/>
    </row>
    <row r="435" spans="4:4">
      <c r="D435" s="252"/>
    </row>
    <row r="436" spans="4:4">
      <c r="D436" s="252"/>
    </row>
    <row r="437" spans="4:4">
      <c r="D437" s="252"/>
    </row>
    <row r="438" spans="4:4">
      <c r="D438" s="252"/>
    </row>
    <row r="439" spans="4:4">
      <c r="D439" s="252"/>
    </row>
    <row r="440" spans="4:4">
      <c r="D440" s="252"/>
    </row>
    <row r="441" spans="4:4">
      <c r="D441" s="252"/>
    </row>
    <row r="442" spans="4:4">
      <c r="D442" s="252"/>
    </row>
    <row r="443" spans="4:4">
      <c r="D443" s="252"/>
    </row>
    <row r="444" spans="4:4">
      <c r="D444" s="252"/>
    </row>
    <row r="445" spans="4:4">
      <c r="D445" s="252"/>
    </row>
    <row r="446" spans="4:4">
      <c r="D446" s="252"/>
    </row>
    <row r="447" spans="4:4">
      <c r="D447" s="252"/>
    </row>
    <row r="448" spans="4:4">
      <c r="D448" s="252"/>
    </row>
    <row r="449" spans="4:4">
      <c r="D449" s="252"/>
    </row>
    <row r="450" spans="4:4">
      <c r="D450" s="252"/>
    </row>
    <row r="451" spans="4:4">
      <c r="D451" s="252"/>
    </row>
    <row r="452" spans="4:4">
      <c r="D452" s="252"/>
    </row>
    <row r="453" spans="4:4">
      <c r="D453" s="252"/>
    </row>
    <row r="454" spans="4:4">
      <c r="D454" s="252"/>
    </row>
    <row r="455" spans="4:4">
      <c r="D455" s="252"/>
    </row>
    <row r="456" spans="4:4">
      <c r="D456" s="252"/>
    </row>
    <row r="457" spans="4:4">
      <c r="D457" s="252"/>
    </row>
    <row r="458" spans="4:4">
      <c r="D458" s="252"/>
    </row>
    <row r="459" spans="4:4">
      <c r="D459" s="252"/>
    </row>
    <row r="460" spans="4:4">
      <c r="D460" s="252"/>
    </row>
    <row r="461" spans="4:4">
      <c r="D461" s="252"/>
    </row>
    <row r="462" spans="4:4">
      <c r="D462" s="252"/>
    </row>
    <row r="463" spans="4:4">
      <c r="D463" s="252"/>
    </row>
    <row r="464" spans="4:4">
      <c r="D464" s="252"/>
    </row>
    <row r="465" spans="4:4">
      <c r="D465" s="252"/>
    </row>
    <row r="466" spans="4:4">
      <c r="D466" s="252"/>
    </row>
    <row r="467" spans="4:4">
      <c r="D467" s="252"/>
    </row>
    <row r="468" spans="4:4">
      <c r="D468" s="252"/>
    </row>
    <row r="469" spans="4:4">
      <c r="D469" s="252"/>
    </row>
    <row r="470" spans="4:4">
      <c r="D470" s="252"/>
    </row>
    <row r="471" spans="4:4">
      <c r="D471" s="252"/>
    </row>
    <row r="472" spans="4:4">
      <c r="D472" s="252"/>
    </row>
    <row r="473" spans="4:4">
      <c r="D473" s="252"/>
    </row>
    <row r="474" spans="4:4">
      <c r="D474" s="252"/>
    </row>
    <row r="475" spans="4:4">
      <c r="D475" s="252"/>
    </row>
    <row r="476" spans="4:4">
      <c r="D476" s="252"/>
    </row>
    <row r="477" spans="4:4">
      <c r="D477" s="252"/>
    </row>
    <row r="478" spans="4:4">
      <c r="D478" s="252"/>
    </row>
    <row r="479" spans="4:4">
      <c r="D479" s="252"/>
    </row>
    <row r="480" spans="4:4">
      <c r="D480" s="252"/>
    </row>
    <row r="481" spans="4:4">
      <c r="D481" s="252"/>
    </row>
    <row r="482" spans="4:4">
      <c r="D482" s="252"/>
    </row>
    <row r="483" spans="4:4">
      <c r="D483" s="252"/>
    </row>
    <row r="484" spans="4:4">
      <c r="D484" s="252"/>
    </row>
    <row r="485" spans="4:4">
      <c r="D485" s="252"/>
    </row>
    <row r="486" spans="4:4">
      <c r="D486" s="252"/>
    </row>
    <row r="487" spans="4:4">
      <c r="D487" s="252"/>
    </row>
    <row r="488" spans="4:4">
      <c r="D488" s="252"/>
    </row>
    <row r="489" spans="4:4">
      <c r="D489" s="252"/>
    </row>
    <row r="490" spans="4:4">
      <c r="D490" s="252"/>
    </row>
    <row r="491" spans="4:4">
      <c r="D491" s="252"/>
    </row>
    <row r="492" spans="4:4">
      <c r="D492" s="252"/>
    </row>
    <row r="493" spans="4:4">
      <c r="D493" s="252"/>
    </row>
    <row r="494" spans="4:4">
      <c r="D494" s="252"/>
    </row>
    <row r="495" spans="4:4">
      <c r="D495" s="252"/>
    </row>
    <row r="496" spans="4:4">
      <c r="D496" s="252"/>
    </row>
    <row r="497" spans="4:4">
      <c r="D497" s="252"/>
    </row>
    <row r="498" spans="4:4">
      <c r="D498" s="252"/>
    </row>
    <row r="499" spans="4:4">
      <c r="D499" s="252"/>
    </row>
    <row r="500" spans="4:4">
      <c r="D500" s="252"/>
    </row>
    <row r="501" spans="4:4">
      <c r="D501" s="252"/>
    </row>
    <row r="502" spans="4:4">
      <c r="D502" s="252"/>
    </row>
    <row r="503" spans="4:4">
      <c r="D503" s="252"/>
    </row>
  </sheetData>
  <conditionalFormatting sqref="I1">
    <cfRule type="cellIs" dxfId="72" priority="3" stopIfTrue="1" operator="equal">
      <formula>"x.x"</formula>
    </cfRule>
  </conditionalFormatting>
  <conditionalFormatting sqref="B16:B19 B10:B14">
    <cfRule type="cellIs" dxfId="71" priority="2" stopIfTrue="1" operator="equal">
      <formula>"Title"</formula>
    </cfRule>
  </conditionalFormatting>
  <conditionalFormatting sqref="B15 B9">
    <cfRule type="cellIs" dxfId="70" priority="1" stopIfTrue="1" operator="equal">
      <formula>"Adjustment to Income/Expense/Rate Base:"</formula>
    </cfRule>
  </conditionalFormatting>
  <dataValidations count="2">
    <dataValidation type="list" errorStyle="warning" allowBlank="1" showInputMessage="1" showErrorMessage="1" errorTitle="Factor" error="This factor is not included in the drop-down list. Is this the factor you want to use?" sqref="F65530:F65532 WVN983056:WVN983062 WLR983056:WLR983062 WBV983056:WBV983062 VRZ983056:VRZ983062 VID983056:VID983062 UYH983056:UYH983062 UOL983056:UOL983062 UEP983056:UEP983062 TUT983056:TUT983062 TKX983056:TKX983062 TBB983056:TBB983062 SRF983056:SRF983062 SHJ983056:SHJ983062 RXN983056:RXN983062 RNR983056:RNR983062 RDV983056:RDV983062 QTZ983056:QTZ983062 QKD983056:QKD983062 QAH983056:QAH983062 PQL983056:PQL983062 PGP983056:PGP983062 OWT983056:OWT983062 OMX983056:OMX983062 ODB983056:ODB983062 NTF983056:NTF983062 NJJ983056:NJJ983062 MZN983056:MZN983062 MPR983056:MPR983062 MFV983056:MFV983062 LVZ983056:LVZ983062 LMD983056:LMD983062 LCH983056:LCH983062 KSL983056:KSL983062 KIP983056:KIP983062 JYT983056:JYT983062 JOX983056:JOX983062 JFB983056:JFB983062 IVF983056:IVF983062 ILJ983056:ILJ983062 IBN983056:IBN983062 HRR983056:HRR983062 HHV983056:HHV983062 GXZ983056:GXZ983062 GOD983056:GOD983062 GEH983056:GEH983062 FUL983056:FUL983062 FKP983056:FKP983062 FAT983056:FAT983062 EQX983056:EQX983062 EHB983056:EHB983062 DXF983056:DXF983062 DNJ983056:DNJ983062 DDN983056:DDN983062 CTR983056:CTR983062 CJV983056:CJV983062 BZZ983056:BZZ983062 BQD983056:BQD983062 BGH983056:BGH983062 AWL983056:AWL983062 AMP983056:AMP983062 ACT983056:ACT983062 SX983056:SX983062 JB983056:JB983062 F983056:F983062 WVN917520:WVN917526 WLR917520:WLR917526 WBV917520:WBV917526 VRZ917520:VRZ917526 VID917520:VID917526 UYH917520:UYH917526 UOL917520:UOL917526 UEP917520:UEP917526 TUT917520:TUT917526 TKX917520:TKX917526 TBB917520:TBB917526 SRF917520:SRF917526 SHJ917520:SHJ917526 RXN917520:RXN917526 RNR917520:RNR917526 RDV917520:RDV917526 QTZ917520:QTZ917526 QKD917520:QKD917526 QAH917520:QAH917526 PQL917520:PQL917526 PGP917520:PGP917526 OWT917520:OWT917526 OMX917520:OMX917526 ODB917520:ODB917526 NTF917520:NTF917526 NJJ917520:NJJ917526 MZN917520:MZN917526 MPR917520:MPR917526 MFV917520:MFV917526 LVZ917520:LVZ917526 LMD917520:LMD917526 LCH917520:LCH917526 KSL917520:KSL917526 KIP917520:KIP917526 JYT917520:JYT917526 JOX917520:JOX917526 JFB917520:JFB917526 IVF917520:IVF917526 ILJ917520:ILJ917526 IBN917520:IBN917526 HRR917520:HRR917526 HHV917520:HHV917526 GXZ917520:GXZ917526 GOD917520:GOD917526 GEH917520:GEH917526 FUL917520:FUL917526 FKP917520:FKP917526 FAT917520:FAT917526 EQX917520:EQX917526 EHB917520:EHB917526 DXF917520:DXF917526 DNJ917520:DNJ917526 DDN917520:DDN917526 CTR917520:CTR917526 CJV917520:CJV917526 BZZ917520:BZZ917526 BQD917520:BQD917526 BGH917520:BGH917526 AWL917520:AWL917526 AMP917520:AMP917526 ACT917520:ACT917526 SX917520:SX917526 JB917520:JB917526 F917520:F917526 WVN851984:WVN851990 WLR851984:WLR851990 WBV851984:WBV851990 VRZ851984:VRZ851990 VID851984:VID851990 UYH851984:UYH851990 UOL851984:UOL851990 UEP851984:UEP851990 TUT851984:TUT851990 TKX851984:TKX851990 TBB851984:TBB851990 SRF851984:SRF851990 SHJ851984:SHJ851990 RXN851984:RXN851990 RNR851984:RNR851990 RDV851984:RDV851990 QTZ851984:QTZ851990 QKD851984:QKD851990 QAH851984:QAH851990 PQL851984:PQL851990 PGP851984:PGP851990 OWT851984:OWT851990 OMX851984:OMX851990 ODB851984:ODB851990 NTF851984:NTF851990 NJJ851984:NJJ851990 MZN851984:MZN851990 MPR851984:MPR851990 MFV851984:MFV851990 LVZ851984:LVZ851990 LMD851984:LMD851990 LCH851984:LCH851990 KSL851984:KSL851990 KIP851984:KIP851990 JYT851984:JYT851990 JOX851984:JOX851990 JFB851984:JFB851990 IVF851984:IVF851990 ILJ851984:ILJ851990 IBN851984:IBN851990 HRR851984:HRR851990 HHV851984:HHV851990 GXZ851984:GXZ851990 GOD851984:GOD851990 GEH851984:GEH851990 FUL851984:FUL851990 FKP851984:FKP851990 FAT851984:FAT851990 EQX851984:EQX851990 EHB851984:EHB851990 DXF851984:DXF851990 DNJ851984:DNJ851990 DDN851984:DDN851990 CTR851984:CTR851990 CJV851984:CJV851990 BZZ851984:BZZ851990 BQD851984:BQD851990 BGH851984:BGH851990 AWL851984:AWL851990 AMP851984:AMP851990 ACT851984:ACT851990 SX851984:SX851990 JB851984:JB851990 F851984:F851990 WVN786448:WVN786454 WLR786448:WLR786454 WBV786448:WBV786454 VRZ786448:VRZ786454 VID786448:VID786454 UYH786448:UYH786454 UOL786448:UOL786454 UEP786448:UEP786454 TUT786448:TUT786454 TKX786448:TKX786454 TBB786448:TBB786454 SRF786448:SRF786454 SHJ786448:SHJ786454 RXN786448:RXN786454 RNR786448:RNR786454 RDV786448:RDV786454 QTZ786448:QTZ786454 QKD786448:QKD786454 QAH786448:QAH786454 PQL786448:PQL786454 PGP786448:PGP786454 OWT786448:OWT786454 OMX786448:OMX786454 ODB786448:ODB786454 NTF786448:NTF786454 NJJ786448:NJJ786454 MZN786448:MZN786454 MPR786448:MPR786454 MFV786448:MFV786454 LVZ786448:LVZ786454 LMD786448:LMD786454 LCH786448:LCH786454 KSL786448:KSL786454 KIP786448:KIP786454 JYT786448:JYT786454 JOX786448:JOX786454 JFB786448:JFB786454 IVF786448:IVF786454 ILJ786448:ILJ786454 IBN786448:IBN786454 HRR786448:HRR786454 HHV786448:HHV786454 GXZ786448:GXZ786454 GOD786448:GOD786454 GEH786448:GEH786454 FUL786448:FUL786454 FKP786448:FKP786454 FAT786448:FAT786454 EQX786448:EQX786454 EHB786448:EHB786454 DXF786448:DXF786454 DNJ786448:DNJ786454 DDN786448:DDN786454 CTR786448:CTR786454 CJV786448:CJV786454 BZZ786448:BZZ786454 BQD786448:BQD786454 BGH786448:BGH786454 AWL786448:AWL786454 AMP786448:AMP786454 ACT786448:ACT786454 SX786448:SX786454 JB786448:JB786454 F786448:F786454 WVN720912:WVN720918 WLR720912:WLR720918 WBV720912:WBV720918 VRZ720912:VRZ720918 VID720912:VID720918 UYH720912:UYH720918 UOL720912:UOL720918 UEP720912:UEP720918 TUT720912:TUT720918 TKX720912:TKX720918 TBB720912:TBB720918 SRF720912:SRF720918 SHJ720912:SHJ720918 RXN720912:RXN720918 RNR720912:RNR720918 RDV720912:RDV720918 QTZ720912:QTZ720918 QKD720912:QKD720918 QAH720912:QAH720918 PQL720912:PQL720918 PGP720912:PGP720918 OWT720912:OWT720918 OMX720912:OMX720918 ODB720912:ODB720918 NTF720912:NTF720918 NJJ720912:NJJ720918 MZN720912:MZN720918 MPR720912:MPR720918 MFV720912:MFV720918 LVZ720912:LVZ720918 LMD720912:LMD720918 LCH720912:LCH720918 KSL720912:KSL720918 KIP720912:KIP720918 JYT720912:JYT720918 JOX720912:JOX720918 JFB720912:JFB720918 IVF720912:IVF720918 ILJ720912:ILJ720918 IBN720912:IBN720918 HRR720912:HRR720918 HHV720912:HHV720918 GXZ720912:GXZ720918 GOD720912:GOD720918 GEH720912:GEH720918 FUL720912:FUL720918 FKP720912:FKP720918 FAT720912:FAT720918 EQX720912:EQX720918 EHB720912:EHB720918 DXF720912:DXF720918 DNJ720912:DNJ720918 DDN720912:DDN720918 CTR720912:CTR720918 CJV720912:CJV720918 BZZ720912:BZZ720918 BQD720912:BQD720918 BGH720912:BGH720918 AWL720912:AWL720918 AMP720912:AMP720918 ACT720912:ACT720918 SX720912:SX720918 JB720912:JB720918 F720912:F720918 WVN655376:WVN655382 WLR655376:WLR655382 WBV655376:WBV655382 VRZ655376:VRZ655382 VID655376:VID655382 UYH655376:UYH655382 UOL655376:UOL655382 UEP655376:UEP655382 TUT655376:TUT655382 TKX655376:TKX655382 TBB655376:TBB655382 SRF655376:SRF655382 SHJ655376:SHJ655382 RXN655376:RXN655382 RNR655376:RNR655382 RDV655376:RDV655382 QTZ655376:QTZ655382 QKD655376:QKD655382 QAH655376:QAH655382 PQL655376:PQL655382 PGP655376:PGP655382 OWT655376:OWT655382 OMX655376:OMX655382 ODB655376:ODB655382 NTF655376:NTF655382 NJJ655376:NJJ655382 MZN655376:MZN655382 MPR655376:MPR655382 MFV655376:MFV655382 LVZ655376:LVZ655382 LMD655376:LMD655382 LCH655376:LCH655382 KSL655376:KSL655382 KIP655376:KIP655382 JYT655376:JYT655382 JOX655376:JOX655382 JFB655376:JFB655382 IVF655376:IVF655382 ILJ655376:ILJ655382 IBN655376:IBN655382 HRR655376:HRR655382 HHV655376:HHV655382 GXZ655376:GXZ655382 GOD655376:GOD655382 GEH655376:GEH655382 FUL655376:FUL655382 FKP655376:FKP655382 FAT655376:FAT655382 EQX655376:EQX655382 EHB655376:EHB655382 DXF655376:DXF655382 DNJ655376:DNJ655382 DDN655376:DDN655382 CTR655376:CTR655382 CJV655376:CJV655382 BZZ655376:BZZ655382 BQD655376:BQD655382 BGH655376:BGH655382 AWL655376:AWL655382 AMP655376:AMP655382 ACT655376:ACT655382 SX655376:SX655382 JB655376:JB655382 F655376:F655382 WVN589840:WVN589846 WLR589840:WLR589846 WBV589840:WBV589846 VRZ589840:VRZ589846 VID589840:VID589846 UYH589840:UYH589846 UOL589840:UOL589846 UEP589840:UEP589846 TUT589840:TUT589846 TKX589840:TKX589846 TBB589840:TBB589846 SRF589840:SRF589846 SHJ589840:SHJ589846 RXN589840:RXN589846 RNR589840:RNR589846 RDV589840:RDV589846 QTZ589840:QTZ589846 QKD589840:QKD589846 QAH589840:QAH589846 PQL589840:PQL589846 PGP589840:PGP589846 OWT589840:OWT589846 OMX589840:OMX589846 ODB589840:ODB589846 NTF589840:NTF589846 NJJ589840:NJJ589846 MZN589840:MZN589846 MPR589840:MPR589846 MFV589840:MFV589846 LVZ589840:LVZ589846 LMD589840:LMD589846 LCH589840:LCH589846 KSL589840:KSL589846 KIP589840:KIP589846 JYT589840:JYT589846 JOX589840:JOX589846 JFB589840:JFB589846 IVF589840:IVF589846 ILJ589840:ILJ589846 IBN589840:IBN589846 HRR589840:HRR589846 HHV589840:HHV589846 GXZ589840:GXZ589846 GOD589840:GOD589846 GEH589840:GEH589846 FUL589840:FUL589846 FKP589840:FKP589846 FAT589840:FAT589846 EQX589840:EQX589846 EHB589840:EHB589846 DXF589840:DXF589846 DNJ589840:DNJ589846 DDN589840:DDN589846 CTR589840:CTR589846 CJV589840:CJV589846 BZZ589840:BZZ589846 BQD589840:BQD589846 BGH589840:BGH589846 AWL589840:AWL589846 AMP589840:AMP589846 ACT589840:ACT589846 SX589840:SX589846 JB589840:JB589846 F589840:F589846 WVN524304:WVN524310 WLR524304:WLR524310 WBV524304:WBV524310 VRZ524304:VRZ524310 VID524304:VID524310 UYH524304:UYH524310 UOL524304:UOL524310 UEP524304:UEP524310 TUT524304:TUT524310 TKX524304:TKX524310 TBB524304:TBB524310 SRF524304:SRF524310 SHJ524304:SHJ524310 RXN524304:RXN524310 RNR524304:RNR524310 RDV524304:RDV524310 QTZ524304:QTZ524310 QKD524304:QKD524310 QAH524304:QAH524310 PQL524304:PQL524310 PGP524304:PGP524310 OWT524304:OWT524310 OMX524304:OMX524310 ODB524304:ODB524310 NTF524304:NTF524310 NJJ524304:NJJ524310 MZN524304:MZN524310 MPR524304:MPR524310 MFV524304:MFV524310 LVZ524304:LVZ524310 LMD524304:LMD524310 LCH524304:LCH524310 KSL524304:KSL524310 KIP524304:KIP524310 JYT524304:JYT524310 JOX524304:JOX524310 JFB524304:JFB524310 IVF524304:IVF524310 ILJ524304:ILJ524310 IBN524304:IBN524310 HRR524304:HRR524310 HHV524304:HHV524310 GXZ524304:GXZ524310 GOD524304:GOD524310 GEH524304:GEH524310 FUL524304:FUL524310 FKP524304:FKP524310 FAT524304:FAT524310 EQX524304:EQX524310 EHB524304:EHB524310 DXF524304:DXF524310 DNJ524304:DNJ524310 DDN524304:DDN524310 CTR524304:CTR524310 CJV524304:CJV524310 BZZ524304:BZZ524310 BQD524304:BQD524310 BGH524304:BGH524310 AWL524304:AWL524310 AMP524304:AMP524310 ACT524304:ACT524310 SX524304:SX524310 JB524304:JB524310 F524304:F524310 WVN458768:WVN458774 WLR458768:WLR458774 WBV458768:WBV458774 VRZ458768:VRZ458774 VID458768:VID458774 UYH458768:UYH458774 UOL458768:UOL458774 UEP458768:UEP458774 TUT458768:TUT458774 TKX458768:TKX458774 TBB458768:TBB458774 SRF458768:SRF458774 SHJ458768:SHJ458774 RXN458768:RXN458774 RNR458768:RNR458774 RDV458768:RDV458774 QTZ458768:QTZ458774 QKD458768:QKD458774 QAH458768:QAH458774 PQL458768:PQL458774 PGP458768:PGP458774 OWT458768:OWT458774 OMX458768:OMX458774 ODB458768:ODB458774 NTF458768:NTF458774 NJJ458768:NJJ458774 MZN458768:MZN458774 MPR458768:MPR458774 MFV458768:MFV458774 LVZ458768:LVZ458774 LMD458768:LMD458774 LCH458768:LCH458774 KSL458768:KSL458774 KIP458768:KIP458774 JYT458768:JYT458774 JOX458768:JOX458774 JFB458768:JFB458774 IVF458768:IVF458774 ILJ458768:ILJ458774 IBN458768:IBN458774 HRR458768:HRR458774 HHV458768:HHV458774 GXZ458768:GXZ458774 GOD458768:GOD458774 GEH458768:GEH458774 FUL458768:FUL458774 FKP458768:FKP458774 FAT458768:FAT458774 EQX458768:EQX458774 EHB458768:EHB458774 DXF458768:DXF458774 DNJ458768:DNJ458774 DDN458768:DDN458774 CTR458768:CTR458774 CJV458768:CJV458774 BZZ458768:BZZ458774 BQD458768:BQD458774 BGH458768:BGH458774 AWL458768:AWL458774 AMP458768:AMP458774 ACT458768:ACT458774 SX458768:SX458774 JB458768:JB458774 F458768:F458774 WVN393232:WVN393238 WLR393232:WLR393238 WBV393232:WBV393238 VRZ393232:VRZ393238 VID393232:VID393238 UYH393232:UYH393238 UOL393232:UOL393238 UEP393232:UEP393238 TUT393232:TUT393238 TKX393232:TKX393238 TBB393232:TBB393238 SRF393232:SRF393238 SHJ393232:SHJ393238 RXN393232:RXN393238 RNR393232:RNR393238 RDV393232:RDV393238 QTZ393232:QTZ393238 QKD393232:QKD393238 QAH393232:QAH393238 PQL393232:PQL393238 PGP393232:PGP393238 OWT393232:OWT393238 OMX393232:OMX393238 ODB393232:ODB393238 NTF393232:NTF393238 NJJ393232:NJJ393238 MZN393232:MZN393238 MPR393232:MPR393238 MFV393232:MFV393238 LVZ393232:LVZ393238 LMD393232:LMD393238 LCH393232:LCH393238 KSL393232:KSL393238 KIP393232:KIP393238 JYT393232:JYT393238 JOX393232:JOX393238 JFB393232:JFB393238 IVF393232:IVF393238 ILJ393232:ILJ393238 IBN393232:IBN393238 HRR393232:HRR393238 HHV393232:HHV393238 GXZ393232:GXZ393238 GOD393232:GOD393238 GEH393232:GEH393238 FUL393232:FUL393238 FKP393232:FKP393238 FAT393232:FAT393238 EQX393232:EQX393238 EHB393232:EHB393238 DXF393232:DXF393238 DNJ393232:DNJ393238 DDN393232:DDN393238 CTR393232:CTR393238 CJV393232:CJV393238 BZZ393232:BZZ393238 BQD393232:BQD393238 BGH393232:BGH393238 AWL393232:AWL393238 AMP393232:AMP393238 ACT393232:ACT393238 SX393232:SX393238 JB393232:JB393238 F393232:F393238 WVN327696:WVN327702 WLR327696:WLR327702 WBV327696:WBV327702 VRZ327696:VRZ327702 VID327696:VID327702 UYH327696:UYH327702 UOL327696:UOL327702 UEP327696:UEP327702 TUT327696:TUT327702 TKX327696:TKX327702 TBB327696:TBB327702 SRF327696:SRF327702 SHJ327696:SHJ327702 RXN327696:RXN327702 RNR327696:RNR327702 RDV327696:RDV327702 QTZ327696:QTZ327702 QKD327696:QKD327702 QAH327696:QAH327702 PQL327696:PQL327702 PGP327696:PGP327702 OWT327696:OWT327702 OMX327696:OMX327702 ODB327696:ODB327702 NTF327696:NTF327702 NJJ327696:NJJ327702 MZN327696:MZN327702 MPR327696:MPR327702 MFV327696:MFV327702 LVZ327696:LVZ327702 LMD327696:LMD327702 LCH327696:LCH327702 KSL327696:KSL327702 KIP327696:KIP327702 JYT327696:JYT327702 JOX327696:JOX327702 JFB327696:JFB327702 IVF327696:IVF327702 ILJ327696:ILJ327702 IBN327696:IBN327702 HRR327696:HRR327702 HHV327696:HHV327702 GXZ327696:GXZ327702 GOD327696:GOD327702 GEH327696:GEH327702 FUL327696:FUL327702 FKP327696:FKP327702 FAT327696:FAT327702 EQX327696:EQX327702 EHB327696:EHB327702 DXF327696:DXF327702 DNJ327696:DNJ327702 DDN327696:DDN327702 CTR327696:CTR327702 CJV327696:CJV327702 BZZ327696:BZZ327702 BQD327696:BQD327702 BGH327696:BGH327702 AWL327696:AWL327702 AMP327696:AMP327702 ACT327696:ACT327702 SX327696:SX327702 JB327696:JB327702 F327696:F327702 WVN262160:WVN262166 WLR262160:WLR262166 WBV262160:WBV262166 VRZ262160:VRZ262166 VID262160:VID262166 UYH262160:UYH262166 UOL262160:UOL262166 UEP262160:UEP262166 TUT262160:TUT262166 TKX262160:TKX262166 TBB262160:TBB262166 SRF262160:SRF262166 SHJ262160:SHJ262166 RXN262160:RXN262166 RNR262160:RNR262166 RDV262160:RDV262166 QTZ262160:QTZ262166 QKD262160:QKD262166 QAH262160:QAH262166 PQL262160:PQL262166 PGP262160:PGP262166 OWT262160:OWT262166 OMX262160:OMX262166 ODB262160:ODB262166 NTF262160:NTF262166 NJJ262160:NJJ262166 MZN262160:MZN262166 MPR262160:MPR262166 MFV262160:MFV262166 LVZ262160:LVZ262166 LMD262160:LMD262166 LCH262160:LCH262166 KSL262160:KSL262166 KIP262160:KIP262166 JYT262160:JYT262166 JOX262160:JOX262166 JFB262160:JFB262166 IVF262160:IVF262166 ILJ262160:ILJ262166 IBN262160:IBN262166 HRR262160:HRR262166 HHV262160:HHV262166 GXZ262160:GXZ262166 GOD262160:GOD262166 GEH262160:GEH262166 FUL262160:FUL262166 FKP262160:FKP262166 FAT262160:FAT262166 EQX262160:EQX262166 EHB262160:EHB262166 DXF262160:DXF262166 DNJ262160:DNJ262166 DDN262160:DDN262166 CTR262160:CTR262166 CJV262160:CJV262166 BZZ262160:BZZ262166 BQD262160:BQD262166 BGH262160:BGH262166 AWL262160:AWL262166 AMP262160:AMP262166 ACT262160:ACT262166 SX262160:SX262166 JB262160:JB262166 F262160:F262166 WVN196624:WVN196630 WLR196624:WLR196630 WBV196624:WBV196630 VRZ196624:VRZ196630 VID196624:VID196630 UYH196624:UYH196630 UOL196624:UOL196630 UEP196624:UEP196630 TUT196624:TUT196630 TKX196624:TKX196630 TBB196624:TBB196630 SRF196624:SRF196630 SHJ196624:SHJ196630 RXN196624:RXN196630 RNR196624:RNR196630 RDV196624:RDV196630 QTZ196624:QTZ196630 QKD196624:QKD196630 QAH196624:QAH196630 PQL196624:PQL196630 PGP196624:PGP196630 OWT196624:OWT196630 OMX196624:OMX196630 ODB196624:ODB196630 NTF196624:NTF196630 NJJ196624:NJJ196630 MZN196624:MZN196630 MPR196624:MPR196630 MFV196624:MFV196630 LVZ196624:LVZ196630 LMD196624:LMD196630 LCH196624:LCH196630 KSL196624:KSL196630 KIP196624:KIP196630 JYT196624:JYT196630 JOX196624:JOX196630 JFB196624:JFB196630 IVF196624:IVF196630 ILJ196624:ILJ196630 IBN196624:IBN196630 HRR196624:HRR196630 HHV196624:HHV196630 GXZ196624:GXZ196630 GOD196624:GOD196630 GEH196624:GEH196630 FUL196624:FUL196630 FKP196624:FKP196630 FAT196624:FAT196630 EQX196624:EQX196630 EHB196624:EHB196630 DXF196624:DXF196630 DNJ196624:DNJ196630 DDN196624:DDN196630 CTR196624:CTR196630 CJV196624:CJV196630 BZZ196624:BZZ196630 BQD196624:BQD196630 BGH196624:BGH196630 AWL196624:AWL196630 AMP196624:AMP196630 ACT196624:ACT196630 SX196624:SX196630 JB196624:JB196630 F196624:F196630 WVN131088:WVN131094 WLR131088:WLR131094 WBV131088:WBV131094 VRZ131088:VRZ131094 VID131088:VID131094 UYH131088:UYH131094 UOL131088:UOL131094 UEP131088:UEP131094 TUT131088:TUT131094 TKX131088:TKX131094 TBB131088:TBB131094 SRF131088:SRF131094 SHJ131088:SHJ131094 RXN131088:RXN131094 RNR131088:RNR131094 RDV131088:RDV131094 QTZ131088:QTZ131094 QKD131088:QKD131094 QAH131088:QAH131094 PQL131088:PQL131094 PGP131088:PGP131094 OWT131088:OWT131094 OMX131088:OMX131094 ODB131088:ODB131094 NTF131088:NTF131094 NJJ131088:NJJ131094 MZN131088:MZN131094 MPR131088:MPR131094 MFV131088:MFV131094 LVZ131088:LVZ131094 LMD131088:LMD131094 LCH131088:LCH131094 KSL131088:KSL131094 KIP131088:KIP131094 JYT131088:JYT131094 JOX131088:JOX131094 JFB131088:JFB131094 IVF131088:IVF131094 ILJ131088:ILJ131094 IBN131088:IBN131094 HRR131088:HRR131094 HHV131088:HHV131094 GXZ131088:GXZ131094 GOD131088:GOD131094 GEH131088:GEH131094 FUL131088:FUL131094 FKP131088:FKP131094 FAT131088:FAT131094 EQX131088:EQX131094 EHB131088:EHB131094 DXF131088:DXF131094 DNJ131088:DNJ131094 DDN131088:DDN131094 CTR131088:CTR131094 CJV131088:CJV131094 BZZ131088:BZZ131094 BQD131088:BQD131094 BGH131088:BGH131094 AWL131088:AWL131094 AMP131088:AMP131094 ACT131088:ACT131094 SX131088:SX131094 JB131088:JB131094 F131088:F131094 WVN65552:WVN65558 WLR65552:WLR65558 WBV65552:WBV65558 VRZ65552:VRZ65558 VID65552:VID65558 UYH65552:UYH65558 UOL65552:UOL65558 UEP65552:UEP65558 TUT65552:TUT65558 TKX65552:TKX65558 TBB65552:TBB65558 SRF65552:SRF65558 SHJ65552:SHJ65558 RXN65552:RXN65558 RNR65552:RNR65558 RDV65552:RDV65558 QTZ65552:QTZ65558 QKD65552:QKD65558 QAH65552:QAH65558 PQL65552:PQL65558 PGP65552:PGP65558 OWT65552:OWT65558 OMX65552:OMX65558 ODB65552:ODB65558 NTF65552:NTF65558 NJJ65552:NJJ65558 MZN65552:MZN65558 MPR65552:MPR65558 MFV65552:MFV65558 LVZ65552:LVZ65558 LMD65552:LMD65558 LCH65552:LCH65558 KSL65552:KSL65558 KIP65552:KIP65558 JYT65552:JYT65558 JOX65552:JOX65558 JFB65552:JFB65558 IVF65552:IVF65558 ILJ65552:ILJ65558 IBN65552:IBN65558 HRR65552:HRR65558 HHV65552:HHV65558 GXZ65552:GXZ65558 GOD65552:GOD65558 GEH65552:GEH65558 FUL65552:FUL65558 FKP65552:FKP65558 FAT65552:FAT65558 EQX65552:EQX65558 EHB65552:EHB65558 DXF65552:DXF65558 DNJ65552:DNJ65558 DDN65552:DDN65558 CTR65552:CTR65558 CJV65552:CJV65558 BZZ65552:BZZ65558 BQD65552:BQD65558 BGH65552:BGH65558 AWL65552:AWL65558 AMP65552:AMP65558 ACT65552:ACT65558 SX65552:SX65558 JB65552:JB65558 F65552:F65558 WVN22 WLR22 WBV22 VRZ22 VID22 UYH22 UOL22 UEP22 TUT22 TKX22 TBB22 SRF22 SHJ22 RXN22 RNR22 RDV22 QTZ22 QKD22 QAH22 PQL22 PGP22 OWT22 OMX22 ODB22 NTF22 NJJ22 MZN22 MPR22 MFV22 LVZ22 LMD22 LCH22 KSL22 KIP22 JYT22 JOX22 JFB22 IVF22 ILJ22 IBN22 HRR22 HHV22 GXZ22 GOD22 GEH22 FUL22 FKP22 FAT22 EQX22 EHB22 DXF22 DNJ22 DDN22 CTR22 CJV22 BZZ22 BQD22 BGH22 AWL22 AMP22 ACT22 SX22 JB22 F22 WVN983045:WVN983047 WLR983045:WLR983047 WBV983045:WBV983047 VRZ983045:VRZ983047 VID983045:VID983047 UYH983045:UYH983047 UOL983045:UOL983047 UEP983045:UEP983047 TUT983045:TUT983047 TKX983045:TKX983047 TBB983045:TBB983047 SRF983045:SRF983047 SHJ983045:SHJ983047 RXN983045:RXN983047 RNR983045:RNR983047 RDV983045:RDV983047 QTZ983045:QTZ983047 QKD983045:QKD983047 QAH983045:QAH983047 PQL983045:PQL983047 PGP983045:PGP983047 OWT983045:OWT983047 OMX983045:OMX983047 ODB983045:ODB983047 NTF983045:NTF983047 NJJ983045:NJJ983047 MZN983045:MZN983047 MPR983045:MPR983047 MFV983045:MFV983047 LVZ983045:LVZ983047 LMD983045:LMD983047 LCH983045:LCH983047 KSL983045:KSL983047 KIP983045:KIP983047 JYT983045:JYT983047 JOX983045:JOX983047 JFB983045:JFB983047 IVF983045:IVF983047 ILJ983045:ILJ983047 IBN983045:IBN983047 HRR983045:HRR983047 HHV983045:HHV983047 GXZ983045:GXZ983047 GOD983045:GOD983047 GEH983045:GEH983047 FUL983045:FUL983047 FKP983045:FKP983047 FAT983045:FAT983047 EQX983045:EQX983047 EHB983045:EHB983047 DXF983045:DXF983047 DNJ983045:DNJ983047 DDN983045:DDN983047 CTR983045:CTR983047 CJV983045:CJV983047 BZZ983045:BZZ983047 BQD983045:BQD983047 BGH983045:BGH983047 AWL983045:AWL983047 AMP983045:AMP983047 ACT983045:ACT983047 SX983045:SX983047 JB983045:JB983047 F983045:F983047 WVN917509:WVN917511 WLR917509:WLR917511 WBV917509:WBV917511 VRZ917509:VRZ917511 VID917509:VID917511 UYH917509:UYH917511 UOL917509:UOL917511 UEP917509:UEP917511 TUT917509:TUT917511 TKX917509:TKX917511 TBB917509:TBB917511 SRF917509:SRF917511 SHJ917509:SHJ917511 RXN917509:RXN917511 RNR917509:RNR917511 RDV917509:RDV917511 QTZ917509:QTZ917511 QKD917509:QKD917511 QAH917509:QAH917511 PQL917509:PQL917511 PGP917509:PGP917511 OWT917509:OWT917511 OMX917509:OMX917511 ODB917509:ODB917511 NTF917509:NTF917511 NJJ917509:NJJ917511 MZN917509:MZN917511 MPR917509:MPR917511 MFV917509:MFV917511 LVZ917509:LVZ917511 LMD917509:LMD917511 LCH917509:LCH917511 KSL917509:KSL917511 KIP917509:KIP917511 JYT917509:JYT917511 JOX917509:JOX917511 JFB917509:JFB917511 IVF917509:IVF917511 ILJ917509:ILJ917511 IBN917509:IBN917511 HRR917509:HRR917511 HHV917509:HHV917511 GXZ917509:GXZ917511 GOD917509:GOD917511 GEH917509:GEH917511 FUL917509:FUL917511 FKP917509:FKP917511 FAT917509:FAT917511 EQX917509:EQX917511 EHB917509:EHB917511 DXF917509:DXF917511 DNJ917509:DNJ917511 DDN917509:DDN917511 CTR917509:CTR917511 CJV917509:CJV917511 BZZ917509:BZZ917511 BQD917509:BQD917511 BGH917509:BGH917511 AWL917509:AWL917511 AMP917509:AMP917511 ACT917509:ACT917511 SX917509:SX917511 JB917509:JB917511 F917509:F917511 WVN851973:WVN851975 WLR851973:WLR851975 WBV851973:WBV851975 VRZ851973:VRZ851975 VID851973:VID851975 UYH851973:UYH851975 UOL851973:UOL851975 UEP851973:UEP851975 TUT851973:TUT851975 TKX851973:TKX851975 TBB851973:TBB851975 SRF851973:SRF851975 SHJ851973:SHJ851975 RXN851973:RXN851975 RNR851973:RNR851975 RDV851973:RDV851975 QTZ851973:QTZ851975 QKD851973:QKD851975 QAH851973:QAH851975 PQL851973:PQL851975 PGP851973:PGP851975 OWT851973:OWT851975 OMX851973:OMX851975 ODB851973:ODB851975 NTF851973:NTF851975 NJJ851973:NJJ851975 MZN851973:MZN851975 MPR851973:MPR851975 MFV851973:MFV851975 LVZ851973:LVZ851975 LMD851973:LMD851975 LCH851973:LCH851975 KSL851973:KSL851975 KIP851973:KIP851975 JYT851973:JYT851975 JOX851973:JOX851975 JFB851973:JFB851975 IVF851973:IVF851975 ILJ851973:ILJ851975 IBN851973:IBN851975 HRR851973:HRR851975 HHV851973:HHV851975 GXZ851973:GXZ851975 GOD851973:GOD851975 GEH851973:GEH851975 FUL851973:FUL851975 FKP851973:FKP851975 FAT851973:FAT851975 EQX851973:EQX851975 EHB851973:EHB851975 DXF851973:DXF851975 DNJ851973:DNJ851975 DDN851973:DDN851975 CTR851973:CTR851975 CJV851973:CJV851975 BZZ851973:BZZ851975 BQD851973:BQD851975 BGH851973:BGH851975 AWL851973:AWL851975 AMP851973:AMP851975 ACT851973:ACT851975 SX851973:SX851975 JB851973:JB851975 F851973:F851975 WVN786437:WVN786439 WLR786437:WLR786439 WBV786437:WBV786439 VRZ786437:VRZ786439 VID786437:VID786439 UYH786437:UYH786439 UOL786437:UOL786439 UEP786437:UEP786439 TUT786437:TUT786439 TKX786437:TKX786439 TBB786437:TBB786439 SRF786437:SRF786439 SHJ786437:SHJ786439 RXN786437:RXN786439 RNR786437:RNR786439 RDV786437:RDV786439 QTZ786437:QTZ786439 QKD786437:QKD786439 QAH786437:QAH786439 PQL786437:PQL786439 PGP786437:PGP786439 OWT786437:OWT786439 OMX786437:OMX786439 ODB786437:ODB786439 NTF786437:NTF786439 NJJ786437:NJJ786439 MZN786437:MZN786439 MPR786437:MPR786439 MFV786437:MFV786439 LVZ786437:LVZ786439 LMD786437:LMD786439 LCH786437:LCH786439 KSL786437:KSL786439 KIP786437:KIP786439 JYT786437:JYT786439 JOX786437:JOX786439 JFB786437:JFB786439 IVF786437:IVF786439 ILJ786437:ILJ786439 IBN786437:IBN786439 HRR786437:HRR786439 HHV786437:HHV786439 GXZ786437:GXZ786439 GOD786437:GOD786439 GEH786437:GEH786439 FUL786437:FUL786439 FKP786437:FKP786439 FAT786437:FAT786439 EQX786437:EQX786439 EHB786437:EHB786439 DXF786437:DXF786439 DNJ786437:DNJ786439 DDN786437:DDN786439 CTR786437:CTR786439 CJV786437:CJV786439 BZZ786437:BZZ786439 BQD786437:BQD786439 BGH786437:BGH786439 AWL786437:AWL786439 AMP786437:AMP786439 ACT786437:ACT786439 SX786437:SX786439 JB786437:JB786439 F786437:F786439 WVN720901:WVN720903 WLR720901:WLR720903 WBV720901:WBV720903 VRZ720901:VRZ720903 VID720901:VID720903 UYH720901:UYH720903 UOL720901:UOL720903 UEP720901:UEP720903 TUT720901:TUT720903 TKX720901:TKX720903 TBB720901:TBB720903 SRF720901:SRF720903 SHJ720901:SHJ720903 RXN720901:RXN720903 RNR720901:RNR720903 RDV720901:RDV720903 QTZ720901:QTZ720903 QKD720901:QKD720903 QAH720901:QAH720903 PQL720901:PQL720903 PGP720901:PGP720903 OWT720901:OWT720903 OMX720901:OMX720903 ODB720901:ODB720903 NTF720901:NTF720903 NJJ720901:NJJ720903 MZN720901:MZN720903 MPR720901:MPR720903 MFV720901:MFV720903 LVZ720901:LVZ720903 LMD720901:LMD720903 LCH720901:LCH720903 KSL720901:KSL720903 KIP720901:KIP720903 JYT720901:JYT720903 JOX720901:JOX720903 JFB720901:JFB720903 IVF720901:IVF720903 ILJ720901:ILJ720903 IBN720901:IBN720903 HRR720901:HRR720903 HHV720901:HHV720903 GXZ720901:GXZ720903 GOD720901:GOD720903 GEH720901:GEH720903 FUL720901:FUL720903 FKP720901:FKP720903 FAT720901:FAT720903 EQX720901:EQX720903 EHB720901:EHB720903 DXF720901:DXF720903 DNJ720901:DNJ720903 DDN720901:DDN720903 CTR720901:CTR720903 CJV720901:CJV720903 BZZ720901:BZZ720903 BQD720901:BQD720903 BGH720901:BGH720903 AWL720901:AWL720903 AMP720901:AMP720903 ACT720901:ACT720903 SX720901:SX720903 JB720901:JB720903 F720901:F720903 WVN655365:WVN655367 WLR655365:WLR655367 WBV655365:WBV655367 VRZ655365:VRZ655367 VID655365:VID655367 UYH655365:UYH655367 UOL655365:UOL655367 UEP655365:UEP655367 TUT655365:TUT655367 TKX655365:TKX655367 TBB655365:TBB655367 SRF655365:SRF655367 SHJ655365:SHJ655367 RXN655365:RXN655367 RNR655365:RNR655367 RDV655365:RDV655367 QTZ655365:QTZ655367 QKD655365:QKD655367 QAH655365:QAH655367 PQL655365:PQL655367 PGP655365:PGP655367 OWT655365:OWT655367 OMX655365:OMX655367 ODB655365:ODB655367 NTF655365:NTF655367 NJJ655365:NJJ655367 MZN655365:MZN655367 MPR655365:MPR655367 MFV655365:MFV655367 LVZ655365:LVZ655367 LMD655365:LMD655367 LCH655365:LCH655367 KSL655365:KSL655367 KIP655365:KIP655367 JYT655365:JYT655367 JOX655365:JOX655367 JFB655365:JFB655367 IVF655365:IVF655367 ILJ655365:ILJ655367 IBN655365:IBN655367 HRR655365:HRR655367 HHV655365:HHV655367 GXZ655365:GXZ655367 GOD655365:GOD655367 GEH655365:GEH655367 FUL655365:FUL655367 FKP655365:FKP655367 FAT655365:FAT655367 EQX655365:EQX655367 EHB655365:EHB655367 DXF655365:DXF655367 DNJ655365:DNJ655367 DDN655365:DDN655367 CTR655365:CTR655367 CJV655365:CJV655367 BZZ655365:BZZ655367 BQD655365:BQD655367 BGH655365:BGH655367 AWL655365:AWL655367 AMP655365:AMP655367 ACT655365:ACT655367 SX655365:SX655367 JB655365:JB655367 F655365:F655367 WVN589829:WVN589831 WLR589829:WLR589831 WBV589829:WBV589831 VRZ589829:VRZ589831 VID589829:VID589831 UYH589829:UYH589831 UOL589829:UOL589831 UEP589829:UEP589831 TUT589829:TUT589831 TKX589829:TKX589831 TBB589829:TBB589831 SRF589829:SRF589831 SHJ589829:SHJ589831 RXN589829:RXN589831 RNR589829:RNR589831 RDV589829:RDV589831 QTZ589829:QTZ589831 QKD589829:QKD589831 QAH589829:QAH589831 PQL589829:PQL589831 PGP589829:PGP589831 OWT589829:OWT589831 OMX589829:OMX589831 ODB589829:ODB589831 NTF589829:NTF589831 NJJ589829:NJJ589831 MZN589829:MZN589831 MPR589829:MPR589831 MFV589829:MFV589831 LVZ589829:LVZ589831 LMD589829:LMD589831 LCH589829:LCH589831 KSL589829:KSL589831 KIP589829:KIP589831 JYT589829:JYT589831 JOX589829:JOX589831 JFB589829:JFB589831 IVF589829:IVF589831 ILJ589829:ILJ589831 IBN589829:IBN589831 HRR589829:HRR589831 HHV589829:HHV589831 GXZ589829:GXZ589831 GOD589829:GOD589831 GEH589829:GEH589831 FUL589829:FUL589831 FKP589829:FKP589831 FAT589829:FAT589831 EQX589829:EQX589831 EHB589829:EHB589831 DXF589829:DXF589831 DNJ589829:DNJ589831 DDN589829:DDN589831 CTR589829:CTR589831 CJV589829:CJV589831 BZZ589829:BZZ589831 BQD589829:BQD589831 BGH589829:BGH589831 AWL589829:AWL589831 AMP589829:AMP589831 ACT589829:ACT589831 SX589829:SX589831 JB589829:JB589831 F589829:F589831 WVN524293:WVN524295 WLR524293:WLR524295 WBV524293:WBV524295 VRZ524293:VRZ524295 VID524293:VID524295 UYH524293:UYH524295 UOL524293:UOL524295 UEP524293:UEP524295 TUT524293:TUT524295 TKX524293:TKX524295 TBB524293:TBB524295 SRF524293:SRF524295 SHJ524293:SHJ524295 RXN524293:RXN524295 RNR524293:RNR524295 RDV524293:RDV524295 QTZ524293:QTZ524295 QKD524293:QKD524295 QAH524293:QAH524295 PQL524293:PQL524295 PGP524293:PGP524295 OWT524293:OWT524295 OMX524293:OMX524295 ODB524293:ODB524295 NTF524293:NTF524295 NJJ524293:NJJ524295 MZN524293:MZN524295 MPR524293:MPR524295 MFV524293:MFV524295 LVZ524293:LVZ524295 LMD524293:LMD524295 LCH524293:LCH524295 KSL524293:KSL524295 KIP524293:KIP524295 JYT524293:JYT524295 JOX524293:JOX524295 JFB524293:JFB524295 IVF524293:IVF524295 ILJ524293:ILJ524295 IBN524293:IBN524295 HRR524293:HRR524295 HHV524293:HHV524295 GXZ524293:GXZ524295 GOD524293:GOD524295 GEH524293:GEH524295 FUL524293:FUL524295 FKP524293:FKP524295 FAT524293:FAT524295 EQX524293:EQX524295 EHB524293:EHB524295 DXF524293:DXF524295 DNJ524293:DNJ524295 DDN524293:DDN524295 CTR524293:CTR524295 CJV524293:CJV524295 BZZ524293:BZZ524295 BQD524293:BQD524295 BGH524293:BGH524295 AWL524293:AWL524295 AMP524293:AMP524295 ACT524293:ACT524295 SX524293:SX524295 JB524293:JB524295 F524293:F524295 WVN458757:WVN458759 WLR458757:WLR458759 WBV458757:WBV458759 VRZ458757:VRZ458759 VID458757:VID458759 UYH458757:UYH458759 UOL458757:UOL458759 UEP458757:UEP458759 TUT458757:TUT458759 TKX458757:TKX458759 TBB458757:TBB458759 SRF458757:SRF458759 SHJ458757:SHJ458759 RXN458757:RXN458759 RNR458757:RNR458759 RDV458757:RDV458759 QTZ458757:QTZ458759 QKD458757:QKD458759 QAH458757:QAH458759 PQL458757:PQL458759 PGP458757:PGP458759 OWT458757:OWT458759 OMX458757:OMX458759 ODB458757:ODB458759 NTF458757:NTF458759 NJJ458757:NJJ458759 MZN458757:MZN458759 MPR458757:MPR458759 MFV458757:MFV458759 LVZ458757:LVZ458759 LMD458757:LMD458759 LCH458757:LCH458759 KSL458757:KSL458759 KIP458757:KIP458759 JYT458757:JYT458759 JOX458757:JOX458759 JFB458757:JFB458759 IVF458757:IVF458759 ILJ458757:ILJ458759 IBN458757:IBN458759 HRR458757:HRR458759 HHV458757:HHV458759 GXZ458757:GXZ458759 GOD458757:GOD458759 GEH458757:GEH458759 FUL458757:FUL458759 FKP458757:FKP458759 FAT458757:FAT458759 EQX458757:EQX458759 EHB458757:EHB458759 DXF458757:DXF458759 DNJ458757:DNJ458759 DDN458757:DDN458759 CTR458757:CTR458759 CJV458757:CJV458759 BZZ458757:BZZ458759 BQD458757:BQD458759 BGH458757:BGH458759 AWL458757:AWL458759 AMP458757:AMP458759 ACT458757:ACT458759 SX458757:SX458759 JB458757:JB458759 F458757:F458759 WVN393221:WVN393223 WLR393221:WLR393223 WBV393221:WBV393223 VRZ393221:VRZ393223 VID393221:VID393223 UYH393221:UYH393223 UOL393221:UOL393223 UEP393221:UEP393223 TUT393221:TUT393223 TKX393221:TKX393223 TBB393221:TBB393223 SRF393221:SRF393223 SHJ393221:SHJ393223 RXN393221:RXN393223 RNR393221:RNR393223 RDV393221:RDV393223 QTZ393221:QTZ393223 QKD393221:QKD393223 QAH393221:QAH393223 PQL393221:PQL393223 PGP393221:PGP393223 OWT393221:OWT393223 OMX393221:OMX393223 ODB393221:ODB393223 NTF393221:NTF393223 NJJ393221:NJJ393223 MZN393221:MZN393223 MPR393221:MPR393223 MFV393221:MFV393223 LVZ393221:LVZ393223 LMD393221:LMD393223 LCH393221:LCH393223 KSL393221:KSL393223 KIP393221:KIP393223 JYT393221:JYT393223 JOX393221:JOX393223 JFB393221:JFB393223 IVF393221:IVF393223 ILJ393221:ILJ393223 IBN393221:IBN393223 HRR393221:HRR393223 HHV393221:HHV393223 GXZ393221:GXZ393223 GOD393221:GOD393223 GEH393221:GEH393223 FUL393221:FUL393223 FKP393221:FKP393223 FAT393221:FAT393223 EQX393221:EQX393223 EHB393221:EHB393223 DXF393221:DXF393223 DNJ393221:DNJ393223 DDN393221:DDN393223 CTR393221:CTR393223 CJV393221:CJV393223 BZZ393221:BZZ393223 BQD393221:BQD393223 BGH393221:BGH393223 AWL393221:AWL393223 AMP393221:AMP393223 ACT393221:ACT393223 SX393221:SX393223 JB393221:JB393223 F393221:F393223 WVN327685:WVN327687 WLR327685:WLR327687 WBV327685:WBV327687 VRZ327685:VRZ327687 VID327685:VID327687 UYH327685:UYH327687 UOL327685:UOL327687 UEP327685:UEP327687 TUT327685:TUT327687 TKX327685:TKX327687 TBB327685:TBB327687 SRF327685:SRF327687 SHJ327685:SHJ327687 RXN327685:RXN327687 RNR327685:RNR327687 RDV327685:RDV327687 QTZ327685:QTZ327687 QKD327685:QKD327687 QAH327685:QAH327687 PQL327685:PQL327687 PGP327685:PGP327687 OWT327685:OWT327687 OMX327685:OMX327687 ODB327685:ODB327687 NTF327685:NTF327687 NJJ327685:NJJ327687 MZN327685:MZN327687 MPR327685:MPR327687 MFV327685:MFV327687 LVZ327685:LVZ327687 LMD327685:LMD327687 LCH327685:LCH327687 KSL327685:KSL327687 KIP327685:KIP327687 JYT327685:JYT327687 JOX327685:JOX327687 JFB327685:JFB327687 IVF327685:IVF327687 ILJ327685:ILJ327687 IBN327685:IBN327687 HRR327685:HRR327687 HHV327685:HHV327687 GXZ327685:GXZ327687 GOD327685:GOD327687 GEH327685:GEH327687 FUL327685:FUL327687 FKP327685:FKP327687 FAT327685:FAT327687 EQX327685:EQX327687 EHB327685:EHB327687 DXF327685:DXF327687 DNJ327685:DNJ327687 DDN327685:DDN327687 CTR327685:CTR327687 CJV327685:CJV327687 BZZ327685:BZZ327687 BQD327685:BQD327687 BGH327685:BGH327687 AWL327685:AWL327687 AMP327685:AMP327687 ACT327685:ACT327687 SX327685:SX327687 JB327685:JB327687 F327685:F327687 WVN262149:WVN262151 WLR262149:WLR262151 WBV262149:WBV262151 VRZ262149:VRZ262151 VID262149:VID262151 UYH262149:UYH262151 UOL262149:UOL262151 UEP262149:UEP262151 TUT262149:TUT262151 TKX262149:TKX262151 TBB262149:TBB262151 SRF262149:SRF262151 SHJ262149:SHJ262151 RXN262149:RXN262151 RNR262149:RNR262151 RDV262149:RDV262151 QTZ262149:QTZ262151 QKD262149:QKD262151 QAH262149:QAH262151 PQL262149:PQL262151 PGP262149:PGP262151 OWT262149:OWT262151 OMX262149:OMX262151 ODB262149:ODB262151 NTF262149:NTF262151 NJJ262149:NJJ262151 MZN262149:MZN262151 MPR262149:MPR262151 MFV262149:MFV262151 LVZ262149:LVZ262151 LMD262149:LMD262151 LCH262149:LCH262151 KSL262149:KSL262151 KIP262149:KIP262151 JYT262149:JYT262151 JOX262149:JOX262151 JFB262149:JFB262151 IVF262149:IVF262151 ILJ262149:ILJ262151 IBN262149:IBN262151 HRR262149:HRR262151 HHV262149:HHV262151 GXZ262149:GXZ262151 GOD262149:GOD262151 GEH262149:GEH262151 FUL262149:FUL262151 FKP262149:FKP262151 FAT262149:FAT262151 EQX262149:EQX262151 EHB262149:EHB262151 DXF262149:DXF262151 DNJ262149:DNJ262151 DDN262149:DDN262151 CTR262149:CTR262151 CJV262149:CJV262151 BZZ262149:BZZ262151 BQD262149:BQD262151 BGH262149:BGH262151 AWL262149:AWL262151 AMP262149:AMP262151 ACT262149:ACT262151 SX262149:SX262151 JB262149:JB262151 F262149:F262151 WVN196613:WVN196615 WLR196613:WLR196615 WBV196613:WBV196615 VRZ196613:VRZ196615 VID196613:VID196615 UYH196613:UYH196615 UOL196613:UOL196615 UEP196613:UEP196615 TUT196613:TUT196615 TKX196613:TKX196615 TBB196613:TBB196615 SRF196613:SRF196615 SHJ196613:SHJ196615 RXN196613:RXN196615 RNR196613:RNR196615 RDV196613:RDV196615 QTZ196613:QTZ196615 QKD196613:QKD196615 QAH196613:QAH196615 PQL196613:PQL196615 PGP196613:PGP196615 OWT196613:OWT196615 OMX196613:OMX196615 ODB196613:ODB196615 NTF196613:NTF196615 NJJ196613:NJJ196615 MZN196613:MZN196615 MPR196613:MPR196615 MFV196613:MFV196615 LVZ196613:LVZ196615 LMD196613:LMD196615 LCH196613:LCH196615 KSL196613:KSL196615 KIP196613:KIP196615 JYT196613:JYT196615 JOX196613:JOX196615 JFB196613:JFB196615 IVF196613:IVF196615 ILJ196613:ILJ196615 IBN196613:IBN196615 HRR196613:HRR196615 HHV196613:HHV196615 GXZ196613:GXZ196615 GOD196613:GOD196615 GEH196613:GEH196615 FUL196613:FUL196615 FKP196613:FKP196615 FAT196613:FAT196615 EQX196613:EQX196615 EHB196613:EHB196615 DXF196613:DXF196615 DNJ196613:DNJ196615 DDN196613:DDN196615 CTR196613:CTR196615 CJV196613:CJV196615 BZZ196613:BZZ196615 BQD196613:BQD196615 BGH196613:BGH196615 AWL196613:AWL196615 AMP196613:AMP196615 ACT196613:ACT196615 SX196613:SX196615 JB196613:JB196615 F196613:F196615 WVN131077:WVN131079 WLR131077:WLR131079 WBV131077:WBV131079 VRZ131077:VRZ131079 VID131077:VID131079 UYH131077:UYH131079 UOL131077:UOL131079 UEP131077:UEP131079 TUT131077:TUT131079 TKX131077:TKX131079 TBB131077:TBB131079 SRF131077:SRF131079 SHJ131077:SHJ131079 RXN131077:RXN131079 RNR131077:RNR131079 RDV131077:RDV131079 QTZ131077:QTZ131079 QKD131077:QKD131079 QAH131077:QAH131079 PQL131077:PQL131079 PGP131077:PGP131079 OWT131077:OWT131079 OMX131077:OMX131079 ODB131077:ODB131079 NTF131077:NTF131079 NJJ131077:NJJ131079 MZN131077:MZN131079 MPR131077:MPR131079 MFV131077:MFV131079 LVZ131077:LVZ131079 LMD131077:LMD131079 LCH131077:LCH131079 KSL131077:KSL131079 KIP131077:KIP131079 JYT131077:JYT131079 JOX131077:JOX131079 JFB131077:JFB131079 IVF131077:IVF131079 ILJ131077:ILJ131079 IBN131077:IBN131079 HRR131077:HRR131079 HHV131077:HHV131079 GXZ131077:GXZ131079 GOD131077:GOD131079 GEH131077:GEH131079 FUL131077:FUL131079 FKP131077:FKP131079 FAT131077:FAT131079 EQX131077:EQX131079 EHB131077:EHB131079 DXF131077:DXF131079 DNJ131077:DNJ131079 DDN131077:DDN131079 CTR131077:CTR131079 CJV131077:CJV131079 BZZ131077:BZZ131079 BQD131077:BQD131079 BGH131077:BGH131079 AWL131077:AWL131079 AMP131077:AMP131079 ACT131077:ACT131079 SX131077:SX131079 JB131077:JB131079 F131077:F131079 WVN65541:WVN65543 WLR65541:WLR65543 WBV65541:WBV65543 VRZ65541:VRZ65543 VID65541:VID65543 UYH65541:UYH65543 UOL65541:UOL65543 UEP65541:UEP65543 TUT65541:TUT65543 TKX65541:TKX65543 TBB65541:TBB65543 SRF65541:SRF65543 SHJ65541:SHJ65543 RXN65541:RXN65543 RNR65541:RNR65543 RDV65541:RDV65543 QTZ65541:QTZ65543 QKD65541:QKD65543 QAH65541:QAH65543 PQL65541:PQL65543 PGP65541:PGP65543 OWT65541:OWT65543 OMX65541:OMX65543 ODB65541:ODB65543 NTF65541:NTF65543 NJJ65541:NJJ65543 MZN65541:MZN65543 MPR65541:MPR65543 MFV65541:MFV65543 LVZ65541:LVZ65543 LMD65541:LMD65543 LCH65541:LCH65543 KSL65541:KSL65543 KIP65541:KIP65543 JYT65541:JYT65543 JOX65541:JOX65543 JFB65541:JFB65543 IVF65541:IVF65543 ILJ65541:ILJ65543 IBN65541:IBN65543 HRR65541:HRR65543 HHV65541:HHV65543 GXZ65541:GXZ65543 GOD65541:GOD65543 GEH65541:GEH65543 FUL65541:FUL65543 FKP65541:FKP65543 FAT65541:FAT65543 EQX65541:EQX65543 EHB65541:EHB65543 DXF65541:DXF65543 DNJ65541:DNJ65543 DDN65541:DDN65543 CTR65541:CTR65543 CJV65541:CJV65543 BZZ65541:BZZ65543 BQD65541:BQD65543 BGH65541:BGH65543 AWL65541:AWL65543 AMP65541:AMP65543 ACT65541:ACT65543 SX65541:SX65543 JB65541:JB65543 F65541:F65543 WVN983034:WVN983036 WLR983034:WLR983036 WBV983034:WBV983036 VRZ983034:VRZ983036 VID983034:VID983036 UYH983034:UYH983036 UOL983034:UOL983036 UEP983034:UEP983036 TUT983034:TUT983036 TKX983034:TKX983036 TBB983034:TBB983036 SRF983034:SRF983036 SHJ983034:SHJ983036 RXN983034:RXN983036 RNR983034:RNR983036 RDV983034:RDV983036 QTZ983034:QTZ983036 QKD983034:QKD983036 QAH983034:QAH983036 PQL983034:PQL983036 PGP983034:PGP983036 OWT983034:OWT983036 OMX983034:OMX983036 ODB983034:ODB983036 NTF983034:NTF983036 NJJ983034:NJJ983036 MZN983034:MZN983036 MPR983034:MPR983036 MFV983034:MFV983036 LVZ983034:LVZ983036 LMD983034:LMD983036 LCH983034:LCH983036 KSL983034:KSL983036 KIP983034:KIP983036 JYT983034:JYT983036 JOX983034:JOX983036 JFB983034:JFB983036 IVF983034:IVF983036 ILJ983034:ILJ983036 IBN983034:IBN983036 HRR983034:HRR983036 HHV983034:HHV983036 GXZ983034:GXZ983036 GOD983034:GOD983036 GEH983034:GEH983036 FUL983034:FUL983036 FKP983034:FKP983036 FAT983034:FAT983036 EQX983034:EQX983036 EHB983034:EHB983036 DXF983034:DXF983036 DNJ983034:DNJ983036 DDN983034:DDN983036 CTR983034:CTR983036 CJV983034:CJV983036 BZZ983034:BZZ983036 BQD983034:BQD983036 BGH983034:BGH983036 AWL983034:AWL983036 AMP983034:AMP983036 ACT983034:ACT983036 SX983034:SX983036 JB983034:JB983036 F983034:F983036 WVN917498:WVN917500 WLR917498:WLR917500 WBV917498:WBV917500 VRZ917498:VRZ917500 VID917498:VID917500 UYH917498:UYH917500 UOL917498:UOL917500 UEP917498:UEP917500 TUT917498:TUT917500 TKX917498:TKX917500 TBB917498:TBB917500 SRF917498:SRF917500 SHJ917498:SHJ917500 RXN917498:RXN917500 RNR917498:RNR917500 RDV917498:RDV917500 QTZ917498:QTZ917500 QKD917498:QKD917500 QAH917498:QAH917500 PQL917498:PQL917500 PGP917498:PGP917500 OWT917498:OWT917500 OMX917498:OMX917500 ODB917498:ODB917500 NTF917498:NTF917500 NJJ917498:NJJ917500 MZN917498:MZN917500 MPR917498:MPR917500 MFV917498:MFV917500 LVZ917498:LVZ917500 LMD917498:LMD917500 LCH917498:LCH917500 KSL917498:KSL917500 KIP917498:KIP917500 JYT917498:JYT917500 JOX917498:JOX917500 JFB917498:JFB917500 IVF917498:IVF917500 ILJ917498:ILJ917500 IBN917498:IBN917500 HRR917498:HRR917500 HHV917498:HHV917500 GXZ917498:GXZ917500 GOD917498:GOD917500 GEH917498:GEH917500 FUL917498:FUL917500 FKP917498:FKP917500 FAT917498:FAT917500 EQX917498:EQX917500 EHB917498:EHB917500 DXF917498:DXF917500 DNJ917498:DNJ917500 DDN917498:DDN917500 CTR917498:CTR917500 CJV917498:CJV917500 BZZ917498:BZZ917500 BQD917498:BQD917500 BGH917498:BGH917500 AWL917498:AWL917500 AMP917498:AMP917500 ACT917498:ACT917500 SX917498:SX917500 JB917498:JB917500 F917498:F917500 WVN851962:WVN851964 WLR851962:WLR851964 WBV851962:WBV851964 VRZ851962:VRZ851964 VID851962:VID851964 UYH851962:UYH851964 UOL851962:UOL851964 UEP851962:UEP851964 TUT851962:TUT851964 TKX851962:TKX851964 TBB851962:TBB851964 SRF851962:SRF851964 SHJ851962:SHJ851964 RXN851962:RXN851964 RNR851962:RNR851964 RDV851962:RDV851964 QTZ851962:QTZ851964 QKD851962:QKD851964 QAH851962:QAH851964 PQL851962:PQL851964 PGP851962:PGP851964 OWT851962:OWT851964 OMX851962:OMX851964 ODB851962:ODB851964 NTF851962:NTF851964 NJJ851962:NJJ851964 MZN851962:MZN851964 MPR851962:MPR851964 MFV851962:MFV851964 LVZ851962:LVZ851964 LMD851962:LMD851964 LCH851962:LCH851964 KSL851962:KSL851964 KIP851962:KIP851964 JYT851962:JYT851964 JOX851962:JOX851964 JFB851962:JFB851964 IVF851962:IVF851964 ILJ851962:ILJ851964 IBN851962:IBN851964 HRR851962:HRR851964 HHV851962:HHV851964 GXZ851962:GXZ851964 GOD851962:GOD851964 GEH851962:GEH851964 FUL851962:FUL851964 FKP851962:FKP851964 FAT851962:FAT851964 EQX851962:EQX851964 EHB851962:EHB851964 DXF851962:DXF851964 DNJ851962:DNJ851964 DDN851962:DDN851964 CTR851962:CTR851964 CJV851962:CJV851964 BZZ851962:BZZ851964 BQD851962:BQD851964 BGH851962:BGH851964 AWL851962:AWL851964 AMP851962:AMP851964 ACT851962:ACT851964 SX851962:SX851964 JB851962:JB851964 F851962:F851964 WVN786426:WVN786428 WLR786426:WLR786428 WBV786426:WBV786428 VRZ786426:VRZ786428 VID786426:VID786428 UYH786426:UYH786428 UOL786426:UOL786428 UEP786426:UEP786428 TUT786426:TUT786428 TKX786426:TKX786428 TBB786426:TBB786428 SRF786426:SRF786428 SHJ786426:SHJ786428 RXN786426:RXN786428 RNR786426:RNR786428 RDV786426:RDV786428 QTZ786426:QTZ786428 QKD786426:QKD786428 QAH786426:QAH786428 PQL786426:PQL786428 PGP786426:PGP786428 OWT786426:OWT786428 OMX786426:OMX786428 ODB786426:ODB786428 NTF786426:NTF786428 NJJ786426:NJJ786428 MZN786426:MZN786428 MPR786426:MPR786428 MFV786426:MFV786428 LVZ786426:LVZ786428 LMD786426:LMD786428 LCH786426:LCH786428 KSL786426:KSL786428 KIP786426:KIP786428 JYT786426:JYT786428 JOX786426:JOX786428 JFB786426:JFB786428 IVF786426:IVF786428 ILJ786426:ILJ786428 IBN786426:IBN786428 HRR786426:HRR786428 HHV786426:HHV786428 GXZ786426:GXZ786428 GOD786426:GOD786428 GEH786426:GEH786428 FUL786426:FUL786428 FKP786426:FKP786428 FAT786426:FAT786428 EQX786426:EQX786428 EHB786426:EHB786428 DXF786426:DXF786428 DNJ786426:DNJ786428 DDN786426:DDN786428 CTR786426:CTR786428 CJV786426:CJV786428 BZZ786426:BZZ786428 BQD786426:BQD786428 BGH786426:BGH786428 AWL786426:AWL786428 AMP786426:AMP786428 ACT786426:ACT786428 SX786426:SX786428 JB786426:JB786428 F786426:F786428 WVN720890:WVN720892 WLR720890:WLR720892 WBV720890:WBV720892 VRZ720890:VRZ720892 VID720890:VID720892 UYH720890:UYH720892 UOL720890:UOL720892 UEP720890:UEP720892 TUT720890:TUT720892 TKX720890:TKX720892 TBB720890:TBB720892 SRF720890:SRF720892 SHJ720890:SHJ720892 RXN720890:RXN720892 RNR720890:RNR720892 RDV720890:RDV720892 QTZ720890:QTZ720892 QKD720890:QKD720892 QAH720890:QAH720892 PQL720890:PQL720892 PGP720890:PGP720892 OWT720890:OWT720892 OMX720890:OMX720892 ODB720890:ODB720892 NTF720890:NTF720892 NJJ720890:NJJ720892 MZN720890:MZN720892 MPR720890:MPR720892 MFV720890:MFV720892 LVZ720890:LVZ720892 LMD720890:LMD720892 LCH720890:LCH720892 KSL720890:KSL720892 KIP720890:KIP720892 JYT720890:JYT720892 JOX720890:JOX720892 JFB720890:JFB720892 IVF720890:IVF720892 ILJ720890:ILJ720892 IBN720890:IBN720892 HRR720890:HRR720892 HHV720890:HHV720892 GXZ720890:GXZ720892 GOD720890:GOD720892 GEH720890:GEH720892 FUL720890:FUL720892 FKP720890:FKP720892 FAT720890:FAT720892 EQX720890:EQX720892 EHB720890:EHB720892 DXF720890:DXF720892 DNJ720890:DNJ720892 DDN720890:DDN720892 CTR720890:CTR720892 CJV720890:CJV720892 BZZ720890:BZZ720892 BQD720890:BQD720892 BGH720890:BGH720892 AWL720890:AWL720892 AMP720890:AMP720892 ACT720890:ACT720892 SX720890:SX720892 JB720890:JB720892 F720890:F720892 WVN655354:WVN655356 WLR655354:WLR655356 WBV655354:WBV655356 VRZ655354:VRZ655356 VID655354:VID655356 UYH655354:UYH655356 UOL655354:UOL655356 UEP655354:UEP655356 TUT655354:TUT655356 TKX655354:TKX655356 TBB655354:TBB655356 SRF655354:SRF655356 SHJ655354:SHJ655356 RXN655354:RXN655356 RNR655354:RNR655356 RDV655354:RDV655356 QTZ655354:QTZ655356 QKD655354:QKD655356 QAH655354:QAH655356 PQL655354:PQL655356 PGP655354:PGP655356 OWT655354:OWT655356 OMX655354:OMX655356 ODB655354:ODB655356 NTF655354:NTF655356 NJJ655354:NJJ655356 MZN655354:MZN655356 MPR655354:MPR655356 MFV655354:MFV655356 LVZ655354:LVZ655356 LMD655354:LMD655356 LCH655354:LCH655356 KSL655354:KSL655356 KIP655354:KIP655356 JYT655354:JYT655356 JOX655354:JOX655356 JFB655354:JFB655356 IVF655354:IVF655356 ILJ655354:ILJ655356 IBN655354:IBN655356 HRR655354:HRR655356 HHV655354:HHV655356 GXZ655354:GXZ655356 GOD655354:GOD655356 GEH655354:GEH655356 FUL655354:FUL655356 FKP655354:FKP655356 FAT655354:FAT655356 EQX655354:EQX655356 EHB655354:EHB655356 DXF655354:DXF655356 DNJ655354:DNJ655356 DDN655354:DDN655356 CTR655354:CTR655356 CJV655354:CJV655356 BZZ655354:BZZ655356 BQD655354:BQD655356 BGH655354:BGH655356 AWL655354:AWL655356 AMP655354:AMP655356 ACT655354:ACT655356 SX655354:SX655356 JB655354:JB655356 F655354:F655356 WVN589818:WVN589820 WLR589818:WLR589820 WBV589818:WBV589820 VRZ589818:VRZ589820 VID589818:VID589820 UYH589818:UYH589820 UOL589818:UOL589820 UEP589818:UEP589820 TUT589818:TUT589820 TKX589818:TKX589820 TBB589818:TBB589820 SRF589818:SRF589820 SHJ589818:SHJ589820 RXN589818:RXN589820 RNR589818:RNR589820 RDV589818:RDV589820 QTZ589818:QTZ589820 QKD589818:QKD589820 QAH589818:QAH589820 PQL589818:PQL589820 PGP589818:PGP589820 OWT589818:OWT589820 OMX589818:OMX589820 ODB589818:ODB589820 NTF589818:NTF589820 NJJ589818:NJJ589820 MZN589818:MZN589820 MPR589818:MPR589820 MFV589818:MFV589820 LVZ589818:LVZ589820 LMD589818:LMD589820 LCH589818:LCH589820 KSL589818:KSL589820 KIP589818:KIP589820 JYT589818:JYT589820 JOX589818:JOX589820 JFB589818:JFB589820 IVF589818:IVF589820 ILJ589818:ILJ589820 IBN589818:IBN589820 HRR589818:HRR589820 HHV589818:HHV589820 GXZ589818:GXZ589820 GOD589818:GOD589820 GEH589818:GEH589820 FUL589818:FUL589820 FKP589818:FKP589820 FAT589818:FAT589820 EQX589818:EQX589820 EHB589818:EHB589820 DXF589818:DXF589820 DNJ589818:DNJ589820 DDN589818:DDN589820 CTR589818:CTR589820 CJV589818:CJV589820 BZZ589818:BZZ589820 BQD589818:BQD589820 BGH589818:BGH589820 AWL589818:AWL589820 AMP589818:AMP589820 ACT589818:ACT589820 SX589818:SX589820 JB589818:JB589820 F589818:F589820 WVN524282:WVN524284 WLR524282:WLR524284 WBV524282:WBV524284 VRZ524282:VRZ524284 VID524282:VID524284 UYH524282:UYH524284 UOL524282:UOL524284 UEP524282:UEP524284 TUT524282:TUT524284 TKX524282:TKX524284 TBB524282:TBB524284 SRF524282:SRF524284 SHJ524282:SHJ524284 RXN524282:RXN524284 RNR524282:RNR524284 RDV524282:RDV524284 QTZ524282:QTZ524284 QKD524282:QKD524284 QAH524282:QAH524284 PQL524282:PQL524284 PGP524282:PGP524284 OWT524282:OWT524284 OMX524282:OMX524284 ODB524282:ODB524284 NTF524282:NTF524284 NJJ524282:NJJ524284 MZN524282:MZN524284 MPR524282:MPR524284 MFV524282:MFV524284 LVZ524282:LVZ524284 LMD524282:LMD524284 LCH524282:LCH524284 KSL524282:KSL524284 KIP524282:KIP524284 JYT524282:JYT524284 JOX524282:JOX524284 JFB524282:JFB524284 IVF524282:IVF524284 ILJ524282:ILJ524284 IBN524282:IBN524284 HRR524282:HRR524284 HHV524282:HHV524284 GXZ524282:GXZ524284 GOD524282:GOD524284 GEH524282:GEH524284 FUL524282:FUL524284 FKP524282:FKP524284 FAT524282:FAT524284 EQX524282:EQX524284 EHB524282:EHB524284 DXF524282:DXF524284 DNJ524282:DNJ524284 DDN524282:DDN524284 CTR524282:CTR524284 CJV524282:CJV524284 BZZ524282:BZZ524284 BQD524282:BQD524284 BGH524282:BGH524284 AWL524282:AWL524284 AMP524282:AMP524284 ACT524282:ACT524284 SX524282:SX524284 JB524282:JB524284 F524282:F524284 WVN458746:WVN458748 WLR458746:WLR458748 WBV458746:WBV458748 VRZ458746:VRZ458748 VID458746:VID458748 UYH458746:UYH458748 UOL458746:UOL458748 UEP458746:UEP458748 TUT458746:TUT458748 TKX458746:TKX458748 TBB458746:TBB458748 SRF458746:SRF458748 SHJ458746:SHJ458748 RXN458746:RXN458748 RNR458746:RNR458748 RDV458746:RDV458748 QTZ458746:QTZ458748 QKD458746:QKD458748 QAH458746:QAH458748 PQL458746:PQL458748 PGP458746:PGP458748 OWT458746:OWT458748 OMX458746:OMX458748 ODB458746:ODB458748 NTF458746:NTF458748 NJJ458746:NJJ458748 MZN458746:MZN458748 MPR458746:MPR458748 MFV458746:MFV458748 LVZ458746:LVZ458748 LMD458746:LMD458748 LCH458746:LCH458748 KSL458746:KSL458748 KIP458746:KIP458748 JYT458746:JYT458748 JOX458746:JOX458748 JFB458746:JFB458748 IVF458746:IVF458748 ILJ458746:ILJ458748 IBN458746:IBN458748 HRR458746:HRR458748 HHV458746:HHV458748 GXZ458746:GXZ458748 GOD458746:GOD458748 GEH458746:GEH458748 FUL458746:FUL458748 FKP458746:FKP458748 FAT458746:FAT458748 EQX458746:EQX458748 EHB458746:EHB458748 DXF458746:DXF458748 DNJ458746:DNJ458748 DDN458746:DDN458748 CTR458746:CTR458748 CJV458746:CJV458748 BZZ458746:BZZ458748 BQD458746:BQD458748 BGH458746:BGH458748 AWL458746:AWL458748 AMP458746:AMP458748 ACT458746:ACT458748 SX458746:SX458748 JB458746:JB458748 F458746:F458748 WVN393210:WVN393212 WLR393210:WLR393212 WBV393210:WBV393212 VRZ393210:VRZ393212 VID393210:VID393212 UYH393210:UYH393212 UOL393210:UOL393212 UEP393210:UEP393212 TUT393210:TUT393212 TKX393210:TKX393212 TBB393210:TBB393212 SRF393210:SRF393212 SHJ393210:SHJ393212 RXN393210:RXN393212 RNR393210:RNR393212 RDV393210:RDV393212 QTZ393210:QTZ393212 QKD393210:QKD393212 QAH393210:QAH393212 PQL393210:PQL393212 PGP393210:PGP393212 OWT393210:OWT393212 OMX393210:OMX393212 ODB393210:ODB393212 NTF393210:NTF393212 NJJ393210:NJJ393212 MZN393210:MZN393212 MPR393210:MPR393212 MFV393210:MFV393212 LVZ393210:LVZ393212 LMD393210:LMD393212 LCH393210:LCH393212 KSL393210:KSL393212 KIP393210:KIP393212 JYT393210:JYT393212 JOX393210:JOX393212 JFB393210:JFB393212 IVF393210:IVF393212 ILJ393210:ILJ393212 IBN393210:IBN393212 HRR393210:HRR393212 HHV393210:HHV393212 GXZ393210:GXZ393212 GOD393210:GOD393212 GEH393210:GEH393212 FUL393210:FUL393212 FKP393210:FKP393212 FAT393210:FAT393212 EQX393210:EQX393212 EHB393210:EHB393212 DXF393210:DXF393212 DNJ393210:DNJ393212 DDN393210:DDN393212 CTR393210:CTR393212 CJV393210:CJV393212 BZZ393210:BZZ393212 BQD393210:BQD393212 BGH393210:BGH393212 AWL393210:AWL393212 AMP393210:AMP393212 ACT393210:ACT393212 SX393210:SX393212 JB393210:JB393212 F393210:F393212 WVN327674:WVN327676 WLR327674:WLR327676 WBV327674:WBV327676 VRZ327674:VRZ327676 VID327674:VID327676 UYH327674:UYH327676 UOL327674:UOL327676 UEP327674:UEP327676 TUT327674:TUT327676 TKX327674:TKX327676 TBB327674:TBB327676 SRF327674:SRF327676 SHJ327674:SHJ327676 RXN327674:RXN327676 RNR327674:RNR327676 RDV327674:RDV327676 QTZ327674:QTZ327676 QKD327674:QKD327676 QAH327674:QAH327676 PQL327674:PQL327676 PGP327674:PGP327676 OWT327674:OWT327676 OMX327674:OMX327676 ODB327674:ODB327676 NTF327674:NTF327676 NJJ327674:NJJ327676 MZN327674:MZN327676 MPR327674:MPR327676 MFV327674:MFV327676 LVZ327674:LVZ327676 LMD327674:LMD327676 LCH327674:LCH327676 KSL327674:KSL327676 KIP327674:KIP327676 JYT327674:JYT327676 JOX327674:JOX327676 JFB327674:JFB327676 IVF327674:IVF327676 ILJ327674:ILJ327676 IBN327674:IBN327676 HRR327674:HRR327676 HHV327674:HHV327676 GXZ327674:GXZ327676 GOD327674:GOD327676 GEH327674:GEH327676 FUL327674:FUL327676 FKP327674:FKP327676 FAT327674:FAT327676 EQX327674:EQX327676 EHB327674:EHB327676 DXF327674:DXF327676 DNJ327674:DNJ327676 DDN327674:DDN327676 CTR327674:CTR327676 CJV327674:CJV327676 BZZ327674:BZZ327676 BQD327674:BQD327676 BGH327674:BGH327676 AWL327674:AWL327676 AMP327674:AMP327676 ACT327674:ACT327676 SX327674:SX327676 JB327674:JB327676 F327674:F327676 WVN262138:WVN262140 WLR262138:WLR262140 WBV262138:WBV262140 VRZ262138:VRZ262140 VID262138:VID262140 UYH262138:UYH262140 UOL262138:UOL262140 UEP262138:UEP262140 TUT262138:TUT262140 TKX262138:TKX262140 TBB262138:TBB262140 SRF262138:SRF262140 SHJ262138:SHJ262140 RXN262138:RXN262140 RNR262138:RNR262140 RDV262138:RDV262140 QTZ262138:QTZ262140 QKD262138:QKD262140 QAH262138:QAH262140 PQL262138:PQL262140 PGP262138:PGP262140 OWT262138:OWT262140 OMX262138:OMX262140 ODB262138:ODB262140 NTF262138:NTF262140 NJJ262138:NJJ262140 MZN262138:MZN262140 MPR262138:MPR262140 MFV262138:MFV262140 LVZ262138:LVZ262140 LMD262138:LMD262140 LCH262138:LCH262140 KSL262138:KSL262140 KIP262138:KIP262140 JYT262138:JYT262140 JOX262138:JOX262140 JFB262138:JFB262140 IVF262138:IVF262140 ILJ262138:ILJ262140 IBN262138:IBN262140 HRR262138:HRR262140 HHV262138:HHV262140 GXZ262138:GXZ262140 GOD262138:GOD262140 GEH262138:GEH262140 FUL262138:FUL262140 FKP262138:FKP262140 FAT262138:FAT262140 EQX262138:EQX262140 EHB262138:EHB262140 DXF262138:DXF262140 DNJ262138:DNJ262140 DDN262138:DDN262140 CTR262138:CTR262140 CJV262138:CJV262140 BZZ262138:BZZ262140 BQD262138:BQD262140 BGH262138:BGH262140 AWL262138:AWL262140 AMP262138:AMP262140 ACT262138:ACT262140 SX262138:SX262140 JB262138:JB262140 F262138:F262140 WVN196602:WVN196604 WLR196602:WLR196604 WBV196602:WBV196604 VRZ196602:VRZ196604 VID196602:VID196604 UYH196602:UYH196604 UOL196602:UOL196604 UEP196602:UEP196604 TUT196602:TUT196604 TKX196602:TKX196604 TBB196602:TBB196604 SRF196602:SRF196604 SHJ196602:SHJ196604 RXN196602:RXN196604 RNR196602:RNR196604 RDV196602:RDV196604 QTZ196602:QTZ196604 QKD196602:QKD196604 QAH196602:QAH196604 PQL196602:PQL196604 PGP196602:PGP196604 OWT196602:OWT196604 OMX196602:OMX196604 ODB196602:ODB196604 NTF196602:NTF196604 NJJ196602:NJJ196604 MZN196602:MZN196604 MPR196602:MPR196604 MFV196602:MFV196604 LVZ196602:LVZ196604 LMD196602:LMD196604 LCH196602:LCH196604 KSL196602:KSL196604 KIP196602:KIP196604 JYT196602:JYT196604 JOX196602:JOX196604 JFB196602:JFB196604 IVF196602:IVF196604 ILJ196602:ILJ196604 IBN196602:IBN196604 HRR196602:HRR196604 HHV196602:HHV196604 GXZ196602:GXZ196604 GOD196602:GOD196604 GEH196602:GEH196604 FUL196602:FUL196604 FKP196602:FKP196604 FAT196602:FAT196604 EQX196602:EQX196604 EHB196602:EHB196604 DXF196602:DXF196604 DNJ196602:DNJ196604 DDN196602:DDN196604 CTR196602:CTR196604 CJV196602:CJV196604 BZZ196602:BZZ196604 BQD196602:BQD196604 BGH196602:BGH196604 AWL196602:AWL196604 AMP196602:AMP196604 ACT196602:ACT196604 SX196602:SX196604 JB196602:JB196604 F196602:F196604 WVN131066:WVN131068 WLR131066:WLR131068 WBV131066:WBV131068 VRZ131066:VRZ131068 VID131066:VID131068 UYH131066:UYH131068 UOL131066:UOL131068 UEP131066:UEP131068 TUT131066:TUT131068 TKX131066:TKX131068 TBB131066:TBB131068 SRF131066:SRF131068 SHJ131066:SHJ131068 RXN131066:RXN131068 RNR131066:RNR131068 RDV131066:RDV131068 QTZ131066:QTZ131068 QKD131066:QKD131068 QAH131066:QAH131068 PQL131066:PQL131068 PGP131066:PGP131068 OWT131066:OWT131068 OMX131066:OMX131068 ODB131066:ODB131068 NTF131066:NTF131068 NJJ131066:NJJ131068 MZN131066:MZN131068 MPR131066:MPR131068 MFV131066:MFV131068 LVZ131066:LVZ131068 LMD131066:LMD131068 LCH131066:LCH131068 KSL131066:KSL131068 KIP131066:KIP131068 JYT131066:JYT131068 JOX131066:JOX131068 JFB131066:JFB131068 IVF131066:IVF131068 ILJ131066:ILJ131068 IBN131066:IBN131068 HRR131066:HRR131068 HHV131066:HHV131068 GXZ131066:GXZ131068 GOD131066:GOD131068 GEH131066:GEH131068 FUL131066:FUL131068 FKP131066:FKP131068 FAT131066:FAT131068 EQX131066:EQX131068 EHB131066:EHB131068 DXF131066:DXF131068 DNJ131066:DNJ131068 DDN131066:DDN131068 CTR131066:CTR131068 CJV131066:CJV131068 BZZ131066:BZZ131068 BQD131066:BQD131068 BGH131066:BGH131068 AWL131066:AWL131068 AMP131066:AMP131068 ACT131066:ACT131068 SX131066:SX131068 JB131066:JB131068 F131066:F131068 WVN65530:WVN65532 WLR65530:WLR65532 WBV65530:WBV65532 VRZ65530:VRZ65532 VID65530:VID65532 UYH65530:UYH65532 UOL65530:UOL65532 UEP65530:UEP65532 TUT65530:TUT65532 TKX65530:TKX65532 TBB65530:TBB65532 SRF65530:SRF65532 SHJ65530:SHJ65532 RXN65530:RXN65532 RNR65530:RNR65532 RDV65530:RDV65532 QTZ65530:QTZ65532 QKD65530:QKD65532 QAH65530:QAH65532 PQL65530:PQL65532 PGP65530:PGP65532 OWT65530:OWT65532 OMX65530:OMX65532 ODB65530:ODB65532 NTF65530:NTF65532 NJJ65530:NJJ65532 MZN65530:MZN65532 MPR65530:MPR65532 MFV65530:MFV65532 LVZ65530:LVZ65532 LMD65530:LMD65532 LCH65530:LCH65532 KSL65530:KSL65532 KIP65530:KIP65532 JYT65530:JYT65532 JOX65530:JOX65532 JFB65530:JFB65532 IVF65530:IVF65532 ILJ65530:ILJ65532 IBN65530:IBN65532 HRR65530:HRR65532 HHV65530:HHV65532 GXZ65530:GXZ65532 GOD65530:GOD65532 GEH65530:GEH65532 FUL65530:FUL65532 FKP65530:FKP65532 FAT65530:FAT65532 EQX65530:EQX65532 EHB65530:EHB65532 DXF65530:DXF65532 DNJ65530:DNJ65532 DDN65530:DDN65532 CTR65530:CTR65532 CJV65530:CJV65532 BZZ65530:BZZ65532 BQD65530:BQD65532 BGH65530:BGH65532 AWL65530:AWL65532 AMP65530:AMP65532 ACT65530:ACT65532 SX65530:SX65532 JB65530:JB65532">
      <formula1>$F$36:$F$127</formula1>
    </dataValidation>
    <dataValidation type="list" errorStyle="warning" allowBlank="1" showInputMessage="1" showErrorMessage="1" errorTitle="FERC ACCOUNT" error="This FERC Account is not included in the drop-down list. Is this the account you want to use?" sqref="C65530:C65543 WVK983056:WVK983062 WLO983056:WLO983062 WBS983056:WBS983062 VRW983056:VRW983062 VIA983056:VIA983062 UYE983056:UYE983062 UOI983056:UOI983062 UEM983056:UEM983062 TUQ983056:TUQ983062 TKU983056:TKU983062 TAY983056:TAY983062 SRC983056:SRC983062 SHG983056:SHG983062 RXK983056:RXK983062 RNO983056:RNO983062 RDS983056:RDS983062 QTW983056:QTW983062 QKA983056:QKA983062 QAE983056:QAE983062 PQI983056:PQI983062 PGM983056:PGM983062 OWQ983056:OWQ983062 OMU983056:OMU983062 OCY983056:OCY983062 NTC983056:NTC983062 NJG983056:NJG983062 MZK983056:MZK983062 MPO983056:MPO983062 MFS983056:MFS983062 LVW983056:LVW983062 LMA983056:LMA983062 LCE983056:LCE983062 KSI983056:KSI983062 KIM983056:KIM983062 JYQ983056:JYQ983062 JOU983056:JOU983062 JEY983056:JEY983062 IVC983056:IVC983062 ILG983056:ILG983062 IBK983056:IBK983062 HRO983056:HRO983062 HHS983056:HHS983062 GXW983056:GXW983062 GOA983056:GOA983062 GEE983056:GEE983062 FUI983056:FUI983062 FKM983056:FKM983062 FAQ983056:FAQ983062 EQU983056:EQU983062 EGY983056:EGY983062 DXC983056:DXC983062 DNG983056:DNG983062 DDK983056:DDK983062 CTO983056:CTO983062 CJS983056:CJS983062 BZW983056:BZW983062 BQA983056:BQA983062 BGE983056:BGE983062 AWI983056:AWI983062 AMM983056:AMM983062 ACQ983056:ACQ983062 SU983056:SU983062 IY983056:IY983062 C983056:C983062 WVK917520:WVK917526 WLO917520:WLO917526 WBS917520:WBS917526 VRW917520:VRW917526 VIA917520:VIA917526 UYE917520:UYE917526 UOI917520:UOI917526 UEM917520:UEM917526 TUQ917520:TUQ917526 TKU917520:TKU917526 TAY917520:TAY917526 SRC917520:SRC917526 SHG917520:SHG917526 RXK917520:RXK917526 RNO917520:RNO917526 RDS917520:RDS917526 QTW917520:QTW917526 QKA917520:QKA917526 QAE917520:QAE917526 PQI917520:PQI917526 PGM917520:PGM917526 OWQ917520:OWQ917526 OMU917520:OMU917526 OCY917520:OCY917526 NTC917520:NTC917526 NJG917520:NJG917526 MZK917520:MZK917526 MPO917520:MPO917526 MFS917520:MFS917526 LVW917520:LVW917526 LMA917520:LMA917526 LCE917520:LCE917526 KSI917520:KSI917526 KIM917520:KIM917526 JYQ917520:JYQ917526 JOU917520:JOU917526 JEY917520:JEY917526 IVC917520:IVC917526 ILG917520:ILG917526 IBK917520:IBK917526 HRO917520:HRO917526 HHS917520:HHS917526 GXW917520:GXW917526 GOA917520:GOA917526 GEE917520:GEE917526 FUI917520:FUI917526 FKM917520:FKM917526 FAQ917520:FAQ917526 EQU917520:EQU917526 EGY917520:EGY917526 DXC917520:DXC917526 DNG917520:DNG917526 DDK917520:DDK917526 CTO917520:CTO917526 CJS917520:CJS917526 BZW917520:BZW917526 BQA917520:BQA917526 BGE917520:BGE917526 AWI917520:AWI917526 AMM917520:AMM917526 ACQ917520:ACQ917526 SU917520:SU917526 IY917520:IY917526 C917520:C917526 WVK851984:WVK851990 WLO851984:WLO851990 WBS851984:WBS851990 VRW851984:VRW851990 VIA851984:VIA851990 UYE851984:UYE851990 UOI851984:UOI851990 UEM851984:UEM851990 TUQ851984:TUQ851990 TKU851984:TKU851990 TAY851984:TAY851990 SRC851984:SRC851990 SHG851984:SHG851990 RXK851984:RXK851990 RNO851984:RNO851990 RDS851984:RDS851990 QTW851984:QTW851990 QKA851984:QKA851990 QAE851984:QAE851990 PQI851984:PQI851990 PGM851984:PGM851990 OWQ851984:OWQ851990 OMU851984:OMU851990 OCY851984:OCY851990 NTC851984:NTC851990 NJG851984:NJG851990 MZK851984:MZK851990 MPO851984:MPO851990 MFS851984:MFS851990 LVW851984:LVW851990 LMA851984:LMA851990 LCE851984:LCE851990 KSI851984:KSI851990 KIM851984:KIM851990 JYQ851984:JYQ851990 JOU851984:JOU851990 JEY851984:JEY851990 IVC851984:IVC851990 ILG851984:ILG851990 IBK851984:IBK851990 HRO851984:HRO851990 HHS851984:HHS851990 GXW851984:GXW851990 GOA851984:GOA851990 GEE851984:GEE851990 FUI851984:FUI851990 FKM851984:FKM851990 FAQ851984:FAQ851990 EQU851984:EQU851990 EGY851984:EGY851990 DXC851984:DXC851990 DNG851984:DNG851990 DDK851984:DDK851990 CTO851984:CTO851990 CJS851984:CJS851990 BZW851984:BZW851990 BQA851984:BQA851990 BGE851984:BGE851990 AWI851984:AWI851990 AMM851984:AMM851990 ACQ851984:ACQ851990 SU851984:SU851990 IY851984:IY851990 C851984:C851990 WVK786448:WVK786454 WLO786448:WLO786454 WBS786448:WBS786454 VRW786448:VRW786454 VIA786448:VIA786454 UYE786448:UYE786454 UOI786448:UOI786454 UEM786448:UEM786454 TUQ786448:TUQ786454 TKU786448:TKU786454 TAY786448:TAY786454 SRC786448:SRC786454 SHG786448:SHG786454 RXK786448:RXK786454 RNO786448:RNO786454 RDS786448:RDS786454 QTW786448:QTW786454 QKA786448:QKA786454 QAE786448:QAE786454 PQI786448:PQI786454 PGM786448:PGM786454 OWQ786448:OWQ786454 OMU786448:OMU786454 OCY786448:OCY786454 NTC786448:NTC786454 NJG786448:NJG786454 MZK786448:MZK786454 MPO786448:MPO786454 MFS786448:MFS786454 LVW786448:LVW786454 LMA786448:LMA786454 LCE786448:LCE786454 KSI786448:KSI786454 KIM786448:KIM786454 JYQ786448:JYQ786454 JOU786448:JOU786454 JEY786448:JEY786454 IVC786448:IVC786454 ILG786448:ILG786454 IBK786448:IBK786454 HRO786448:HRO786454 HHS786448:HHS786454 GXW786448:GXW786454 GOA786448:GOA786454 GEE786448:GEE786454 FUI786448:FUI786454 FKM786448:FKM786454 FAQ786448:FAQ786454 EQU786448:EQU786454 EGY786448:EGY786454 DXC786448:DXC786454 DNG786448:DNG786454 DDK786448:DDK786454 CTO786448:CTO786454 CJS786448:CJS786454 BZW786448:BZW786454 BQA786448:BQA786454 BGE786448:BGE786454 AWI786448:AWI786454 AMM786448:AMM786454 ACQ786448:ACQ786454 SU786448:SU786454 IY786448:IY786454 C786448:C786454 WVK720912:WVK720918 WLO720912:WLO720918 WBS720912:WBS720918 VRW720912:VRW720918 VIA720912:VIA720918 UYE720912:UYE720918 UOI720912:UOI720918 UEM720912:UEM720918 TUQ720912:TUQ720918 TKU720912:TKU720918 TAY720912:TAY720918 SRC720912:SRC720918 SHG720912:SHG720918 RXK720912:RXK720918 RNO720912:RNO720918 RDS720912:RDS720918 QTW720912:QTW720918 QKA720912:QKA720918 QAE720912:QAE720918 PQI720912:PQI720918 PGM720912:PGM720918 OWQ720912:OWQ720918 OMU720912:OMU720918 OCY720912:OCY720918 NTC720912:NTC720918 NJG720912:NJG720918 MZK720912:MZK720918 MPO720912:MPO720918 MFS720912:MFS720918 LVW720912:LVW720918 LMA720912:LMA720918 LCE720912:LCE720918 KSI720912:KSI720918 KIM720912:KIM720918 JYQ720912:JYQ720918 JOU720912:JOU720918 JEY720912:JEY720918 IVC720912:IVC720918 ILG720912:ILG720918 IBK720912:IBK720918 HRO720912:HRO720918 HHS720912:HHS720918 GXW720912:GXW720918 GOA720912:GOA720918 GEE720912:GEE720918 FUI720912:FUI720918 FKM720912:FKM720918 FAQ720912:FAQ720918 EQU720912:EQU720918 EGY720912:EGY720918 DXC720912:DXC720918 DNG720912:DNG720918 DDK720912:DDK720918 CTO720912:CTO720918 CJS720912:CJS720918 BZW720912:BZW720918 BQA720912:BQA720918 BGE720912:BGE720918 AWI720912:AWI720918 AMM720912:AMM720918 ACQ720912:ACQ720918 SU720912:SU720918 IY720912:IY720918 C720912:C720918 WVK655376:WVK655382 WLO655376:WLO655382 WBS655376:WBS655382 VRW655376:VRW655382 VIA655376:VIA655382 UYE655376:UYE655382 UOI655376:UOI655382 UEM655376:UEM655382 TUQ655376:TUQ655382 TKU655376:TKU655382 TAY655376:TAY655382 SRC655376:SRC655382 SHG655376:SHG655382 RXK655376:RXK655382 RNO655376:RNO655382 RDS655376:RDS655382 QTW655376:QTW655382 QKA655376:QKA655382 QAE655376:QAE655382 PQI655376:PQI655382 PGM655376:PGM655382 OWQ655376:OWQ655382 OMU655376:OMU655382 OCY655376:OCY655382 NTC655376:NTC655382 NJG655376:NJG655382 MZK655376:MZK655382 MPO655376:MPO655382 MFS655376:MFS655382 LVW655376:LVW655382 LMA655376:LMA655382 LCE655376:LCE655382 KSI655376:KSI655382 KIM655376:KIM655382 JYQ655376:JYQ655382 JOU655376:JOU655382 JEY655376:JEY655382 IVC655376:IVC655382 ILG655376:ILG655382 IBK655376:IBK655382 HRO655376:HRO655382 HHS655376:HHS655382 GXW655376:GXW655382 GOA655376:GOA655382 GEE655376:GEE655382 FUI655376:FUI655382 FKM655376:FKM655382 FAQ655376:FAQ655382 EQU655376:EQU655382 EGY655376:EGY655382 DXC655376:DXC655382 DNG655376:DNG655382 DDK655376:DDK655382 CTO655376:CTO655382 CJS655376:CJS655382 BZW655376:BZW655382 BQA655376:BQA655382 BGE655376:BGE655382 AWI655376:AWI655382 AMM655376:AMM655382 ACQ655376:ACQ655382 SU655376:SU655382 IY655376:IY655382 C655376:C655382 WVK589840:WVK589846 WLO589840:WLO589846 WBS589840:WBS589846 VRW589840:VRW589846 VIA589840:VIA589846 UYE589840:UYE589846 UOI589840:UOI589846 UEM589840:UEM589846 TUQ589840:TUQ589846 TKU589840:TKU589846 TAY589840:TAY589846 SRC589840:SRC589846 SHG589840:SHG589846 RXK589840:RXK589846 RNO589840:RNO589846 RDS589840:RDS589846 QTW589840:QTW589846 QKA589840:QKA589846 QAE589840:QAE589846 PQI589840:PQI589846 PGM589840:PGM589846 OWQ589840:OWQ589846 OMU589840:OMU589846 OCY589840:OCY589846 NTC589840:NTC589846 NJG589840:NJG589846 MZK589840:MZK589846 MPO589840:MPO589846 MFS589840:MFS589846 LVW589840:LVW589846 LMA589840:LMA589846 LCE589840:LCE589846 KSI589840:KSI589846 KIM589840:KIM589846 JYQ589840:JYQ589846 JOU589840:JOU589846 JEY589840:JEY589846 IVC589840:IVC589846 ILG589840:ILG589846 IBK589840:IBK589846 HRO589840:HRO589846 HHS589840:HHS589846 GXW589840:GXW589846 GOA589840:GOA589846 GEE589840:GEE589846 FUI589840:FUI589846 FKM589840:FKM589846 FAQ589840:FAQ589846 EQU589840:EQU589846 EGY589840:EGY589846 DXC589840:DXC589846 DNG589840:DNG589846 DDK589840:DDK589846 CTO589840:CTO589846 CJS589840:CJS589846 BZW589840:BZW589846 BQA589840:BQA589846 BGE589840:BGE589846 AWI589840:AWI589846 AMM589840:AMM589846 ACQ589840:ACQ589846 SU589840:SU589846 IY589840:IY589846 C589840:C589846 WVK524304:WVK524310 WLO524304:WLO524310 WBS524304:WBS524310 VRW524304:VRW524310 VIA524304:VIA524310 UYE524304:UYE524310 UOI524304:UOI524310 UEM524304:UEM524310 TUQ524304:TUQ524310 TKU524304:TKU524310 TAY524304:TAY524310 SRC524304:SRC524310 SHG524304:SHG524310 RXK524304:RXK524310 RNO524304:RNO524310 RDS524304:RDS524310 QTW524304:QTW524310 QKA524304:QKA524310 QAE524304:QAE524310 PQI524304:PQI524310 PGM524304:PGM524310 OWQ524304:OWQ524310 OMU524304:OMU524310 OCY524304:OCY524310 NTC524304:NTC524310 NJG524304:NJG524310 MZK524304:MZK524310 MPO524304:MPO524310 MFS524304:MFS524310 LVW524304:LVW524310 LMA524304:LMA524310 LCE524304:LCE524310 KSI524304:KSI524310 KIM524304:KIM524310 JYQ524304:JYQ524310 JOU524304:JOU524310 JEY524304:JEY524310 IVC524304:IVC524310 ILG524304:ILG524310 IBK524304:IBK524310 HRO524304:HRO524310 HHS524304:HHS524310 GXW524304:GXW524310 GOA524304:GOA524310 GEE524304:GEE524310 FUI524304:FUI524310 FKM524304:FKM524310 FAQ524304:FAQ524310 EQU524304:EQU524310 EGY524304:EGY524310 DXC524304:DXC524310 DNG524304:DNG524310 DDK524304:DDK524310 CTO524304:CTO524310 CJS524304:CJS524310 BZW524304:BZW524310 BQA524304:BQA524310 BGE524304:BGE524310 AWI524304:AWI524310 AMM524304:AMM524310 ACQ524304:ACQ524310 SU524304:SU524310 IY524304:IY524310 C524304:C524310 WVK458768:WVK458774 WLO458768:WLO458774 WBS458768:WBS458774 VRW458768:VRW458774 VIA458768:VIA458774 UYE458768:UYE458774 UOI458768:UOI458774 UEM458768:UEM458774 TUQ458768:TUQ458774 TKU458768:TKU458774 TAY458768:TAY458774 SRC458768:SRC458774 SHG458768:SHG458774 RXK458768:RXK458774 RNO458768:RNO458774 RDS458768:RDS458774 QTW458768:QTW458774 QKA458768:QKA458774 QAE458768:QAE458774 PQI458768:PQI458774 PGM458768:PGM458774 OWQ458768:OWQ458774 OMU458768:OMU458774 OCY458768:OCY458774 NTC458768:NTC458774 NJG458768:NJG458774 MZK458768:MZK458774 MPO458768:MPO458774 MFS458768:MFS458774 LVW458768:LVW458774 LMA458768:LMA458774 LCE458768:LCE458774 KSI458768:KSI458774 KIM458768:KIM458774 JYQ458768:JYQ458774 JOU458768:JOU458774 JEY458768:JEY458774 IVC458768:IVC458774 ILG458768:ILG458774 IBK458768:IBK458774 HRO458768:HRO458774 HHS458768:HHS458774 GXW458768:GXW458774 GOA458768:GOA458774 GEE458768:GEE458774 FUI458768:FUI458774 FKM458768:FKM458774 FAQ458768:FAQ458774 EQU458768:EQU458774 EGY458768:EGY458774 DXC458768:DXC458774 DNG458768:DNG458774 DDK458768:DDK458774 CTO458768:CTO458774 CJS458768:CJS458774 BZW458768:BZW458774 BQA458768:BQA458774 BGE458768:BGE458774 AWI458768:AWI458774 AMM458768:AMM458774 ACQ458768:ACQ458774 SU458768:SU458774 IY458768:IY458774 C458768:C458774 WVK393232:WVK393238 WLO393232:WLO393238 WBS393232:WBS393238 VRW393232:VRW393238 VIA393232:VIA393238 UYE393232:UYE393238 UOI393232:UOI393238 UEM393232:UEM393238 TUQ393232:TUQ393238 TKU393232:TKU393238 TAY393232:TAY393238 SRC393232:SRC393238 SHG393232:SHG393238 RXK393232:RXK393238 RNO393232:RNO393238 RDS393232:RDS393238 QTW393232:QTW393238 QKA393232:QKA393238 QAE393232:QAE393238 PQI393232:PQI393238 PGM393232:PGM393238 OWQ393232:OWQ393238 OMU393232:OMU393238 OCY393232:OCY393238 NTC393232:NTC393238 NJG393232:NJG393238 MZK393232:MZK393238 MPO393232:MPO393238 MFS393232:MFS393238 LVW393232:LVW393238 LMA393232:LMA393238 LCE393232:LCE393238 KSI393232:KSI393238 KIM393232:KIM393238 JYQ393232:JYQ393238 JOU393232:JOU393238 JEY393232:JEY393238 IVC393232:IVC393238 ILG393232:ILG393238 IBK393232:IBK393238 HRO393232:HRO393238 HHS393232:HHS393238 GXW393232:GXW393238 GOA393232:GOA393238 GEE393232:GEE393238 FUI393232:FUI393238 FKM393232:FKM393238 FAQ393232:FAQ393238 EQU393232:EQU393238 EGY393232:EGY393238 DXC393232:DXC393238 DNG393232:DNG393238 DDK393232:DDK393238 CTO393232:CTO393238 CJS393232:CJS393238 BZW393232:BZW393238 BQA393232:BQA393238 BGE393232:BGE393238 AWI393232:AWI393238 AMM393232:AMM393238 ACQ393232:ACQ393238 SU393232:SU393238 IY393232:IY393238 C393232:C393238 WVK327696:WVK327702 WLO327696:WLO327702 WBS327696:WBS327702 VRW327696:VRW327702 VIA327696:VIA327702 UYE327696:UYE327702 UOI327696:UOI327702 UEM327696:UEM327702 TUQ327696:TUQ327702 TKU327696:TKU327702 TAY327696:TAY327702 SRC327696:SRC327702 SHG327696:SHG327702 RXK327696:RXK327702 RNO327696:RNO327702 RDS327696:RDS327702 QTW327696:QTW327702 QKA327696:QKA327702 QAE327696:QAE327702 PQI327696:PQI327702 PGM327696:PGM327702 OWQ327696:OWQ327702 OMU327696:OMU327702 OCY327696:OCY327702 NTC327696:NTC327702 NJG327696:NJG327702 MZK327696:MZK327702 MPO327696:MPO327702 MFS327696:MFS327702 LVW327696:LVW327702 LMA327696:LMA327702 LCE327696:LCE327702 KSI327696:KSI327702 KIM327696:KIM327702 JYQ327696:JYQ327702 JOU327696:JOU327702 JEY327696:JEY327702 IVC327696:IVC327702 ILG327696:ILG327702 IBK327696:IBK327702 HRO327696:HRO327702 HHS327696:HHS327702 GXW327696:GXW327702 GOA327696:GOA327702 GEE327696:GEE327702 FUI327696:FUI327702 FKM327696:FKM327702 FAQ327696:FAQ327702 EQU327696:EQU327702 EGY327696:EGY327702 DXC327696:DXC327702 DNG327696:DNG327702 DDK327696:DDK327702 CTO327696:CTO327702 CJS327696:CJS327702 BZW327696:BZW327702 BQA327696:BQA327702 BGE327696:BGE327702 AWI327696:AWI327702 AMM327696:AMM327702 ACQ327696:ACQ327702 SU327696:SU327702 IY327696:IY327702 C327696:C327702 WVK262160:WVK262166 WLO262160:WLO262166 WBS262160:WBS262166 VRW262160:VRW262166 VIA262160:VIA262166 UYE262160:UYE262166 UOI262160:UOI262166 UEM262160:UEM262166 TUQ262160:TUQ262166 TKU262160:TKU262166 TAY262160:TAY262166 SRC262160:SRC262166 SHG262160:SHG262166 RXK262160:RXK262166 RNO262160:RNO262166 RDS262160:RDS262166 QTW262160:QTW262166 QKA262160:QKA262166 QAE262160:QAE262166 PQI262160:PQI262166 PGM262160:PGM262166 OWQ262160:OWQ262166 OMU262160:OMU262166 OCY262160:OCY262166 NTC262160:NTC262166 NJG262160:NJG262166 MZK262160:MZK262166 MPO262160:MPO262166 MFS262160:MFS262166 LVW262160:LVW262166 LMA262160:LMA262166 LCE262160:LCE262166 KSI262160:KSI262166 KIM262160:KIM262166 JYQ262160:JYQ262166 JOU262160:JOU262166 JEY262160:JEY262166 IVC262160:IVC262166 ILG262160:ILG262166 IBK262160:IBK262166 HRO262160:HRO262166 HHS262160:HHS262166 GXW262160:GXW262166 GOA262160:GOA262166 GEE262160:GEE262166 FUI262160:FUI262166 FKM262160:FKM262166 FAQ262160:FAQ262166 EQU262160:EQU262166 EGY262160:EGY262166 DXC262160:DXC262166 DNG262160:DNG262166 DDK262160:DDK262166 CTO262160:CTO262166 CJS262160:CJS262166 BZW262160:BZW262166 BQA262160:BQA262166 BGE262160:BGE262166 AWI262160:AWI262166 AMM262160:AMM262166 ACQ262160:ACQ262166 SU262160:SU262166 IY262160:IY262166 C262160:C262166 WVK196624:WVK196630 WLO196624:WLO196630 WBS196624:WBS196630 VRW196624:VRW196630 VIA196624:VIA196630 UYE196624:UYE196630 UOI196624:UOI196630 UEM196624:UEM196630 TUQ196624:TUQ196630 TKU196624:TKU196630 TAY196624:TAY196630 SRC196624:SRC196630 SHG196624:SHG196630 RXK196624:RXK196630 RNO196624:RNO196630 RDS196624:RDS196630 QTW196624:QTW196630 QKA196624:QKA196630 QAE196624:QAE196630 PQI196624:PQI196630 PGM196624:PGM196630 OWQ196624:OWQ196630 OMU196624:OMU196630 OCY196624:OCY196630 NTC196624:NTC196630 NJG196624:NJG196630 MZK196624:MZK196630 MPO196624:MPO196630 MFS196624:MFS196630 LVW196624:LVW196630 LMA196624:LMA196630 LCE196624:LCE196630 KSI196624:KSI196630 KIM196624:KIM196630 JYQ196624:JYQ196630 JOU196624:JOU196630 JEY196624:JEY196630 IVC196624:IVC196630 ILG196624:ILG196630 IBK196624:IBK196630 HRO196624:HRO196630 HHS196624:HHS196630 GXW196624:GXW196630 GOA196624:GOA196630 GEE196624:GEE196630 FUI196624:FUI196630 FKM196624:FKM196630 FAQ196624:FAQ196630 EQU196624:EQU196630 EGY196624:EGY196630 DXC196624:DXC196630 DNG196624:DNG196630 DDK196624:DDK196630 CTO196624:CTO196630 CJS196624:CJS196630 BZW196624:BZW196630 BQA196624:BQA196630 BGE196624:BGE196630 AWI196624:AWI196630 AMM196624:AMM196630 ACQ196624:ACQ196630 SU196624:SU196630 IY196624:IY196630 C196624:C196630 WVK131088:WVK131094 WLO131088:WLO131094 WBS131088:WBS131094 VRW131088:VRW131094 VIA131088:VIA131094 UYE131088:UYE131094 UOI131088:UOI131094 UEM131088:UEM131094 TUQ131088:TUQ131094 TKU131088:TKU131094 TAY131088:TAY131094 SRC131088:SRC131094 SHG131088:SHG131094 RXK131088:RXK131094 RNO131088:RNO131094 RDS131088:RDS131094 QTW131088:QTW131094 QKA131088:QKA131094 QAE131088:QAE131094 PQI131088:PQI131094 PGM131088:PGM131094 OWQ131088:OWQ131094 OMU131088:OMU131094 OCY131088:OCY131094 NTC131088:NTC131094 NJG131088:NJG131094 MZK131088:MZK131094 MPO131088:MPO131094 MFS131088:MFS131094 LVW131088:LVW131094 LMA131088:LMA131094 LCE131088:LCE131094 KSI131088:KSI131094 KIM131088:KIM131094 JYQ131088:JYQ131094 JOU131088:JOU131094 JEY131088:JEY131094 IVC131088:IVC131094 ILG131088:ILG131094 IBK131088:IBK131094 HRO131088:HRO131094 HHS131088:HHS131094 GXW131088:GXW131094 GOA131088:GOA131094 GEE131088:GEE131094 FUI131088:FUI131094 FKM131088:FKM131094 FAQ131088:FAQ131094 EQU131088:EQU131094 EGY131088:EGY131094 DXC131088:DXC131094 DNG131088:DNG131094 DDK131088:DDK131094 CTO131088:CTO131094 CJS131088:CJS131094 BZW131088:BZW131094 BQA131088:BQA131094 BGE131088:BGE131094 AWI131088:AWI131094 AMM131088:AMM131094 ACQ131088:ACQ131094 SU131088:SU131094 IY131088:IY131094 C131088:C131094 WVK65552:WVK65558 WLO65552:WLO65558 WBS65552:WBS65558 VRW65552:VRW65558 VIA65552:VIA65558 UYE65552:UYE65558 UOI65552:UOI65558 UEM65552:UEM65558 TUQ65552:TUQ65558 TKU65552:TKU65558 TAY65552:TAY65558 SRC65552:SRC65558 SHG65552:SHG65558 RXK65552:RXK65558 RNO65552:RNO65558 RDS65552:RDS65558 QTW65552:QTW65558 QKA65552:QKA65558 QAE65552:QAE65558 PQI65552:PQI65558 PGM65552:PGM65558 OWQ65552:OWQ65558 OMU65552:OMU65558 OCY65552:OCY65558 NTC65552:NTC65558 NJG65552:NJG65558 MZK65552:MZK65558 MPO65552:MPO65558 MFS65552:MFS65558 LVW65552:LVW65558 LMA65552:LMA65558 LCE65552:LCE65558 KSI65552:KSI65558 KIM65552:KIM65558 JYQ65552:JYQ65558 JOU65552:JOU65558 JEY65552:JEY65558 IVC65552:IVC65558 ILG65552:ILG65558 IBK65552:IBK65558 HRO65552:HRO65558 HHS65552:HHS65558 GXW65552:GXW65558 GOA65552:GOA65558 GEE65552:GEE65558 FUI65552:FUI65558 FKM65552:FKM65558 FAQ65552:FAQ65558 EQU65552:EQU65558 EGY65552:EGY65558 DXC65552:DXC65558 DNG65552:DNG65558 DDK65552:DDK65558 CTO65552:CTO65558 CJS65552:CJS65558 BZW65552:BZW65558 BQA65552:BQA65558 BGE65552:BGE65558 AWI65552:AWI65558 AMM65552:AMM65558 ACQ65552:ACQ65558 SU65552:SU65558 IY65552:IY65558 C65552:C65558 WVK22 WLO22 WBS22 VRW22 VIA22 UYE22 UOI22 UEM22 TUQ22 TKU22 TAY22 SRC22 SHG22 RXK22 RNO22 RDS22 QTW22 QKA22 QAE22 PQI22 PGM22 OWQ22 OMU22 OCY22 NTC22 NJG22 MZK22 MPO22 MFS22 LVW22 LMA22 LCE22 KSI22 KIM22 JYQ22 JOU22 JEY22 IVC22 ILG22 IBK22 HRO22 HHS22 GXW22 GOA22 GEE22 FUI22 FKM22 FAQ22 EQU22 EGY22 DXC22 DNG22 DDK22 CTO22 CJS22 BZW22 BQA22 BGE22 AWI22 AMM22 ACQ22 SU22 IY22 C22 WVK983034:WVK983047 WLO983034:WLO983047 WBS983034:WBS983047 VRW983034:VRW983047 VIA983034:VIA983047 UYE983034:UYE983047 UOI983034:UOI983047 UEM983034:UEM983047 TUQ983034:TUQ983047 TKU983034:TKU983047 TAY983034:TAY983047 SRC983034:SRC983047 SHG983034:SHG983047 RXK983034:RXK983047 RNO983034:RNO983047 RDS983034:RDS983047 QTW983034:QTW983047 QKA983034:QKA983047 QAE983034:QAE983047 PQI983034:PQI983047 PGM983034:PGM983047 OWQ983034:OWQ983047 OMU983034:OMU983047 OCY983034:OCY983047 NTC983034:NTC983047 NJG983034:NJG983047 MZK983034:MZK983047 MPO983034:MPO983047 MFS983034:MFS983047 LVW983034:LVW983047 LMA983034:LMA983047 LCE983034:LCE983047 KSI983034:KSI983047 KIM983034:KIM983047 JYQ983034:JYQ983047 JOU983034:JOU983047 JEY983034:JEY983047 IVC983034:IVC983047 ILG983034:ILG983047 IBK983034:IBK983047 HRO983034:HRO983047 HHS983034:HHS983047 GXW983034:GXW983047 GOA983034:GOA983047 GEE983034:GEE983047 FUI983034:FUI983047 FKM983034:FKM983047 FAQ983034:FAQ983047 EQU983034:EQU983047 EGY983034:EGY983047 DXC983034:DXC983047 DNG983034:DNG983047 DDK983034:DDK983047 CTO983034:CTO983047 CJS983034:CJS983047 BZW983034:BZW983047 BQA983034:BQA983047 BGE983034:BGE983047 AWI983034:AWI983047 AMM983034:AMM983047 ACQ983034:ACQ983047 SU983034:SU983047 IY983034:IY983047 C983034:C983047 WVK917498:WVK917511 WLO917498:WLO917511 WBS917498:WBS917511 VRW917498:VRW917511 VIA917498:VIA917511 UYE917498:UYE917511 UOI917498:UOI917511 UEM917498:UEM917511 TUQ917498:TUQ917511 TKU917498:TKU917511 TAY917498:TAY917511 SRC917498:SRC917511 SHG917498:SHG917511 RXK917498:RXK917511 RNO917498:RNO917511 RDS917498:RDS917511 QTW917498:QTW917511 QKA917498:QKA917511 QAE917498:QAE917511 PQI917498:PQI917511 PGM917498:PGM917511 OWQ917498:OWQ917511 OMU917498:OMU917511 OCY917498:OCY917511 NTC917498:NTC917511 NJG917498:NJG917511 MZK917498:MZK917511 MPO917498:MPO917511 MFS917498:MFS917511 LVW917498:LVW917511 LMA917498:LMA917511 LCE917498:LCE917511 KSI917498:KSI917511 KIM917498:KIM917511 JYQ917498:JYQ917511 JOU917498:JOU917511 JEY917498:JEY917511 IVC917498:IVC917511 ILG917498:ILG917511 IBK917498:IBK917511 HRO917498:HRO917511 HHS917498:HHS917511 GXW917498:GXW917511 GOA917498:GOA917511 GEE917498:GEE917511 FUI917498:FUI917511 FKM917498:FKM917511 FAQ917498:FAQ917511 EQU917498:EQU917511 EGY917498:EGY917511 DXC917498:DXC917511 DNG917498:DNG917511 DDK917498:DDK917511 CTO917498:CTO917511 CJS917498:CJS917511 BZW917498:BZW917511 BQA917498:BQA917511 BGE917498:BGE917511 AWI917498:AWI917511 AMM917498:AMM917511 ACQ917498:ACQ917511 SU917498:SU917511 IY917498:IY917511 C917498:C917511 WVK851962:WVK851975 WLO851962:WLO851975 WBS851962:WBS851975 VRW851962:VRW851975 VIA851962:VIA851975 UYE851962:UYE851975 UOI851962:UOI851975 UEM851962:UEM851975 TUQ851962:TUQ851975 TKU851962:TKU851975 TAY851962:TAY851975 SRC851962:SRC851975 SHG851962:SHG851975 RXK851962:RXK851975 RNO851962:RNO851975 RDS851962:RDS851975 QTW851962:QTW851975 QKA851962:QKA851975 QAE851962:QAE851975 PQI851962:PQI851975 PGM851962:PGM851975 OWQ851962:OWQ851975 OMU851962:OMU851975 OCY851962:OCY851975 NTC851962:NTC851975 NJG851962:NJG851975 MZK851962:MZK851975 MPO851962:MPO851975 MFS851962:MFS851975 LVW851962:LVW851975 LMA851962:LMA851975 LCE851962:LCE851975 KSI851962:KSI851975 KIM851962:KIM851975 JYQ851962:JYQ851975 JOU851962:JOU851975 JEY851962:JEY851975 IVC851962:IVC851975 ILG851962:ILG851975 IBK851962:IBK851975 HRO851962:HRO851975 HHS851962:HHS851975 GXW851962:GXW851975 GOA851962:GOA851975 GEE851962:GEE851975 FUI851962:FUI851975 FKM851962:FKM851975 FAQ851962:FAQ851975 EQU851962:EQU851975 EGY851962:EGY851975 DXC851962:DXC851975 DNG851962:DNG851975 DDK851962:DDK851975 CTO851962:CTO851975 CJS851962:CJS851975 BZW851962:BZW851975 BQA851962:BQA851975 BGE851962:BGE851975 AWI851962:AWI851975 AMM851962:AMM851975 ACQ851962:ACQ851975 SU851962:SU851975 IY851962:IY851975 C851962:C851975 WVK786426:WVK786439 WLO786426:WLO786439 WBS786426:WBS786439 VRW786426:VRW786439 VIA786426:VIA786439 UYE786426:UYE786439 UOI786426:UOI786439 UEM786426:UEM786439 TUQ786426:TUQ786439 TKU786426:TKU786439 TAY786426:TAY786439 SRC786426:SRC786439 SHG786426:SHG786439 RXK786426:RXK786439 RNO786426:RNO786439 RDS786426:RDS786439 QTW786426:QTW786439 QKA786426:QKA786439 QAE786426:QAE786439 PQI786426:PQI786439 PGM786426:PGM786439 OWQ786426:OWQ786439 OMU786426:OMU786439 OCY786426:OCY786439 NTC786426:NTC786439 NJG786426:NJG786439 MZK786426:MZK786439 MPO786426:MPO786439 MFS786426:MFS786439 LVW786426:LVW786439 LMA786426:LMA786439 LCE786426:LCE786439 KSI786426:KSI786439 KIM786426:KIM786439 JYQ786426:JYQ786439 JOU786426:JOU786439 JEY786426:JEY786439 IVC786426:IVC786439 ILG786426:ILG786439 IBK786426:IBK786439 HRO786426:HRO786439 HHS786426:HHS786439 GXW786426:GXW786439 GOA786426:GOA786439 GEE786426:GEE786439 FUI786426:FUI786439 FKM786426:FKM786439 FAQ786426:FAQ786439 EQU786426:EQU786439 EGY786426:EGY786439 DXC786426:DXC786439 DNG786426:DNG786439 DDK786426:DDK786439 CTO786426:CTO786439 CJS786426:CJS786439 BZW786426:BZW786439 BQA786426:BQA786439 BGE786426:BGE786439 AWI786426:AWI786439 AMM786426:AMM786439 ACQ786426:ACQ786439 SU786426:SU786439 IY786426:IY786439 C786426:C786439 WVK720890:WVK720903 WLO720890:WLO720903 WBS720890:WBS720903 VRW720890:VRW720903 VIA720890:VIA720903 UYE720890:UYE720903 UOI720890:UOI720903 UEM720890:UEM720903 TUQ720890:TUQ720903 TKU720890:TKU720903 TAY720890:TAY720903 SRC720890:SRC720903 SHG720890:SHG720903 RXK720890:RXK720903 RNO720890:RNO720903 RDS720890:RDS720903 QTW720890:QTW720903 QKA720890:QKA720903 QAE720890:QAE720903 PQI720890:PQI720903 PGM720890:PGM720903 OWQ720890:OWQ720903 OMU720890:OMU720903 OCY720890:OCY720903 NTC720890:NTC720903 NJG720890:NJG720903 MZK720890:MZK720903 MPO720890:MPO720903 MFS720890:MFS720903 LVW720890:LVW720903 LMA720890:LMA720903 LCE720890:LCE720903 KSI720890:KSI720903 KIM720890:KIM720903 JYQ720890:JYQ720903 JOU720890:JOU720903 JEY720890:JEY720903 IVC720890:IVC720903 ILG720890:ILG720903 IBK720890:IBK720903 HRO720890:HRO720903 HHS720890:HHS720903 GXW720890:GXW720903 GOA720890:GOA720903 GEE720890:GEE720903 FUI720890:FUI720903 FKM720890:FKM720903 FAQ720890:FAQ720903 EQU720890:EQU720903 EGY720890:EGY720903 DXC720890:DXC720903 DNG720890:DNG720903 DDK720890:DDK720903 CTO720890:CTO720903 CJS720890:CJS720903 BZW720890:BZW720903 BQA720890:BQA720903 BGE720890:BGE720903 AWI720890:AWI720903 AMM720890:AMM720903 ACQ720890:ACQ720903 SU720890:SU720903 IY720890:IY720903 C720890:C720903 WVK655354:WVK655367 WLO655354:WLO655367 WBS655354:WBS655367 VRW655354:VRW655367 VIA655354:VIA655367 UYE655354:UYE655367 UOI655354:UOI655367 UEM655354:UEM655367 TUQ655354:TUQ655367 TKU655354:TKU655367 TAY655354:TAY655367 SRC655354:SRC655367 SHG655354:SHG655367 RXK655354:RXK655367 RNO655354:RNO655367 RDS655354:RDS655367 QTW655354:QTW655367 QKA655354:QKA655367 QAE655354:QAE655367 PQI655354:PQI655367 PGM655354:PGM655367 OWQ655354:OWQ655367 OMU655354:OMU655367 OCY655354:OCY655367 NTC655354:NTC655367 NJG655354:NJG655367 MZK655354:MZK655367 MPO655354:MPO655367 MFS655354:MFS655367 LVW655354:LVW655367 LMA655354:LMA655367 LCE655354:LCE655367 KSI655354:KSI655367 KIM655354:KIM655367 JYQ655354:JYQ655367 JOU655354:JOU655367 JEY655354:JEY655367 IVC655354:IVC655367 ILG655354:ILG655367 IBK655354:IBK655367 HRO655354:HRO655367 HHS655354:HHS655367 GXW655354:GXW655367 GOA655354:GOA655367 GEE655354:GEE655367 FUI655354:FUI655367 FKM655354:FKM655367 FAQ655354:FAQ655367 EQU655354:EQU655367 EGY655354:EGY655367 DXC655354:DXC655367 DNG655354:DNG655367 DDK655354:DDK655367 CTO655354:CTO655367 CJS655354:CJS655367 BZW655354:BZW655367 BQA655354:BQA655367 BGE655354:BGE655367 AWI655354:AWI655367 AMM655354:AMM655367 ACQ655354:ACQ655367 SU655354:SU655367 IY655354:IY655367 C655354:C655367 WVK589818:WVK589831 WLO589818:WLO589831 WBS589818:WBS589831 VRW589818:VRW589831 VIA589818:VIA589831 UYE589818:UYE589831 UOI589818:UOI589831 UEM589818:UEM589831 TUQ589818:TUQ589831 TKU589818:TKU589831 TAY589818:TAY589831 SRC589818:SRC589831 SHG589818:SHG589831 RXK589818:RXK589831 RNO589818:RNO589831 RDS589818:RDS589831 QTW589818:QTW589831 QKA589818:QKA589831 QAE589818:QAE589831 PQI589818:PQI589831 PGM589818:PGM589831 OWQ589818:OWQ589831 OMU589818:OMU589831 OCY589818:OCY589831 NTC589818:NTC589831 NJG589818:NJG589831 MZK589818:MZK589831 MPO589818:MPO589831 MFS589818:MFS589831 LVW589818:LVW589831 LMA589818:LMA589831 LCE589818:LCE589831 KSI589818:KSI589831 KIM589818:KIM589831 JYQ589818:JYQ589831 JOU589818:JOU589831 JEY589818:JEY589831 IVC589818:IVC589831 ILG589818:ILG589831 IBK589818:IBK589831 HRO589818:HRO589831 HHS589818:HHS589831 GXW589818:GXW589831 GOA589818:GOA589831 GEE589818:GEE589831 FUI589818:FUI589831 FKM589818:FKM589831 FAQ589818:FAQ589831 EQU589818:EQU589831 EGY589818:EGY589831 DXC589818:DXC589831 DNG589818:DNG589831 DDK589818:DDK589831 CTO589818:CTO589831 CJS589818:CJS589831 BZW589818:BZW589831 BQA589818:BQA589831 BGE589818:BGE589831 AWI589818:AWI589831 AMM589818:AMM589831 ACQ589818:ACQ589831 SU589818:SU589831 IY589818:IY589831 C589818:C589831 WVK524282:WVK524295 WLO524282:WLO524295 WBS524282:WBS524295 VRW524282:VRW524295 VIA524282:VIA524295 UYE524282:UYE524295 UOI524282:UOI524295 UEM524282:UEM524295 TUQ524282:TUQ524295 TKU524282:TKU524295 TAY524282:TAY524295 SRC524282:SRC524295 SHG524282:SHG524295 RXK524282:RXK524295 RNO524282:RNO524295 RDS524282:RDS524295 QTW524282:QTW524295 QKA524282:QKA524295 QAE524282:QAE524295 PQI524282:PQI524295 PGM524282:PGM524295 OWQ524282:OWQ524295 OMU524282:OMU524295 OCY524282:OCY524295 NTC524282:NTC524295 NJG524282:NJG524295 MZK524282:MZK524295 MPO524282:MPO524295 MFS524282:MFS524295 LVW524282:LVW524295 LMA524282:LMA524295 LCE524282:LCE524295 KSI524282:KSI524295 KIM524282:KIM524295 JYQ524282:JYQ524295 JOU524282:JOU524295 JEY524282:JEY524295 IVC524282:IVC524295 ILG524282:ILG524295 IBK524282:IBK524295 HRO524282:HRO524295 HHS524282:HHS524295 GXW524282:GXW524295 GOA524282:GOA524295 GEE524282:GEE524295 FUI524282:FUI524295 FKM524282:FKM524295 FAQ524282:FAQ524295 EQU524282:EQU524295 EGY524282:EGY524295 DXC524282:DXC524295 DNG524282:DNG524295 DDK524282:DDK524295 CTO524282:CTO524295 CJS524282:CJS524295 BZW524282:BZW524295 BQA524282:BQA524295 BGE524282:BGE524295 AWI524282:AWI524295 AMM524282:AMM524295 ACQ524282:ACQ524295 SU524282:SU524295 IY524282:IY524295 C524282:C524295 WVK458746:WVK458759 WLO458746:WLO458759 WBS458746:WBS458759 VRW458746:VRW458759 VIA458746:VIA458759 UYE458746:UYE458759 UOI458746:UOI458759 UEM458746:UEM458759 TUQ458746:TUQ458759 TKU458746:TKU458759 TAY458746:TAY458759 SRC458746:SRC458759 SHG458746:SHG458759 RXK458746:RXK458759 RNO458746:RNO458759 RDS458746:RDS458759 QTW458746:QTW458759 QKA458746:QKA458759 QAE458746:QAE458759 PQI458746:PQI458759 PGM458746:PGM458759 OWQ458746:OWQ458759 OMU458746:OMU458759 OCY458746:OCY458759 NTC458746:NTC458759 NJG458746:NJG458759 MZK458746:MZK458759 MPO458746:MPO458759 MFS458746:MFS458759 LVW458746:LVW458759 LMA458746:LMA458759 LCE458746:LCE458759 KSI458746:KSI458759 KIM458746:KIM458759 JYQ458746:JYQ458759 JOU458746:JOU458759 JEY458746:JEY458759 IVC458746:IVC458759 ILG458746:ILG458759 IBK458746:IBK458759 HRO458746:HRO458759 HHS458746:HHS458759 GXW458746:GXW458759 GOA458746:GOA458759 GEE458746:GEE458759 FUI458746:FUI458759 FKM458746:FKM458759 FAQ458746:FAQ458759 EQU458746:EQU458759 EGY458746:EGY458759 DXC458746:DXC458759 DNG458746:DNG458759 DDK458746:DDK458759 CTO458746:CTO458759 CJS458746:CJS458759 BZW458746:BZW458759 BQA458746:BQA458759 BGE458746:BGE458759 AWI458746:AWI458759 AMM458746:AMM458759 ACQ458746:ACQ458759 SU458746:SU458759 IY458746:IY458759 C458746:C458759 WVK393210:WVK393223 WLO393210:WLO393223 WBS393210:WBS393223 VRW393210:VRW393223 VIA393210:VIA393223 UYE393210:UYE393223 UOI393210:UOI393223 UEM393210:UEM393223 TUQ393210:TUQ393223 TKU393210:TKU393223 TAY393210:TAY393223 SRC393210:SRC393223 SHG393210:SHG393223 RXK393210:RXK393223 RNO393210:RNO393223 RDS393210:RDS393223 QTW393210:QTW393223 QKA393210:QKA393223 QAE393210:QAE393223 PQI393210:PQI393223 PGM393210:PGM393223 OWQ393210:OWQ393223 OMU393210:OMU393223 OCY393210:OCY393223 NTC393210:NTC393223 NJG393210:NJG393223 MZK393210:MZK393223 MPO393210:MPO393223 MFS393210:MFS393223 LVW393210:LVW393223 LMA393210:LMA393223 LCE393210:LCE393223 KSI393210:KSI393223 KIM393210:KIM393223 JYQ393210:JYQ393223 JOU393210:JOU393223 JEY393210:JEY393223 IVC393210:IVC393223 ILG393210:ILG393223 IBK393210:IBK393223 HRO393210:HRO393223 HHS393210:HHS393223 GXW393210:GXW393223 GOA393210:GOA393223 GEE393210:GEE393223 FUI393210:FUI393223 FKM393210:FKM393223 FAQ393210:FAQ393223 EQU393210:EQU393223 EGY393210:EGY393223 DXC393210:DXC393223 DNG393210:DNG393223 DDK393210:DDK393223 CTO393210:CTO393223 CJS393210:CJS393223 BZW393210:BZW393223 BQA393210:BQA393223 BGE393210:BGE393223 AWI393210:AWI393223 AMM393210:AMM393223 ACQ393210:ACQ393223 SU393210:SU393223 IY393210:IY393223 C393210:C393223 WVK327674:WVK327687 WLO327674:WLO327687 WBS327674:WBS327687 VRW327674:VRW327687 VIA327674:VIA327687 UYE327674:UYE327687 UOI327674:UOI327687 UEM327674:UEM327687 TUQ327674:TUQ327687 TKU327674:TKU327687 TAY327674:TAY327687 SRC327674:SRC327687 SHG327674:SHG327687 RXK327674:RXK327687 RNO327674:RNO327687 RDS327674:RDS327687 QTW327674:QTW327687 QKA327674:QKA327687 QAE327674:QAE327687 PQI327674:PQI327687 PGM327674:PGM327687 OWQ327674:OWQ327687 OMU327674:OMU327687 OCY327674:OCY327687 NTC327674:NTC327687 NJG327674:NJG327687 MZK327674:MZK327687 MPO327674:MPO327687 MFS327674:MFS327687 LVW327674:LVW327687 LMA327674:LMA327687 LCE327674:LCE327687 KSI327674:KSI327687 KIM327674:KIM327687 JYQ327674:JYQ327687 JOU327674:JOU327687 JEY327674:JEY327687 IVC327674:IVC327687 ILG327674:ILG327687 IBK327674:IBK327687 HRO327674:HRO327687 HHS327674:HHS327687 GXW327674:GXW327687 GOA327674:GOA327687 GEE327674:GEE327687 FUI327674:FUI327687 FKM327674:FKM327687 FAQ327674:FAQ327687 EQU327674:EQU327687 EGY327674:EGY327687 DXC327674:DXC327687 DNG327674:DNG327687 DDK327674:DDK327687 CTO327674:CTO327687 CJS327674:CJS327687 BZW327674:BZW327687 BQA327674:BQA327687 BGE327674:BGE327687 AWI327674:AWI327687 AMM327674:AMM327687 ACQ327674:ACQ327687 SU327674:SU327687 IY327674:IY327687 C327674:C327687 WVK262138:WVK262151 WLO262138:WLO262151 WBS262138:WBS262151 VRW262138:VRW262151 VIA262138:VIA262151 UYE262138:UYE262151 UOI262138:UOI262151 UEM262138:UEM262151 TUQ262138:TUQ262151 TKU262138:TKU262151 TAY262138:TAY262151 SRC262138:SRC262151 SHG262138:SHG262151 RXK262138:RXK262151 RNO262138:RNO262151 RDS262138:RDS262151 QTW262138:QTW262151 QKA262138:QKA262151 QAE262138:QAE262151 PQI262138:PQI262151 PGM262138:PGM262151 OWQ262138:OWQ262151 OMU262138:OMU262151 OCY262138:OCY262151 NTC262138:NTC262151 NJG262138:NJG262151 MZK262138:MZK262151 MPO262138:MPO262151 MFS262138:MFS262151 LVW262138:LVW262151 LMA262138:LMA262151 LCE262138:LCE262151 KSI262138:KSI262151 KIM262138:KIM262151 JYQ262138:JYQ262151 JOU262138:JOU262151 JEY262138:JEY262151 IVC262138:IVC262151 ILG262138:ILG262151 IBK262138:IBK262151 HRO262138:HRO262151 HHS262138:HHS262151 GXW262138:GXW262151 GOA262138:GOA262151 GEE262138:GEE262151 FUI262138:FUI262151 FKM262138:FKM262151 FAQ262138:FAQ262151 EQU262138:EQU262151 EGY262138:EGY262151 DXC262138:DXC262151 DNG262138:DNG262151 DDK262138:DDK262151 CTO262138:CTO262151 CJS262138:CJS262151 BZW262138:BZW262151 BQA262138:BQA262151 BGE262138:BGE262151 AWI262138:AWI262151 AMM262138:AMM262151 ACQ262138:ACQ262151 SU262138:SU262151 IY262138:IY262151 C262138:C262151 WVK196602:WVK196615 WLO196602:WLO196615 WBS196602:WBS196615 VRW196602:VRW196615 VIA196602:VIA196615 UYE196602:UYE196615 UOI196602:UOI196615 UEM196602:UEM196615 TUQ196602:TUQ196615 TKU196602:TKU196615 TAY196602:TAY196615 SRC196602:SRC196615 SHG196602:SHG196615 RXK196602:RXK196615 RNO196602:RNO196615 RDS196602:RDS196615 QTW196602:QTW196615 QKA196602:QKA196615 QAE196602:QAE196615 PQI196602:PQI196615 PGM196602:PGM196615 OWQ196602:OWQ196615 OMU196602:OMU196615 OCY196602:OCY196615 NTC196602:NTC196615 NJG196602:NJG196615 MZK196602:MZK196615 MPO196602:MPO196615 MFS196602:MFS196615 LVW196602:LVW196615 LMA196602:LMA196615 LCE196602:LCE196615 KSI196602:KSI196615 KIM196602:KIM196615 JYQ196602:JYQ196615 JOU196602:JOU196615 JEY196602:JEY196615 IVC196602:IVC196615 ILG196602:ILG196615 IBK196602:IBK196615 HRO196602:HRO196615 HHS196602:HHS196615 GXW196602:GXW196615 GOA196602:GOA196615 GEE196602:GEE196615 FUI196602:FUI196615 FKM196602:FKM196615 FAQ196602:FAQ196615 EQU196602:EQU196615 EGY196602:EGY196615 DXC196602:DXC196615 DNG196602:DNG196615 DDK196602:DDK196615 CTO196602:CTO196615 CJS196602:CJS196615 BZW196602:BZW196615 BQA196602:BQA196615 BGE196602:BGE196615 AWI196602:AWI196615 AMM196602:AMM196615 ACQ196602:ACQ196615 SU196602:SU196615 IY196602:IY196615 C196602:C196615 WVK131066:WVK131079 WLO131066:WLO131079 WBS131066:WBS131079 VRW131066:VRW131079 VIA131066:VIA131079 UYE131066:UYE131079 UOI131066:UOI131079 UEM131066:UEM131079 TUQ131066:TUQ131079 TKU131066:TKU131079 TAY131066:TAY131079 SRC131066:SRC131079 SHG131066:SHG131079 RXK131066:RXK131079 RNO131066:RNO131079 RDS131066:RDS131079 QTW131066:QTW131079 QKA131066:QKA131079 QAE131066:QAE131079 PQI131066:PQI131079 PGM131066:PGM131079 OWQ131066:OWQ131079 OMU131066:OMU131079 OCY131066:OCY131079 NTC131066:NTC131079 NJG131066:NJG131079 MZK131066:MZK131079 MPO131066:MPO131079 MFS131066:MFS131079 LVW131066:LVW131079 LMA131066:LMA131079 LCE131066:LCE131079 KSI131066:KSI131079 KIM131066:KIM131079 JYQ131066:JYQ131079 JOU131066:JOU131079 JEY131066:JEY131079 IVC131066:IVC131079 ILG131066:ILG131079 IBK131066:IBK131079 HRO131066:HRO131079 HHS131066:HHS131079 GXW131066:GXW131079 GOA131066:GOA131079 GEE131066:GEE131079 FUI131066:FUI131079 FKM131066:FKM131079 FAQ131066:FAQ131079 EQU131066:EQU131079 EGY131066:EGY131079 DXC131066:DXC131079 DNG131066:DNG131079 DDK131066:DDK131079 CTO131066:CTO131079 CJS131066:CJS131079 BZW131066:BZW131079 BQA131066:BQA131079 BGE131066:BGE131079 AWI131066:AWI131079 AMM131066:AMM131079 ACQ131066:ACQ131079 SU131066:SU131079 IY131066:IY131079 C131066:C131079 WVK65530:WVK65543 WLO65530:WLO65543 WBS65530:WBS65543 VRW65530:VRW65543 VIA65530:VIA65543 UYE65530:UYE65543 UOI65530:UOI65543 UEM65530:UEM65543 TUQ65530:TUQ65543 TKU65530:TKU65543 TAY65530:TAY65543 SRC65530:SRC65543 SHG65530:SHG65543 RXK65530:RXK65543 RNO65530:RNO65543 RDS65530:RDS65543 QTW65530:QTW65543 QKA65530:QKA65543 QAE65530:QAE65543 PQI65530:PQI65543 PGM65530:PGM65543 OWQ65530:OWQ65543 OMU65530:OMU65543 OCY65530:OCY65543 NTC65530:NTC65543 NJG65530:NJG65543 MZK65530:MZK65543 MPO65530:MPO65543 MFS65530:MFS65543 LVW65530:LVW65543 LMA65530:LMA65543 LCE65530:LCE65543 KSI65530:KSI65543 KIM65530:KIM65543 JYQ65530:JYQ65543 JOU65530:JOU65543 JEY65530:JEY65543 IVC65530:IVC65543 ILG65530:ILG65543 IBK65530:IBK65543 HRO65530:HRO65543 HHS65530:HHS65543 GXW65530:GXW65543 GOA65530:GOA65543 GEE65530:GEE65543 FUI65530:FUI65543 FKM65530:FKM65543 FAQ65530:FAQ65543 EQU65530:EQU65543 EGY65530:EGY65543 DXC65530:DXC65543 DNG65530:DNG65543 DDK65530:DDK65543 CTO65530:CTO65543 CJS65530:CJS65543 BZW65530:BZW65543 BQA65530:BQA65543 BGE65530:BGE65543 AWI65530:AWI65543 AMM65530:AMM65543 ACQ65530:ACQ65543 SU65530:SU65543 IY65530:IY65543">
      <formula1>$C$36:$C$370</formula1>
    </dataValidation>
  </dataValidations>
  <pageMargins left="1" right="0.25" top="1.25" bottom="0.5" header="0.5" footer="0.25"/>
  <pageSetup scale="70" orientation="portrait" r:id="rId1"/>
  <headerFooter scaleWithDoc="0" alignWithMargins="0">
    <oddHeader>&amp;R&amp;"Times New Roman,Regular"PacifiCorp Docket UE-100749
Exhibit No. ___ (MDF-2)
Page &amp;P of &amp;N
Revised 12/6/10</oddHeader>
  </headerFooter>
  <drawing r:id="rId2"/>
</worksheet>
</file>

<file path=xl/worksheets/sheet28.xml><?xml version="1.0" encoding="utf-8"?>
<worksheet xmlns="http://schemas.openxmlformats.org/spreadsheetml/2006/main" xmlns:r="http://schemas.openxmlformats.org/officeDocument/2006/relationships">
  <dimension ref="A1:I67"/>
  <sheetViews>
    <sheetView tabSelected="1" topLeftCell="A3" zoomScaleNormal="100" workbookViewId="0">
      <selection activeCell="I6" sqref="I6"/>
    </sheetView>
  </sheetViews>
  <sheetFormatPr defaultColWidth="16.28515625" defaultRowHeight="12.75"/>
  <cols>
    <col min="1" max="1" width="16.28515625" style="14"/>
    <col min="2" max="2" width="36" style="14" customWidth="1"/>
    <col min="3" max="3" width="12" style="14" customWidth="1"/>
    <col min="4" max="4" width="6.28515625" style="14" bestFit="1" customWidth="1"/>
    <col min="5" max="5" width="14" style="14" customWidth="1"/>
    <col min="6" max="6" width="15.140625" style="14" customWidth="1"/>
    <col min="7" max="7" width="12.140625" style="14" customWidth="1"/>
    <col min="8" max="8" width="18" style="14" customWidth="1"/>
    <col min="9" max="9" width="8.5703125" style="14" customWidth="1"/>
    <col min="10" max="16384" width="16.28515625" style="14"/>
  </cols>
  <sheetData>
    <row r="1" spans="1:9" ht="15.75">
      <c r="A1" s="17" t="s">
        <v>134</v>
      </c>
      <c r="B1" s="1"/>
      <c r="C1" s="870"/>
      <c r="D1" s="870"/>
      <c r="E1" s="1256"/>
      <c r="F1" s="870"/>
      <c r="G1" s="870"/>
      <c r="H1" s="1199"/>
      <c r="I1" s="101"/>
    </row>
    <row r="2" spans="1:9" ht="15.75">
      <c r="A2" s="17" t="s">
        <v>578</v>
      </c>
      <c r="B2" s="1"/>
      <c r="C2" s="870"/>
      <c r="D2" s="870"/>
      <c r="E2" s="1256"/>
      <c r="F2" s="870"/>
      <c r="G2" s="870"/>
      <c r="H2" s="1199"/>
      <c r="I2" s="1199"/>
    </row>
    <row r="3" spans="1:9" ht="15.75">
      <c r="A3" s="17" t="s">
        <v>916</v>
      </c>
      <c r="B3" s="1"/>
      <c r="C3" s="870"/>
      <c r="D3" s="870"/>
      <c r="E3" s="1256"/>
      <c r="F3" s="870"/>
      <c r="G3" s="870"/>
      <c r="H3" s="1199"/>
      <c r="I3" s="1199"/>
    </row>
    <row r="4" spans="1:9" ht="15.75">
      <c r="A4" s="1"/>
      <c r="B4" s="1"/>
      <c r="C4" s="870"/>
      <c r="D4" s="870"/>
      <c r="E4" s="1256"/>
      <c r="F4" s="870"/>
      <c r="G4" s="870"/>
      <c r="H4" s="1199"/>
      <c r="I4" s="1199"/>
    </row>
    <row r="5" spans="1:9" ht="15.75">
      <c r="A5" s="1"/>
      <c r="B5" s="1"/>
      <c r="C5" s="870"/>
      <c r="D5" s="870"/>
      <c r="E5" s="1256"/>
      <c r="F5" s="870"/>
      <c r="G5" s="870"/>
      <c r="H5" s="1199"/>
      <c r="I5" s="1199"/>
    </row>
    <row r="6" spans="1:9" ht="15.75">
      <c r="A6" s="1"/>
      <c r="B6" s="1"/>
      <c r="C6" s="870"/>
      <c r="D6" s="870"/>
      <c r="E6" s="1256" t="s">
        <v>268</v>
      </c>
      <c r="F6" s="870"/>
      <c r="G6" s="870"/>
      <c r="H6" s="1199" t="s">
        <v>437</v>
      </c>
      <c r="I6" s="870"/>
    </row>
    <row r="7" spans="1:9" s="1345" customFormat="1" ht="31.5">
      <c r="A7" s="1341"/>
      <c r="B7" s="1341"/>
      <c r="C7" s="1342" t="s">
        <v>270</v>
      </c>
      <c r="D7" s="1342" t="s">
        <v>271</v>
      </c>
      <c r="E7" s="1343" t="s">
        <v>272</v>
      </c>
      <c r="F7" s="1342" t="s">
        <v>273</v>
      </c>
      <c r="G7" s="1344" t="s">
        <v>274</v>
      </c>
      <c r="H7" s="1340" t="s">
        <v>275</v>
      </c>
      <c r="I7" s="1342" t="s">
        <v>276</v>
      </c>
    </row>
    <row r="8" spans="1:9" ht="15.75">
      <c r="A8" s="1031" t="s">
        <v>380</v>
      </c>
      <c r="B8" s="879"/>
      <c r="C8" s="7"/>
      <c r="D8" s="7"/>
      <c r="E8" s="1279"/>
      <c r="F8" s="7"/>
      <c r="G8" s="1265"/>
      <c r="H8" s="1032"/>
      <c r="I8" s="870"/>
    </row>
    <row r="9" spans="1:9" ht="15.75">
      <c r="A9" s="25" t="s">
        <v>388</v>
      </c>
      <c r="B9" s="879"/>
      <c r="C9" s="7">
        <v>908</v>
      </c>
      <c r="D9" s="2">
        <v>1</v>
      </c>
      <c r="E9" s="1035">
        <v>-816550.68</v>
      </c>
      <c r="F9" s="7" t="s">
        <v>311</v>
      </c>
      <c r="G9" s="1209" t="s">
        <v>281</v>
      </c>
      <c r="H9" s="13">
        <v>0</v>
      </c>
      <c r="I9" s="870"/>
    </row>
    <row r="10" spans="1:9" ht="15.75">
      <c r="A10" s="25" t="s">
        <v>388</v>
      </c>
      <c r="B10" s="879"/>
      <c r="C10" s="2">
        <v>908</v>
      </c>
      <c r="D10" s="2">
        <v>1</v>
      </c>
      <c r="E10" s="1035">
        <v>-5010485.78</v>
      </c>
      <c r="F10" s="7" t="s">
        <v>315</v>
      </c>
      <c r="G10" s="1209" t="s">
        <v>281</v>
      </c>
      <c r="H10" s="13">
        <v>0</v>
      </c>
      <c r="I10" s="870"/>
    </row>
    <row r="11" spans="1:9" ht="15.75">
      <c r="A11" s="25" t="s">
        <v>388</v>
      </c>
      <c r="B11" s="879"/>
      <c r="C11" s="2">
        <v>908</v>
      </c>
      <c r="D11" s="2">
        <v>1</v>
      </c>
      <c r="E11" s="1035">
        <v>-8579678.0899999999</v>
      </c>
      <c r="F11" s="7" t="s">
        <v>312</v>
      </c>
      <c r="G11" s="1209" t="s">
        <v>281</v>
      </c>
      <c r="H11" s="13">
        <v>0</v>
      </c>
      <c r="I11" s="870"/>
    </row>
    <row r="12" spans="1:9" ht="15.75">
      <c r="A12" s="16" t="s">
        <v>388</v>
      </c>
      <c r="B12" s="880"/>
      <c r="C12" s="2">
        <v>908</v>
      </c>
      <c r="D12" s="2">
        <v>1</v>
      </c>
      <c r="E12" s="1161">
        <v>-36046587.330000006</v>
      </c>
      <c r="F12" s="7" t="s">
        <v>314</v>
      </c>
      <c r="G12" s="1209" t="s">
        <v>281</v>
      </c>
      <c r="H12" s="13">
        <v>0</v>
      </c>
      <c r="I12" s="870"/>
    </row>
    <row r="13" spans="1:9" ht="15.75">
      <c r="A13" s="1" t="s">
        <v>388</v>
      </c>
      <c r="B13" s="879"/>
      <c r="C13" s="7">
        <v>908</v>
      </c>
      <c r="D13" s="7">
        <v>1</v>
      </c>
      <c r="E13" s="1035">
        <v>-4858459</v>
      </c>
      <c r="F13" s="7" t="s">
        <v>280</v>
      </c>
      <c r="G13" s="1162" t="s">
        <v>281</v>
      </c>
      <c r="H13" s="1032">
        <f>+E13</f>
        <v>-4858459</v>
      </c>
      <c r="I13" s="870"/>
    </row>
    <row r="14" spans="1:9" ht="15.75">
      <c r="A14" s="1" t="s">
        <v>388</v>
      </c>
      <c r="B14" s="879"/>
      <c r="C14" s="7">
        <v>908</v>
      </c>
      <c r="D14" s="7">
        <v>1</v>
      </c>
      <c r="E14" s="1035">
        <v>-1403091.99</v>
      </c>
      <c r="F14" s="7" t="s">
        <v>505</v>
      </c>
      <c r="G14" s="1162" t="s">
        <v>281</v>
      </c>
      <c r="H14" s="1032">
        <v>0</v>
      </c>
      <c r="I14" s="870"/>
    </row>
    <row r="15" spans="1:9" ht="15.75">
      <c r="A15" s="879"/>
      <c r="B15" s="879"/>
      <c r="C15" s="7"/>
      <c r="D15" s="7"/>
      <c r="E15" s="1035"/>
      <c r="F15" s="7"/>
      <c r="G15" s="1209"/>
      <c r="H15" s="1034"/>
      <c r="I15" s="870"/>
    </row>
    <row r="16" spans="1:9" ht="16.5" thickBot="1">
      <c r="A16" s="879"/>
      <c r="B16" s="879"/>
      <c r="C16" s="7"/>
      <c r="D16" s="7"/>
      <c r="E16" s="1036">
        <f>SUM(E9:E14)</f>
        <v>-56714852.870000012</v>
      </c>
      <c r="F16" s="7"/>
      <c r="G16" s="1209"/>
      <c r="H16" s="1036">
        <f>SUM(H9:H14)</f>
        <v>-4858459</v>
      </c>
      <c r="I16" s="870" t="s">
        <v>387</v>
      </c>
    </row>
    <row r="17" spans="1:9" ht="16.5" thickTop="1">
      <c r="A17" s="1"/>
      <c r="B17" s="879"/>
      <c r="C17" s="7"/>
      <c r="D17" s="7"/>
      <c r="E17" s="1035"/>
      <c r="F17" s="7"/>
      <c r="G17" s="1209"/>
      <c r="H17" s="13"/>
      <c r="I17" s="870"/>
    </row>
    <row r="18" spans="1:9" ht="15.75">
      <c r="A18" s="879" t="s">
        <v>434</v>
      </c>
      <c r="B18" s="879"/>
      <c r="C18" s="7"/>
      <c r="D18" s="7"/>
      <c r="E18" s="1035"/>
      <c r="F18" s="7"/>
      <c r="G18" s="1209"/>
      <c r="H18" s="13"/>
      <c r="I18" s="870"/>
    </row>
    <row r="19" spans="1:9" ht="15.75">
      <c r="A19" s="6" t="s">
        <v>496</v>
      </c>
      <c r="B19" s="879"/>
      <c r="C19" s="7" t="s">
        <v>372</v>
      </c>
      <c r="D19" s="7">
        <v>1</v>
      </c>
      <c r="E19" s="1035">
        <v>-18706576</v>
      </c>
      <c r="F19" s="7" t="s">
        <v>262</v>
      </c>
      <c r="G19" s="1162">
        <v>7.408369726216299E-2</v>
      </c>
      <c r="H19" s="13">
        <f>+G19*E19</f>
        <v>-1385852.3131956439</v>
      </c>
      <c r="I19" s="870"/>
    </row>
    <row r="20" spans="1:9" ht="15.75">
      <c r="A20" s="1077" t="s">
        <v>612</v>
      </c>
      <c r="B20" s="879"/>
      <c r="C20" s="7">
        <v>41010</v>
      </c>
      <c r="D20" s="7">
        <v>1</v>
      </c>
      <c r="E20" s="1035">
        <v>-7099332</v>
      </c>
      <c r="F20" s="7" t="s">
        <v>262</v>
      </c>
      <c r="G20" s="1162">
        <v>7.408369726216299E-2</v>
      </c>
      <c r="H20" s="13">
        <f t="shared" ref="H20:H21" si="0">+G20*E20</f>
        <v>-525944.76265158609</v>
      </c>
      <c r="I20" s="870"/>
    </row>
    <row r="21" spans="1:9" ht="15.75">
      <c r="A21" s="879" t="s">
        <v>613</v>
      </c>
      <c r="B21" s="879"/>
      <c r="C21" s="879">
        <v>283</v>
      </c>
      <c r="D21" s="879">
        <v>1</v>
      </c>
      <c r="E21" s="1279">
        <v>6376651</v>
      </c>
      <c r="F21" s="7" t="s">
        <v>262</v>
      </c>
      <c r="G21" s="1162">
        <v>7.408369726216299E-2</v>
      </c>
      <c r="H21" s="13">
        <f t="shared" si="0"/>
        <v>472405.88223046891</v>
      </c>
      <c r="I21" s="870"/>
    </row>
    <row r="22" spans="1:9" ht="15.75">
      <c r="A22" s="879"/>
      <c r="B22" s="879"/>
      <c r="C22" s="7"/>
      <c r="D22" s="7"/>
      <c r="E22" s="1035"/>
      <c r="F22" s="1306"/>
      <c r="G22" s="1337"/>
      <c r="H22" s="13"/>
      <c r="I22" s="870"/>
    </row>
    <row r="23" spans="1:9" ht="15.75">
      <c r="A23" s="879"/>
      <c r="B23" s="879"/>
      <c r="C23" s="7"/>
      <c r="D23" s="7"/>
      <c r="E23" s="1035"/>
      <c r="F23" s="1306"/>
      <c r="G23" s="1337"/>
      <c r="H23" s="1034"/>
      <c r="I23" s="870"/>
    </row>
    <row r="24" spans="1:9" ht="15.75">
      <c r="A24" s="6"/>
      <c r="B24" s="879"/>
      <c r="C24" s="7"/>
      <c r="D24" s="7"/>
      <c r="E24" s="1035"/>
      <c r="F24" s="1306"/>
      <c r="G24" s="1337"/>
      <c r="H24" s="13"/>
      <c r="I24" s="870"/>
    </row>
    <row r="25" spans="1:9" ht="15.75">
      <c r="A25" s="6"/>
      <c r="B25" s="879"/>
      <c r="C25" s="7"/>
      <c r="D25" s="7"/>
      <c r="E25" s="1035"/>
      <c r="F25" s="1306"/>
      <c r="G25" s="1337"/>
      <c r="H25" s="13"/>
      <c r="I25" s="870"/>
    </row>
    <row r="26" spans="1:9" ht="15.75">
      <c r="A26" s="6"/>
      <c r="B26" s="879"/>
      <c r="C26" s="7"/>
      <c r="D26" s="7"/>
      <c r="E26" s="1035"/>
      <c r="F26" s="1306"/>
      <c r="G26" s="1337"/>
      <c r="H26" s="13"/>
      <c r="I26" s="870"/>
    </row>
    <row r="27" spans="1:9" ht="15.75">
      <c r="A27" s="879"/>
      <c r="B27" s="879"/>
      <c r="C27" s="7"/>
      <c r="D27" s="7"/>
      <c r="E27" s="1035"/>
      <c r="F27" s="7"/>
      <c r="G27" s="1167"/>
      <c r="H27" s="13"/>
      <c r="I27" s="870"/>
    </row>
    <row r="28" spans="1:9" ht="15.75">
      <c r="A28" s="1" t="s">
        <v>400</v>
      </c>
      <c r="B28" s="879"/>
      <c r="C28" s="7"/>
      <c r="D28" s="7"/>
      <c r="E28" s="1035"/>
      <c r="F28" s="7"/>
      <c r="G28" s="1167"/>
      <c r="H28" s="13"/>
      <c r="I28" s="7"/>
    </row>
    <row r="29" spans="1:9" ht="15.75">
      <c r="A29" s="1077"/>
      <c r="B29" s="879"/>
      <c r="C29" s="7"/>
      <c r="D29" s="7"/>
      <c r="E29" s="1275"/>
      <c r="F29" s="7"/>
      <c r="G29" s="7"/>
      <c r="H29" s="1195"/>
      <c r="I29" s="7"/>
    </row>
    <row r="30" spans="1:9" ht="15.75">
      <c r="A30" s="1039"/>
      <c r="B30" s="1040"/>
      <c r="C30" s="1041"/>
      <c r="D30" s="1041"/>
      <c r="E30" s="1276"/>
      <c r="F30" s="1041"/>
      <c r="G30" s="1041"/>
      <c r="H30" s="1338"/>
      <c r="I30" s="7"/>
    </row>
    <row r="31" spans="1:9" ht="15.75">
      <c r="A31" s="1043"/>
      <c r="B31" s="879"/>
      <c r="C31" s="7"/>
      <c r="D31" s="7"/>
      <c r="E31" s="1279"/>
      <c r="F31" s="7"/>
      <c r="G31" s="7"/>
      <c r="H31" s="1281"/>
      <c r="I31" s="7"/>
    </row>
    <row r="32" spans="1:9" ht="15.75">
      <c r="A32" s="1043"/>
      <c r="B32" s="879"/>
      <c r="C32" s="7"/>
      <c r="D32" s="7"/>
      <c r="E32" s="1279"/>
      <c r="F32" s="7"/>
      <c r="G32" s="7"/>
      <c r="H32" s="1281"/>
      <c r="I32" s="7"/>
    </row>
    <row r="33" spans="1:9" ht="15.75">
      <c r="A33" s="1043"/>
      <c r="B33" s="879"/>
      <c r="C33" s="7"/>
      <c r="D33" s="7"/>
      <c r="E33" s="1279"/>
      <c r="F33" s="7"/>
      <c r="G33" s="7"/>
      <c r="H33" s="1281"/>
      <c r="I33" s="7"/>
    </row>
    <row r="34" spans="1:9" ht="15.75">
      <c r="A34" s="1043"/>
      <c r="B34" s="879"/>
      <c r="C34" s="7"/>
      <c r="D34" s="7"/>
      <c r="E34" s="1279"/>
      <c r="F34" s="7"/>
      <c r="G34" s="7"/>
      <c r="H34" s="1281"/>
      <c r="I34" s="1195"/>
    </row>
    <row r="35" spans="1:9" ht="15.75">
      <c r="A35" s="1046"/>
      <c r="B35" s="3"/>
      <c r="C35" s="1047"/>
      <c r="D35" s="1047"/>
      <c r="E35" s="1282"/>
      <c r="F35" s="1047"/>
      <c r="G35" s="1047"/>
      <c r="H35" s="1339"/>
      <c r="I35" s="1195"/>
    </row>
    <row r="36" spans="1:9" ht="15.75">
      <c r="A36" s="1049"/>
      <c r="B36" s="879"/>
      <c r="C36" s="7"/>
      <c r="D36" s="7"/>
      <c r="E36" s="1279"/>
      <c r="F36" s="7"/>
      <c r="G36" s="7"/>
      <c r="H36" s="1195"/>
      <c r="I36" s="1195"/>
    </row>
    <row r="37" spans="1:9">
      <c r="A37" s="212"/>
      <c r="B37" s="110"/>
      <c r="C37" s="204"/>
      <c r="D37" s="204"/>
      <c r="E37" s="293"/>
      <c r="F37" s="204"/>
      <c r="G37" s="204"/>
      <c r="H37" s="269"/>
      <c r="I37" s="269"/>
    </row>
    <row r="38" spans="1:9">
      <c r="A38" s="110"/>
      <c r="B38" s="110"/>
      <c r="C38" s="204"/>
      <c r="D38" s="204"/>
      <c r="E38" s="293"/>
      <c r="F38" s="204"/>
      <c r="G38" s="204"/>
      <c r="H38" s="269"/>
      <c r="I38" s="269"/>
    </row>
    <row r="39" spans="1:9">
      <c r="E39" s="295"/>
      <c r="H39" s="198"/>
      <c r="I39" s="270"/>
    </row>
    <row r="40" spans="1:9">
      <c r="E40" s="295"/>
      <c r="H40" s="198"/>
      <c r="I40" s="270"/>
    </row>
    <row r="41" spans="1:9">
      <c r="E41" s="295"/>
      <c r="H41" s="198"/>
      <c r="I41" s="198"/>
    </row>
    <row r="42" spans="1:9">
      <c r="E42" s="295"/>
      <c r="H42" s="198"/>
      <c r="I42" s="198"/>
    </row>
    <row r="43" spans="1:9">
      <c r="E43" s="295"/>
      <c r="H43" s="198"/>
      <c r="I43" s="198"/>
    </row>
    <row r="44" spans="1:9">
      <c r="E44" s="295"/>
      <c r="H44" s="198"/>
      <c r="I44" s="198"/>
    </row>
    <row r="45" spans="1:9">
      <c r="E45" s="295"/>
      <c r="H45" s="198"/>
      <c r="I45" s="198"/>
    </row>
    <row r="46" spans="1:9">
      <c r="E46" s="295"/>
      <c r="H46" s="198"/>
      <c r="I46" s="198"/>
    </row>
    <row r="47" spans="1:9">
      <c r="E47" s="295"/>
      <c r="H47" s="198"/>
      <c r="I47" s="198"/>
    </row>
    <row r="48" spans="1:9">
      <c r="E48" s="295"/>
      <c r="H48" s="198"/>
      <c r="I48" s="198"/>
    </row>
    <row r="49" spans="5:9">
      <c r="E49" s="295"/>
      <c r="H49" s="198"/>
      <c r="I49" s="198"/>
    </row>
    <row r="67" s="68" customFormat="1"/>
  </sheetData>
  <conditionalFormatting sqref="A13:A14">
    <cfRule type="cellIs" dxfId="69" priority="3" stopIfTrue="1" operator="equal">
      <formula>"Title"</formula>
    </cfRule>
  </conditionalFormatting>
  <conditionalFormatting sqref="A12 A8">
    <cfRule type="cellIs" dxfId="68" priority="2" stopIfTrue="1" operator="equal">
      <formula>"Adjustment to Income/Expense/Rate Base:"</formula>
    </cfRule>
  </conditionalFormatting>
  <conditionalFormatting sqref="I1">
    <cfRule type="cellIs" dxfId="67" priority="1" stopIfTrue="1" operator="equal">
      <formula>"x.x"</formula>
    </cfRule>
  </conditionalFormatting>
  <dataValidations count="5">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L983050:WVL983068 WLP983050:WLP983068 WBT983050:WBT983068 VRX983050:VRX983068 VIB983050:VIB983068 UYF983050:UYF983068 UOJ983050:UOJ983068 UEN983050:UEN983068 TUR983050:TUR983068 TKV983050:TKV983068 TAZ983050:TAZ983068 SRD983050:SRD983068 SHH983050:SHH983068 RXL983050:RXL983068 RNP983050:RNP983068 RDT983050:RDT983068 QTX983050:QTX983068 QKB983050:QKB983068 QAF983050:QAF983068 PQJ983050:PQJ983068 PGN983050:PGN983068 OWR983050:OWR983068 OMV983050:OMV983068 OCZ983050:OCZ983068 NTD983050:NTD983068 NJH983050:NJH983068 MZL983050:MZL983068 MPP983050:MPP983068 MFT983050:MFT983068 LVX983050:LVX983068 LMB983050:LMB983068 LCF983050:LCF983068 KSJ983050:KSJ983068 KIN983050:KIN983068 JYR983050:JYR983068 JOV983050:JOV983068 JEZ983050:JEZ983068 IVD983050:IVD983068 ILH983050:ILH983068 IBL983050:IBL983068 HRP983050:HRP983068 HHT983050:HHT983068 GXX983050:GXX983068 GOB983050:GOB983068 GEF983050:GEF983068 FUJ983050:FUJ983068 FKN983050:FKN983068 FAR983050:FAR983068 EQV983050:EQV983068 EGZ983050:EGZ983068 DXD983050:DXD983068 DNH983050:DNH983068 DDL983050:DDL983068 CTP983050:CTP983068 CJT983050:CJT983068 BZX983050:BZX983068 BQB983050:BQB983068 BGF983050:BGF983068 AWJ983050:AWJ983068 AMN983050:AMN983068 ACR983050:ACR983068 SV983050:SV983068 IZ983050:IZ983068 D983050:D983068 WVL917514:WVL917532 WLP917514:WLP917532 WBT917514:WBT917532 VRX917514:VRX917532 VIB917514:VIB917532 UYF917514:UYF917532 UOJ917514:UOJ917532 UEN917514:UEN917532 TUR917514:TUR917532 TKV917514:TKV917532 TAZ917514:TAZ917532 SRD917514:SRD917532 SHH917514:SHH917532 RXL917514:RXL917532 RNP917514:RNP917532 RDT917514:RDT917532 QTX917514:QTX917532 QKB917514:QKB917532 QAF917514:QAF917532 PQJ917514:PQJ917532 PGN917514:PGN917532 OWR917514:OWR917532 OMV917514:OMV917532 OCZ917514:OCZ917532 NTD917514:NTD917532 NJH917514:NJH917532 MZL917514:MZL917532 MPP917514:MPP917532 MFT917514:MFT917532 LVX917514:LVX917532 LMB917514:LMB917532 LCF917514:LCF917532 KSJ917514:KSJ917532 KIN917514:KIN917532 JYR917514:JYR917532 JOV917514:JOV917532 JEZ917514:JEZ917532 IVD917514:IVD917532 ILH917514:ILH917532 IBL917514:IBL917532 HRP917514:HRP917532 HHT917514:HHT917532 GXX917514:GXX917532 GOB917514:GOB917532 GEF917514:GEF917532 FUJ917514:FUJ917532 FKN917514:FKN917532 FAR917514:FAR917532 EQV917514:EQV917532 EGZ917514:EGZ917532 DXD917514:DXD917532 DNH917514:DNH917532 DDL917514:DDL917532 CTP917514:CTP917532 CJT917514:CJT917532 BZX917514:BZX917532 BQB917514:BQB917532 BGF917514:BGF917532 AWJ917514:AWJ917532 AMN917514:AMN917532 ACR917514:ACR917532 SV917514:SV917532 IZ917514:IZ917532 D917514:D917532 WVL851978:WVL851996 WLP851978:WLP851996 WBT851978:WBT851996 VRX851978:VRX851996 VIB851978:VIB851996 UYF851978:UYF851996 UOJ851978:UOJ851996 UEN851978:UEN851996 TUR851978:TUR851996 TKV851978:TKV851996 TAZ851978:TAZ851996 SRD851978:SRD851996 SHH851978:SHH851996 RXL851978:RXL851996 RNP851978:RNP851996 RDT851978:RDT851996 QTX851978:QTX851996 QKB851978:QKB851996 QAF851978:QAF851996 PQJ851978:PQJ851996 PGN851978:PGN851996 OWR851978:OWR851996 OMV851978:OMV851996 OCZ851978:OCZ851996 NTD851978:NTD851996 NJH851978:NJH851996 MZL851978:MZL851996 MPP851978:MPP851996 MFT851978:MFT851996 LVX851978:LVX851996 LMB851978:LMB851996 LCF851978:LCF851996 KSJ851978:KSJ851996 KIN851978:KIN851996 JYR851978:JYR851996 JOV851978:JOV851996 JEZ851978:JEZ851996 IVD851978:IVD851996 ILH851978:ILH851996 IBL851978:IBL851996 HRP851978:HRP851996 HHT851978:HHT851996 GXX851978:GXX851996 GOB851978:GOB851996 GEF851978:GEF851996 FUJ851978:FUJ851996 FKN851978:FKN851996 FAR851978:FAR851996 EQV851978:EQV851996 EGZ851978:EGZ851996 DXD851978:DXD851996 DNH851978:DNH851996 DDL851978:DDL851996 CTP851978:CTP851996 CJT851978:CJT851996 BZX851978:BZX851996 BQB851978:BQB851996 BGF851978:BGF851996 AWJ851978:AWJ851996 AMN851978:AMN851996 ACR851978:ACR851996 SV851978:SV851996 IZ851978:IZ851996 D851978:D851996 WVL786442:WVL786460 WLP786442:WLP786460 WBT786442:WBT786460 VRX786442:VRX786460 VIB786442:VIB786460 UYF786442:UYF786460 UOJ786442:UOJ786460 UEN786442:UEN786460 TUR786442:TUR786460 TKV786442:TKV786460 TAZ786442:TAZ786460 SRD786442:SRD786460 SHH786442:SHH786460 RXL786442:RXL786460 RNP786442:RNP786460 RDT786442:RDT786460 QTX786442:QTX786460 QKB786442:QKB786460 QAF786442:QAF786460 PQJ786442:PQJ786460 PGN786442:PGN786460 OWR786442:OWR786460 OMV786442:OMV786460 OCZ786442:OCZ786460 NTD786442:NTD786460 NJH786442:NJH786460 MZL786442:MZL786460 MPP786442:MPP786460 MFT786442:MFT786460 LVX786442:LVX786460 LMB786442:LMB786460 LCF786442:LCF786460 KSJ786442:KSJ786460 KIN786442:KIN786460 JYR786442:JYR786460 JOV786442:JOV786460 JEZ786442:JEZ786460 IVD786442:IVD786460 ILH786442:ILH786460 IBL786442:IBL786460 HRP786442:HRP786460 HHT786442:HHT786460 GXX786442:GXX786460 GOB786442:GOB786460 GEF786442:GEF786460 FUJ786442:FUJ786460 FKN786442:FKN786460 FAR786442:FAR786460 EQV786442:EQV786460 EGZ786442:EGZ786460 DXD786442:DXD786460 DNH786442:DNH786460 DDL786442:DDL786460 CTP786442:CTP786460 CJT786442:CJT786460 BZX786442:BZX786460 BQB786442:BQB786460 BGF786442:BGF786460 AWJ786442:AWJ786460 AMN786442:AMN786460 ACR786442:ACR786460 SV786442:SV786460 IZ786442:IZ786460 D786442:D786460 WVL720906:WVL720924 WLP720906:WLP720924 WBT720906:WBT720924 VRX720906:VRX720924 VIB720906:VIB720924 UYF720906:UYF720924 UOJ720906:UOJ720924 UEN720906:UEN720924 TUR720906:TUR720924 TKV720906:TKV720924 TAZ720906:TAZ720924 SRD720906:SRD720924 SHH720906:SHH720924 RXL720906:RXL720924 RNP720906:RNP720924 RDT720906:RDT720924 QTX720906:QTX720924 QKB720906:QKB720924 QAF720906:QAF720924 PQJ720906:PQJ720924 PGN720906:PGN720924 OWR720906:OWR720924 OMV720906:OMV720924 OCZ720906:OCZ720924 NTD720906:NTD720924 NJH720906:NJH720924 MZL720906:MZL720924 MPP720906:MPP720924 MFT720906:MFT720924 LVX720906:LVX720924 LMB720906:LMB720924 LCF720906:LCF720924 KSJ720906:KSJ720924 KIN720906:KIN720924 JYR720906:JYR720924 JOV720906:JOV720924 JEZ720906:JEZ720924 IVD720906:IVD720924 ILH720906:ILH720924 IBL720906:IBL720924 HRP720906:HRP720924 HHT720906:HHT720924 GXX720906:GXX720924 GOB720906:GOB720924 GEF720906:GEF720924 FUJ720906:FUJ720924 FKN720906:FKN720924 FAR720906:FAR720924 EQV720906:EQV720924 EGZ720906:EGZ720924 DXD720906:DXD720924 DNH720906:DNH720924 DDL720906:DDL720924 CTP720906:CTP720924 CJT720906:CJT720924 BZX720906:BZX720924 BQB720906:BQB720924 BGF720906:BGF720924 AWJ720906:AWJ720924 AMN720906:AMN720924 ACR720906:ACR720924 SV720906:SV720924 IZ720906:IZ720924 D720906:D720924 WVL655370:WVL655388 WLP655370:WLP655388 WBT655370:WBT655388 VRX655370:VRX655388 VIB655370:VIB655388 UYF655370:UYF655388 UOJ655370:UOJ655388 UEN655370:UEN655388 TUR655370:TUR655388 TKV655370:TKV655388 TAZ655370:TAZ655388 SRD655370:SRD655388 SHH655370:SHH655388 RXL655370:RXL655388 RNP655370:RNP655388 RDT655370:RDT655388 QTX655370:QTX655388 QKB655370:QKB655388 QAF655370:QAF655388 PQJ655370:PQJ655388 PGN655370:PGN655388 OWR655370:OWR655388 OMV655370:OMV655388 OCZ655370:OCZ655388 NTD655370:NTD655388 NJH655370:NJH655388 MZL655370:MZL655388 MPP655370:MPP655388 MFT655370:MFT655388 LVX655370:LVX655388 LMB655370:LMB655388 LCF655370:LCF655388 KSJ655370:KSJ655388 KIN655370:KIN655388 JYR655370:JYR655388 JOV655370:JOV655388 JEZ655370:JEZ655388 IVD655370:IVD655388 ILH655370:ILH655388 IBL655370:IBL655388 HRP655370:HRP655388 HHT655370:HHT655388 GXX655370:GXX655388 GOB655370:GOB655388 GEF655370:GEF655388 FUJ655370:FUJ655388 FKN655370:FKN655388 FAR655370:FAR655388 EQV655370:EQV655388 EGZ655370:EGZ655388 DXD655370:DXD655388 DNH655370:DNH655388 DDL655370:DDL655388 CTP655370:CTP655388 CJT655370:CJT655388 BZX655370:BZX655388 BQB655370:BQB655388 BGF655370:BGF655388 AWJ655370:AWJ655388 AMN655370:AMN655388 ACR655370:ACR655388 SV655370:SV655388 IZ655370:IZ655388 D655370:D655388 WVL589834:WVL589852 WLP589834:WLP589852 WBT589834:WBT589852 VRX589834:VRX589852 VIB589834:VIB589852 UYF589834:UYF589852 UOJ589834:UOJ589852 UEN589834:UEN589852 TUR589834:TUR589852 TKV589834:TKV589852 TAZ589834:TAZ589852 SRD589834:SRD589852 SHH589834:SHH589852 RXL589834:RXL589852 RNP589834:RNP589852 RDT589834:RDT589852 QTX589834:QTX589852 QKB589834:QKB589852 QAF589834:QAF589852 PQJ589834:PQJ589852 PGN589834:PGN589852 OWR589834:OWR589852 OMV589834:OMV589852 OCZ589834:OCZ589852 NTD589834:NTD589852 NJH589834:NJH589852 MZL589834:MZL589852 MPP589834:MPP589852 MFT589834:MFT589852 LVX589834:LVX589852 LMB589834:LMB589852 LCF589834:LCF589852 KSJ589834:KSJ589852 KIN589834:KIN589852 JYR589834:JYR589852 JOV589834:JOV589852 JEZ589834:JEZ589852 IVD589834:IVD589852 ILH589834:ILH589852 IBL589834:IBL589852 HRP589834:HRP589852 HHT589834:HHT589852 GXX589834:GXX589852 GOB589834:GOB589852 GEF589834:GEF589852 FUJ589834:FUJ589852 FKN589834:FKN589852 FAR589834:FAR589852 EQV589834:EQV589852 EGZ589834:EGZ589852 DXD589834:DXD589852 DNH589834:DNH589852 DDL589834:DDL589852 CTP589834:CTP589852 CJT589834:CJT589852 BZX589834:BZX589852 BQB589834:BQB589852 BGF589834:BGF589852 AWJ589834:AWJ589852 AMN589834:AMN589852 ACR589834:ACR589852 SV589834:SV589852 IZ589834:IZ589852 D589834:D589852 WVL524298:WVL524316 WLP524298:WLP524316 WBT524298:WBT524316 VRX524298:VRX524316 VIB524298:VIB524316 UYF524298:UYF524316 UOJ524298:UOJ524316 UEN524298:UEN524316 TUR524298:TUR524316 TKV524298:TKV524316 TAZ524298:TAZ524316 SRD524298:SRD524316 SHH524298:SHH524316 RXL524298:RXL524316 RNP524298:RNP524316 RDT524298:RDT524316 QTX524298:QTX524316 QKB524298:QKB524316 QAF524298:QAF524316 PQJ524298:PQJ524316 PGN524298:PGN524316 OWR524298:OWR524316 OMV524298:OMV524316 OCZ524298:OCZ524316 NTD524298:NTD524316 NJH524298:NJH524316 MZL524298:MZL524316 MPP524298:MPP524316 MFT524298:MFT524316 LVX524298:LVX524316 LMB524298:LMB524316 LCF524298:LCF524316 KSJ524298:KSJ524316 KIN524298:KIN524316 JYR524298:JYR524316 JOV524298:JOV524316 JEZ524298:JEZ524316 IVD524298:IVD524316 ILH524298:ILH524316 IBL524298:IBL524316 HRP524298:HRP524316 HHT524298:HHT524316 GXX524298:GXX524316 GOB524298:GOB524316 GEF524298:GEF524316 FUJ524298:FUJ524316 FKN524298:FKN524316 FAR524298:FAR524316 EQV524298:EQV524316 EGZ524298:EGZ524316 DXD524298:DXD524316 DNH524298:DNH524316 DDL524298:DDL524316 CTP524298:CTP524316 CJT524298:CJT524316 BZX524298:BZX524316 BQB524298:BQB524316 BGF524298:BGF524316 AWJ524298:AWJ524316 AMN524298:AMN524316 ACR524298:ACR524316 SV524298:SV524316 IZ524298:IZ524316 D524298:D524316 WVL458762:WVL458780 WLP458762:WLP458780 WBT458762:WBT458780 VRX458762:VRX458780 VIB458762:VIB458780 UYF458762:UYF458780 UOJ458762:UOJ458780 UEN458762:UEN458780 TUR458762:TUR458780 TKV458762:TKV458780 TAZ458762:TAZ458780 SRD458762:SRD458780 SHH458762:SHH458780 RXL458762:RXL458780 RNP458762:RNP458780 RDT458762:RDT458780 QTX458762:QTX458780 QKB458762:QKB458780 QAF458762:QAF458780 PQJ458762:PQJ458780 PGN458762:PGN458780 OWR458762:OWR458780 OMV458762:OMV458780 OCZ458762:OCZ458780 NTD458762:NTD458780 NJH458762:NJH458780 MZL458762:MZL458780 MPP458762:MPP458780 MFT458762:MFT458780 LVX458762:LVX458780 LMB458762:LMB458780 LCF458762:LCF458780 KSJ458762:KSJ458780 KIN458762:KIN458780 JYR458762:JYR458780 JOV458762:JOV458780 JEZ458762:JEZ458780 IVD458762:IVD458780 ILH458762:ILH458780 IBL458762:IBL458780 HRP458762:HRP458780 HHT458762:HHT458780 GXX458762:GXX458780 GOB458762:GOB458780 GEF458762:GEF458780 FUJ458762:FUJ458780 FKN458762:FKN458780 FAR458762:FAR458780 EQV458762:EQV458780 EGZ458762:EGZ458780 DXD458762:DXD458780 DNH458762:DNH458780 DDL458762:DDL458780 CTP458762:CTP458780 CJT458762:CJT458780 BZX458762:BZX458780 BQB458762:BQB458780 BGF458762:BGF458780 AWJ458762:AWJ458780 AMN458762:AMN458780 ACR458762:ACR458780 SV458762:SV458780 IZ458762:IZ458780 D458762:D458780 WVL393226:WVL393244 WLP393226:WLP393244 WBT393226:WBT393244 VRX393226:VRX393244 VIB393226:VIB393244 UYF393226:UYF393244 UOJ393226:UOJ393244 UEN393226:UEN393244 TUR393226:TUR393244 TKV393226:TKV393244 TAZ393226:TAZ393244 SRD393226:SRD393244 SHH393226:SHH393244 RXL393226:RXL393244 RNP393226:RNP393244 RDT393226:RDT393244 QTX393226:QTX393244 QKB393226:QKB393244 QAF393226:QAF393244 PQJ393226:PQJ393244 PGN393226:PGN393244 OWR393226:OWR393244 OMV393226:OMV393244 OCZ393226:OCZ393244 NTD393226:NTD393244 NJH393226:NJH393244 MZL393226:MZL393244 MPP393226:MPP393244 MFT393226:MFT393244 LVX393226:LVX393244 LMB393226:LMB393244 LCF393226:LCF393244 KSJ393226:KSJ393244 KIN393226:KIN393244 JYR393226:JYR393244 JOV393226:JOV393244 JEZ393226:JEZ393244 IVD393226:IVD393244 ILH393226:ILH393244 IBL393226:IBL393244 HRP393226:HRP393244 HHT393226:HHT393244 GXX393226:GXX393244 GOB393226:GOB393244 GEF393226:GEF393244 FUJ393226:FUJ393244 FKN393226:FKN393244 FAR393226:FAR393244 EQV393226:EQV393244 EGZ393226:EGZ393244 DXD393226:DXD393244 DNH393226:DNH393244 DDL393226:DDL393244 CTP393226:CTP393244 CJT393226:CJT393244 BZX393226:BZX393244 BQB393226:BQB393244 BGF393226:BGF393244 AWJ393226:AWJ393244 AMN393226:AMN393244 ACR393226:ACR393244 SV393226:SV393244 IZ393226:IZ393244 D393226:D393244 WVL327690:WVL327708 WLP327690:WLP327708 WBT327690:WBT327708 VRX327690:VRX327708 VIB327690:VIB327708 UYF327690:UYF327708 UOJ327690:UOJ327708 UEN327690:UEN327708 TUR327690:TUR327708 TKV327690:TKV327708 TAZ327690:TAZ327708 SRD327690:SRD327708 SHH327690:SHH327708 RXL327690:RXL327708 RNP327690:RNP327708 RDT327690:RDT327708 QTX327690:QTX327708 QKB327690:QKB327708 QAF327690:QAF327708 PQJ327690:PQJ327708 PGN327690:PGN327708 OWR327690:OWR327708 OMV327690:OMV327708 OCZ327690:OCZ327708 NTD327690:NTD327708 NJH327690:NJH327708 MZL327690:MZL327708 MPP327690:MPP327708 MFT327690:MFT327708 LVX327690:LVX327708 LMB327690:LMB327708 LCF327690:LCF327708 KSJ327690:KSJ327708 KIN327690:KIN327708 JYR327690:JYR327708 JOV327690:JOV327708 JEZ327690:JEZ327708 IVD327690:IVD327708 ILH327690:ILH327708 IBL327690:IBL327708 HRP327690:HRP327708 HHT327690:HHT327708 GXX327690:GXX327708 GOB327690:GOB327708 GEF327690:GEF327708 FUJ327690:FUJ327708 FKN327690:FKN327708 FAR327690:FAR327708 EQV327690:EQV327708 EGZ327690:EGZ327708 DXD327690:DXD327708 DNH327690:DNH327708 DDL327690:DDL327708 CTP327690:CTP327708 CJT327690:CJT327708 BZX327690:BZX327708 BQB327690:BQB327708 BGF327690:BGF327708 AWJ327690:AWJ327708 AMN327690:AMN327708 ACR327690:ACR327708 SV327690:SV327708 IZ327690:IZ327708 D327690:D327708 WVL262154:WVL262172 WLP262154:WLP262172 WBT262154:WBT262172 VRX262154:VRX262172 VIB262154:VIB262172 UYF262154:UYF262172 UOJ262154:UOJ262172 UEN262154:UEN262172 TUR262154:TUR262172 TKV262154:TKV262172 TAZ262154:TAZ262172 SRD262154:SRD262172 SHH262154:SHH262172 RXL262154:RXL262172 RNP262154:RNP262172 RDT262154:RDT262172 QTX262154:QTX262172 QKB262154:QKB262172 QAF262154:QAF262172 PQJ262154:PQJ262172 PGN262154:PGN262172 OWR262154:OWR262172 OMV262154:OMV262172 OCZ262154:OCZ262172 NTD262154:NTD262172 NJH262154:NJH262172 MZL262154:MZL262172 MPP262154:MPP262172 MFT262154:MFT262172 LVX262154:LVX262172 LMB262154:LMB262172 LCF262154:LCF262172 KSJ262154:KSJ262172 KIN262154:KIN262172 JYR262154:JYR262172 JOV262154:JOV262172 JEZ262154:JEZ262172 IVD262154:IVD262172 ILH262154:ILH262172 IBL262154:IBL262172 HRP262154:HRP262172 HHT262154:HHT262172 GXX262154:GXX262172 GOB262154:GOB262172 GEF262154:GEF262172 FUJ262154:FUJ262172 FKN262154:FKN262172 FAR262154:FAR262172 EQV262154:EQV262172 EGZ262154:EGZ262172 DXD262154:DXD262172 DNH262154:DNH262172 DDL262154:DDL262172 CTP262154:CTP262172 CJT262154:CJT262172 BZX262154:BZX262172 BQB262154:BQB262172 BGF262154:BGF262172 AWJ262154:AWJ262172 AMN262154:AMN262172 ACR262154:ACR262172 SV262154:SV262172 IZ262154:IZ262172 D262154:D262172 WVL196618:WVL196636 WLP196618:WLP196636 WBT196618:WBT196636 VRX196618:VRX196636 VIB196618:VIB196636 UYF196618:UYF196636 UOJ196618:UOJ196636 UEN196618:UEN196636 TUR196618:TUR196636 TKV196618:TKV196636 TAZ196618:TAZ196636 SRD196618:SRD196636 SHH196618:SHH196636 RXL196618:RXL196636 RNP196618:RNP196636 RDT196618:RDT196636 QTX196618:QTX196636 QKB196618:QKB196636 QAF196618:QAF196636 PQJ196618:PQJ196636 PGN196618:PGN196636 OWR196618:OWR196636 OMV196618:OMV196636 OCZ196618:OCZ196636 NTD196618:NTD196636 NJH196618:NJH196636 MZL196618:MZL196636 MPP196618:MPP196636 MFT196618:MFT196636 LVX196618:LVX196636 LMB196618:LMB196636 LCF196618:LCF196636 KSJ196618:KSJ196636 KIN196618:KIN196636 JYR196618:JYR196636 JOV196618:JOV196636 JEZ196618:JEZ196636 IVD196618:IVD196636 ILH196618:ILH196636 IBL196618:IBL196636 HRP196618:HRP196636 HHT196618:HHT196636 GXX196618:GXX196636 GOB196618:GOB196636 GEF196618:GEF196636 FUJ196618:FUJ196636 FKN196618:FKN196636 FAR196618:FAR196636 EQV196618:EQV196636 EGZ196618:EGZ196636 DXD196618:DXD196636 DNH196618:DNH196636 DDL196618:DDL196636 CTP196618:CTP196636 CJT196618:CJT196636 BZX196618:BZX196636 BQB196618:BQB196636 BGF196618:BGF196636 AWJ196618:AWJ196636 AMN196618:AMN196636 ACR196618:ACR196636 SV196618:SV196636 IZ196618:IZ196636 D196618:D196636 WVL131082:WVL131100 WLP131082:WLP131100 WBT131082:WBT131100 VRX131082:VRX131100 VIB131082:VIB131100 UYF131082:UYF131100 UOJ131082:UOJ131100 UEN131082:UEN131100 TUR131082:TUR131100 TKV131082:TKV131100 TAZ131082:TAZ131100 SRD131082:SRD131100 SHH131082:SHH131100 RXL131082:RXL131100 RNP131082:RNP131100 RDT131082:RDT131100 QTX131082:QTX131100 QKB131082:QKB131100 QAF131082:QAF131100 PQJ131082:PQJ131100 PGN131082:PGN131100 OWR131082:OWR131100 OMV131082:OMV131100 OCZ131082:OCZ131100 NTD131082:NTD131100 NJH131082:NJH131100 MZL131082:MZL131100 MPP131082:MPP131100 MFT131082:MFT131100 LVX131082:LVX131100 LMB131082:LMB131100 LCF131082:LCF131100 KSJ131082:KSJ131100 KIN131082:KIN131100 JYR131082:JYR131100 JOV131082:JOV131100 JEZ131082:JEZ131100 IVD131082:IVD131100 ILH131082:ILH131100 IBL131082:IBL131100 HRP131082:HRP131100 HHT131082:HHT131100 GXX131082:GXX131100 GOB131082:GOB131100 GEF131082:GEF131100 FUJ131082:FUJ131100 FKN131082:FKN131100 FAR131082:FAR131100 EQV131082:EQV131100 EGZ131082:EGZ131100 DXD131082:DXD131100 DNH131082:DNH131100 DDL131082:DDL131100 CTP131082:CTP131100 CJT131082:CJT131100 BZX131082:BZX131100 BQB131082:BQB131100 BGF131082:BGF131100 AWJ131082:AWJ131100 AMN131082:AMN131100 ACR131082:ACR131100 SV131082:SV131100 IZ131082:IZ131100 D131082:D131100 WVL65546:WVL65564 WLP65546:WLP65564 WBT65546:WBT65564 VRX65546:VRX65564 VIB65546:VIB65564 UYF65546:UYF65564 UOJ65546:UOJ65564 UEN65546:UEN65564 TUR65546:TUR65564 TKV65546:TKV65564 TAZ65546:TAZ65564 SRD65546:SRD65564 SHH65546:SHH65564 RXL65546:RXL65564 RNP65546:RNP65564 RDT65546:RDT65564 QTX65546:QTX65564 QKB65546:QKB65564 QAF65546:QAF65564 PQJ65546:PQJ65564 PGN65546:PGN65564 OWR65546:OWR65564 OMV65546:OMV65564 OCZ65546:OCZ65564 NTD65546:NTD65564 NJH65546:NJH65564 MZL65546:MZL65564 MPP65546:MPP65564 MFT65546:MFT65564 LVX65546:LVX65564 LMB65546:LMB65564 LCF65546:LCF65564 KSJ65546:KSJ65564 KIN65546:KIN65564 JYR65546:JYR65564 JOV65546:JOV65564 JEZ65546:JEZ65564 IVD65546:IVD65564 ILH65546:ILH65564 IBL65546:IBL65564 HRP65546:HRP65564 HHT65546:HHT65564 GXX65546:GXX65564 GOB65546:GOB65564 GEF65546:GEF65564 FUJ65546:FUJ65564 FKN65546:FKN65564 FAR65546:FAR65564 EQV65546:EQV65564 EGZ65546:EGZ65564 DXD65546:DXD65564 DNH65546:DNH65564 DDL65546:DDL65564 CTP65546:CTP65564 CJT65546:CJT65564 BZX65546:BZX65564 BQB65546:BQB65564 BGF65546:BGF65564 AWJ65546:AWJ65564 AMN65546:AMN65564 ACR65546:ACR65564 SV65546:SV65564 IZ65546:IZ65564 D65546:D65564 WVL983041:WVL983048 WLP983041:WLP983048 WBT983041:WBT983048 VRX983041:VRX983048 VIB983041:VIB983048 UYF983041:UYF983048 UOJ983041:UOJ983048 UEN983041:UEN983048 TUR983041:TUR983048 TKV983041:TKV983048 TAZ983041:TAZ983048 SRD983041:SRD983048 SHH983041:SHH983048 RXL983041:RXL983048 RNP983041:RNP983048 RDT983041:RDT983048 QTX983041:QTX983048 QKB983041:QKB983048 QAF983041:QAF983048 PQJ983041:PQJ983048 PGN983041:PGN983048 OWR983041:OWR983048 OMV983041:OMV983048 OCZ983041:OCZ983048 NTD983041:NTD983048 NJH983041:NJH983048 MZL983041:MZL983048 MPP983041:MPP983048 MFT983041:MFT983048 LVX983041:LVX983048 LMB983041:LMB983048 LCF983041:LCF983048 KSJ983041:KSJ983048 KIN983041:KIN983048 JYR983041:JYR983048 JOV983041:JOV983048 JEZ983041:JEZ983048 IVD983041:IVD983048 ILH983041:ILH983048 IBL983041:IBL983048 HRP983041:HRP983048 HHT983041:HHT983048 GXX983041:GXX983048 GOB983041:GOB983048 GEF983041:GEF983048 FUJ983041:FUJ983048 FKN983041:FKN983048 FAR983041:FAR983048 EQV983041:EQV983048 EGZ983041:EGZ983048 DXD983041:DXD983048 DNH983041:DNH983048 DDL983041:DDL983048 CTP983041:CTP983048 CJT983041:CJT983048 BZX983041:BZX983048 BQB983041:BQB983048 BGF983041:BGF983048 AWJ983041:AWJ983048 AMN983041:AMN983048 ACR983041:ACR983048 SV983041:SV983048 IZ983041:IZ983048 D983041:D983048 WVL917505:WVL917512 WLP917505:WLP917512 WBT917505:WBT917512 VRX917505:VRX917512 VIB917505:VIB917512 UYF917505:UYF917512 UOJ917505:UOJ917512 UEN917505:UEN917512 TUR917505:TUR917512 TKV917505:TKV917512 TAZ917505:TAZ917512 SRD917505:SRD917512 SHH917505:SHH917512 RXL917505:RXL917512 RNP917505:RNP917512 RDT917505:RDT917512 QTX917505:QTX917512 QKB917505:QKB917512 QAF917505:QAF917512 PQJ917505:PQJ917512 PGN917505:PGN917512 OWR917505:OWR917512 OMV917505:OMV917512 OCZ917505:OCZ917512 NTD917505:NTD917512 NJH917505:NJH917512 MZL917505:MZL917512 MPP917505:MPP917512 MFT917505:MFT917512 LVX917505:LVX917512 LMB917505:LMB917512 LCF917505:LCF917512 KSJ917505:KSJ917512 KIN917505:KIN917512 JYR917505:JYR917512 JOV917505:JOV917512 JEZ917505:JEZ917512 IVD917505:IVD917512 ILH917505:ILH917512 IBL917505:IBL917512 HRP917505:HRP917512 HHT917505:HHT917512 GXX917505:GXX917512 GOB917505:GOB917512 GEF917505:GEF917512 FUJ917505:FUJ917512 FKN917505:FKN917512 FAR917505:FAR917512 EQV917505:EQV917512 EGZ917505:EGZ917512 DXD917505:DXD917512 DNH917505:DNH917512 DDL917505:DDL917512 CTP917505:CTP917512 CJT917505:CJT917512 BZX917505:BZX917512 BQB917505:BQB917512 BGF917505:BGF917512 AWJ917505:AWJ917512 AMN917505:AMN917512 ACR917505:ACR917512 SV917505:SV917512 IZ917505:IZ917512 D917505:D917512 WVL851969:WVL851976 WLP851969:WLP851976 WBT851969:WBT851976 VRX851969:VRX851976 VIB851969:VIB851976 UYF851969:UYF851976 UOJ851969:UOJ851976 UEN851969:UEN851976 TUR851969:TUR851976 TKV851969:TKV851976 TAZ851969:TAZ851976 SRD851969:SRD851976 SHH851969:SHH851976 RXL851969:RXL851976 RNP851969:RNP851976 RDT851969:RDT851976 QTX851969:QTX851976 QKB851969:QKB851976 QAF851969:QAF851976 PQJ851969:PQJ851976 PGN851969:PGN851976 OWR851969:OWR851976 OMV851969:OMV851976 OCZ851969:OCZ851976 NTD851969:NTD851976 NJH851969:NJH851976 MZL851969:MZL851976 MPP851969:MPP851976 MFT851969:MFT851976 LVX851969:LVX851976 LMB851969:LMB851976 LCF851969:LCF851976 KSJ851969:KSJ851976 KIN851969:KIN851976 JYR851969:JYR851976 JOV851969:JOV851976 JEZ851969:JEZ851976 IVD851969:IVD851976 ILH851969:ILH851976 IBL851969:IBL851976 HRP851969:HRP851976 HHT851969:HHT851976 GXX851969:GXX851976 GOB851969:GOB851976 GEF851969:GEF851976 FUJ851969:FUJ851976 FKN851969:FKN851976 FAR851969:FAR851976 EQV851969:EQV851976 EGZ851969:EGZ851976 DXD851969:DXD851976 DNH851969:DNH851976 DDL851969:DDL851976 CTP851969:CTP851976 CJT851969:CJT851976 BZX851969:BZX851976 BQB851969:BQB851976 BGF851969:BGF851976 AWJ851969:AWJ851976 AMN851969:AMN851976 ACR851969:ACR851976 SV851969:SV851976 IZ851969:IZ851976 D851969:D851976 WVL786433:WVL786440 WLP786433:WLP786440 WBT786433:WBT786440 VRX786433:VRX786440 VIB786433:VIB786440 UYF786433:UYF786440 UOJ786433:UOJ786440 UEN786433:UEN786440 TUR786433:TUR786440 TKV786433:TKV786440 TAZ786433:TAZ786440 SRD786433:SRD786440 SHH786433:SHH786440 RXL786433:RXL786440 RNP786433:RNP786440 RDT786433:RDT786440 QTX786433:QTX786440 QKB786433:QKB786440 QAF786433:QAF786440 PQJ786433:PQJ786440 PGN786433:PGN786440 OWR786433:OWR786440 OMV786433:OMV786440 OCZ786433:OCZ786440 NTD786433:NTD786440 NJH786433:NJH786440 MZL786433:MZL786440 MPP786433:MPP786440 MFT786433:MFT786440 LVX786433:LVX786440 LMB786433:LMB786440 LCF786433:LCF786440 KSJ786433:KSJ786440 KIN786433:KIN786440 JYR786433:JYR786440 JOV786433:JOV786440 JEZ786433:JEZ786440 IVD786433:IVD786440 ILH786433:ILH786440 IBL786433:IBL786440 HRP786433:HRP786440 HHT786433:HHT786440 GXX786433:GXX786440 GOB786433:GOB786440 GEF786433:GEF786440 FUJ786433:FUJ786440 FKN786433:FKN786440 FAR786433:FAR786440 EQV786433:EQV786440 EGZ786433:EGZ786440 DXD786433:DXD786440 DNH786433:DNH786440 DDL786433:DDL786440 CTP786433:CTP786440 CJT786433:CJT786440 BZX786433:BZX786440 BQB786433:BQB786440 BGF786433:BGF786440 AWJ786433:AWJ786440 AMN786433:AMN786440 ACR786433:ACR786440 SV786433:SV786440 IZ786433:IZ786440 D786433:D786440 WVL720897:WVL720904 WLP720897:WLP720904 WBT720897:WBT720904 VRX720897:VRX720904 VIB720897:VIB720904 UYF720897:UYF720904 UOJ720897:UOJ720904 UEN720897:UEN720904 TUR720897:TUR720904 TKV720897:TKV720904 TAZ720897:TAZ720904 SRD720897:SRD720904 SHH720897:SHH720904 RXL720897:RXL720904 RNP720897:RNP720904 RDT720897:RDT720904 QTX720897:QTX720904 QKB720897:QKB720904 QAF720897:QAF720904 PQJ720897:PQJ720904 PGN720897:PGN720904 OWR720897:OWR720904 OMV720897:OMV720904 OCZ720897:OCZ720904 NTD720897:NTD720904 NJH720897:NJH720904 MZL720897:MZL720904 MPP720897:MPP720904 MFT720897:MFT720904 LVX720897:LVX720904 LMB720897:LMB720904 LCF720897:LCF720904 KSJ720897:KSJ720904 KIN720897:KIN720904 JYR720897:JYR720904 JOV720897:JOV720904 JEZ720897:JEZ720904 IVD720897:IVD720904 ILH720897:ILH720904 IBL720897:IBL720904 HRP720897:HRP720904 HHT720897:HHT720904 GXX720897:GXX720904 GOB720897:GOB720904 GEF720897:GEF720904 FUJ720897:FUJ720904 FKN720897:FKN720904 FAR720897:FAR720904 EQV720897:EQV720904 EGZ720897:EGZ720904 DXD720897:DXD720904 DNH720897:DNH720904 DDL720897:DDL720904 CTP720897:CTP720904 CJT720897:CJT720904 BZX720897:BZX720904 BQB720897:BQB720904 BGF720897:BGF720904 AWJ720897:AWJ720904 AMN720897:AMN720904 ACR720897:ACR720904 SV720897:SV720904 IZ720897:IZ720904 D720897:D720904 WVL655361:WVL655368 WLP655361:WLP655368 WBT655361:WBT655368 VRX655361:VRX655368 VIB655361:VIB655368 UYF655361:UYF655368 UOJ655361:UOJ655368 UEN655361:UEN655368 TUR655361:TUR655368 TKV655361:TKV655368 TAZ655361:TAZ655368 SRD655361:SRD655368 SHH655361:SHH655368 RXL655361:RXL655368 RNP655361:RNP655368 RDT655361:RDT655368 QTX655361:QTX655368 QKB655361:QKB655368 QAF655361:QAF655368 PQJ655361:PQJ655368 PGN655361:PGN655368 OWR655361:OWR655368 OMV655361:OMV655368 OCZ655361:OCZ655368 NTD655361:NTD655368 NJH655361:NJH655368 MZL655361:MZL655368 MPP655361:MPP655368 MFT655361:MFT655368 LVX655361:LVX655368 LMB655361:LMB655368 LCF655361:LCF655368 KSJ655361:KSJ655368 KIN655361:KIN655368 JYR655361:JYR655368 JOV655361:JOV655368 JEZ655361:JEZ655368 IVD655361:IVD655368 ILH655361:ILH655368 IBL655361:IBL655368 HRP655361:HRP655368 HHT655361:HHT655368 GXX655361:GXX655368 GOB655361:GOB655368 GEF655361:GEF655368 FUJ655361:FUJ655368 FKN655361:FKN655368 FAR655361:FAR655368 EQV655361:EQV655368 EGZ655361:EGZ655368 DXD655361:DXD655368 DNH655361:DNH655368 DDL655361:DDL655368 CTP655361:CTP655368 CJT655361:CJT655368 BZX655361:BZX655368 BQB655361:BQB655368 BGF655361:BGF655368 AWJ655361:AWJ655368 AMN655361:AMN655368 ACR655361:ACR655368 SV655361:SV655368 IZ655361:IZ655368 D655361:D655368 WVL589825:WVL589832 WLP589825:WLP589832 WBT589825:WBT589832 VRX589825:VRX589832 VIB589825:VIB589832 UYF589825:UYF589832 UOJ589825:UOJ589832 UEN589825:UEN589832 TUR589825:TUR589832 TKV589825:TKV589832 TAZ589825:TAZ589832 SRD589825:SRD589832 SHH589825:SHH589832 RXL589825:RXL589832 RNP589825:RNP589832 RDT589825:RDT589832 QTX589825:QTX589832 QKB589825:QKB589832 QAF589825:QAF589832 PQJ589825:PQJ589832 PGN589825:PGN589832 OWR589825:OWR589832 OMV589825:OMV589832 OCZ589825:OCZ589832 NTD589825:NTD589832 NJH589825:NJH589832 MZL589825:MZL589832 MPP589825:MPP589832 MFT589825:MFT589832 LVX589825:LVX589832 LMB589825:LMB589832 LCF589825:LCF589832 KSJ589825:KSJ589832 KIN589825:KIN589832 JYR589825:JYR589832 JOV589825:JOV589832 JEZ589825:JEZ589832 IVD589825:IVD589832 ILH589825:ILH589832 IBL589825:IBL589832 HRP589825:HRP589832 HHT589825:HHT589832 GXX589825:GXX589832 GOB589825:GOB589832 GEF589825:GEF589832 FUJ589825:FUJ589832 FKN589825:FKN589832 FAR589825:FAR589832 EQV589825:EQV589832 EGZ589825:EGZ589832 DXD589825:DXD589832 DNH589825:DNH589832 DDL589825:DDL589832 CTP589825:CTP589832 CJT589825:CJT589832 BZX589825:BZX589832 BQB589825:BQB589832 BGF589825:BGF589832 AWJ589825:AWJ589832 AMN589825:AMN589832 ACR589825:ACR589832 SV589825:SV589832 IZ589825:IZ589832 D589825:D589832 WVL524289:WVL524296 WLP524289:WLP524296 WBT524289:WBT524296 VRX524289:VRX524296 VIB524289:VIB524296 UYF524289:UYF524296 UOJ524289:UOJ524296 UEN524289:UEN524296 TUR524289:TUR524296 TKV524289:TKV524296 TAZ524289:TAZ524296 SRD524289:SRD524296 SHH524289:SHH524296 RXL524289:RXL524296 RNP524289:RNP524296 RDT524289:RDT524296 QTX524289:QTX524296 QKB524289:QKB524296 QAF524289:QAF524296 PQJ524289:PQJ524296 PGN524289:PGN524296 OWR524289:OWR524296 OMV524289:OMV524296 OCZ524289:OCZ524296 NTD524289:NTD524296 NJH524289:NJH524296 MZL524289:MZL524296 MPP524289:MPP524296 MFT524289:MFT524296 LVX524289:LVX524296 LMB524289:LMB524296 LCF524289:LCF524296 KSJ524289:KSJ524296 KIN524289:KIN524296 JYR524289:JYR524296 JOV524289:JOV524296 JEZ524289:JEZ524296 IVD524289:IVD524296 ILH524289:ILH524296 IBL524289:IBL524296 HRP524289:HRP524296 HHT524289:HHT524296 GXX524289:GXX524296 GOB524289:GOB524296 GEF524289:GEF524296 FUJ524289:FUJ524296 FKN524289:FKN524296 FAR524289:FAR524296 EQV524289:EQV524296 EGZ524289:EGZ524296 DXD524289:DXD524296 DNH524289:DNH524296 DDL524289:DDL524296 CTP524289:CTP524296 CJT524289:CJT524296 BZX524289:BZX524296 BQB524289:BQB524296 BGF524289:BGF524296 AWJ524289:AWJ524296 AMN524289:AMN524296 ACR524289:ACR524296 SV524289:SV524296 IZ524289:IZ524296 D524289:D524296 WVL458753:WVL458760 WLP458753:WLP458760 WBT458753:WBT458760 VRX458753:VRX458760 VIB458753:VIB458760 UYF458753:UYF458760 UOJ458753:UOJ458760 UEN458753:UEN458760 TUR458753:TUR458760 TKV458753:TKV458760 TAZ458753:TAZ458760 SRD458753:SRD458760 SHH458753:SHH458760 RXL458753:RXL458760 RNP458753:RNP458760 RDT458753:RDT458760 QTX458753:QTX458760 QKB458753:QKB458760 QAF458753:QAF458760 PQJ458753:PQJ458760 PGN458753:PGN458760 OWR458753:OWR458760 OMV458753:OMV458760 OCZ458753:OCZ458760 NTD458753:NTD458760 NJH458753:NJH458760 MZL458753:MZL458760 MPP458753:MPP458760 MFT458753:MFT458760 LVX458753:LVX458760 LMB458753:LMB458760 LCF458753:LCF458760 KSJ458753:KSJ458760 KIN458753:KIN458760 JYR458753:JYR458760 JOV458753:JOV458760 JEZ458753:JEZ458760 IVD458753:IVD458760 ILH458753:ILH458760 IBL458753:IBL458760 HRP458753:HRP458760 HHT458753:HHT458760 GXX458753:GXX458760 GOB458753:GOB458760 GEF458753:GEF458760 FUJ458753:FUJ458760 FKN458753:FKN458760 FAR458753:FAR458760 EQV458753:EQV458760 EGZ458753:EGZ458760 DXD458753:DXD458760 DNH458753:DNH458760 DDL458753:DDL458760 CTP458753:CTP458760 CJT458753:CJT458760 BZX458753:BZX458760 BQB458753:BQB458760 BGF458753:BGF458760 AWJ458753:AWJ458760 AMN458753:AMN458760 ACR458753:ACR458760 SV458753:SV458760 IZ458753:IZ458760 D458753:D458760 WVL393217:WVL393224 WLP393217:WLP393224 WBT393217:WBT393224 VRX393217:VRX393224 VIB393217:VIB393224 UYF393217:UYF393224 UOJ393217:UOJ393224 UEN393217:UEN393224 TUR393217:TUR393224 TKV393217:TKV393224 TAZ393217:TAZ393224 SRD393217:SRD393224 SHH393217:SHH393224 RXL393217:RXL393224 RNP393217:RNP393224 RDT393217:RDT393224 QTX393217:QTX393224 QKB393217:QKB393224 QAF393217:QAF393224 PQJ393217:PQJ393224 PGN393217:PGN393224 OWR393217:OWR393224 OMV393217:OMV393224 OCZ393217:OCZ393224 NTD393217:NTD393224 NJH393217:NJH393224 MZL393217:MZL393224 MPP393217:MPP393224 MFT393217:MFT393224 LVX393217:LVX393224 LMB393217:LMB393224 LCF393217:LCF393224 KSJ393217:KSJ393224 KIN393217:KIN393224 JYR393217:JYR393224 JOV393217:JOV393224 JEZ393217:JEZ393224 IVD393217:IVD393224 ILH393217:ILH393224 IBL393217:IBL393224 HRP393217:HRP393224 HHT393217:HHT393224 GXX393217:GXX393224 GOB393217:GOB393224 GEF393217:GEF393224 FUJ393217:FUJ393224 FKN393217:FKN393224 FAR393217:FAR393224 EQV393217:EQV393224 EGZ393217:EGZ393224 DXD393217:DXD393224 DNH393217:DNH393224 DDL393217:DDL393224 CTP393217:CTP393224 CJT393217:CJT393224 BZX393217:BZX393224 BQB393217:BQB393224 BGF393217:BGF393224 AWJ393217:AWJ393224 AMN393217:AMN393224 ACR393217:ACR393224 SV393217:SV393224 IZ393217:IZ393224 D393217:D393224 WVL327681:WVL327688 WLP327681:WLP327688 WBT327681:WBT327688 VRX327681:VRX327688 VIB327681:VIB327688 UYF327681:UYF327688 UOJ327681:UOJ327688 UEN327681:UEN327688 TUR327681:TUR327688 TKV327681:TKV327688 TAZ327681:TAZ327688 SRD327681:SRD327688 SHH327681:SHH327688 RXL327681:RXL327688 RNP327681:RNP327688 RDT327681:RDT327688 QTX327681:QTX327688 QKB327681:QKB327688 QAF327681:QAF327688 PQJ327681:PQJ327688 PGN327681:PGN327688 OWR327681:OWR327688 OMV327681:OMV327688 OCZ327681:OCZ327688 NTD327681:NTD327688 NJH327681:NJH327688 MZL327681:MZL327688 MPP327681:MPP327688 MFT327681:MFT327688 LVX327681:LVX327688 LMB327681:LMB327688 LCF327681:LCF327688 KSJ327681:KSJ327688 KIN327681:KIN327688 JYR327681:JYR327688 JOV327681:JOV327688 JEZ327681:JEZ327688 IVD327681:IVD327688 ILH327681:ILH327688 IBL327681:IBL327688 HRP327681:HRP327688 HHT327681:HHT327688 GXX327681:GXX327688 GOB327681:GOB327688 GEF327681:GEF327688 FUJ327681:FUJ327688 FKN327681:FKN327688 FAR327681:FAR327688 EQV327681:EQV327688 EGZ327681:EGZ327688 DXD327681:DXD327688 DNH327681:DNH327688 DDL327681:DDL327688 CTP327681:CTP327688 CJT327681:CJT327688 BZX327681:BZX327688 BQB327681:BQB327688 BGF327681:BGF327688 AWJ327681:AWJ327688 AMN327681:AMN327688 ACR327681:ACR327688 SV327681:SV327688 IZ327681:IZ327688 D327681:D327688 WVL262145:WVL262152 WLP262145:WLP262152 WBT262145:WBT262152 VRX262145:VRX262152 VIB262145:VIB262152 UYF262145:UYF262152 UOJ262145:UOJ262152 UEN262145:UEN262152 TUR262145:TUR262152 TKV262145:TKV262152 TAZ262145:TAZ262152 SRD262145:SRD262152 SHH262145:SHH262152 RXL262145:RXL262152 RNP262145:RNP262152 RDT262145:RDT262152 QTX262145:QTX262152 QKB262145:QKB262152 QAF262145:QAF262152 PQJ262145:PQJ262152 PGN262145:PGN262152 OWR262145:OWR262152 OMV262145:OMV262152 OCZ262145:OCZ262152 NTD262145:NTD262152 NJH262145:NJH262152 MZL262145:MZL262152 MPP262145:MPP262152 MFT262145:MFT262152 LVX262145:LVX262152 LMB262145:LMB262152 LCF262145:LCF262152 KSJ262145:KSJ262152 KIN262145:KIN262152 JYR262145:JYR262152 JOV262145:JOV262152 JEZ262145:JEZ262152 IVD262145:IVD262152 ILH262145:ILH262152 IBL262145:IBL262152 HRP262145:HRP262152 HHT262145:HHT262152 GXX262145:GXX262152 GOB262145:GOB262152 GEF262145:GEF262152 FUJ262145:FUJ262152 FKN262145:FKN262152 FAR262145:FAR262152 EQV262145:EQV262152 EGZ262145:EGZ262152 DXD262145:DXD262152 DNH262145:DNH262152 DDL262145:DDL262152 CTP262145:CTP262152 CJT262145:CJT262152 BZX262145:BZX262152 BQB262145:BQB262152 BGF262145:BGF262152 AWJ262145:AWJ262152 AMN262145:AMN262152 ACR262145:ACR262152 SV262145:SV262152 IZ262145:IZ262152 D262145:D262152 WVL196609:WVL196616 WLP196609:WLP196616 WBT196609:WBT196616 VRX196609:VRX196616 VIB196609:VIB196616 UYF196609:UYF196616 UOJ196609:UOJ196616 UEN196609:UEN196616 TUR196609:TUR196616 TKV196609:TKV196616 TAZ196609:TAZ196616 SRD196609:SRD196616 SHH196609:SHH196616 RXL196609:RXL196616 RNP196609:RNP196616 RDT196609:RDT196616 QTX196609:QTX196616 QKB196609:QKB196616 QAF196609:QAF196616 PQJ196609:PQJ196616 PGN196609:PGN196616 OWR196609:OWR196616 OMV196609:OMV196616 OCZ196609:OCZ196616 NTD196609:NTD196616 NJH196609:NJH196616 MZL196609:MZL196616 MPP196609:MPP196616 MFT196609:MFT196616 LVX196609:LVX196616 LMB196609:LMB196616 LCF196609:LCF196616 KSJ196609:KSJ196616 KIN196609:KIN196616 JYR196609:JYR196616 JOV196609:JOV196616 JEZ196609:JEZ196616 IVD196609:IVD196616 ILH196609:ILH196616 IBL196609:IBL196616 HRP196609:HRP196616 HHT196609:HHT196616 GXX196609:GXX196616 GOB196609:GOB196616 GEF196609:GEF196616 FUJ196609:FUJ196616 FKN196609:FKN196616 FAR196609:FAR196616 EQV196609:EQV196616 EGZ196609:EGZ196616 DXD196609:DXD196616 DNH196609:DNH196616 DDL196609:DDL196616 CTP196609:CTP196616 CJT196609:CJT196616 BZX196609:BZX196616 BQB196609:BQB196616 BGF196609:BGF196616 AWJ196609:AWJ196616 AMN196609:AMN196616 ACR196609:ACR196616 SV196609:SV196616 IZ196609:IZ196616 D196609:D196616 WVL131073:WVL131080 WLP131073:WLP131080 WBT131073:WBT131080 VRX131073:VRX131080 VIB131073:VIB131080 UYF131073:UYF131080 UOJ131073:UOJ131080 UEN131073:UEN131080 TUR131073:TUR131080 TKV131073:TKV131080 TAZ131073:TAZ131080 SRD131073:SRD131080 SHH131073:SHH131080 RXL131073:RXL131080 RNP131073:RNP131080 RDT131073:RDT131080 QTX131073:QTX131080 QKB131073:QKB131080 QAF131073:QAF131080 PQJ131073:PQJ131080 PGN131073:PGN131080 OWR131073:OWR131080 OMV131073:OMV131080 OCZ131073:OCZ131080 NTD131073:NTD131080 NJH131073:NJH131080 MZL131073:MZL131080 MPP131073:MPP131080 MFT131073:MFT131080 LVX131073:LVX131080 LMB131073:LMB131080 LCF131073:LCF131080 KSJ131073:KSJ131080 KIN131073:KIN131080 JYR131073:JYR131080 JOV131073:JOV131080 JEZ131073:JEZ131080 IVD131073:IVD131080 ILH131073:ILH131080 IBL131073:IBL131080 HRP131073:HRP131080 HHT131073:HHT131080 GXX131073:GXX131080 GOB131073:GOB131080 GEF131073:GEF131080 FUJ131073:FUJ131080 FKN131073:FKN131080 FAR131073:FAR131080 EQV131073:EQV131080 EGZ131073:EGZ131080 DXD131073:DXD131080 DNH131073:DNH131080 DDL131073:DDL131080 CTP131073:CTP131080 CJT131073:CJT131080 BZX131073:BZX131080 BQB131073:BQB131080 BGF131073:BGF131080 AWJ131073:AWJ131080 AMN131073:AMN131080 ACR131073:ACR131080 SV131073:SV131080 IZ131073:IZ131080 D131073:D131080 WVL65537:WVL65544 WLP65537:WLP65544 WBT65537:WBT65544 VRX65537:VRX65544 VIB65537:VIB65544 UYF65537:UYF65544 UOJ65537:UOJ65544 UEN65537:UEN65544 TUR65537:TUR65544 TKV65537:TKV65544 TAZ65537:TAZ65544 SRD65537:SRD65544 SHH65537:SHH65544 RXL65537:RXL65544 RNP65537:RNP65544 RDT65537:RDT65544 QTX65537:QTX65544 QKB65537:QKB65544 QAF65537:QAF65544 PQJ65537:PQJ65544 PGN65537:PGN65544 OWR65537:OWR65544 OMV65537:OMV65544 OCZ65537:OCZ65544 NTD65537:NTD65544 NJH65537:NJH65544 MZL65537:MZL65544 MPP65537:MPP65544 MFT65537:MFT65544 LVX65537:LVX65544 LMB65537:LMB65544 LCF65537:LCF65544 KSJ65537:KSJ65544 KIN65537:KIN65544 JYR65537:JYR65544 JOV65537:JOV65544 JEZ65537:JEZ65544 IVD65537:IVD65544 ILH65537:ILH65544 IBL65537:IBL65544 HRP65537:HRP65544 HHT65537:HHT65544 GXX65537:GXX65544 GOB65537:GOB65544 GEF65537:GEF65544 FUJ65537:FUJ65544 FKN65537:FKN65544 FAR65537:FAR65544 EQV65537:EQV65544 EGZ65537:EGZ65544 DXD65537:DXD65544 DNH65537:DNH65544 DDL65537:DDL65544 CTP65537:CTP65544 CJT65537:CJT65544 BZX65537:BZX65544 BQB65537:BQB65544 BGF65537:BGF65544 AWJ65537:AWJ65544 AMN65537:AMN65544 ACR65537:ACR65544 SV65537:SV65544 IZ65537:IZ65544 D65537:D65544 IZ13:IZ20 SV13:SV20 ACR13:ACR20 AMN13:AMN20 AWJ13:AWJ20 BGF13:BGF20 BQB13:BQB20 BZX13:BZX20 CJT13:CJT20 CTP13:CTP20 DDL13:DDL20 DNH13:DNH20 DXD13:DXD20 EGZ13:EGZ20 EQV13:EQV20 FAR13:FAR20 FKN13:FKN20 FUJ13:FUJ20 GEF13:GEF20 GOB13:GOB20 GXX13:GXX20 HHT13:HHT20 HRP13:HRP20 IBL13:IBL20 ILH13:ILH20 IVD13:IVD20 JEZ13:JEZ20 JOV13:JOV20 JYR13:JYR20 KIN13:KIN20 KSJ13:KSJ20 LCF13:LCF20 LMB13:LMB20 LVX13:LVX20 MFT13:MFT20 MPP13:MPP20 MZL13:MZL20 NJH13:NJH20 NTD13:NTD20 OCZ13:OCZ20 OMV13:OMV20 OWR13:OWR20 PGN13:PGN20 PQJ13:PQJ20 QAF13:QAF20 QKB13:QKB20 QTX13:QTX20 RDT13:RDT20 RNP13:RNP20 RXL13:RXL20 SHH13:SHH20 SRD13:SRD20 TAZ13:TAZ20 TKV13:TKV20 TUR13:TUR20 UEN13:UEN20 UOJ13:UOJ20 UYF13:UYF20 VIB13:VIB20 VRX13:VRX20 WBT13:WBT20 WLP13:WLP20 WVL13:WVL20 D22:D28 IZ22:IZ28 SV22:SV28 ACR22:ACR28 AMN22:AMN28 AWJ22:AWJ28 BGF22:BGF28 BQB22:BQB28 BZX22:BZX28 CJT22:CJT28 CTP22:CTP28 DDL22:DDL28 DNH22:DNH28 DXD22:DXD28 EGZ22:EGZ28 EQV22:EQV28 FAR22:FAR28 FKN22:FKN28 FUJ22:FUJ28 GEF22:GEF28 GOB22:GOB28 GXX22:GXX28 HHT22:HHT28 HRP22:HRP28 IBL22:IBL28 ILH22:ILH28 IVD22:IVD28 JEZ22:JEZ28 JOV22:JOV28 JYR22:JYR28 KIN22:KIN28 KSJ22:KSJ28 LCF22:LCF28 LMB22:LMB28 LVX22:LVX28 MFT22:MFT28 MPP22:MPP28 MZL22:MZL28 NJH22:NJH28 NTD22:NTD28 OCZ22:OCZ28 OMV22:OMV28 OWR22:OWR28 PGN22:PGN28 PQJ22:PQJ28 QAF22:QAF28 QKB22:QKB28 QTX22:QTX28 RDT22:RDT28 RNP22:RNP28 RXL22:RXL28 SHH22:SHH28 SRD22:SRD28 TAZ22:TAZ28 TKV22:TKV28 TUR22:TUR28 UEN22:UEN28 UOJ22:UOJ28 UYF22:UYF28 VIB22:VIB28 VRX22:VRX28 WBT22:WBT28 WLP22:WLP28 WVL22:WVL28 D13:D20">
      <formula1>"1, 2, 3"</formula1>
    </dataValidation>
    <dataValidation errorStyle="warning" allowBlank="1" showInputMessage="1" showErrorMessage="1" errorTitle="Factor" error="This factor is not included in the drop-down list. Is this the factor you want to use?" sqref="WVN983058 WLR983058 WBV983058 VRZ983058 VID983058 UYH983058 UOL983058 UEP983058 TUT983058 TKX983058 TBB983058 SRF983058 SHJ983058 RXN983058 RNR983058 RDV983058 QTZ983058 QKD983058 QAH983058 PQL983058 PGP983058 OWT983058 OMX983058 ODB983058 NTF983058 NJJ983058 MZN983058 MPR983058 MFV983058 LVZ983058 LMD983058 LCH983058 KSL983058 KIP983058 JYT983058 JOX983058 JFB983058 IVF983058 ILJ983058 IBN983058 HRR983058 HHV983058 GXZ983058 GOD983058 GEH983058 FUL983058 FKP983058 FAT983058 EQX983058 EHB983058 DXF983058 DNJ983058 DDN983058 CTR983058 CJV983058 BZZ983058 BQD983058 BGH983058 AWL983058 AMP983058 ACT983058 SX983058 JB983058 F983058 WVN917522 WLR917522 WBV917522 VRZ917522 VID917522 UYH917522 UOL917522 UEP917522 TUT917522 TKX917522 TBB917522 SRF917522 SHJ917522 RXN917522 RNR917522 RDV917522 QTZ917522 QKD917522 QAH917522 PQL917522 PGP917522 OWT917522 OMX917522 ODB917522 NTF917522 NJJ917522 MZN917522 MPR917522 MFV917522 LVZ917522 LMD917522 LCH917522 KSL917522 KIP917522 JYT917522 JOX917522 JFB917522 IVF917522 ILJ917522 IBN917522 HRR917522 HHV917522 GXZ917522 GOD917522 GEH917522 FUL917522 FKP917522 FAT917522 EQX917522 EHB917522 DXF917522 DNJ917522 DDN917522 CTR917522 CJV917522 BZZ917522 BQD917522 BGH917522 AWL917522 AMP917522 ACT917522 SX917522 JB917522 F917522 WVN851986 WLR851986 WBV851986 VRZ851986 VID851986 UYH851986 UOL851986 UEP851986 TUT851986 TKX851986 TBB851986 SRF851986 SHJ851986 RXN851986 RNR851986 RDV851986 QTZ851986 QKD851986 QAH851986 PQL851986 PGP851986 OWT851986 OMX851986 ODB851986 NTF851986 NJJ851986 MZN851986 MPR851986 MFV851986 LVZ851986 LMD851986 LCH851986 KSL851986 KIP851986 JYT851986 JOX851986 JFB851986 IVF851986 ILJ851986 IBN851986 HRR851986 HHV851986 GXZ851986 GOD851986 GEH851986 FUL851986 FKP851986 FAT851986 EQX851986 EHB851986 DXF851986 DNJ851986 DDN851986 CTR851986 CJV851986 BZZ851986 BQD851986 BGH851986 AWL851986 AMP851986 ACT851986 SX851986 JB851986 F851986 WVN786450 WLR786450 WBV786450 VRZ786450 VID786450 UYH786450 UOL786450 UEP786450 TUT786450 TKX786450 TBB786450 SRF786450 SHJ786450 RXN786450 RNR786450 RDV786450 QTZ786450 QKD786450 QAH786450 PQL786450 PGP786450 OWT786450 OMX786450 ODB786450 NTF786450 NJJ786450 MZN786450 MPR786450 MFV786450 LVZ786450 LMD786450 LCH786450 KSL786450 KIP786450 JYT786450 JOX786450 JFB786450 IVF786450 ILJ786450 IBN786450 HRR786450 HHV786450 GXZ786450 GOD786450 GEH786450 FUL786450 FKP786450 FAT786450 EQX786450 EHB786450 DXF786450 DNJ786450 DDN786450 CTR786450 CJV786450 BZZ786450 BQD786450 BGH786450 AWL786450 AMP786450 ACT786450 SX786450 JB786450 F786450 WVN720914 WLR720914 WBV720914 VRZ720914 VID720914 UYH720914 UOL720914 UEP720914 TUT720914 TKX720914 TBB720914 SRF720914 SHJ720914 RXN720914 RNR720914 RDV720914 QTZ720914 QKD720914 QAH720914 PQL720914 PGP720914 OWT720914 OMX720914 ODB720914 NTF720914 NJJ720914 MZN720914 MPR720914 MFV720914 LVZ720914 LMD720914 LCH720914 KSL720914 KIP720914 JYT720914 JOX720914 JFB720914 IVF720914 ILJ720914 IBN720914 HRR720914 HHV720914 GXZ720914 GOD720914 GEH720914 FUL720914 FKP720914 FAT720914 EQX720914 EHB720914 DXF720914 DNJ720914 DDN720914 CTR720914 CJV720914 BZZ720914 BQD720914 BGH720914 AWL720914 AMP720914 ACT720914 SX720914 JB720914 F720914 WVN655378 WLR655378 WBV655378 VRZ655378 VID655378 UYH655378 UOL655378 UEP655378 TUT655378 TKX655378 TBB655378 SRF655378 SHJ655378 RXN655378 RNR655378 RDV655378 QTZ655378 QKD655378 QAH655378 PQL655378 PGP655378 OWT655378 OMX655378 ODB655378 NTF655378 NJJ655378 MZN655378 MPR655378 MFV655378 LVZ655378 LMD655378 LCH655378 KSL655378 KIP655378 JYT655378 JOX655378 JFB655378 IVF655378 ILJ655378 IBN655378 HRR655378 HHV655378 GXZ655378 GOD655378 GEH655378 FUL655378 FKP655378 FAT655378 EQX655378 EHB655378 DXF655378 DNJ655378 DDN655378 CTR655378 CJV655378 BZZ655378 BQD655378 BGH655378 AWL655378 AMP655378 ACT655378 SX655378 JB655378 F655378 WVN589842 WLR589842 WBV589842 VRZ589842 VID589842 UYH589842 UOL589842 UEP589842 TUT589842 TKX589842 TBB589842 SRF589842 SHJ589842 RXN589842 RNR589842 RDV589842 QTZ589842 QKD589842 QAH589842 PQL589842 PGP589842 OWT589842 OMX589842 ODB589842 NTF589842 NJJ589842 MZN589842 MPR589842 MFV589842 LVZ589842 LMD589842 LCH589842 KSL589842 KIP589842 JYT589842 JOX589842 JFB589842 IVF589842 ILJ589842 IBN589842 HRR589842 HHV589842 GXZ589842 GOD589842 GEH589842 FUL589842 FKP589842 FAT589842 EQX589842 EHB589842 DXF589842 DNJ589842 DDN589842 CTR589842 CJV589842 BZZ589842 BQD589842 BGH589842 AWL589842 AMP589842 ACT589842 SX589842 JB589842 F589842 WVN524306 WLR524306 WBV524306 VRZ524306 VID524306 UYH524306 UOL524306 UEP524306 TUT524306 TKX524306 TBB524306 SRF524306 SHJ524306 RXN524306 RNR524306 RDV524306 QTZ524306 QKD524306 QAH524306 PQL524306 PGP524306 OWT524306 OMX524306 ODB524306 NTF524306 NJJ524306 MZN524306 MPR524306 MFV524306 LVZ524306 LMD524306 LCH524306 KSL524306 KIP524306 JYT524306 JOX524306 JFB524306 IVF524306 ILJ524306 IBN524306 HRR524306 HHV524306 GXZ524306 GOD524306 GEH524306 FUL524306 FKP524306 FAT524306 EQX524306 EHB524306 DXF524306 DNJ524306 DDN524306 CTR524306 CJV524306 BZZ524306 BQD524306 BGH524306 AWL524306 AMP524306 ACT524306 SX524306 JB524306 F524306 WVN458770 WLR458770 WBV458770 VRZ458770 VID458770 UYH458770 UOL458770 UEP458770 TUT458770 TKX458770 TBB458770 SRF458770 SHJ458770 RXN458770 RNR458770 RDV458770 QTZ458770 QKD458770 QAH458770 PQL458770 PGP458770 OWT458770 OMX458770 ODB458770 NTF458770 NJJ458770 MZN458770 MPR458770 MFV458770 LVZ458770 LMD458770 LCH458770 KSL458770 KIP458770 JYT458770 JOX458770 JFB458770 IVF458770 ILJ458770 IBN458770 HRR458770 HHV458770 GXZ458770 GOD458770 GEH458770 FUL458770 FKP458770 FAT458770 EQX458770 EHB458770 DXF458770 DNJ458770 DDN458770 CTR458770 CJV458770 BZZ458770 BQD458770 BGH458770 AWL458770 AMP458770 ACT458770 SX458770 JB458770 F458770 WVN393234 WLR393234 WBV393234 VRZ393234 VID393234 UYH393234 UOL393234 UEP393234 TUT393234 TKX393234 TBB393234 SRF393234 SHJ393234 RXN393234 RNR393234 RDV393234 QTZ393234 QKD393234 QAH393234 PQL393234 PGP393234 OWT393234 OMX393234 ODB393234 NTF393234 NJJ393234 MZN393234 MPR393234 MFV393234 LVZ393234 LMD393234 LCH393234 KSL393234 KIP393234 JYT393234 JOX393234 JFB393234 IVF393234 ILJ393234 IBN393234 HRR393234 HHV393234 GXZ393234 GOD393234 GEH393234 FUL393234 FKP393234 FAT393234 EQX393234 EHB393234 DXF393234 DNJ393234 DDN393234 CTR393234 CJV393234 BZZ393234 BQD393234 BGH393234 AWL393234 AMP393234 ACT393234 SX393234 JB393234 F393234 WVN327698 WLR327698 WBV327698 VRZ327698 VID327698 UYH327698 UOL327698 UEP327698 TUT327698 TKX327698 TBB327698 SRF327698 SHJ327698 RXN327698 RNR327698 RDV327698 QTZ327698 QKD327698 QAH327698 PQL327698 PGP327698 OWT327698 OMX327698 ODB327698 NTF327698 NJJ327698 MZN327698 MPR327698 MFV327698 LVZ327698 LMD327698 LCH327698 KSL327698 KIP327698 JYT327698 JOX327698 JFB327698 IVF327698 ILJ327698 IBN327698 HRR327698 HHV327698 GXZ327698 GOD327698 GEH327698 FUL327698 FKP327698 FAT327698 EQX327698 EHB327698 DXF327698 DNJ327698 DDN327698 CTR327698 CJV327698 BZZ327698 BQD327698 BGH327698 AWL327698 AMP327698 ACT327698 SX327698 JB327698 F327698 WVN262162 WLR262162 WBV262162 VRZ262162 VID262162 UYH262162 UOL262162 UEP262162 TUT262162 TKX262162 TBB262162 SRF262162 SHJ262162 RXN262162 RNR262162 RDV262162 QTZ262162 QKD262162 QAH262162 PQL262162 PGP262162 OWT262162 OMX262162 ODB262162 NTF262162 NJJ262162 MZN262162 MPR262162 MFV262162 LVZ262162 LMD262162 LCH262162 KSL262162 KIP262162 JYT262162 JOX262162 JFB262162 IVF262162 ILJ262162 IBN262162 HRR262162 HHV262162 GXZ262162 GOD262162 GEH262162 FUL262162 FKP262162 FAT262162 EQX262162 EHB262162 DXF262162 DNJ262162 DDN262162 CTR262162 CJV262162 BZZ262162 BQD262162 BGH262162 AWL262162 AMP262162 ACT262162 SX262162 JB262162 F262162 WVN196626 WLR196626 WBV196626 VRZ196626 VID196626 UYH196626 UOL196626 UEP196626 TUT196626 TKX196626 TBB196626 SRF196626 SHJ196626 RXN196626 RNR196626 RDV196626 QTZ196626 QKD196626 QAH196626 PQL196626 PGP196626 OWT196626 OMX196626 ODB196626 NTF196626 NJJ196626 MZN196626 MPR196626 MFV196626 LVZ196626 LMD196626 LCH196626 KSL196626 KIP196626 JYT196626 JOX196626 JFB196626 IVF196626 ILJ196626 IBN196626 HRR196626 HHV196626 GXZ196626 GOD196626 GEH196626 FUL196626 FKP196626 FAT196626 EQX196626 EHB196626 DXF196626 DNJ196626 DDN196626 CTR196626 CJV196626 BZZ196626 BQD196626 BGH196626 AWL196626 AMP196626 ACT196626 SX196626 JB196626 F196626 WVN131090 WLR131090 WBV131090 VRZ131090 VID131090 UYH131090 UOL131090 UEP131090 TUT131090 TKX131090 TBB131090 SRF131090 SHJ131090 RXN131090 RNR131090 RDV131090 QTZ131090 QKD131090 QAH131090 PQL131090 PGP131090 OWT131090 OMX131090 ODB131090 NTF131090 NJJ131090 MZN131090 MPR131090 MFV131090 LVZ131090 LMD131090 LCH131090 KSL131090 KIP131090 JYT131090 JOX131090 JFB131090 IVF131090 ILJ131090 IBN131090 HRR131090 HHV131090 GXZ131090 GOD131090 GEH131090 FUL131090 FKP131090 FAT131090 EQX131090 EHB131090 DXF131090 DNJ131090 DDN131090 CTR131090 CJV131090 BZZ131090 BQD131090 BGH131090 AWL131090 AMP131090 ACT131090 SX131090 JB131090 F131090 WVN65554 WLR65554 WBV65554 VRZ65554 VID65554 UYH65554 UOL65554 UEP65554 TUT65554 TKX65554 TBB65554 SRF65554 SHJ65554 RXN65554 RNR65554 RDV65554 QTZ65554 QKD65554 QAH65554 PQL65554 PGP65554 OWT65554 OMX65554 ODB65554 NTF65554 NJJ65554 MZN65554 MPR65554 MFV65554 LVZ65554 LMD65554 LCH65554 KSL65554 KIP65554 JYT65554 JOX65554 JFB65554 IVF65554 ILJ65554 IBN65554 HRR65554 HHV65554 GXZ65554 GOD65554 GEH65554 FUL65554 FKP65554 FAT65554 EQX65554 EHB65554 DXF65554 DNJ65554 DDN65554 CTR65554 CJV65554 BZZ65554 BQD65554 BGH65554 AWL65554 AMP65554 ACT65554 SX65554 JB65554 F65554 WVN983050:WVN983056 WLR983050:WLR983056 WBV983050:WBV983056 VRZ983050:VRZ983056 VID983050:VID983056 UYH983050:UYH983056 UOL983050:UOL983056 UEP983050:UEP983056 TUT983050:TUT983056 TKX983050:TKX983056 TBB983050:TBB983056 SRF983050:SRF983056 SHJ983050:SHJ983056 RXN983050:RXN983056 RNR983050:RNR983056 RDV983050:RDV983056 QTZ983050:QTZ983056 QKD983050:QKD983056 QAH983050:QAH983056 PQL983050:PQL983056 PGP983050:PGP983056 OWT983050:OWT983056 OMX983050:OMX983056 ODB983050:ODB983056 NTF983050:NTF983056 NJJ983050:NJJ983056 MZN983050:MZN983056 MPR983050:MPR983056 MFV983050:MFV983056 LVZ983050:LVZ983056 LMD983050:LMD983056 LCH983050:LCH983056 KSL983050:KSL983056 KIP983050:KIP983056 JYT983050:JYT983056 JOX983050:JOX983056 JFB983050:JFB983056 IVF983050:IVF983056 ILJ983050:ILJ983056 IBN983050:IBN983056 HRR983050:HRR983056 HHV983050:HHV983056 GXZ983050:GXZ983056 GOD983050:GOD983056 GEH983050:GEH983056 FUL983050:FUL983056 FKP983050:FKP983056 FAT983050:FAT983056 EQX983050:EQX983056 EHB983050:EHB983056 DXF983050:DXF983056 DNJ983050:DNJ983056 DDN983050:DDN983056 CTR983050:CTR983056 CJV983050:CJV983056 BZZ983050:BZZ983056 BQD983050:BQD983056 BGH983050:BGH983056 AWL983050:AWL983056 AMP983050:AMP983056 ACT983050:ACT983056 SX983050:SX983056 JB983050:JB983056 F983050:F983056 WVN917514:WVN917520 WLR917514:WLR917520 WBV917514:WBV917520 VRZ917514:VRZ917520 VID917514:VID917520 UYH917514:UYH917520 UOL917514:UOL917520 UEP917514:UEP917520 TUT917514:TUT917520 TKX917514:TKX917520 TBB917514:TBB917520 SRF917514:SRF917520 SHJ917514:SHJ917520 RXN917514:RXN917520 RNR917514:RNR917520 RDV917514:RDV917520 QTZ917514:QTZ917520 QKD917514:QKD917520 QAH917514:QAH917520 PQL917514:PQL917520 PGP917514:PGP917520 OWT917514:OWT917520 OMX917514:OMX917520 ODB917514:ODB917520 NTF917514:NTF917520 NJJ917514:NJJ917520 MZN917514:MZN917520 MPR917514:MPR917520 MFV917514:MFV917520 LVZ917514:LVZ917520 LMD917514:LMD917520 LCH917514:LCH917520 KSL917514:KSL917520 KIP917514:KIP917520 JYT917514:JYT917520 JOX917514:JOX917520 JFB917514:JFB917520 IVF917514:IVF917520 ILJ917514:ILJ917520 IBN917514:IBN917520 HRR917514:HRR917520 HHV917514:HHV917520 GXZ917514:GXZ917520 GOD917514:GOD917520 GEH917514:GEH917520 FUL917514:FUL917520 FKP917514:FKP917520 FAT917514:FAT917520 EQX917514:EQX917520 EHB917514:EHB917520 DXF917514:DXF917520 DNJ917514:DNJ917520 DDN917514:DDN917520 CTR917514:CTR917520 CJV917514:CJV917520 BZZ917514:BZZ917520 BQD917514:BQD917520 BGH917514:BGH917520 AWL917514:AWL917520 AMP917514:AMP917520 ACT917514:ACT917520 SX917514:SX917520 JB917514:JB917520 F917514:F917520 WVN851978:WVN851984 WLR851978:WLR851984 WBV851978:WBV851984 VRZ851978:VRZ851984 VID851978:VID851984 UYH851978:UYH851984 UOL851978:UOL851984 UEP851978:UEP851984 TUT851978:TUT851984 TKX851978:TKX851984 TBB851978:TBB851984 SRF851978:SRF851984 SHJ851978:SHJ851984 RXN851978:RXN851984 RNR851978:RNR851984 RDV851978:RDV851984 QTZ851978:QTZ851984 QKD851978:QKD851984 QAH851978:QAH851984 PQL851978:PQL851984 PGP851978:PGP851984 OWT851978:OWT851984 OMX851978:OMX851984 ODB851978:ODB851984 NTF851978:NTF851984 NJJ851978:NJJ851984 MZN851978:MZN851984 MPR851978:MPR851984 MFV851978:MFV851984 LVZ851978:LVZ851984 LMD851978:LMD851984 LCH851978:LCH851984 KSL851978:KSL851984 KIP851978:KIP851984 JYT851978:JYT851984 JOX851978:JOX851984 JFB851978:JFB851984 IVF851978:IVF851984 ILJ851978:ILJ851984 IBN851978:IBN851984 HRR851978:HRR851984 HHV851978:HHV851984 GXZ851978:GXZ851984 GOD851978:GOD851984 GEH851978:GEH851984 FUL851978:FUL851984 FKP851978:FKP851984 FAT851978:FAT851984 EQX851978:EQX851984 EHB851978:EHB851984 DXF851978:DXF851984 DNJ851978:DNJ851984 DDN851978:DDN851984 CTR851978:CTR851984 CJV851978:CJV851984 BZZ851978:BZZ851984 BQD851978:BQD851984 BGH851978:BGH851984 AWL851978:AWL851984 AMP851978:AMP851984 ACT851978:ACT851984 SX851978:SX851984 JB851978:JB851984 F851978:F851984 WVN786442:WVN786448 WLR786442:WLR786448 WBV786442:WBV786448 VRZ786442:VRZ786448 VID786442:VID786448 UYH786442:UYH786448 UOL786442:UOL786448 UEP786442:UEP786448 TUT786442:TUT786448 TKX786442:TKX786448 TBB786442:TBB786448 SRF786442:SRF786448 SHJ786442:SHJ786448 RXN786442:RXN786448 RNR786442:RNR786448 RDV786442:RDV786448 QTZ786442:QTZ786448 QKD786442:QKD786448 QAH786442:QAH786448 PQL786442:PQL786448 PGP786442:PGP786448 OWT786442:OWT786448 OMX786442:OMX786448 ODB786442:ODB786448 NTF786442:NTF786448 NJJ786442:NJJ786448 MZN786442:MZN786448 MPR786442:MPR786448 MFV786442:MFV786448 LVZ786442:LVZ786448 LMD786442:LMD786448 LCH786442:LCH786448 KSL786442:KSL786448 KIP786442:KIP786448 JYT786442:JYT786448 JOX786442:JOX786448 JFB786442:JFB786448 IVF786442:IVF786448 ILJ786442:ILJ786448 IBN786442:IBN786448 HRR786442:HRR786448 HHV786442:HHV786448 GXZ786442:GXZ786448 GOD786442:GOD786448 GEH786442:GEH786448 FUL786442:FUL786448 FKP786442:FKP786448 FAT786442:FAT786448 EQX786442:EQX786448 EHB786442:EHB786448 DXF786442:DXF786448 DNJ786442:DNJ786448 DDN786442:DDN786448 CTR786442:CTR786448 CJV786442:CJV786448 BZZ786442:BZZ786448 BQD786442:BQD786448 BGH786442:BGH786448 AWL786442:AWL786448 AMP786442:AMP786448 ACT786442:ACT786448 SX786442:SX786448 JB786442:JB786448 F786442:F786448 WVN720906:WVN720912 WLR720906:WLR720912 WBV720906:WBV720912 VRZ720906:VRZ720912 VID720906:VID720912 UYH720906:UYH720912 UOL720906:UOL720912 UEP720906:UEP720912 TUT720906:TUT720912 TKX720906:TKX720912 TBB720906:TBB720912 SRF720906:SRF720912 SHJ720906:SHJ720912 RXN720906:RXN720912 RNR720906:RNR720912 RDV720906:RDV720912 QTZ720906:QTZ720912 QKD720906:QKD720912 QAH720906:QAH720912 PQL720906:PQL720912 PGP720906:PGP720912 OWT720906:OWT720912 OMX720906:OMX720912 ODB720906:ODB720912 NTF720906:NTF720912 NJJ720906:NJJ720912 MZN720906:MZN720912 MPR720906:MPR720912 MFV720906:MFV720912 LVZ720906:LVZ720912 LMD720906:LMD720912 LCH720906:LCH720912 KSL720906:KSL720912 KIP720906:KIP720912 JYT720906:JYT720912 JOX720906:JOX720912 JFB720906:JFB720912 IVF720906:IVF720912 ILJ720906:ILJ720912 IBN720906:IBN720912 HRR720906:HRR720912 HHV720906:HHV720912 GXZ720906:GXZ720912 GOD720906:GOD720912 GEH720906:GEH720912 FUL720906:FUL720912 FKP720906:FKP720912 FAT720906:FAT720912 EQX720906:EQX720912 EHB720906:EHB720912 DXF720906:DXF720912 DNJ720906:DNJ720912 DDN720906:DDN720912 CTR720906:CTR720912 CJV720906:CJV720912 BZZ720906:BZZ720912 BQD720906:BQD720912 BGH720906:BGH720912 AWL720906:AWL720912 AMP720906:AMP720912 ACT720906:ACT720912 SX720906:SX720912 JB720906:JB720912 F720906:F720912 WVN655370:WVN655376 WLR655370:WLR655376 WBV655370:WBV655376 VRZ655370:VRZ655376 VID655370:VID655376 UYH655370:UYH655376 UOL655370:UOL655376 UEP655370:UEP655376 TUT655370:TUT655376 TKX655370:TKX655376 TBB655370:TBB655376 SRF655370:SRF655376 SHJ655370:SHJ655376 RXN655370:RXN655376 RNR655370:RNR655376 RDV655370:RDV655376 QTZ655370:QTZ655376 QKD655370:QKD655376 QAH655370:QAH655376 PQL655370:PQL655376 PGP655370:PGP655376 OWT655370:OWT655376 OMX655370:OMX655376 ODB655370:ODB655376 NTF655370:NTF655376 NJJ655370:NJJ655376 MZN655370:MZN655376 MPR655370:MPR655376 MFV655370:MFV655376 LVZ655370:LVZ655376 LMD655370:LMD655376 LCH655370:LCH655376 KSL655370:KSL655376 KIP655370:KIP655376 JYT655370:JYT655376 JOX655370:JOX655376 JFB655370:JFB655376 IVF655370:IVF655376 ILJ655370:ILJ655376 IBN655370:IBN655376 HRR655370:HRR655376 HHV655370:HHV655376 GXZ655370:GXZ655376 GOD655370:GOD655376 GEH655370:GEH655376 FUL655370:FUL655376 FKP655370:FKP655376 FAT655370:FAT655376 EQX655370:EQX655376 EHB655370:EHB655376 DXF655370:DXF655376 DNJ655370:DNJ655376 DDN655370:DDN655376 CTR655370:CTR655376 CJV655370:CJV655376 BZZ655370:BZZ655376 BQD655370:BQD655376 BGH655370:BGH655376 AWL655370:AWL655376 AMP655370:AMP655376 ACT655370:ACT655376 SX655370:SX655376 JB655370:JB655376 F655370:F655376 WVN589834:WVN589840 WLR589834:WLR589840 WBV589834:WBV589840 VRZ589834:VRZ589840 VID589834:VID589840 UYH589834:UYH589840 UOL589834:UOL589840 UEP589834:UEP589840 TUT589834:TUT589840 TKX589834:TKX589840 TBB589834:TBB589840 SRF589834:SRF589840 SHJ589834:SHJ589840 RXN589834:RXN589840 RNR589834:RNR589840 RDV589834:RDV589840 QTZ589834:QTZ589840 QKD589834:QKD589840 QAH589834:QAH589840 PQL589834:PQL589840 PGP589834:PGP589840 OWT589834:OWT589840 OMX589834:OMX589840 ODB589834:ODB589840 NTF589834:NTF589840 NJJ589834:NJJ589840 MZN589834:MZN589840 MPR589834:MPR589840 MFV589834:MFV589840 LVZ589834:LVZ589840 LMD589834:LMD589840 LCH589834:LCH589840 KSL589834:KSL589840 KIP589834:KIP589840 JYT589834:JYT589840 JOX589834:JOX589840 JFB589834:JFB589840 IVF589834:IVF589840 ILJ589834:ILJ589840 IBN589834:IBN589840 HRR589834:HRR589840 HHV589834:HHV589840 GXZ589834:GXZ589840 GOD589834:GOD589840 GEH589834:GEH589840 FUL589834:FUL589840 FKP589834:FKP589840 FAT589834:FAT589840 EQX589834:EQX589840 EHB589834:EHB589840 DXF589834:DXF589840 DNJ589834:DNJ589840 DDN589834:DDN589840 CTR589834:CTR589840 CJV589834:CJV589840 BZZ589834:BZZ589840 BQD589834:BQD589840 BGH589834:BGH589840 AWL589834:AWL589840 AMP589834:AMP589840 ACT589834:ACT589840 SX589834:SX589840 JB589834:JB589840 F589834:F589840 WVN524298:WVN524304 WLR524298:WLR524304 WBV524298:WBV524304 VRZ524298:VRZ524304 VID524298:VID524304 UYH524298:UYH524304 UOL524298:UOL524304 UEP524298:UEP524304 TUT524298:TUT524304 TKX524298:TKX524304 TBB524298:TBB524304 SRF524298:SRF524304 SHJ524298:SHJ524304 RXN524298:RXN524304 RNR524298:RNR524304 RDV524298:RDV524304 QTZ524298:QTZ524304 QKD524298:QKD524304 QAH524298:QAH524304 PQL524298:PQL524304 PGP524298:PGP524304 OWT524298:OWT524304 OMX524298:OMX524304 ODB524298:ODB524304 NTF524298:NTF524304 NJJ524298:NJJ524304 MZN524298:MZN524304 MPR524298:MPR524304 MFV524298:MFV524304 LVZ524298:LVZ524304 LMD524298:LMD524304 LCH524298:LCH524304 KSL524298:KSL524304 KIP524298:KIP524304 JYT524298:JYT524304 JOX524298:JOX524304 JFB524298:JFB524304 IVF524298:IVF524304 ILJ524298:ILJ524304 IBN524298:IBN524304 HRR524298:HRR524304 HHV524298:HHV524304 GXZ524298:GXZ524304 GOD524298:GOD524304 GEH524298:GEH524304 FUL524298:FUL524304 FKP524298:FKP524304 FAT524298:FAT524304 EQX524298:EQX524304 EHB524298:EHB524304 DXF524298:DXF524304 DNJ524298:DNJ524304 DDN524298:DDN524304 CTR524298:CTR524304 CJV524298:CJV524304 BZZ524298:BZZ524304 BQD524298:BQD524304 BGH524298:BGH524304 AWL524298:AWL524304 AMP524298:AMP524304 ACT524298:ACT524304 SX524298:SX524304 JB524298:JB524304 F524298:F524304 WVN458762:WVN458768 WLR458762:WLR458768 WBV458762:WBV458768 VRZ458762:VRZ458768 VID458762:VID458768 UYH458762:UYH458768 UOL458762:UOL458768 UEP458762:UEP458768 TUT458762:TUT458768 TKX458762:TKX458768 TBB458762:TBB458768 SRF458762:SRF458768 SHJ458762:SHJ458768 RXN458762:RXN458768 RNR458762:RNR458768 RDV458762:RDV458768 QTZ458762:QTZ458768 QKD458762:QKD458768 QAH458762:QAH458768 PQL458762:PQL458768 PGP458762:PGP458768 OWT458762:OWT458768 OMX458762:OMX458768 ODB458762:ODB458768 NTF458762:NTF458768 NJJ458762:NJJ458768 MZN458762:MZN458768 MPR458762:MPR458768 MFV458762:MFV458768 LVZ458762:LVZ458768 LMD458762:LMD458768 LCH458762:LCH458768 KSL458762:KSL458768 KIP458762:KIP458768 JYT458762:JYT458768 JOX458762:JOX458768 JFB458762:JFB458768 IVF458762:IVF458768 ILJ458762:ILJ458768 IBN458762:IBN458768 HRR458762:HRR458768 HHV458762:HHV458768 GXZ458762:GXZ458768 GOD458762:GOD458768 GEH458762:GEH458768 FUL458762:FUL458768 FKP458762:FKP458768 FAT458762:FAT458768 EQX458762:EQX458768 EHB458762:EHB458768 DXF458762:DXF458768 DNJ458762:DNJ458768 DDN458762:DDN458768 CTR458762:CTR458768 CJV458762:CJV458768 BZZ458762:BZZ458768 BQD458762:BQD458768 BGH458762:BGH458768 AWL458762:AWL458768 AMP458762:AMP458768 ACT458762:ACT458768 SX458762:SX458768 JB458762:JB458768 F458762:F458768 WVN393226:WVN393232 WLR393226:WLR393232 WBV393226:WBV393232 VRZ393226:VRZ393232 VID393226:VID393232 UYH393226:UYH393232 UOL393226:UOL393232 UEP393226:UEP393232 TUT393226:TUT393232 TKX393226:TKX393232 TBB393226:TBB393232 SRF393226:SRF393232 SHJ393226:SHJ393232 RXN393226:RXN393232 RNR393226:RNR393232 RDV393226:RDV393232 QTZ393226:QTZ393232 QKD393226:QKD393232 QAH393226:QAH393232 PQL393226:PQL393232 PGP393226:PGP393232 OWT393226:OWT393232 OMX393226:OMX393232 ODB393226:ODB393232 NTF393226:NTF393232 NJJ393226:NJJ393232 MZN393226:MZN393232 MPR393226:MPR393232 MFV393226:MFV393232 LVZ393226:LVZ393232 LMD393226:LMD393232 LCH393226:LCH393232 KSL393226:KSL393232 KIP393226:KIP393232 JYT393226:JYT393232 JOX393226:JOX393232 JFB393226:JFB393232 IVF393226:IVF393232 ILJ393226:ILJ393232 IBN393226:IBN393232 HRR393226:HRR393232 HHV393226:HHV393232 GXZ393226:GXZ393232 GOD393226:GOD393232 GEH393226:GEH393232 FUL393226:FUL393232 FKP393226:FKP393232 FAT393226:FAT393232 EQX393226:EQX393232 EHB393226:EHB393232 DXF393226:DXF393232 DNJ393226:DNJ393232 DDN393226:DDN393232 CTR393226:CTR393232 CJV393226:CJV393232 BZZ393226:BZZ393232 BQD393226:BQD393232 BGH393226:BGH393232 AWL393226:AWL393232 AMP393226:AMP393232 ACT393226:ACT393232 SX393226:SX393232 JB393226:JB393232 F393226:F393232 WVN327690:WVN327696 WLR327690:WLR327696 WBV327690:WBV327696 VRZ327690:VRZ327696 VID327690:VID327696 UYH327690:UYH327696 UOL327690:UOL327696 UEP327690:UEP327696 TUT327690:TUT327696 TKX327690:TKX327696 TBB327690:TBB327696 SRF327690:SRF327696 SHJ327690:SHJ327696 RXN327690:RXN327696 RNR327690:RNR327696 RDV327690:RDV327696 QTZ327690:QTZ327696 QKD327690:QKD327696 QAH327690:QAH327696 PQL327690:PQL327696 PGP327690:PGP327696 OWT327690:OWT327696 OMX327690:OMX327696 ODB327690:ODB327696 NTF327690:NTF327696 NJJ327690:NJJ327696 MZN327690:MZN327696 MPR327690:MPR327696 MFV327690:MFV327696 LVZ327690:LVZ327696 LMD327690:LMD327696 LCH327690:LCH327696 KSL327690:KSL327696 KIP327690:KIP327696 JYT327690:JYT327696 JOX327690:JOX327696 JFB327690:JFB327696 IVF327690:IVF327696 ILJ327690:ILJ327696 IBN327690:IBN327696 HRR327690:HRR327696 HHV327690:HHV327696 GXZ327690:GXZ327696 GOD327690:GOD327696 GEH327690:GEH327696 FUL327690:FUL327696 FKP327690:FKP327696 FAT327690:FAT327696 EQX327690:EQX327696 EHB327690:EHB327696 DXF327690:DXF327696 DNJ327690:DNJ327696 DDN327690:DDN327696 CTR327690:CTR327696 CJV327690:CJV327696 BZZ327690:BZZ327696 BQD327690:BQD327696 BGH327690:BGH327696 AWL327690:AWL327696 AMP327690:AMP327696 ACT327690:ACT327696 SX327690:SX327696 JB327690:JB327696 F327690:F327696 WVN262154:WVN262160 WLR262154:WLR262160 WBV262154:WBV262160 VRZ262154:VRZ262160 VID262154:VID262160 UYH262154:UYH262160 UOL262154:UOL262160 UEP262154:UEP262160 TUT262154:TUT262160 TKX262154:TKX262160 TBB262154:TBB262160 SRF262154:SRF262160 SHJ262154:SHJ262160 RXN262154:RXN262160 RNR262154:RNR262160 RDV262154:RDV262160 QTZ262154:QTZ262160 QKD262154:QKD262160 QAH262154:QAH262160 PQL262154:PQL262160 PGP262154:PGP262160 OWT262154:OWT262160 OMX262154:OMX262160 ODB262154:ODB262160 NTF262154:NTF262160 NJJ262154:NJJ262160 MZN262154:MZN262160 MPR262154:MPR262160 MFV262154:MFV262160 LVZ262154:LVZ262160 LMD262154:LMD262160 LCH262154:LCH262160 KSL262154:KSL262160 KIP262154:KIP262160 JYT262154:JYT262160 JOX262154:JOX262160 JFB262154:JFB262160 IVF262154:IVF262160 ILJ262154:ILJ262160 IBN262154:IBN262160 HRR262154:HRR262160 HHV262154:HHV262160 GXZ262154:GXZ262160 GOD262154:GOD262160 GEH262154:GEH262160 FUL262154:FUL262160 FKP262154:FKP262160 FAT262154:FAT262160 EQX262154:EQX262160 EHB262154:EHB262160 DXF262154:DXF262160 DNJ262154:DNJ262160 DDN262154:DDN262160 CTR262154:CTR262160 CJV262154:CJV262160 BZZ262154:BZZ262160 BQD262154:BQD262160 BGH262154:BGH262160 AWL262154:AWL262160 AMP262154:AMP262160 ACT262154:ACT262160 SX262154:SX262160 JB262154:JB262160 F262154:F262160 WVN196618:WVN196624 WLR196618:WLR196624 WBV196618:WBV196624 VRZ196618:VRZ196624 VID196618:VID196624 UYH196618:UYH196624 UOL196618:UOL196624 UEP196618:UEP196624 TUT196618:TUT196624 TKX196618:TKX196624 TBB196618:TBB196624 SRF196618:SRF196624 SHJ196618:SHJ196624 RXN196618:RXN196624 RNR196618:RNR196624 RDV196618:RDV196624 QTZ196618:QTZ196624 QKD196618:QKD196624 QAH196618:QAH196624 PQL196618:PQL196624 PGP196618:PGP196624 OWT196618:OWT196624 OMX196618:OMX196624 ODB196618:ODB196624 NTF196618:NTF196624 NJJ196618:NJJ196624 MZN196618:MZN196624 MPR196618:MPR196624 MFV196618:MFV196624 LVZ196618:LVZ196624 LMD196618:LMD196624 LCH196618:LCH196624 KSL196618:KSL196624 KIP196618:KIP196624 JYT196618:JYT196624 JOX196618:JOX196624 JFB196618:JFB196624 IVF196618:IVF196624 ILJ196618:ILJ196624 IBN196618:IBN196624 HRR196618:HRR196624 HHV196618:HHV196624 GXZ196618:GXZ196624 GOD196618:GOD196624 GEH196618:GEH196624 FUL196618:FUL196624 FKP196618:FKP196624 FAT196618:FAT196624 EQX196618:EQX196624 EHB196618:EHB196624 DXF196618:DXF196624 DNJ196618:DNJ196624 DDN196618:DDN196624 CTR196618:CTR196624 CJV196618:CJV196624 BZZ196618:BZZ196624 BQD196618:BQD196624 BGH196618:BGH196624 AWL196618:AWL196624 AMP196618:AMP196624 ACT196618:ACT196624 SX196618:SX196624 JB196618:JB196624 F196618:F196624 WVN131082:WVN131088 WLR131082:WLR131088 WBV131082:WBV131088 VRZ131082:VRZ131088 VID131082:VID131088 UYH131082:UYH131088 UOL131082:UOL131088 UEP131082:UEP131088 TUT131082:TUT131088 TKX131082:TKX131088 TBB131082:TBB131088 SRF131082:SRF131088 SHJ131082:SHJ131088 RXN131082:RXN131088 RNR131082:RNR131088 RDV131082:RDV131088 QTZ131082:QTZ131088 QKD131082:QKD131088 QAH131082:QAH131088 PQL131082:PQL131088 PGP131082:PGP131088 OWT131082:OWT131088 OMX131082:OMX131088 ODB131082:ODB131088 NTF131082:NTF131088 NJJ131082:NJJ131088 MZN131082:MZN131088 MPR131082:MPR131088 MFV131082:MFV131088 LVZ131082:LVZ131088 LMD131082:LMD131088 LCH131082:LCH131088 KSL131082:KSL131088 KIP131082:KIP131088 JYT131082:JYT131088 JOX131082:JOX131088 JFB131082:JFB131088 IVF131082:IVF131088 ILJ131082:ILJ131088 IBN131082:IBN131088 HRR131082:HRR131088 HHV131082:HHV131088 GXZ131082:GXZ131088 GOD131082:GOD131088 GEH131082:GEH131088 FUL131082:FUL131088 FKP131082:FKP131088 FAT131082:FAT131088 EQX131082:EQX131088 EHB131082:EHB131088 DXF131082:DXF131088 DNJ131082:DNJ131088 DDN131082:DDN131088 CTR131082:CTR131088 CJV131082:CJV131088 BZZ131082:BZZ131088 BQD131082:BQD131088 BGH131082:BGH131088 AWL131082:AWL131088 AMP131082:AMP131088 ACT131082:ACT131088 SX131082:SX131088 JB131082:JB131088 F131082:F131088 WVN65546:WVN65552 WLR65546:WLR65552 WBV65546:WBV65552 VRZ65546:VRZ65552 VID65546:VID65552 UYH65546:UYH65552 UOL65546:UOL65552 UEP65546:UEP65552 TUT65546:TUT65552 TKX65546:TKX65552 TBB65546:TBB65552 SRF65546:SRF65552 SHJ65546:SHJ65552 RXN65546:RXN65552 RNR65546:RNR65552 RDV65546:RDV65552 QTZ65546:QTZ65552 QKD65546:QKD65552 QAH65546:QAH65552 PQL65546:PQL65552 PGP65546:PGP65552 OWT65546:OWT65552 OMX65546:OMX65552 ODB65546:ODB65552 NTF65546:NTF65552 NJJ65546:NJJ65552 MZN65546:MZN65552 MPR65546:MPR65552 MFV65546:MFV65552 LVZ65546:LVZ65552 LMD65546:LMD65552 LCH65546:LCH65552 KSL65546:KSL65552 KIP65546:KIP65552 JYT65546:JYT65552 JOX65546:JOX65552 JFB65546:JFB65552 IVF65546:IVF65552 ILJ65546:ILJ65552 IBN65546:IBN65552 HRR65546:HRR65552 HHV65546:HHV65552 GXZ65546:GXZ65552 GOD65546:GOD65552 GEH65546:GEH65552 FUL65546:FUL65552 FKP65546:FKP65552 FAT65546:FAT65552 EQX65546:EQX65552 EHB65546:EHB65552 DXF65546:DXF65552 DNJ65546:DNJ65552 DDN65546:DDN65552 CTR65546:CTR65552 CJV65546:CJV65552 BZZ65546:BZZ65552 BQD65546:BQD65552 BGH65546:BGH65552 AWL65546:AWL65552 AMP65546:AMP65552 ACT65546:ACT65552 SX65546:SX65552 JB65546:JB65552 F65546:F65552 JB22:JB26 SX22:SX26 ACT22:ACT26 AMP22:AMP26 AWL22:AWL26 BGH22:BGH26 BQD22:BQD26 BZZ22:BZZ26 CJV22:CJV26 CTR22:CTR26 DDN22:DDN26 DNJ22:DNJ26 DXF22:DXF26 EHB22:EHB26 EQX22:EQX26 FAT22:FAT26 FKP22:FKP26 FUL22:FUL26 GEH22:GEH26 GOD22:GOD26 GXZ22:GXZ26 HHV22:HHV26 HRR22:HRR26 IBN22:IBN26 ILJ22:ILJ26 IVF22:IVF26 JFB22:JFB26 JOX22:JOX26 JYT22:JYT26 KIP22:KIP26 KSL22:KSL26 LCH22:LCH26 LMD22:LMD26 LVZ22:LVZ26 MFV22:MFV26 MPR22:MPR26 MZN22:MZN26 NJJ22:NJJ26 NTF22:NTF26 ODB22:ODB26 OMX22:OMX26 OWT22:OWT26 PGP22:PGP26 PQL22:PQL26 QAH22:QAH26 QKD22:QKD26 QTZ22:QTZ26 RDV22:RDV26 RNR22:RNR26 RXN22:RXN26 SHJ22:SHJ26 SRF22:SRF26 TBB22:TBB26 TKX22:TKX26 TUT22:TUT26 UEP22:UEP26 UOL22:UOL26 UYH22:UYH26 VID22:VID26 VRZ22:VRZ26 WBV22:WBV26 WLR22:WLR26 WVN22:WVN26 F22:F26"/>
    <dataValidation type="list" errorStyle="warning" allowBlank="1" showInputMessage="1" showErrorMessage="1" errorTitle="FERC ACCOUNT" error="This FERC Account is not included in the drop-down list. Is this the account you want to use?" sqref="WVK983050:WVK983068 C9:C20 WLO983050:WLO983068 WBS983050:WBS983068 VRW983050:VRW983068 VIA983050:VIA983068 UYE983050:UYE983068 UOI983050:UOI983068 UEM983050:UEM983068 TUQ983050:TUQ983068 TKU983050:TKU983068 TAY983050:TAY983068 SRC983050:SRC983068 SHG983050:SHG983068 RXK983050:RXK983068 RNO983050:RNO983068 RDS983050:RDS983068 QTW983050:QTW983068 QKA983050:QKA983068 QAE983050:QAE983068 PQI983050:PQI983068 PGM983050:PGM983068 OWQ983050:OWQ983068 OMU983050:OMU983068 OCY983050:OCY983068 NTC983050:NTC983068 NJG983050:NJG983068 MZK983050:MZK983068 MPO983050:MPO983068 MFS983050:MFS983068 LVW983050:LVW983068 LMA983050:LMA983068 LCE983050:LCE983068 KSI983050:KSI983068 KIM983050:KIM983068 JYQ983050:JYQ983068 JOU983050:JOU983068 JEY983050:JEY983068 IVC983050:IVC983068 ILG983050:ILG983068 IBK983050:IBK983068 HRO983050:HRO983068 HHS983050:HHS983068 GXW983050:GXW983068 GOA983050:GOA983068 GEE983050:GEE983068 FUI983050:FUI983068 FKM983050:FKM983068 FAQ983050:FAQ983068 EQU983050:EQU983068 EGY983050:EGY983068 DXC983050:DXC983068 DNG983050:DNG983068 DDK983050:DDK983068 CTO983050:CTO983068 CJS983050:CJS983068 BZW983050:BZW983068 BQA983050:BQA983068 BGE983050:BGE983068 AWI983050:AWI983068 AMM983050:AMM983068 ACQ983050:ACQ983068 SU983050:SU983068 IY983050:IY983068 C983050:C983068 WVK917514:WVK917532 WLO917514:WLO917532 WBS917514:WBS917532 VRW917514:VRW917532 VIA917514:VIA917532 UYE917514:UYE917532 UOI917514:UOI917532 UEM917514:UEM917532 TUQ917514:TUQ917532 TKU917514:TKU917532 TAY917514:TAY917532 SRC917514:SRC917532 SHG917514:SHG917532 RXK917514:RXK917532 RNO917514:RNO917532 RDS917514:RDS917532 QTW917514:QTW917532 QKA917514:QKA917532 QAE917514:QAE917532 PQI917514:PQI917532 PGM917514:PGM917532 OWQ917514:OWQ917532 OMU917514:OMU917532 OCY917514:OCY917532 NTC917514:NTC917532 NJG917514:NJG917532 MZK917514:MZK917532 MPO917514:MPO917532 MFS917514:MFS917532 LVW917514:LVW917532 LMA917514:LMA917532 LCE917514:LCE917532 KSI917514:KSI917532 KIM917514:KIM917532 JYQ917514:JYQ917532 JOU917514:JOU917532 JEY917514:JEY917532 IVC917514:IVC917532 ILG917514:ILG917532 IBK917514:IBK917532 HRO917514:HRO917532 HHS917514:HHS917532 GXW917514:GXW917532 GOA917514:GOA917532 GEE917514:GEE917532 FUI917514:FUI917532 FKM917514:FKM917532 FAQ917514:FAQ917532 EQU917514:EQU917532 EGY917514:EGY917532 DXC917514:DXC917532 DNG917514:DNG917532 DDK917514:DDK917532 CTO917514:CTO917532 CJS917514:CJS917532 BZW917514:BZW917532 BQA917514:BQA917532 BGE917514:BGE917532 AWI917514:AWI917532 AMM917514:AMM917532 ACQ917514:ACQ917532 SU917514:SU917532 IY917514:IY917532 C917514:C917532 WVK851978:WVK851996 WLO851978:WLO851996 WBS851978:WBS851996 VRW851978:VRW851996 VIA851978:VIA851996 UYE851978:UYE851996 UOI851978:UOI851996 UEM851978:UEM851996 TUQ851978:TUQ851996 TKU851978:TKU851996 TAY851978:TAY851996 SRC851978:SRC851996 SHG851978:SHG851996 RXK851978:RXK851996 RNO851978:RNO851996 RDS851978:RDS851996 QTW851978:QTW851996 QKA851978:QKA851996 QAE851978:QAE851996 PQI851978:PQI851996 PGM851978:PGM851996 OWQ851978:OWQ851996 OMU851978:OMU851996 OCY851978:OCY851996 NTC851978:NTC851996 NJG851978:NJG851996 MZK851978:MZK851996 MPO851978:MPO851996 MFS851978:MFS851996 LVW851978:LVW851996 LMA851978:LMA851996 LCE851978:LCE851996 KSI851978:KSI851996 KIM851978:KIM851996 JYQ851978:JYQ851996 JOU851978:JOU851996 JEY851978:JEY851996 IVC851978:IVC851996 ILG851978:ILG851996 IBK851978:IBK851996 HRO851978:HRO851996 HHS851978:HHS851996 GXW851978:GXW851996 GOA851978:GOA851996 GEE851978:GEE851996 FUI851978:FUI851996 FKM851978:FKM851996 FAQ851978:FAQ851996 EQU851978:EQU851996 EGY851978:EGY851996 DXC851978:DXC851996 DNG851978:DNG851996 DDK851978:DDK851996 CTO851978:CTO851996 CJS851978:CJS851996 BZW851978:BZW851996 BQA851978:BQA851996 BGE851978:BGE851996 AWI851978:AWI851996 AMM851978:AMM851996 ACQ851978:ACQ851996 SU851978:SU851996 IY851978:IY851996 C851978:C851996 WVK786442:WVK786460 WLO786442:WLO786460 WBS786442:WBS786460 VRW786442:VRW786460 VIA786442:VIA786460 UYE786442:UYE786460 UOI786442:UOI786460 UEM786442:UEM786460 TUQ786442:TUQ786460 TKU786442:TKU786460 TAY786442:TAY786460 SRC786442:SRC786460 SHG786442:SHG786460 RXK786442:RXK786460 RNO786442:RNO786460 RDS786442:RDS786460 QTW786442:QTW786460 QKA786442:QKA786460 QAE786442:QAE786460 PQI786442:PQI786460 PGM786442:PGM786460 OWQ786442:OWQ786460 OMU786442:OMU786460 OCY786442:OCY786460 NTC786442:NTC786460 NJG786442:NJG786460 MZK786442:MZK786460 MPO786442:MPO786460 MFS786442:MFS786460 LVW786442:LVW786460 LMA786442:LMA786460 LCE786442:LCE786460 KSI786442:KSI786460 KIM786442:KIM786460 JYQ786442:JYQ786460 JOU786442:JOU786460 JEY786442:JEY786460 IVC786442:IVC786460 ILG786442:ILG786460 IBK786442:IBK786460 HRO786442:HRO786460 HHS786442:HHS786460 GXW786442:GXW786460 GOA786442:GOA786460 GEE786442:GEE786460 FUI786442:FUI786460 FKM786442:FKM786460 FAQ786442:FAQ786460 EQU786442:EQU786460 EGY786442:EGY786460 DXC786442:DXC786460 DNG786442:DNG786460 DDK786442:DDK786460 CTO786442:CTO786460 CJS786442:CJS786460 BZW786442:BZW786460 BQA786442:BQA786460 BGE786442:BGE786460 AWI786442:AWI786460 AMM786442:AMM786460 ACQ786442:ACQ786460 SU786442:SU786460 IY786442:IY786460 C786442:C786460 WVK720906:WVK720924 WLO720906:WLO720924 WBS720906:WBS720924 VRW720906:VRW720924 VIA720906:VIA720924 UYE720906:UYE720924 UOI720906:UOI720924 UEM720906:UEM720924 TUQ720906:TUQ720924 TKU720906:TKU720924 TAY720906:TAY720924 SRC720906:SRC720924 SHG720906:SHG720924 RXK720906:RXK720924 RNO720906:RNO720924 RDS720906:RDS720924 QTW720906:QTW720924 QKA720906:QKA720924 QAE720906:QAE720924 PQI720906:PQI720924 PGM720906:PGM720924 OWQ720906:OWQ720924 OMU720906:OMU720924 OCY720906:OCY720924 NTC720906:NTC720924 NJG720906:NJG720924 MZK720906:MZK720924 MPO720906:MPO720924 MFS720906:MFS720924 LVW720906:LVW720924 LMA720906:LMA720924 LCE720906:LCE720924 KSI720906:KSI720924 KIM720906:KIM720924 JYQ720906:JYQ720924 JOU720906:JOU720924 JEY720906:JEY720924 IVC720906:IVC720924 ILG720906:ILG720924 IBK720906:IBK720924 HRO720906:HRO720924 HHS720906:HHS720924 GXW720906:GXW720924 GOA720906:GOA720924 GEE720906:GEE720924 FUI720906:FUI720924 FKM720906:FKM720924 FAQ720906:FAQ720924 EQU720906:EQU720924 EGY720906:EGY720924 DXC720906:DXC720924 DNG720906:DNG720924 DDK720906:DDK720924 CTO720906:CTO720924 CJS720906:CJS720924 BZW720906:BZW720924 BQA720906:BQA720924 BGE720906:BGE720924 AWI720906:AWI720924 AMM720906:AMM720924 ACQ720906:ACQ720924 SU720906:SU720924 IY720906:IY720924 C720906:C720924 WVK655370:WVK655388 WLO655370:WLO655388 WBS655370:WBS655388 VRW655370:VRW655388 VIA655370:VIA655388 UYE655370:UYE655388 UOI655370:UOI655388 UEM655370:UEM655388 TUQ655370:TUQ655388 TKU655370:TKU655388 TAY655370:TAY655388 SRC655370:SRC655388 SHG655370:SHG655388 RXK655370:RXK655388 RNO655370:RNO655388 RDS655370:RDS655388 QTW655370:QTW655388 QKA655370:QKA655388 QAE655370:QAE655388 PQI655370:PQI655388 PGM655370:PGM655388 OWQ655370:OWQ655388 OMU655370:OMU655388 OCY655370:OCY655388 NTC655370:NTC655388 NJG655370:NJG655388 MZK655370:MZK655388 MPO655370:MPO655388 MFS655370:MFS655388 LVW655370:LVW655388 LMA655370:LMA655388 LCE655370:LCE655388 KSI655370:KSI655388 KIM655370:KIM655388 JYQ655370:JYQ655388 JOU655370:JOU655388 JEY655370:JEY655388 IVC655370:IVC655388 ILG655370:ILG655388 IBK655370:IBK655388 HRO655370:HRO655388 HHS655370:HHS655388 GXW655370:GXW655388 GOA655370:GOA655388 GEE655370:GEE655388 FUI655370:FUI655388 FKM655370:FKM655388 FAQ655370:FAQ655388 EQU655370:EQU655388 EGY655370:EGY655388 DXC655370:DXC655388 DNG655370:DNG655388 DDK655370:DDK655388 CTO655370:CTO655388 CJS655370:CJS655388 BZW655370:BZW655388 BQA655370:BQA655388 BGE655370:BGE655388 AWI655370:AWI655388 AMM655370:AMM655388 ACQ655370:ACQ655388 SU655370:SU655388 IY655370:IY655388 C655370:C655388 WVK589834:WVK589852 WLO589834:WLO589852 WBS589834:WBS589852 VRW589834:VRW589852 VIA589834:VIA589852 UYE589834:UYE589852 UOI589834:UOI589852 UEM589834:UEM589852 TUQ589834:TUQ589852 TKU589834:TKU589852 TAY589834:TAY589852 SRC589834:SRC589852 SHG589834:SHG589852 RXK589834:RXK589852 RNO589834:RNO589852 RDS589834:RDS589852 QTW589834:QTW589852 QKA589834:QKA589852 QAE589834:QAE589852 PQI589834:PQI589852 PGM589834:PGM589852 OWQ589834:OWQ589852 OMU589834:OMU589852 OCY589834:OCY589852 NTC589834:NTC589852 NJG589834:NJG589852 MZK589834:MZK589852 MPO589834:MPO589852 MFS589834:MFS589852 LVW589834:LVW589852 LMA589834:LMA589852 LCE589834:LCE589852 KSI589834:KSI589852 KIM589834:KIM589852 JYQ589834:JYQ589852 JOU589834:JOU589852 JEY589834:JEY589852 IVC589834:IVC589852 ILG589834:ILG589852 IBK589834:IBK589852 HRO589834:HRO589852 HHS589834:HHS589852 GXW589834:GXW589852 GOA589834:GOA589852 GEE589834:GEE589852 FUI589834:FUI589852 FKM589834:FKM589852 FAQ589834:FAQ589852 EQU589834:EQU589852 EGY589834:EGY589852 DXC589834:DXC589852 DNG589834:DNG589852 DDK589834:DDK589852 CTO589834:CTO589852 CJS589834:CJS589852 BZW589834:BZW589852 BQA589834:BQA589852 BGE589834:BGE589852 AWI589834:AWI589852 AMM589834:AMM589852 ACQ589834:ACQ589852 SU589834:SU589852 IY589834:IY589852 C589834:C589852 WVK524298:WVK524316 WLO524298:WLO524316 WBS524298:WBS524316 VRW524298:VRW524316 VIA524298:VIA524316 UYE524298:UYE524316 UOI524298:UOI524316 UEM524298:UEM524316 TUQ524298:TUQ524316 TKU524298:TKU524316 TAY524298:TAY524316 SRC524298:SRC524316 SHG524298:SHG524316 RXK524298:RXK524316 RNO524298:RNO524316 RDS524298:RDS524316 QTW524298:QTW524316 QKA524298:QKA524316 QAE524298:QAE524316 PQI524298:PQI524316 PGM524298:PGM524316 OWQ524298:OWQ524316 OMU524298:OMU524316 OCY524298:OCY524316 NTC524298:NTC524316 NJG524298:NJG524316 MZK524298:MZK524316 MPO524298:MPO524316 MFS524298:MFS524316 LVW524298:LVW524316 LMA524298:LMA524316 LCE524298:LCE524316 KSI524298:KSI524316 KIM524298:KIM524316 JYQ524298:JYQ524316 JOU524298:JOU524316 JEY524298:JEY524316 IVC524298:IVC524316 ILG524298:ILG524316 IBK524298:IBK524316 HRO524298:HRO524316 HHS524298:HHS524316 GXW524298:GXW524316 GOA524298:GOA524316 GEE524298:GEE524316 FUI524298:FUI524316 FKM524298:FKM524316 FAQ524298:FAQ524316 EQU524298:EQU524316 EGY524298:EGY524316 DXC524298:DXC524316 DNG524298:DNG524316 DDK524298:DDK524316 CTO524298:CTO524316 CJS524298:CJS524316 BZW524298:BZW524316 BQA524298:BQA524316 BGE524298:BGE524316 AWI524298:AWI524316 AMM524298:AMM524316 ACQ524298:ACQ524316 SU524298:SU524316 IY524298:IY524316 C524298:C524316 WVK458762:WVK458780 WLO458762:WLO458780 WBS458762:WBS458780 VRW458762:VRW458780 VIA458762:VIA458780 UYE458762:UYE458780 UOI458762:UOI458780 UEM458762:UEM458780 TUQ458762:TUQ458780 TKU458762:TKU458780 TAY458762:TAY458780 SRC458762:SRC458780 SHG458762:SHG458780 RXK458762:RXK458780 RNO458762:RNO458780 RDS458762:RDS458780 QTW458762:QTW458780 QKA458762:QKA458780 QAE458762:QAE458780 PQI458762:PQI458780 PGM458762:PGM458780 OWQ458762:OWQ458780 OMU458762:OMU458780 OCY458762:OCY458780 NTC458762:NTC458780 NJG458762:NJG458780 MZK458762:MZK458780 MPO458762:MPO458780 MFS458762:MFS458780 LVW458762:LVW458780 LMA458762:LMA458780 LCE458762:LCE458780 KSI458762:KSI458780 KIM458762:KIM458780 JYQ458762:JYQ458780 JOU458762:JOU458780 JEY458762:JEY458780 IVC458762:IVC458780 ILG458762:ILG458780 IBK458762:IBK458780 HRO458762:HRO458780 HHS458762:HHS458780 GXW458762:GXW458780 GOA458762:GOA458780 GEE458762:GEE458780 FUI458762:FUI458780 FKM458762:FKM458780 FAQ458762:FAQ458780 EQU458762:EQU458780 EGY458762:EGY458780 DXC458762:DXC458780 DNG458762:DNG458780 DDK458762:DDK458780 CTO458762:CTO458780 CJS458762:CJS458780 BZW458762:BZW458780 BQA458762:BQA458780 BGE458762:BGE458780 AWI458762:AWI458780 AMM458762:AMM458780 ACQ458762:ACQ458780 SU458762:SU458780 IY458762:IY458780 C458762:C458780 WVK393226:WVK393244 WLO393226:WLO393244 WBS393226:WBS393244 VRW393226:VRW393244 VIA393226:VIA393244 UYE393226:UYE393244 UOI393226:UOI393244 UEM393226:UEM393244 TUQ393226:TUQ393244 TKU393226:TKU393244 TAY393226:TAY393244 SRC393226:SRC393244 SHG393226:SHG393244 RXK393226:RXK393244 RNO393226:RNO393244 RDS393226:RDS393244 QTW393226:QTW393244 QKA393226:QKA393244 QAE393226:QAE393244 PQI393226:PQI393244 PGM393226:PGM393244 OWQ393226:OWQ393244 OMU393226:OMU393244 OCY393226:OCY393244 NTC393226:NTC393244 NJG393226:NJG393244 MZK393226:MZK393244 MPO393226:MPO393244 MFS393226:MFS393244 LVW393226:LVW393244 LMA393226:LMA393244 LCE393226:LCE393244 KSI393226:KSI393244 KIM393226:KIM393244 JYQ393226:JYQ393244 JOU393226:JOU393244 JEY393226:JEY393244 IVC393226:IVC393244 ILG393226:ILG393244 IBK393226:IBK393244 HRO393226:HRO393244 HHS393226:HHS393244 GXW393226:GXW393244 GOA393226:GOA393244 GEE393226:GEE393244 FUI393226:FUI393244 FKM393226:FKM393244 FAQ393226:FAQ393244 EQU393226:EQU393244 EGY393226:EGY393244 DXC393226:DXC393244 DNG393226:DNG393244 DDK393226:DDK393244 CTO393226:CTO393244 CJS393226:CJS393244 BZW393226:BZW393244 BQA393226:BQA393244 BGE393226:BGE393244 AWI393226:AWI393244 AMM393226:AMM393244 ACQ393226:ACQ393244 SU393226:SU393244 IY393226:IY393244 C393226:C393244 WVK327690:WVK327708 WLO327690:WLO327708 WBS327690:WBS327708 VRW327690:VRW327708 VIA327690:VIA327708 UYE327690:UYE327708 UOI327690:UOI327708 UEM327690:UEM327708 TUQ327690:TUQ327708 TKU327690:TKU327708 TAY327690:TAY327708 SRC327690:SRC327708 SHG327690:SHG327708 RXK327690:RXK327708 RNO327690:RNO327708 RDS327690:RDS327708 QTW327690:QTW327708 QKA327690:QKA327708 QAE327690:QAE327708 PQI327690:PQI327708 PGM327690:PGM327708 OWQ327690:OWQ327708 OMU327690:OMU327708 OCY327690:OCY327708 NTC327690:NTC327708 NJG327690:NJG327708 MZK327690:MZK327708 MPO327690:MPO327708 MFS327690:MFS327708 LVW327690:LVW327708 LMA327690:LMA327708 LCE327690:LCE327708 KSI327690:KSI327708 KIM327690:KIM327708 JYQ327690:JYQ327708 JOU327690:JOU327708 JEY327690:JEY327708 IVC327690:IVC327708 ILG327690:ILG327708 IBK327690:IBK327708 HRO327690:HRO327708 HHS327690:HHS327708 GXW327690:GXW327708 GOA327690:GOA327708 GEE327690:GEE327708 FUI327690:FUI327708 FKM327690:FKM327708 FAQ327690:FAQ327708 EQU327690:EQU327708 EGY327690:EGY327708 DXC327690:DXC327708 DNG327690:DNG327708 DDK327690:DDK327708 CTO327690:CTO327708 CJS327690:CJS327708 BZW327690:BZW327708 BQA327690:BQA327708 BGE327690:BGE327708 AWI327690:AWI327708 AMM327690:AMM327708 ACQ327690:ACQ327708 SU327690:SU327708 IY327690:IY327708 C327690:C327708 WVK262154:WVK262172 WLO262154:WLO262172 WBS262154:WBS262172 VRW262154:VRW262172 VIA262154:VIA262172 UYE262154:UYE262172 UOI262154:UOI262172 UEM262154:UEM262172 TUQ262154:TUQ262172 TKU262154:TKU262172 TAY262154:TAY262172 SRC262154:SRC262172 SHG262154:SHG262172 RXK262154:RXK262172 RNO262154:RNO262172 RDS262154:RDS262172 QTW262154:QTW262172 QKA262154:QKA262172 QAE262154:QAE262172 PQI262154:PQI262172 PGM262154:PGM262172 OWQ262154:OWQ262172 OMU262154:OMU262172 OCY262154:OCY262172 NTC262154:NTC262172 NJG262154:NJG262172 MZK262154:MZK262172 MPO262154:MPO262172 MFS262154:MFS262172 LVW262154:LVW262172 LMA262154:LMA262172 LCE262154:LCE262172 KSI262154:KSI262172 KIM262154:KIM262172 JYQ262154:JYQ262172 JOU262154:JOU262172 JEY262154:JEY262172 IVC262154:IVC262172 ILG262154:ILG262172 IBK262154:IBK262172 HRO262154:HRO262172 HHS262154:HHS262172 GXW262154:GXW262172 GOA262154:GOA262172 GEE262154:GEE262172 FUI262154:FUI262172 FKM262154:FKM262172 FAQ262154:FAQ262172 EQU262154:EQU262172 EGY262154:EGY262172 DXC262154:DXC262172 DNG262154:DNG262172 DDK262154:DDK262172 CTO262154:CTO262172 CJS262154:CJS262172 BZW262154:BZW262172 BQA262154:BQA262172 BGE262154:BGE262172 AWI262154:AWI262172 AMM262154:AMM262172 ACQ262154:ACQ262172 SU262154:SU262172 IY262154:IY262172 C262154:C262172 WVK196618:WVK196636 WLO196618:WLO196636 WBS196618:WBS196636 VRW196618:VRW196636 VIA196618:VIA196636 UYE196618:UYE196636 UOI196618:UOI196636 UEM196618:UEM196636 TUQ196618:TUQ196636 TKU196618:TKU196636 TAY196618:TAY196636 SRC196618:SRC196636 SHG196618:SHG196636 RXK196618:RXK196636 RNO196618:RNO196636 RDS196618:RDS196636 QTW196618:QTW196636 QKA196618:QKA196636 QAE196618:QAE196636 PQI196618:PQI196636 PGM196618:PGM196636 OWQ196618:OWQ196636 OMU196618:OMU196636 OCY196618:OCY196636 NTC196618:NTC196636 NJG196618:NJG196636 MZK196618:MZK196636 MPO196618:MPO196636 MFS196618:MFS196636 LVW196618:LVW196636 LMA196618:LMA196636 LCE196618:LCE196636 KSI196618:KSI196636 KIM196618:KIM196636 JYQ196618:JYQ196636 JOU196618:JOU196636 JEY196618:JEY196636 IVC196618:IVC196636 ILG196618:ILG196636 IBK196618:IBK196636 HRO196618:HRO196636 HHS196618:HHS196636 GXW196618:GXW196636 GOA196618:GOA196636 GEE196618:GEE196636 FUI196618:FUI196636 FKM196618:FKM196636 FAQ196618:FAQ196636 EQU196618:EQU196636 EGY196618:EGY196636 DXC196618:DXC196636 DNG196618:DNG196636 DDK196618:DDK196636 CTO196618:CTO196636 CJS196618:CJS196636 BZW196618:BZW196636 BQA196618:BQA196636 BGE196618:BGE196636 AWI196618:AWI196636 AMM196618:AMM196636 ACQ196618:ACQ196636 SU196618:SU196636 IY196618:IY196636 C196618:C196636 WVK131082:WVK131100 WLO131082:WLO131100 WBS131082:WBS131100 VRW131082:VRW131100 VIA131082:VIA131100 UYE131082:UYE131100 UOI131082:UOI131100 UEM131082:UEM131100 TUQ131082:TUQ131100 TKU131082:TKU131100 TAY131082:TAY131100 SRC131082:SRC131100 SHG131082:SHG131100 RXK131082:RXK131100 RNO131082:RNO131100 RDS131082:RDS131100 QTW131082:QTW131100 QKA131082:QKA131100 QAE131082:QAE131100 PQI131082:PQI131100 PGM131082:PGM131100 OWQ131082:OWQ131100 OMU131082:OMU131100 OCY131082:OCY131100 NTC131082:NTC131100 NJG131082:NJG131100 MZK131082:MZK131100 MPO131082:MPO131100 MFS131082:MFS131100 LVW131082:LVW131100 LMA131082:LMA131100 LCE131082:LCE131100 KSI131082:KSI131100 KIM131082:KIM131100 JYQ131082:JYQ131100 JOU131082:JOU131100 JEY131082:JEY131100 IVC131082:IVC131100 ILG131082:ILG131100 IBK131082:IBK131100 HRO131082:HRO131100 HHS131082:HHS131100 GXW131082:GXW131100 GOA131082:GOA131100 GEE131082:GEE131100 FUI131082:FUI131100 FKM131082:FKM131100 FAQ131082:FAQ131100 EQU131082:EQU131100 EGY131082:EGY131100 DXC131082:DXC131100 DNG131082:DNG131100 DDK131082:DDK131100 CTO131082:CTO131100 CJS131082:CJS131100 BZW131082:BZW131100 BQA131082:BQA131100 BGE131082:BGE131100 AWI131082:AWI131100 AMM131082:AMM131100 ACQ131082:ACQ131100 SU131082:SU131100 IY131082:IY131100 C131082:C131100 WVK65546:WVK65564 WLO65546:WLO65564 WBS65546:WBS65564 VRW65546:VRW65564 VIA65546:VIA65564 UYE65546:UYE65564 UOI65546:UOI65564 UEM65546:UEM65564 TUQ65546:TUQ65564 TKU65546:TKU65564 TAY65546:TAY65564 SRC65546:SRC65564 SHG65546:SHG65564 RXK65546:RXK65564 RNO65546:RNO65564 RDS65546:RDS65564 QTW65546:QTW65564 QKA65546:QKA65564 QAE65546:QAE65564 PQI65546:PQI65564 PGM65546:PGM65564 OWQ65546:OWQ65564 OMU65546:OMU65564 OCY65546:OCY65564 NTC65546:NTC65564 NJG65546:NJG65564 MZK65546:MZK65564 MPO65546:MPO65564 MFS65546:MFS65564 LVW65546:LVW65564 LMA65546:LMA65564 LCE65546:LCE65564 KSI65546:KSI65564 KIM65546:KIM65564 JYQ65546:JYQ65564 JOU65546:JOU65564 JEY65546:JEY65564 IVC65546:IVC65564 ILG65546:ILG65564 IBK65546:IBK65564 HRO65546:HRO65564 HHS65546:HHS65564 GXW65546:GXW65564 GOA65546:GOA65564 GEE65546:GEE65564 FUI65546:FUI65564 FKM65546:FKM65564 FAQ65546:FAQ65564 EQU65546:EQU65564 EGY65546:EGY65564 DXC65546:DXC65564 DNG65546:DNG65564 DDK65546:DDK65564 CTO65546:CTO65564 CJS65546:CJS65564 BZW65546:BZW65564 BQA65546:BQA65564 BGE65546:BGE65564 AWI65546:AWI65564 AMM65546:AMM65564 ACQ65546:ACQ65564 SU65546:SU65564 IY65546:IY65564 C65546:C65564 WVK22:WVK28 WLO22:WLO28 WBS22:WBS28 VRW22:VRW28 VIA22:VIA28 UYE22:UYE28 UOI22:UOI28 UEM22:UEM28 TUQ22:TUQ28 TKU22:TKU28 TAY22:TAY28 SRC22:SRC28 SHG22:SHG28 RXK22:RXK28 RNO22:RNO28 RDS22:RDS28 QTW22:QTW28 QKA22:QKA28 QAE22:QAE28 PQI22:PQI28 PGM22:PGM28 OWQ22:OWQ28 OMU22:OMU28 OCY22:OCY28 NTC22:NTC28 NJG22:NJG28 MZK22:MZK28 MPO22:MPO28 MFS22:MFS28 LVW22:LVW28 LMA22:LMA28 LCE22:LCE28 KSI22:KSI28 KIM22:KIM28 JYQ22:JYQ28 JOU22:JOU28 JEY22:JEY28 IVC22:IVC28 ILG22:ILG28 IBK22:IBK28 HRO22:HRO28 HHS22:HHS28 GXW22:GXW28 GOA22:GOA28 GEE22:GEE28 FUI22:FUI28 FKM22:FKM28 FAQ22:FAQ28 EQU22:EQU28 EGY22:EGY28 DXC22:DXC28 DNG22:DNG28 DDK22:DDK28 CTO22:CTO28 CJS22:CJS28 BZW22:BZW28 BQA22:BQA28 BGE22:BGE28 AWI22:AWI28 AMM22:AMM28 ACQ22:ACQ28 SU22:SU28 IY22:IY28 C22:C28 WVK983037:WVK983048 WLO983037:WLO983048 WBS983037:WBS983048 VRW983037:VRW983048 VIA983037:VIA983048 UYE983037:UYE983048 UOI983037:UOI983048 UEM983037:UEM983048 TUQ983037:TUQ983048 TKU983037:TKU983048 TAY983037:TAY983048 SRC983037:SRC983048 SHG983037:SHG983048 RXK983037:RXK983048 RNO983037:RNO983048 RDS983037:RDS983048 QTW983037:QTW983048 QKA983037:QKA983048 QAE983037:QAE983048 PQI983037:PQI983048 PGM983037:PGM983048 OWQ983037:OWQ983048 OMU983037:OMU983048 OCY983037:OCY983048 NTC983037:NTC983048 NJG983037:NJG983048 MZK983037:MZK983048 MPO983037:MPO983048 MFS983037:MFS983048 LVW983037:LVW983048 LMA983037:LMA983048 LCE983037:LCE983048 KSI983037:KSI983048 KIM983037:KIM983048 JYQ983037:JYQ983048 JOU983037:JOU983048 JEY983037:JEY983048 IVC983037:IVC983048 ILG983037:ILG983048 IBK983037:IBK983048 HRO983037:HRO983048 HHS983037:HHS983048 GXW983037:GXW983048 GOA983037:GOA983048 GEE983037:GEE983048 FUI983037:FUI983048 FKM983037:FKM983048 FAQ983037:FAQ983048 EQU983037:EQU983048 EGY983037:EGY983048 DXC983037:DXC983048 DNG983037:DNG983048 DDK983037:DDK983048 CTO983037:CTO983048 CJS983037:CJS983048 BZW983037:BZW983048 BQA983037:BQA983048 BGE983037:BGE983048 AWI983037:AWI983048 AMM983037:AMM983048 ACQ983037:ACQ983048 SU983037:SU983048 IY983037:IY983048 C983037:C983048 WVK917501:WVK917512 WLO917501:WLO917512 WBS917501:WBS917512 VRW917501:VRW917512 VIA917501:VIA917512 UYE917501:UYE917512 UOI917501:UOI917512 UEM917501:UEM917512 TUQ917501:TUQ917512 TKU917501:TKU917512 TAY917501:TAY917512 SRC917501:SRC917512 SHG917501:SHG917512 RXK917501:RXK917512 RNO917501:RNO917512 RDS917501:RDS917512 QTW917501:QTW917512 QKA917501:QKA917512 QAE917501:QAE917512 PQI917501:PQI917512 PGM917501:PGM917512 OWQ917501:OWQ917512 OMU917501:OMU917512 OCY917501:OCY917512 NTC917501:NTC917512 NJG917501:NJG917512 MZK917501:MZK917512 MPO917501:MPO917512 MFS917501:MFS917512 LVW917501:LVW917512 LMA917501:LMA917512 LCE917501:LCE917512 KSI917501:KSI917512 KIM917501:KIM917512 JYQ917501:JYQ917512 JOU917501:JOU917512 JEY917501:JEY917512 IVC917501:IVC917512 ILG917501:ILG917512 IBK917501:IBK917512 HRO917501:HRO917512 HHS917501:HHS917512 GXW917501:GXW917512 GOA917501:GOA917512 GEE917501:GEE917512 FUI917501:FUI917512 FKM917501:FKM917512 FAQ917501:FAQ917512 EQU917501:EQU917512 EGY917501:EGY917512 DXC917501:DXC917512 DNG917501:DNG917512 DDK917501:DDK917512 CTO917501:CTO917512 CJS917501:CJS917512 BZW917501:BZW917512 BQA917501:BQA917512 BGE917501:BGE917512 AWI917501:AWI917512 AMM917501:AMM917512 ACQ917501:ACQ917512 SU917501:SU917512 IY917501:IY917512 C917501:C917512 WVK851965:WVK851976 WLO851965:WLO851976 WBS851965:WBS851976 VRW851965:VRW851976 VIA851965:VIA851976 UYE851965:UYE851976 UOI851965:UOI851976 UEM851965:UEM851976 TUQ851965:TUQ851976 TKU851965:TKU851976 TAY851965:TAY851976 SRC851965:SRC851976 SHG851965:SHG851976 RXK851965:RXK851976 RNO851965:RNO851976 RDS851965:RDS851976 QTW851965:QTW851976 QKA851965:QKA851976 QAE851965:QAE851976 PQI851965:PQI851976 PGM851965:PGM851976 OWQ851965:OWQ851976 OMU851965:OMU851976 OCY851965:OCY851976 NTC851965:NTC851976 NJG851965:NJG851976 MZK851965:MZK851976 MPO851965:MPO851976 MFS851965:MFS851976 LVW851965:LVW851976 LMA851965:LMA851976 LCE851965:LCE851976 KSI851965:KSI851976 KIM851965:KIM851976 JYQ851965:JYQ851976 JOU851965:JOU851976 JEY851965:JEY851976 IVC851965:IVC851976 ILG851965:ILG851976 IBK851965:IBK851976 HRO851965:HRO851976 HHS851965:HHS851976 GXW851965:GXW851976 GOA851965:GOA851976 GEE851965:GEE851976 FUI851965:FUI851976 FKM851965:FKM851976 FAQ851965:FAQ851976 EQU851965:EQU851976 EGY851965:EGY851976 DXC851965:DXC851976 DNG851965:DNG851976 DDK851965:DDK851976 CTO851965:CTO851976 CJS851965:CJS851976 BZW851965:BZW851976 BQA851965:BQA851976 BGE851965:BGE851976 AWI851965:AWI851976 AMM851965:AMM851976 ACQ851965:ACQ851976 SU851965:SU851976 IY851965:IY851976 C851965:C851976 WVK786429:WVK786440 WLO786429:WLO786440 WBS786429:WBS786440 VRW786429:VRW786440 VIA786429:VIA786440 UYE786429:UYE786440 UOI786429:UOI786440 UEM786429:UEM786440 TUQ786429:TUQ786440 TKU786429:TKU786440 TAY786429:TAY786440 SRC786429:SRC786440 SHG786429:SHG786440 RXK786429:RXK786440 RNO786429:RNO786440 RDS786429:RDS786440 QTW786429:QTW786440 QKA786429:QKA786440 QAE786429:QAE786440 PQI786429:PQI786440 PGM786429:PGM786440 OWQ786429:OWQ786440 OMU786429:OMU786440 OCY786429:OCY786440 NTC786429:NTC786440 NJG786429:NJG786440 MZK786429:MZK786440 MPO786429:MPO786440 MFS786429:MFS786440 LVW786429:LVW786440 LMA786429:LMA786440 LCE786429:LCE786440 KSI786429:KSI786440 KIM786429:KIM786440 JYQ786429:JYQ786440 JOU786429:JOU786440 JEY786429:JEY786440 IVC786429:IVC786440 ILG786429:ILG786440 IBK786429:IBK786440 HRO786429:HRO786440 HHS786429:HHS786440 GXW786429:GXW786440 GOA786429:GOA786440 GEE786429:GEE786440 FUI786429:FUI786440 FKM786429:FKM786440 FAQ786429:FAQ786440 EQU786429:EQU786440 EGY786429:EGY786440 DXC786429:DXC786440 DNG786429:DNG786440 DDK786429:DDK786440 CTO786429:CTO786440 CJS786429:CJS786440 BZW786429:BZW786440 BQA786429:BQA786440 BGE786429:BGE786440 AWI786429:AWI786440 AMM786429:AMM786440 ACQ786429:ACQ786440 SU786429:SU786440 IY786429:IY786440 C786429:C786440 WVK720893:WVK720904 WLO720893:WLO720904 WBS720893:WBS720904 VRW720893:VRW720904 VIA720893:VIA720904 UYE720893:UYE720904 UOI720893:UOI720904 UEM720893:UEM720904 TUQ720893:TUQ720904 TKU720893:TKU720904 TAY720893:TAY720904 SRC720893:SRC720904 SHG720893:SHG720904 RXK720893:RXK720904 RNO720893:RNO720904 RDS720893:RDS720904 QTW720893:QTW720904 QKA720893:QKA720904 QAE720893:QAE720904 PQI720893:PQI720904 PGM720893:PGM720904 OWQ720893:OWQ720904 OMU720893:OMU720904 OCY720893:OCY720904 NTC720893:NTC720904 NJG720893:NJG720904 MZK720893:MZK720904 MPO720893:MPO720904 MFS720893:MFS720904 LVW720893:LVW720904 LMA720893:LMA720904 LCE720893:LCE720904 KSI720893:KSI720904 KIM720893:KIM720904 JYQ720893:JYQ720904 JOU720893:JOU720904 JEY720893:JEY720904 IVC720893:IVC720904 ILG720893:ILG720904 IBK720893:IBK720904 HRO720893:HRO720904 HHS720893:HHS720904 GXW720893:GXW720904 GOA720893:GOA720904 GEE720893:GEE720904 FUI720893:FUI720904 FKM720893:FKM720904 FAQ720893:FAQ720904 EQU720893:EQU720904 EGY720893:EGY720904 DXC720893:DXC720904 DNG720893:DNG720904 DDK720893:DDK720904 CTO720893:CTO720904 CJS720893:CJS720904 BZW720893:BZW720904 BQA720893:BQA720904 BGE720893:BGE720904 AWI720893:AWI720904 AMM720893:AMM720904 ACQ720893:ACQ720904 SU720893:SU720904 IY720893:IY720904 C720893:C720904 WVK655357:WVK655368 WLO655357:WLO655368 WBS655357:WBS655368 VRW655357:VRW655368 VIA655357:VIA655368 UYE655357:UYE655368 UOI655357:UOI655368 UEM655357:UEM655368 TUQ655357:TUQ655368 TKU655357:TKU655368 TAY655357:TAY655368 SRC655357:SRC655368 SHG655357:SHG655368 RXK655357:RXK655368 RNO655357:RNO655368 RDS655357:RDS655368 QTW655357:QTW655368 QKA655357:QKA655368 QAE655357:QAE655368 PQI655357:PQI655368 PGM655357:PGM655368 OWQ655357:OWQ655368 OMU655357:OMU655368 OCY655357:OCY655368 NTC655357:NTC655368 NJG655357:NJG655368 MZK655357:MZK655368 MPO655357:MPO655368 MFS655357:MFS655368 LVW655357:LVW655368 LMA655357:LMA655368 LCE655357:LCE655368 KSI655357:KSI655368 KIM655357:KIM655368 JYQ655357:JYQ655368 JOU655357:JOU655368 JEY655357:JEY655368 IVC655357:IVC655368 ILG655357:ILG655368 IBK655357:IBK655368 HRO655357:HRO655368 HHS655357:HHS655368 GXW655357:GXW655368 GOA655357:GOA655368 GEE655357:GEE655368 FUI655357:FUI655368 FKM655357:FKM655368 FAQ655357:FAQ655368 EQU655357:EQU655368 EGY655357:EGY655368 DXC655357:DXC655368 DNG655357:DNG655368 DDK655357:DDK655368 CTO655357:CTO655368 CJS655357:CJS655368 BZW655357:BZW655368 BQA655357:BQA655368 BGE655357:BGE655368 AWI655357:AWI655368 AMM655357:AMM655368 ACQ655357:ACQ655368 SU655357:SU655368 IY655357:IY655368 C655357:C655368 WVK589821:WVK589832 WLO589821:WLO589832 WBS589821:WBS589832 VRW589821:VRW589832 VIA589821:VIA589832 UYE589821:UYE589832 UOI589821:UOI589832 UEM589821:UEM589832 TUQ589821:TUQ589832 TKU589821:TKU589832 TAY589821:TAY589832 SRC589821:SRC589832 SHG589821:SHG589832 RXK589821:RXK589832 RNO589821:RNO589832 RDS589821:RDS589832 QTW589821:QTW589832 QKA589821:QKA589832 QAE589821:QAE589832 PQI589821:PQI589832 PGM589821:PGM589832 OWQ589821:OWQ589832 OMU589821:OMU589832 OCY589821:OCY589832 NTC589821:NTC589832 NJG589821:NJG589832 MZK589821:MZK589832 MPO589821:MPO589832 MFS589821:MFS589832 LVW589821:LVW589832 LMA589821:LMA589832 LCE589821:LCE589832 KSI589821:KSI589832 KIM589821:KIM589832 JYQ589821:JYQ589832 JOU589821:JOU589832 JEY589821:JEY589832 IVC589821:IVC589832 ILG589821:ILG589832 IBK589821:IBK589832 HRO589821:HRO589832 HHS589821:HHS589832 GXW589821:GXW589832 GOA589821:GOA589832 GEE589821:GEE589832 FUI589821:FUI589832 FKM589821:FKM589832 FAQ589821:FAQ589832 EQU589821:EQU589832 EGY589821:EGY589832 DXC589821:DXC589832 DNG589821:DNG589832 DDK589821:DDK589832 CTO589821:CTO589832 CJS589821:CJS589832 BZW589821:BZW589832 BQA589821:BQA589832 BGE589821:BGE589832 AWI589821:AWI589832 AMM589821:AMM589832 ACQ589821:ACQ589832 SU589821:SU589832 IY589821:IY589832 C589821:C589832 WVK524285:WVK524296 WLO524285:WLO524296 WBS524285:WBS524296 VRW524285:VRW524296 VIA524285:VIA524296 UYE524285:UYE524296 UOI524285:UOI524296 UEM524285:UEM524296 TUQ524285:TUQ524296 TKU524285:TKU524296 TAY524285:TAY524296 SRC524285:SRC524296 SHG524285:SHG524296 RXK524285:RXK524296 RNO524285:RNO524296 RDS524285:RDS524296 QTW524285:QTW524296 QKA524285:QKA524296 QAE524285:QAE524296 PQI524285:PQI524296 PGM524285:PGM524296 OWQ524285:OWQ524296 OMU524285:OMU524296 OCY524285:OCY524296 NTC524285:NTC524296 NJG524285:NJG524296 MZK524285:MZK524296 MPO524285:MPO524296 MFS524285:MFS524296 LVW524285:LVW524296 LMA524285:LMA524296 LCE524285:LCE524296 KSI524285:KSI524296 KIM524285:KIM524296 JYQ524285:JYQ524296 JOU524285:JOU524296 JEY524285:JEY524296 IVC524285:IVC524296 ILG524285:ILG524296 IBK524285:IBK524296 HRO524285:HRO524296 HHS524285:HHS524296 GXW524285:GXW524296 GOA524285:GOA524296 GEE524285:GEE524296 FUI524285:FUI524296 FKM524285:FKM524296 FAQ524285:FAQ524296 EQU524285:EQU524296 EGY524285:EGY524296 DXC524285:DXC524296 DNG524285:DNG524296 DDK524285:DDK524296 CTO524285:CTO524296 CJS524285:CJS524296 BZW524285:BZW524296 BQA524285:BQA524296 BGE524285:BGE524296 AWI524285:AWI524296 AMM524285:AMM524296 ACQ524285:ACQ524296 SU524285:SU524296 IY524285:IY524296 C524285:C524296 WVK458749:WVK458760 WLO458749:WLO458760 WBS458749:WBS458760 VRW458749:VRW458760 VIA458749:VIA458760 UYE458749:UYE458760 UOI458749:UOI458760 UEM458749:UEM458760 TUQ458749:TUQ458760 TKU458749:TKU458760 TAY458749:TAY458760 SRC458749:SRC458760 SHG458749:SHG458760 RXK458749:RXK458760 RNO458749:RNO458760 RDS458749:RDS458760 QTW458749:QTW458760 QKA458749:QKA458760 QAE458749:QAE458760 PQI458749:PQI458760 PGM458749:PGM458760 OWQ458749:OWQ458760 OMU458749:OMU458760 OCY458749:OCY458760 NTC458749:NTC458760 NJG458749:NJG458760 MZK458749:MZK458760 MPO458749:MPO458760 MFS458749:MFS458760 LVW458749:LVW458760 LMA458749:LMA458760 LCE458749:LCE458760 KSI458749:KSI458760 KIM458749:KIM458760 JYQ458749:JYQ458760 JOU458749:JOU458760 JEY458749:JEY458760 IVC458749:IVC458760 ILG458749:ILG458760 IBK458749:IBK458760 HRO458749:HRO458760 HHS458749:HHS458760 GXW458749:GXW458760 GOA458749:GOA458760 GEE458749:GEE458760 FUI458749:FUI458760 FKM458749:FKM458760 FAQ458749:FAQ458760 EQU458749:EQU458760 EGY458749:EGY458760 DXC458749:DXC458760 DNG458749:DNG458760 DDK458749:DDK458760 CTO458749:CTO458760 CJS458749:CJS458760 BZW458749:BZW458760 BQA458749:BQA458760 BGE458749:BGE458760 AWI458749:AWI458760 AMM458749:AMM458760 ACQ458749:ACQ458760 SU458749:SU458760 IY458749:IY458760 C458749:C458760 WVK393213:WVK393224 WLO393213:WLO393224 WBS393213:WBS393224 VRW393213:VRW393224 VIA393213:VIA393224 UYE393213:UYE393224 UOI393213:UOI393224 UEM393213:UEM393224 TUQ393213:TUQ393224 TKU393213:TKU393224 TAY393213:TAY393224 SRC393213:SRC393224 SHG393213:SHG393224 RXK393213:RXK393224 RNO393213:RNO393224 RDS393213:RDS393224 QTW393213:QTW393224 QKA393213:QKA393224 QAE393213:QAE393224 PQI393213:PQI393224 PGM393213:PGM393224 OWQ393213:OWQ393224 OMU393213:OMU393224 OCY393213:OCY393224 NTC393213:NTC393224 NJG393213:NJG393224 MZK393213:MZK393224 MPO393213:MPO393224 MFS393213:MFS393224 LVW393213:LVW393224 LMA393213:LMA393224 LCE393213:LCE393224 KSI393213:KSI393224 KIM393213:KIM393224 JYQ393213:JYQ393224 JOU393213:JOU393224 JEY393213:JEY393224 IVC393213:IVC393224 ILG393213:ILG393224 IBK393213:IBK393224 HRO393213:HRO393224 HHS393213:HHS393224 GXW393213:GXW393224 GOA393213:GOA393224 GEE393213:GEE393224 FUI393213:FUI393224 FKM393213:FKM393224 FAQ393213:FAQ393224 EQU393213:EQU393224 EGY393213:EGY393224 DXC393213:DXC393224 DNG393213:DNG393224 DDK393213:DDK393224 CTO393213:CTO393224 CJS393213:CJS393224 BZW393213:BZW393224 BQA393213:BQA393224 BGE393213:BGE393224 AWI393213:AWI393224 AMM393213:AMM393224 ACQ393213:ACQ393224 SU393213:SU393224 IY393213:IY393224 C393213:C393224 WVK327677:WVK327688 WLO327677:WLO327688 WBS327677:WBS327688 VRW327677:VRW327688 VIA327677:VIA327688 UYE327677:UYE327688 UOI327677:UOI327688 UEM327677:UEM327688 TUQ327677:TUQ327688 TKU327677:TKU327688 TAY327677:TAY327688 SRC327677:SRC327688 SHG327677:SHG327688 RXK327677:RXK327688 RNO327677:RNO327688 RDS327677:RDS327688 QTW327677:QTW327688 QKA327677:QKA327688 QAE327677:QAE327688 PQI327677:PQI327688 PGM327677:PGM327688 OWQ327677:OWQ327688 OMU327677:OMU327688 OCY327677:OCY327688 NTC327677:NTC327688 NJG327677:NJG327688 MZK327677:MZK327688 MPO327677:MPO327688 MFS327677:MFS327688 LVW327677:LVW327688 LMA327677:LMA327688 LCE327677:LCE327688 KSI327677:KSI327688 KIM327677:KIM327688 JYQ327677:JYQ327688 JOU327677:JOU327688 JEY327677:JEY327688 IVC327677:IVC327688 ILG327677:ILG327688 IBK327677:IBK327688 HRO327677:HRO327688 HHS327677:HHS327688 GXW327677:GXW327688 GOA327677:GOA327688 GEE327677:GEE327688 FUI327677:FUI327688 FKM327677:FKM327688 FAQ327677:FAQ327688 EQU327677:EQU327688 EGY327677:EGY327688 DXC327677:DXC327688 DNG327677:DNG327688 DDK327677:DDK327688 CTO327677:CTO327688 CJS327677:CJS327688 BZW327677:BZW327688 BQA327677:BQA327688 BGE327677:BGE327688 AWI327677:AWI327688 AMM327677:AMM327688 ACQ327677:ACQ327688 SU327677:SU327688 IY327677:IY327688 C327677:C327688 WVK262141:WVK262152 WLO262141:WLO262152 WBS262141:WBS262152 VRW262141:VRW262152 VIA262141:VIA262152 UYE262141:UYE262152 UOI262141:UOI262152 UEM262141:UEM262152 TUQ262141:TUQ262152 TKU262141:TKU262152 TAY262141:TAY262152 SRC262141:SRC262152 SHG262141:SHG262152 RXK262141:RXK262152 RNO262141:RNO262152 RDS262141:RDS262152 QTW262141:QTW262152 QKA262141:QKA262152 QAE262141:QAE262152 PQI262141:PQI262152 PGM262141:PGM262152 OWQ262141:OWQ262152 OMU262141:OMU262152 OCY262141:OCY262152 NTC262141:NTC262152 NJG262141:NJG262152 MZK262141:MZK262152 MPO262141:MPO262152 MFS262141:MFS262152 LVW262141:LVW262152 LMA262141:LMA262152 LCE262141:LCE262152 KSI262141:KSI262152 KIM262141:KIM262152 JYQ262141:JYQ262152 JOU262141:JOU262152 JEY262141:JEY262152 IVC262141:IVC262152 ILG262141:ILG262152 IBK262141:IBK262152 HRO262141:HRO262152 HHS262141:HHS262152 GXW262141:GXW262152 GOA262141:GOA262152 GEE262141:GEE262152 FUI262141:FUI262152 FKM262141:FKM262152 FAQ262141:FAQ262152 EQU262141:EQU262152 EGY262141:EGY262152 DXC262141:DXC262152 DNG262141:DNG262152 DDK262141:DDK262152 CTO262141:CTO262152 CJS262141:CJS262152 BZW262141:BZW262152 BQA262141:BQA262152 BGE262141:BGE262152 AWI262141:AWI262152 AMM262141:AMM262152 ACQ262141:ACQ262152 SU262141:SU262152 IY262141:IY262152 C262141:C262152 WVK196605:WVK196616 WLO196605:WLO196616 WBS196605:WBS196616 VRW196605:VRW196616 VIA196605:VIA196616 UYE196605:UYE196616 UOI196605:UOI196616 UEM196605:UEM196616 TUQ196605:TUQ196616 TKU196605:TKU196616 TAY196605:TAY196616 SRC196605:SRC196616 SHG196605:SHG196616 RXK196605:RXK196616 RNO196605:RNO196616 RDS196605:RDS196616 QTW196605:QTW196616 QKA196605:QKA196616 QAE196605:QAE196616 PQI196605:PQI196616 PGM196605:PGM196616 OWQ196605:OWQ196616 OMU196605:OMU196616 OCY196605:OCY196616 NTC196605:NTC196616 NJG196605:NJG196616 MZK196605:MZK196616 MPO196605:MPO196616 MFS196605:MFS196616 LVW196605:LVW196616 LMA196605:LMA196616 LCE196605:LCE196616 KSI196605:KSI196616 KIM196605:KIM196616 JYQ196605:JYQ196616 JOU196605:JOU196616 JEY196605:JEY196616 IVC196605:IVC196616 ILG196605:ILG196616 IBK196605:IBK196616 HRO196605:HRO196616 HHS196605:HHS196616 GXW196605:GXW196616 GOA196605:GOA196616 GEE196605:GEE196616 FUI196605:FUI196616 FKM196605:FKM196616 FAQ196605:FAQ196616 EQU196605:EQU196616 EGY196605:EGY196616 DXC196605:DXC196616 DNG196605:DNG196616 DDK196605:DDK196616 CTO196605:CTO196616 CJS196605:CJS196616 BZW196605:BZW196616 BQA196605:BQA196616 BGE196605:BGE196616 AWI196605:AWI196616 AMM196605:AMM196616 ACQ196605:ACQ196616 SU196605:SU196616 IY196605:IY196616 C196605:C196616 WVK131069:WVK131080 WLO131069:WLO131080 WBS131069:WBS131080 VRW131069:VRW131080 VIA131069:VIA131080 UYE131069:UYE131080 UOI131069:UOI131080 UEM131069:UEM131080 TUQ131069:TUQ131080 TKU131069:TKU131080 TAY131069:TAY131080 SRC131069:SRC131080 SHG131069:SHG131080 RXK131069:RXK131080 RNO131069:RNO131080 RDS131069:RDS131080 QTW131069:QTW131080 QKA131069:QKA131080 QAE131069:QAE131080 PQI131069:PQI131080 PGM131069:PGM131080 OWQ131069:OWQ131080 OMU131069:OMU131080 OCY131069:OCY131080 NTC131069:NTC131080 NJG131069:NJG131080 MZK131069:MZK131080 MPO131069:MPO131080 MFS131069:MFS131080 LVW131069:LVW131080 LMA131069:LMA131080 LCE131069:LCE131080 KSI131069:KSI131080 KIM131069:KIM131080 JYQ131069:JYQ131080 JOU131069:JOU131080 JEY131069:JEY131080 IVC131069:IVC131080 ILG131069:ILG131080 IBK131069:IBK131080 HRO131069:HRO131080 HHS131069:HHS131080 GXW131069:GXW131080 GOA131069:GOA131080 GEE131069:GEE131080 FUI131069:FUI131080 FKM131069:FKM131080 FAQ131069:FAQ131080 EQU131069:EQU131080 EGY131069:EGY131080 DXC131069:DXC131080 DNG131069:DNG131080 DDK131069:DDK131080 CTO131069:CTO131080 CJS131069:CJS131080 BZW131069:BZW131080 BQA131069:BQA131080 BGE131069:BGE131080 AWI131069:AWI131080 AMM131069:AMM131080 ACQ131069:ACQ131080 SU131069:SU131080 IY131069:IY131080 C131069:C131080 WVK65533:WVK65544 WLO65533:WLO65544 WBS65533:WBS65544 VRW65533:VRW65544 VIA65533:VIA65544 UYE65533:UYE65544 UOI65533:UOI65544 UEM65533:UEM65544 TUQ65533:TUQ65544 TKU65533:TKU65544 TAY65533:TAY65544 SRC65533:SRC65544 SHG65533:SHG65544 RXK65533:RXK65544 RNO65533:RNO65544 RDS65533:RDS65544 QTW65533:QTW65544 QKA65533:QKA65544 QAE65533:QAE65544 PQI65533:PQI65544 PGM65533:PGM65544 OWQ65533:OWQ65544 OMU65533:OMU65544 OCY65533:OCY65544 NTC65533:NTC65544 NJG65533:NJG65544 MZK65533:MZK65544 MPO65533:MPO65544 MFS65533:MFS65544 LVW65533:LVW65544 LMA65533:LMA65544 LCE65533:LCE65544 KSI65533:KSI65544 KIM65533:KIM65544 JYQ65533:JYQ65544 JOU65533:JOU65544 JEY65533:JEY65544 IVC65533:IVC65544 ILG65533:ILG65544 IBK65533:IBK65544 HRO65533:HRO65544 HHS65533:HHS65544 GXW65533:GXW65544 GOA65533:GOA65544 GEE65533:GEE65544 FUI65533:FUI65544 FKM65533:FKM65544 FAQ65533:FAQ65544 EQU65533:EQU65544 EGY65533:EGY65544 DXC65533:DXC65544 DNG65533:DNG65544 DDK65533:DDK65544 CTO65533:CTO65544 CJS65533:CJS65544 BZW65533:BZW65544 BQA65533:BQA65544 BGE65533:BGE65544 AWI65533:AWI65544 AMM65533:AMM65544 ACQ65533:ACQ65544 SU65533:SU65544 IY65533:IY65544 C65533:C65544 WVK9:WVK20 WLO9:WLO20 WBS9:WBS20 VRW9:VRW20 VIA9:VIA20 UYE9:UYE20 UOI9:UOI20 UEM9:UEM20 TUQ9:TUQ20 TKU9:TKU20 TAY9:TAY20 SRC9:SRC20 SHG9:SHG20 RXK9:RXK20 RNO9:RNO20 RDS9:RDS20 QTW9:QTW20 QKA9:QKA20 QAE9:QAE20 PQI9:PQI20 PGM9:PGM20 OWQ9:OWQ20 OMU9:OMU20 OCY9:OCY20 NTC9:NTC20 NJG9:NJG20 MZK9:MZK20 MPO9:MPO20 MFS9:MFS20 LVW9:LVW20 LMA9:LMA20 LCE9:LCE20 KSI9:KSI20 KIM9:KIM20 JYQ9:JYQ20 JOU9:JOU20 JEY9:JEY20 IVC9:IVC20 ILG9:ILG20 IBK9:IBK20 HRO9:HRO20 HHS9:HHS20 GXW9:GXW20 GOA9:GOA20 GEE9:GEE20 FUI9:FUI20 FKM9:FKM20 FAQ9:FAQ20 EQU9:EQU20 EGY9:EGY20 DXC9:DXC20 DNG9:DNG20 DDK9:DDK20 CTO9:CTO20 CJS9:CJS20 BZW9:BZW20 BQA9:BQA20 BGE9:BGE20 AWI9:AWI20 AMM9:AMM20 ACQ9:ACQ20 SU9:SU20 IY9:IY20">
      <formula1>$C$42:$C$376</formula1>
    </dataValidation>
    <dataValidation type="list" errorStyle="warning" allowBlank="1" showInputMessage="1" showErrorMessage="1" errorTitle="Factor" error="This factor is not included in the drop-down list. Is this the factor you want to use?" sqref="WVN983037:WVN983049 F27:F28 WLR983037:WLR983049 WBV983037:WBV983049 VRZ983037:VRZ983049 VID983037:VID983049 UYH983037:UYH983049 UOL983037:UOL983049 UEP983037:UEP983049 TUT983037:TUT983049 TKX983037:TKX983049 TBB983037:TBB983049 SRF983037:SRF983049 SHJ983037:SHJ983049 RXN983037:RXN983049 RNR983037:RNR983049 RDV983037:RDV983049 QTZ983037:QTZ983049 QKD983037:QKD983049 QAH983037:QAH983049 PQL983037:PQL983049 PGP983037:PGP983049 OWT983037:OWT983049 OMX983037:OMX983049 ODB983037:ODB983049 NTF983037:NTF983049 NJJ983037:NJJ983049 MZN983037:MZN983049 MPR983037:MPR983049 MFV983037:MFV983049 LVZ983037:LVZ983049 LMD983037:LMD983049 LCH983037:LCH983049 KSL983037:KSL983049 KIP983037:KIP983049 JYT983037:JYT983049 JOX983037:JOX983049 JFB983037:JFB983049 IVF983037:IVF983049 ILJ983037:ILJ983049 IBN983037:IBN983049 HRR983037:HRR983049 HHV983037:HHV983049 GXZ983037:GXZ983049 GOD983037:GOD983049 GEH983037:GEH983049 FUL983037:FUL983049 FKP983037:FKP983049 FAT983037:FAT983049 EQX983037:EQX983049 EHB983037:EHB983049 DXF983037:DXF983049 DNJ983037:DNJ983049 DDN983037:DDN983049 CTR983037:CTR983049 CJV983037:CJV983049 BZZ983037:BZZ983049 BQD983037:BQD983049 BGH983037:BGH983049 AWL983037:AWL983049 AMP983037:AMP983049 ACT983037:ACT983049 SX983037:SX983049 JB983037:JB983049 F983037:F983049 WVN917501:WVN917513 WLR917501:WLR917513 WBV917501:WBV917513 VRZ917501:VRZ917513 VID917501:VID917513 UYH917501:UYH917513 UOL917501:UOL917513 UEP917501:UEP917513 TUT917501:TUT917513 TKX917501:TKX917513 TBB917501:TBB917513 SRF917501:SRF917513 SHJ917501:SHJ917513 RXN917501:RXN917513 RNR917501:RNR917513 RDV917501:RDV917513 QTZ917501:QTZ917513 QKD917501:QKD917513 QAH917501:QAH917513 PQL917501:PQL917513 PGP917501:PGP917513 OWT917501:OWT917513 OMX917501:OMX917513 ODB917501:ODB917513 NTF917501:NTF917513 NJJ917501:NJJ917513 MZN917501:MZN917513 MPR917501:MPR917513 MFV917501:MFV917513 LVZ917501:LVZ917513 LMD917501:LMD917513 LCH917501:LCH917513 KSL917501:KSL917513 KIP917501:KIP917513 JYT917501:JYT917513 JOX917501:JOX917513 JFB917501:JFB917513 IVF917501:IVF917513 ILJ917501:ILJ917513 IBN917501:IBN917513 HRR917501:HRR917513 HHV917501:HHV917513 GXZ917501:GXZ917513 GOD917501:GOD917513 GEH917501:GEH917513 FUL917501:FUL917513 FKP917501:FKP917513 FAT917501:FAT917513 EQX917501:EQX917513 EHB917501:EHB917513 DXF917501:DXF917513 DNJ917501:DNJ917513 DDN917501:DDN917513 CTR917501:CTR917513 CJV917501:CJV917513 BZZ917501:BZZ917513 BQD917501:BQD917513 BGH917501:BGH917513 AWL917501:AWL917513 AMP917501:AMP917513 ACT917501:ACT917513 SX917501:SX917513 JB917501:JB917513 F917501:F917513 WVN851965:WVN851977 WLR851965:WLR851977 WBV851965:WBV851977 VRZ851965:VRZ851977 VID851965:VID851977 UYH851965:UYH851977 UOL851965:UOL851977 UEP851965:UEP851977 TUT851965:TUT851977 TKX851965:TKX851977 TBB851965:TBB851977 SRF851965:SRF851977 SHJ851965:SHJ851977 RXN851965:RXN851977 RNR851965:RNR851977 RDV851965:RDV851977 QTZ851965:QTZ851977 QKD851965:QKD851977 QAH851965:QAH851977 PQL851965:PQL851977 PGP851965:PGP851977 OWT851965:OWT851977 OMX851965:OMX851977 ODB851965:ODB851977 NTF851965:NTF851977 NJJ851965:NJJ851977 MZN851965:MZN851977 MPR851965:MPR851977 MFV851965:MFV851977 LVZ851965:LVZ851977 LMD851965:LMD851977 LCH851965:LCH851977 KSL851965:KSL851977 KIP851965:KIP851977 JYT851965:JYT851977 JOX851965:JOX851977 JFB851965:JFB851977 IVF851965:IVF851977 ILJ851965:ILJ851977 IBN851965:IBN851977 HRR851965:HRR851977 HHV851965:HHV851977 GXZ851965:GXZ851977 GOD851965:GOD851977 GEH851965:GEH851977 FUL851965:FUL851977 FKP851965:FKP851977 FAT851965:FAT851977 EQX851965:EQX851977 EHB851965:EHB851977 DXF851965:DXF851977 DNJ851965:DNJ851977 DDN851965:DDN851977 CTR851965:CTR851977 CJV851965:CJV851977 BZZ851965:BZZ851977 BQD851965:BQD851977 BGH851965:BGH851977 AWL851965:AWL851977 AMP851965:AMP851977 ACT851965:ACT851977 SX851965:SX851977 JB851965:JB851977 F851965:F851977 WVN786429:WVN786441 WLR786429:WLR786441 WBV786429:WBV786441 VRZ786429:VRZ786441 VID786429:VID786441 UYH786429:UYH786441 UOL786429:UOL786441 UEP786429:UEP786441 TUT786429:TUT786441 TKX786429:TKX786441 TBB786429:TBB786441 SRF786429:SRF786441 SHJ786429:SHJ786441 RXN786429:RXN786441 RNR786429:RNR786441 RDV786429:RDV786441 QTZ786429:QTZ786441 QKD786429:QKD786441 QAH786429:QAH786441 PQL786429:PQL786441 PGP786429:PGP786441 OWT786429:OWT786441 OMX786429:OMX786441 ODB786429:ODB786441 NTF786429:NTF786441 NJJ786429:NJJ786441 MZN786429:MZN786441 MPR786429:MPR786441 MFV786429:MFV786441 LVZ786429:LVZ786441 LMD786429:LMD786441 LCH786429:LCH786441 KSL786429:KSL786441 KIP786429:KIP786441 JYT786429:JYT786441 JOX786429:JOX786441 JFB786429:JFB786441 IVF786429:IVF786441 ILJ786429:ILJ786441 IBN786429:IBN786441 HRR786429:HRR786441 HHV786429:HHV786441 GXZ786429:GXZ786441 GOD786429:GOD786441 GEH786429:GEH786441 FUL786429:FUL786441 FKP786429:FKP786441 FAT786429:FAT786441 EQX786429:EQX786441 EHB786429:EHB786441 DXF786429:DXF786441 DNJ786429:DNJ786441 DDN786429:DDN786441 CTR786429:CTR786441 CJV786429:CJV786441 BZZ786429:BZZ786441 BQD786429:BQD786441 BGH786429:BGH786441 AWL786429:AWL786441 AMP786429:AMP786441 ACT786429:ACT786441 SX786429:SX786441 JB786429:JB786441 F786429:F786441 WVN720893:WVN720905 WLR720893:WLR720905 WBV720893:WBV720905 VRZ720893:VRZ720905 VID720893:VID720905 UYH720893:UYH720905 UOL720893:UOL720905 UEP720893:UEP720905 TUT720893:TUT720905 TKX720893:TKX720905 TBB720893:TBB720905 SRF720893:SRF720905 SHJ720893:SHJ720905 RXN720893:RXN720905 RNR720893:RNR720905 RDV720893:RDV720905 QTZ720893:QTZ720905 QKD720893:QKD720905 QAH720893:QAH720905 PQL720893:PQL720905 PGP720893:PGP720905 OWT720893:OWT720905 OMX720893:OMX720905 ODB720893:ODB720905 NTF720893:NTF720905 NJJ720893:NJJ720905 MZN720893:MZN720905 MPR720893:MPR720905 MFV720893:MFV720905 LVZ720893:LVZ720905 LMD720893:LMD720905 LCH720893:LCH720905 KSL720893:KSL720905 KIP720893:KIP720905 JYT720893:JYT720905 JOX720893:JOX720905 JFB720893:JFB720905 IVF720893:IVF720905 ILJ720893:ILJ720905 IBN720893:IBN720905 HRR720893:HRR720905 HHV720893:HHV720905 GXZ720893:GXZ720905 GOD720893:GOD720905 GEH720893:GEH720905 FUL720893:FUL720905 FKP720893:FKP720905 FAT720893:FAT720905 EQX720893:EQX720905 EHB720893:EHB720905 DXF720893:DXF720905 DNJ720893:DNJ720905 DDN720893:DDN720905 CTR720893:CTR720905 CJV720893:CJV720905 BZZ720893:BZZ720905 BQD720893:BQD720905 BGH720893:BGH720905 AWL720893:AWL720905 AMP720893:AMP720905 ACT720893:ACT720905 SX720893:SX720905 JB720893:JB720905 F720893:F720905 WVN655357:WVN655369 WLR655357:WLR655369 WBV655357:WBV655369 VRZ655357:VRZ655369 VID655357:VID655369 UYH655357:UYH655369 UOL655357:UOL655369 UEP655357:UEP655369 TUT655357:TUT655369 TKX655357:TKX655369 TBB655357:TBB655369 SRF655357:SRF655369 SHJ655357:SHJ655369 RXN655357:RXN655369 RNR655357:RNR655369 RDV655357:RDV655369 QTZ655357:QTZ655369 QKD655357:QKD655369 QAH655357:QAH655369 PQL655357:PQL655369 PGP655357:PGP655369 OWT655357:OWT655369 OMX655357:OMX655369 ODB655357:ODB655369 NTF655357:NTF655369 NJJ655357:NJJ655369 MZN655357:MZN655369 MPR655357:MPR655369 MFV655357:MFV655369 LVZ655357:LVZ655369 LMD655357:LMD655369 LCH655357:LCH655369 KSL655357:KSL655369 KIP655357:KIP655369 JYT655357:JYT655369 JOX655357:JOX655369 JFB655357:JFB655369 IVF655357:IVF655369 ILJ655357:ILJ655369 IBN655357:IBN655369 HRR655357:HRR655369 HHV655357:HHV655369 GXZ655357:GXZ655369 GOD655357:GOD655369 GEH655357:GEH655369 FUL655357:FUL655369 FKP655357:FKP655369 FAT655357:FAT655369 EQX655357:EQX655369 EHB655357:EHB655369 DXF655357:DXF655369 DNJ655357:DNJ655369 DDN655357:DDN655369 CTR655357:CTR655369 CJV655357:CJV655369 BZZ655357:BZZ655369 BQD655357:BQD655369 BGH655357:BGH655369 AWL655357:AWL655369 AMP655357:AMP655369 ACT655357:ACT655369 SX655357:SX655369 JB655357:JB655369 F655357:F655369 WVN589821:WVN589833 WLR589821:WLR589833 WBV589821:WBV589833 VRZ589821:VRZ589833 VID589821:VID589833 UYH589821:UYH589833 UOL589821:UOL589833 UEP589821:UEP589833 TUT589821:TUT589833 TKX589821:TKX589833 TBB589821:TBB589833 SRF589821:SRF589833 SHJ589821:SHJ589833 RXN589821:RXN589833 RNR589821:RNR589833 RDV589821:RDV589833 QTZ589821:QTZ589833 QKD589821:QKD589833 QAH589821:QAH589833 PQL589821:PQL589833 PGP589821:PGP589833 OWT589821:OWT589833 OMX589821:OMX589833 ODB589821:ODB589833 NTF589821:NTF589833 NJJ589821:NJJ589833 MZN589821:MZN589833 MPR589821:MPR589833 MFV589821:MFV589833 LVZ589821:LVZ589833 LMD589821:LMD589833 LCH589821:LCH589833 KSL589821:KSL589833 KIP589821:KIP589833 JYT589821:JYT589833 JOX589821:JOX589833 JFB589821:JFB589833 IVF589821:IVF589833 ILJ589821:ILJ589833 IBN589821:IBN589833 HRR589821:HRR589833 HHV589821:HHV589833 GXZ589821:GXZ589833 GOD589821:GOD589833 GEH589821:GEH589833 FUL589821:FUL589833 FKP589821:FKP589833 FAT589821:FAT589833 EQX589821:EQX589833 EHB589821:EHB589833 DXF589821:DXF589833 DNJ589821:DNJ589833 DDN589821:DDN589833 CTR589821:CTR589833 CJV589821:CJV589833 BZZ589821:BZZ589833 BQD589821:BQD589833 BGH589821:BGH589833 AWL589821:AWL589833 AMP589821:AMP589833 ACT589821:ACT589833 SX589821:SX589833 JB589821:JB589833 F589821:F589833 WVN524285:WVN524297 WLR524285:WLR524297 WBV524285:WBV524297 VRZ524285:VRZ524297 VID524285:VID524297 UYH524285:UYH524297 UOL524285:UOL524297 UEP524285:UEP524297 TUT524285:TUT524297 TKX524285:TKX524297 TBB524285:TBB524297 SRF524285:SRF524297 SHJ524285:SHJ524297 RXN524285:RXN524297 RNR524285:RNR524297 RDV524285:RDV524297 QTZ524285:QTZ524297 QKD524285:QKD524297 QAH524285:QAH524297 PQL524285:PQL524297 PGP524285:PGP524297 OWT524285:OWT524297 OMX524285:OMX524297 ODB524285:ODB524297 NTF524285:NTF524297 NJJ524285:NJJ524297 MZN524285:MZN524297 MPR524285:MPR524297 MFV524285:MFV524297 LVZ524285:LVZ524297 LMD524285:LMD524297 LCH524285:LCH524297 KSL524285:KSL524297 KIP524285:KIP524297 JYT524285:JYT524297 JOX524285:JOX524297 JFB524285:JFB524297 IVF524285:IVF524297 ILJ524285:ILJ524297 IBN524285:IBN524297 HRR524285:HRR524297 HHV524285:HHV524297 GXZ524285:GXZ524297 GOD524285:GOD524297 GEH524285:GEH524297 FUL524285:FUL524297 FKP524285:FKP524297 FAT524285:FAT524297 EQX524285:EQX524297 EHB524285:EHB524297 DXF524285:DXF524297 DNJ524285:DNJ524297 DDN524285:DDN524297 CTR524285:CTR524297 CJV524285:CJV524297 BZZ524285:BZZ524297 BQD524285:BQD524297 BGH524285:BGH524297 AWL524285:AWL524297 AMP524285:AMP524297 ACT524285:ACT524297 SX524285:SX524297 JB524285:JB524297 F524285:F524297 WVN458749:WVN458761 WLR458749:WLR458761 WBV458749:WBV458761 VRZ458749:VRZ458761 VID458749:VID458761 UYH458749:UYH458761 UOL458749:UOL458761 UEP458749:UEP458761 TUT458749:TUT458761 TKX458749:TKX458761 TBB458749:TBB458761 SRF458749:SRF458761 SHJ458749:SHJ458761 RXN458749:RXN458761 RNR458749:RNR458761 RDV458749:RDV458761 QTZ458749:QTZ458761 QKD458749:QKD458761 QAH458749:QAH458761 PQL458749:PQL458761 PGP458749:PGP458761 OWT458749:OWT458761 OMX458749:OMX458761 ODB458749:ODB458761 NTF458749:NTF458761 NJJ458749:NJJ458761 MZN458749:MZN458761 MPR458749:MPR458761 MFV458749:MFV458761 LVZ458749:LVZ458761 LMD458749:LMD458761 LCH458749:LCH458761 KSL458749:KSL458761 KIP458749:KIP458761 JYT458749:JYT458761 JOX458749:JOX458761 JFB458749:JFB458761 IVF458749:IVF458761 ILJ458749:ILJ458761 IBN458749:IBN458761 HRR458749:HRR458761 HHV458749:HHV458761 GXZ458749:GXZ458761 GOD458749:GOD458761 GEH458749:GEH458761 FUL458749:FUL458761 FKP458749:FKP458761 FAT458749:FAT458761 EQX458749:EQX458761 EHB458749:EHB458761 DXF458749:DXF458761 DNJ458749:DNJ458761 DDN458749:DDN458761 CTR458749:CTR458761 CJV458749:CJV458761 BZZ458749:BZZ458761 BQD458749:BQD458761 BGH458749:BGH458761 AWL458749:AWL458761 AMP458749:AMP458761 ACT458749:ACT458761 SX458749:SX458761 JB458749:JB458761 F458749:F458761 WVN393213:WVN393225 WLR393213:WLR393225 WBV393213:WBV393225 VRZ393213:VRZ393225 VID393213:VID393225 UYH393213:UYH393225 UOL393213:UOL393225 UEP393213:UEP393225 TUT393213:TUT393225 TKX393213:TKX393225 TBB393213:TBB393225 SRF393213:SRF393225 SHJ393213:SHJ393225 RXN393213:RXN393225 RNR393213:RNR393225 RDV393213:RDV393225 QTZ393213:QTZ393225 QKD393213:QKD393225 QAH393213:QAH393225 PQL393213:PQL393225 PGP393213:PGP393225 OWT393213:OWT393225 OMX393213:OMX393225 ODB393213:ODB393225 NTF393213:NTF393225 NJJ393213:NJJ393225 MZN393213:MZN393225 MPR393213:MPR393225 MFV393213:MFV393225 LVZ393213:LVZ393225 LMD393213:LMD393225 LCH393213:LCH393225 KSL393213:KSL393225 KIP393213:KIP393225 JYT393213:JYT393225 JOX393213:JOX393225 JFB393213:JFB393225 IVF393213:IVF393225 ILJ393213:ILJ393225 IBN393213:IBN393225 HRR393213:HRR393225 HHV393213:HHV393225 GXZ393213:GXZ393225 GOD393213:GOD393225 GEH393213:GEH393225 FUL393213:FUL393225 FKP393213:FKP393225 FAT393213:FAT393225 EQX393213:EQX393225 EHB393213:EHB393225 DXF393213:DXF393225 DNJ393213:DNJ393225 DDN393213:DDN393225 CTR393213:CTR393225 CJV393213:CJV393225 BZZ393213:BZZ393225 BQD393213:BQD393225 BGH393213:BGH393225 AWL393213:AWL393225 AMP393213:AMP393225 ACT393213:ACT393225 SX393213:SX393225 JB393213:JB393225 F393213:F393225 WVN327677:WVN327689 WLR327677:WLR327689 WBV327677:WBV327689 VRZ327677:VRZ327689 VID327677:VID327689 UYH327677:UYH327689 UOL327677:UOL327689 UEP327677:UEP327689 TUT327677:TUT327689 TKX327677:TKX327689 TBB327677:TBB327689 SRF327677:SRF327689 SHJ327677:SHJ327689 RXN327677:RXN327689 RNR327677:RNR327689 RDV327677:RDV327689 QTZ327677:QTZ327689 QKD327677:QKD327689 QAH327677:QAH327689 PQL327677:PQL327689 PGP327677:PGP327689 OWT327677:OWT327689 OMX327677:OMX327689 ODB327677:ODB327689 NTF327677:NTF327689 NJJ327677:NJJ327689 MZN327677:MZN327689 MPR327677:MPR327689 MFV327677:MFV327689 LVZ327677:LVZ327689 LMD327677:LMD327689 LCH327677:LCH327689 KSL327677:KSL327689 KIP327677:KIP327689 JYT327677:JYT327689 JOX327677:JOX327689 JFB327677:JFB327689 IVF327677:IVF327689 ILJ327677:ILJ327689 IBN327677:IBN327689 HRR327677:HRR327689 HHV327677:HHV327689 GXZ327677:GXZ327689 GOD327677:GOD327689 GEH327677:GEH327689 FUL327677:FUL327689 FKP327677:FKP327689 FAT327677:FAT327689 EQX327677:EQX327689 EHB327677:EHB327689 DXF327677:DXF327689 DNJ327677:DNJ327689 DDN327677:DDN327689 CTR327677:CTR327689 CJV327677:CJV327689 BZZ327677:BZZ327689 BQD327677:BQD327689 BGH327677:BGH327689 AWL327677:AWL327689 AMP327677:AMP327689 ACT327677:ACT327689 SX327677:SX327689 JB327677:JB327689 F327677:F327689 WVN262141:WVN262153 WLR262141:WLR262153 WBV262141:WBV262153 VRZ262141:VRZ262153 VID262141:VID262153 UYH262141:UYH262153 UOL262141:UOL262153 UEP262141:UEP262153 TUT262141:TUT262153 TKX262141:TKX262153 TBB262141:TBB262153 SRF262141:SRF262153 SHJ262141:SHJ262153 RXN262141:RXN262153 RNR262141:RNR262153 RDV262141:RDV262153 QTZ262141:QTZ262153 QKD262141:QKD262153 QAH262141:QAH262153 PQL262141:PQL262153 PGP262141:PGP262153 OWT262141:OWT262153 OMX262141:OMX262153 ODB262141:ODB262153 NTF262141:NTF262153 NJJ262141:NJJ262153 MZN262141:MZN262153 MPR262141:MPR262153 MFV262141:MFV262153 LVZ262141:LVZ262153 LMD262141:LMD262153 LCH262141:LCH262153 KSL262141:KSL262153 KIP262141:KIP262153 JYT262141:JYT262153 JOX262141:JOX262153 JFB262141:JFB262153 IVF262141:IVF262153 ILJ262141:ILJ262153 IBN262141:IBN262153 HRR262141:HRR262153 HHV262141:HHV262153 GXZ262141:GXZ262153 GOD262141:GOD262153 GEH262141:GEH262153 FUL262141:FUL262153 FKP262141:FKP262153 FAT262141:FAT262153 EQX262141:EQX262153 EHB262141:EHB262153 DXF262141:DXF262153 DNJ262141:DNJ262153 DDN262141:DDN262153 CTR262141:CTR262153 CJV262141:CJV262153 BZZ262141:BZZ262153 BQD262141:BQD262153 BGH262141:BGH262153 AWL262141:AWL262153 AMP262141:AMP262153 ACT262141:ACT262153 SX262141:SX262153 JB262141:JB262153 F262141:F262153 WVN196605:WVN196617 WLR196605:WLR196617 WBV196605:WBV196617 VRZ196605:VRZ196617 VID196605:VID196617 UYH196605:UYH196617 UOL196605:UOL196617 UEP196605:UEP196617 TUT196605:TUT196617 TKX196605:TKX196617 TBB196605:TBB196617 SRF196605:SRF196617 SHJ196605:SHJ196617 RXN196605:RXN196617 RNR196605:RNR196617 RDV196605:RDV196617 QTZ196605:QTZ196617 QKD196605:QKD196617 QAH196605:QAH196617 PQL196605:PQL196617 PGP196605:PGP196617 OWT196605:OWT196617 OMX196605:OMX196617 ODB196605:ODB196617 NTF196605:NTF196617 NJJ196605:NJJ196617 MZN196605:MZN196617 MPR196605:MPR196617 MFV196605:MFV196617 LVZ196605:LVZ196617 LMD196605:LMD196617 LCH196605:LCH196617 KSL196605:KSL196617 KIP196605:KIP196617 JYT196605:JYT196617 JOX196605:JOX196617 JFB196605:JFB196617 IVF196605:IVF196617 ILJ196605:ILJ196617 IBN196605:IBN196617 HRR196605:HRR196617 HHV196605:HHV196617 GXZ196605:GXZ196617 GOD196605:GOD196617 GEH196605:GEH196617 FUL196605:FUL196617 FKP196605:FKP196617 FAT196605:FAT196617 EQX196605:EQX196617 EHB196605:EHB196617 DXF196605:DXF196617 DNJ196605:DNJ196617 DDN196605:DDN196617 CTR196605:CTR196617 CJV196605:CJV196617 BZZ196605:BZZ196617 BQD196605:BQD196617 BGH196605:BGH196617 AWL196605:AWL196617 AMP196605:AMP196617 ACT196605:ACT196617 SX196605:SX196617 JB196605:JB196617 F196605:F196617 WVN131069:WVN131081 WLR131069:WLR131081 WBV131069:WBV131081 VRZ131069:VRZ131081 VID131069:VID131081 UYH131069:UYH131081 UOL131069:UOL131081 UEP131069:UEP131081 TUT131069:TUT131081 TKX131069:TKX131081 TBB131069:TBB131081 SRF131069:SRF131081 SHJ131069:SHJ131081 RXN131069:RXN131081 RNR131069:RNR131081 RDV131069:RDV131081 QTZ131069:QTZ131081 QKD131069:QKD131081 QAH131069:QAH131081 PQL131069:PQL131081 PGP131069:PGP131081 OWT131069:OWT131081 OMX131069:OMX131081 ODB131069:ODB131081 NTF131069:NTF131081 NJJ131069:NJJ131081 MZN131069:MZN131081 MPR131069:MPR131081 MFV131069:MFV131081 LVZ131069:LVZ131081 LMD131069:LMD131081 LCH131069:LCH131081 KSL131069:KSL131081 KIP131069:KIP131081 JYT131069:JYT131081 JOX131069:JOX131081 JFB131069:JFB131081 IVF131069:IVF131081 ILJ131069:ILJ131081 IBN131069:IBN131081 HRR131069:HRR131081 HHV131069:HHV131081 GXZ131069:GXZ131081 GOD131069:GOD131081 GEH131069:GEH131081 FUL131069:FUL131081 FKP131069:FKP131081 FAT131069:FAT131081 EQX131069:EQX131081 EHB131069:EHB131081 DXF131069:DXF131081 DNJ131069:DNJ131081 DDN131069:DDN131081 CTR131069:CTR131081 CJV131069:CJV131081 BZZ131069:BZZ131081 BQD131069:BQD131081 BGH131069:BGH131081 AWL131069:AWL131081 AMP131069:AMP131081 ACT131069:ACT131081 SX131069:SX131081 JB131069:JB131081 F131069:F131081 WVN65533:WVN65545 WLR65533:WLR65545 WBV65533:WBV65545 VRZ65533:VRZ65545 VID65533:VID65545 UYH65533:UYH65545 UOL65533:UOL65545 UEP65533:UEP65545 TUT65533:TUT65545 TKX65533:TKX65545 TBB65533:TBB65545 SRF65533:SRF65545 SHJ65533:SHJ65545 RXN65533:RXN65545 RNR65533:RNR65545 RDV65533:RDV65545 QTZ65533:QTZ65545 QKD65533:QKD65545 QAH65533:QAH65545 PQL65533:PQL65545 PGP65533:PGP65545 OWT65533:OWT65545 OMX65533:OMX65545 ODB65533:ODB65545 NTF65533:NTF65545 NJJ65533:NJJ65545 MZN65533:MZN65545 MPR65533:MPR65545 MFV65533:MFV65545 LVZ65533:LVZ65545 LMD65533:LMD65545 LCH65533:LCH65545 KSL65533:KSL65545 KIP65533:KIP65545 JYT65533:JYT65545 JOX65533:JOX65545 JFB65533:JFB65545 IVF65533:IVF65545 ILJ65533:ILJ65545 IBN65533:IBN65545 HRR65533:HRR65545 HHV65533:HHV65545 GXZ65533:GXZ65545 GOD65533:GOD65545 GEH65533:GEH65545 FUL65533:FUL65545 FKP65533:FKP65545 FAT65533:FAT65545 EQX65533:EQX65545 EHB65533:EHB65545 DXF65533:DXF65545 DNJ65533:DNJ65545 DDN65533:DDN65545 CTR65533:CTR65545 CJV65533:CJV65545 BZZ65533:BZZ65545 BQD65533:BQD65545 BGH65533:BGH65545 AWL65533:AWL65545 AMP65533:AMP65545 ACT65533:ACT65545 SX65533:SX65545 JB65533:JB65545 F65533:F65545 WVN9:WVN21 WLR9:WLR21 WBV9:WBV21 VRZ9:VRZ21 VID9:VID21 UYH9:UYH21 UOL9:UOL21 UEP9:UEP21 TUT9:TUT21 TKX9:TKX21 TBB9:TBB21 SRF9:SRF21 SHJ9:SHJ21 RXN9:RXN21 RNR9:RNR21 RDV9:RDV21 QTZ9:QTZ21 QKD9:QKD21 QAH9:QAH21 PQL9:PQL21 PGP9:PGP21 OWT9:OWT21 OMX9:OMX21 ODB9:ODB21 NTF9:NTF21 NJJ9:NJJ21 MZN9:MZN21 MPR9:MPR21 MFV9:MFV21 LVZ9:LVZ21 LMD9:LMD21 LCH9:LCH21 KSL9:KSL21 KIP9:KIP21 JYT9:JYT21 JOX9:JOX21 JFB9:JFB21 IVF9:IVF21 ILJ9:ILJ21 IBN9:IBN21 HRR9:HRR21 HHV9:HHV21 GXZ9:GXZ21 GOD9:GOD21 GEH9:GEH21 FUL9:FUL21 FKP9:FKP21 FAT9:FAT21 EQX9:EQX21 EHB9:EHB21 DXF9:DXF21 DNJ9:DNJ21 DDN9:DDN21 CTR9:CTR21 CJV9:CJV21 BZZ9:BZZ21 BQD9:BQD21 BGH9:BGH21 AWL9:AWL21 AMP9:AMP21 ACT9:ACT21 SX9:SX21 JB9:JB21 F9:F21 WVN983059:WVN983068 WLR983059:WLR983068 WBV983059:WBV983068 VRZ983059:VRZ983068 VID983059:VID983068 UYH983059:UYH983068 UOL983059:UOL983068 UEP983059:UEP983068 TUT983059:TUT983068 TKX983059:TKX983068 TBB983059:TBB983068 SRF983059:SRF983068 SHJ983059:SHJ983068 RXN983059:RXN983068 RNR983059:RNR983068 RDV983059:RDV983068 QTZ983059:QTZ983068 QKD983059:QKD983068 QAH983059:QAH983068 PQL983059:PQL983068 PGP983059:PGP983068 OWT983059:OWT983068 OMX983059:OMX983068 ODB983059:ODB983068 NTF983059:NTF983068 NJJ983059:NJJ983068 MZN983059:MZN983068 MPR983059:MPR983068 MFV983059:MFV983068 LVZ983059:LVZ983068 LMD983059:LMD983068 LCH983059:LCH983068 KSL983059:KSL983068 KIP983059:KIP983068 JYT983059:JYT983068 JOX983059:JOX983068 JFB983059:JFB983068 IVF983059:IVF983068 ILJ983059:ILJ983068 IBN983059:IBN983068 HRR983059:HRR983068 HHV983059:HHV983068 GXZ983059:GXZ983068 GOD983059:GOD983068 GEH983059:GEH983068 FUL983059:FUL983068 FKP983059:FKP983068 FAT983059:FAT983068 EQX983059:EQX983068 EHB983059:EHB983068 DXF983059:DXF983068 DNJ983059:DNJ983068 DDN983059:DDN983068 CTR983059:CTR983068 CJV983059:CJV983068 BZZ983059:BZZ983068 BQD983059:BQD983068 BGH983059:BGH983068 AWL983059:AWL983068 AMP983059:AMP983068 ACT983059:ACT983068 SX983059:SX983068 JB983059:JB983068 F983059:F983068 WVN917523:WVN917532 WLR917523:WLR917532 WBV917523:WBV917532 VRZ917523:VRZ917532 VID917523:VID917532 UYH917523:UYH917532 UOL917523:UOL917532 UEP917523:UEP917532 TUT917523:TUT917532 TKX917523:TKX917532 TBB917523:TBB917532 SRF917523:SRF917532 SHJ917523:SHJ917532 RXN917523:RXN917532 RNR917523:RNR917532 RDV917523:RDV917532 QTZ917523:QTZ917532 QKD917523:QKD917532 QAH917523:QAH917532 PQL917523:PQL917532 PGP917523:PGP917532 OWT917523:OWT917532 OMX917523:OMX917532 ODB917523:ODB917532 NTF917523:NTF917532 NJJ917523:NJJ917532 MZN917523:MZN917532 MPR917523:MPR917532 MFV917523:MFV917532 LVZ917523:LVZ917532 LMD917523:LMD917532 LCH917523:LCH917532 KSL917523:KSL917532 KIP917523:KIP917532 JYT917523:JYT917532 JOX917523:JOX917532 JFB917523:JFB917532 IVF917523:IVF917532 ILJ917523:ILJ917532 IBN917523:IBN917532 HRR917523:HRR917532 HHV917523:HHV917532 GXZ917523:GXZ917532 GOD917523:GOD917532 GEH917523:GEH917532 FUL917523:FUL917532 FKP917523:FKP917532 FAT917523:FAT917532 EQX917523:EQX917532 EHB917523:EHB917532 DXF917523:DXF917532 DNJ917523:DNJ917532 DDN917523:DDN917532 CTR917523:CTR917532 CJV917523:CJV917532 BZZ917523:BZZ917532 BQD917523:BQD917532 BGH917523:BGH917532 AWL917523:AWL917532 AMP917523:AMP917532 ACT917523:ACT917532 SX917523:SX917532 JB917523:JB917532 F917523:F917532 WVN851987:WVN851996 WLR851987:WLR851996 WBV851987:WBV851996 VRZ851987:VRZ851996 VID851987:VID851996 UYH851987:UYH851996 UOL851987:UOL851996 UEP851987:UEP851996 TUT851987:TUT851996 TKX851987:TKX851996 TBB851987:TBB851996 SRF851987:SRF851996 SHJ851987:SHJ851996 RXN851987:RXN851996 RNR851987:RNR851996 RDV851987:RDV851996 QTZ851987:QTZ851996 QKD851987:QKD851996 QAH851987:QAH851996 PQL851987:PQL851996 PGP851987:PGP851996 OWT851987:OWT851996 OMX851987:OMX851996 ODB851987:ODB851996 NTF851987:NTF851996 NJJ851987:NJJ851996 MZN851987:MZN851996 MPR851987:MPR851996 MFV851987:MFV851996 LVZ851987:LVZ851996 LMD851987:LMD851996 LCH851987:LCH851996 KSL851987:KSL851996 KIP851987:KIP851996 JYT851987:JYT851996 JOX851987:JOX851996 JFB851987:JFB851996 IVF851987:IVF851996 ILJ851987:ILJ851996 IBN851987:IBN851996 HRR851987:HRR851996 HHV851987:HHV851996 GXZ851987:GXZ851996 GOD851987:GOD851996 GEH851987:GEH851996 FUL851987:FUL851996 FKP851987:FKP851996 FAT851987:FAT851996 EQX851987:EQX851996 EHB851987:EHB851996 DXF851987:DXF851996 DNJ851987:DNJ851996 DDN851987:DDN851996 CTR851987:CTR851996 CJV851987:CJV851996 BZZ851987:BZZ851996 BQD851987:BQD851996 BGH851987:BGH851996 AWL851987:AWL851996 AMP851987:AMP851996 ACT851987:ACT851996 SX851987:SX851996 JB851987:JB851996 F851987:F851996 WVN786451:WVN786460 WLR786451:WLR786460 WBV786451:WBV786460 VRZ786451:VRZ786460 VID786451:VID786460 UYH786451:UYH786460 UOL786451:UOL786460 UEP786451:UEP786460 TUT786451:TUT786460 TKX786451:TKX786460 TBB786451:TBB786460 SRF786451:SRF786460 SHJ786451:SHJ786460 RXN786451:RXN786460 RNR786451:RNR786460 RDV786451:RDV786460 QTZ786451:QTZ786460 QKD786451:QKD786460 QAH786451:QAH786460 PQL786451:PQL786460 PGP786451:PGP786460 OWT786451:OWT786460 OMX786451:OMX786460 ODB786451:ODB786460 NTF786451:NTF786460 NJJ786451:NJJ786460 MZN786451:MZN786460 MPR786451:MPR786460 MFV786451:MFV786460 LVZ786451:LVZ786460 LMD786451:LMD786460 LCH786451:LCH786460 KSL786451:KSL786460 KIP786451:KIP786460 JYT786451:JYT786460 JOX786451:JOX786460 JFB786451:JFB786460 IVF786451:IVF786460 ILJ786451:ILJ786460 IBN786451:IBN786460 HRR786451:HRR786460 HHV786451:HHV786460 GXZ786451:GXZ786460 GOD786451:GOD786460 GEH786451:GEH786460 FUL786451:FUL786460 FKP786451:FKP786460 FAT786451:FAT786460 EQX786451:EQX786460 EHB786451:EHB786460 DXF786451:DXF786460 DNJ786451:DNJ786460 DDN786451:DDN786460 CTR786451:CTR786460 CJV786451:CJV786460 BZZ786451:BZZ786460 BQD786451:BQD786460 BGH786451:BGH786460 AWL786451:AWL786460 AMP786451:AMP786460 ACT786451:ACT786460 SX786451:SX786460 JB786451:JB786460 F786451:F786460 WVN720915:WVN720924 WLR720915:WLR720924 WBV720915:WBV720924 VRZ720915:VRZ720924 VID720915:VID720924 UYH720915:UYH720924 UOL720915:UOL720924 UEP720915:UEP720924 TUT720915:TUT720924 TKX720915:TKX720924 TBB720915:TBB720924 SRF720915:SRF720924 SHJ720915:SHJ720924 RXN720915:RXN720924 RNR720915:RNR720924 RDV720915:RDV720924 QTZ720915:QTZ720924 QKD720915:QKD720924 QAH720915:QAH720924 PQL720915:PQL720924 PGP720915:PGP720924 OWT720915:OWT720924 OMX720915:OMX720924 ODB720915:ODB720924 NTF720915:NTF720924 NJJ720915:NJJ720924 MZN720915:MZN720924 MPR720915:MPR720924 MFV720915:MFV720924 LVZ720915:LVZ720924 LMD720915:LMD720924 LCH720915:LCH720924 KSL720915:KSL720924 KIP720915:KIP720924 JYT720915:JYT720924 JOX720915:JOX720924 JFB720915:JFB720924 IVF720915:IVF720924 ILJ720915:ILJ720924 IBN720915:IBN720924 HRR720915:HRR720924 HHV720915:HHV720924 GXZ720915:GXZ720924 GOD720915:GOD720924 GEH720915:GEH720924 FUL720915:FUL720924 FKP720915:FKP720924 FAT720915:FAT720924 EQX720915:EQX720924 EHB720915:EHB720924 DXF720915:DXF720924 DNJ720915:DNJ720924 DDN720915:DDN720924 CTR720915:CTR720924 CJV720915:CJV720924 BZZ720915:BZZ720924 BQD720915:BQD720924 BGH720915:BGH720924 AWL720915:AWL720924 AMP720915:AMP720924 ACT720915:ACT720924 SX720915:SX720924 JB720915:JB720924 F720915:F720924 WVN655379:WVN655388 WLR655379:WLR655388 WBV655379:WBV655388 VRZ655379:VRZ655388 VID655379:VID655388 UYH655379:UYH655388 UOL655379:UOL655388 UEP655379:UEP655388 TUT655379:TUT655388 TKX655379:TKX655388 TBB655379:TBB655388 SRF655379:SRF655388 SHJ655379:SHJ655388 RXN655379:RXN655388 RNR655379:RNR655388 RDV655379:RDV655388 QTZ655379:QTZ655388 QKD655379:QKD655388 QAH655379:QAH655388 PQL655379:PQL655388 PGP655379:PGP655388 OWT655379:OWT655388 OMX655379:OMX655388 ODB655379:ODB655388 NTF655379:NTF655388 NJJ655379:NJJ655388 MZN655379:MZN655388 MPR655379:MPR655388 MFV655379:MFV655388 LVZ655379:LVZ655388 LMD655379:LMD655388 LCH655379:LCH655388 KSL655379:KSL655388 KIP655379:KIP655388 JYT655379:JYT655388 JOX655379:JOX655388 JFB655379:JFB655388 IVF655379:IVF655388 ILJ655379:ILJ655388 IBN655379:IBN655388 HRR655379:HRR655388 HHV655379:HHV655388 GXZ655379:GXZ655388 GOD655379:GOD655388 GEH655379:GEH655388 FUL655379:FUL655388 FKP655379:FKP655388 FAT655379:FAT655388 EQX655379:EQX655388 EHB655379:EHB655388 DXF655379:DXF655388 DNJ655379:DNJ655388 DDN655379:DDN655388 CTR655379:CTR655388 CJV655379:CJV655388 BZZ655379:BZZ655388 BQD655379:BQD655388 BGH655379:BGH655388 AWL655379:AWL655388 AMP655379:AMP655388 ACT655379:ACT655388 SX655379:SX655388 JB655379:JB655388 F655379:F655388 WVN589843:WVN589852 WLR589843:WLR589852 WBV589843:WBV589852 VRZ589843:VRZ589852 VID589843:VID589852 UYH589843:UYH589852 UOL589843:UOL589852 UEP589843:UEP589852 TUT589843:TUT589852 TKX589843:TKX589852 TBB589843:TBB589852 SRF589843:SRF589852 SHJ589843:SHJ589852 RXN589843:RXN589852 RNR589843:RNR589852 RDV589843:RDV589852 QTZ589843:QTZ589852 QKD589843:QKD589852 QAH589843:QAH589852 PQL589843:PQL589852 PGP589843:PGP589852 OWT589843:OWT589852 OMX589843:OMX589852 ODB589843:ODB589852 NTF589843:NTF589852 NJJ589843:NJJ589852 MZN589843:MZN589852 MPR589843:MPR589852 MFV589843:MFV589852 LVZ589843:LVZ589852 LMD589843:LMD589852 LCH589843:LCH589852 KSL589843:KSL589852 KIP589843:KIP589852 JYT589843:JYT589852 JOX589843:JOX589852 JFB589843:JFB589852 IVF589843:IVF589852 ILJ589843:ILJ589852 IBN589843:IBN589852 HRR589843:HRR589852 HHV589843:HHV589852 GXZ589843:GXZ589852 GOD589843:GOD589852 GEH589843:GEH589852 FUL589843:FUL589852 FKP589843:FKP589852 FAT589843:FAT589852 EQX589843:EQX589852 EHB589843:EHB589852 DXF589843:DXF589852 DNJ589843:DNJ589852 DDN589843:DDN589852 CTR589843:CTR589852 CJV589843:CJV589852 BZZ589843:BZZ589852 BQD589843:BQD589852 BGH589843:BGH589852 AWL589843:AWL589852 AMP589843:AMP589852 ACT589843:ACT589852 SX589843:SX589852 JB589843:JB589852 F589843:F589852 WVN524307:WVN524316 WLR524307:WLR524316 WBV524307:WBV524316 VRZ524307:VRZ524316 VID524307:VID524316 UYH524307:UYH524316 UOL524307:UOL524316 UEP524307:UEP524316 TUT524307:TUT524316 TKX524307:TKX524316 TBB524307:TBB524316 SRF524307:SRF524316 SHJ524307:SHJ524316 RXN524307:RXN524316 RNR524307:RNR524316 RDV524307:RDV524316 QTZ524307:QTZ524316 QKD524307:QKD524316 QAH524307:QAH524316 PQL524307:PQL524316 PGP524307:PGP524316 OWT524307:OWT524316 OMX524307:OMX524316 ODB524307:ODB524316 NTF524307:NTF524316 NJJ524307:NJJ524316 MZN524307:MZN524316 MPR524307:MPR524316 MFV524307:MFV524316 LVZ524307:LVZ524316 LMD524307:LMD524316 LCH524307:LCH524316 KSL524307:KSL524316 KIP524307:KIP524316 JYT524307:JYT524316 JOX524307:JOX524316 JFB524307:JFB524316 IVF524307:IVF524316 ILJ524307:ILJ524316 IBN524307:IBN524316 HRR524307:HRR524316 HHV524307:HHV524316 GXZ524307:GXZ524316 GOD524307:GOD524316 GEH524307:GEH524316 FUL524307:FUL524316 FKP524307:FKP524316 FAT524307:FAT524316 EQX524307:EQX524316 EHB524307:EHB524316 DXF524307:DXF524316 DNJ524307:DNJ524316 DDN524307:DDN524316 CTR524307:CTR524316 CJV524307:CJV524316 BZZ524307:BZZ524316 BQD524307:BQD524316 BGH524307:BGH524316 AWL524307:AWL524316 AMP524307:AMP524316 ACT524307:ACT524316 SX524307:SX524316 JB524307:JB524316 F524307:F524316 WVN458771:WVN458780 WLR458771:WLR458780 WBV458771:WBV458780 VRZ458771:VRZ458780 VID458771:VID458780 UYH458771:UYH458780 UOL458771:UOL458780 UEP458771:UEP458780 TUT458771:TUT458780 TKX458771:TKX458780 TBB458771:TBB458780 SRF458771:SRF458780 SHJ458771:SHJ458780 RXN458771:RXN458780 RNR458771:RNR458780 RDV458771:RDV458780 QTZ458771:QTZ458780 QKD458771:QKD458780 QAH458771:QAH458780 PQL458771:PQL458780 PGP458771:PGP458780 OWT458771:OWT458780 OMX458771:OMX458780 ODB458771:ODB458780 NTF458771:NTF458780 NJJ458771:NJJ458780 MZN458771:MZN458780 MPR458771:MPR458780 MFV458771:MFV458780 LVZ458771:LVZ458780 LMD458771:LMD458780 LCH458771:LCH458780 KSL458771:KSL458780 KIP458771:KIP458780 JYT458771:JYT458780 JOX458771:JOX458780 JFB458771:JFB458780 IVF458771:IVF458780 ILJ458771:ILJ458780 IBN458771:IBN458780 HRR458771:HRR458780 HHV458771:HHV458780 GXZ458771:GXZ458780 GOD458771:GOD458780 GEH458771:GEH458780 FUL458771:FUL458780 FKP458771:FKP458780 FAT458771:FAT458780 EQX458771:EQX458780 EHB458771:EHB458780 DXF458771:DXF458780 DNJ458771:DNJ458780 DDN458771:DDN458780 CTR458771:CTR458780 CJV458771:CJV458780 BZZ458771:BZZ458780 BQD458771:BQD458780 BGH458771:BGH458780 AWL458771:AWL458780 AMP458771:AMP458780 ACT458771:ACT458780 SX458771:SX458780 JB458771:JB458780 F458771:F458780 WVN393235:WVN393244 WLR393235:WLR393244 WBV393235:WBV393244 VRZ393235:VRZ393244 VID393235:VID393244 UYH393235:UYH393244 UOL393235:UOL393244 UEP393235:UEP393244 TUT393235:TUT393244 TKX393235:TKX393244 TBB393235:TBB393244 SRF393235:SRF393244 SHJ393235:SHJ393244 RXN393235:RXN393244 RNR393235:RNR393244 RDV393235:RDV393244 QTZ393235:QTZ393244 QKD393235:QKD393244 QAH393235:QAH393244 PQL393235:PQL393244 PGP393235:PGP393244 OWT393235:OWT393244 OMX393235:OMX393244 ODB393235:ODB393244 NTF393235:NTF393244 NJJ393235:NJJ393244 MZN393235:MZN393244 MPR393235:MPR393244 MFV393235:MFV393244 LVZ393235:LVZ393244 LMD393235:LMD393244 LCH393235:LCH393244 KSL393235:KSL393244 KIP393235:KIP393244 JYT393235:JYT393244 JOX393235:JOX393244 JFB393235:JFB393244 IVF393235:IVF393244 ILJ393235:ILJ393244 IBN393235:IBN393244 HRR393235:HRR393244 HHV393235:HHV393244 GXZ393235:GXZ393244 GOD393235:GOD393244 GEH393235:GEH393244 FUL393235:FUL393244 FKP393235:FKP393244 FAT393235:FAT393244 EQX393235:EQX393244 EHB393235:EHB393244 DXF393235:DXF393244 DNJ393235:DNJ393244 DDN393235:DDN393244 CTR393235:CTR393244 CJV393235:CJV393244 BZZ393235:BZZ393244 BQD393235:BQD393244 BGH393235:BGH393244 AWL393235:AWL393244 AMP393235:AMP393244 ACT393235:ACT393244 SX393235:SX393244 JB393235:JB393244 F393235:F393244 WVN327699:WVN327708 WLR327699:WLR327708 WBV327699:WBV327708 VRZ327699:VRZ327708 VID327699:VID327708 UYH327699:UYH327708 UOL327699:UOL327708 UEP327699:UEP327708 TUT327699:TUT327708 TKX327699:TKX327708 TBB327699:TBB327708 SRF327699:SRF327708 SHJ327699:SHJ327708 RXN327699:RXN327708 RNR327699:RNR327708 RDV327699:RDV327708 QTZ327699:QTZ327708 QKD327699:QKD327708 QAH327699:QAH327708 PQL327699:PQL327708 PGP327699:PGP327708 OWT327699:OWT327708 OMX327699:OMX327708 ODB327699:ODB327708 NTF327699:NTF327708 NJJ327699:NJJ327708 MZN327699:MZN327708 MPR327699:MPR327708 MFV327699:MFV327708 LVZ327699:LVZ327708 LMD327699:LMD327708 LCH327699:LCH327708 KSL327699:KSL327708 KIP327699:KIP327708 JYT327699:JYT327708 JOX327699:JOX327708 JFB327699:JFB327708 IVF327699:IVF327708 ILJ327699:ILJ327708 IBN327699:IBN327708 HRR327699:HRR327708 HHV327699:HHV327708 GXZ327699:GXZ327708 GOD327699:GOD327708 GEH327699:GEH327708 FUL327699:FUL327708 FKP327699:FKP327708 FAT327699:FAT327708 EQX327699:EQX327708 EHB327699:EHB327708 DXF327699:DXF327708 DNJ327699:DNJ327708 DDN327699:DDN327708 CTR327699:CTR327708 CJV327699:CJV327708 BZZ327699:BZZ327708 BQD327699:BQD327708 BGH327699:BGH327708 AWL327699:AWL327708 AMP327699:AMP327708 ACT327699:ACT327708 SX327699:SX327708 JB327699:JB327708 F327699:F327708 WVN262163:WVN262172 WLR262163:WLR262172 WBV262163:WBV262172 VRZ262163:VRZ262172 VID262163:VID262172 UYH262163:UYH262172 UOL262163:UOL262172 UEP262163:UEP262172 TUT262163:TUT262172 TKX262163:TKX262172 TBB262163:TBB262172 SRF262163:SRF262172 SHJ262163:SHJ262172 RXN262163:RXN262172 RNR262163:RNR262172 RDV262163:RDV262172 QTZ262163:QTZ262172 QKD262163:QKD262172 QAH262163:QAH262172 PQL262163:PQL262172 PGP262163:PGP262172 OWT262163:OWT262172 OMX262163:OMX262172 ODB262163:ODB262172 NTF262163:NTF262172 NJJ262163:NJJ262172 MZN262163:MZN262172 MPR262163:MPR262172 MFV262163:MFV262172 LVZ262163:LVZ262172 LMD262163:LMD262172 LCH262163:LCH262172 KSL262163:KSL262172 KIP262163:KIP262172 JYT262163:JYT262172 JOX262163:JOX262172 JFB262163:JFB262172 IVF262163:IVF262172 ILJ262163:ILJ262172 IBN262163:IBN262172 HRR262163:HRR262172 HHV262163:HHV262172 GXZ262163:GXZ262172 GOD262163:GOD262172 GEH262163:GEH262172 FUL262163:FUL262172 FKP262163:FKP262172 FAT262163:FAT262172 EQX262163:EQX262172 EHB262163:EHB262172 DXF262163:DXF262172 DNJ262163:DNJ262172 DDN262163:DDN262172 CTR262163:CTR262172 CJV262163:CJV262172 BZZ262163:BZZ262172 BQD262163:BQD262172 BGH262163:BGH262172 AWL262163:AWL262172 AMP262163:AMP262172 ACT262163:ACT262172 SX262163:SX262172 JB262163:JB262172 F262163:F262172 WVN196627:WVN196636 WLR196627:WLR196636 WBV196627:WBV196636 VRZ196627:VRZ196636 VID196627:VID196636 UYH196627:UYH196636 UOL196627:UOL196636 UEP196627:UEP196636 TUT196627:TUT196636 TKX196627:TKX196636 TBB196627:TBB196636 SRF196627:SRF196636 SHJ196627:SHJ196636 RXN196627:RXN196636 RNR196627:RNR196636 RDV196627:RDV196636 QTZ196627:QTZ196636 QKD196627:QKD196636 QAH196627:QAH196636 PQL196627:PQL196636 PGP196627:PGP196636 OWT196627:OWT196636 OMX196627:OMX196636 ODB196627:ODB196636 NTF196627:NTF196636 NJJ196627:NJJ196636 MZN196627:MZN196636 MPR196627:MPR196636 MFV196627:MFV196636 LVZ196627:LVZ196636 LMD196627:LMD196636 LCH196627:LCH196636 KSL196627:KSL196636 KIP196627:KIP196636 JYT196627:JYT196636 JOX196627:JOX196636 JFB196627:JFB196636 IVF196627:IVF196636 ILJ196627:ILJ196636 IBN196627:IBN196636 HRR196627:HRR196636 HHV196627:HHV196636 GXZ196627:GXZ196636 GOD196627:GOD196636 GEH196627:GEH196636 FUL196627:FUL196636 FKP196627:FKP196636 FAT196627:FAT196636 EQX196627:EQX196636 EHB196627:EHB196636 DXF196627:DXF196636 DNJ196627:DNJ196636 DDN196627:DDN196636 CTR196627:CTR196636 CJV196627:CJV196636 BZZ196627:BZZ196636 BQD196627:BQD196636 BGH196627:BGH196636 AWL196627:AWL196636 AMP196627:AMP196636 ACT196627:ACT196636 SX196627:SX196636 JB196627:JB196636 F196627:F196636 WVN131091:WVN131100 WLR131091:WLR131100 WBV131091:WBV131100 VRZ131091:VRZ131100 VID131091:VID131100 UYH131091:UYH131100 UOL131091:UOL131100 UEP131091:UEP131100 TUT131091:TUT131100 TKX131091:TKX131100 TBB131091:TBB131100 SRF131091:SRF131100 SHJ131091:SHJ131100 RXN131091:RXN131100 RNR131091:RNR131100 RDV131091:RDV131100 QTZ131091:QTZ131100 QKD131091:QKD131100 QAH131091:QAH131100 PQL131091:PQL131100 PGP131091:PGP131100 OWT131091:OWT131100 OMX131091:OMX131100 ODB131091:ODB131100 NTF131091:NTF131100 NJJ131091:NJJ131100 MZN131091:MZN131100 MPR131091:MPR131100 MFV131091:MFV131100 LVZ131091:LVZ131100 LMD131091:LMD131100 LCH131091:LCH131100 KSL131091:KSL131100 KIP131091:KIP131100 JYT131091:JYT131100 JOX131091:JOX131100 JFB131091:JFB131100 IVF131091:IVF131100 ILJ131091:ILJ131100 IBN131091:IBN131100 HRR131091:HRR131100 HHV131091:HHV131100 GXZ131091:GXZ131100 GOD131091:GOD131100 GEH131091:GEH131100 FUL131091:FUL131100 FKP131091:FKP131100 FAT131091:FAT131100 EQX131091:EQX131100 EHB131091:EHB131100 DXF131091:DXF131100 DNJ131091:DNJ131100 DDN131091:DDN131100 CTR131091:CTR131100 CJV131091:CJV131100 BZZ131091:BZZ131100 BQD131091:BQD131100 BGH131091:BGH131100 AWL131091:AWL131100 AMP131091:AMP131100 ACT131091:ACT131100 SX131091:SX131100 JB131091:JB131100 F131091:F131100 WVN65555:WVN65564 WLR65555:WLR65564 WBV65555:WBV65564 VRZ65555:VRZ65564 VID65555:VID65564 UYH65555:UYH65564 UOL65555:UOL65564 UEP65555:UEP65564 TUT65555:TUT65564 TKX65555:TKX65564 TBB65555:TBB65564 SRF65555:SRF65564 SHJ65555:SHJ65564 RXN65555:RXN65564 RNR65555:RNR65564 RDV65555:RDV65564 QTZ65555:QTZ65564 QKD65555:QKD65564 QAH65555:QAH65564 PQL65555:PQL65564 PGP65555:PGP65564 OWT65555:OWT65564 OMX65555:OMX65564 ODB65555:ODB65564 NTF65555:NTF65564 NJJ65555:NJJ65564 MZN65555:MZN65564 MPR65555:MPR65564 MFV65555:MFV65564 LVZ65555:LVZ65564 LMD65555:LMD65564 LCH65555:LCH65564 KSL65555:KSL65564 KIP65555:KIP65564 JYT65555:JYT65564 JOX65555:JOX65564 JFB65555:JFB65564 IVF65555:IVF65564 ILJ65555:ILJ65564 IBN65555:IBN65564 HRR65555:HRR65564 HHV65555:HHV65564 GXZ65555:GXZ65564 GOD65555:GOD65564 GEH65555:GEH65564 FUL65555:FUL65564 FKP65555:FKP65564 FAT65555:FAT65564 EQX65555:EQX65564 EHB65555:EHB65564 DXF65555:DXF65564 DNJ65555:DNJ65564 DDN65555:DDN65564 CTR65555:CTR65564 CJV65555:CJV65564 BZZ65555:BZZ65564 BQD65555:BQD65564 BGH65555:BGH65564 AWL65555:AWL65564 AMP65555:AMP65564 ACT65555:ACT65564 SX65555:SX65564 JB65555:JB65564 F65555:F65564 WVN27:WVN28 WLR27:WLR28 WBV27:WBV28 VRZ27:VRZ28 VID27:VID28 UYH27:UYH28 UOL27:UOL28 UEP27:UEP28 TUT27:TUT28 TKX27:TKX28 TBB27:TBB28 SRF27:SRF28 SHJ27:SHJ28 RXN27:RXN28 RNR27:RNR28 RDV27:RDV28 QTZ27:QTZ28 QKD27:QKD28 QAH27:QAH28 PQL27:PQL28 PGP27:PGP28 OWT27:OWT28 OMX27:OMX28 ODB27:ODB28 NTF27:NTF28 NJJ27:NJJ28 MZN27:MZN28 MPR27:MPR28 MFV27:MFV28 LVZ27:LVZ28 LMD27:LMD28 LCH27:LCH28 KSL27:KSL28 KIP27:KIP28 JYT27:JYT28 JOX27:JOX28 JFB27:JFB28 IVF27:IVF28 ILJ27:ILJ28 IBN27:IBN28 HRR27:HRR28 HHV27:HHV28 GXZ27:GXZ28 GOD27:GOD28 GEH27:GEH28 FUL27:FUL28 FKP27:FKP28 FAT27:FAT28 EQX27:EQX28 EHB27:EHB28 DXF27:DXF28 DNJ27:DNJ28 DDN27:DDN28 CTR27:CTR28 CJV27:CJV28 BZZ27:BZZ28 BQD27:BQD28 BGH27:BGH28 AWL27:AWL28 AMP27:AMP28 ACT27:ACT28 SX27:SX28 JB27:JB28">
      <formula1>$F$42:$F$133</formula1>
    </dataValidation>
    <dataValidation type="list" allowBlank="1" showInputMessage="1" showErrorMessage="1" errorTitle="Adjustment Type Entry Error" error="An invalid adjustment type was entered._x000a__x000a_Valid values are 1, 2, or 3. " sqref="WVL983038 WLP983038 WBT983038 VRX983038 VIB983038 UYF983038 UOJ983038 UEN983038 TUR983038 TKV983038 TAZ983038 SRD983038 SHH983038 RXL983038 RNP983038 RDT983038 QTX983038 QKB983038 QAF983038 PQJ983038 PGN983038 OWR983038 OMV983038 OCZ983038 NTD983038 NJH983038 MZL983038 MPP983038 MFT983038 LVX983038 LMB983038 LCF983038 KSJ983038 KIN983038 JYR983038 JOV983038 JEZ983038 IVD983038 ILH983038 IBL983038 HRP983038 HHT983038 GXX983038 GOB983038 GEF983038 FUJ983038 FKN983038 FAR983038 EQV983038 EGZ983038 DXD983038 DNH983038 DDL983038 CTP983038 CJT983038 BZX983038 BQB983038 BGF983038 AWJ983038 AMN983038 ACR983038 SV983038 IZ983038 D983038 WVL917502 WLP917502 WBT917502 VRX917502 VIB917502 UYF917502 UOJ917502 UEN917502 TUR917502 TKV917502 TAZ917502 SRD917502 SHH917502 RXL917502 RNP917502 RDT917502 QTX917502 QKB917502 QAF917502 PQJ917502 PGN917502 OWR917502 OMV917502 OCZ917502 NTD917502 NJH917502 MZL917502 MPP917502 MFT917502 LVX917502 LMB917502 LCF917502 KSJ917502 KIN917502 JYR917502 JOV917502 JEZ917502 IVD917502 ILH917502 IBL917502 HRP917502 HHT917502 GXX917502 GOB917502 GEF917502 FUJ917502 FKN917502 FAR917502 EQV917502 EGZ917502 DXD917502 DNH917502 DDL917502 CTP917502 CJT917502 BZX917502 BQB917502 BGF917502 AWJ917502 AMN917502 ACR917502 SV917502 IZ917502 D917502 WVL851966 WLP851966 WBT851966 VRX851966 VIB851966 UYF851966 UOJ851966 UEN851966 TUR851966 TKV851966 TAZ851966 SRD851966 SHH851966 RXL851966 RNP851966 RDT851966 QTX851966 QKB851966 QAF851966 PQJ851966 PGN851966 OWR851966 OMV851966 OCZ851966 NTD851966 NJH851966 MZL851966 MPP851966 MFT851966 LVX851966 LMB851966 LCF851966 KSJ851966 KIN851966 JYR851966 JOV851966 JEZ851966 IVD851966 ILH851966 IBL851966 HRP851966 HHT851966 GXX851966 GOB851966 GEF851966 FUJ851966 FKN851966 FAR851966 EQV851966 EGZ851966 DXD851966 DNH851966 DDL851966 CTP851966 CJT851966 BZX851966 BQB851966 BGF851966 AWJ851966 AMN851966 ACR851966 SV851966 IZ851966 D851966 WVL786430 WLP786430 WBT786430 VRX786430 VIB786430 UYF786430 UOJ786430 UEN786430 TUR786430 TKV786430 TAZ786430 SRD786430 SHH786430 RXL786430 RNP786430 RDT786430 QTX786430 QKB786430 QAF786430 PQJ786430 PGN786430 OWR786430 OMV786430 OCZ786430 NTD786430 NJH786430 MZL786430 MPP786430 MFT786430 LVX786430 LMB786430 LCF786430 KSJ786430 KIN786430 JYR786430 JOV786430 JEZ786430 IVD786430 ILH786430 IBL786430 HRP786430 HHT786430 GXX786430 GOB786430 GEF786430 FUJ786430 FKN786430 FAR786430 EQV786430 EGZ786430 DXD786430 DNH786430 DDL786430 CTP786430 CJT786430 BZX786430 BQB786430 BGF786430 AWJ786430 AMN786430 ACR786430 SV786430 IZ786430 D786430 WVL720894 WLP720894 WBT720894 VRX720894 VIB720894 UYF720894 UOJ720894 UEN720894 TUR720894 TKV720894 TAZ720894 SRD720894 SHH720894 RXL720894 RNP720894 RDT720894 QTX720894 QKB720894 QAF720894 PQJ720894 PGN720894 OWR720894 OMV720894 OCZ720894 NTD720894 NJH720894 MZL720894 MPP720894 MFT720894 LVX720894 LMB720894 LCF720894 KSJ720894 KIN720894 JYR720894 JOV720894 JEZ720894 IVD720894 ILH720894 IBL720894 HRP720894 HHT720894 GXX720894 GOB720894 GEF720894 FUJ720894 FKN720894 FAR720894 EQV720894 EGZ720894 DXD720894 DNH720894 DDL720894 CTP720894 CJT720894 BZX720894 BQB720894 BGF720894 AWJ720894 AMN720894 ACR720894 SV720894 IZ720894 D720894 WVL655358 WLP655358 WBT655358 VRX655358 VIB655358 UYF655358 UOJ655358 UEN655358 TUR655358 TKV655358 TAZ655358 SRD655358 SHH655358 RXL655358 RNP655358 RDT655358 QTX655358 QKB655358 QAF655358 PQJ655358 PGN655358 OWR655358 OMV655358 OCZ655358 NTD655358 NJH655358 MZL655358 MPP655358 MFT655358 LVX655358 LMB655358 LCF655358 KSJ655358 KIN655358 JYR655358 JOV655358 JEZ655358 IVD655358 ILH655358 IBL655358 HRP655358 HHT655358 GXX655358 GOB655358 GEF655358 FUJ655358 FKN655358 FAR655358 EQV655358 EGZ655358 DXD655358 DNH655358 DDL655358 CTP655358 CJT655358 BZX655358 BQB655358 BGF655358 AWJ655358 AMN655358 ACR655358 SV655358 IZ655358 D655358 WVL589822 WLP589822 WBT589822 VRX589822 VIB589822 UYF589822 UOJ589822 UEN589822 TUR589822 TKV589822 TAZ589822 SRD589822 SHH589822 RXL589822 RNP589822 RDT589822 QTX589822 QKB589822 QAF589822 PQJ589822 PGN589822 OWR589822 OMV589822 OCZ589822 NTD589822 NJH589822 MZL589822 MPP589822 MFT589822 LVX589822 LMB589822 LCF589822 KSJ589822 KIN589822 JYR589822 JOV589822 JEZ589822 IVD589822 ILH589822 IBL589822 HRP589822 HHT589822 GXX589822 GOB589822 GEF589822 FUJ589822 FKN589822 FAR589822 EQV589822 EGZ589822 DXD589822 DNH589822 DDL589822 CTP589822 CJT589822 BZX589822 BQB589822 BGF589822 AWJ589822 AMN589822 ACR589822 SV589822 IZ589822 D589822 WVL524286 WLP524286 WBT524286 VRX524286 VIB524286 UYF524286 UOJ524286 UEN524286 TUR524286 TKV524286 TAZ524286 SRD524286 SHH524286 RXL524286 RNP524286 RDT524286 QTX524286 QKB524286 QAF524286 PQJ524286 PGN524286 OWR524286 OMV524286 OCZ524286 NTD524286 NJH524286 MZL524286 MPP524286 MFT524286 LVX524286 LMB524286 LCF524286 KSJ524286 KIN524286 JYR524286 JOV524286 JEZ524286 IVD524286 ILH524286 IBL524286 HRP524286 HHT524286 GXX524286 GOB524286 GEF524286 FUJ524286 FKN524286 FAR524286 EQV524286 EGZ524286 DXD524286 DNH524286 DDL524286 CTP524286 CJT524286 BZX524286 BQB524286 BGF524286 AWJ524286 AMN524286 ACR524286 SV524286 IZ524286 D524286 WVL458750 WLP458750 WBT458750 VRX458750 VIB458750 UYF458750 UOJ458750 UEN458750 TUR458750 TKV458750 TAZ458750 SRD458750 SHH458750 RXL458750 RNP458750 RDT458750 QTX458750 QKB458750 QAF458750 PQJ458750 PGN458750 OWR458750 OMV458750 OCZ458750 NTD458750 NJH458750 MZL458750 MPP458750 MFT458750 LVX458750 LMB458750 LCF458750 KSJ458750 KIN458750 JYR458750 JOV458750 JEZ458750 IVD458750 ILH458750 IBL458750 HRP458750 HHT458750 GXX458750 GOB458750 GEF458750 FUJ458750 FKN458750 FAR458750 EQV458750 EGZ458750 DXD458750 DNH458750 DDL458750 CTP458750 CJT458750 BZX458750 BQB458750 BGF458750 AWJ458750 AMN458750 ACR458750 SV458750 IZ458750 D458750 WVL393214 WLP393214 WBT393214 VRX393214 VIB393214 UYF393214 UOJ393214 UEN393214 TUR393214 TKV393214 TAZ393214 SRD393214 SHH393214 RXL393214 RNP393214 RDT393214 QTX393214 QKB393214 QAF393214 PQJ393214 PGN393214 OWR393214 OMV393214 OCZ393214 NTD393214 NJH393214 MZL393214 MPP393214 MFT393214 LVX393214 LMB393214 LCF393214 KSJ393214 KIN393214 JYR393214 JOV393214 JEZ393214 IVD393214 ILH393214 IBL393214 HRP393214 HHT393214 GXX393214 GOB393214 GEF393214 FUJ393214 FKN393214 FAR393214 EQV393214 EGZ393214 DXD393214 DNH393214 DDL393214 CTP393214 CJT393214 BZX393214 BQB393214 BGF393214 AWJ393214 AMN393214 ACR393214 SV393214 IZ393214 D393214 WVL327678 WLP327678 WBT327678 VRX327678 VIB327678 UYF327678 UOJ327678 UEN327678 TUR327678 TKV327678 TAZ327678 SRD327678 SHH327678 RXL327678 RNP327678 RDT327678 QTX327678 QKB327678 QAF327678 PQJ327678 PGN327678 OWR327678 OMV327678 OCZ327678 NTD327678 NJH327678 MZL327678 MPP327678 MFT327678 LVX327678 LMB327678 LCF327678 KSJ327678 KIN327678 JYR327678 JOV327678 JEZ327678 IVD327678 ILH327678 IBL327678 HRP327678 HHT327678 GXX327678 GOB327678 GEF327678 FUJ327678 FKN327678 FAR327678 EQV327678 EGZ327678 DXD327678 DNH327678 DDL327678 CTP327678 CJT327678 BZX327678 BQB327678 BGF327678 AWJ327678 AMN327678 ACR327678 SV327678 IZ327678 D327678 WVL262142 WLP262142 WBT262142 VRX262142 VIB262142 UYF262142 UOJ262142 UEN262142 TUR262142 TKV262142 TAZ262142 SRD262142 SHH262142 RXL262142 RNP262142 RDT262142 QTX262142 QKB262142 QAF262142 PQJ262142 PGN262142 OWR262142 OMV262142 OCZ262142 NTD262142 NJH262142 MZL262142 MPP262142 MFT262142 LVX262142 LMB262142 LCF262142 KSJ262142 KIN262142 JYR262142 JOV262142 JEZ262142 IVD262142 ILH262142 IBL262142 HRP262142 HHT262142 GXX262142 GOB262142 GEF262142 FUJ262142 FKN262142 FAR262142 EQV262142 EGZ262142 DXD262142 DNH262142 DDL262142 CTP262142 CJT262142 BZX262142 BQB262142 BGF262142 AWJ262142 AMN262142 ACR262142 SV262142 IZ262142 D262142 WVL196606 WLP196606 WBT196606 VRX196606 VIB196606 UYF196606 UOJ196606 UEN196606 TUR196606 TKV196606 TAZ196606 SRD196606 SHH196606 RXL196606 RNP196606 RDT196606 QTX196606 QKB196606 QAF196606 PQJ196606 PGN196606 OWR196606 OMV196606 OCZ196606 NTD196606 NJH196606 MZL196606 MPP196606 MFT196606 LVX196606 LMB196606 LCF196606 KSJ196606 KIN196606 JYR196606 JOV196606 JEZ196606 IVD196606 ILH196606 IBL196606 HRP196606 HHT196606 GXX196606 GOB196606 GEF196606 FUJ196606 FKN196606 FAR196606 EQV196606 EGZ196606 DXD196606 DNH196606 DDL196606 CTP196606 CJT196606 BZX196606 BQB196606 BGF196606 AWJ196606 AMN196606 ACR196606 SV196606 IZ196606 D196606 WVL131070 WLP131070 WBT131070 VRX131070 VIB131070 UYF131070 UOJ131070 UEN131070 TUR131070 TKV131070 TAZ131070 SRD131070 SHH131070 RXL131070 RNP131070 RDT131070 QTX131070 QKB131070 QAF131070 PQJ131070 PGN131070 OWR131070 OMV131070 OCZ131070 NTD131070 NJH131070 MZL131070 MPP131070 MFT131070 LVX131070 LMB131070 LCF131070 KSJ131070 KIN131070 JYR131070 JOV131070 JEZ131070 IVD131070 ILH131070 IBL131070 HRP131070 HHT131070 GXX131070 GOB131070 GEF131070 FUJ131070 FKN131070 FAR131070 EQV131070 EGZ131070 DXD131070 DNH131070 DDL131070 CTP131070 CJT131070 BZX131070 BQB131070 BGF131070 AWJ131070 AMN131070 ACR131070 SV131070 IZ131070 D131070 WVL65534 WLP65534 WBT65534 VRX65534 VIB65534 UYF65534 UOJ65534 UEN65534 TUR65534 TKV65534 TAZ65534 SRD65534 SHH65534 RXL65534 RNP65534 RDT65534 QTX65534 QKB65534 QAF65534 PQJ65534 PGN65534 OWR65534 OMV65534 OCZ65534 NTD65534 NJH65534 MZL65534 MPP65534 MFT65534 LVX65534 LMB65534 LCF65534 KSJ65534 KIN65534 JYR65534 JOV65534 JEZ65534 IVD65534 ILH65534 IBL65534 HRP65534 HHT65534 GXX65534 GOB65534 GEF65534 FUJ65534 FKN65534 FAR65534 EQV65534 EGZ65534 DXD65534 DNH65534 DDL65534 CTP65534 CJT65534 BZX65534 BQB65534 BGF65534 AWJ65534 AMN65534 ACR65534 SV65534 IZ65534 D65534 WVL983040 WLP983040 WBT983040 VRX983040 VIB983040 UYF983040 UOJ983040 UEN983040 TUR983040 TKV983040 TAZ983040 SRD983040 SHH983040 RXL983040 RNP983040 RDT983040 QTX983040 QKB983040 QAF983040 PQJ983040 PGN983040 OWR983040 OMV983040 OCZ983040 NTD983040 NJH983040 MZL983040 MPP983040 MFT983040 LVX983040 LMB983040 LCF983040 KSJ983040 KIN983040 JYR983040 JOV983040 JEZ983040 IVD983040 ILH983040 IBL983040 HRP983040 HHT983040 GXX983040 GOB983040 GEF983040 FUJ983040 FKN983040 FAR983040 EQV983040 EGZ983040 DXD983040 DNH983040 DDL983040 CTP983040 CJT983040 BZX983040 BQB983040 BGF983040 AWJ983040 AMN983040 ACR983040 SV983040 IZ983040 D983040 WVL917504 WLP917504 WBT917504 VRX917504 VIB917504 UYF917504 UOJ917504 UEN917504 TUR917504 TKV917504 TAZ917504 SRD917504 SHH917504 RXL917504 RNP917504 RDT917504 QTX917504 QKB917504 QAF917504 PQJ917504 PGN917504 OWR917504 OMV917504 OCZ917504 NTD917504 NJH917504 MZL917504 MPP917504 MFT917504 LVX917504 LMB917504 LCF917504 KSJ917504 KIN917504 JYR917504 JOV917504 JEZ917504 IVD917504 ILH917504 IBL917504 HRP917504 HHT917504 GXX917504 GOB917504 GEF917504 FUJ917504 FKN917504 FAR917504 EQV917504 EGZ917504 DXD917504 DNH917504 DDL917504 CTP917504 CJT917504 BZX917504 BQB917504 BGF917504 AWJ917504 AMN917504 ACR917504 SV917504 IZ917504 D917504 WVL851968 WLP851968 WBT851968 VRX851968 VIB851968 UYF851968 UOJ851968 UEN851968 TUR851968 TKV851968 TAZ851968 SRD851968 SHH851968 RXL851968 RNP851968 RDT851968 QTX851968 QKB851968 QAF851968 PQJ851968 PGN851968 OWR851968 OMV851968 OCZ851968 NTD851968 NJH851968 MZL851968 MPP851968 MFT851968 LVX851968 LMB851968 LCF851968 KSJ851968 KIN851968 JYR851968 JOV851968 JEZ851968 IVD851968 ILH851968 IBL851968 HRP851968 HHT851968 GXX851968 GOB851968 GEF851968 FUJ851968 FKN851968 FAR851968 EQV851968 EGZ851968 DXD851968 DNH851968 DDL851968 CTP851968 CJT851968 BZX851968 BQB851968 BGF851968 AWJ851968 AMN851968 ACR851968 SV851968 IZ851968 D851968 WVL786432 WLP786432 WBT786432 VRX786432 VIB786432 UYF786432 UOJ786432 UEN786432 TUR786432 TKV786432 TAZ786432 SRD786432 SHH786432 RXL786432 RNP786432 RDT786432 QTX786432 QKB786432 QAF786432 PQJ786432 PGN786432 OWR786432 OMV786432 OCZ786432 NTD786432 NJH786432 MZL786432 MPP786432 MFT786432 LVX786432 LMB786432 LCF786432 KSJ786432 KIN786432 JYR786432 JOV786432 JEZ786432 IVD786432 ILH786432 IBL786432 HRP786432 HHT786432 GXX786432 GOB786432 GEF786432 FUJ786432 FKN786432 FAR786432 EQV786432 EGZ786432 DXD786432 DNH786432 DDL786432 CTP786432 CJT786432 BZX786432 BQB786432 BGF786432 AWJ786432 AMN786432 ACR786432 SV786432 IZ786432 D786432 WVL720896 WLP720896 WBT720896 VRX720896 VIB720896 UYF720896 UOJ720896 UEN720896 TUR720896 TKV720896 TAZ720896 SRD720896 SHH720896 RXL720896 RNP720896 RDT720896 QTX720896 QKB720896 QAF720896 PQJ720896 PGN720896 OWR720896 OMV720896 OCZ720896 NTD720896 NJH720896 MZL720896 MPP720896 MFT720896 LVX720896 LMB720896 LCF720896 KSJ720896 KIN720896 JYR720896 JOV720896 JEZ720896 IVD720896 ILH720896 IBL720896 HRP720896 HHT720896 GXX720896 GOB720896 GEF720896 FUJ720896 FKN720896 FAR720896 EQV720896 EGZ720896 DXD720896 DNH720896 DDL720896 CTP720896 CJT720896 BZX720896 BQB720896 BGF720896 AWJ720896 AMN720896 ACR720896 SV720896 IZ720896 D720896 WVL655360 WLP655360 WBT655360 VRX655360 VIB655360 UYF655360 UOJ655360 UEN655360 TUR655360 TKV655360 TAZ655360 SRD655360 SHH655360 RXL655360 RNP655360 RDT655360 QTX655360 QKB655360 QAF655360 PQJ655360 PGN655360 OWR655360 OMV655360 OCZ655360 NTD655360 NJH655360 MZL655360 MPP655360 MFT655360 LVX655360 LMB655360 LCF655360 KSJ655360 KIN655360 JYR655360 JOV655360 JEZ655360 IVD655360 ILH655360 IBL655360 HRP655360 HHT655360 GXX655360 GOB655360 GEF655360 FUJ655360 FKN655360 FAR655360 EQV655360 EGZ655360 DXD655360 DNH655360 DDL655360 CTP655360 CJT655360 BZX655360 BQB655360 BGF655360 AWJ655360 AMN655360 ACR655360 SV655360 IZ655360 D655360 WVL589824 WLP589824 WBT589824 VRX589824 VIB589824 UYF589824 UOJ589824 UEN589824 TUR589824 TKV589824 TAZ589824 SRD589824 SHH589824 RXL589824 RNP589824 RDT589824 QTX589824 QKB589824 QAF589824 PQJ589824 PGN589824 OWR589824 OMV589824 OCZ589824 NTD589824 NJH589824 MZL589824 MPP589824 MFT589824 LVX589824 LMB589824 LCF589824 KSJ589824 KIN589824 JYR589824 JOV589824 JEZ589824 IVD589824 ILH589824 IBL589824 HRP589824 HHT589824 GXX589824 GOB589824 GEF589824 FUJ589824 FKN589824 FAR589824 EQV589824 EGZ589824 DXD589824 DNH589824 DDL589824 CTP589824 CJT589824 BZX589824 BQB589824 BGF589824 AWJ589824 AMN589824 ACR589824 SV589824 IZ589824 D589824 WVL524288 WLP524288 WBT524288 VRX524288 VIB524288 UYF524288 UOJ524288 UEN524288 TUR524288 TKV524288 TAZ524288 SRD524288 SHH524288 RXL524288 RNP524288 RDT524288 QTX524288 QKB524288 QAF524288 PQJ524288 PGN524288 OWR524288 OMV524288 OCZ524288 NTD524288 NJH524288 MZL524288 MPP524288 MFT524288 LVX524288 LMB524288 LCF524288 KSJ524288 KIN524288 JYR524288 JOV524288 JEZ524288 IVD524288 ILH524288 IBL524288 HRP524288 HHT524288 GXX524288 GOB524288 GEF524288 FUJ524288 FKN524288 FAR524288 EQV524288 EGZ524288 DXD524288 DNH524288 DDL524288 CTP524288 CJT524288 BZX524288 BQB524288 BGF524288 AWJ524288 AMN524288 ACR524288 SV524288 IZ524288 D524288 WVL458752 WLP458752 WBT458752 VRX458752 VIB458752 UYF458752 UOJ458752 UEN458752 TUR458752 TKV458752 TAZ458752 SRD458752 SHH458752 RXL458752 RNP458752 RDT458752 QTX458752 QKB458752 QAF458752 PQJ458752 PGN458752 OWR458752 OMV458752 OCZ458752 NTD458752 NJH458752 MZL458752 MPP458752 MFT458752 LVX458752 LMB458752 LCF458752 KSJ458752 KIN458752 JYR458752 JOV458752 JEZ458752 IVD458752 ILH458752 IBL458752 HRP458752 HHT458752 GXX458752 GOB458752 GEF458752 FUJ458752 FKN458752 FAR458752 EQV458752 EGZ458752 DXD458752 DNH458752 DDL458752 CTP458752 CJT458752 BZX458752 BQB458752 BGF458752 AWJ458752 AMN458752 ACR458752 SV458752 IZ458752 D458752 WVL393216 WLP393216 WBT393216 VRX393216 VIB393216 UYF393216 UOJ393216 UEN393216 TUR393216 TKV393216 TAZ393216 SRD393216 SHH393216 RXL393216 RNP393216 RDT393216 QTX393216 QKB393216 QAF393216 PQJ393216 PGN393216 OWR393216 OMV393216 OCZ393216 NTD393216 NJH393216 MZL393216 MPP393216 MFT393216 LVX393216 LMB393216 LCF393216 KSJ393216 KIN393216 JYR393216 JOV393216 JEZ393216 IVD393216 ILH393216 IBL393216 HRP393216 HHT393216 GXX393216 GOB393216 GEF393216 FUJ393216 FKN393216 FAR393216 EQV393216 EGZ393216 DXD393216 DNH393216 DDL393216 CTP393216 CJT393216 BZX393216 BQB393216 BGF393216 AWJ393216 AMN393216 ACR393216 SV393216 IZ393216 D393216 WVL327680 WLP327680 WBT327680 VRX327680 VIB327680 UYF327680 UOJ327680 UEN327680 TUR327680 TKV327680 TAZ327680 SRD327680 SHH327680 RXL327680 RNP327680 RDT327680 QTX327680 QKB327680 QAF327680 PQJ327680 PGN327680 OWR327680 OMV327680 OCZ327680 NTD327680 NJH327680 MZL327680 MPP327680 MFT327680 LVX327680 LMB327680 LCF327680 KSJ327680 KIN327680 JYR327680 JOV327680 JEZ327680 IVD327680 ILH327680 IBL327680 HRP327680 HHT327680 GXX327680 GOB327680 GEF327680 FUJ327680 FKN327680 FAR327680 EQV327680 EGZ327680 DXD327680 DNH327680 DDL327680 CTP327680 CJT327680 BZX327680 BQB327680 BGF327680 AWJ327680 AMN327680 ACR327680 SV327680 IZ327680 D327680 WVL262144 WLP262144 WBT262144 VRX262144 VIB262144 UYF262144 UOJ262144 UEN262144 TUR262144 TKV262144 TAZ262144 SRD262144 SHH262144 RXL262144 RNP262144 RDT262144 QTX262144 QKB262144 QAF262144 PQJ262144 PGN262144 OWR262144 OMV262144 OCZ262144 NTD262144 NJH262144 MZL262144 MPP262144 MFT262144 LVX262144 LMB262144 LCF262144 KSJ262144 KIN262144 JYR262144 JOV262144 JEZ262144 IVD262144 ILH262144 IBL262144 HRP262144 HHT262144 GXX262144 GOB262144 GEF262144 FUJ262144 FKN262144 FAR262144 EQV262144 EGZ262144 DXD262144 DNH262144 DDL262144 CTP262144 CJT262144 BZX262144 BQB262144 BGF262144 AWJ262144 AMN262144 ACR262144 SV262144 IZ262144 D262144 WVL196608 WLP196608 WBT196608 VRX196608 VIB196608 UYF196608 UOJ196608 UEN196608 TUR196608 TKV196608 TAZ196608 SRD196608 SHH196608 RXL196608 RNP196608 RDT196608 QTX196608 QKB196608 QAF196608 PQJ196608 PGN196608 OWR196608 OMV196608 OCZ196608 NTD196608 NJH196608 MZL196608 MPP196608 MFT196608 LVX196608 LMB196608 LCF196608 KSJ196608 KIN196608 JYR196608 JOV196608 JEZ196608 IVD196608 ILH196608 IBL196608 HRP196608 HHT196608 GXX196608 GOB196608 GEF196608 FUJ196608 FKN196608 FAR196608 EQV196608 EGZ196608 DXD196608 DNH196608 DDL196608 CTP196608 CJT196608 BZX196608 BQB196608 BGF196608 AWJ196608 AMN196608 ACR196608 SV196608 IZ196608 D196608 WVL131072 WLP131072 WBT131072 VRX131072 VIB131072 UYF131072 UOJ131072 UEN131072 TUR131072 TKV131072 TAZ131072 SRD131072 SHH131072 RXL131072 RNP131072 RDT131072 QTX131072 QKB131072 QAF131072 PQJ131072 PGN131072 OWR131072 OMV131072 OCZ131072 NTD131072 NJH131072 MZL131072 MPP131072 MFT131072 LVX131072 LMB131072 LCF131072 KSJ131072 KIN131072 JYR131072 JOV131072 JEZ131072 IVD131072 ILH131072 IBL131072 HRP131072 HHT131072 GXX131072 GOB131072 GEF131072 FUJ131072 FKN131072 FAR131072 EQV131072 EGZ131072 DXD131072 DNH131072 DDL131072 CTP131072 CJT131072 BZX131072 BQB131072 BGF131072 AWJ131072 AMN131072 ACR131072 SV131072 IZ131072 D131072 WVL65536 WLP65536 WBT65536 VRX65536 VIB65536 UYF65536 UOJ65536 UEN65536 TUR65536 TKV65536 TAZ65536 SRD65536 SHH65536 RXL65536 RNP65536 RDT65536 QTX65536 QKB65536 QAF65536 PQJ65536 PGN65536 OWR65536 OMV65536 OCZ65536 NTD65536 NJH65536 MZL65536 MPP65536 MFT65536 LVX65536 LMB65536 LCF65536 KSJ65536 KIN65536 JYR65536 JOV65536 JEZ65536 IVD65536 ILH65536 IBL65536 HRP65536 HHT65536 GXX65536 GOB65536 GEF65536 FUJ65536 FKN65536 FAR65536 EQV65536 EGZ65536 DXD65536 DNH65536 DDL65536 CTP65536 CJT65536 BZX65536 BQB65536 BGF65536 AWJ65536 AMN65536 ACR65536 SV65536 IZ65536 D65536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12">
      <formula1>"1,2,3"</formula1>
    </dataValidation>
  </dataValidations>
  <pageMargins left="1" right="0.25" top="1.25" bottom="0.5" header="0.5" footer="0.25"/>
  <pageSetup scale="65" orientation="portrait" r:id="rId1"/>
  <headerFooter scaleWithDoc="0" alignWithMargins="0">
    <oddHeader>&amp;R&amp;"Times New Roman,Regular"PacifiCorp Docket UE-100749
Exhibit No. ___ (MDF-2)
Page &amp;P of &amp;N
Revised 12/6/10</oddHeader>
  </headerFooter>
  <drawing r:id="rId2"/>
</worksheet>
</file>

<file path=xl/worksheets/sheet29.xml><?xml version="1.0" encoding="utf-8"?>
<worksheet xmlns="http://schemas.openxmlformats.org/spreadsheetml/2006/main" xmlns:r="http://schemas.openxmlformats.org/officeDocument/2006/relationships">
  <dimension ref="A1:CQ83"/>
  <sheetViews>
    <sheetView tabSelected="1" zoomScaleNormal="100" workbookViewId="0">
      <selection activeCell="I6" sqref="I6"/>
    </sheetView>
  </sheetViews>
  <sheetFormatPr defaultColWidth="46.7109375" defaultRowHeight="12.75"/>
  <cols>
    <col min="1" max="1" width="24.28515625" style="14" customWidth="1"/>
    <col min="2" max="2" width="36" style="14" customWidth="1"/>
    <col min="3" max="3" width="12.28515625" style="14" customWidth="1"/>
    <col min="4" max="4" width="6.28515625" style="14" bestFit="1" customWidth="1"/>
    <col min="5" max="5" width="13.7109375" style="370" customWidth="1"/>
    <col min="6" max="6" width="15.140625" style="158" customWidth="1"/>
    <col min="7" max="7" width="12" style="14" customWidth="1"/>
    <col min="8" max="8" width="17.85546875" style="14" customWidth="1"/>
    <col min="9" max="9" width="8" style="14" customWidth="1"/>
    <col min="10" max="95" width="46.7109375" style="110"/>
    <col min="96" max="16384" width="46.7109375" style="14"/>
  </cols>
  <sheetData>
    <row r="1" spans="1:26" ht="15.75">
      <c r="A1" s="17" t="s">
        <v>134</v>
      </c>
      <c r="B1" s="1"/>
      <c r="C1" s="1"/>
      <c r="D1" s="870"/>
      <c r="E1" s="1285"/>
      <c r="F1" s="870"/>
      <c r="G1" s="1"/>
      <c r="H1" s="1192"/>
      <c r="I1" s="1346"/>
      <c r="K1" s="210"/>
      <c r="R1" s="355"/>
      <c r="T1" s="210"/>
      <c r="Z1" s="355"/>
    </row>
    <row r="2" spans="1:26" ht="15.75">
      <c r="A2" s="17" t="s">
        <v>578</v>
      </c>
      <c r="B2" s="1"/>
      <c r="C2" s="1"/>
      <c r="D2" s="870"/>
      <c r="E2" s="1285"/>
      <c r="F2" s="870"/>
      <c r="G2" s="1"/>
      <c r="H2" s="21"/>
      <c r="I2" s="21"/>
      <c r="K2" s="203"/>
      <c r="T2" s="356"/>
    </row>
    <row r="3" spans="1:26" ht="15.75">
      <c r="A3" s="17" t="s">
        <v>917</v>
      </c>
      <c r="B3" s="1"/>
      <c r="C3" s="1"/>
      <c r="D3" s="870"/>
      <c r="E3" s="1285"/>
      <c r="F3" s="870"/>
      <c r="G3" s="1"/>
      <c r="H3" s="21"/>
      <c r="I3" s="21"/>
      <c r="K3" s="356"/>
      <c r="N3" s="204"/>
      <c r="O3" s="204"/>
      <c r="P3" s="204"/>
      <c r="Q3" s="204"/>
      <c r="R3" s="204"/>
    </row>
    <row r="4" spans="1:26" ht="15.75">
      <c r="A4" s="1"/>
      <c r="B4" s="1"/>
      <c r="C4" s="1"/>
      <c r="D4" s="870"/>
      <c r="E4" s="1285"/>
      <c r="F4" s="870"/>
      <c r="G4" s="1"/>
      <c r="H4" s="1199"/>
      <c r="I4" s="21"/>
      <c r="K4" s="356"/>
      <c r="N4" s="204"/>
      <c r="O4" s="204"/>
      <c r="P4" s="204"/>
      <c r="Q4" s="204"/>
      <c r="R4" s="204"/>
    </row>
    <row r="5" spans="1:26" ht="15.75">
      <c r="A5" s="1"/>
      <c r="B5" s="1"/>
      <c r="C5" s="1"/>
      <c r="D5" s="870"/>
      <c r="E5" s="1285"/>
      <c r="F5" s="870"/>
      <c r="G5" s="1"/>
      <c r="H5" s="21"/>
      <c r="I5" s="21"/>
      <c r="K5" s="356"/>
      <c r="N5" s="204"/>
      <c r="O5" s="204"/>
      <c r="P5" s="204"/>
      <c r="Q5" s="204"/>
      <c r="R5" s="204"/>
    </row>
    <row r="6" spans="1:26" ht="15.75">
      <c r="A6" s="1"/>
      <c r="B6" s="1"/>
      <c r="C6" s="1"/>
      <c r="D6" s="870"/>
      <c r="E6" s="1285" t="s">
        <v>268</v>
      </c>
      <c r="F6" s="870"/>
      <c r="G6" s="1"/>
      <c r="H6" s="1199" t="s">
        <v>437</v>
      </c>
      <c r="I6" s="1"/>
      <c r="K6" s="356"/>
      <c r="N6" s="204"/>
      <c r="O6" s="204"/>
      <c r="P6" s="204"/>
      <c r="Q6" s="204"/>
      <c r="R6" s="204"/>
    </row>
    <row r="7" spans="1:26" ht="15.75">
      <c r="A7" s="1"/>
      <c r="B7" s="1"/>
      <c r="C7" s="1" t="s">
        <v>270</v>
      </c>
      <c r="D7" s="870" t="s">
        <v>271</v>
      </c>
      <c r="E7" s="1285" t="s">
        <v>272</v>
      </c>
      <c r="F7" s="870" t="s">
        <v>273</v>
      </c>
      <c r="G7" s="1" t="s">
        <v>274</v>
      </c>
      <c r="H7" s="1199" t="s">
        <v>275</v>
      </c>
      <c r="I7" s="1" t="s">
        <v>276</v>
      </c>
      <c r="N7" s="357"/>
      <c r="O7" s="357"/>
      <c r="P7" s="358"/>
      <c r="Q7" s="358"/>
      <c r="R7" s="358"/>
      <c r="W7" s="359"/>
      <c r="X7" s="358"/>
      <c r="Y7" s="204"/>
    </row>
    <row r="8" spans="1:26" ht="15.75">
      <c r="A8" s="1" t="s">
        <v>380</v>
      </c>
      <c r="B8" s="1"/>
      <c r="C8" s="870"/>
      <c r="D8" s="870"/>
      <c r="E8" s="870"/>
      <c r="F8" s="870"/>
      <c r="G8" s="870"/>
      <c r="H8" s="1199"/>
      <c r="I8" s="21"/>
      <c r="N8" s="358"/>
      <c r="O8" s="358"/>
      <c r="P8" s="358"/>
      <c r="Q8" s="358"/>
      <c r="R8" s="358"/>
      <c r="W8" s="358"/>
      <c r="X8" s="358"/>
      <c r="Y8" s="204"/>
    </row>
    <row r="9" spans="1:26" ht="15.75">
      <c r="A9" s="1"/>
      <c r="B9" s="1"/>
      <c r="C9" s="1029"/>
      <c r="D9" s="1347"/>
      <c r="E9" s="1257"/>
      <c r="F9" s="1029"/>
      <c r="G9" s="1348"/>
      <c r="H9" s="1201"/>
      <c r="I9" s="1029"/>
    </row>
    <row r="10" spans="1:26" ht="15.75">
      <c r="A10" s="879" t="s">
        <v>615</v>
      </c>
      <c r="B10" s="879"/>
      <c r="C10" s="879">
        <v>566</v>
      </c>
      <c r="D10" s="7">
        <v>1</v>
      </c>
      <c r="E10" s="1349">
        <v>-1368967.75</v>
      </c>
      <c r="F10" s="7" t="s">
        <v>286</v>
      </c>
      <c r="G10" s="1350">
        <v>8.2916446129532903E-2</v>
      </c>
      <c r="H10" s="1351">
        <f>+G10*E10</f>
        <v>-113509.94069594286</v>
      </c>
      <c r="I10" s="1" t="s">
        <v>616</v>
      </c>
      <c r="K10" s="212"/>
      <c r="N10" s="362"/>
      <c r="O10" s="363"/>
      <c r="P10" s="249"/>
      <c r="Q10" s="364"/>
      <c r="R10" s="249"/>
      <c r="T10" s="212"/>
      <c r="W10" s="290"/>
      <c r="X10" s="365"/>
      <c r="Y10" s="249"/>
    </row>
    <row r="11" spans="1:26" ht="15.75">
      <c r="A11" s="25"/>
      <c r="B11" s="879"/>
      <c r="C11" s="870"/>
      <c r="D11" s="1160"/>
      <c r="E11" s="1352"/>
      <c r="F11" s="7"/>
      <c r="G11" s="1353"/>
      <c r="H11" s="1260"/>
      <c r="I11" s="870"/>
      <c r="K11" s="212"/>
      <c r="N11" s="362"/>
      <c r="O11" s="363"/>
      <c r="P11" s="249"/>
      <c r="Q11" s="364"/>
      <c r="R11" s="249"/>
      <c r="T11" s="212"/>
      <c r="W11" s="290"/>
      <c r="X11" s="365"/>
      <c r="Y11" s="249"/>
    </row>
    <row r="12" spans="1:26" ht="15.75">
      <c r="A12" s="879" t="s">
        <v>617</v>
      </c>
      <c r="B12" s="879"/>
      <c r="C12" s="879"/>
      <c r="D12" s="7"/>
      <c r="E12" s="1352"/>
      <c r="F12" s="7"/>
      <c r="G12" s="1353"/>
      <c r="H12" s="1352"/>
      <c r="I12" s="1354"/>
      <c r="L12" s="249"/>
      <c r="N12" s="362"/>
      <c r="O12" s="363"/>
      <c r="W12" s="290"/>
    </row>
    <row r="13" spans="1:26" ht="15.75">
      <c r="A13" s="1"/>
      <c r="B13" s="1"/>
      <c r="C13" s="1">
        <v>557</v>
      </c>
      <c r="D13" s="870">
        <v>1</v>
      </c>
      <c r="E13" s="1285">
        <v>-1000000</v>
      </c>
      <c r="F13" s="870" t="s">
        <v>286</v>
      </c>
      <c r="G13" s="67">
        <v>8.2916446129532903E-2</v>
      </c>
      <c r="H13" s="1196">
        <f>+G13*E13</f>
        <v>-82916.446129532909</v>
      </c>
      <c r="I13" s="1"/>
      <c r="L13" s="249"/>
      <c r="N13" s="362"/>
      <c r="O13" s="363"/>
      <c r="W13" s="290"/>
    </row>
    <row r="14" spans="1:26" ht="15.75">
      <c r="A14" s="879"/>
      <c r="B14" s="879"/>
      <c r="C14" s="879">
        <v>583</v>
      </c>
      <c r="D14" s="7">
        <v>1</v>
      </c>
      <c r="E14" s="1352">
        <v>-9.0500000000000007</v>
      </c>
      <c r="F14" s="7" t="s">
        <v>311</v>
      </c>
      <c r="G14" s="1353" t="s">
        <v>281</v>
      </c>
      <c r="H14" s="1260">
        <v>0</v>
      </c>
      <c r="I14" s="1355"/>
      <c r="L14" s="249"/>
      <c r="N14" s="362"/>
      <c r="O14" s="363"/>
      <c r="W14" s="290"/>
    </row>
    <row r="15" spans="1:26" ht="15.75">
      <c r="A15" s="879"/>
      <c r="B15" s="879"/>
      <c r="C15" s="879">
        <v>583</v>
      </c>
      <c r="D15" s="7">
        <v>1</v>
      </c>
      <c r="E15" s="1352">
        <v>-47</v>
      </c>
      <c r="F15" s="7" t="s">
        <v>280</v>
      </c>
      <c r="G15" s="1353" t="s">
        <v>281</v>
      </c>
      <c r="H15" s="1260">
        <f>+E15</f>
        <v>-47</v>
      </c>
      <c r="I15" s="1354"/>
      <c r="L15" s="249"/>
      <c r="N15" s="362"/>
      <c r="O15" s="363"/>
      <c r="W15" s="290"/>
    </row>
    <row r="16" spans="1:26" ht="15.75">
      <c r="A16" s="879"/>
      <c r="B16" s="879"/>
      <c r="C16" s="879">
        <v>506</v>
      </c>
      <c r="D16" s="7">
        <v>1</v>
      </c>
      <c r="E16" s="1352">
        <v>-432.009999999998</v>
      </c>
      <c r="F16" s="7" t="s">
        <v>430</v>
      </c>
      <c r="G16" s="1353">
        <v>0.21181511146151435</v>
      </c>
      <c r="H16" s="1196">
        <f>+G16*E16</f>
        <v>-91.506246302488393</v>
      </c>
      <c r="I16" s="1355"/>
      <c r="L16" s="249"/>
      <c r="N16" s="362"/>
      <c r="O16" s="363"/>
      <c r="W16" s="290"/>
    </row>
    <row r="17" spans="1:23" ht="15.75">
      <c r="A17" s="879"/>
      <c r="B17" s="879"/>
      <c r="C17" s="879">
        <v>580</v>
      </c>
      <c r="D17" s="870">
        <v>1</v>
      </c>
      <c r="E17" s="1352">
        <v>-935</v>
      </c>
      <c r="F17" s="7" t="s">
        <v>291</v>
      </c>
      <c r="G17" s="1353">
        <v>6.6475098901090032E-2</v>
      </c>
      <c r="H17" s="1196">
        <f>+G17*E17</f>
        <v>-62.154217472519179</v>
      </c>
      <c r="I17" s="1354"/>
      <c r="L17" s="249"/>
      <c r="N17" s="362"/>
      <c r="O17" s="363"/>
      <c r="W17" s="290"/>
    </row>
    <row r="18" spans="1:23" ht="15.75">
      <c r="A18" s="879"/>
      <c r="B18" s="879" t="s">
        <v>618</v>
      </c>
      <c r="C18" s="879"/>
      <c r="D18" s="7"/>
      <c r="E18" s="1356">
        <f>SUM(E13:E17)</f>
        <v>-1001423.06</v>
      </c>
      <c r="F18" s="7"/>
      <c r="G18" s="1353"/>
      <c r="H18" s="1356">
        <f>SUM(H13:H17)</f>
        <v>-83117.106593307923</v>
      </c>
      <c r="I18" s="1354" t="s">
        <v>616</v>
      </c>
      <c r="L18" s="249"/>
      <c r="N18" s="362"/>
      <c r="O18" s="363"/>
      <c r="W18" s="290"/>
    </row>
    <row r="19" spans="1:23" ht="15.75">
      <c r="A19" s="879"/>
      <c r="B19" s="879"/>
      <c r="C19" s="879"/>
      <c r="D19" s="7"/>
      <c r="E19" s="1352"/>
      <c r="F19" s="7"/>
      <c r="G19" s="1353"/>
      <c r="H19" s="1260"/>
      <c r="I19" s="1354"/>
      <c r="L19" s="249"/>
      <c r="N19" s="362"/>
      <c r="O19" s="363"/>
      <c r="W19" s="290"/>
    </row>
    <row r="20" spans="1:23" ht="16.5" thickBot="1">
      <c r="A20" s="879"/>
      <c r="B20" s="879" t="s">
        <v>619</v>
      </c>
      <c r="C20" s="1357"/>
      <c r="D20" s="7"/>
      <c r="E20" s="1358">
        <f>+E18+E10</f>
        <v>-2370390.81</v>
      </c>
      <c r="F20" s="7"/>
      <c r="G20" s="1353"/>
      <c r="H20" s="1358">
        <f>+H18+H10</f>
        <v>-196627.04728925077</v>
      </c>
      <c r="I20" s="1354" t="s">
        <v>616</v>
      </c>
      <c r="L20" s="249"/>
      <c r="N20" s="362"/>
      <c r="O20" s="363"/>
      <c r="W20" s="290"/>
    </row>
    <row r="21" spans="1:23" ht="16.5" thickTop="1">
      <c r="A21" s="879"/>
      <c r="B21" s="879"/>
      <c r="C21" s="879"/>
      <c r="D21" s="7"/>
      <c r="E21" s="1352"/>
      <c r="F21" s="7"/>
      <c r="G21" s="1353"/>
      <c r="H21" s="1260"/>
      <c r="I21" s="1354"/>
      <c r="L21" s="249"/>
      <c r="N21" s="362"/>
      <c r="O21" s="363"/>
      <c r="W21" s="290"/>
    </row>
    <row r="22" spans="1:23" ht="15.75">
      <c r="A22" s="879"/>
      <c r="B22" s="879"/>
      <c r="C22" s="1357"/>
      <c r="D22" s="7"/>
      <c r="E22" s="1352"/>
      <c r="F22" s="7"/>
      <c r="G22" s="1353"/>
      <c r="H22" s="1352"/>
      <c r="I22" s="1354"/>
      <c r="L22" s="249"/>
      <c r="N22" s="362"/>
      <c r="O22" s="363"/>
      <c r="W22" s="290"/>
    </row>
    <row r="23" spans="1:23" ht="15.75">
      <c r="A23" s="879"/>
      <c r="B23" s="879"/>
      <c r="C23" s="879"/>
      <c r="D23" s="7"/>
      <c r="E23" s="1289"/>
      <c r="F23" s="7"/>
      <c r="G23" s="1196"/>
      <c r="H23" s="1196"/>
      <c r="I23" s="1196"/>
    </row>
    <row r="24" spans="1:23" ht="15.75">
      <c r="A24" s="879" t="s">
        <v>400</v>
      </c>
      <c r="B24" s="879"/>
      <c r="C24" s="879"/>
      <c r="D24" s="7"/>
      <c r="E24" s="1289"/>
      <c r="F24" s="7"/>
      <c r="G24" s="1196"/>
      <c r="H24" s="1196"/>
      <c r="I24" s="1196"/>
    </row>
    <row r="25" spans="1:23" ht="15.75">
      <c r="A25" s="1077"/>
      <c r="B25" s="879"/>
      <c r="C25" s="879"/>
      <c r="D25" s="1359"/>
      <c r="E25" s="1289"/>
      <c r="F25" s="7"/>
      <c r="G25" s="1195"/>
      <c r="H25" s="1195"/>
      <c r="I25" s="1032"/>
    </row>
    <row r="26" spans="1:23" ht="15.75">
      <c r="A26" s="879"/>
      <c r="B26" s="879"/>
      <c r="C26" s="879"/>
      <c r="D26" s="879"/>
      <c r="E26" s="1279"/>
      <c r="F26" s="7"/>
      <c r="G26" s="1195"/>
      <c r="H26" s="1195"/>
      <c r="I26" s="1195"/>
    </row>
    <row r="27" spans="1:23" ht="15.75">
      <c r="A27" s="879"/>
      <c r="B27" s="879"/>
      <c r="C27" s="879"/>
      <c r="D27" s="879"/>
      <c r="E27" s="1279"/>
      <c r="F27" s="7"/>
      <c r="G27" s="1195"/>
      <c r="H27" s="1195"/>
      <c r="I27" s="1195"/>
    </row>
    <row r="28" spans="1:23" ht="15.75">
      <c r="A28" s="879"/>
      <c r="B28" s="879"/>
      <c r="C28" s="879"/>
      <c r="D28" s="879"/>
      <c r="E28" s="1279"/>
      <c r="F28" s="7"/>
      <c r="G28" s="1195"/>
      <c r="H28" s="1195"/>
      <c r="I28" s="1195"/>
    </row>
    <row r="29" spans="1:23" ht="15.75">
      <c r="A29" s="879"/>
      <c r="B29" s="879"/>
      <c r="C29" s="879"/>
      <c r="D29" s="879"/>
      <c r="E29" s="1279"/>
      <c r="F29" s="7"/>
      <c r="G29" s="7"/>
      <c r="H29" s="1195"/>
      <c r="I29" s="1195"/>
    </row>
    <row r="30" spans="1:23" ht="15.75">
      <c r="A30" s="879"/>
      <c r="B30" s="879"/>
      <c r="C30" s="879"/>
      <c r="D30" s="879"/>
      <c r="E30" s="1279"/>
      <c r="F30" s="7"/>
      <c r="G30" s="879"/>
      <c r="H30" s="1196"/>
      <c r="I30" s="1196"/>
    </row>
    <row r="31" spans="1:23" ht="15.75">
      <c r="A31" s="879"/>
      <c r="B31" s="879"/>
      <c r="C31" s="879"/>
      <c r="D31" s="879"/>
      <c r="E31" s="1279"/>
      <c r="F31" s="7"/>
      <c r="G31" s="879"/>
      <c r="H31" s="1196"/>
      <c r="I31" s="1196"/>
    </row>
    <row r="32" spans="1:23" ht="15.75">
      <c r="A32" s="879"/>
      <c r="B32" s="879"/>
      <c r="C32" s="879"/>
      <c r="D32" s="879"/>
      <c r="E32" s="1279"/>
      <c r="F32" s="7"/>
      <c r="G32" s="879"/>
      <c r="H32" s="1196"/>
      <c r="I32" s="1196"/>
    </row>
    <row r="33" spans="1:27">
      <c r="B33" s="110"/>
      <c r="C33" s="110"/>
      <c r="D33" s="110"/>
      <c r="E33" s="293"/>
      <c r="F33" s="204"/>
      <c r="G33" s="110"/>
      <c r="H33" s="270"/>
      <c r="I33" s="270"/>
    </row>
    <row r="34" spans="1:27">
      <c r="A34" s="110"/>
      <c r="B34" s="110"/>
      <c r="C34" s="110"/>
      <c r="D34" s="110"/>
      <c r="E34" s="293"/>
      <c r="F34" s="204"/>
      <c r="G34" s="110"/>
      <c r="H34" s="270"/>
      <c r="I34" s="270"/>
    </row>
    <row r="35" spans="1:27">
      <c r="A35" s="110"/>
      <c r="B35" s="110"/>
      <c r="C35" s="110"/>
      <c r="D35" s="204"/>
      <c r="E35" s="368"/>
      <c r="F35" s="204"/>
      <c r="G35" s="110"/>
      <c r="H35" s="270"/>
      <c r="I35" s="270"/>
    </row>
    <row r="36" spans="1:27">
      <c r="D36" s="158"/>
      <c r="E36" s="295"/>
      <c r="H36" s="198"/>
      <c r="I36" s="198"/>
      <c r="S36" s="355"/>
      <c r="AA36" s="355"/>
    </row>
    <row r="37" spans="1:27">
      <c r="A37" s="267"/>
      <c r="D37" s="158"/>
      <c r="E37" s="295"/>
      <c r="H37" s="198"/>
      <c r="I37" s="268"/>
    </row>
    <row r="38" spans="1:27">
      <c r="A38" s="176"/>
      <c r="D38" s="158"/>
      <c r="E38" s="295"/>
      <c r="H38" s="198"/>
      <c r="I38" s="198"/>
    </row>
    <row r="39" spans="1:27">
      <c r="A39" s="291"/>
      <c r="D39" s="158"/>
      <c r="E39" s="295"/>
      <c r="H39" s="198"/>
      <c r="I39" s="198"/>
      <c r="V39" s="212"/>
    </row>
    <row r="40" spans="1:27">
      <c r="D40" s="158"/>
      <c r="E40" s="295"/>
      <c r="H40" s="198"/>
      <c r="I40" s="198"/>
    </row>
    <row r="41" spans="1:27">
      <c r="D41" s="158"/>
      <c r="I41" s="371"/>
      <c r="O41" s="357"/>
      <c r="P41" s="357"/>
      <c r="Q41" s="204"/>
      <c r="R41" s="204"/>
      <c r="S41" s="204"/>
      <c r="Y41" s="357"/>
      <c r="Z41" s="204"/>
      <c r="AA41" s="204"/>
    </row>
    <row r="42" spans="1:27">
      <c r="C42" s="158"/>
      <c r="D42" s="158"/>
      <c r="E42" s="372"/>
      <c r="G42" s="158"/>
      <c r="H42" s="158"/>
      <c r="I42" s="371"/>
      <c r="O42" s="204"/>
      <c r="P42" s="204"/>
      <c r="Q42" s="204"/>
      <c r="R42" s="204"/>
      <c r="S42" s="204"/>
      <c r="Y42" s="204"/>
      <c r="Z42" s="204"/>
      <c r="AA42" s="204"/>
    </row>
    <row r="43" spans="1:27">
      <c r="C43" s="178"/>
      <c r="D43" s="360"/>
      <c r="E43" s="373"/>
      <c r="F43" s="178"/>
      <c r="G43" s="360"/>
      <c r="H43" s="178"/>
      <c r="I43" s="202"/>
    </row>
    <row r="44" spans="1:27">
      <c r="A44" s="210"/>
      <c r="B44" s="110"/>
      <c r="C44" s="110"/>
      <c r="D44" s="204"/>
      <c r="E44" s="374"/>
      <c r="F44" s="204"/>
      <c r="G44" s="110"/>
      <c r="H44" s="110"/>
      <c r="I44" s="371"/>
      <c r="O44" s="249"/>
      <c r="P44" s="375"/>
      <c r="Q44" s="249"/>
      <c r="R44" s="376"/>
      <c r="S44" s="249"/>
      <c r="Y44" s="375"/>
      <c r="Z44" s="376"/>
      <c r="AA44" s="249"/>
    </row>
    <row r="45" spans="1:27">
      <c r="A45" s="110"/>
      <c r="B45" s="110"/>
      <c r="C45" s="110"/>
      <c r="D45" s="204"/>
      <c r="E45" s="374"/>
      <c r="F45" s="204"/>
      <c r="G45" s="110"/>
      <c r="H45" s="110"/>
      <c r="I45" s="371"/>
      <c r="O45" s="375"/>
      <c r="P45" s="375"/>
      <c r="Q45" s="249"/>
      <c r="R45" s="376"/>
      <c r="S45" s="249"/>
      <c r="Y45" s="375"/>
      <c r="Z45" s="376"/>
      <c r="AA45" s="249"/>
    </row>
    <row r="46" spans="1:27">
      <c r="A46" s="110"/>
      <c r="B46" s="110"/>
      <c r="C46" s="110"/>
      <c r="D46" s="158"/>
      <c r="E46" s="377"/>
      <c r="F46" s="205"/>
      <c r="G46" s="273"/>
      <c r="H46" s="205"/>
      <c r="I46" s="378"/>
      <c r="O46" s="375"/>
      <c r="P46" s="375"/>
      <c r="Q46" s="249"/>
      <c r="R46" s="376"/>
      <c r="S46" s="249"/>
      <c r="Y46" s="375"/>
      <c r="Z46" s="376"/>
      <c r="AA46" s="249"/>
    </row>
    <row r="47" spans="1:27">
      <c r="A47" s="110"/>
      <c r="B47" s="110"/>
      <c r="C47" s="110"/>
      <c r="D47" s="204"/>
      <c r="E47" s="379"/>
      <c r="F47" s="213"/>
      <c r="G47" s="213"/>
      <c r="H47" s="213"/>
      <c r="I47" s="380"/>
      <c r="O47" s="375"/>
      <c r="P47" s="375"/>
      <c r="Q47" s="249"/>
      <c r="R47" s="376"/>
      <c r="S47" s="249"/>
      <c r="Y47" s="375"/>
      <c r="Z47" s="376"/>
      <c r="AA47" s="249"/>
    </row>
    <row r="48" spans="1:27">
      <c r="A48" s="110"/>
      <c r="B48" s="110"/>
      <c r="C48" s="110"/>
      <c r="D48" s="204"/>
      <c r="E48" s="379"/>
      <c r="F48" s="204"/>
      <c r="G48" s="204"/>
      <c r="H48" s="204"/>
      <c r="I48" s="380"/>
      <c r="O48" s="375"/>
      <c r="P48" s="375"/>
      <c r="Q48" s="249"/>
      <c r="R48" s="376"/>
      <c r="S48" s="249"/>
      <c r="Y48" s="249"/>
      <c r="Z48" s="376"/>
      <c r="AA48" s="249"/>
    </row>
    <row r="49" spans="1:27">
      <c r="A49" s="110"/>
      <c r="B49" s="110"/>
      <c r="C49" s="110"/>
      <c r="D49" s="204"/>
      <c r="E49" s="379"/>
      <c r="F49" s="204"/>
      <c r="G49" s="204"/>
      <c r="H49" s="204"/>
      <c r="I49" s="380"/>
      <c r="O49" s="375"/>
      <c r="P49" s="375"/>
      <c r="Q49" s="249"/>
      <c r="R49" s="376"/>
      <c r="S49" s="249"/>
      <c r="Y49" s="375"/>
      <c r="Z49" s="376"/>
      <c r="AA49" s="249"/>
    </row>
    <row r="50" spans="1:27">
      <c r="A50" s="110"/>
      <c r="B50" s="110"/>
      <c r="C50" s="110"/>
      <c r="D50" s="204"/>
      <c r="E50" s="379"/>
      <c r="F50" s="204"/>
      <c r="G50" s="204"/>
      <c r="H50" s="204"/>
      <c r="I50" s="380"/>
      <c r="O50" s="375"/>
      <c r="P50" s="375"/>
      <c r="Q50" s="249"/>
      <c r="R50" s="376"/>
      <c r="S50" s="249"/>
      <c r="Y50" s="375"/>
      <c r="Z50" s="376"/>
      <c r="AA50" s="249"/>
    </row>
    <row r="51" spans="1:27">
      <c r="A51" s="110"/>
      <c r="B51" s="110"/>
      <c r="C51" s="110"/>
      <c r="D51" s="204"/>
      <c r="E51" s="379"/>
      <c r="F51" s="204"/>
      <c r="G51" s="204"/>
      <c r="H51" s="204"/>
      <c r="I51" s="380"/>
      <c r="O51" s="375"/>
      <c r="P51" s="375"/>
      <c r="Q51" s="249"/>
      <c r="R51" s="376"/>
      <c r="S51" s="249"/>
      <c r="Y51" s="375"/>
      <c r="Z51" s="376"/>
      <c r="AA51" s="249"/>
    </row>
    <row r="52" spans="1:27">
      <c r="A52" s="110"/>
      <c r="B52" s="110"/>
      <c r="C52" s="110"/>
      <c r="D52" s="204"/>
      <c r="E52" s="379"/>
      <c r="F52" s="204"/>
      <c r="G52" s="204"/>
      <c r="H52" s="204"/>
      <c r="I52" s="380"/>
      <c r="O52" s="375"/>
      <c r="P52" s="375"/>
      <c r="Q52" s="249"/>
      <c r="R52" s="376"/>
      <c r="S52" s="249"/>
      <c r="Y52" s="375"/>
      <c r="Z52" s="376"/>
      <c r="AA52" s="249"/>
    </row>
    <row r="53" spans="1:27">
      <c r="A53" s="110"/>
      <c r="B53" s="110"/>
      <c r="C53" s="110"/>
      <c r="D53" s="204"/>
      <c r="E53" s="379"/>
      <c r="F53" s="213"/>
      <c r="G53" s="213"/>
      <c r="H53" s="213"/>
      <c r="I53" s="380"/>
      <c r="O53" s="375"/>
      <c r="P53" s="375"/>
      <c r="Q53" s="249"/>
      <c r="R53" s="376"/>
      <c r="S53" s="249"/>
      <c r="Y53" s="375"/>
      <c r="Z53" s="376"/>
      <c r="AA53" s="249"/>
    </row>
    <row r="54" spans="1:27">
      <c r="A54" s="110"/>
      <c r="B54" s="110"/>
      <c r="C54" s="110"/>
      <c r="D54" s="204"/>
      <c r="E54" s="379"/>
      <c r="F54" s="204"/>
      <c r="G54" s="204"/>
      <c r="H54" s="204"/>
      <c r="I54" s="380"/>
      <c r="O54" s="375"/>
      <c r="P54" s="375"/>
      <c r="Q54" s="249"/>
      <c r="R54" s="376"/>
      <c r="S54" s="249"/>
      <c r="Y54" s="375"/>
      <c r="Z54" s="376"/>
      <c r="AA54" s="249"/>
    </row>
    <row r="55" spans="1:27">
      <c r="A55" s="110"/>
      <c r="B55" s="110"/>
      <c r="C55" s="110"/>
      <c r="D55" s="204"/>
      <c r="E55" s="379"/>
      <c r="F55" s="204"/>
      <c r="G55" s="204"/>
      <c r="H55" s="204"/>
      <c r="I55" s="380"/>
      <c r="O55" s="375"/>
      <c r="P55" s="375"/>
      <c r="Q55" s="249"/>
      <c r="R55" s="376"/>
      <c r="S55" s="249"/>
      <c r="Y55" s="375"/>
      <c r="Z55" s="376"/>
      <c r="AA55" s="249"/>
    </row>
    <row r="56" spans="1:27">
      <c r="A56" s="210"/>
      <c r="B56" s="110"/>
      <c r="C56" s="110"/>
      <c r="D56" s="204"/>
      <c r="E56" s="374"/>
      <c r="F56" s="204"/>
      <c r="G56" s="110"/>
      <c r="H56" s="110"/>
      <c r="I56" s="381"/>
      <c r="O56" s="375"/>
      <c r="P56" s="375"/>
      <c r="Q56" s="249"/>
      <c r="R56" s="376"/>
      <c r="S56" s="249"/>
      <c r="Y56" s="375"/>
      <c r="Z56" s="376"/>
      <c r="AA56" s="249"/>
    </row>
    <row r="57" spans="1:27">
      <c r="A57" s="110"/>
      <c r="B57" s="110"/>
      <c r="C57" s="110"/>
      <c r="D57" s="204"/>
      <c r="E57" s="374"/>
      <c r="F57" s="204"/>
      <c r="G57" s="110"/>
      <c r="H57" s="110"/>
      <c r="I57" s="381"/>
      <c r="O57" s="375"/>
      <c r="P57" s="375"/>
      <c r="Q57" s="249"/>
      <c r="R57" s="376"/>
      <c r="S57" s="249"/>
      <c r="Y57" s="375"/>
      <c r="Z57" s="376"/>
      <c r="AA57" s="249"/>
    </row>
    <row r="58" spans="1:27">
      <c r="A58" s="110"/>
      <c r="B58" s="110"/>
      <c r="C58" s="110"/>
      <c r="D58" s="204"/>
      <c r="E58" s="379"/>
      <c r="F58" s="367"/>
      <c r="G58" s="367"/>
      <c r="H58" s="367"/>
      <c r="I58" s="382"/>
      <c r="O58" s="375"/>
      <c r="P58" s="375"/>
      <c r="Q58" s="249"/>
      <c r="R58" s="376"/>
      <c r="S58" s="249"/>
      <c r="Y58" s="375"/>
      <c r="Z58" s="376"/>
      <c r="AA58" s="249"/>
    </row>
    <row r="59" spans="1:27">
      <c r="A59" s="110"/>
      <c r="B59" s="110"/>
      <c r="C59" s="110"/>
      <c r="D59" s="204"/>
      <c r="E59" s="379"/>
      <c r="F59" s="367"/>
      <c r="G59" s="367"/>
      <c r="H59" s="367"/>
      <c r="I59" s="382"/>
      <c r="O59" s="375"/>
      <c r="P59" s="375"/>
      <c r="Q59" s="249"/>
      <c r="R59" s="376"/>
      <c r="S59" s="249"/>
      <c r="Y59" s="375"/>
      <c r="Z59" s="376"/>
      <c r="AA59" s="249"/>
    </row>
    <row r="60" spans="1:27">
      <c r="A60" s="110"/>
      <c r="B60" s="110"/>
      <c r="C60" s="110"/>
      <c r="D60" s="204"/>
      <c r="E60" s="379"/>
      <c r="F60" s="367"/>
      <c r="G60" s="367"/>
      <c r="H60" s="367"/>
      <c r="I60" s="382"/>
      <c r="O60" s="375"/>
      <c r="P60" s="375"/>
      <c r="Q60" s="249"/>
      <c r="R60" s="376"/>
      <c r="S60" s="249"/>
      <c r="Y60" s="375"/>
      <c r="Z60" s="376"/>
      <c r="AA60" s="249"/>
    </row>
    <row r="61" spans="1:27">
      <c r="A61" s="110"/>
      <c r="B61" s="110"/>
      <c r="C61" s="110"/>
      <c r="D61" s="204"/>
      <c r="E61" s="379"/>
      <c r="F61" s="204"/>
      <c r="G61" s="110"/>
      <c r="H61" s="110"/>
      <c r="I61" s="381"/>
      <c r="O61" s="375"/>
      <c r="P61" s="375"/>
      <c r="Q61" s="249"/>
      <c r="R61" s="376"/>
      <c r="S61" s="249"/>
      <c r="Y61" s="375"/>
      <c r="Z61" s="376"/>
      <c r="AA61" s="249"/>
    </row>
    <row r="62" spans="1:27">
      <c r="A62" s="110"/>
      <c r="B62" s="110"/>
      <c r="C62" s="110"/>
      <c r="D62" s="204"/>
      <c r="E62" s="379"/>
      <c r="F62" s="204"/>
      <c r="G62" s="110"/>
      <c r="H62" s="110"/>
      <c r="I62" s="381"/>
      <c r="O62" s="375"/>
      <c r="P62" s="375"/>
      <c r="Q62" s="249"/>
      <c r="R62" s="376"/>
      <c r="S62" s="249"/>
      <c r="Y62" s="375"/>
      <c r="Z62" s="376"/>
      <c r="AA62" s="249"/>
    </row>
    <row r="63" spans="1:27">
      <c r="A63" s="110"/>
      <c r="B63" s="110"/>
      <c r="C63" s="110"/>
      <c r="D63" s="204"/>
      <c r="E63" s="379"/>
      <c r="F63" s="367"/>
      <c r="G63" s="367"/>
      <c r="H63" s="367"/>
      <c r="I63" s="382"/>
      <c r="O63" s="249"/>
      <c r="P63" s="249"/>
      <c r="Q63" s="249"/>
      <c r="R63" s="249"/>
      <c r="S63" s="249"/>
      <c r="Y63" s="249"/>
      <c r="Z63" s="249"/>
      <c r="AA63" s="249"/>
    </row>
    <row r="64" spans="1:27">
      <c r="A64" s="110"/>
      <c r="B64" s="110"/>
      <c r="C64" s="110"/>
      <c r="D64" s="204"/>
      <c r="E64" s="379"/>
      <c r="F64" s="367"/>
      <c r="G64" s="367"/>
      <c r="H64" s="367"/>
      <c r="I64" s="382"/>
      <c r="O64" s="249"/>
      <c r="P64" s="249"/>
      <c r="Q64" s="249"/>
      <c r="R64" s="249"/>
      <c r="S64" s="249"/>
      <c r="Y64" s="249"/>
      <c r="Z64" s="249"/>
      <c r="AA64" s="249"/>
    </row>
    <row r="65" spans="1:95">
      <c r="A65" s="110"/>
      <c r="B65" s="110"/>
      <c r="C65" s="110"/>
      <c r="D65" s="204"/>
      <c r="E65" s="379"/>
      <c r="F65" s="367"/>
      <c r="G65" s="367"/>
      <c r="H65" s="367"/>
      <c r="I65" s="382"/>
    </row>
    <row r="66" spans="1:95">
      <c r="A66" s="110"/>
      <c r="B66" s="110"/>
      <c r="C66" s="110"/>
      <c r="D66" s="204"/>
      <c r="E66" s="379"/>
      <c r="F66" s="204"/>
      <c r="G66" s="110"/>
      <c r="H66" s="110"/>
      <c r="I66" s="381"/>
    </row>
    <row r="67" spans="1:95" s="68" customFormat="1">
      <c r="A67" s="100"/>
      <c r="B67" s="100"/>
      <c r="C67" s="100"/>
      <c r="D67" s="167"/>
      <c r="E67" s="1621"/>
      <c r="F67" s="167"/>
      <c r="G67" s="100"/>
      <c r="H67" s="100"/>
      <c r="I67" s="1622"/>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100"/>
      <c r="BV67" s="100"/>
      <c r="BW67" s="100"/>
      <c r="BX67" s="100"/>
      <c r="BY67" s="100"/>
      <c r="BZ67" s="100"/>
      <c r="CA67" s="100"/>
      <c r="CB67" s="100"/>
      <c r="CC67" s="100"/>
      <c r="CD67" s="100"/>
      <c r="CE67" s="100"/>
      <c r="CF67" s="100"/>
      <c r="CG67" s="100"/>
      <c r="CH67" s="100"/>
      <c r="CI67" s="100"/>
      <c r="CJ67" s="100"/>
      <c r="CK67" s="100"/>
      <c r="CL67" s="100"/>
      <c r="CM67" s="100"/>
      <c r="CN67" s="100"/>
      <c r="CO67" s="100"/>
      <c r="CP67" s="100"/>
      <c r="CQ67" s="100"/>
    </row>
    <row r="68" spans="1:95">
      <c r="A68" s="110"/>
      <c r="B68" s="110"/>
      <c r="C68" s="110"/>
      <c r="D68" s="204"/>
      <c r="E68" s="379"/>
      <c r="F68" s="367"/>
      <c r="G68" s="367"/>
      <c r="H68" s="367"/>
      <c r="I68" s="382"/>
    </row>
    <row r="69" spans="1:95">
      <c r="A69" s="110"/>
      <c r="B69" s="110"/>
      <c r="C69" s="110"/>
      <c r="D69" s="204"/>
      <c r="E69" s="379"/>
      <c r="F69" s="367"/>
      <c r="G69" s="367"/>
      <c r="H69" s="367"/>
      <c r="I69" s="382"/>
    </row>
    <row r="70" spans="1:95">
      <c r="A70" s="212"/>
      <c r="B70" s="110"/>
      <c r="C70" s="110"/>
      <c r="D70" s="204"/>
      <c r="E70" s="379"/>
      <c r="F70" s="367"/>
      <c r="G70" s="367"/>
      <c r="H70" s="367"/>
      <c r="I70" s="382"/>
    </row>
    <row r="71" spans="1:95">
      <c r="A71" s="212"/>
      <c r="B71" s="110"/>
      <c r="C71" s="110"/>
      <c r="D71" s="204"/>
      <c r="E71" s="379"/>
      <c r="F71" s="204"/>
      <c r="G71" s="110"/>
      <c r="H71" s="110"/>
      <c r="I71" s="381"/>
    </row>
    <row r="72" spans="1:95">
      <c r="A72" s="210"/>
      <c r="B72" s="110"/>
      <c r="C72" s="110"/>
      <c r="D72" s="204"/>
      <c r="E72" s="374"/>
      <c r="F72" s="204"/>
      <c r="G72" s="204"/>
      <c r="H72" s="204"/>
      <c r="I72" s="106"/>
    </row>
    <row r="73" spans="1:95">
      <c r="A73" s="110"/>
      <c r="B73" s="110"/>
      <c r="C73" s="110"/>
      <c r="D73" s="204"/>
      <c r="E73" s="374"/>
      <c r="F73" s="204"/>
      <c r="G73" s="204"/>
      <c r="H73" s="204"/>
      <c r="I73" s="380"/>
    </row>
    <row r="74" spans="1:95">
      <c r="A74" s="110"/>
      <c r="B74" s="110"/>
      <c r="C74" s="110"/>
      <c r="D74" s="204"/>
      <c r="E74" s="374"/>
      <c r="F74" s="204"/>
      <c r="G74" s="204"/>
      <c r="H74" s="204"/>
      <c r="I74" s="380"/>
    </row>
    <row r="75" spans="1:95">
      <c r="A75" s="110"/>
      <c r="B75" s="110"/>
      <c r="C75" s="110"/>
      <c r="D75" s="204"/>
      <c r="E75" s="374"/>
      <c r="F75" s="204"/>
      <c r="G75" s="204"/>
      <c r="H75" s="204"/>
      <c r="I75" s="380"/>
    </row>
    <row r="76" spans="1:95">
      <c r="A76" s="110"/>
      <c r="B76" s="110"/>
      <c r="C76" s="110"/>
      <c r="D76" s="204"/>
      <c r="E76" s="374"/>
      <c r="F76" s="204"/>
      <c r="G76" s="204"/>
      <c r="H76" s="204"/>
      <c r="I76" s="380"/>
    </row>
    <row r="77" spans="1:95">
      <c r="A77" s="110"/>
      <c r="B77" s="110"/>
      <c r="C77" s="110"/>
      <c r="D77" s="204"/>
      <c r="E77" s="374"/>
      <c r="F77" s="204"/>
      <c r="G77" s="110"/>
      <c r="H77" s="110"/>
      <c r="I77" s="381"/>
    </row>
    <row r="78" spans="1:95">
      <c r="A78" s="110"/>
      <c r="B78" s="110"/>
      <c r="C78" s="110"/>
      <c r="D78" s="204"/>
      <c r="E78" s="374"/>
      <c r="F78" s="204"/>
      <c r="G78" s="110"/>
      <c r="H78" s="110"/>
      <c r="I78" s="381"/>
    </row>
    <row r="79" spans="1:95">
      <c r="A79" s="110"/>
      <c r="B79" s="110"/>
      <c r="C79" s="110"/>
      <c r="D79" s="204"/>
      <c r="E79" s="374"/>
      <c r="F79" s="204"/>
      <c r="G79" s="110"/>
      <c r="H79" s="110"/>
      <c r="I79" s="381"/>
    </row>
    <row r="80" spans="1:95">
      <c r="A80" s="110"/>
      <c r="B80" s="110"/>
      <c r="C80" s="110"/>
      <c r="D80" s="204"/>
      <c r="E80" s="374"/>
      <c r="F80" s="204"/>
      <c r="G80" s="110"/>
      <c r="H80" s="110"/>
      <c r="I80" s="381"/>
    </row>
    <row r="81" spans="1:9">
      <c r="A81" s="110"/>
      <c r="B81" s="110"/>
      <c r="C81" s="110"/>
      <c r="D81" s="204"/>
      <c r="E81" s="374"/>
      <c r="F81" s="204"/>
      <c r="G81" s="110"/>
      <c r="H81" s="110"/>
      <c r="I81" s="381"/>
    </row>
    <row r="82" spans="1:9">
      <c r="A82" s="110"/>
      <c r="B82" s="110"/>
      <c r="C82" s="110"/>
      <c r="D82" s="204"/>
      <c r="E82" s="374"/>
      <c r="F82" s="204"/>
      <c r="G82" s="110"/>
      <c r="H82" s="110"/>
      <c r="I82" s="381"/>
    </row>
    <row r="83" spans="1:9">
      <c r="D83" s="158"/>
      <c r="I83" s="371"/>
    </row>
  </sheetData>
  <dataValidations count="3">
    <dataValidation type="list" allowBlank="1" showInputMessage="1" showErrorMessage="1" errorTitle="Account Input Error" error="The account number entered is not valid." sqref="C44:C81 C10:C12 C14:C34">
      <formula1>ValidAccount</formula1>
    </dataValidation>
    <dataValidation type="list" allowBlank="1" showInputMessage="1" showErrorMessage="1" errorTitle="Adjsutment Type Input Error" error="An invalid adjustment type was entered._x000a__x000a_Valid values are 1, 2, or 3." sqref="D44:D81 D26:D34 D18:D24 D14:D16 D12 D10">
      <formula1>"1,2,3"</formula1>
    </dataValidation>
    <dataValidation type="list" allowBlank="1" showInputMessage="1" showErrorMessage="1" errorTitle="Adjustment Type Entry Error" error="An invalid adjustment type was entered._x000a__x000a_Valid values are 1, 2, or 3. " sqref="D11">
      <formula1>"1,2,3"</formula1>
    </dataValidation>
  </dataValidations>
  <pageMargins left="1" right="0.25" top="1.25" bottom="0.5" header="0.5" footer="0.25"/>
  <pageSetup scale="60" orientation="portrait" r:id="rId1"/>
  <headerFooter scaleWithDoc="0" alignWithMargins="0">
    <oddHeader>&amp;R&amp;"Times New Roman,Regular"PacifiCorp Docket UE-100749
Exhibit No. ___ (MDF-2)
Page &amp;P of &amp;N
Revised 12/6/10</oddHeader>
  </headerFooter>
  <drawing r:id="rId2"/>
</worksheet>
</file>

<file path=xl/worksheets/sheet3.xml><?xml version="1.0" encoding="utf-8"?>
<worksheet xmlns="http://schemas.openxmlformats.org/spreadsheetml/2006/main" xmlns:r="http://schemas.openxmlformats.org/officeDocument/2006/relationships">
  <dimension ref="A1:H67"/>
  <sheetViews>
    <sheetView tabSelected="1" zoomScaleNormal="100" workbookViewId="0">
      <selection activeCell="I6" sqref="I6"/>
    </sheetView>
  </sheetViews>
  <sheetFormatPr defaultColWidth="9.140625" defaultRowHeight="15.75"/>
  <cols>
    <col min="1" max="1" width="4" style="1" bestFit="1" customWidth="1"/>
    <col min="2" max="2" width="36" style="1" customWidth="1"/>
    <col min="3" max="3" width="13.85546875" style="1" customWidth="1"/>
    <col min="4" max="4" width="3.7109375" style="1" bestFit="1" customWidth="1"/>
    <col min="5" max="5" width="10.7109375" style="1" customWidth="1"/>
    <col min="6" max="6" width="15.140625" style="1" customWidth="1"/>
    <col min="7" max="7" width="10" style="1" bestFit="1" customWidth="1"/>
    <col min="8" max="16384" width="9.140625" style="1"/>
  </cols>
  <sheetData>
    <row r="1" spans="1:8">
      <c r="B1" s="1" t="s">
        <v>135</v>
      </c>
    </row>
    <row r="2" spans="1:8">
      <c r="B2" s="34" t="s">
        <v>100</v>
      </c>
    </row>
    <row r="3" spans="1:8">
      <c r="B3" s="34"/>
      <c r="E3" s="870" t="s">
        <v>133</v>
      </c>
    </row>
    <row r="4" spans="1:8">
      <c r="B4" s="1" t="s">
        <v>264</v>
      </c>
      <c r="C4" s="35"/>
      <c r="D4" s="36"/>
      <c r="E4" s="870" t="s">
        <v>132</v>
      </c>
      <c r="F4" s="36"/>
      <c r="G4" s="36"/>
    </row>
    <row r="5" spans="1:8">
      <c r="A5" s="1">
        <v>1</v>
      </c>
      <c r="B5" s="29" t="s">
        <v>72</v>
      </c>
      <c r="C5" s="37">
        <v>1</v>
      </c>
      <c r="D5" s="36"/>
    </row>
    <row r="6" spans="1:8">
      <c r="A6" s="1">
        <v>2</v>
      </c>
      <c r="B6" s="38" t="s">
        <v>101</v>
      </c>
      <c r="C6" s="37"/>
      <c r="D6" s="39"/>
      <c r="H6" s="39"/>
    </row>
    <row r="7" spans="1:8">
      <c r="A7" s="1">
        <v>3</v>
      </c>
      <c r="B7" s="27" t="s">
        <v>102</v>
      </c>
      <c r="C7" s="37">
        <f>C27</f>
        <v>5.6051942589827241E-3</v>
      </c>
      <c r="D7" s="871" t="s">
        <v>84</v>
      </c>
      <c r="H7" s="40"/>
    </row>
    <row r="8" spans="1:8">
      <c r="A8" s="1">
        <v>4</v>
      </c>
      <c r="B8" s="27" t="s">
        <v>103</v>
      </c>
      <c r="C8" s="37">
        <v>0</v>
      </c>
      <c r="D8" s="40"/>
      <c r="H8" s="40"/>
    </row>
    <row r="9" spans="1:8">
      <c r="A9" s="1">
        <v>5</v>
      </c>
      <c r="B9" s="27" t="s">
        <v>104</v>
      </c>
      <c r="C9" s="37">
        <v>3.8730000000000001E-2</v>
      </c>
      <c r="D9" s="40"/>
    </row>
    <row r="10" spans="1:8">
      <c r="A10" s="1">
        <v>6</v>
      </c>
      <c r="B10" s="42" t="s">
        <v>105</v>
      </c>
      <c r="C10" s="872">
        <v>2E-3</v>
      </c>
      <c r="D10" s="873"/>
      <c r="H10" s="874"/>
    </row>
    <row r="11" spans="1:8">
      <c r="A11" s="1">
        <v>7</v>
      </c>
      <c r="B11" s="38" t="s">
        <v>106</v>
      </c>
      <c r="C11" s="37">
        <f>C5-SUM(C7:C10)</f>
        <v>0.95366480574101731</v>
      </c>
      <c r="D11" s="28"/>
      <c r="H11" s="874"/>
    </row>
    <row r="12" spans="1:8">
      <c r="A12" s="1">
        <v>8</v>
      </c>
      <c r="B12" s="42" t="s">
        <v>78</v>
      </c>
      <c r="C12" s="37">
        <f>+C11*E12</f>
        <v>0</v>
      </c>
      <c r="D12" s="43"/>
      <c r="E12" s="23">
        <v>0</v>
      </c>
      <c r="H12" s="874"/>
    </row>
    <row r="13" spans="1:8">
      <c r="A13" s="1">
        <v>9</v>
      </c>
      <c r="B13" s="38" t="s">
        <v>106</v>
      </c>
      <c r="C13" s="44">
        <f>C11-C12</f>
        <v>0.95366480574101731</v>
      </c>
      <c r="D13" s="45"/>
      <c r="H13" s="875"/>
    </row>
    <row r="14" spans="1:8">
      <c r="A14" s="1">
        <v>10</v>
      </c>
      <c r="B14" s="27" t="s">
        <v>107</v>
      </c>
      <c r="C14" s="46">
        <f>+C13*E14</f>
        <v>0.33378268200935601</v>
      </c>
      <c r="D14" s="45"/>
      <c r="E14" s="22">
        <v>0.35</v>
      </c>
      <c r="H14" s="45"/>
    </row>
    <row r="15" spans="1:8" ht="16.5" thickBot="1">
      <c r="A15" s="1">
        <v>11</v>
      </c>
      <c r="B15" s="47" t="s">
        <v>116</v>
      </c>
      <c r="C15" s="56">
        <f>ROUND(C13-C14,5)</f>
        <v>0.61987999999999999</v>
      </c>
      <c r="D15" s="43"/>
    </row>
    <row r="16" spans="1:8" ht="16.5" thickTop="1">
      <c r="A16" s="1">
        <v>12</v>
      </c>
      <c r="B16" s="31" t="s">
        <v>137</v>
      </c>
      <c r="C16" s="19">
        <f>ROUND(1/C15,6)</f>
        <v>1.6132150000000001</v>
      </c>
    </row>
    <row r="17" spans="1:6">
      <c r="A17" s="1">
        <v>13</v>
      </c>
    </row>
    <row r="18" spans="1:6">
      <c r="A18" s="1">
        <v>14</v>
      </c>
      <c r="B18" s="870"/>
    </row>
    <row r="19" spans="1:6">
      <c r="A19" s="1">
        <v>15</v>
      </c>
      <c r="B19" s="1" t="s">
        <v>115</v>
      </c>
    </row>
    <row r="20" spans="1:6">
      <c r="A20" s="1">
        <v>16</v>
      </c>
      <c r="B20" s="27" t="s">
        <v>113</v>
      </c>
      <c r="C20" s="876">
        <f>+C7</f>
        <v>5.6051942589827241E-3</v>
      </c>
    </row>
    <row r="21" spans="1:6">
      <c r="A21" s="1">
        <v>17</v>
      </c>
      <c r="B21" s="877" t="s">
        <v>114</v>
      </c>
      <c r="C21" s="877">
        <f>SUM(C8:C10)</f>
        <v>4.0730000000000002E-2</v>
      </c>
      <c r="E21" s="878">
        <f>+C20+C21</f>
        <v>4.6335194258982727E-2</v>
      </c>
    </row>
    <row r="22" spans="1:6">
      <c r="A22" s="1">
        <v>18</v>
      </c>
      <c r="B22" s="40"/>
      <c r="C22" s="40"/>
      <c r="E22" s="878">
        <f>1-E21</f>
        <v>0.95366480574101731</v>
      </c>
    </row>
    <row r="23" spans="1:6">
      <c r="A23" s="1">
        <v>19</v>
      </c>
    </row>
    <row r="24" spans="1:6">
      <c r="A24" s="1">
        <v>20</v>
      </c>
      <c r="B24" s="1" t="s">
        <v>801</v>
      </c>
    </row>
    <row r="25" spans="1:6">
      <c r="A25" s="1">
        <v>21</v>
      </c>
      <c r="B25" s="1" t="s">
        <v>802</v>
      </c>
      <c r="C25" s="874">
        <v>1523298</v>
      </c>
      <c r="E25" s="1" t="s">
        <v>834</v>
      </c>
    </row>
    <row r="26" spans="1:6">
      <c r="A26" s="1">
        <v>22</v>
      </c>
      <c r="B26" s="1" t="s">
        <v>803</v>
      </c>
      <c r="C26" s="874">
        <v>271765425</v>
      </c>
      <c r="E26" s="1" t="s">
        <v>804</v>
      </c>
    </row>
    <row r="27" spans="1:6">
      <c r="A27" s="1">
        <v>23</v>
      </c>
      <c r="B27" s="1" t="s">
        <v>805</v>
      </c>
      <c r="C27" s="878">
        <f>C25/C26</f>
        <v>5.6051942589827241E-3</v>
      </c>
      <c r="E27" s="1" t="s">
        <v>806</v>
      </c>
    </row>
    <row r="28" spans="1:6">
      <c r="A28" s="1">
        <v>24</v>
      </c>
    </row>
    <row r="29" spans="1:6">
      <c r="A29" s="879">
        <v>25</v>
      </c>
      <c r="B29" s="879"/>
      <c r="C29" s="879"/>
      <c r="D29" s="879"/>
      <c r="E29" s="879"/>
      <c r="F29" s="879"/>
    </row>
    <row r="30" spans="1:6" s="880" customFormat="1"/>
    <row r="31" spans="1:6" s="880" customFormat="1">
      <c r="B31" s="881"/>
      <c r="E31" s="2"/>
    </row>
    <row r="32" spans="1:6" s="880" customFormat="1">
      <c r="C32" s="882"/>
      <c r="D32" s="883"/>
      <c r="E32" s="2"/>
    </row>
    <row r="33" spans="2:6" s="880" customFormat="1">
      <c r="B33" s="884"/>
      <c r="C33" s="885"/>
      <c r="D33" s="883"/>
    </row>
    <row r="34" spans="2:6" s="880" customFormat="1">
      <c r="B34" s="886"/>
      <c r="C34" s="885"/>
      <c r="D34" s="887"/>
    </row>
    <row r="35" spans="2:6" s="880" customFormat="1">
      <c r="B35" s="888"/>
      <c r="C35" s="885"/>
      <c r="D35" s="889"/>
      <c r="F35" s="890"/>
    </row>
    <row r="36" spans="2:6" s="880" customFormat="1">
      <c r="B36" s="888"/>
      <c r="C36" s="885"/>
      <c r="D36" s="889"/>
      <c r="F36" s="891"/>
    </row>
    <row r="37" spans="2:6" s="880" customFormat="1">
      <c r="B37" s="888"/>
      <c r="C37" s="885"/>
      <c r="D37" s="889"/>
      <c r="F37" s="891"/>
    </row>
    <row r="38" spans="2:6" s="880" customFormat="1">
      <c r="B38" s="892"/>
      <c r="C38" s="893"/>
      <c r="D38" s="894"/>
    </row>
    <row r="39" spans="2:6" s="880" customFormat="1">
      <c r="B39" s="886"/>
      <c r="C39" s="885"/>
      <c r="D39" s="895"/>
    </row>
    <row r="40" spans="2:6" s="880" customFormat="1">
      <c r="B40" s="892"/>
      <c r="C40" s="885"/>
      <c r="D40" s="896"/>
      <c r="E40" s="897"/>
    </row>
    <row r="41" spans="2:6" s="880" customFormat="1">
      <c r="B41" s="886"/>
      <c r="C41" s="885"/>
      <c r="D41" s="896"/>
    </row>
    <row r="42" spans="2:6" s="880" customFormat="1">
      <c r="B42" s="888"/>
      <c r="C42" s="885"/>
      <c r="D42" s="896"/>
      <c r="E42" s="890"/>
    </row>
    <row r="43" spans="2:6" s="880" customFormat="1">
      <c r="B43" s="898"/>
      <c r="C43" s="899"/>
      <c r="D43" s="896"/>
    </row>
    <row r="44" spans="2:6" s="880" customFormat="1">
      <c r="B44" s="900"/>
      <c r="C44" s="901"/>
    </row>
    <row r="45" spans="2:6" s="880" customFormat="1"/>
    <row r="46" spans="2:6" s="880" customFormat="1">
      <c r="B46" s="2"/>
    </row>
    <row r="47" spans="2:6" s="880" customFormat="1"/>
    <row r="48" spans="2:6" s="880" customFormat="1">
      <c r="B48" s="888"/>
      <c r="C48" s="902"/>
    </row>
    <row r="49" spans="1:5" s="880" customFormat="1">
      <c r="B49" s="903"/>
      <c r="C49" s="903"/>
      <c r="E49" s="891"/>
    </row>
    <row r="50" spans="1:5" s="880" customFormat="1">
      <c r="B50" s="889"/>
      <c r="C50" s="889"/>
      <c r="E50" s="891"/>
    </row>
    <row r="51" spans="1:5">
      <c r="A51" s="1">
        <f t="shared" ref="A51:A57" si="0">+A50+1</f>
        <v>1</v>
      </c>
    </row>
    <row r="52" spans="1:5">
      <c r="A52" s="1">
        <f t="shared" si="0"/>
        <v>2</v>
      </c>
    </row>
    <row r="53" spans="1:5">
      <c r="A53" s="1">
        <f t="shared" si="0"/>
        <v>3</v>
      </c>
    </row>
    <row r="54" spans="1:5">
      <c r="A54" s="1">
        <f t="shared" si="0"/>
        <v>4</v>
      </c>
    </row>
    <row r="55" spans="1:5">
      <c r="A55" s="1">
        <f t="shared" si="0"/>
        <v>5</v>
      </c>
    </row>
    <row r="56" spans="1:5">
      <c r="A56" s="1">
        <f t="shared" si="0"/>
        <v>6</v>
      </c>
    </row>
    <row r="57" spans="1:5">
      <c r="A57" s="1">
        <f t="shared" si="0"/>
        <v>7</v>
      </c>
    </row>
    <row r="67" s="904" customFormat="1"/>
  </sheetData>
  <phoneticPr fontId="0" type="noConversion"/>
  <pageMargins left="1" right="0.25" top="1.25" bottom="0.5" header="0.5" footer="0.25"/>
  <pageSetup scale="80" orientation="portrait" r:id="rId1"/>
  <headerFooter scaleWithDoc="0" alignWithMargins="0">
    <oddHeader>&amp;R&amp;"Times New Roman,Regular"PacifiCorp Docket UE-100749
Exhibit No. ___ (MDF-2)
Page &amp;P of &amp;N
Revised 12/6/10</oddHeader>
  </headerFooter>
  <ignoredErrors>
    <ignoredError sqref="D7" numberStoredAsText="1"/>
  </ignoredErrors>
</worksheet>
</file>

<file path=xl/worksheets/sheet30.xml><?xml version="1.0" encoding="utf-8"?>
<worksheet xmlns="http://schemas.openxmlformats.org/spreadsheetml/2006/main" xmlns:r="http://schemas.openxmlformats.org/officeDocument/2006/relationships">
  <dimension ref="A1:AA412"/>
  <sheetViews>
    <sheetView tabSelected="1" zoomScaleNormal="100" workbookViewId="0">
      <selection activeCell="I6" sqref="I6"/>
    </sheetView>
  </sheetViews>
  <sheetFormatPr defaultColWidth="10" defaultRowHeight="12.75"/>
  <cols>
    <col min="1" max="1" width="2.5703125" style="383" customWidth="1"/>
    <col min="2" max="2" width="36" style="383" customWidth="1"/>
    <col min="3" max="3" width="27.28515625" style="383" customWidth="1"/>
    <col min="4" max="4" width="11.28515625" style="383" bestFit="1" customWidth="1"/>
    <col min="5" max="5" width="4.7109375" style="383" customWidth="1"/>
    <col min="6" max="6" width="15.140625" style="383" customWidth="1"/>
    <col min="7" max="7" width="9.85546875" style="383" customWidth="1"/>
    <col min="8" max="8" width="12.85546875" style="383" customWidth="1"/>
    <col min="9" max="9" width="14.42578125" style="383" customWidth="1"/>
    <col min="10" max="10" width="7.85546875" style="383" customWidth="1"/>
    <col min="11" max="17" width="10" style="383" customWidth="1"/>
    <col min="18" max="18" width="11" style="383" bestFit="1" customWidth="1"/>
    <col min="19" max="23" width="10" style="383" customWidth="1"/>
    <col min="24" max="24" width="3.28515625" style="383" customWidth="1"/>
    <col min="25" max="25" width="5.140625" style="383" customWidth="1"/>
    <col min="26" max="256" width="10" style="383"/>
    <col min="257" max="257" width="2.5703125" style="383" customWidth="1"/>
    <col min="258" max="258" width="8.85546875" style="383" customWidth="1"/>
    <col min="259" max="259" width="23.5703125" style="383" customWidth="1"/>
    <col min="260" max="260" width="9.7109375" style="383" customWidth="1"/>
    <col min="261" max="261" width="4.7109375" style="383" customWidth="1"/>
    <col min="262" max="262" width="14.42578125" style="383" customWidth="1"/>
    <col min="263" max="263" width="9.85546875" style="383" customWidth="1"/>
    <col min="264" max="264" width="10.28515625" style="383" customWidth="1"/>
    <col min="265" max="266" width="11" style="383" bestFit="1" customWidth="1"/>
    <col min="267" max="273" width="10" style="383" customWidth="1"/>
    <col min="274" max="274" width="11" style="383" bestFit="1" customWidth="1"/>
    <col min="275" max="279" width="10" style="383" customWidth="1"/>
    <col min="280" max="280" width="3.28515625" style="383" customWidth="1"/>
    <col min="281" max="281" width="5.140625" style="383" customWidth="1"/>
    <col min="282" max="512" width="10" style="383"/>
    <col min="513" max="513" width="2.5703125" style="383" customWidth="1"/>
    <col min="514" max="514" width="8.85546875" style="383" customWidth="1"/>
    <col min="515" max="515" width="23.5703125" style="383" customWidth="1"/>
    <col min="516" max="516" width="9.7109375" style="383" customWidth="1"/>
    <col min="517" max="517" width="4.7109375" style="383" customWidth="1"/>
    <col min="518" max="518" width="14.42578125" style="383" customWidth="1"/>
    <col min="519" max="519" width="9.85546875" style="383" customWidth="1"/>
    <col min="520" max="520" width="10.28515625" style="383" customWidth="1"/>
    <col min="521" max="522" width="11" style="383" bestFit="1" customWidth="1"/>
    <col min="523" max="529" width="10" style="383" customWidth="1"/>
    <col min="530" max="530" width="11" style="383" bestFit="1" customWidth="1"/>
    <col min="531" max="535" width="10" style="383" customWidth="1"/>
    <col min="536" max="536" width="3.28515625" style="383" customWidth="1"/>
    <col min="537" max="537" width="5.140625" style="383" customWidth="1"/>
    <col min="538" max="768" width="10" style="383"/>
    <col min="769" max="769" width="2.5703125" style="383" customWidth="1"/>
    <col min="770" max="770" width="8.85546875" style="383" customWidth="1"/>
    <col min="771" max="771" width="23.5703125" style="383" customWidth="1"/>
    <col min="772" max="772" width="9.7109375" style="383" customWidth="1"/>
    <col min="773" max="773" width="4.7109375" style="383" customWidth="1"/>
    <col min="774" max="774" width="14.42578125" style="383" customWidth="1"/>
    <col min="775" max="775" width="9.85546875" style="383" customWidth="1"/>
    <col min="776" max="776" width="10.28515625" style="383" customWidth="1"/>
    <col min="777" max="778" width="11" style="383" bestFit="1" customWidth="1"/>
    <col min="779" max="785" width="10" style="383" customWidth="1"/>
    <col min="786" max="786" width="11" style="383" bestFit="1" customWidth="1"/>
    <col min="787" max="791" width="10" style="383" customWidth="1"/>
    <col min="792" max="792" width="3.28515625" style="383" customWidth="1"/>
    <col min="793" max="793" width="5.140625" style="383" customWidth="1"/>
    <col min="794" max="1024" width="10" style="383"/>
    <col min="1025" max="1025" width="2.5703125" style="383" customWidth="1"/>
    <col min="1026" max="1026" width="8.85546875" style="383" customWidth="1"/>
    <col min="1027" max="1027" width="23.5703125" style="383" customWidth="1"/>
    <col min="1028" max="1028" width="9.7109375" style="383" customWidth="1"/>
    <col min="1029" max="1029" width="4.7109375" style="383" customWidth="1"/>
    <col min="1030" max="1030" width="14.42578125" style="383" customWidth="1"/>
    <col min="1031" max="1031" width="9.85546875" style="383" customWidth="1"/>
    <col min="1032" max="1032" width="10.28515625" style="383" customWidth="1"/>
    <col min="1033" max="1034" width="11" style="383" bestFit="1" customWidth="1"/>
    <col min="1035" max="1041" width="10" style="383" customWidth="1"/>
    <col min="1042" max="1042" width="11" style="383" bestFit="1" customWidth="1"/>
    <col min="1043" max="1047" width="10" style="383" customWidth="1"/>
    <col min="1048" max="1048" width="3.28515625" style="383" customWidth="1"/>
    <col min="1049" max="1049" width="5.140625" style="383" customWidth="1"/>
    <col min="1050" max="1280" width="10" style="383"/>
    <col min="1281" max="1281" width="2.5703125" style="383" customWidth="1"/>
    <col min="1282" max="1282" width="8.85546875" style="383" customWidth="1"/>
    <col min="1283" max="1283" width="23.5703125" style="383" customWidth="1"/>
    <col min="1284" max="1284" width="9.7109375" style="383" customWidth="1"/>
    <col min="1285" max="1285" width="4.7109375" style="383" customWidth="1"/>
    <col min="1286" max="1286" width="14.42578125" style="383" customWidth="1"/>
    <col min="1287" max="1287" width="9.85546875" style="383" customWidth="1"/>
    <col min="1288" max="1288" width="10.28515625" style="383" customWidth="1"/>
    <col min="1289" max="1290" width="11" style="383" bestFit="1" customWidth="1"/>
    <col min="1291" max="1297" width="10" style="383" customWidth="1"/>
    <col min="1298" max="1298" width="11" style="383" bestFit="1" customWidth="1"/>
    <col min="1299" max="1303" width="10" style="383" customWidth="1"/>
    <col min="1304" max="1304" width="3.28515625" style="383" customWidth="1"/>
    <col min="1305" max="1305" width="5.140625" style="383" customWidth="1"/>
    <col min="1306" max="1536" width="10" style="383"/>
    <col min="1537" max="1537" width="2.5703125" style="383" customWidth="1"/>
    <col min="1538" max="1538" width="8.85546875" style="383" customWidth="1"/>
    <col min="1539" max="1539" width="23.5703125" style="383" customWidth="1"/>
    <col min="1540" max="1540" width="9.7109375" style="383" customWidth="1"/>
    <col min="1541" max="1541" width="4.7109375" style="383" customWidth="1"/>
    <col min="1542" max="1542" width="14.42578125" style="383" customWidth="1"/>
    <col min="1543" max="1543" width="9.85546875" style="383" customWidth="1"/>
    <col min="1544" max="1544" width="10.28515625" style="383" customWidth="1"/>
    <col min="1545" max="1546" width="11" style="383" bestFit="1" customWidth="1"/>
    <col min="1547" max="1553" width="10" style="383" customWidth="1"/>
    <col min="1554" max="1554" width="11" style="383" bestFit="1" customWidth="1"/>
    <col min="1555" max="1559" width="10" style="383" customWidth="1"/>
    <col min="1560" max="1560" width="3.28515625" style="383" customWidth="1"/>
    <col min="1561" max="1561" width="5.140625" style="383" customWidth="1"/>
    <col min="1562" max="1792" width="10" style="383"/>
    <col min="1793" max="1793" width="2.5703125" style="383" customWidth="1"/>
    <col min="1794" max="1794" width="8.85546875" style="383" customWidth="1"/>
    <col min="1795" max="1795" width="23.5703125" style="383" customWidth="1"/>
    <col min="1796" max="1796" width="9.7109375" style="383" customWidth="1"/>
    <col min="1797" max="1797" width="4.7109375" style="383" customWidth="1"/>
    <col min="1798" max="1798" width="14.42578125" style="383" customWidth="1"/>
    <col min="1799" max="1799" width="9.85546875" style="383" customWidth="1"/>
    <col min="1800" max="1800" width="10.28515625" style="383" customWidth="1"/>
    <col min="1801" max="1802" width="11" style="383" bestFit="1" customWidth="1"/>
    <col min="1803" max="1809" width="10" style="383" customWidth="1"/>
    <col min="1810" max="1810" width="11" style="383" bestFit="1" customWidth="1"/>
    <col min="1811" max="1815" width="10" style="383" customWidth="1"/>
    <col min="1816" max="1816" width="3.28515625" style="383" customWidth="1"/>
    <col min="1817" max="1817" width="5.140625" style="383" customWidth="1"/>
    <col min="1818" max="2048" width="10" style="383"/>
    <col min="2049" max="2049" width="2.5703125" style="383" customWidth="1"/>
    <col min="2050" max="2050" width="8.85546875" style="383" customWidth="1"/>
    <col min="2051" max="2051" width="23.5703125" style="383" customWidth="1"/>
    <col min="2052" max="2052" width="9.7109375" style="383" customWidth="1"/>
    <col min="2053" max="2053" width="4.7109375" style="383" customWidth="1"/>
    <col min="2054" max="2054" width="14.42578125" style="383" customWidth="1"/>
    <col min="2055" max="2055" width="9.85546875" style="383" customWidth="1"/>
    <col min="2056" max="2056" width="10.28515625" style="383" customWidth="1"/>
    <col min="2057" max="2058" width="11" style="383" bestFit="1" customWidth="1"/>
    <col min="2059" max="2065" width="10" style="383" customWidth="1"/>
    <col min="2066" max="2066" width="11" style="383" bestFit="1" customWidth="1"/>
    <col min="2067" max="2071" width="10" style="383" customWidth="1"/>
    <col min="2072" max="2072" width="3.28515625" style="383" customWidth="1"/>
    <col min="2073" max="2073" width="5.140625" style="383" customWidth="1"/>
    <col min="2074" max="2304" width="10" style="383"/>
    <col min="2305" max="2305" width="2.5703125" style="383" customWidth="1"/>
    <col min="2306" max="2306" width="8.85546875" style="383" customWidth="1"/>
    <col min="2307" max="2307" width="23.5703125" style="383" customWidth="1"/>
    <col min="2308" max="2308" width="9.7109375" style="383" customWidth="1"/>
    <col min="2309" max="2309" width="4.7109375" style="383" customWidth="1"/>
    <col min="2310" max="2310" width="14.42578125" style="383" customWidth="1"/>
    <col min="2311" max="2311" width="9.85546875" style="383" customWidth="1"/>
    <col min="2312" max="2312" width="10.28515625" style="383" customWidth="1"/>
    <col min="2313" max="2314" width="11" style="383" bestFit="1" customWidth="1"/>
    <col min="2315" max="2321" width="10" style="383" customWidth="1"/>
    <col min="2322" max="2322" width="11" style="383" bestFit="1" customWidth="1"/>
    <col min="2323" max="2327" width="10" style="383" customWidth="1"/>
    <col min="2328" max="2328" width="3.28515625" style="383" customWidth="1"/>
    <col min="2329" max="2329" width="5.140625" style="383" customWidth="1"/>
    <col min="2330" max="2560" width="10" style="383"/>
    <col min="2561" max="2561" width="2.5703125" style="383" customWidth="1"/>
    <col min="2562" max="2562" width="8.85546875" style="383" customWidth="1"/>
    <col min="2563" max="2563" width="23.5703125" style="383" customWidth="1"/>
    <col min="2564" max="2564" width="9.7109375" style="383" customWidth="1"/>
    <col min="2565" max="2565" width="4.7109375" style="383" customWidth="1"/>
    <col min="2566" max="2566" width="14.42578125" style="383" customWidth="1"/>
    <col min="2567" max="2567" width="9.85546875" style="383" customWidth="1"/>
    <col min="2568" max="2568" width="10.28515625" style="383" customWidth="1"/>
    <col min="2569" max="2570" width="11" style="383" bestFit="1" customWidth="1"/>
    <col min="2571" max="2577" width="10" style="383" customWidth="1"/>
    <col min="2578" max="2578" width="11" style="383" bestFit="1" customWidth="1"/>
    <col min="2579" max="2583" width="10" style="383" customWidth="1"/>
    <col min="2584" max="2584" width="3.28515625" style="383" customWidth="1"/>
    <col min="2585" max="2585" width="5.140625" style="383" customWidth="1"/>
    <col min="2586" max="2816" width="10" style="383"/>
    <col min="2817" max="2817" width="2.5703125" style="383" customWidth="1"/>
    <col min="2818" max="2818" width="8.85546875" style="383" customWidth="1"/>
    <col min="2819" max="2819" width="23.5703125" style="383" customWidth="1"/>
    <col min="2820" max="2820" width="9.7109375" style="383" customWidth="1"/>
    <col min="2821" max="2821" width="4.7109375" style="383" customWidth="1"/>
    <col min="2822" max="2822" width="14.42578125" style="383" customWidth="1"/>
    <col min="2823" max="2823" width="9.85546875" style="383" customWidth="1"/>
    <col min="2824" max="2824" width="10.28515625" style="383" customWidth="1"/>
    <col min="2825" max="2826" width="11" style="383" bestFit="1" customWidth="1"/>
    <col min="2827" max="2833" width="10" style="383" customWidth="1"/>
    <col min="2834" max="2834" width="11" style="383" bestFit="1" customWidth="1"/>
    <col min="2835" max="2839" width="10" style="383" customWidth="1"/>
    <col min="2840" max="2840" width="3.28515625" style="383" customWidth="1"/>
    <col min="2841" max="2841" width="5.140625" style="383" customWidth="1"/>
    <col min="2842" max="3072" width="10" style="383"/>
    <col min="3073" max="3073" width="2.5703125" style="383" customWidth="1"/>
    <col min="3074" max="3074" width="8.85546875" style="383" customWidth="1"/>
    <col min="3075" max="3075" width="23.5703125" style="383" customWidth="1"/>
    <col min="3076" max="3076" width="9.7109375" style="383" customWidth="1"/>
    <col min="3077" max="3077" width="4.7109375" style="383" customWidth="1"/>
    <col min="3078" max="3078" width="14.42578125" style="383" customWidth="1"/>
    <col min="3079" max="3079" width="9.85546875" style="383" customWidth="1"/>
    <col min="3080" max="3080" width="10.28515625" style="383" customWidth="1"/>
    <col min="3081" max="3082" width="11" style="383" bestFit="1" customWidth="1"/>
    <col min="3083" max="3089" width="10" style="383" customWidth="1"/>
    <col min="3090" max="3090" width="11" style="383" bestFit="1" customWidth="1"/>
    <col min="3091" max="3095" width="10" style="383" customWidth="1"/>
    <col min="3096" max="3096" width="3.28515625" style="383" customWidth="1"/>
    <col min="3097" max="3097" width="5.140625" style="383" customWidth="1"/>
    <col min="3098" max="3328" width="10" style="383"/>
    <col min="3329" max="3329" width="2.5703125" style="383" customWidth="1"/>
    <col min="3330" max="3330" width="8.85546875" style="383" customWidth="1"/>
    <col min="3331" max="3331" width="23.5703125" style="383" customWidth="1"/>
    <col min="3332" max="3332" width="9.7109375" style="383" customWidth="1"/>
    <col min="3333" max="3333" width="4.7109375" style="383" customWidth="1"/>
    <col min="3334" max="3334" width="14.42578125" style="383" customWidth="1"/>
    <col min="3335" max="3335" width="9.85546875" style="383" customWidth="1"/>
    <col min="3336" max="3336" width="10.28515625" style="383" customWidth="1"/>
    <col min="3337" max="3338" width="11" style="383" bestFit="1" customWidth="1"/>
    <col min="3339" max="3345" width="10" style="383" customWidth="1"/>
    <col min="3346" max="3346" width="11" style="383" bestFit="1" customWidth="1"/>
    <col min="3347" max="3351" width="10" style="383" customWidth="1"/>
    <col min="3352" max="3352" width="3.28515625" style="383" customWidth="1"/>
    <col min="3353" max="3353" width="5.140625" style="383" customWidth="1"/>
    <col min="3354" max="3584" width="10" style="383"/>
    <col min="3585" max="3585" width="2.5703125" style="383" customWidth="1"/>
    <col min="3586" max="3586" width="8.85546875" style="383" customWidth="1"/>
    <col min="3587" max="3587" width="23.5703125" style="383" customWidth="1"/>
    <col min="3588" max="3588" width="9.7109375" style="383" customWidth="1"/>
    <col min="3589" max="3589" width="4.7109375" style="383" customWidth="1"/>
    <col min="3590" max="3590" width="14.42578125" style="383" customWidth="1"/>
    <col min="3591" max="3591" width="9.85546875" style="383" customWidth="1"/>
    <col min="3592" max="3592" width="10.28515625" style="383" customWidth="1"/>
    <col min="3593" max="3594" width="11" style="383" bestFit="1" customWidth="1"/>
    <col min="3595" max="3601" width="10" style="383" customWidth="1"/>
    <col min="3602" max="3602" width="11" style="383" bestFit="1" customWidth="1"/>
    <col min="3603" max="3607" width="10" style="383" customWidth="1"/>
    <col min="3608" max="3608" width="3.28515625" style="383" customWidth="1"/>
    <col min="3609" max="3609" width="5.140625" style="383" customWidth="1"/>
    <col min="3610" max="3840" width="10" style="383"/>
    <col min="3841" max="3841" width="2.5703125" style="383" customWidth="1"/>
    <col min="3842" max="3842" width="8.85546875" style="383" customWidth="1"/>
    <col min="3843" max="3843" width="23.5703125" style="383" customWidth="1"/>
    <col min="3844" max="3844" width="9.7109375" style="383" customWidth="1"/>
    <col min="3845" max="3845" width="4.7109375" style="383" customWidth="1"/>
    <col min="3846" max="3846" width="14.42578125" style="383" customWidth="1"/>
    <col min="3847" max="3847" width="9.85546875" style="383" customWidth="1"/>
    <col min="3848" max="3848" width="10.28515625" style="383" customWidth="1"/>
    <col min="3849" max="3850" width="11" style="383" bestFit="1" customWidth="1"/>
    <col min="3851" max="3857" width="10" style="383" customWidth="1"/>
    <col min="3858" max="3858" width="11" style="383" bestFit="1" customWidth="1"/>
    <col min="3859" max="3863" width="10" style="383" customWidth="1"/>
    <col min="3864" max="3864" width="3.28515625" style="383" customWidth="1"/>
    <col min="3865" max="3865" width="5.140625" style="383" customWidth="1"/>
    <col min="3866" max="4096" width="10" style="383"/>
    <col min="4097" max="4097" width="2.5703125" style="383" customWidth="1"/>
    <col min="4098" max="4098" width="8.85546875" style="383" customWidth="1"/>
    <col min="4099" max="4099" width="23.5703125" style="383" customWidth="1"/>
    <col min="4100" max="4100" width="9.7109375" style="383" customWidth="1"/>
    <col min="4101" max="4101" width="4.7109375" style="383" customWidth="1"/>
    <col min="4102" max="4102" width="14.42578125" style="383" customWidth="1"/>
    <col min="4103" max="4103" width="9.85546875" style="383" customWidth="1"/>
    <col min="4104" max="4104" width="10.28515625" style="383" customWidth="1"/>
    <col min="4105" max="4106" width="11" style="383" bestFit="1" customWidth="1"/>
    <col min="4107" max="4113" width="10" style="383" customWidth="1"/>
    <col min="4114" max="4114" width="11" style="383" bestFit="1" customWidth="1"/>
    <col min="4115" max="4119" width="10" style="383" customWidth="1"/>
    <col min="4120" max="4120" width="3.28515625" style="383" customWidth="1"/>
    <col min="4121" max="4121" width="5.140625" style="383" customWidth="1"/>
    <col min="4122" max="4352" width="10" style="383"/>
    <col min="4353" max="4353" width="2.5703125" style="383" customWidth="1"/>
    <col min="4354" max="4354" width="8.85546875" style="383" customWidth="1"/>
    <col min="4355" max="4355" width="23.5703125" style="383" customWidth="1"/>
    <col min="4356" max="4356" width="9.7109375" style="383" customWidth="1"/>
    <col min="4357" max="4357" width="4.7109375" style="383" customWidth="1"/>
    <col min="4358" max="4358" width="14.42578125" style="383" customWidth="1"/>
    <col min="4359" max="4359" width="9.85546875" style="383" customWidth="1"/>
    <col min="4360" max="4360" width="10.28515625" style="383" customWidth="1"/>
    <col min="4361" max="4362" width="11" style="383" bestFit="1" customWidth="1"/>
    <col min="4363" max="4369" width="10" style="383" customWidth="1"/>
    <col min="4370" max="4370" width="11" style="383" bestFit="1" customWidth="1"/>
    <col min="4371" max="4375" width="10" style="383" customWidth="1"/>
    <col min="4376" max="4376" width="3.28515625" style="383" customWidth="1"/>
    <col min="4377" max="4377" width="5.140625" style="383" customWidth="1"/>
    <col min="4378" max="4608" width="10" style="383"/>
    <col min="4609" max="4609" width="2.5703125" style="383" customWidth="1"/>
    <col min="4610" max="4610" width="8.85546875" style="383" customWidth="1"/>
    <col min="4611" max="4611" width="23.5703125" style="383" customWidth="1"/>
    <col min="4612" max="4612" width="9.7109375" style="383" customWidth="1"/>
    <col min="4613" max="4613" width="4.7109375" style="383" customWidth="1"/>
    <col min="4614" max="4614" width="14.42578125" style="383" customWidth="1"/>
    <col min="4615" max="4615" width="9.85546875" style="383" customWidth="1"/>
    <col min="4616" max="4616" width="10.28515625" style="383" customWidth="1"/>
    <col min="4617" max="4618" width="11" style="383" bestFit="1" customWidth="1"/>
    <col min="4619" max="4625" width="10" style="383" customWidth="1"/>
    <col min="4626" max="4626" width="11" style="383" bestFit="1" customWidth="1"/>
    <col min="4627" max="4631" width="10" style="383" customWidth="1"/>
    <col min="4632" max="4632" width="3.28515625" style="383" customWidth="1"/>
    <col min="4633" max="4633" width="5.140625" style="383" customWidth="1"/>
    <col min="4634" max="4864" width="10" style="383"/>
    <col min="4865" max="4865" width="2.5703125" style="383" customWidth="1"/>
    <col min="4866" max="4866" width="8.85546875" style="383" customWidth="1"/>
    <col min="4867" max="4867" width="23.5703125" style="383" customWidth="1"/>
    <col min="4868" max="4868" width="9.7109375" style="383" customWidth="1"/>
    <col min="4869" max="4869" width="4.7109375" style="383" customWidth="1"/>
    <col min="4870" max="4870" width="14.42578125" style="383" customWidth="1"/>
    <col min="4871" max="4871" width="9.85546875" style="383" customWidth="1"/>
    <col min="4872" max="4872" width="10.28515625" style="383" customWidth="1"/>
    <col min="4873" max="4874" width="11" style="383" bestFit="1" customWidth="1"/>
    <col min="4875" max="4881" width="10" style="383" customWidth="1"/>
    <col min="4882" max="4882" width="11" style="383" bestFit="1" customWidth="1"/>
    <col min="4883" max="4887" width="10" style="383" customWidth="1"/>
    <col min="4888" max="4888" width="3.28515625" style="383" customWidth="1"/>
    <col min="4889" max="4889" width="5.140625" style="383" customWidth="1"/>
    <col min="4890" max="5120" width="10" style="383"/>
    <col min="5121" max="5121" width="2.5703125" style="383" customWidth="1"/>
    <col min="5122" max="5122" width="8.85546875" style="383" customWidth="1"/>
    <col min="5123" max="5123" width="23.5703125" style="383" customWidth="1"/>
    <col min="5124" max="5124" width="9.7109375" style="383" customWidth="1"/>
    <col min="5125" max="5125" width="4.7109375" style="383" customWidth="1"/>
    <col min="5126" max="5126" width="14.42578125" style="383" customWidth="1"/>
    <col min="5127" max="5127" width="9.85546875" style="383" customWidth="1"/>
    <col min="5128" max="5128" width="10.28515625" style="383" customWidth="1"/>
    <col min="5129" max="5130" width="11" style="383" bestFit="1" customWidth="1"/>
    <col min="5131" max="5137" width="10" style="383" customWidth="1"/>
    <col min="5138" max="5138" width="11" style="383" bestFit="1" customWidth="1"/>
    <col min="5139" max="5143" width="10" style="383" customWidth="1"/>
    <col min="5144" max="5144" width="3.28515625" style="383" customWidth="1"/>
    <col min="5145" max="5145" width="5.140625" style="383" customWidth="1"/>
    <col min="5146" max="5376" width="10" style="383"/>
    <col min="5377" max="5377" width="2.5703125" style="383" customWidth="1"/>
    <col min="5378" max="5378" width="8.85546875" style="383" customWidth="1"/>
    <col min="5379" max="5379" width="23.5703125" style="383" customWidth="1"/>
    <col min="5380" max="5380" width="9.7109375" style="383" customWidth="1"/>
    <col min="5381" max="5381" width="4.7109375" style="383" customWidth="1"/>
    <col min="5382" max="5382" width="14.42578125" style="383" customWidth="1"/>
    <col min="5383" max="5383" width="9.85546875" style="383" customWidth="1"/>
    <col min="5384" max="5384" width="10.28515625" style="383" customWidth="1"/>
    <col min="5385" max="5386" width="11" style="383" bestFit="1" customWidth="1"/>
    <col min="5387" max="5393" width="10" style="383" customWidth="1"/>
    <col min="5394" max="5394" width="11" style="383" bestFit="1" customWidth="1"/>
    <col min="5395" max="5399" width="10" style="383" customWidth="1"/>
    <col min="5400" max="5400" width="3.28515625" style="383" customWidth="1"/>
    <col min="5401" max="5401" width="5.140625" style="383" customWidth="1"/>
    <col min="5402" max="5632" width="10" style="383"/>
    <col min="5633" max="5633" width="2.5703125" style="383" customWidth="1"/>
    <col min="5634" max="5634" width="8.85546875" style="383" customWidth="1"/>
    <col min="5635" max="5635" width="23.5703125" style="383" customWidth="1"/>
    <col min="5636" max="5636" width="9.7109375" style="383" customWidth="1"/>
    <col min="5637" max="5637" width="4.7109375" style="383" customWidth="1"/>
    <col min="5638" max="5638" width="14.42578125" style="383" customWidth="1"/>
    <col min="5639" max="5639" width="9.85546875" style="383" customWidth="1"/>
    <col min="5640" max="5640" width="10.28515625" style="383" customWidth="1"/>
    <col min="5641" max="5642" width="11" style="383" bestFit="1" customWidth="1"/>
    <col min="5643" max="5649" width="10" style="383" customWidth="1"/>
    <col min="5650" max="5650" width="11" style="383" bestFit="1" customWidth="1"/>
    <col min="5651" max="5655" width="10" style="383" customWidth="1"/>
    <col min="5656" max="5656" width="3.28515625" style="383" customWidth="1"/>
    <col min="5657" max="5657" width="5.140625" style="383" customWidth="1"/>
    <col min="5658" max="5888" width="10" style="383"/>
    <col min="5889" max="5889" width="2.5703125" style="383" customWidth="1"/>
    <col min="5890" max="5890" width="8.85546875" style="383" customWidth="1"/>
    <col min="5891" max="5891" width="23.5703125" style="383" customWidth="1"/>
    <col min="5892" max="5892" width="9.7109375" style="383" customWidth="1"/>
    <col min="5893" max="5893" width="4.7109375" style="383" customWidth="1"/>
    <col min="5894" max="5894" width="14.42578125" style="383" customWidth="1"/>
    <col min="5895" max="5895" width="9.85546875" style="383" customWidth="1"/>
    <col min="5896" max="5896" width="10.28515625" style="383" customWidth="1"/>
    <col min="5897" max="5898" width="11" style="383" bestFit="1" customWidth="1"/>
    <col min="5899" max="5905" width="10" style="383" customWidth="1"/>
    <col min="5906" max="5906" width="11" style="383" bestFit="1" customWidth="1"/>
    <col min="5907" max="5911" width="10" style="383" customWidth="1"/>
    <col min="5912" max="5912" width="3.28515625" style="383" customWidth="1"/>
    <col min="5913" max="5913" width="5.140625" style="383" customWidth="1"/>
    <col min="5914" max="6144" width="10" style="383"/>
    <col min="6145" max="6145" width="2.5703125" style="383" customWidth="1"/>
    <col min="6146" max="6146" width="8.85546875" style="383" customWidth="1"/>
    <col min="6147" max="6147" width="23.5703125" style="383" customWidth="1"/>
    <col min="6148" max="6148" width="9.7109375" style="383" customWidth="1"/>
    <col min="6149" max="6149" width="4.7109375" style="383" customWidth="1"/>
    <col min="6150" max="6150" width="14.42578125" style="383" customWidth="1"/>
    <col min="6151" max="6151" width="9.85546875" style="383" customWidth="1"/>
    <col min="6152" max="6152" width="10.28515625" style="383" customWidth="1"/>
    <col min="6153" max="6154" width="11" style="383" bestFit="1" customWidth="1"/>
    <col min="6155" max="6161" width="10" style="383" customWidth="1"/>
    <col min="6162" max="6162" width="11" style="383" bestFit="1" customWidth="1"/>
    <col min="6163" max="6167" width="10" style="383" customWidth="1"/>
    <col min="6168" max="6168" width="3.28515625" style="383" customWidth="1"/>
    <col min="6169" max="6169" width="5.140625" style="383" customWidth="1"/>
    <col min="6170" max="6400" width="10" style="383"/>
    <col min="6401" max="6401" width="2.5703125" style="383" customWidth="1"/>
    <col min="6402" max="6402" width="8.85546875" style="383" customWidth="1"/>
    <col min="6403" max="6403" width="23.5703125" style="383" customWidth="1"/>
    <col min="6404" max="6404" width="9.7109375" style="383" customWidth="1"/>
    <col min="6405" max="6405" width="4.7109375" style="383" customWidth="1"/>
    <col min="6406" max="6406" width="14.42578125" style="383" customWidth="1"/>
    <col min="6407" max="6407" width="9.85546875" style="383" customWidth="1"/>
    <col min="6408" max="6408" width="10.28515625" style="383" customWidth="1"/>
    <col min="6409" max="6410" width="11" style="383" bestFit="1" customWidth="1"/>
    <col min="6411" max="6417" width="10" style="383" customWidth="1"/>
    <col min="6418" max="6418" width="11" style="383" bestFit="1" customWidth="1"/>
    <col min="6419" max="6423" width="10" style="383" customWidth="1"/>
    <col min="6424" max="6424" width="3.28515625" style="383" customWidth="1"/>
    <col min="6425" max="6425" width="5.140625" style="383" customWidth="1"/>
    <col min="6426" max="6656" width="10" style="383"/>
    <col min="6657" max="6657" width="2.5703125" style="383" customWidth="1"/>
    <col min="6658" max="6658" width="8.85546875" style="383" customWidth="1"/>
    <col min="6659" max="6659" width="23.5703125" style="383" customWidth="1"/>
    <col min="6660" max="6660" width="9.7109375" style="383" customWidth="1"/>
    <col min="6661" max="6661" width="4.7109375" style="383" customWidth="1"/>
    <col min="6662" max="6662" width="14.42578125" style="383" customWidth="1"/>
    <col min="6663" max="6663" width="9.85546875" style="383" customWidth="1"/>
    <col min="6664" max="6664" width="10.28515625" style="383" customWidth="1"/>
    <col min="6665" max="6666" width="11" style="383" bestFit="1" customWidth="1"/>
    <col min="6667" max="6673" width="10" style="383" customWidth="1"/>
    <col min="6674" max="6674" width="11" style="383" bestFit="1" customWidth="1"/>
    <col min="6675" max="6679" width="10" style="383" customWidth="1"/>
    <col min="6680" max="6680" width="3.28515625" style="383" customWidth="1"/>
    <col min="6681" max="6681" width="5.140625" style="383" customWidth="1"/>
    <col min="6682" max="6912" width="10" style="383"/>
    <col min="6913" max="6913" width="2.5703125" style="383" customWidth="1"/>
    <col min="6914" max="6914" width="8.85546875" style="383" customWidth="1"/>
    <col min="6915" max="6915" width="23.5703125" style="383" customWidth="1"/>
    <col min="6916" max="6916" width="9.7109375" style="383" customWidth="1"/>
    <col min="6917" max="6917" width="4.7109375" style="383" customWidth="1"/>
    <col min="6918" max="6918" width="14.42578125" style="383" customWidth="1"/>
    <col min="6919" max="6919" width="9.85546875" style="383" customWidth="1"/>
    <col min="6920" max="6920" width="10.28515625" style="383" customWidth="1"/>
    <col min="6921" max="6922" width="11" style="383" bestFit="1" customWidth="1"/>
    <col min="6923" max="6929" width="10" style="383" customWidth="1"/>
    <col min="6930" max="6930" width="11" style="383" bestFit="1" customWidth="1"/>
    <col min="6931" max="6935" width="10" style="383" customWidth="1"/>
    <col min="6936" max="6936" width="3.28515625" style="383" customWidth="1"/>
    <col min="6937" max="6937" width="5.140625" style="383" customWidth="1"/>
    <col min="6938" max="7168" width="10" style="383"/>
    <col min="7169" max="7169" width="2.5703125" style="383" customWidth="1"/>
    <col min="7170" max="7170" width="8.85546875" style="383" customWidth="1"/>
    <col min="7171" max="7171" width="23.5703125" style="383" customWidth="1"/>
    <col min="7172" max="7172" width="9.7109375" style="383" customWidth="1"/>
    <col min="7173" max="7173" width="4.7109375" style="383" customWidth="1"/>
    <col min="7174" max="7174" width="14.42578125" style="383" customWidth="1"/>
    <col min="7175" max="7175" width="9.85546875" style="383" customWidth="1"/>
    <col min="7176" max="7176" width="10.28515625" style="383" customWidth="1"/>
    <col min="7177" max="7178" width="11" style="383" bestFit="1" customWidth="1"/>
    <col min="7179" max="7185" width="10" style="383" customWidth="1"/>
    <col min="7186" max="7186" width="11" style="383" bestFit="1" customWidth="1"/>
    <col min="7187" max="7191" width="10" style="383" customWidth="1"/>
    <col min="7192" max="7192" width="3.28515625" style="383" customWidth="1"/>
    <col min="7193" max="7193" width="5.140625" style="383" customWidth="1"/>
    <col min="7194" max="7424" width="10" style="383"/>
    <col min="7425" max="7425" width="2.5703125" style="383" customWidth="1"/>
    <col min="7426" max="7426" width="8.85546875" style="383" customWidth="1"/>
    <col min="7427" max="7427" width="23.5703125" style="383" customWidth="1"/>
    <col min="7428" max="7428" width="9.7109375" style="383" customWidth="1"/>
    <col min="7429" max="7429" width="4.7109375" style="383" customWidth="1"/>
    <col min="7430" max="7430" width="14.42578125" style="383" customWidth="1"/>
    <col min="7431" max="7431" width="9.85546875" style="383" customWidth="1"/>
    <col min="7432" max="7432" width="10.28515625" style="383" customWidth="1"/>
    <col min="7433" max="7434" width="11" style="383" bestFit="1" customWidth="1"/>
    <col min="7435" max="7441" width="10" style="383" customWidth="1"/>
    <col min="7442" max="7442" width="11" style="383" bestFit="1" customWidth="1"/>
    <col min="7443" max="7447" width="10" style="383" customWidth="1"/>
    <col min="7448" max="7448" width="3.28515625" style="383" customWidth="1"/>
    <col min="7449" max="7449" width="5.140625" style="383" customWidth="1"/>
    <col min="7450" max="7680" width="10" style="383"/>
    <col min="7681" max="7681" width="2.5703125" style="383" customWidth="1"/>
    <col min="7682" max="7682" width="8.85546875" style="383" customWidth="1"/>
    <col min="7683" max="7683" width="23.5703125" style="383" customWidth="1"/>
    <col min="7684" max="7684" width="9.7109375" style="383" customWidth="1"/>
    <col min="7685" max="7685" width="4.7109375" style="383" customWidth="1"/>
    <col min="7686" max="7686" width="14.42578125" style="383" customWidth="1"/>
    <col min="7687" max="7687" width="9.85546875" style="383" customWidth="1"/>
    <col min="7688" max="7688" width="10.28515625" style="383" customWidth="1"/>
    <col min="7689" max="7690" width="11" style="383" bestFit="1" customWidth="1"/>
    <col min="7691" max="7697" width="10" style="383" customWidth="1"/>
    <col min="7698" max="7698" width="11" style="383" bestFit="1" customWidth="1"/>
    <col min="7699" max="7703" width="10" style="383" customWidth="1"/>
    <col min="7704" max="7704" width="3.28515625" style="383" customWidth="1"/>
    <col min="7705" max="7705" width="5.140625" style="383" customWidth="1"/>
    <col min="7706" max="7936" width="10" style="383"/>
    <col min="7937" max="7937" width="2.5703125" style="383" customWidth="1"/>
    <col min="7938" max="7938" width="8.85546875" style="383" customWidth="1"/>
    <col min="7939" max="7939" width="23.5703125" style="383" customWidth="1"/>
    <col min="7940" max="7940" width="9.7109375" style="383" customWidth="1"/>
    <col min="7941" max="7941" width="4.7109375" style="383" customWidth="1"/>
    <col min="7942" max="7942" width="14.42578125" style="383" customWidth="1"/>
    <col min="7943" max="7943" width="9.85546875" style="383" customWidth="1"/>
    <col min="7944" max="7944" width="10.28515625" style="383" customWidth="1"/>
    <col min="7945" max="7946" width="11" style="383" bestFit="1" customWidth="1"/>
    <col min="7947" max="7953" width="10" style="383" customWidth="1"/>
    <col min="7954" max="7954" width="11" style="383" bestFit="1" customWidth="1"/>
    <col min="7955" max="7959" width="10" style="383" customWidth="1"/>
    <col min="7960" max="7960" width="3.28515625" style="383" customWidth="1"/>
    <col min="7961" max="7961" width="5.140625" style="383" customWidth="1"/>
    <col min="7962" max="8192" width="10" style="383"/>
    <col min="8193" max="8193" width="2.5703125" style="383" customWidth="1"/>
    <col min="8194" max="8194" width="8.85546875" style="383" customWidth="1"/>
    <col min="8195" max="8195" width="23.5703125" style="383" customWidth="1"/>
    <col min="8196" max="8196" width="9.7109375" style="383" customWidth="1"/>
    <col min="8197" max="8197" width="4.7109375" style="383" customWidth="1"/>
    <col min="8198" max="8198" width="14.42578125" style="383" customWidth="1"/>
    <col min="8199" max="8199" width="9.85546875" style="383" customWidth="1"/>
    <col min="8200" max="8200" width="10.28515625" style="383" customWidth="1"/>
    <col min="8201" max="8202" width="11" style="383" bestFit="1" customWidth="1"/>
    <col min="8203" max="8209" width="10" style="383" customWidth="1"/>
    <col min="8210" max="8210" width="11" style="383" bestFit="1" customWidth="1"/>
    <col min="8211" max="8215" width="10" style="383" customWidth="1"/>
    <col min="8216" max="8216" width="3.28515625" style="383" customWidth="1"/>
    <col min="8217" max="8217" width="5.140625" style="383" customWidth="1"/>
    <col min="8218" max="8448" width="10" style="383"/>
    <col min="8449" max="8449" width="2.5703125" style="383" customWidth="1"/>
    <col min="8450" max="8450" width="8.85546875" style="383" customWidth="1"/>
    <col min="8451" max="8451" width="23.5703125" style="383" customWidth="1"/>
    <col min="8452" max="8452" width="9.7109375" style="383" customWidth="1"/>
    <col min="8453" max="8453" width="4.7109375" style="383" customWidth="1"/>
    <col min="8454" max="8454" width="14.42578125" style="383" customWidth="1"/>
    <col min="8455" max="8455" width="9.85546875" style="383" customWidth="1"/>
    <col min="8456" max="8456" width="10.28515625" style="383" customWidth="1"/>
    <col min="8457" max="8458" width="11" style="383" bestFit="1" customWidth="1"/>
    <col min="8459" max="8465" width="10" style="383" customWidth="1"/>
    <col min="8466" max="8466" width="11" style="383" bestFit="1" customWidth="1"/>
    <col min="8467" max="8471" width="10" style="383" customWidth="1"/>
    <col min="8472" max="8472" width="3.28515625" style="383" customWidth="1"/>
    <col min="8473" max="8473" width="5.140625" style="383" customWidth="1"/>
    <col min="8474" max="8704" width="10" style="383"/>
    <col min="8705" max="8705" width="2.5703125" style="383" customWidth="1"/>
    <col min="8706" max="8706" width="8.85546875" style="383" customWidth="1"/>
    <col min="8707" max="8707" width="23.5703125" style="383" customWidth="1"/>
    <col min="8708" max="8708" width="9.7109375" style="383" customWidth="1"/>
    <col min="8709" max="8709" width="4.7109375" style="383" customWidth="1"/>
    <col min="8710" max="8710" width="14.42578125" style="383" customWidth="1"/>
    <col min="8711" max="8711" width="9.85546875" style="383" customWidth="1"/>
    <col min="8712" max="8712" width="10.28515625" style="383" customWidth="1"/>
    <col min="8713" max="8714" width="11" style="383" bestFit="1" customWidth="1"/>
    <col min="8715" max="8721" width="10" style="383" customWidth="1"/>
    <col min="8722" max="8722" width="11" style="383" bestFit="1" customWidth="1"/>
    <col min="8723" max="8727" width="10" style="383" customWidth="1"/>
    <col min="8728" max="8728" width="3.28515625" style="383" customWidth="1"/>
    <col min="8729" max="8729" width="5.140625" style="383" customWidth="1"/>
    <col min="8730" max="8960" width="10" style="383"/>
    <col min="8961" max="8961" width="2.5703125" style="383" customWidth="1"/>
    <col min="8962" max="8962" width="8.85546875" style="383" customWidth="1"/>
    <col min="8963" max="8963" width="23.5703125" style="383" customWidth="1"/>
    <col min="8964" max="8964" width="9.7109375" style="383" customWidth="1"/>
    <col min="8965" max="8965" width="4.7109375" style="383" customWidth="1"/>
    <col min="8966" max="8966" width="14.42578125" style="383" customWidth="1"/>
    <col min="8967" max="8967" width="9.85546875" style="383" customWidth="1"/>
    <col min="8968" max="8968" width="10.28515625" style="383" customWidth="1"/>
    <col min="8969" max="8970" width="11" style="383" bestFit="1" customWidth="1"/>
    <col min="8971" max="8977" width="10" style="383" customWidth="1"/>
    <col min="8978" max="8978" width="11" style="383" bestFit="1" customWidth="1"/>
    <col min="8979" max="8983" width="10" style="383" customWidth="1"/>
    <col min="8984" max="8984" width="3.28515625" style="383" customWidth="1"/>
    <col min="8985" max="8985" width="5.140625" style="383" customWidth="1"/>
    <col min="8986" max="9216" width="10" style="383"/>
    <col min="9217" max="9217" width="2.5703125" style="383" customWidth="1"/>
    <col min="9218" max="9218" width="8.85546875" style="383" customWidth="1"/>
    <col min="9219" max="9219" width="23.5703125" style="383" customWidth="1"/>
    <col min="9220" max="9220" width="9.7109375" style="383" customWidth="1"/>
    <col min="9221" max="9221" width="4.7109375" style="383" customWidth="1"/>
    <col min="9222" max="9222" width="14.42578125" style="383" customWidth="1"/>
    <col min="9223" max="9223" width="9.85546875" style="383" customWidth="1"/>
    <col min="9224" max="9224" width="10.28515625" style="383" customWidth="1"/>
    <col min="9225" max="9226" width="11" style="383" bestFit="1" customWidth="1"/>
    <col min="9227" max="9233" width="10" style="383" customWidth="1"/>
    <col min="9234" max="9234" width="11" style="383" bestFit="1" customWidth="1"/>
    <col min="9235" max="9239" width="10" style="383" customWidth="1"/>
    <col min="9240" max="9240" width="3.28515625" style="383" customWidth="1"/>
    <col min="9241" max="9241" width="5.140625" style="383" customWidth="1"/>
    <col min="9242" max="9472" width="10" style="383"/>
    <col min="9473" max="9473" width="2.5703125" style="383" customWidth="1"/>
    <col min="9474" max="9474" width="8.85546875" style="383" customWidth="1"/>
    <col min="9475" max="9475" width="23.5703125" style="383" customWidth="1"/>
    <col min="9476" max="9476" width="9.7109375" style="383" customWidth="1"/>
    <col min="9477" max="9477" width="4.7109375" style="383" customWidth="1"/>
    <col min="9478" max="9478" width="14.42578125" style="383" customWidth="1"/>
    <col min="9479" max="9479" width="9.85546875" style="383" customWidth="1"/>
    <col min="9480" max="9480" width="10.28515625" style="383" customWidth="1"/>
    <col min="9481" max="9482" width="11" style="383" bestFit="1" customWidth="1"/>
    <col min="9483" max="9489" width="10" style="383" customWidth="1"/>
    <col min="9490" max="9490" width="11" style="383" bestFit="1" customWidth="1"/>
    <col min="9491" max="9495" width="10" style="383" customWidth="1"/>
    <col min="9496" max="9496" width="3.28515625" style="383" customWidth="1"/>
    <col min="9497" max="9497" width="5.140625" style="383" customWidth="1"/>
    <col min="9498" max="9728" width="10" style="383"/>
    <col min="9729" max="9729" width="2.5703125" style="383" customWidth="1"/>
    <col min="9730" max="9730" width="8.85546875" style="383" customWidth="1"/>
    <col min="9731" max="9731" width="23.5703125" style="383" customWidth="1"/>
    <col min="9732" max="9732" width="9.7109375" style="383" customWidth="1"/>
    <col min="9733" max="9733" width="4.7109375" style="383" customWidth="1"/>
    <col min="9734" max="9734" width="14.42578125" style="383" customWidth="1"/>
    <col min="9735" max="9735" width="9.85546875" style="383" customWidth="1"/>
    <col min="9736" max="9736" width="10.28515625" style="383" customWidth="1"/>
    <col min="9737" max="9738" width="11" style="383" bestFit="1" customWidth="1"/>
    <col min="9739" max="9745" width="10" style="383" customWidth="1"/>
    <col min="9746" max="9746" width="11" style="383" bestFit="1" customWidth="1"/>
    <col min="9747" max="9751" width="10" style="383" customWidth="1"/>
    <col min="9752" max="9752" width="3.28515625" style="383" customWidth="1"/>
    <col min="9753" max="9753" width="5.140625" style="383" customWidth="1"/>
    <col min="9754" max="9984" width="10" style="383"/>
    <col min="9985" max="9985" width="2.5703125" style="383" customWidth="1"/>
    <col min="9986" max="9986" width="8.85546875" style="383" customWidth="1"/>
    <col min="9987" max="9987" width="23.5703125" style="383" customWidth="1"/>
    <col min="9988" max="9988" width="9.7109375" style="383" customWidth="1"/>
    <col min="9989" max="9989" width="4.7109375" style="383" customWidth="1"/>
    <col min="9990" max="9990" width="14.42578125" style="383" customWidth="1"/>
    <col min="9991" max="9991" width="9.85546875" style="383" customWidth="1"/>
    <col min="9992" max="9992" width="10.28515625" style="383" customWidth="1"/>
    <col min="9993" max="9994" width="11" style="383" bestFit="1" customWidth="1"/>
    <col min="9995" max="10001" width="10" style="383" customWidth="1"/>
    <col min="10002" max="10002" width="11" style="383" bestFit="1" customWidth="1"/>
    <col min="10003" max="10007" width="10" style="383" customWidth="1"/>
    <col min="10008" max="10008" width="3.28515625" style="383" customWidth="1"/>
    <col min="10009" max="10009" width="5.140625" style="383" customWidth="1"/>
    <col min="10010" max="10240" width="10" style="383"/>
    <col min="10241" max="10241" width="2.5703125" style="383" customWidth="1"/>
    <col min="10242" max="10242" width="8.85546875" style="383" customWidth="1"/>
    <col min="10243" max="10243" width="23.5703125" style="383" customWidth="1"/>
    <col min="10244" max="10244" width="9.7109375" style="383" customWidth="1"/>
    <col min="10245" max="10245" width="4.7109375" style="383" customWidth="1"/>
    <col min="10246" max="10246" width="14.42578125" style="383" customWidth="1"/>
    <col min="10247" max="10247" width="9.85546875" style="383" customWidth="1"/>
    <col min="10248" max="10248" width="10.28515625" style="383" customWidth="1"/>
    <col min="10249" max="10250" width="11" style="383" bestFit="1" customWidth="1"/>
    <col min="10251" max="10257" width="10" style="383" customWidth="1"/>
    <col min="10258" max="10258" width="11" style="383" bestFit="1" customWidth="1"/>
    <col min="10259" max="10263" width="10" style="383" customWidth="1"/>
    <col min="10264" max="10264" width="3.28515625" style="383" customWidth="1"/>
    <col min="10265" max="10265" width="5.140625" style="383" customWidth="1"/>
    <col min="10266" max="10496" width="10" style="383"/>
    <col min="10497" max="10497" width="2.5703125" style="383" customWidth="1"/>
    <col min="10498" max="10498" width="8.85546875" style="383" customWidth="1"/>
    <col min="10499" max="10499" width="23.5703125" style="383" customWidth="1"/>
    <col min="10500" max="10500" width="9.7109375" style="383" customWidth="1"/>
    <col min="10501" max="10501" width="4.7109375" style="383" customWidth="1"/>
    <col min="10502" max="10502" width="14.42578125" style="383" customWidth="1"/>
    <col min="10503" max="10503" width="9.85546875" style="383" customWidth="1"/>
    <col min="10504" max="10504" width="10.28515625" style="383" customWidth="1"/>
    <col min="10505" max="10506" width="11" style="383" bestFit="1" customWidth="1"/>
    <col min="10507" max="10513" width="10" style="383" customWidth="1"/>
    <col min="10514" max="10514" width="11" style="383" bestFit="1" customWidth="1"/>
    <col min="10515" max="10519" width="10" style="383" customWidth="1"/>
    <col min="10520" max="10520" width="3.28515625" style="383" customWidth="1"/>
    <col min="10521" max="10521" width="5.140625" style="383" customWidth="1"/>
    <col min="10522" max="10752" width="10" style="383"/>
    <col min="10753" max="10753" width="2.5703125" style="383" customWidth="1"/>
    <col min="10754" max="10754" width="8.85546875" style="383" customWidth="1"/>
    <col min="10755" max="10755" width="23.5703125" style="383" customWidth="1"/>
    <col min="10756" max="10756" width="9.7109375" style="383" customWidth="1"/>
    <col min="10757" max="10757" width="4.7109375" style="383" customWidth="1"/>
    <col min="10758" max="10758" width="14.42578125" style="383" customWidth="1"/>
    <col min="10759" max="10759" width="9.85546875" style="383" customWidth="1"/>
    <col min="10760" max="10760" width="10.28515625" style="383" customWidth="1"/>
    <col min="10761" max="10762" width="11" style="383" bestFit="1" customWidth="1"/>
    <col min="10763" max="10769" width="10" style="383" customWidth="1"/>
    <col min="10770" max="10770" width="11" style="383" bestFit="1" customWidth="1"/>
    <col min="10771" max="10775" width="10" style="383" customWidth="1"/>
    <col min="10776" max="10776" width="3.28515625" style="383" customWidth="1"/>
    <col min="10777" max="10777" width="5.140625" style="383" customWidth="1"/>
    <col min="10778" max="11008" width="10" style="383"/>
    <col min="11009" max="11009" width="2.5703125" style="383" customWidth="1"/>
    <col min="11010" max="11010" width="8.85546875" style="383" customWidth="1"/>
    <col min="11011" max="11011" width="23.5703125" style="383" customWidth="1"/>
    <col min="11012" max="11012" width="9.7109375" style="383" customWidth="1"/>
    <col min="11013" max="11013" width="4.7109375" style="383" customWidth="1"/>
    <col min="11014" max="11014" width="14.42578125" style="383" customWidth="1"/>
    <col min="11015" max="11015" width="9.85546875" style="383" customWidth="1"/>
    <col min="11016" max="11016" width="10.28515625" style="383" customWidth="1"/>
    <col min="11017" max="11018" width="11" style="383" bestFit="1" customWidth="1"/>
    <col min="11019" max="11025" width="10" style="383" customWidth="1"/>
    <col min="11026" max="11026" width="11" style="383" bestFit="1" customWidth="1"/>
    <col min="11027" max="11031" width="10" style="383" customWidth="1"/>
    <col min="11032" max="11032" width="3.28515625" style="383" customWidth="1"/>
    <col min="11033" max="11033" width="5.140625" style="383" customWidth="1"/>
    <col min="11034" max="11264" width="10" style="383"/>
    <col min="11265" max="11265" width="2.5703125" style="383" customWidth="1"/>
    <col min="11266" max="11266" width="8.85546875" style="383" customWidth="1"/>
    <col min="11267" max="11267" width="23.5703125" style="383" customWidth="1"/>
    <col min="11268" max="11268" width="9.7109375" style="383" customWidth="1"/>
    <col min="11269" max="11269" width="4.7109375" style="383" customWidth="1"/>
    <col min="11270" max="11270" width="14.42578125" style="383" customWidth="1"/>
    <col min="11271" max="11271" width="9.85546875" style="383" customWidth="1"/>
    <col min="11272" max="11272" width="10.28515625" style="383" customWidth="1"/>
    <col min="11273" max="11274" width="11" style="383" bestFit="1" customWidth="1"/>
    <col min="11275" max="11281" width="10" style="383" customWidth="1"/>
    <col min="11282" max="11282" width="11" style="383" bestFit="1" customWidth="1"/>
    <col min="11283" max="11287" width="10" style="383" customWidth="1"/>
    <col min="11288" max="11288" width="3.28515625" style="383" customWidth="1"/>
    <col min="11289" max="11289" width="5.140625" style="383" customWidth="1"/>
    <col min="11290" max="11520" width="10" style="383"/>
    <col min="11521" max="11521" width="2.5703125" style="383" customWidth="1"/>
    <col min="11522" max="11522" width="8.85546875" style="383" customWidth="1"/>
    <col min="11523" max="11523" width="23.5703125" style="383" customWidth="1"/>
    <col min="11524" max="11524" width="9.7109375" style="383" customWidth="1"/>
    <col min="11525" max="11525" width="4.7109375" style="383" customWidth="1"/>
    <col min="11526" max="11526" width="14.42578125" style="383" customWidth="1"/>
    <col min="11527" max="11527" width="9.85546875" style="383" customWidth="1"/>
    <col min="11528" max="11528" width="10.28515625" style="383" customWidth="1"/>
    <col min="11529" max="11530" width="11" style="383" bestFit="1" customWidth="1"/>
    <col min="11531" max="11537" width="10" style="383" customWidth="1"/>
    <col min="11538" max="11538" width="11" style="383" bestFit="1" customWidth="1"/>
    <col min="11539" max="11543" width="10" style="383" customWidth="1"/>
    <col min="11544" max="11544" width="3.28515625" style="383" customWidth="1"/>
    <col min="11545" max="11545" width="5.140625" style="383" customWidth="1"/>
    <col min="11546" max="11776" width="10" style="383"/>
    <col min="11777" max="11777" width="2.5703125" style="383" customWidth="1"/>
    <col min="11778" max="11778" width="8.85546875" style="383" customWidth="1"/>
    <col min="11779" max="11779" width="23.5703125" style="383" customWidth="1"/>
    <col min="11780" max="11780" width="9.7109375" style="383" customWidth="1"/>
    <col min="11781" max="11781" width="4.7109375" style="383" customWidth="1"/>
    <col min="11782" max="11782" width="14.42578125" style="383" customWidth="1"/>
    <col min="11783" max="11783" width="9.85546875" style="383" customWidth="1"/>
    <col min="11784" max="11784" width="10.28515625" style="383" customWidth="1"/>
    <col min="11785" max="11786" width="11" style="383" bestFit="1" customWidth="1"/>
    <col min="11787" max="11793" width="10" style="383" customWidth="1"/>
    <col min="11794" max="11794" width="11" style="383" bestFit="1" customWidth="1"/>
    <col min="11795" max="11799" width="10" style="383" customWidth="1"/>
    <col min="11800" max="11800" width="3.28515625" style="383" customWidth="1"/>
    <col min="11801" max="11801" width="5.140625" style="383" customWidth="1"/>
    <col min="11802" max="12032" width="10" style="383"/>
    <col min="12033" max="12033" width="2.5703125" style="383" customWidth="1"/>
    <col min="12034" max="12034" width="8.85546875" style="383" customWidth="1"/>
    <col min="12035" max="12035" width="23.5703125" style="383" customWidth="1"/>
    <col min="12036" max="12036" width="9.7109375" style="383" customWidth="1"/>
    <col min="12037" max="12037" width="4.7109375" style="383" customWidth="1"/>
    <col min="12038" max="12038" width="14.42578125" style="383" customWidth="1"/>
    <col min="12039" max="12039" width="9.85546875" style="383" customWidth="1"/>
    <col min="12040" max="12040" width="10.28515625" style="383" customWidth="1"/>
    <col min="12041" max="12042" width="11" style="383" bestFit="1" customWidth="1"/>
    <col min="12043" max="12049" width="10" style="383" customWidth="1"/>
    <col min="12050" max="12050" width="11" style="383" bestFit="1" customWidth="1"/>
    <col min="12051" max="12055" width="10" style="383" customWidth="1"/>
    <col min="12056" max="12056" width="3.28515625" style="383" customWidth="1"/>
    <col min="12057" max="12057" width="5.140625" style="383" customWidth="1"/>
    <col min="12058" max="12288" width="10" style="383"/>
    <col min="12289" max="12289" width="2.5703125" style="383" customWidth="1"/>
    <col min="12290" max="12290" width="8.85546875" style="383" customWidth="1"/>
    <col min="12291" max="12291" width="23.5703125" style="383" customWidth="1"/>
    <col min="12292" max="12292" width="9.7109375" style="383" customWidth="1"/>
    <col min="12293" max="12293" width="4.7109375" style="383" customWidth="1"/>
    <col min="12294" max="12294" width="14.42578125" style="383" customWidth="1"/>
    <col min="12295" max="12295" width="9.85546875" style="383" customWidth="1"/>
    <col min="12296" max="12296" width="10.28515625" style="383" customWidth="1"/>
    <col min="12297" max="12298" width="11" style="383" bestFit="1" customWidth="1"/>
    <col min="12299" max="12305" width="10" style="383" customWidth="1"/>
    <col min="12306" max="12306" width="11" style="383" bestFit="1" customWidth="1"/>
    <col min="12307" max="12311" width="10" style="383" customWidth="1"/>
    <col min="12312" max="12312" width="3.28515625" style="383" customWidth="1"/>
    <col min="12313" max="12313" width="5.140625" style="383" customWidth="1"/>
    <col min="12314" max="12544" width="10" style="383"/>
    <col min="12545" max="12545" width="2.5703125" style="383" customWidth="1"/>
    <col min="12546" max="12546" width="8.85546875" style="383" customWidth="1"/>
    <col min="12547" max="12547" width="23.5703125" style="383" customWidth="1"/>
    <col min="12548" max="12548" width="9.7109375" style="383" customWidth="1"/>
    <col min="12549" max="12549" width="4.7109375" style="383" customWidth="1"/>
    <col min="12550" max="12550" width="14.42578125" style="383" customWidth="1"/>
    <col min="12551" max="12551" width="9.85546875" style="383" customWidth="1"/>
    <col min="12552" max="12552" width="10.28515625" style="383" customWidth="1"/>
    <col min="12553" max="12554" width="11" style="383" bestFit="1" customWidth="1"/>
    <col min="12555" max="12561" width="10" style="383" customWidth="1"/>
    <col min="12562" max="12562" width="11" style="383" bestFit="1" customWidth="1"/>
    <col min="12563" max="12567" width="10" style="383" customWidth="1"/>
    <col min="12568" max="12568" width="3.28515625" style="383" customWidth="1"/>
    <col min="12569" max="12569" width="5.140625" style="383" customWidth="1"/>
    <col min="12570" max="12800" width="10" style="383"/>
    <col min="12801" max="12801" width="2.5703125" style="383" customWidth="1"/>
    <col min="12802" max="12802" width="8.85546875" style="383" customWidth="1"/>
    <col min="12803" max="12803" width="23.5703125" style="383" customWidth="1"/>
    <col min="12804" max="12804" width="9.7109375" style="383" customWidth="1"/>
    <col min="12805" max="12805" width="4.7109375" style="383" customWidth="1"/>
    <col min="12806" max="12806" width="14.42578125" style="383" customWidth="1"/>
    <col min="12807" max="12807" width="9.85546875" style="383" customWidth="1"/>
    <col min="12808" max="12808" width="10.28515625" style="383" customWidth="1"/>
    <col min="12809" max="12810" width="11" style="383" bestFit="1" customWidth="1"/>
    <col min="12811" max="12817" width="10" style="383" customWidth="1"/>
    <col min="12818" max="12818" width="11" style="383" bestFit="1" customWidth="1"/>
    <col min="12819" max="12823" width="10" style="383" customWidth="1"/>
    <col min="12824" max="12824" width="3.28515625" style="383" customWidth="1"/>
    <col min="12825" max="12825" width="5.140625" style="383" customWidth="1"/>
    <col min="12826" max="13056" width="10" style="383"/>
    <col min="13057" max="13057" width="2.5703125" style="383" customWidth="1"/>
    <col min="13058" max="13058" width="8.85546875" style="383" customWidth="1"/>
    <col min="13059" max="13059" width="23.5703125" style="383" customWidth="1"/>
    <col min="13060" max="13060" width="9.7109375" style="383" customWidth="1"/>
    <col min="13061" max="13061" width="4.7109375" style="383" customWidth="1"/>
    <col min="13062" max="13062" width="14.42578125" style="383" customWidth="1"/>
    <col min="13063" max="13063" width="9.85546875" style="383" customWidth="1"/>
    <col min="13064" max="13064" width="10.28515625" style="383" customWidth="1"/>
    <col min="13065" max="13066" width="11" style="383" bestFit="1" customWidth="1"/>
    <col min="13067" max="13073" width="10" style="383" customWidth="1"/>
    <col min="13074" max="13074" width="11" style="383" bestFit="1" customWidth="1"/>
    <col min="13075" max="13079" width="10" style="383" customWidth="1"/>
    <col min="13080" max="13080" width="3.28515625" style="383" customWidth="1"/>
    <col min="13081" max="13081" width="5.140625" style="383" customWidth="1"/>
    <col min="13082" max="13312" width="10" style="383"/>
    <col min="13313" max="13313" width="2.5703125" style="383" customWidth="1"/>
    <col min="13314" max="13314" width="8.85546875" style="383" customWidth="1"/>
    <col min="13315" max="13315" width="23.5703125" style="383" customWidth="1"/>
    <col min="13316" max="13316" width="9.7109375" style="383" customWidth="1"/>
    <col min="13317" max="13317" width="4.7109375" style="383" customWidth="1"/>
    <col min="13318" max="13318" width="14.42578125" style="383" customWidth="1"/>
    <col min="13319" max="13319" width="9.85546875" style="383" customWidth="1"/>
    <col min="13320" max="13320" width="10.28515625" style="383" customWidth="1"/>
    <col min="13321" max="13322" width="11" style="383" bestFit="1" customWidth="1"/>
    <col min="13323" max="13329" width="10" style="383" customWidth="1"/>
    <col min="13330" max="13330" width="11" style="383" bestFit="1" customWidth="1"/>
    <col min="13331" max="13335" width="10" style="383" customWidth="1"/>
    <col min="13336" max="13336" width="3.28515625" style="383" customWidth="1"/>
    <col min="13337" max="13337" width="5.140625" style="383" customWidth="1"/>
    <col min="13338" max="13568" width="10" style="383"/>
    <col min="13569" max="13569" width="2.5703125" style="383" customWidth="1"/>
    <col min="13570" max="13570" width="8.85546875" style="383" customWidth="1"/>
    <col min="13571" max="13571" width="23.5703125" style="383" customWidth="1"/>
    <col min="13572" max="13572" width="9.7109375" style="383" customWidth="1"/>
    <col min="13573" max="13573" width="4.7109375" style="383" customWidth="1"/>
    <col min="13574" max="13574" width="14.42578125" style="383" customWidth="1"/>
    <col min="13575" max="13575" width="9.85546875" style="383" customWidth="1"/>
    <col min="13576" max="13576" width="10.28515625" style="383" customWidth="1"/>
    <col min="13577" max="13578" width="11" style="383" bestFit="1" customWidth="1"/>
    <col min="13579" max="13585" width="10" style="383" customWidth="1"/>
    <col min="13586" max="13586" width="11" style="383" bestFit="1" customWidth="1"/>
    <col min="13587" max="13591" width="10" style="383" customWidth="1"/>
    <col min="13592" max="13592" width="3.28515625" style="383" customWidth="1"/>
    <col min="13593" max="13593" width="5.140625" style="383" customWidth="1"/>
    <col min="13594" max="13824" width="10" style="383"/>
    <col min="13825" max="13825" width="2.5703125" style="383" customWidth="1"/>
    <col min="13826" max="13826" width="8.85546875" style="383" customWidth="1"/>
    <col min="13827" max="13827" width="23.5703125" style="383" customWidth="1"/>
    <col min="13828" max="13828" width="9.7109375" style="383" customWidth="1"/>
    <col min="13829" max="13829" width="4.7109375" style="383" customWidth="1"/>
    <col min="13830" max="13830" width="14.42578125" style="383" customWidth="1"/>
    <col min="13831" max="13831" width="9.85546875" style="383" customWidth="1"/>
    <col min="13832" max="13832" width="10.28515625" style="383" customWidth="1"/>
    <col min="13833" max="13834" width="11" style="383" bestFit="1" customWidth="1"/>
    <col min="13835" max="13841" width="10" style="383" customWidth="1"/>
    <col min="13842" max="13842" width="11" style="383" bestFit="1" customWidth="1"/>
    <col min="13843" max="13847" width="10" style="383" customWidth="1"/>
    <col min="13848" max="13848" width="3.28515625" style="383" customWidth="1"/>
    <col min="13849" max="13849" width="5.140625" style="383" customWidth="1"/>
    <col min="13850" max="14080" width="10" style="383"/>
    <col min="14081" max="14081" width="2.5703125" style="383" customWidth="1"/>
    <col min="14082" max="14082" width="8.85546875" style="383" customWidth="1"/>
    <col min="14083" max="14083" width="23.5703125" style="383" customWidth="1"/>
    <col min="14084" max="14084" width="9.7109375" style="383" customWidth="1"/>
    <col min="14085" max="14085" width="4.7109375" style="383" customWidth="1"/>
    <col min="14086" max="14086" width="14.42578125" style="383" customWidth="1"/>
    <col min="14087" max="14087" width="9.85546875" style="383" customWidth="1"/>
    <col min="14088" max="14088" width="10.28515625" style="383" customWidth="1"/>
    <col min="14089" max="14090" width="11" style="383" bestFit="1" customWidth="1"/>
    <col min="14091" max="14097" width="10" style="383" customWidth="1"/>
    <col min="14098" max="14098" width="11" style="383" bestFit="1" customWidth="1"/>
    <col min="14099" max="14103" width="10" style="383" customWidth="1"/>
    <col min="14104" max="14104" width="3.28515625" style="383" customWidth="1"/>
    <col min="14105" max="14105" width="5.140625" style="383" customWidth="1"/>
    <col min="14106" max="14336" width="10" style="383"/>
    <col min="14337" max="14337" width="2.5703125" style="383" customWidth="1"/>
    <col min="14338" max="14338" width="8.85546875" style="383" customWidth="1"/>
    <col min="14339" max="14339" width="23.5703125" style="383" customWidth="1"/>
    <col min="14340" max="14340" width="9.7109375" style="383" customWidth="1"/>
    <col min="14341" max="14341" width="4.7109375" style="383" customWidth="1"/>
    <col min="14342" max="14342" width="14.42578125" style="383" customWidth="1"/>
    <col min="14343" max="14343" width="9.85546875" style="383" customWidth="1"/>
    <col min="14344" max="14344" width="10.28515625" style="383" customWidth="1"/>
    <col min="14345" max="14346" width="11" style="383" bestFit="1" customWidth="1"/>
    <col min="14347" max="14353" width="10" style="383" customWidth="1"/>
    <col min="14354" max="14354" width="11" style="383" bestFit="1" customWidth="1"/>
    <col min="14355" max="14359" width="10" style="383" customWidth="1"/>
    <col min="14360" max="14360" width="3.28515625" style="383" customWidth="1"/>
    <col min="14361" max="14361" width="5.140625" style="383" customWidth="1"/>
    <col min="14362" max="14592" width="10" style="383"/>
    <col min="14593" max="14593" width="2.5703125" style="383" customWidth="1"/>
    <col min="14594" max="14594" width="8.85546875" style="383" customWidth="1"/>
    <col min="14595" max="14595" width="23.5703125" style="383" customWidth="1"/>
    <col min="14596" max="14596" width="9.7109375" style="383" customWidth="1"/>
    <col min="14597" max="14597" width="4.7109375" style="383" customWidth="1"/>
    <col min="14598" max="14598" width="14.42578125" style="383" customWidth="1"/>
    <col min="14599" max="14599" width="9.85546875" style="383" customWidth="1"/>
    <col min="14600" max="14600" width="10.28515625" style="383" customWidth="1"/>
    <col min="14601" max="14602" width="11" style="383" bestFit="1" customWidth="1"/>
    <col min="14603" max="14609" width="10" style="383" customWidth="1"/>
    <col min="14610" max="14610" width="11" style="383" bestFit="1" customWidth="1"/>
    <col min="14611" max="14615" width="10" style="383" customWidth="1"/>
    <col min="14616" max="14616" width="3.28515625" style="383" customWidth="1"/>
    <col min="14617" max="14617" width="5.140625" style="383" customWidth="1"/>
    <col min="14618" max="14848" width="10" style="383"/>
    <col min="14849" max="14849" width="2.5703125" style="383" customWidth="1"/>
    <col min="14850" max="14850" width="8.85546875" style="383" customWidth="1"/>
    <col min="14851" max="14851" width="23.5703125" style="383" customWidth="1"/>
    <col min="14852" max="14852" width="9.7109375" style="383" customWidth="1"/>
    <col min="14853" max="14853" width="4.7109375" style="383" customWidth="1"/>
    <col min="14854" max="14854" width="14.42578125" style="383" customWidth="1"/>
    <col min="14855" max="14855" width="9.85546875" style="383" customWidth="1"/>
    <col min="14856" max="14856" width="10.28515625" style="383" customWidth="1"/>
    <col min="14857" max="14858" width="11" style="383" bestFit="1" customWidth="1"/>
    <col min="14859" max="14865" width="10" style="383" customWidth="1"/>
    <col min="14866" max="14866" width="11" style="383" bestFit="1" customWidth="1"/>
    <col min="14867" max="14871" width="10" style="383" customWidth="1"/>
    <col min="14872" max="14872" width="3.28515625" style="383" customWidth="1"/>
    <col min="14873" max="14873" width="5.140625" style="383" customWidth="1"/>
    <col min="14874" max="15104" width="10" style="383"/>
    <col min="15105" max="15105" width="2.5703125" style="383" customWidth="1"/>
    <col min="15106" max="15106" width="8.85546875" style="383" customWidth="1"/>
    <col min="15107" max="15107" width="23.5703125" style="383" customWidth="1"/>
    <col min="15108" max="15108" width="9.7109375" style="383" customWidth="1"/>
    <col min="15109" max="15109" width="4.7109375" style="383" customWidth="1"/>
    <col min="15110" max="15110" width="14.42578125" style="383" customWidth="1"/>
    <col min="15111" max="15111" width="9.85546875" style="383" customWidth="1"/>
    <col min="15112" max="15112" width="10.28515625" style="383" customWidth="1"/>
    <col min="15113" max="15114" width="11" style="383" bestFit="1" customWidth="1"/>
    <col min="15115" max="15121" width="10" style="383" customWidth="1"/>
    <col min="15122" max="15122" width="11" style="383" bestFit="1" customWidth="1"/>
    <col min="15123" max="15127" width="10" style="383" customWidth="1"/>
    <col min="15128" max="15128" width="3.28515625" style="383" customWidth="1"/>
    <col min="15129" max="15129" width="5.140625" style="383" customWidth="1"/>
    <col min="15130" max="15360" width="10" style="383"/>
    <col min="15361" max="15361" width="2.5703125" style="383" customWidth="1"/>
    <col min="15362" max="15362" width="8.85546875" style="383" customWidth="1"/>
    <col min="15363" max="15363" width="23.5703125" style="383" customWidth="1"/>
    <col min="15364" max="15364" width="9.7109375" style="383" customWidth="1"/>
    <col min="15365" max="15365" width="4.7109375" style="383" customWidth="1"/>
    <col min="15366" max="15366" width="14.42578125" style="383" customWidth="1"/>
    <col min="15367" max="15367" width="9.85546875" style="383" customWidth="1"/>
    <col min="15368" max="15368" width="10.28515625" style="383" customWidth="1"/>
    <col min="15369" max="15370" width="11" style="383" bestFit="1" customWidth="1"/>
    <col min="15371" max="15377" width="10" style="383" customWidth="1"/>
    <col min="15378" max="15378" width="11" style="383" bestFit="1" customWidth="1"/>
    <col min="15379" max="15383" width="10" style="383" customWidth="1"/>
    <col min="15384" max="15384" width="3.28515625" style="383" customWidth="1"/>
    <col min="15385" max="15385" width="5.140625" style="383" customWidth="1"/>
    <col min="15386" max="15616" width="10" style="383"/>
    <col min="15617" max="15617" width="2.5703125" style="383" customWidth="1"/>
    <col min="15618" max="15618" width="8.85546875" style="383" customWidth="1"/>
    <col min="15619" max="15619" width="23.5703125" style="383" customWidth="1"/>
    <col min="15620" max="15620" width="9.7109375" style="383" customWidth="1"/>
    <col min="15621" max="15621" width="4.7109375" style="383" customWidth="1"/>
    <col min="15622" max="15622" width="14.42578125" style="383" customWidth="1"/>
    <col min="15623" max="15623" width="9.85546875" style="383" customWidth="1"/>
    <col min="15624" max="15624" width="10.28515625" style="383" customWidth="1"/>
    <col min="15625" max="15626" width="11" style="383" bestFit="1" customWidth="1"/>
    <col min="15627" max="15633" width="10" style="383" customWidth="1"/>
    <col min="15634" max="15634" width="11" style="383" bestFit="1" customWidth="1"/>
    <col min="15635" max="15639" width="10" style="383" customWidth="1"/>
    <col min="15640" max="15640" width="3.28515625" style="383" customWidth="1"/>
    <col min="15641" max="15641" width="5.140625" style="383" customWidth="1"/>
    <col min="15642" max="15872" width="10" style="383"/>
    <col min="15873" max="15873" width="2.5703125" style="383" customWidth="1"/>
    <col min="15874" max="15874" width="8.85546875" style="383" customWidth="1"/>
    <col min="15875" max="15875" width="23.5703125" style="383" customWidth="1"/>
    <col min="15876" max="15876" width="9.7109375" style="383" customWidth="1"/>
    <col min="15877" max="15877" width="4.7109375" style="383" customWidth="1"/>
    <col min="15878" max="15878" width="14.42578125" style="383" customWidth="1"/>
    <col min="15879" max="15879" width="9.85546875" style="383" customWidth="1"/>
    <col min="15880" max="15880" width="10.28515625" style="383" customWidth="1"/>
    <col min="15881" max="15882" width="11" style="383" bestFit="1" customWidth="1"/>
    <col min="15883" max="15889" width="10" style="383" customWidth="1"/>
    <col min="15890" max="15890" width="11" style="383" bestFit="1" customWidth="1"/>
    <col min="15891" max="15895" width="10" style="383" customWidth="1"/>
    <col min="15896" max="15896" width="3.28515625" style="383" customWidth="1"/>
    <col min="15897" max="15897" width="5.140625" style="383" customWidth="1"/>
    <col min="15898" max="16128" width="10" style="383"/>
    <col min="16129" max="16129" width="2.5703125" style="383" customWidth="1"/>
    <col min="16130" max="16130" width="8.85546875" style="383" customWidth="1"/>
    <col min="16131" max="16131" width="23.5703125" style="383" customWidth="1"/>
    <col min="16132" max="16132" width="9.7109375" style="383" customWidth="1"/>
    <col min="16133" max="16133" width="4.7109375" style="383" customWidth="1"/>
    <col min="16134" max="16134" width="14.42578125" style="383" customWidth="1"/>
    <col min="16135" max="16135" width="9.85546875" style="383" customWidth="1"/>
    <col min="16136" max="16136" width="10.28515625" style="383" customWidth="1"/>
    <col min="16137" max="16138" width="11" style="383" bestFit="1" customWidth="1"/>
    <col min="16139" max="16145" width="10" style="383" customWidth="1"/>
    <col min="16146" max="16146" width="11" style="383" bestFit="1" customWidth="1"/>
    <col min="16147" max="16151" width="10" style="383" customWidth="1"/>
    <col min="16152" max="16152" width="3.28515625" style="383" customWidth="1"/>
    <col min="16153" max="16153" width="5.140625" style="383" customWidth="1"/>
    <col min="16154" max="16384" width="10" style="383"/>
  </cols>
  <sheetData>
    <row r="1" spans="1:27" ht="12" customHeight="1">
      <c r="B1" s="384" t="s">
        <v>134</v>
      </c>
      <c r="E1" s="385"/>
      <c r="F1" s="386"/>
      <c r="G1" s="385"/>
      <c r="H1" s="385"/>
      <c r="I1" s="387"/>
      <c r="J1" s="388"/>
    </row>
    <row r="2" spans="1:27" ht="12" customHeight="1">
      <c r="B2" s="389" t="s">
        <v>578</v>
      </c>
      <c r="D2" s="385"/>
      <c r="E2" s="385"/>
      <c r="F2" s="386"/>
      <c r="G2" s="385"/>
      <c r="H2" s="385"/>
      <c r="I2" s="387"/>
      <c r="J2" s="387"/>
    </row>
    <row r="3" spans="1:27" ht="12" customHeight="1">
      <c r="B3" s="389" t="s">
        <v>918</v>
      </c>
      <c r="D3" s="385"/>
      <c r="E3" s="385"/>
      <c r="F3" s="386"/>
      <c r="G3" s="385"/>
      <c r="H3" s="385"/>
      <c r="I3" s="387"/>
      <c r="J3" s="387"/>
    </row>
    <row r="4" spans="1:27" ht="12" customHeight="1">
      <c r="B4" s="384"/>
      <c r="D4" s="385"/>
      <c r="E4" s="385"/>
      <c r="F4" s="386"/>
      <c r="G4" s="385"/>
      <c r="H4" s="385"/>
      <c r="I4" s="387"/>
      <c r="J4" s="387"/>
    </row>
    <row r="5" spans="1:27" ht="12" customHeight="1">
      <c r="D5" s="385"/>
      <c r="E5" s="385"/>
      <c r="F5" s="386"/>
      <c r="G5" s="385"/>
      <c r="H5" s="385"/>
      <c r="I5" s="387"/>
      <c r="J5" s="387"/>
    </row>
    <row r="6" spans="1:27" ht="12" customHeight="1">
      <c r="D6" s="385"/>
      <c r="E6" s="385"/>
      <c r="F6" s="386" t="s">
        <v>268</v>
      </c>
      <c r="G6" s="385"/>
      <c r="H6" s="385"/>
      <c r="I6" s="387" t="s">
        <v>437</v>
      </c>
      <c r="J6" s="385"/>
    </row>
    <row r="7" spans="1:27" ht="12" customHeight="1">
      <c r="D7" s="390" t="s">
        <v>270</v>
      </c>
      <c r="E7" s="390" t="s">
        <v>271</v>
      </c>
      <c r="F7" s="391" t="s">
        <v>272</v>
      </c>
      <c r="G7" s="390" t="s">
        <v>273</v>
      </c>
      <c r="H7" s="390" t="s">
        <v>274</v>
      </c>
      <c r="I7" s="392" t="s">
        <v>275</v>
      </c>
      <c r="J7" s="390" t="s">
        <v>276</v>
      </c>
    </row>
    <row r="8" spans="1:27" ht="12" customHeight="1">
      <c r="A8" s="393"/>
      <c r="B8" s="394"/>
      <c r="C8" s="393"/>
      <c r="D8" s="395"/>
      <c r="E8" s="395"/>
      <c r="F8" s="395"/>
      <c r="G8" s="395"/>
      <c r="H8" s="395"/>
      <c r="I8" s="205"/>
      <c r="J8" s="385"/>
    </row>
    <row r="9" spans="1:27" ht="12" customHeight="1">
      <c r="A9" s="393"/>
      <c r="B9" s="383" t="s">
        <v>380</v>
      </c>
      <c r="F9" s="396"/>
      <c r="H9" s="397"/>
      <c r="I9" s="398"/>
    </row>
    <row r="10" spans="1:27" ht="12" customHeight="1">
      <c r="A10" s="393"/>
      <c r="B10" s="383" t="s">
        <v>622</v>
      </c>
      <c r="C10" s="393"/>
      <c r="D10" s="395">
        <v>920</v>
      </c>
      <c r="E10" s="395">
        <v>3</v>
      </c>
      <c r="F10" s="208">
        <v>-637047.3400000002</v>
      </c>
      <c r="G10" s="399" t="s">
        <v>280</v>
      </c>
      <c r="H10" s="273" t="s">
        <v>281</v>
      </c>
      <c r="I10" s="400">
        <f>+F10</f>
        <v>-637047.3400000002</v>
      </c>
      <c r="J10" s="385" t="s">
        <v>623</v>
      </c>
      <c r="K10" s="396"/>
    </row>
    <row r="11" spans="1:27" ht="12" customHeight="1">
      <c r="A11" s="393"/>
      <c r="B11" s="401"/>
      <c r="C11" s="393"/>
      <c r="D11" s="395"/>
      <c r="E11" s="395"/>
      <c r="F11" s="205"/>
      <c r="G11" s="395"/>
      <c r="H11" s="273"/>
      <c r="I11" s="224"/>
      <c r="J11" s="385"/>
    </row>
    <row r="12" spans="1:27" ht="12" customHeight="1">
      <c r="A12" s="393"/>
      <c r="C12" s="402"/>
      <c r="D12" s="403"/>
      <c r="E12" s="403"/>
      <c r="F12" s="205"/>
      <c r="G12" s="403"/>
      <c r="H12" s="273"/>
      <c r="I12" s="400"/>
      <c r="J12" s="385"/>
      <c r="Z12" s="404"/>
      <c r="AA12" s="404"/>
    </row>
    <row r="13" spans="1:27" ht="12" customHeight="1">
      <c r="A13" s="393"/>
      <c r="C13" s="402"/>
      <c r="D13" s="403"/>
      <c r="E13" s="403"/>
      <c r="F13" s="205"/>
      <c r="G13" s="403"/>
      <c r="H13" s="273"/>
      <c r="I13" s="400"/>
      <c r="J13" s="385"/>
      <c r="Z13" s="404"/>
      <c r="AA13" s="404"/>
    </row>
    <row r="14" spans="1:27" ht="12" customHeight="1">
      <c r="A14" s="393"/>
      <c r="B14" s="383" t="s">
        <v>418</v>
      </c>
      <c r="C14" s="402"/>
      <c r="D14" s="403"/>
      <c r="E14" s="403"/>
      <c r="F14" s="205"/>
      <c r="G14" s="403"/>
      <c r="H14" s="273"/>
      <c r="I14" s="224"/>
      <c r="J14" s="385"/>
      <c r="K14" s="398"/>
      <c r="Z14" s="405"/>
      <c r="AA14" s="405"/>
    </row>
    <row r="15" spans="1:27" ht="12" customHeight="1">
      <c r="A15" s="393"/>
      <c r="B15" s="406" t="s">
        <v>624</v>
      </c>
      <c r="C15" s="402"/>
      <c r="D15" s="403" t="s">
        <v>331</v>
      </c>
      <c r="E15" s="403">
        <v>3</v>
      </c>
      <c r="F15" s="205">
        <v>-637047.28166666592</v>
      </c>
      <c r="G15" s="403" t="s">
        <v>280</v>
      </c>
      <c r="H15" s="273" t="s">
        <v>281</v>
      </c>
      <c r="I15" s="400">
        <f>+F15</f>
        <v>-637047.28166666592</v>
      </c>
      <c r="J15" s="385" t="s">
        <v>623</v>
      </c>
      <c r="Z15" s="219"/>
      <c r="AA15" s="219"/>
    </row>
    <row r="16" spans="1:27" ht="12" customHeight="1">
      <c r="A16" s="393"/>
      <c r="C16" s="402"/>
      <c r="D16" s="403"/>
      <c r="E16" s="403"/>
      <c r="F16" s="205"/>
      <c r="G16" s="403"/>
      <c r="H16" s="273"/>
      <c r="I16" s="224"/>
      <c r="J16" s="385"/>
      <c r="Q16" s="407"/>
      <c r="Z16" s="219"/>
      <c r="AA16" s="219"/>
    </row>
    <row r="17" spans="1:27" ht="12" customHeight="1">
      <c r="A17" s="393"/>
      <c r="C17" s="402"/>
      <c r="D17" s="403"/>
      <c r="E17" s="403"/>
      <c r="F17" s="205"/>
      <c r="G17" s="403"/>
      <c r="H17" s="273"/>
      <c r="I17" s="224"/>
      <c r="J17" s="385"/>
      <c r="Z17" s="219"/>
      <c r="AA17" s="219"/>
    </row>
    <row r="18" spans="1:27" ht="12" customHeight="1">
      <c r="A18" s="393"/>
      <c r="B18" s="383" t="s">
        <v>625</v>
      </c>
      <c r="C18" s="402"/>
      <c r="D18" s="403"/>
      <c r="E18" s="403"/>
      <c r="F18" s="205"/>
      <c r="G18" s="403"/>
      <c r="H18" s="273"/>
      <c r="I18" s="224"/>
      <c r="J18" s="385"/>
      <c r="Z18" s="219"/>
      <c r="AA18" s="219"/>
    </row>
    <row r="19" spans="1:27" ht="12" customHeight="1">
      <c r="A19" s="393"/>
      <c r="B19" s="383" t="s">
        <v>626</v>
      </c>
      <c r="C19" s="402"/>
      <c r="D19" s="403" t="s">
        <v>369</v>
      </c>
      <c r="E19" s="403">
        <v>3</v>
      </c>
      <c r="F19" s="205">
        <v>-637047</v>
      </c>
      <c r="G19" s="403" t="s">
        <v>280</v>
      </c>
      <c r="H19" s="273" t="s">
        <v>281</v>
      </c>
      <c r="I19" s="400">
        <f t="shared" ref="I19:I21" si="0">+F19</f>
        <v>-637047</v>
      </c>
      <c r="J19" s="385" t="s">
        <v>627</v>
      </c>
      <c r="Z19" s="219"/>
      <c r="AA19" s="219"/>
    </row>
    <row r="20" spans="1:27" ht="12" customHeight="1">
      <c r="A20" s="393"/>
      <c r="B20" s="383" t="s">
        <v>628</v>
      </c>
      <c r="C20" s="402"/>
      <c r="D20" s="403">
        <v>41110</v>
      </c>
      <c r="E20" s="403">
        <v>3</v>
      </c>
      <c r="F20" s="205">
        <v>241766</v>
      </c>
      <c r="G20" s="403" t="s">
        <v>280</v>
      </c>
      <c r="H20" s="273" t="s">
        <v>281</v>
      </c>
      <c r="I20" s="400">
        <f t="shared" si="0"/>
        <v>241766</v>
      </c>
      <c r="J20" s="385" t="s">
        <v>627</v>
      </c>
      <c r="Z20" s="219"/>
      <c r="AA20" s="219"/>
    </row>
    <row r="21" spans="1:27" ht="12" customHeight="1">
      <c r="A21" s="393"/>
      <c r="B21" s="383" t="s">
        <v>629</v>
      </c>
      <c r="C21" s="402"/>
      <c r="D21" s="403">
        <v>283</v>
      </c>
      <c r="E21" s="403">
        <v>3</v>
      </c>
      <c r="F21" s="208">
        <v>352575</v>
      </c>
      <c r="G21" s="403" t="s">
        <v>280</v>
      </c>
      <c r="H21" s="273" t="s">
        <v>281</v>
      </c>
      <c r="I21" s="400">
        <f t="shared" si="0"/>
        <v>352575</v>
      </c>
      <c r="J21" s="385" t="s">
        <v>627</v>
      </c>
      <c r="Z21" s="219"/>
      <c r="AA21" s="219"/>
    </row>
    <row r="22" spans="1:27" ht="12" customHeight="1">
      <c r="A22" s="393"/>
      <c r="B22" s="408"/>
      <c r="C22" s="393"/>
      <c r="D22" s="395"/>
      <c r="E22" s="395"/>
      <c r="F22" s="208"/>
      <c r="G22" s="395"/>
      <c r="H22" s="273"/>
      <c r="I22" s="400"/>
      <c r="J22" s="385"/>
      <c r="Z22" s="219"/>
      <c r="AA22" s="219"/>
    </row>
    <row r="23" spans="1:27" ht="12" customHeight="1">
      <c r="A23" s="393"/>
      <c r="B23" s="408" t="s">
        <v>630</v>
      </c>
      <c r="C23" s="393"/>
      <c r="D23" s="395" t="s">
        <v>372</v>
      </c>
      <c r="E23" s="395">
        <v>3</v>
      </c>
      <c r="F23" s="208">
        <v>-839908</v>
      </c>
      <c r="G23" s="395" t="s">
        <v>262</v>
      </c>
      <c r="H23" s="273">
        <v>7.408369726216299E-2</v>
      </c>
      <c r="I23" s="400">
        <f>+H23*F23</f>
        <v>-62223.490000068792</v>
      </c>
      <c r="J23" s="385" t="s">
        <v>627</v>
      </c>
      <c r="Z23" s="219"/>
      <c r="AA23" s="219"/>
    </row>
    <row r="24" spans="1:27" ht="12" customHeight="1">
      <c r="A24" s="393"/>
      <c r="B24" s="408" t="s">
        <v>628</v>
      </c>
      <c r="C24" s="393"/>
      <c r="D24" s="395">
        <v>41010</v>
      </c>
      <c r="E24" s="395">
        <v>3</v>
      </c>
      <c r="F24" s="208">
        <v>-318753</v>
      </c>
      <c r="G24" s="395" t="s">
        <v>262</v>
      </c>
      <c r="H24" s="273">
        <v>7.408369726216299E-2</v>
      </c>
      <c r="I24" s="400">
        <f>+H24*F24</f>
        <v>-23614.40075340624</v>
      </c>
      <c r="J24" s="385" t="s">
        <v>627</v>
      </c>
      <c r="L24" s="398">
        <f>I21+I25</f>
        <v>330670.96956528531</v>
      </c>
      <c r="Z24" s="219"/>
      <c r="AA24" s="219"/>
    </row>
    <row r="25" spans="1:27" ht="12" customHeight="1">
      <c r="A25" s="393"/>
      <c r="B25" s="408" t="s">
        <v>629</v>
      </c>
      <c r="C25" s="393"/>
      <c r="D25" s="395">
        <v>190</v>
      </c>
      <c r="E25" s="395">
        <v>3</v>
      </c>
      <c r="F25" s="208">
        <v>-295666</v>
      </c>
      <c r="G25" s="395" t="s">
        <v>262</v>
      </c>
      <c r="H25" s="273">
        <v>7.408369726216299E-2</v>
      </c>
      <c r="I25" s="400">
        <f>+H25*F25</f>
        <v>-21904.030434714681</v>
      </c>
      <c r="J25" s="385" t="s">
        <v>627</v>
      </c>
      <c r="X25" s="1604"/>
      <c r="Y25" s="1604"/>
      <c r="Z25" s="409"/>
      <c r="AA25" s="409"/>
    </row>
    <row r="26" spans="1:27" ht="12" customHeight="1">
      <c r="A26" s="393"/>
      <c r="B26" s="408"/>
      <c r="C26" s="393"/>
      <c r="D26" s="395"/>
      <c r="E26" s="395"/>
      <c r="F26" s="208"/>
      <c r="G26" s="395"/>
      <c r="H26" s="273"/>
      <c r="I26" s="224"/>
      <c r="J26" s="385"/>
      <c r="X26" s="410"/>
      <c r="Y26" s="410"/>
      <c r="Z26" s="409"/>
      <c r="AA26" s="409"/>
    </row>
    <row r="27" spans="1:27" ht="12" customHeight="1">
      <c r="A27" s="393"/>
      <c r="B27" s="408"/>
      <c r="C27" s="393"/>
      <c r="D27" s="395"/>
      <c r="E27" s="395"/>
      <c r="F27" s="208"/>
      <c r="G27" s="395"/>
      <c r="H27" s="273"/>
      <c r="I27" s="400"/>
      <c r="J27" s="387"/>
      <c r="X27" s="410"/>
      <c r="Y27" s="410"/>
      <c r="Z27" s="409"/>
      <c r="AA27" s="409"/>
    </row>
    <row r="28" spans="1:27" ht="12" customHeight="1">
      <c r="A28" s="393"/>
      <c r="B28" s="411"/>
      <c r="C28" s="393"/>
      <c r="D28" s="395"/>
      <c r="E28" s="395"/>
      <c r="F28" s="208"/>
      <c r="G28" s="395"/>
      <c r="H28" s="273"/>
      <c r="I28" s="400"/>
      <c r="J28" s="387"/>
      <c r="X28" s="410"/>
      <c r="Y28" s="410"/>
      <c r="Z28" s="409"/>
      <c r="AA28" s="409"/>
    </row>
    <row r="29" spans="1:27" ht="12" customHeight="1">
      <c r="A29" s="393"/>
      <c r="B29" s="411"/>
      <c r="C29" s="393"/>
      <c r="D29" s="395"/>
      <c r="E29" s="395"/>
      <c r="F29" s="208"/>
      <c r="G29" s="395"/>
      <c r="H29" s="206"/>
      <c r="I29" s="207"/>
      <c r="J29" s="412"/>
      <c r="X29" s="410"/>
      <c r="Y29" s="410"/>
      <c r="Z29" s="409"/>
      <c r="AA29" s="409"/>
    </row>
    <row r="30" spans="1:27" ht="12" customHeight="1">
      <c r="A30" s="393"/>
      <c r="B30" s="413"/>
      <c r="C30" s="414"/>
      <c r="D30" s="415"/>
      <c r="E30" s="415"/>
      <c r="F30" s="416"/>
      <c r="G30" s="415"/>
      <c r="H30" s="417"/>
      <c r="I30" s="418"/>
      <c r="J30" s="419"/>
      <c r="X30" s="410"/>
      <c r="Y30" s="410"/>
      <c r="Z30" s="409"/>
      <c r="AA30" s="409"/>
    </row>
    <row r="31" spans="1:27" ht="12" customHeight="1">
      <c r="A31" s="393"/>
      <c r="B31" s="420"/>
      <c r="C31" s="393"/>
      <c r="D31" s="395"/>
      <c r="E31" s="395"/>
      <c r="F31" s="208"/>
      <c r="G31" s="395"/>
      <c r="H31" s="421"/>
      <c r="I31" s="208"/>
      <c r="J31" s="422"/>
      <c r="X31" s="410"/>
      <c r="Y31" s="410"/>
      <c r="Z31" s="409"/>
      <c r="AA31" s="409"/>
    </row>
    <row r="32" spans="1:27" ht="12" customHeight="1">
      <c r="A32" s="393"/>
      <c r="B32" s="423"/>
      <c r="C32" s="393"/>
      <c r="D32" s="395"/>
      <c r="E32" s="395"/>
      <c r="F32" s="424"/>
      <c r="G32" s="395"/>
      <c r="H32" s="421"/>
      <c r="I32" s="208"/>
      <c r="J32" s="422"/>
      <c r="X32" s="410"/>
      <c r="Y32" s="410"/>
      <c r="Z32" s="409"/>
      <c r="AA32" s="409"/>
    </row>
    <row r="33" spans="1:27" ht="12" customHeight="1">
      <c r="A33" s="393"/>
      <c r="B33" s="425"/>
      <c r="C33" s="393"/>
      <c r="D33" s="395"/>
      <c r="E33" s="395"/>
      <c r="F33" s="208"/>
      <c r="G33" s="395"/>
      <c r="H33" s="421"/>
      <c r="I33" s="208"/>
      <c r="J33" s="422"/>
      <c r="X33" s="410"/>
      <c r="Y33" s="410"/>
      <c r="Z33" s="409"/>
      <c r="AA33" s="409"/>
    </row>
    <row r="34" spans="1:27" ht="12" customHeight="1">
      <c r="A34" s="393"/>
      <c r="B34" s="425"/>
      <c r="C34" s="393"/>
      <c r="D34" s="395"/>
      <c r="E34" s="395"/>
      <c r="F34" s="208"/>
      <c r="G34" s="395"/>
      <c r="H34" s="421"/>
      <c r="I34" s="208"/>
      <c r="J34" s="422"/>
      <c r="X34" s="410"/>
      <c r="Y34" s="410"/>
      <c r="Z34" s="409"/>
      <c r="AA34" s="409"/>
    </row>
    <row r="35" spans="1:27" ht="12" customHeight="1">
      <c r="A35" s="393"/>
      <c r="B35" s="426"/>
      <c r="C35" s="427"/>
      <c r="D35" s="428"/>
      <c r="E35" s="428"/>
      <c r="F35" s="429"/>
      <c r="G35" s="428"/>
      <c r="H35" s="430"/>
      <c r="I35" s="431"/>
      <c r="J35" s="432"/>
    </row>
    <row r="36" spans="1:27" ht="12" customHeight="1">
      <c r="A36" s="393"/>
      <c r="B36" s="433"/>
      <c r="C36" s="393"/>
      <c r="D36" s="395"/>
      <c r="E36" s="395"/>
      <c r="F36" s="208"/>
      <c r="G36" s="395"/>
      <c r="H36" s="206"/>
      <c r="I36" s="207"/>
      <c r="J36" s="412"/>
    </row>
    <row r="37" spans="1:27" s="393" customFormat="1" ht="12" customHeight="1">
      <c r="B37" s="433"/>
      <c r="D37" s="395"/>
      <c r="E37" s="395"/>
      <c r="F37" s="208"/>
      <c r="G37" s="395"/>
      <c r="H37" s="421"/>
      <c r="I37" s="208"/>
      <c r="J37" s="434"/>
      <c r="O37" s="435"/>
      <c r="P37" s="435"/>
      <c r="Q37" s="435"/>
      <c r="R37" s="435"/>
    </row>
    <row r="38" spans="1:27" s="393" customFormat="1" ht="12" customHeight="1">
      <c r="B38" s="433"/>
      <c r="D38" s="395"/>
      <c r="E38" s="395"/>
      <c r="F38" s="208"/>
      <c r="G38" s="395"/>
      <c r="H38" s="421"/>
      <c r="I38" s="208"/>
      <c r="J38" s="434"/>
      <c r="O38" s="435"/>
      <c r="P38" s="435"/>
      <c r="Q38" s="435"/>
      <c r="R38" s="435"/>
    </row>
    <row r="39" spans="1:27" s="393" customFormat="1" ht="12" customHeight="1">
      <c r="B39" s="433"/>
      <c r="D39" s="395"/>
      <c r="E39" s="395"/>
      <c r="F39" s="208"/>
      <c r="G39" s="395"/>
      <c r="H39" s="421"/>
      <c r="I39" s="208"/>
      <c r="J39" s="434"/>
      <c r="O39" s="435"/>
      <c r="P39" s="435"/>
      <c r="Q39" s="435"/>
      <c r="R39" s="435"/>
    </row>
    <row r="40" spans="1:27" s="393" customFormat="1" ht="12" customHeight="1">
      <c r="B40" s="433"/>
      <c r="D40" s="395"/>
      <c r="E40" s="395"/>
      <c r="F40" s="208"/>
      <c r="G40" s="395"/>
      <c r="H40" s="421"/>
      <c r="I40" s="208"/>
      <c r="J40" s="434"/>
      <c r="O40" s="435"/>
      <c r="P40" s="435"/>
      <c r="Q40" s="435"/>
      <c r="R40" s="435"/>
    </row>
    <row r="41" spans="1:27" s="393" customFormat="1" ht="12" customHeight="1">
      <c r="B41" s="433"/>
      <c r="D41" s="395"/>
      <c r="E41" s="395"/>
      <c r="F41" s="208"/>
      <c r="G41" s="395"/>
      <c r="H41" s="421"/>
      <c r="I41" s="208"/>
      <c r="J41" s="434"/>
      <c r="O41" s="435"/>
      <c r="P41" s="435"/>
      <c r="Q41" s="435"/>
      <c r="R41" s="435"/>
    </row>
    <row r="42" spans="1:27" s="393" customFormat="1" ht="12" customHeight="1">
      <c r="B42" s="433"/>
      <c r="D42" s="395"/>
      <c r="E42" s="395"/>
      <c r="F42" s="208"/>
      <c r="G42" s="395"/>
      <c r="H42" s="421"/>
      <c r="I42" s="208"/>
      <c r="J42" s="434"/>
      <c r="O42" s="435"/>
      <c r="P42" s="435"/>
      <c r="Q42" s="435"/>
      <c r="R42" s="435"/>
    </row>
    <row r="43" spans="1:27" s="393" customFormat="1" ht="12" customHeight="1">
      <c r="B43" s="433"/>
      <c r="D43" s="395"/>
      <c r="E43" s="395"/>
      <c r="F43" s="208"/>
      <c r="G43" s="395"/>
      <c r="H43" s="421"/>
      <c r="I43" s="208"/>
      <c r="J43" s="434"/>
      <c r="O43" s="435"/>
      <c r="P43" s="435"/>
      <c r="Q43" s="435"/>
      <c r="R43" s="435"/>
    </row>
    <row r="44" spans="1:27" s="393" customFormat="1" ht="12" customHeight="1">
      <c r="B44" s="433"/>
      <c r="D44" s="395"/>
      <c r="E44" s="395"/>
      <c r="F44" s="208"/>
      <c r="G44" s="395"/>
      <c r="H44" s="421"/>
      <c r="I44" s="208"/>
      <c r="J44" s="434"/>
      <c r="O44" s="435"/>
      <c r="P44" s="435"/>
      <c r="Q44" s="435"/>
      <c r="R44" s="435"/>
    </row>
    <row r="45" spans="1:27" s="393" customFormat="1" ht="12" customHeight="1">
      <c r="B45" s="433"/>
      <c r="D45" s="395"/>
      <c r="E45" s="395"/>
      <c r="F45" s="208"/>
      <c r="G45" s="395"/>
      <c r="H45" s="421"/>
      <c r="I45" s="208"/>
      <c r="J45" s="434"/>
      <c r="O45" s="435"/>
      <c r="P45" s="435"/>
      <c r="Q45" s="435"/>
      <c r="R45" s="435"/>
    </row>
    <row r="46" spans="1:27" s="393" customFormat="1" ht="12" customHeight="1">
      <c r="B46" s="433"/>
      <c r="D46" s="395"/>
      <c r="E46" s="395"/>
      <c r="F46" s="208"/>
      <c r="G46" s="395"/>
      <c r="H46" s="421"/>
      <c r="I46" s="208"/>
      <c r="J46" s="434"/>
      <c r="O46" s="435"/>
      <c r="P46" s="435"/>
      <c r="Q46" s="435"/>
      <c r="R46" s="435"/>
    </row>
    <row r="47" spans="1:27" s="393" customFormat="1" ht="12" customHeight="1">
      <c r="B47" s="433"/>
      <c r="D47" s="395"/>
      <c r="E47" s="395"/>
      <c r="F47" s="208"/>
      <c r="G47" s="395"/>
      <c r="H47" s="421"/>
      <c r="I47" s="208"/>
      <c r="J47" s="434"/>
      <c r="O47" s="435"/>
      <c r="P47" s="435"/>
      <c r="Q47" s="435"/>
      <c r="R47" s="435"/>
    </row>
    <row r="48" spans="1:27" s="393" customFormat="1" ht="12" customHeight="1">
      <c r="B48" s="433"/>
      <c r="D48" s="395"/>
      <c r="E48" s="395"/>
      <c r="F48" s="208"/>
      <c r="G48" s="395"/>
      <c r="H48" s="421"/>
      <c r="I48" s="208"/>
      <c r="J48" s="434"/>
      <c r="O48" s="435"/>
      <c r="P48" s="435"/>
      <c r="Q48" s="435"/>
      <c r="R48" s="435"/>
    </row>
    <row r="49" spans="2:18" s="393" customFormat="1" ht="12" customHeight="1">
      <c r="B49" s="433"/>
      <c r="D49" s="395"/>
      <c r="E49" s="395"/>
      <c r="F49" s="208"/>
      <c r="G49" s="395"/>
      <c r="H49" s="421"/>
      <c r="I49" s="208"/>
      <c r="J49" s="434"/>
      <c r="O49" s="435"/>
      <c r="P49" s="435"/>
      <c r="Q49" s="435"/>
      <c r="R49" s="435"/>
    </row>
    <row r="50" spans="2:18" s="393" customFormat="1" ht="12" customHeight="1">
      <c r="B50" s="433"/>
      <c r="D50" s="395"/>
      <c r="E50" s="395"/>
      <c r="F50" s="208"/>
      <c r="G50" s="395"/>
      <c r="H50" s="421"/>
      <c r="I50" s="208"/>
      <c r="J50" s="434"/>
      <c r="O50" s="435"/>
      <c r="P50" s="435"/>
      <c r="Q50" s="435"/>
      <c r="R50" s="435"/>
    </row>
    <row r="51" spans="2:18" s="393" customFormat="1" ht="12" customHeight="1">
      <c r="B51" s="433"/>
      <c r="D51" s="395"/>
      <c r="E51" s="395"/>
      <c r="F51" s="208"/>
      <c r="G51" s="395"/>
      <c r="H51" s="421"/>
      <c r="I51" s="208"/>
      <c r="J51" s="434"/>
      <c r="O51" s="435"/>
      <c r="P51" s="435"/>
      <c r="Q51" s="435"/>
      <c r="R51" s="435"/>
    </row>
    <row r="52" spans="2:18" s="393" customFormat="1" ht="12" customHeight="1">
      <c r="B52" s="433"/>
      <c r="D52" s="395"/>
      <c r="E52" s="395"/>
      <c r="F52" s="208"/>
      <c r="G52" s="395"/>
      <c r="H52" s="421"/>
      <c r="I52" s="208"/>
      <c r="J52" s="434"/>
      <c r="O52" s="435"/>
      <c r="P52" s="435"/>
      <c r="Q52" s="435"/>
      <c r="R52" s="435"/>
    </row>
    <row r="53" spans="2:18" s="393" customFormat="1" ht="12" customHeight="1">
      <c r="B53" s="433"/>
      <c r="D53" s="395"/>
      <c r="E53" s="395"/>
      <c r="F53" s="208"/>
      <c r="G53" s="395"/>
      <c r="H53" s="421"/>
      <c r="I53" s="208"/>
      <c r="J53" s="434"/>
      <c r="O53" s="435"/>
      <c r="P53" s="435"/>
      <c r="Q53" s="435"/>
      <c r="R53" s="435"/>
    </row>
    <row r="54" spans="2:18" s="393" customFormat="1" ht="12" customHeight="1">
      <c r="B54" s="433"/>
      <c r="D54" s="395"/>
      <c r="E54" s="395"/>
      <c r="F54" s="208"/>
      <c r="G54" s="395"/>
      <c r="H54" s="421"/>
      <c r="I54" s="208"/>
      <c r="J54" s="434"/>
      <c r="O54" s="435"/>
      <c r="P54" s="435"/>
      <c r="Q54" s="435"/>
      <c r="R54" s="435"/>
    </row>
    <row r="55" spans="2:18" s="393" customFormat="1" ht="12" customHeight="1">
      <c r="B55" s="433"/>
      <c r="D55" s="395"/>
      <c r="E55" s="395"/>
      <c r="F55" s="208"/>
      <c r="G55" s="395"/>
      <c r="H55" s="421"/>
      <c r="I55" s="208"/>
      <c r="J55" s="434"/>
      <c r="O55" s="435"/>
      <c r="P55" s="435"/>
      <c r="Q55" s="435"/>
      <c r="R55" s="435"/>
    </row>
    <row r="56" spans="2:18" s="393" customFormat="1" ht="12" customHeight="1">
      <c r="B56" s="383"/>
      <c r="D56" s="395"/>
      <c r="E56" s="395"/>
      <c r="F56" s="208"/>
      <c r="G56" s="395"/>
      <c r="H56" s="421"/>
      <c r="I56" s="208"/>
      <c r="J56" s="434"/>
      <c r="Q56" s="435"/>
      <c r="R56" s="435"/>
    </row>
    <row r="57" spans="2:18" s="393" customFormat="1" ht="12" customHeight="1">
      <c r="B57" s="433"/>
      <c r="D57" s="395"/>
      <c r="E57" s="395"/>
      <c r="F57" s="208"/>
      <c r="G57" s="395"/>
      <c r="H57" s="421"/>
      <c r="I57" s="208"/>
      <c r="J57" s="434"/>
      <c r="O57" s="435"/>
      <c r="P57" s="435"/>
      <c r="Q57" s="435"/>
    </row>
    <row r="58" spans="2:18" s="393" customFormat="1" ht="12" customHeight="1">
      <c r="B58" s="436"/>
      <c r="D58" s="395"/>
      <c r="E58" s="395"/>
      <c r="F58" s="211"/>
      <c r="G58" s="395"/>
      <c r="H58" s="421"/>
      <c r="I58" s="208"/>
      <c r="J58" s="434"/>
    </row>
    <row r="59" spans="2:18" s="393" customFormat="1">
      <c r="D59" s="395"/>
      <c r="E59" s="395"/>
      <c r="F59" s="395"/>
      <c r="G59" s="395"/>
    </row>
    <row r="60" spans="2:18" s="393" customFormat="1"/>
    <row r="61" spans="2:18" s="393" customFormat="1"/>
    <row r="62" spans="2:18" s="393" customFormat="1" ht="12.75" customHeight="1"/>
    <row r="63" spans="2:18" s="393" customFormat="1"/>
    <row r="64" spans="2:18" s="393" customFormat="1"/>
    <row r="65" spans="4:7" s="393" customFormat="1"/>
    <row r="66" spans="4:7" s="393" customFormat="1"/>
    <row r="67" spans="4:7" s="1620" customFormat="1"/>
    <row r="68" spans="4:7" s="393" customFormat="1"/>
    <row r="69" spans="4:7" s="393" customFormat="1"/>
    <row r="70" spans="4:7" s="393" customFormat="1"/>
    <row r="71" spans="4:7" s="393" customFormat="1"/>
    <row r="72" spans="4:7" s="393" customFormat="1"/>
    <row r="73" spans="4:7" s="393" customFormat="1"/>
    <row r="74" spans="4:7" s="393" customFormat="1"/>
    <row r="75" spans="4:7" s="393" customFormat="1"/>
    <row r="76" spans="4:7" s="393" customFormat="1"/>
    <row r="77" spans="4:7" s="393" customFormat="1">
      <c r="D77" s="437"/>
      <c r="G77" s="437"/>
    </row>
    <row r="78" spans="4:7">
      <c r="D78" s="438"/>
    </row>
    <row r="79" spans="4:7">
      <c r="D79" s="438"/>
    </row>
    <row r="80" spans="4:7">
      <c r="D80" s="438"/>
    </row>
    <row r="81" spans="4:10">
      <c r="D81" s="438"/>
    </row>
    <row r="82" spans="4:10">
      <c r="D82" s="438"/>
    </row>
    <row r="83" spans="4:10">
      <c r="D83" s="438"/>
    </row>
    <row r="84" spans="4:10">
      <c r="D84" s="438"/>
    </row>
    <row r="85" spans="4:10">
      <c r="D85" s="438"/>
    </row>
    <row r="86" spans="4:10">
      <c r="D86" s="438"/>
    </row>
    <row r="87" spans="4:10">
      <c r="D87" s="438"/>
    </row>
    <row r="88" spans="4:10">
      <c r="D88" s="438"/>
    </row>
    <row r="89" spans="4:10">
      <c r="D89" s="438"/>
    </row>
    <row r="90" spans="4:10">
      <c r="D90" s="438"/>
    </row>
    <row r="91" spans="4:10">
      <c r="D91" s="438"/>
    </row>
    <row r="92" spans="4:10">
      <c r="D92" s="438"/>
    </row>
    <row r="93" spans="4:10">
      <c r="D93" s="438"/>
    </row>
    <row r="94" spans="4:10">
      <c r="D94" s="438"/>
    </row>
    <row r="95" spans="4:10">
      <c r="D95" s="438"/>
      <c r="J95" s="407"/>
    </row>
    <row r="96" spans="4:10">
      <c r="D96" s="438"/>
    </row>
    <row r="97" spans="4:10">
      <c r="D97" s="438"/>
      <c r="J97" s="407"/>
    </row>
    <row r="98" spans="4:10">
      <c r="D98" s="438"/>
    </row>
    <row r="99" spans="4:10">
      <c r="D99" s="438"/>
    </row>
    <row r="100" spans="4:10">
      <c r="D100" s="438"/>
    </row>
    <row r="101" spans="4:10">
      <c r="D101" s="438"/>
    </row>
    <row r="102" spans="4:10">
      <c r="D102" s="438"/>
    </row>
    <row r="103" spans="4:10">
      <c r="D103" s="438"/>
    </row>
    <row r="104" spans="4:10">
      <c r="D104" s="438"/>
    </row>
    <row r="105" spans="4:10">
      <c r="D105" s="438"/>
    </row>
    <row r="106" spans="4:10">
      <c r="D106" s="438"/>
    </row>
    <row r="107" spans="4:10">
      <c r="D107" s="438"/>
    </row>
    <row r="108" spans="4:10">
      <c r="D108" s="438"/>
    </row>
    <row r="109" spans="4:10">
      <c r="D109" s="438"/>
    </row>
    <row r="110" spans="4:10">
      <c r="D110" s="438"/>
    </row>
    <row r="111" spans="4:10">
      <c r="D111" s="438"/>
    </row>
    <row r="112" spans="4:10">
      <c r="D112" s="438"/>
    </row>
    <row r="113" spans="4:4">
      <c r="D113" s="438"/>
    </row>
    <row r="114" spans="4:4">
      <c r="D114" s="438"/>
    </row>
    <row r="115" spans="4:4">
      <c r="D115" s="438"/>
    </row>
    <row r="116" spans="4:4">
      <c r="D116" s="438"/>
    </row>
    <row r="117" spans="4:4">
      <c r="D117" s="438"/>
    </row>
    <row r="118" spans="4:4">
      <c r="D118" s="438"/>
    </row>
    <row r="119" spans="4:4">
      <c r="D119" s="438"/>
    </row>
    <row r="120" spans="4:4">
      <c r="D120" s="438"/>
    </row>
    <row r="121" spans="4:4">
      <c r="D121" s="438"/>
    </row>
    <row r="122" spans="4:4">
      <c r="D122" s="438"/>
    </row>
    <row r="123" spans="4:4">
      <c r="D123" s="438"/>
    </row>
    <row r="124" spans="4:4">
      <c r="D124" s="438"/>
    </row>
    <row r="125" spans="4:4">
      <c r="D125" s="438"/>
    </row>
    <row r="126" spans="4:4">
      <c r="D126" s="438"/>
    </row>
    <row r="127" spans="4:4">
      <c r="D127" s="438"/>
    </row>
    <row r="128" spans="4:4">
      <c r="D128" s="438"/>
    </row>
    <row r="129" spans="4:4">
      <c r="D129" s="438"/>
    </row>
    <row r="130" spans="4:4">
      <c r="D130" s="438"/>
    </row>
    <row r="131" spans="4:4">
      <c r="D131" s="438"/>
    </row>
    <row r="132" spans="4:4">
      <c r="D132" s="438"/>
    </row>
    <row r="133" spans="4:4">
      <c r="D133" s="438"/>
    </row>
    <row r="134" spans="4:4">
      <c r="D134" s="438"/>
    </row>
    <row r="135" spans="4:4">
      <c r="D135" s="438"/>
    </row>
    <row r="136" spans="4:4">
      <c r="D136" s="438"/>
    </row>
    <row r="137" spans="4:4">
      <c r="D137" s="438"/>
    </row>
    <row r="138" spans="4:4">
      <c r="D138" s="438"/>
    </row>
    <row r="139" spans="4:4">
      <c r="D139" s="438"/>
    </row>
    <row r="140" spans="4:4">
      <c r="D140" s="438"/>
    </row>
    <row r="141" spans="4:4">
      <c r="D141" s="438"/>
    </row>
    <row r="142" spans="4:4">
      <c r="D142" s="438"/>
    </row>
    <row r="143" spans="4:4">
      <c r="D143" s="438"/>
    </row>
    <row r="144" spans="4:4">
      <c r="D144" s="438"/>
    </row>
    <row r="145" spans="4:4">
      <c r="D145" s="438"/>
    </row>
    <row r="146" spans="4:4">
      <c r="D146" s="438"/>
    </row>
    <row r="147" spans="4:4">
      <c r="D147" s="438"/>
    </row>
    <row r="148" spans="4:4">
      <c r="D148" s="438"/>
    </row>
    <row r="149" spans="4:4">
      <c r="D149" s="438"/>
    </row>
    <row r="150" spans="4:4">
      <c r="D150" s="438"/>
    </row>
    <row r="151" spans="4:4">
      <c r="D151" s="438"/>
    </row>
    <row r="152" spans="4:4">
      <c r="D152" s="438"/>
    </row>
    <row r="153" spans="4:4">
      <c r="D153" s="438"/>
    </row>
    <row r="154" spans="4:4">
      <c r="D154" s="438"/>
    </row>
    <row r="155" spans="4:4">
      <c r="D155" s="438"/>
    </row>
    <row r="156" spans="4:4">
      <c r="D156" s="438"/>
    </row>
    <row r="157" spans="4:4">
      <c r="D157" s="438"/>
    </row>
    <row r="158" spans="4:4">
      <c r="D158" s="438"/>
    </row>
    <row r="159" spans="4:4">
      <c r="D159" s="438"/>
    </row>
    <row r="160" spans="4:4">
      <c r="D160" s="438"/>
    </row>
    <row r="161" spans="4:4">
      <c r="D161" s="438"/>
    </row>
    <row r="162" spans="4:4">
      <c r="D162" s="438"/>
    </row>
    <row r="163" spans="4:4">
      <c r="D163" s="438"/>
    </row>
    <row r="164" spans="4:4">
      <c r="D164" s="438"/>
    </row>
    <row r="165" spans="4:4">
      <c r="D165" s="438"/>
    </row>
    <row r="166" spans="4:4">
      <c r="D166" s="438"/>
    </row>
    <row r="167" spans="4:4">
      <c r="D167" s="438"/>
    </row>
    <row r="168" spans="4:4">
      <c r="D168" s="438"/>
    </row>
    <row r="169" spans="4:4">
      <c r="D169" s="438"/>
    </row>
    <row r="170" spans="4:4">
      <c r="D170" s="438"/>
    </row>
    <row r="171" spans="4:4">
      <c r="D171" s="438"/>
    </row>
    <row r="172" spans="4:4">
      <c r="D172" s="438"/>
    </row>
    <row r="173" spans="4:4">
      <c r="D173" s="438"/>
    </row>
    <row r="174" spans="4:4">
      <c r="D174" s="438"/>
    </row>
    <row r="175" spans="4:4">
      <c r="D175" s="438"/>
    </row>
    <row r="176" spans="4:4">
      <c r="D176" s="438"/>
    </row>
    <row r="177" spans="4:4">
      <c r="D177" s="438"/>
    </row>
    <row r="178" spans="4:4">
      <c r="D178" s="438"/>
    </row>
    <row r="179" spans="4:4">
      <c r="D179" s="438"/>
    </row>
    <row r="180" spans="4:4">
      <c r="D180" s="438"/>
    </row>
    <row r="181" spans="4:4">
      <c r="D181" s="438"/>
    </row>
    <row r="182" spans="4:4">
      <c r="D182" s="438"/>
    </row>
    <row r="183" spans="4:4">
      <c r="D183" s="438"/>
    </row>
    <row r="184" spans="4:4">
      <c r="D184" s="438"/>
    </row>
    <row r="185" spans="4:4">
      <c r="D185" s="438"/>
    </row>
    <row r="186" spans="4:4">
      <c r="D186" s="438"/>
    </row>
    <row r="187" spans="4:4">
      <c r="D187" s="438"/>
    </row>
    <row r="188" spans="4:4">
      <c r="D188" s="438"/>
    </row>
    <row r="189" spans="4:4">
      <c r="D189" s="438"/>
    </row>
    <row r="190" spans="4:4">
      <c r="D190" s="438"/>
    </row>
    <row r="191" spans="4:4">
      <c r="D191" s="438"/>
    </row>
    <row r="192" spans="4:4">
      <c r="D192" s="438"/>
    </row>
    <row r="193" spans="4:4">
      <c r="D193" s="438"/>
    </row>
    <row r="194" spans="4:4">
      <c r="D194" s="438"/>
    </row>
    <row r="195" spans="4:4">
      <c r="D195" s="438"/>
    </row>
    <row r="196" spans="4:4">
      <c r="D196" s="438"/>
    </row>
    <row r="197" spans="4:4">
      <c r="D197" s="438"/>
    </row>
    <row r="198" spans="4:4">
      <c r="D198" s="438"/>
    </row>
    <row r="199" spans="4:4">
      <c r="D199" s="438"/>
    </row>
    <row r="200" spans="4:4">
      <c r="D200" s="438"/>
    </row>
    <row r="201" spans="4:4">
      <c r="D201" s="438"/>
    </row>
    <row r="202" spans="4:4">
      <c r="D202" s="438"/>
    </row>
    <row r="203" spans="4:4">
      <c r="D203" s="438"/>
    </row>
    <row r="204" spans="4:4">
      <c r="D204" s="438"/>
    </row>
    <row r="205" spans="4:4">
      <c r="D205" s="438"/>
    </row>
    <row r="206" spans="4:4">
      <c r="D206" s="438"/>
    </row>
    <row r="207" spans="4:4">
      <c r="D207" s="438"/>
    </row>
    <row r="208" spans="4:4">
      <c r="D208" s="438"/>
    </row>
    <row r="209" spans="4:4">
      <c r="D209" s="438"/>
    </row>
    <row r="210" spans="4:4">
      <c r="D210" s="438"/>
    </row>
    <row r="211" spans="4:4">
      <c r="D211" s="438"/>
    </row>
    <row r="212" spans="4:4">
      <c r="D212" s="438"/>
    </row>
    <row r="213" spans="4:4">
      <c r="D213" s="438"/>
    </row>
    <row r="214" spans="4:4">
      <c r="D214" s="438"/>
    </row>
    <row r="215" spans="4:4">
      <c r="D215" s="438"/>
    </row>
    <row r="216" spans="4:4">
      <c r="D216" s="438"/>
    </row>
    <row r="217" spans="4:4">
      <c r="D217" s="438"/>
    </row>
    <row r="218" spans="4:4">
      <c r="D218" s="438"/>
    </row>
    <row r="219" spans="4:4">
      <c r="D219" s="438"/>
    </row>
    <row r="220" spans="4:4">
      <c r="D220" s="438"/>
    </row>
    <row r="221" spans="4:4">
      <c r="D221" s="438"/>
    </row>
    <row r="222" spans="4:4">
      <c r="D222" s="438"/>
    </row>
    <row r="223" spans="4:4">
      <c r="D223" s="438"/>
    </row>
    <row r="224" spans="4:4">
      <c r="D224" s="438"/>
    </row>
    <row r="225" spans="4:4">
      <c r="D225" s="438"/>
    </row>
    <row r="226" spans="4:4">
      <c r="D226" s="438"/>
    </row>
    <row r="227" spans="4:4">
      <c r="D227" s="438"/>
    </row>
    <row r="228" spans="4:4">
      <c r="D228" s="438"/>
    </row>
    <row r="229" spans="4:4">
      <c r="D229" s="438"/>
    </row>
    <row r="230" spans="4:4">
      <c r="D230" s="438"/>
    </row>
    <row r="231" spans="4:4">
      <c r="D231" s="438"/>
    </row>
    <row r="232" spans="4:4">
      <c r="D232" s="438"/>
    </row>
    <row r="233" spans="4:4">
      <c r="D233" s="438"/>
    </row>
    <row r="234" spans="4:4">
      <c r="D234" s="438"/>
    </row>
    <row r="235" spans="4:4">
      <c r="D235" s="438"/>
    </row>
    <row r="236" spans="4:4">
      <c r="D236" s="438"/>
    </row>
    <row r="237" spans="4:4">
      <c r="D237" s="438"/>
    </row>
    <row r="238" spans="4:4">
      <c r="D238" s="438"/>
    </row>
    <row r="239" spans="4:4">
      <c r="D239" s="438"/>
    </row>
    <row r="240" spans="4:4">
      <c r="D240" s="438"/>
    </row>
    <row r="241" spans="4:4">
      <c r="D241" s="438"/>
    </row>
    <row r="242" spans="4:4">
      <c r="D242" s="438"/>
    </row>
    <row r="243" spans="4:4">
      <c r="D243" s="438"/>
    </row>
    <row r="244" spans="4:4">
      <c r="D244" s="438"/>
    </row>
    <row r="245" spans="4:4">
      <c r="D245" s="438"/>
    </row>
    <row r="246" spans="4:4">
      <c r="D246" s="438"/>
    </row>
    <row r="247" spans="4:4">
      <c r="D247" s="438"/>
    </row>
    <row r="248" spans="4:4">
      <c r="D248" s="438"/>
    </row>
    <row r="249" spans="4:4">
      <c r="D249" s="438"/>
    </row>
    <row r="250" spans="4:4">
      <c r="D250" s="438"/>
    </row>
    <row r="251" spans="4:4">
      <c r="D251" s="438"/>
    </row>
    <row r="252" spans="4:4">
      <c r="D252" s="438"/>
    </row>
    <row r="253" spans="4:4">
      <c r="D253" s="438"/>
    </row>
    <row r="254" spans="4:4">
      <c r="D254" s="438"/>
    </row>
    <row r="255" spans="4:4">
      <c r="D255" s="438"/>
    </row>
    <row r="256" spans="4:4">
      <c r="D256" s="438"/>
    </row>
    <row r="257" spans="4:4">
      <c r="D257" s="438"/>
    </row>
    <row r="258" spans="4:4">
      <c r="D258" s="438"/>
    </row>
    <row r="259" spans="4:4">
      <c r="D259" s="438"/>
    </row>
    <row r="260" spans="4:4">
      <c r="D260" s="438"/>
    </row>
    <row r="261" spans="4:4">
      <c r="D261" s="438"/>
    </row>
    <row r="262" spans="4:4">
      <c r="D262" s="438"/>
    </row>
    <row r="263" spans="4:4">
      <c r="D263" s="438"/>
    </row>
    <row r="264" spans="4:4">
      <c r="D264" s="438"/>
    </row>
    <row r="265" spans="4:4">
      <c r="D265" s="438"/>
    </row>
    <row r="266" spans="4:4">
      <c r="D266" s="438"/>
    </row>
    <row r="267" spans="4:4">
      <c r="D267" s="438"/>
    </row>
    <row r="268" spans="4:4">
      <c r="D268" s="438"/>
    </row>
    <row r="269" spans="4:4">
      <c r="D269" s="438"/>
    </row>
    <row r="270" spans="4:4">
      <c r="D270" s="438"/>
    </row>
    <row r="271" spans="4:4">
      <c r="D271" s="438"/>
    </row>
    <row r="272" spans="4:4">
      <c r="D272" s="438"/>
    </row>
    <row r="273" spans="4:4">
      <c r="D273" s="438"/>
    </row>
    <row r="274" spans="4:4">
      <c r="D274" s="438"/>
    </row>
    <row r="275" spans="4:4">
      <c r="D275" s="438"/>
    </row>
    <row r="276" spans="4:4">
      <c r="D276" s="438"/>
    </row>
    <row r="277" spans="4:4">
      <c r="D277" s="438"/>
    </row>
    <row r="278" spans="4:4">
      <c r="D278" s="438"/>
    </row>
    <row r="279" spans="4:4">
      <c r="D279" s="438"/>
    </row>
    <row r="280" spans="4:4">
      <c r="D280" s="438"/>
    </row>
    <row r="281" spans="4:4">
      <c r="D281" s="438"/>
    </row>
    <row r="282" spans="4:4">
      <c r="D282" s="438"/>
    </row>
    <row r="283" spans="4:4">
      <c r="D283" s="438"/>
    </row>
    <row r="284" spans="4:4">
      <c r="D284" s="438"/>
    </row>
    <row r="285" spans="4:4">
      <c r="D285" s="438"/>
    </row>
    <row r="286" spans="4:4">
      <c r="D286" s="438"/>
    </row>
    <row r="287" spans="4:4">
      <c r="D287" s="438"/>
    </row>
    <row r="288" spans="4:4">
      <c r="D288" s="438"/>
    </row>
    <row r="289" spans="4:4">
      <c r="D289" s="438"/>
    </row>
    <row r="290" spans="4:4">
      <c r="D290" s="438"/>
    </row>
    <row r="291" spans="4:4">
      <c r="D291" s="438"/>
    </row>
    <row r="292" spans="4:4">
      <c r="D292" s="438"/>
    </row>
    <row r="293" spans="4:4">
      <c r="D293" s="438"/>
    </row>
    <row r="294" spans="4:4">
      <c r="D294" s="438"/>
    </row>
    <row r="295" spans="4:4">
      <c r="D295" s="438"/>
    </row>
    <row r="296" spans="4:4">
      <c r="D296" s="438"/>
    </row>
    <row r="297" spans="4:4">
      <c r="D297" s="438"/>
    </row>
    <row r="298" spans="4:4">
      <c r="D298" s="438"/>
    </row>
    <row r="299" spans="4:4">
      <c r="D299" s="438"/>
    </row>
    <row r="300" spans="4:4">
      <c r="D300" s="438"/>
    </row>
    <row r="301" spans="4:4">
      <c r="D301" s="438"/>
    </row>
    <row r="302" spans="4:4">
      <c r="D302" s="438"/>
    </row>
    <row r="303" spans="4:4">
      <c r="D303" s="438"/>
    </row>
    <row r="304" spans="4:4">
      <c r="D304" s="438"/>
    </row>
    <row r="305" spans="4:4">
      <c r="D305" s="438"/>
    </row>
    <row r="306" spans="4:4">
      <c r="D306" s="438"/>
    </row>
    <row r="307" spans="4:4">
      <c r="D307" s="438"/>
    </row>
    <row r="308" spans="4:4">
      <c r="D308" s="438"/>
    </row>
    <row r="309" spans="4:4">
      <c r="D309" s="438"/>
    </row>
    <row r="310" spans="4:4">
      <c r="D310" s="438"/>
    </row>
    <row r="311" spans="4:4">
      <c r="D311" s="438"/>
    </row>
    <row r="312" spans="4:4">
      <c r="D312" s="438"/>
    </row>
    <row r="313" spans="4:4">
      <c r="D313" s="438"/>
    </row>
    <row r="314" spans="4:4">
      <c r="D314" s="438"/>
    </row>
    <row r="315" spans="4:4">
      <c r="D315" s="438"/>
    </row>
    <row r="316" spans="4:4">
      <c r="D316" s="438"/>
    </row>
    <row r="317" spans="4:4">
      <c r="D317" s="438"/>
    </row>
    <row r="318" spans="4:4">
      <c r="D318" s="438"/>
    </row>
    <row r="319" spans="4:4">
      <c r="D319" s="438"/>
    </row>
    <row r="320" spans="4:4">
      <c r="D320" s="438"/>
    </row>
    <row r="321" spans="4:4">
      <c r="D321" s="438"/>
    </row>
    <row r="322" spans="4:4">
      <c r="D322" s="438"/>
    </row>
    <row r="323" spans="4:4">
      <c r="D323" s="438"/>
    </row>
    <row r="324" spans="4:4">
      <c r="D324" s="438"/>
    </row>
    <row r="325" spans="4:4">
      <c r="D325" s="438"/>
    </row>
    <row r="326" spans="4:4">
      <c r="D326" s="438"/>
    </row>
    <row r="327" spans="4:4">
      <c r="D327" s="438"/>
    </row>
    <row r="328" spans="4:4">
      <c r="D328" s="438"/>
    </row>
    <row r="329" spans="4:4">
      <c r="D329" s="438"/>
    </row>
    <row r="330" spans="4:4">
      <c r="D330" s="438"/>
    </row>
    <row r="331" spans="4:4">
      <c r="D331" s="438"/>
    </row>
    <row r="332" spans="4:4">
      <c r="D332" s="438"/>
    </row>
    <row r="333" spans="4:4">
      <c r="D333" s="438"/>
    </row>
    <row r="334" spans="4:4">
      <c r="D334" s="438"/>
    </row>
    <row r="335" spans="4:4">
      <c r="D335" s="438"/>
    </row>
    <row r="336" spans="4:4">
      <c r="D336" s="438"/>
    </row>
    <row r="337" spans="4:4">
      <c r="D337" s="438"/>
    </row>
    <row r="338" spans="4:4">
      <c r="D338" s="438"/>
    </row>
    <row r="339" spans="4:4">
      <c r="D339" s="438"/>
    </row>
    <row r="340" spans="4:4">
      <c r="D340" s="438"/>
    </row>
    <row r="341" spans="4:4">
      <c r="D341" s="438"/>
    </row>
    <row r="342" spans="4:4">
      <c r="D342" s="438"/>
    </row>
    <row r="343" spans="4:4">
      <c r="D343" s="438"/>
    </row>
    <row r="344" spans="4:4">
      <c r="D344" s="438"/>
    </row>
    <row r="345" spans="4:4">
      <c r="D345" s="438"/>
    </row>
    <row r="346" spans="4:4">
      <c r="D346" s="438"/>
    </row>
    <row r="347" spans="4:4">
      <c r="D347" s="438"/>
    </row>
    <row r="348" spans="4:4">
      <c r="D348" s="438"/>
    </row>
    <row r="349" spans="4:4">
      <c r="D349" s="438"/>
    </row>
    <row r="350" spans="4:4">
      <c r="D350" s="438"/>
    </row>
    <row r="351" spans="4:4">
      <c r="D351" s="438"/>
    </row>
    <row r="352" spans="4:4">
      <c r="D352" s="438"/>
    </row>
    <row r="353" spans="4:4">
      <c r="D353" s="438"/>
    </row>
    <row r="354" spans="4:4">
      <c r="D354" s="438"/>
    </row>
    <row r="355" spans="4:4">
      <c r="D355" s="438"/>
    </row>
    <row r="356" spans="4:4">
      <c r="D356" s="438"/>
    </row>
    <row r="357" spans="4:4">
      <c r="D357" s="438"/>
    </row>
    <row r="358" spans="4:4">
      <c r="D358" s="438"/>
    </row>
    <row r="359" spans="4:4">
      <c r="D359" s="438"/>
    </row>
    <row r="360" spans="4:4">
      <c r="D360" s="438"/>
    </row>
    <row r="361" spans="4:4">
      <c r="D361" s="438"/>
    </row>
    <row r="362" spans="4:4">
      <c r="D362" s="438"/>
    </row>
    <row r="363" spans="4:4">
      <c r="D363" s="438"/>
    </row>
    <row r="364" spans="4:4">
      <c r="D364" s="438"/>
    </row>
    <row r="365" spans="4:4">
      <c r="D365" s="438"/>
    </row>
    <row r="366" spans="4:4">
      <c r="D366" s="438"/>
    </row>
    <row r="367" spans="4:4">
      <c r="D367" s="438"/>
    </row>
    <row r="368" spans="4:4">
      <c r="D368" s="438"/>
    </row>
    <row r="369" spans="4:4">
      <c r="D369" s="438"/>
    </row>
    <row r="370" spans="4:4">
      <c r="D370" s="438"/>
    </row>
    <row r="371" spans="4:4">
      <c r="D371" s="438"/>
    </row>
    <row r="372" spans="4:4">
      <c r="D372" s="438"/>
    </row>
    <row r="373" spans="4:4">
      <c r="D373" s="438"/>
    </row>
    <row r="374" spans="4:4">
      <c r="D374" s="438"/>
    </row>
    <row r="375" spans="4:4">
      <c r="D375" s="438"/>
    </row>
    <row r="376" spans="4:4">
      <c r="D376" s="438"/>
    </row>
    <row r="377" spans="4:4">
      <c r="D377" s="438"/>
    </row>
    <row r="378" spans="4:4">
      <c r="D378" s="438"/>
    </row>
    <row r="379" spans="4:4">
      <c r="D379" s="438"/>
    </row>
    <row r="380" spans="4:4">
      <c r="D380" s="438"/>
    </row>
    <row r="381" spans="4:4">
      <c r="D381" s="438"/>
    </row>
    <row r="382" spans="4:4">
      <c r="D382" s="438"/>
    </row>
    <row r="383" spans="4:4">
      <c r="D383" s="438"/>
    </row>
    <row r="384" spans="4:4">
      <c r="D384" s="438"/>
    </row>
    <row r="385" spans="4:4">
      <c r="D385" s="438"/>
    </row>
    <row r="386" spans="4:4">
      <c r="D386" s="438"/>
    </row>
    <row r="387" spans="4:4">
      <c r="D387" s="438"/>
    </row>
    <row r="388" spans="4:4">
      <c r="D388" s="438"/>
    </row>
    <row r="389" spans="4:4">
      <c r="D389" s="438"/>
    </row>
    <row r="390" spans="4:4">
      <c r="D390" s="438"/>
    </row>
    <row r="391" spans="4:4">
      <c r="D391" s="438"/>
    </row>
    <row r="392" spans="4:4">
      <c r="D392" s="438"/>
    </row>
    <row r="393" spans="4:4">
      <c r="D393" s="438"/>
    </row>
    <row r="394" spans="4:4">
      <c r="D394" s="438"/>
    </row>
    <row r="395" spans="4:4">
      <c r="D395" s="438"/>
    </row>
    <row r="396" spans="4:4">
      <c r="D396" s="438"/>
    </row>
    <row r="397" spans="4:4">
      <c r="D397" s="438"/>
    </row>
    <row r="398" spans="4:4">
      <c r="D398" s="438"/>
    </row>
    <row r="399" spans="4:4">
      <c r="D399" s="438"/>
    </row>
    <row r="400" spans="4:4">
      <c r="D400" s="438"/>
    </row>
    <row r="401" spans="4:4">
      <c r="D401" s="438"/>
    </row>
    <row r="402" spans="4:4">
      <c r="D402" s="438"/>
    </row>
    <row r="403" spans="4:4">
      <c r="D403" s="438"/>
    </row>
    <row r="404" spans="4:4">
      <c r="D404" s="438"/>
    </row>
    <row r="405" spans="4:4">
      <c r="D405" s="438"/>
    </row>
    <row r="406" spans="4:4">
      <c r="D406" s="438"/>
    </row>
    <row r="407" spans="4:4">
      <c r="D407" s="438"/>
    </row>
    <row r="408" spans="4:4">
      <c r="D408" s="438"/>
    </row>
    <row r="409" spans="4:4">
      <c r="D409" s="438"/>
    </row>
    <row r="410" spans="4:4">
      <c r="D410" s="438"/>
    </row>
    <row r="411" spans="4:4">
      <c r="D411" s="438"/>
    </row>
    <row r="412" spans="4:4">
      <c r="D412" s="438"/>
    </row>
  </sheetData>
  <mergeCells count="1">
    <mergeCell ref="X25:Y25"/>
  </mergeCells>
  <conditionalFormatting sqref="B11">
    <cfRule type="cellIs" dxfId="66" priority="3" stopIfTrue="1" operator="equal">
      <formula>"Title"</formula>
    </cfRule>
  </conditionalFormatting>
  <conditionalFormatting sqref="B8">
    <cfRule type="cellIs" dxfId="65" priority="2" stopIfTrue="1" operator="equal">
      <formula>"Adjustment to Income/Expense/Rate Base:"</formula>
    </cfRule>
  </conditionalFormatting>
  <conditionalFormatting sqref="J1">
    <cfRule type="cellIs" dxfId="64" priority="1" stopIfTrue="1" operator="equal">
      <formula>"x.x"</formula>
    </cfRule>
  </conditionalFormatting>
  <dataValidations count="8">
    <dataValidation type="list" allowBlank="1" showInputMessage="1" showErrorMessage="1" errorTitle="Adjustment Type Entry Error" error="An invalid adjustment type was entered._x000a__x000a_Valid values are 1, 2, or 3. " sqref="E17:E25 JA17:JA25 SW17:SW25 ACS17:ACS25 AMO17:AMO25 AWK17:AWK25 BGG17:BGG25 BQC17:BQC25 BZY17:BZY25 CJU17:CJU25 CTQ17:CTQ25 DDM17:DDM25 DNI17:DNI25 DXE17:DXE25 EHA17:EHA25 EQW17:EQW25 FAS17:FAS25 FKO17:FKO25 FUK17:FUK25 GEG17:GEG25 GOC17:GOC25 GXY17:GXY25 HHU17:HHU25 HRQ17:HRQ25 IBM17:IBM25 ILI17:ILI25 IVE17:IVE25 JFA17:JFA25 JOW17:JOW25 JYS17:JYS25 KIO17:KIO25 KSK17:KSK25 LCG17:LCG25 LMC17:LMC25 LVY17:LVY25 MFU17:MFU25 MPQ17:MPQ25 MZM17:MZM25 NJI17:NJI25 NTE17:NTE25 ODA17:ODA25 OMW17:OMW25 OWS17:OWS25 PGO17:PGO25 PQK17:PQK25 QAG17:QAG25 QKC17:QKC25 QTY17:QTY25 RDU17:RDU25 RNQ17:RNQ25 RXM17:RXM25 SHI17:SHI25 SRE17:SRE25 TBA17:TBA25 TKW17:TKW25 TUS17:TUS25 UEO17:UEO25 UOK17:UOK25 UYG17:UYG25 VIC17:VIC25 VRY17:VRY25 WBU17:WBU25 WLQ17:WLQ25 WVM17:WVM25 E65553:E65561 JA65553:JA65561 SW65553:SW65561 ACS65553:ACS65561 AMO65553:AMO65561 AWK65553:AWK65561 BGG65553:BGG65561 BQC65553:BQC65561 BZY65553:BZY65561 CJU65553:CJU65561 CTQ65553:CTQ65561 DDM65553:DDM65561 DNI65553:DNI65561 DXE65553:DXE65561 EHA65553:EHA65561 EQW65553:EQW65561 FAS65553:FAS65561 FKO65553:FKO65561 FUK65553:FUK65561 GEG65553:GEG65561 GOC65553:GOC65561 GXY65553:GXY65561 HHU65553:HHU65561 HRQ65553:HRQ65561 IBM65553:IBM65561 ILI65553:ILI65561 IVE65553:IVE65561 JFA65553:JFA65561 JOW65553:JOW65561 JYS65553:JYS65561 KIO65553:KIO65561 KSK65553:KSK65561 LCG65553:LCG65561 LMC65553:LMC65561 LVY65553:LVY65561 MFU65553:MFU65561 MPQ65553:MPQ65561 MZM65553:MZM65561 NJI65553:NJI65561 NTE65553:NTE65561 ODA65553:ODA65561 OMW65553:OMW65561 OWS65553:OWS65561 PGO65553:PGO65561 PQK65553:PQK65561 QAG65553:QAG65561 QKC65553:QKC65561 QTY65553:QTY65561 RDU65553:RDU65561 RNQ65553:RNQ65561 RXM65553:RXM65561 SHI65553:SHI65561 SRE65553:SRE65561 TBA65553:TBA65561 TKW65553:TKW65561 TUS65553:TUS65561 UEO65553:UEO65561 UOK65553:UOK65561 UYG65553:UYG65561 VIC65553:VIC65561 VRY65553:VRY65561 WBU65553:WBU65561 WLQ65553:WLQ65561 WVM65553:WVM65561 E131089:E131097 JA131089:JA131097 SW131089:SW131097 ACS131089:ACS131097 AMO131089:AMO131097 AWK131089:AWK131097 BGG131089:BGG131097 BQC131089:BQC131097 BZY131089:BZY131097 CJU131089:CJU131097 CTQ131089:CTQ131097 DDM131089:DDM131097 DNI131089:DNI131097 DXE131089:DXE131097 EHA131089:EHA131097 EQW131089:EQW131097 FAS131089:FAS131097 FKO131089:FKO131097 FUK131089:FUK131097 GEG131089:GEG131097 GOC131089:GOC131097 GXY131089:GXY131097 HHU131089:HHU131097 HRQ131089:HRQ131097 IBM131089:IBM131097 ILI131089:ILI131097 IVE131089:IVE131097 JFA131089:JFA131097 JOW131089:JOW131097 JYS131089:JYS131097 KIO131089:KIO131097 KSK131089:KSK131097 LCG131089:LCG131097 LMC131089:LMC131097 LVY131089:LVY131097 MFU131089:MFU131097 MPQ131089:MPQ131097 MZM131089:MZM131097 NJI131089:NJI131097 NTE131089:NTE131097 ODA131089:ODA131097 OMW131089:OMW131097 OWS131089:OWS131097 PGO131089:PGO131097 PQK131089:PQK131097 QAG131089:QAG131097 QKC131089:QKC131097 QTY131089:QTY131097 RDU131089:RDU131097 RNQ131089:RNQ131097 RXM131089:RXM131097 SHI131089:SHI131097 SRE131089:SRE131097 TBA131089:TBA131097 TKW131089:TKW131097 TUS131089:TUS131097 UEO131089:UEO131097 UOK131089:UOK131097 UYG131089:UYG131097 VIC131089:VIC131097 VRY131089:VRY131097 WBU131089:WBU131097 WLQ131089:WLQ131097 WVM131089:WVM131097 E196625:E196633 JA196625:JA196633 SW196625:SW196633 ACS196625:ACS196633 AMO196625:AMO196633 AWK196625:AWK196633 BGG196625:BGG196633 BQC196625:BQC196633 BZY196625:BZY196633 CJU196625:CJU196633 CTQ196625:CTQ196633 DDM196625:DDM196633 DNI196625:DNI196633 DXE196625:DXE196633 EHA196625:EHA196633 EQW196625:EQW196633 FAS196625:FAS196633 FKO196625:FKO196633 FUK196625:FUK196633 GEG196625:GEG196633 GOC196625:GOC196633 GXY196625:GXY196633 HHU196625:HHU196633 HRQ196625:HRQ196633 IBM196625:IBM196633 ILI196625:ILI196633 IVE196625:IVE196633 JFA196625:JFA196633 JOW196625:JOW196633 JYS196625:JYS196633 KIO196625:KIO196633 KSK196625:KSK196633 LCG196625:LCG196633 LMC196625:LMC196633 LVY196625:LVY196633 MFU196625:MFU196633 MPQ196625:MPQ196633 MZM196625:MZM196633 NJI196625:NJI196633 NTE196625:NTE196633 ODA196625:ODA196633 OMW196625:OMW196633 OWS196625:OWS196633 PGO196625:PGO196633 PQK196625:PQK196633 QAG196625:QAG196633 QKC196625:QKC196633 QTY196625:QTY196633 RDU196625:RDU196633 RNQ196625:RNQ196633 RXM196625:RXM196633 SHI196625:SHI196633 SRE196625:SRE196633 TBA196625:TBA196633 TKW196625:TKW196633 TUS196625:TUS196633 UEO196625:UEO196633 UOK196625:UOK196633 UYG196625:UYG196633 VIC196625:VIC196633 VRY196625:VRY196633 WBU196625:WBU196633 WLQ196625:WLQ196633 WVM196625:WVM196633 E262161:E262169 JA262161:JA262169 SW262161:SW262169 ACS262161:ACS262169 AMO262161:AMO262169 AWK262161:AWK262169 BGG262161:BGG262169 BQC262161:BQC262169 BZY262161:BZY262169 CJU262161:CJU262169 CTQ262161:CTQ262169 DDM262161:DDM262169 DNI262161:DNI262169 DXE262161:DXE262169 EHA262161:EHA262169 EQW262161:EQW262169 FAS262161:FAS262169 FKO262161:FKO262169 FUK262161:FUK262169 GEG262161:GEG262169 GOC262161:GOC262169 GXY262161:GXY262169 HHU262161:HHU262169 HRQ262161:HRQ262169 IBM262161:IBM262169 ILI262161:ILI262169 IVE262161:IVE262169 JFA262161:JFA262169 JOW262161:JOW262169 JYS262161:JYS262169 KIO262161:KIO262169 KSK262161:KSK262169 LCG262161:LCG262169 LMC262161:LMC262169 LVY262161:LVY262169 MFU262161:MFU262169 MPQ262161:MPQ262169 MZM262161:MZM262169 NJI262161:NJI262169 NTE262161:NTE262169 ODA262161:ODA262169 OMW262161:OMW262169 OWS262161:OWS262169 PGO262161:PGO262169 PQK262161:PQK262169 QAG262161:QAG262169 QKC262161:QKC262169 QTY262161:QTY262169 RDU262161:RDU262169 RNQ262161:RNQ262169 RXM262161:RXM262169 SHI262161:SHI262169 SRE262161:SRE262169 TBA262161:TBA262169 TKW262161:TKW262169 TUS262161:TUS262169 UEO262161:UEO262169 UOK262161:UOK262169 UYG262161:UYG262169 VIC262161:VIC262169 VRY262161:VRY262169 WBU262161:WBU262169 WLQ262161:WLQ262169 WVM262161:WVM262169 E327697:E327705 JA327697:JA327705 SW327697:SW327705 ACS327697:ACS327705 AMO327697:AMO327705 AWK327697:AWK327705 BGG327697:BGG327705 BQC327697:BQC327705 BZY327697:BZY327705 CJU327697:CJU327705 CTQ327697:CTQ327705 DDM327697:DDM327705 DNI327697:DNI327705 DXE327697:DXE327705 EHA327697:EHA327705 EQW327697:EQW327705 FAS327697:FAS327705 FKO327697:FKO327705 FUK327697:FUK327705 GEG327697:GEG327705 GOC327697:GOC327705 GXY327697:GXY327705 HHU327697:HHU327705 HRQ327697:HRQ327705 IBM327697:IBM327705 ILI327697:ILI327705 IVE327697:IVE327705 JFA327697:JFA327705 JOW327697:JOW327705 JYS327697:JYS327705 KIO327697:KIO327705 KSK327697:KSK327705 LCG327697:LCG327705 LMC327697:LMC327705 LVY327697:LVY327705 MFU327697:MFU327705 MPQ327697:MPQ327705 MZM327697:MZM327705 NJI327697:NJI327705 NTE327697:NTE327705 ODA327697:ODA327705 OMW327697:OMW327705 OWS327697:OWS327705 PGO327697:PGO327705 PQK327697:PQK327705 QAG327697:QAG327705 QKC327697:QKC327705 QTY327697:QTY327705 RDU327697:RDU327705 RNQ327697:RNQ327705 RXM327697:RXM327705 SHI327697:SHI327705 SRE327697:SRE327705 TBA327697:TBA327705 TKW327697:TKW327705 TUS327697:TUS327705 UEO327697:UEO327705 UOK327697:UOK327705 UYG327697:UYG327705 VIC327697:VIC327705 VRY327697:VRY327705 WBU327697:WBU327705 WLQ327697:WLQ327705 WVM327697:WVM327705 E393233:E393241 JA393233:JA393241 SW393233:SW393241 ACS393233:ACS393241 AMO393233:AMO393241 AWK393233:AWK393241 BGG393233:BGG393241 BQC393233:BQC393241 BZY393233:BZY393241 CJU393233:CJU393241 CTQ393233:CTQ393241 DDM393233:DDM393241 DNI393233:DNI393241 DXE393233:DXE393241 EHA393233:EHA393241 EQW393233:EQW393241 FAS393233:FAS393241 FKO393233:FKO393241 FUK393233:FUK393241 GEG393233:GEG393241 GOC393233:GOC393241 GXY393233:GXY393241 HHU393233:HHU393241 HRQ393233:HRQ393241 IBM393233:IBM393241 ILI393233:ILI393241 IVE393233:IVE393241 JFA393233:JFA393241 JOW393233:JOW393241 JYS393233:JYS393241 KIO393233:KIO393241 KSK393233:KSK393241 LCG393233:LCG393241 LMC393233:LMC393241 LVY393233:LVY393241 MFU393233:MFU393241 MPQ393233:MPQ393241 MZM393233:MZM393241 NJI393233:NJI393241 NTE393233:NTE393241 ODA393233:ODA393241 OMW393233:OMW393241 OWS393233:OWS393241 PGO393233:PGO393241 PQK393233:PQK393241 QAG393233:QAG393241 QKC393233:QKC393241 QTY393233:QTY393241 RDU393233:RDU393241 RNQ393233:RNQ393241 RXM393233:RXM393241 SHI393233:SHI393241 SRE393233:SRE393241 TBA393233:TBA393241 TKW393233:TKW393241 TUS393233:TUS393241 UEO393233:UEO393241 UOK393233:UOK393241 UYG393233:UYG393241 VIC393233:VIC393241 VRY393233:VRY393241 WBU393233:WBU393241 WLQ393233:WLQ393241 WVM393233:WVM393241 E458769:E458777 JA458769:JA458777 SW458769:SW458777 ACS458769:ACS458777 AMO458769:AMO458777 AWK458769:AWK458777 BGG458769:BGG458777 BQC458769:BQC458777 BZY458769:BZY458777 CJU458769:CJU458777 CTQ458769:CTQ458777 DDM458769:DDM458777 DNI458769:DNI458777 DXE458769:DXE458777 EHA458769:EHA458777 EQW458769:EQW458777 FAS458769:FAS458777 FKO458769:FKO458777 FUK458769:FUK458777 GEG458769:GEG458777 GOC458769:GOC458777 GXY458769:GXY458777 HHU458769:HHU458777 HRQ458769:HRQ458777 IBM458769:IBM458777 ILI458769:ILI458777 IVE458769:IVE458777 JFA458769:JFA458777 JOW458769:JOW458777 JYS458769:JYS458777 KIO458769:KIO458777 KSK458769:KSK458777 LCG458769:LCG458777 LMC458769:LMC458777 LVY458769:LVY458777 MFU458769:MFU458777 MPQ458769:MPQ458777 MZM458769:MZM458777 NJI458769:NJI458777 NTE458769:NTE458777 ODA458769:ODA458777 OMW458769:OMW458777 OWS458769:OWS458777 PGO458769:PGO458777 PQK458769:PQK458777 QAG458769:QAG458777 QKC458769:QKC458777 QTY458769:QTY458777 RDU458769:RDU458777 RNQ458769:RNQ458777 RXM458769:RXM458777 SHI458769:SHI458777 SRE458769:SRE458777 TBA458769:TBA458777 TKW458769:TKW458777 TUS458769:TUS458777 UEO458769:UEO458777 UOK458769:UOK458777 UYG458769:UYG458777 VIC458769:VIC458777 VRY458769:VRY458777 WBU458769:WBU458777 WLQ458769:WLQ458777 WVM458769:WVM458777 E524305:E524313 JA524305:JA524313 SW524305:SW524313 ACS524305:ACS524313 AMO524305:AMO524313 AWK524305:AWK524313 BGG524305:BGG524313 BQC524305:BQC524313 BZY524305:BZY524313 CJU524305:CJU524313 CTQ524305:CTQ524313 DDM524305:DDM524313 DNI524305:DNI524313 DXE524305:DXE524313 EHA524305:EHA524313 EQW524305:EQW524313 FAS524305:FAS524313 FKO524305:FKO524313 FUK524305:FUK524313 GEG524305:GEG524313 GOC524305:GOC524313 GXY524305:GXY524313 HHU524305:HHU524313 HRQ524305:HRQ524313 IBM524305:IBM524313 ILI524305:ILI524313 IVE524305:IVE524313 JFA524305:JFA524313 JOW524305:JOW524313 JYS524305:JYS524313 KIO524305:KIO524313 KSK524305:KSK524313 LCG524305:LCG524313 LMC524305:LMC524313 LVY524305:LVY524313 MFU524305:MFU524313 MPQ524305:MPQ524313 MZM524305:MZM524313 NJI524305:NJI524313 NTE524305:NTE524313 ODA524305:ODA524313 OMW524305:OMW524313 OWS524305:OWS524313 PGO524305:PGO524313 PQK524305:PQK524313 QAG524305:QAG524313 QKC524305:QKC524313 QTY524305:QTY524313 RDU524305:RDU524313 RNQ524305:RNQ524313 RXM524305:RXM524313 SHI524305:SHI524313 SRE524305:SRE524313 TBA524305:TBA524313 TKW524305:TKW524313 TUS524305:TUS524313 UEO524305:UEO524313 UOK524305:UOK524313 UYG524305:UYG524313 VIC524305:VIC524313 VRY524305:VRY524313 WBU524305:WBU524313 WLQ524305:WLQ524313 WVM524305:WVM524313 E589841:E589849 JA589841:JA589849 SW589841:SW589849 ACS589841:ACS589849 AMO589841:AMO589849 AWK589841:AWK589849 BGG589841:BGG589849 BQC589841:BQC589849 BZY589841:BZY589849 CJU589841:CJU589849 CTQ589841:CTQ589849 DDM589841:DDM589849 DNI589841:DNI589849 DXE589841:DXE589849 EHA589841:EHA589849 EQW589841:EQW589849 FAS589841:FAS589849 FKO589841:FKO589849 FUK589841:FUK589849 GEG589841:GEG589849 GOC589841:GOC589849 GXY589841:GXY589849 HHU589841:HHU589849 HRQ589841:HRQ589849 IBM589841:IBM589849 ILI589841:ILI589849 IVE589841:IVE589849 JFA589841:JFA589849 JOW589841:JOW589849 JYS589841:JYS589849 KIO589841:KIO589849 KSK589841:KSK589849 LCG589841:LCG589849 LMC589841:LMC589849 LVY589841:LVY589849 MFU589841:MFU589849 MPQ589841:MPQ589849 MZM589841:MZM589849 NJI589841:NJI589849 NTE589841:NTE589849 ODA589841:ODA589849 OMW589841:OMW589849 OWS589841:OWS589849 PGO589841:PGO589849 PQK589841:PQK589849 QAG589841:QAG589849 QKC589841:QKC589849 QTY589841:QTY589849 RDU589841:RDU589849 RNQ589841:RNQ589849 RXM589841:RXM589849 SHI589841:SHI589849 SRE589841:SRE589849 TBA589841:TBA589849 TKW589841:TKW589849 TUS589841:TUS589849 UEO589841:UEO589849 UOK589841:UOK589849 UYG589841:UYG589849 VIC589841:VIC589849 VRY589841:VRY589849 WBU589841:WBU589849 WLQ589841:WLQ589849 WVM589841:WVM589849 E655377:E655385 JA655377:JA655385 SW655377:SW655385 ACS655377:ACS655385 AMO655377:AMO655385 AWK655377:AWK655385 BGG655377:BGG655385 BQC655377:BQC655385 BZY655377:BZY655385 CJU655377:CJU655385 CTQ655377:CTQ655385 DDM655377:DDM655385 DNI655377:DNI655385 DXE655377:DXE655385 EHA655377:EHA655385 EQW655377:EQW655385 FAS655377:FAS655385 FKO655377:FKO655385 FUK655377:FUK655385 GEG655377:GEG655385 GOC655377:GOC655385 GXY655377:GXY655385 HHU655377:HHU655385 HRQ655377:HRQ655385 IBM655377:IBM655385 ILI655377:ILI655385 IVE655377:IVE655385 JFA655377:JFA655385 JOW655377:JOW655385 JYS655377:JYS655385 KIO655377:KIO655385 KSK655377:KSK655385 LCG655377:LCG655385 LMC655377:LMC655385 LVY655377:LVY655385 MFU655377:MFU655385 MPQ655377:MPQ655385 MZM655377:MZM655385 NJI655377:NJI655385 NTE655377:NTE655385 ODA655377:ODA655385 OMW655377:OMW655385 OWS655377:OWS655385 PGO655377:PGO655385 PQK655377:PQK655385 QAG655377:QAG655385 QKC655377:QKC655385 QTY655377:QTY655385 RDU655377:RDU655385 RNQ655377:RNQ655385 RXM655377:RXM655385 SHI655377:SHI655385 SRE655377:SRE655385 TBA655377:TBA655385 TKW655377:TKW655385 TUS655377:TUS655385 UEO655377:UEO655385 UOK655377:UOK655385 UYG655377:UYG655385 VIC655377:VIC655385 VRY655377:VRY655385 WBU655377:WBU655385 WLQ655377:WLQ655385 WVM655377:WVM655385 E720913:E720921 JA720913:JA720921 SW720913:SW720921 ACS720913:ACS720921 AMO720913:AMO720921 AWK720913:AWK720921 BGG720913:BGG720921 BQC720913:BQC720921 BZY720913:BZY720921 CJU720913:CJU720921 CTQ720913:CTQ720921 DDM720913:DDM720921 DNI720913:DNI720921 DXE720913:DXE720921 EHA720913:EHA720921 EQW720913:EQW720921 FAS720913:FAS720921 FKO720913:FKO720921 FUK720913:FUK720921 GEG720913:GEG720921 GOC720913:GOC720921 GXY720913:GXY720921 HHU720913:HHU720921 HRQ720913:HRQ720921 IBM720913:IBM720921 ILI720913:ILI720921 IVE720913:IVE720921 JFA720913:JFA720921 JOW720913:JOW720921 JYS720913:JYS720921 KIO720913:KIO720921 KSK720913:KSK720921 LCG720913:LCG720921 LMC720913:LMC720921 LVY720913:LVY720921 MFU720913:MFU720921 MPQ720913:MPQ720921 MZM720913:MZM720921 NJI720913:NJI720921 NTE720913:NTE720921 ODA720913:ODA720921 OMW720913:OMW720921 OWS720913:OWS720921 PGO720913:PGO720921 PQK720913:PQK720921 QAG720913:QAG720921 QKC720913:QKC720921 QTY720913:QTY720921 RDU720913:RDU720921 RNQ720913:RNQ720921 RXM720913:RXM720921 SHI720913:SHI720921 SRE720913:SRE720921 TBA720913:TBA720921 TKW720913:TKW720921 TUS720913:TUS720921 UEO720913:UEO720921 UOK720913:UOK720921 UYG720913:UYG720921 VIC720913:VIC720921 VRY720913:VRY720921 WBU720913:WBU720921 WLQ720913:WLQ720921 WVM720913:WVM720921 E786449:E786457 JA786449:JA786457 SW786449:SW786457 ACS786449:ACS786457 AMO786449:AMO786457 AWK786449:AWK786457 BGG786449:BGG786457 BQC786449:BQC786457 BZY786449:BZY786457 CJU786449:CJU786457 CTQ786449:CTQ786457 DDM786449:DDM786457 DNI786449:DNI786457 DXE786449:DXE786457 EHA786449:EHA786457 EQW786449:EQW786457 FAS786449:FAS786457 FKO786449:FKO786457 FUK786449:FUK786457 GEG786449:GEG786457 GOC786449:GOC786457 GXY786449:GXY786457 HHU786449:HHU786457 HRQ786449:HRQ786457 IBM786449:IBM786457 ILI786449:ILI786457 IVE786449:IVE786457 JFA786449:JFA786457 JOW786449:JOW786457 JYS786449:JYS786457 KIO786449:KIO786457 KSK786449:KSK786457 LCG786449:LCG786457 LMC786449:LMC786457 LVY786449:LVY786457 MFU786449:MFU786457 MPQ786449:MPQ786457 MZM786449:MZM786457 NJI786449:NJI786457 NTE786449:NTE786457 ODA786449:ODA786457 OMW786449:OMW786457 OWS786449:OWS786457 PGO786449:PGO786457 PQK786449:PQK786457 QAG786449:QAG786457 QKC786449:QKC786457 QTY786449:QTY786457 RDU786449:RDU786457 RNQ786449:RNQ786457 RXM786449:RXM786457 SHI786449:SHI786457 SRE786449:SRE786457 TBA786449:TBA786457 TKW786449:TKW786457 TUS786449:TUS786457 UEO786449:UEO786457 UOK786449:UOK786457 UYG786449:UYG786457 VIC786449:VIC786457 VRY786449:VRY786457 WBU786449:WBU786457 WLQ786449:WLQ786457 WVM786449:WVM786457 E851985:E851993 JA851985:JA851993 SW851985:SW851993 ACS851985:ACS851993 AMO851985:AMO851993 AWK851985:AWK851993 BGG851985:BGG851993 BQC851985:BQC851993 BZY851985:BZY851993 CJU851985:CJU851993 CTQ851985:CTQ851993 DDM851985:DDM851993 DNI851985:DNI851993 DXE851985:DXE851993 EHA851985:EHA851993 EQW851985:EQW851993 FAS851985:FAS851993 FKO851985:FKO851993 FUK851985:FUK851993 GEG851985:GEG851993 GOC851985:GOC851993 GXY851985:GXY851993 HHU851985:HHU851993 HRQ851985:HRQ851993 IBM851985:IBM851993 ILI851985:ILI851993 IVE851985:IVE851993 JFA851985:JFA851993 JOW851985:JOW851993 JYS851985:JYS851993 KIO851985:KIO851993 KSK851985:KSK851993 LCG851985:LCG851993 LMC851985:LMC851993 LVY851985:LVY851993 MFU851985:MFU851993 MPQ851985:MPQ851993 MZM851985:MZM851993 NJI851985:NJI851993 NTE851985:NTE851993 ODA851985:ODA851993 OMW851985:OMW851993 OWS851985:OWS851993 PGO851985:PGO851993 PQK851985:PQK851993 QAG851985:QAG851993 QKC851985:QKC851993 QTY851985:QTY851993 RDU851985:RDU851993 RNQ851985:RNQ851993 RXM851985:RXM851993 SHI851985:SHI851993 SRE851985:SRE851993 TBA851985:TBA851993 TKW851985:TKW851993 TUS851985:TUS851993 UEO851985:UEO851993 UOK851985:UOK851993 UYG851985:UYG851993 VIC851985:VIC851993 VRY851985:VRY851993 WBU851985:WBU851993 WLQ851985:WLQ851993 WVM851985:WVM851993 E917521:E917529 JA917521:JA917529 SW917521:SW917529 ACS917521:ACS917529 AMO917521:AMO917529 AWK917521:AWK917529 BGG917521:BGG917529 BQC917521:BQC917529 BZY917521:BZY917529 CJU917521:CJU917529 CTQ917521:CTQ917529 DDM917521:DDM917529 DNI917521:DNI917529 DXE917521:DXE917529 EHA917521:EHA917529 EQW917521:EQW917529 FAS917521:FAS917529 FKO917521:FKO917529 FUK917521:FUK917529 GEG917521:GEG917529 GOC917521:GOC917529 GXY917521:GXY917529 HHU917521:HHU917529 HRQ917521:HRQ917529 IBM917521:IBM917529 ILI917521:ILI917529 IVE917521:IVE917529 JFA917521:JFA917529 JOW917521:JOW917529 JYS917521:JYS917529 KIO917521:KIO917529 KSK917521:KSK917529 LCG917521:LCG917529 LMC917521:LMC917529 LVY917521:LVY917529 MFU917521:MFU917529 MPQ917521:MPQ917529 MZM917521:MZM917529 NJI917521:NJI917529 NTE917521:NTE917529 ODA917521:ODA917529 OMW917521:OMW917529 OWS917521:OWS917529 PGO917521:PGO917529 PQK917521:PQK917529 QAG917521:QAG917529 QKC917521:QKC917529 QTY917521:QTY917529 RDU917521:RDU917529 RNQ917521:RNQ917529 RXM917521:RXM917529 SHI917521:SHI917529 SRE917521:SRE917529 TBA917521:TBA917529 TKW917521:TKW917529 TUS917521:TUS917529 UEO917521:UEO917529 UOK917521:UOK917529 UYG917521:UYG917529 VIC917521:VIC917529 VRY917521:VRY917529 WBU917521:WBU917529 WLQ917521:WLQ917529 WVM917521:WVM917529 E983057:E983065 JA983057:JA983065 SW983057:SW983065 ACS983057:ACS983065 AMO983057:AMO983065 AWK983057:AWK983065 BGG983057:BGG983065 BQC983057:BQC983065 BZY983057:BZY983065 CJU983057:CJU983065 CTQ983057:CTQ983065 DDM983057:DDM983065 DNI983057:DNI983065 DXE983057:DXE983065 EHA983057:EHA983065 EQW983057:EQW983065 FAS983057:FAS983065 FKO983057:FKO983065 FUK983057:FUK983065 GEG983057:GEG983065 GOC983057:GOC983065 GXY983057:GXY983065 HHU983057:HHU983065 HRQ983057:HRQ983065 IBM983057:IBM983065 ILI983057:ILI983065 IVE983057:IVE983065 JFA983057:JFA983065 JOW983057:JOW983065 JYS983057:JYS983065 KIO983057:KIO983065 KSK983057:KSK983065 LCG983057:LCG983065 LMC983057:LMC983065 LVY983057:LVY983065 MFU983057:MFU983065 MPQ983057:MPQ983065 MZM983057:MZM983065 NJI983057:NJI983065 NTE983057:NTE983065 ODA983057:ODA983065 OMW983057:OMW983065 OWS983057:OWS983065 PGO983057:PGO983065 PQK983057:PQK983065 QAG983057:QAG983065 QKC983057:QKC983065 QTY983057:QTY983065 RDU983057:RDU983065 RNQ983057:RNQ983065 RXM983057:RXM983065 SHI983057:SHI983065 SRE983057:SRE983065 TBA983057:TBA983065 TKW983057:TKW983065 TUS983057:TUS983065 UEO983057:UEO983065 UOK983057:UOK983065 UYG983057:UYG983065 VIC983057:VIC983065 VRY983057:VRY983065 WBU983057:WBU983065 WLQ983057:WLQ983065 WVM983057:WVM983065">
      <formula1>"1,2,3"</formula1>
    </dataValidation>
    <dataValidation type="list" errorStyle="warning" allowBlank="1" showInputMessage="1" showErrorMessage="1" errorTitle="FERC ACCOUNT" error="This FERC Account is not included in the drop-down list. Is this the account you want to use?" sqref="D12:D21 IZ12:IZ21 SV12:SV21 ACR12:ACR21 AMN12:AMN21 AWJ12:AWJ21 BGF12:BGF21 BQB12:BQB21 BZX12:BZX21 CJT12:CJT21 CTP12:CTP21 DDL12:DDL21 DNH12:DNH21 DXD12:DXD21 EGZ12:EGZ21 EQV12:EQV21 FAR12:FAR21 FKN12:FKN21 FUJ12:FUJ21 GEF12:GEF21 GOB12:GOB21 GXX12:GXX21 HHT12:HHT21 HRP12:HRP21 IBL12:IBL21 ILH12:ILH21 IVD12:IVD21 JEZ12:JEZ21 JOV12:JOV21 JYR12:JYR21 KIN12:KIN21 KSJ12:KSJ21 LCF12:LCF21 LMB12:LMB21 LVX12:LVX21 MFT12:MFT21 MPP12:MPP21 MZL12:MZL21 NJH12:NJH21 NTD12:NTD21 OCZ12:OCZ21 OMV12:OMV21 OWR12:OWR21 PGN12:PGN21 PQJ12:PQJ21 QAF12:QAF21 QKB12:QKB21 QTX12:QTX21 RDT12:RDT21 RNP12:RNP21 RXL12:RXL21 SHH12:SHH21 SRD12:SRD21 TAZ12:TAZ21 TKV12:TKV21 TUR12:TUR21 UEN12:UEN21 UOJ12:UOJ21 UYF12:UYF21 VIB12:VIB21 VRX12:VRX21 WBT12:WBT21 WLP12:WLP21 WVL12:WVL21 D65548:D65557 IZ65548:IZ65557 SV65548:SV65557 ACR65548:ACR65557 AMN65548:AMN65557 AWJ65548:AWJ65557 BGF65548:BGF65557 BQB65548:BQB65557 BZX65548:BZX65557 CJT65548:CJT65557 CTP65548:CTP65557 DDL65548:DDL65557 DNH65548:DNH65557 DXD65548:DXD65557 EGZ65548:EGZ65557 EQV65548:EQV65557 FAR65548:FAR65557 FKN65548:FKN65557 FUJ65548:FUJ65557 GEF65548:GEF65557 GOB65548:GOB65557 GXX65548:GXX65557 HHT65548:HHT65557 HRP65548:HRP65557 IBL65548:IBL65557 ILH65548:ILH65557 IVD65548:IVD65557 JEZ65548:JEZ65557 JOV65548:JOV65557 JYR65548:JYR65557 KIN65548:KIN65557 KSJ65548:KSJ65557 LCF65548:LCF65557 LMB65548:LMB65557 LVX65548:LVX65557 MFT65548:MFT65557 MPP65548:MPP65557 MZL65548:MZL65557 NJH65548:NJH65557 NTD65548:NTD65557 OCZ65548:OCZ65557 OMV65548:OMV65557 OWR65548:OWR65557 PGN65548:PGN65557 PQJ65548:PQJ65557 QAF65548:QAF65557 QKB65548:QKB65557 QTX65548:QTX65557 RDT65548:RDT65557 RNP65548:RNP65557 RXL65548:RXL65557 SHH65548:SHH65557 SRD65548:SRD65557 TAZ65548:TAZ65557 TKV65548:TKV65557 TUR65548:TUR65557 UEN65548:UEN65557 UOJ65548:UOJ65557 UYF65548:UYF65557 VIB65548:VIB65557 VRX65548:VRX65557 WBT65548:WBT65557 WLP65548:WLP65557 WVL65548:WVL65557 D131084:D131093 IZ131084:IZ131093 SV131084:SV131093 ACR131084:ACR131093 AMN131084:AMN131093 AWJ131084:AWJ131093 BGF131084:BGF131093 BQB131084:BQB131093 BZX131084:BZX131093 CJT131084:CJT131093 CTP131084:CTP131093 DDL131084:DDL131093 DNH131084:DNH131093 DXD131084:DXD131093 EGZ131084:EGZ131093 EQV131084:EQV131093 FAR131084:FAR131093 FKN131084:FKN131093 FUJ131084:FUJ131093 GEF131084:GEF131093 GOB131084:GOB131093 GXX131084:GXX131093 HHT131084:HHT131093 HRP131084:HRP131093 IBL131084:IBL131093 ILH131084:ILH131093 IVD131084:IVD131093 JEZ131084:JEZ131093 JOV131084:JOV131093 JYR131084:JYR131093 KIN131084:KIN131093 KSJ131084:KSJ131093 LCF131084:LCF131093 LMB131084:LMB131093 LVX131084:LVX131093 MFT131084:MFT131093 MPP131084:MPP131093 MZL131084:MZL131093 NJH131084:NJH131093 NTD131084:NTD131093 OCZ131084:OCZ131093 OMV131084:OMV131093 OWR131084:OWR131093 PGN131084:PGN131093 PQJ131084:PQJ131093 QAF131084:QAF131093 QKB131084:QKB131093 QTX131084:QTX131093 RDT131084:RDT131093 RNP131084:RNP131093 RXL131084:RXL131093 SHH131084:SHH131093 SRD131084:SRD131093 TAZ131084:TAZ131093 TKV131084:TKV131093 TUR131084:TUR131093 UEN131084:UEN131093 UOJ131084:UOJ131093 UYF131084:UYF131093 VIB131084:VIB131093 VRX131084:VRX131093 WBT131084:WBT131093 WLP131084:WLP131093 WVL131084:WVL131093 D196620:D196629 IZ196620:IZ196629 SV196620:SV196629 ACR196620:ACR196629 AMN196620:AMN196629 AWJ196620:AWJ196629 BGF196620:BGF196629 BQB196620:BQB196629 BZX196620:BZX196629 CJT196620:CJT196629 CTP196620:CTP196629 DDL196620:DDL196629 DNH196620:DNH196629 DXD196620:DXD196629 EGZ196620:EGZ196629 EQV196620:EQV196629 FAR196620:FAR196629 FKN196620:FKN196629 FUJ196620:FUJ196629 GEF196620:GEF196629 GOB196620:GOB196629 GXX196620:GXX196629 HHT196620:HHT196629 HRP196620:HRP196629 IBL196620:IBL196629 ILH196620:ILH196629 IVD196620:IVD196629 JEZ196620:JEZ196629 JOV196620:JOV196629 JYR196620:JYR196629 KIN196620:KIN196629 KSJ196620:KSJ196629 LCF196620:LCF196629 LMB196620:LMB196629 LVX196620:LVX196629 MFT196620:MFT196629 MPP196620:MPP196629 MZL196620:MZL196629 NJH196620:NJH196629 NTD196620:NTD196629 OCZ196620:OCZ196629 OMV196620:OMV196629 OWR196620:OWR196629 PGN196620:PGN196629 PQJ196620:PQJ196629 QAF196620:QAF196629 QKB196620:QKB196629 QTX196620:QTX196629 RDT196620:RDT196629 RNP196620:RNP196629 RXL196620:RXL196629 SHH196620:SHH196629 SRD196620:SRD196629 TAZ196620:TAZ196629 TKV196620:TKV196629 TUR196620:TUR196629 UEN196620:UEN196629 UOJ196620:UOJ196629 UYF196620:UYF196629 VIB196620:VIB196629 VRX196620:VRX196629 WBT196620:WBT196629 WLP196620:WLP196629 WVL196620:WVL196629 D262156:D262165 IZ262156:IZ262165 SV262156:SV262165 ACR262156:ACR262165 AMN262156:AMN262165 AWJ262156:AWJ262165 BGF262156:BGF262165 BQB262156:BQB262165 BZX262156:BZX262165 CJT262156:CJT262165 CTP262156:CTP262165 DDL262156:DDL262165 DNH262156:DNH262165 DXD262156:DXD262165 EGZ262156:EGZ262165 EQV262156:EQV262165 FAR262156:FAR262165 FKN262156:FKN262165 FUJ262156:FUJ262165 GEF262156:GEF262165 GOB262156:GOB262165 GXX262156:GXX262165 HHT262156:HHT262165 HRP262156:HRP262165 IBL262156:IBL262165 ILH262156:ILH262165 IVD262156:IVD262165 JEZ262156:JEZ262165 JOV262156:JOV262165 JYR262156:JYR262165 KIN262156:KIN262165 KSJ262156:KSJ262165 LCF262156:LCF262165 LMB262156:LMB262165 LVX262156:LVX262165 MFT262156:MFT262165 MPP262156:MPP262165 MZL262156:MZL262165 NJH262156:NJH262165 NTD262156:NTD262165 OCZ262156:OCZ262165 OMV262156:OMV262165 OWR262156:OWR262165 PGN262156:PGN262165 PQJ262156:PQJ262165 QAF262156:QAF262165 QKB262156:QKB262165 QTX262156:QTX262165 RDT262156:RDT262165 RNP262156:RNP262165 RXL262156:RXL262165 SHH262156:SHH262165 SRD262156:SRD262165 TAZ262156:TAZ262165 TKV262156:TKV262165 TUR262156:TUR262165 UEN262156:UEN262165 UOJ262156:UOJ262165 UYF262156:UYF262165 VIB262156:VIB262165 VRX262156:VRX262165 WBT262156:WBT262165 WLP262156:WLP262165 WVL262156:WVL262165 D327692:D327701 IZ327692:IZ327701 SV327692:SV327701 ACR327692:ACR327701 AMN327692:AMN327701 AWJ327692:AWJ327701 BGF327692:BGF327701 BQB327692:BQB327701 BZX327692:BZX327701 CJT327692:CJT327701 CTP327692:CTP327701 DDL327692:DDL327701 DNH327692:DNH327701 DXD327692:DXD327701 EGZ327692:EGZ327701 EQV327692:EQV327701 FAR327692:FAR327701 FKN327692:FKN327701 FUJ327692:FUJ327701 GEF327692:GEF327701 GOB327692:GOB327701 GXX327692:GXX327701 HHT327692:HHT327701 HRP327692:HRP327701 IBL327692:IBL327701 ILH327692:ILH327701 IVD327692:IVD327701 JEZ327692:JEZ327701 JOV327692:JOV327701 JYR327692:JYR327701 KIN327692:KIN327701 KSJ327692:KSJ327701 LCF327692:LCF327701 LMB327692:LMB327701 LVX327692:LVX327701 MFT327692:MFT327701 MPP327692:MPP327701 MZL327692:MZL327701 NJH327692:NJH327701 NTD327692:NTD327701 OCZ327692:OCZ327701 OMV327692:OMV327701 OWR327692:OWR327701 PGN327692:PGN327701 PQJ327692:PQJ327701 QAF327692:QAF327701 QKB327692:QKB327701 QTX327692:QTX327701 RDT327692:RDT327701 RNP327692:RNP327701 RXL327692:RXL327701 SHH327692:SHH327701 SRD327692:SRD327701 TAZ327692:TAZ327701 TKV327692:TKV327701 TUR327692:TUR327701 UEN327692:UEN327701 UOJ327692:UOJ327701 UYF327692:UYF327701 VIB327692:VIB327701 VRX327692:VRX327701 WBT327692:WBT327701 WLP327692:WLP327701 WVL327692:WVL327701 D393228:D393237 IZ393228:IZ393237 SV393228:SV393237 ACR393228:ACR393237 AMN393228:AMN393237 AWJ393228:AWJ393237 BGF393228:BGF393237 BQB393228:BQB393237 BZX393228:BZX393237 CJT393228:CJT393237 CTP393228:CTP393237 DDL393228:DDL393237 DNH393228:DNH393237 DXD393228:DXD393237 EGZ393228:EGZ393237 EQV393228:EQV393237 FAR393228:FAR393237 FKN393228:FKN393237 FUJ393228:FUJ393237 GEF393228:GEF393237 GOB393228:GOB393237 GXX393228:GXX393237 HHT393228:HHT393237 HRP393228:HRP393237 IBL393228:IBL393237 ILH393228:ILH393237 IVD393228:IVD393237 JEZ393228:JEZ393237 JOV393228:JOV393237 JYR393228:JYR393237 KIN393228:KIN393237 KSJ393228:KSJ393237 LCF393228:LCF393237 LMB393228:LMB393237 LVX393228:LVX393237 MFT393228:MFT393237 MPP393228:MPP393237 MZL393228:MZL393237 NJH393228:NJH393237 NTD393228:NTD393237 OCZ393228:OCZ393237 OMV393228:OMV393237 OWR393228:OWR393237 PGN393228:PGN393237 PQJ393228:PQJ393237 QAF393228:QAF393237 QKB393228:QKB393237 QTX393228:QTX393237 RDT393228:RDT393237 RNP393228:RNP393237 RXL393228:RXL393237 SHH393228:SHH393237 SRD393228:SRD393237 TAZ393228:TAZ393237 TKV393228:TKV393237 TUR393228:TUR393237 UEN393228:UEN393237 UOJ393228:UOJ393237 UYF393228:UYF393237 VIB393228:VIB393237 VRX393228:VRX393237 WBT393228:WBT393237 WLP393228:WLP393237 WVL393228:WVL393237 D458764:D458773 IZ458764:IZ458773 SV458764:SV458773 ACR458764:ACR458773 AMN458764:AMN458773 AWJ458764:AWJ458773 BGF458764:BGF458773 BQB458764:BQB458773 BZX458764:BZX458773 CJT458764:CJT458773 CTP458764:CTP458773 DDL458764:DDL458773 DNH458764:DNH458773 DXD458764:DXD458773 EGZ458764:EGZ458773 EQV458764:EQV458773 FAR458764:FAR458773 FKN458764:FKN458773 FUJ458764:FUJ458773 GEF458764:GEF458773 GOB458764:GOB458773 GXX458764:GXX458773 HHT458764:HHT458773 HRP458764:HRP458773 IBL458764:IBL458773 ILH458764:ILH458773 IVD458764:IVD458773 JEZ458764:JEZ458773 JOV458764:JOV458773 JYR458764:JYR458773 KIN458764:KIN458773 KSJ458764:KSJ458773 LCF458764:LCF458773 LMB458764:LMB458773 LVX458764:LVX458773 MFT458764:MFT458773 MPP458764:MPP458773 MZL458764:MZL458773 NJH458764:NJH458773 NTD458764:NTD458773 OCZ458764:OCZ458773 OMV458764:OMV458773 OWR458764:OWR458773 PGN458764:PGN458773 PQJ458764:PQJ458773 QAF458764:QAF458773 QKB458764:QKB458773 QTX458764:QTX458773 RDT458764:RDT458773 RNP458764:RNP458773 RXL458764:RXL458773 SHH458764:SHH458773 SRD458764:SRD458773 TAZ458764:TAZ458773 TKV458764:TKV458773 TUR458764:TUR458773 UEN458764:UEN458773 UOJ458764:UOJ458773 UYF458764:UYF458773 VIB458764:VIB458773 VRX458764:VRX458773 WBT458764:WBT458773 WLP458764:WLP458773 WVL458764:WVL458773 D524300:D524309 IZ524300:IZ524309 SV524300:SV524309 ACR524300:ACR524309 AMN524300:AMN524309 AWJ524300:AWJ524309 BGF524300:BGF524309 BQB524300:BQB524309 BZX524300:BZX524309 CJT524300:CJT524309 CTP524300:CTP524309 DDL524300:DDL524309 DNH524300:DNH524309 DXD524300:DXD524309 EGZ524300:EGZ524309 EQV524300:EQV524309 FAR524300:FAR524309 FKN524300:FKN524309 FUJ524300:FUJ524309 GEF524300:GEF524309 GOB524300:GOB524309 GXX524300:GXX524309 HHT524300:HHT524309 HRP524300:HRP524309 IBL524300:IBL524309 ILH524300:ILH524309 IVD524300:IVD524309 JEZ524300:JEZ524309 JOV524300:JOV524309 JYR524300:JYR524309 KIN524300:KIN524309 KSJ524300:KSJ524309 LCF524300:LCF524309 LMB524300:LMB524309 LVX524300:LVX524309 MFT524300:MFT524309 MPP524300:MPP524309 MZL524300:MZL524309 NJH524300:NJH524309 NTD524300:NTD524309 OCZ524300:OCZ524309 OMV524300:OMV524309 OWR524300:OWR524309 PGN524300:PGN524309 PQJ524300:PQJ524309 QAF524300:QAF524309 QKB524300:QKB524309 QTX524300:QTX524309 RDT524300:RDT524309 RNP524300:RNP524309 RXL524300:RXL524309 SHH524300:SHH524309 SRD524300:SRD524309 TAZ524300:TAZ524309 TKV524300:TKV524309 TUR524300:TUR524309 UEN524300:UEN524309 UOJ524300:UOJ524309 UYF524300:UYF524309 VIB524300:VIB524309 VRX524300:VRX524309 WBT524300:WBT524309 WLP524300:WLP524309 WVL524300:WVL524309 D589836:D589845 IZ589836:IZ589845 SV589836:SV589845 ACR589836:ACR589845 AMN589836:AMN589845 AWJ589836:AWJ589845 BGF589836:BGF589845 BQB589836:BQB589845 BZX589836:BZX589845 CJT589836:CJT589845 CTP589836:CTP589845 DDL589836:DDL589845 DNH589836:DNH589845 DXD589836:DXD589845 EGZ589836:EGZ589845 EQV589836:EQV589845 FAR589836:FAR589845 FKN589836:FKN589845 FUJ589836:FUJ589845 GEF589836:GEF589845 GOB589836:GOB589845 GXX589836:GXX589845 HHT589836:HHT589845 HRP589836:HRP589845 IBL589836:IBL589845 ILH589836:ILH589845 IVD589836:IVD589845 JEZ589836:JEZ589845 JOV589836:JOV589845 JYR589836:JYR589845 KIN589836:KIN589845 KSJ589836:KSJ589845 LCF589836:LCF589845 LMB589836:LMB589845 LVX589836:LVX589845 MFT589836:MFT589845 MPP589836:MPP589845 MZL589836:MZL589845 NJH589836:NJH589845 NTD589836:NTD589845 OCZ589836:OCZ589845 OMV589836:OMV589845 OWR589836:OWR589845 PGN589836:PGN589845 PQJ589836:PQJ589845 QAF589836:QAF589845 QKB589836:QKB589845 QTX589836:QTX589845 RDT589836:RDT589845 RNP589836:RNP589845 RXL589836:RXL589845 SHH589836:SHH589845 SRD589836:SRD589845 TAZ589836:TAZ589845 TKV589836:TKV589845 TUR589836:TUR589845 UEN589836:UEN589845 UOJ589836:UOJ589845 UYF589836:UYF589845 VIB589836:VIB589845 VRX589836:VRX589845 WBT589836:WBT589845 WLP589836:WLP589845 WVL589836:WVL589845 D655372:D655381 IZ655372:IZ655381 SV655372:SV655381 ACR655372:ACR655381 AMN655372:AMN655381 AWJ655372:AWJ655381 BGF655372:BGF655381 BQB655372:BQB655381 BZX655372:BZX655381 CJT655372:CJT655381 CTP655372:CTP655381 DDL655372:DDL655381 DNH655372:DNH655381 DXD655372:DXD655381 EGZ655372:EGZ655381 EQV655372:EQV655381 FAR655372:FAR655381 FKN655372:FKN655381 FUJ655372:FUJ655381 GEF655372:GEF655381 GOB655372:GOB655381 GXX655372:GXX655381 HHT655372:HHT655381 HRP655372:HRP655381 IBL655372:IBL655381 ILH655372:ILH655381 IVD655372:IVD655381 JEZ655372:JEZ655381 JOV655372:JOV655381 JYR655372:JYR655381 KIN655372:KIN655381 KSJ655372:KSJ655381 LCF655372:LCF655381 LMB655372:LMB655381 LVX655372:LVX655381 MFT655372:MFT655381 MPP655372:MPP655381 MZL655372:MZL655381 NJH655372:NJH655381 NTD655372:NTD655381 OCZ655372:OCZ655381 OMV655372:OMV655381 OWR655372:OWR655381 PGN655372:PGN655381 PQJ655372:PQJ655381 QAF655372:QAF655381 QKB655372:QKB655381 QTX655372:QTX655381 RDT655372:RDT655381 RNP655372:RNP655381 RXL655372:RXL655381 SHH655372:SHH655381 SRD655372:SRD655381 TAZ655372:TAZ655381 TKV655372:TKV655381 TUR655372:TUR655381 UEN655372:UEN655381 UOJ655372:UOJ655381 UYF655372:UYF655381 VIB655372:VIB655381 VRX655372:VRX655381 WBT655372:WBT655381 WLP655372:WLP655381 WVL655372:WVL655381 D720908:D720917 IZ720908:IZ720917 SV720908:SV720917 ACR720908:ACR720917 AMN720908:AMN720917 AWJ720908:AWJ720917 BGF720908:BGF720917 BQB720908:BQB720917 BZX720908:BZX720917 CJT720908:CJT720917 CTP720908:CTP720917 DDL720908:DDL720917 DNH720908:DNH720917 DXD720908:DXD720917 EGZ720908:EGZ720917 EQV720908:EQV720917 FAR720908:FAR720917 FKN720908:FKN720917 FUJ720908:FUJ720917 GEF720908:GEF720917 GOB720908:GOB720917 GXX720908:GXX720917 HHT720908:HHT720917 HRP720908:HRP720917 IBL720908:IBL720917 ILH720908:ILH720917 IVD720908:IVD720917 JEZ720908:JEZ720917 JOV720908:JOV720917 JYR720908:JYR720917 KIN720908:KIN720917 KSJ720908:KSJ720917 LCF720908:LCF720917 LMB720908:LMB720917 LVX720908:LVX720917 MFT720908:MFT720917 MPP720908:MPP720917 MZL720908:MZL720917 NJH720908:NJH720917 NTD720908:NTD720917 OCZ720908:OCZ720917 OMV720908:OMV720917 OWR720908:OWR720917 PGN720908:PGN720917 PQJ720908:PQJ720917 QAF720908:QAF720917 QKB720908:QKB720917 QTX720908:QTX720917 RDT720908:RDT720917 RNP720908:RNP720917 RXL720908:RXL720917 SHH720908:SHH720917 SRD720908:SRD720917 TAZ720908:TAZ720917 TKV720908:TKV720917 TUR720908:TUR720917 UEN720908:UEN720917 UOJ720908:UOJ720917 UYF720908:UYF720917 VIB720908:VIB720917 VRX720908:VRX720917 WBT720908:WBT720917 WLP720908:WLP720917 WVL720908:WVL720917 D786444:D786453 IZ786444:IZ786453 SV786444:SV786453 ACR786444:ACR786453 AMN786444:AMN786453 AWJ786444:AWJ786453 BGF786444:BGF786453 BQB786444:BQB786453 BZX786444:BZX786453 CJT786444:CJT786453 CTP786444:CTP786453 DDL786444:DDL786453 DNH786444:DNH786453 DXD786444:DXD786453 EGZ786444:EGZ786453 EQV786444:EQV786453 FAR786444:FAR786453 FKN786444:FKN786453 FUJ786444:FUJ786453 GEF786444:GEF786453 GOB786444:GOB786453 GXX786444:GXX786453 HHT786444:HHT786453 HRP786444:HRP786453 IBL786444:IBL786453 ILH786444:ILH786453 IVD786444:IVD786453 JEZ786444:JEZ786453 JOV786444:JOV786453 JYR786444:JYR786453 KIN786444:KIN786453 KSJ786444:KSJ786453 LCF786444:LCF786453 LMB786444:LMB786453 LVX786444:LVX786453 MFT786444:MFT786453 MPP786444:MPP786453 MZL786444:MZL786453 NJH786444:NJH786453 NTD786444:NTD786453 OCZ786444:OCZ786453 OMV786444:OMV786453 OWR786444:OWR786453 PGN786444:PGN786453 PQJ786444:PQJ786453 QAF786444:QAF786453 QKB786444:QKB786453 QTX786444:QTX786453 RDT786444:RDT786453 RNP786444:RNP786453 RXL786444:RXL786453 SHH786444:SHH786453 SRD786444:SRD786453 TAZ786444:TAZ786453 TKV786444:TKV786453 TUR786444:TUR786453 UEN786444:UEN786453 UOJ786444:UOJ786453 UYF786444:UYF786453 VIB786444:VIB786453 VRX786444:VRX786453 WBT786444:WBT786453 WLP786444:WLP786453 WVL786444:WVL786453 D851980:D851989 IZ851980:IZ851989 SV851980:SV851989 ACR851980:ACR851989 AMN851980:AMN851989 AWJ851980:AWJ851989 BGF851980:BGF851989 BQB851980:BQB851989 BZX851980:BZX851989 CJT851980:CJT851989 CTP851980:CTP851989 DDL851980:DDL851989 DNH851980:DNH851989 DXD851980:DXD851989 EGZ851980:EGZ851989 EQV851980:EQV851989 FAR851980:FAR851989 FKN851980:FKN851989 FUJ851980:FUJ851989 GEF851980:GEF851989 GOB851980:GOB851989 GXX851980:GXX851989 HHT851980:HHT851989 HRP851980:HRP851989 IBL851980:IBL851989 ILH851980:ILH851989 IVD851980:IVD851989 JEZ851980:JEZ851989 JOV851980:JOV851989 JYR851980:JYR851989 KIN851980:KIN851989 KSJ851980:KSJ851989 LCF851980:LCF851989 LMB851980:LMB851989 LVX851980:LVX851989 MFT851980:MFT851989 MPP851980:MPP851989 MZL851980:MZL851989 NJH851980:NJH851989 NTD851980:NTD851989 OCZ851980:OCZ851989 OMV851980:OMV851989 OWR851980:OWR851989 PGN851980:PGN851989 PQJ851980:PQJ851989 QAF851980:QAF851989 QKB851980:QKB851989 QTX851980:QTX851989 RDT851980:RDT851989 RNP851980:RNP851989 RXL851980:RXL851989 SHH851980:SHH851989 SRD851980:SRD851989 TAZ851980:TAZ851989 TKV851980:TKV851989 TUR851980:TUR851989 UEN851980:UEN851989 UOJ851980:UOJ851989 UYF851980:UYF851989 VIB851980:VIB851989 VRX851980:VRX851989 WBT851980:WBT851989 WLP851980:WLP851989 WVL851980:WVL851989 D917516:D917525 IZ917516:IZ917525 SV917516:SV917525 ACR917516:ACR917525 AMN917516:AMN917525 AWJ917516:AWJ917525 BGF917516:BGF917525 BQB917516:BQB917525 BZX917516:BZX917525 CJT917516:CJT917525 CTP917516:CTP917525 DDL917516:DDL917525 DNH917516:DNH917525 DXD917516:DXD917525 EGZ917516:EGZ917525 EQV917516:EQV917525 FAR917516:FAR917525 FKN917516:FKN917525 FUJ917516:FUJ917525 GEF917516:GEF917525 GOB917516:GOB917525 GXX917516:GXX917525 HHT917516:HHT917525 HRP917516:HRP917525 IBL917516:IBL917525 ILH917516:ILH917525 IVD917516:IVD917525 JEZ917516:JEZ917525 JOV917516:JOV917525 JYR917516:JYR917525 KIN917516:KIN917525 KSJ917516:KSJ917525 LCF917516:LCF917525 LMB917516:LMB917525 LVX917516:LVX917525 MFT917516:MFT917525 MPP917516:MPP917525 MZL917516:MZL917525 NJH917516:NJH917525 NTD917516:NTD917525 OCZ917516:OCZ917525 OMV917516:OMV917525 OWR917516:OWR917525 PGN917516:PGN917525 PQJ917516:PQJ917525 QAF917516:QAF917525 QKB917516:QKB917525 QTX917516:QTX917525 RDT917516:RDT917525 RNP917516:RNP917525 RXL917516:RXL917525 SHH917516:SHH917525 SRD917516:SRD917525 TAZ917516:TAZ917525 TKV917516:TKV917525 TUR917516:TUR917525 UEN917516:UEN917525 UOJ917516:UOJ917525 UYF917516:UYF917525 VIB917516:VIB917525 VRX917516:VRX917525 WBT917516:WBT917525 WLP917516:WLP917525 WVL917516:WVL917525 D983052:D983061 IZ983052:IZ983061 SV983052:SV983061 ACR983052:ACR983061 AMN983052:AMN983061 AWJ983052:AWJ983061 BGF983052:BGF983061 BQB983052:BQB983061 BZX983052:BZX983061 CJT983052:CJT983061 CTP983052:CTP983061 DDL983052:DDL983061 DNH983052:DNH983061 DXD983052:DXD983061 EGZ983052:EGZ983061 EQV983052:EQV983061 FAR983052:FAR983061 FKN983052:FKN983061 FUJ983052:FUJ983061 GEF983052:GEF983061 GOB983052:GOB983061 GXX983052:GXX983061 HHT983052:HHT983061 HRP983052:HRP983061 IBL983052:IBL983061 ILH983052:ILH983061 IVD983052:IVD983061 JEZ983052:JEZ983061 JOV983052:JOV983061 JYR983052:JYR983061 KIN983052:KIN983061 KSJ983052:KSJ983061 LCF983052:LCF983061 LMB983052:LMB983061 LVX983052:LVX983061 MFT983052:MFT983061 MPP983052:MPP983061 MZL983052:MZL983061 NJH983052:NJH983061 NTD983052:NTD983061 OCZ983052:OCZ983061 OMV983052:OMV983061 OWR983052:OWR983061 PGN983052:PGN983061 PQJ983052:PQJ983061 QAF983052:QAF983061 QKB983052:QKB983061 QTX983052:QTX983061 RDT983052:RDT983061 RNP983052:RNP983061 RXL983052:RXL983061 SHH983052:SHH983061 SRD983052:SRD983061 TAZ983052:TAZ983061 TKV983052:TKV983061 TUR983052:TUR983061 UEN983052:UEN983061 UOJ983052:UOJ983061 UYF983052:UYF983061 VIB983052:VIB983061 VRX983052:VRX983061 WBT983052:WBT983061 WLP983052:WLP983061 WVL983052:WVL983061">
      <formula1>$D$60:$D$403</formula1>
    </dataValidation>
    <dataValidation type="list" errorStyle="warning" allowBlank="1" showInputMessage="1" showErrorMessage="1" errorTitle="Factor" error="This factor is not included in the drop-down list. Is this the factor you want to use?" sqref="G12:G21 JC12:JC21 SY12:SY21 ACU12:ACU21 AMQ12:AMQ21 AWM12:AWM21 BGI12:BGI21 BQE12:BQE21 CAA12:CAA21 CJW12:CJW21 CTS12:CTS21 DDO12:DDO21 DNK12:DNK21 DXG12:DXG21 EHC12:EHC21 EQY12:EQY21 FAU12:FAU21 FKQ12:FKQ21 FUM12:FUM21 GEI12:GEI21 GOE12:GOE21 GYA12:GYA21 HHW12:HHW21 HRS12:HRS21 IBO12:IBO21 ILK12:ILK21 IVG12:IVG21 JFC12:JFC21 JOY12:JOY21 JYU12:JYU21 KIQ12:KIQ21 KSM12:KSM21 LCI12:LCI21 LME12:LME21 LWA12:LWA21 MFW12:MFW21 MPS12:MPS21 MZO12:MZO21 NJK12:NJK21 NTG12:NTG21 ODC12:ODC21 OMY12:OMY21 OWU12:OWU21 PGQ12:PGQ21 PQM12:PQM21 QAI12:QAI21 QKE12:QKE21 QUA12:QUA21 RDW12:RDW21 RNS12:RNS21 RXO12:RXO21 SHK12:SHK21 SRG12:SRG21 TBC12:TBC21 TKY12:TKY21 TUU12:TUU21 UEQ12:UEQ21 UOM12:UOM21 UYI12:UYI21 VIE12:VIE21 VSA12:VSA21 WBW12:WBW21 WLS12:WLS21 WVO12:WVO21 G65548:G65557 JC65548:JC65557 SY65548:SY65557 ACU65548:ACU65557 AMQ65548:AMQ65557 AWM65548:AWM65557 BGI65548:BGI65557 BQE65548:BQE65557 CAA65548:CAA65557 CJW65548:CJW65557 CTS65548:CTS65557 DDO65548:DDO65557 DNK65548:DNK65557 DXG65548:DXG65557 EHC65548:EHC65557 EQY65548:EQY65557 FAU65548:FAU65557 FKQ65548:FKQ65557 FUM65548:FUM65557 GEI65548:GEI65557 GOE65548:GOE65557 GYA65548:GYA65557 HHW65548:HHW65557 HRS65548:HRS65557 IBO65548:IBO65557 ILK65548:ILK65557 IVG65548:IVG65557 JFC65548:JFC65557 JOY65548:JOY65557 JYU65548:JYU65557 KIQ65548:KIQ65557 KSM65548:KSM65557 LCI65548:LCI65557 LME65548:LME65557 LWA65548:LWA65557 MFW65548:MFW65557 MPS65548:MPS65557 MZO65548:MZO65557 NJK65548:NJK65557 NTG65548:NTG65557 ODC65548:ODC65557 OMY65548:OMY65557 OWU65548:OWU65557 PGQ65548:PGQ65557 PQM65548:PQM65557 QAI65548:QAI65557 QKE65548:QKE65557 QUA65548:QUA65557 RDW65548:RDW65557 RNS65548:RNS65557 RXO65548:RXO65557 SHK65548:SHK65557 SRG65548:SRG65557 TBC65548:TBC65557 TKY65548:TKY65557 TUU65548:TUU65557 UEQ65548:UEQ65557 UOM65548:UOM65557 UYI65548:UYI65557 VIE65548:VIE65557 VSA65548:VSA65557 WBW65548:WBW65557 WLS65548:WLS65557 WVO65548:WVO65557 G131084:G131093 JC131084:JC131093 SY131084:SY131093 ACU131084:ACU131093 AMQ131084:AMQ131093 AWM131084:AWM131093 BGI131084:BGI131093 BQE131084:BQE131093 CAA131084:CAA131093 CJW131084:CJW131093 CTS131084:CTS131093 DDO131084:DDO131093 DNK131084:DNK131093 DXG131084:DXG131093 EHC131084:EHC131093 EQY131084:EQY131093 FAU131084:FAU131093 FKQ131084:FKQ131093 FUM131084:FUM131093 GEI131084:GEI131093 GOE131084:GOE131093 GYA131084:GYA131093 HHW131084:HHW131093 HRS131084:HRS131093 IBO131084:IBO131093 ILK131084:ILK131093 IVG131084:IVG131093 JFC131084:JFC131093 JOY131084:JOY131093 JYU131084:JYU131093 KIQ131084:KIQ131093 KSM131084:KSM131093 LCI131084:LCI131093 LME131084:LME131093 LWA131084:LWA131093 MFW131084:MFW131093 MPS131084:MPS131093 MZO131084:MZO131093 NJK131084:NJK131093 NTG131084:NTG131093 ODC131084:ODC131093 OMY131084:OMY131093 OWU131084:OWU131093 PGQ131084:PGQ131093 PQM131084:PQM131093 QAI131084:QAI131093 QKE131084:QKE131093 QUA131084:QUA131093 RDW131084:RDW131093 RNS131084:RNS131093 RXO131084:RXO131093 SHK131084:SHK131093 SRG131084:SRG131093 TBC131084:TBC131093 TKY131084:TKY131093 TUU131084:TUU131093 UEQ131084:UEQ131093 UOM131084:UOM131093 UYI131084:UYI131093 VIE131084:VIE131093 VSA131084:VSA131093 WBW131084:WBW131093 WLS131084:WLS131093 WVO131084:WVO131093 G196620:G196629 JC196620:JC196629 SY196620:SY196629 ACU196620:ACU196629 AMQ196620:AMQ196629 AWM196620:AWM196629 BGI196620:BGI196629 BQE196620:BQE196629 CAA196620:CAA196629 CJW196620:CJW196629 CTS196620:CTS196629 DDO196620:DDO196629 DNK196620:DNK196629 DXG196620:DXG196629 EHC196620:EHC196629 EQY196620:EQY196629 FAU196620:FAU196629 FKQ196620:FKQ196629 FUM196620:FUM196629 GEI196620:GEI196629 GOE196620:GOE196629 GYA196620:GYA196629 HHW196620:HHW196629 HRS196620:HRS196629 IBO196620:IBO196629 ILK196620:ILK196629 IVG196620:IVG196629 JFC196620:JFC196629 JOY196620:JOY196629 JYU196620:JYU196629 KIQ196620:KIQ196629 KSM196620:KSM196629 LCI196620:LCI196629 LME196620:LME196629 LWA196620:LWA196629 MFW196620:MFW196629 MPS196620:MPS196629 MZO196620:MZO196629 NJK196620:NJK196629 NTG196620:NTG196629 ODC196620:ODC196629 OMY196620:OMY196629 OWU196620:OWU196629 PGQ196620:PGQ196629 PQM196620:PQM196629 QAI196620:QAI196629 QKE196620:QKE196629 QUA196620:QUA196629 RDW196620:RDW196629 RNS196620:RNS196629 RXO196620:RXO196629 SHK196620:SHK196629 SRG196620:SRG196629 TBC196620:TBC196629 TKY196620:TKY196629 TUU196620:TUU196629 UEQ196620:UEQ196629 UOM196620:UOM196629 UYI196620:UYI196629 VIE196620:VIE196629 VSA196620:VSA196629 WBW196620:WBW196629 WLS196620:WLS196629 WVO196620:WVO196629 G262156:G262165 JC262156:JC262165 SY262156:SY262165 ACU262156:ACU262165 AMQ262156:AMQ262165 AWM262156:AWM262165 BGI262156:BGI262165 BQE262156:BQE262165 CAA262156:CAA262165 CJW262156:CJW262165 CTS262156:CTS262165 DDO262156:DDO262165 DNK262156:DNK262165 DXG262156:DXG262165 EHC262156:EHC262165 EQY262156:EQY262165 FAU262156:FAU262165 FKQ262156:FKQ262165 FUM262156:FUM262165 GEI262156:GEI262165 GOE262156:GOE262165 GYA262156:GYA262165 HHW262156:HHW262165 HRS262156:HRS262165 IBO262156:IBO262165 ILK262156:ILK262165 IVG262156:IVG262165 JFC262156:JFC262165 JOY262156:JOY262165 JYU262156:JYU262165 KIQ262156:KIQ262165 KSM262156:KSM262165 LCI262156:LCI262165 LME262156:LME262165 LWA262156:LWA262165 MFW262156:MFW262165 MPS262156:MPS262165 MZO262156:MZO262165 NJK262156:NJK262165 NTG262156:NTG262165 ODC262156:ODC262165 OMY262156:OMY262165 OWU262156:OWU262165 PGQ262156:PGQ262165 PQM262156:PQM262165 QAI262156:QAI262165 QKE262156:QKE262165 QUA262156:QUA262165 RDW262156:RDW262165 RNS262156:RNS262165 RXO262156:RXO262165 SHK262156:SHK262165 SRG262156:SRG262165 TBC262156:TBC262165 TKY262156:TKY262165 TUU262156:TUU262165 UEQ262156:UEQ262165 UOM262156:UOM262165 UYI262156:UYI262165 VIE262156:VIE262165 VSA262156:VSA262165 WBW262156:WBW262165 WLS262156:WLS262165 WVO262156:WVO262165 G327692:G327701 JC327692:JC327701 SY327692:SY327701 ACU327692:ACU327701 AMQ327692:AMQ327701 AWM327692:AWM327701 BGI327692:BGI327701 BQE327692:BQE327701 CAA327692:CAA327701 CJW327692:CJW327701 CTS327692:CTS327701 DDO327692:DDO327701 DNK327692:DNK327701 DXG327692:DXG327701 EHC327692:EHC327701 EQY327692:EQY327701 FAU327692:FAU327701 FKQ327692:FKQ327701 FUM327692:FUM327701 GEI327692:GEI327701 GOE327692:GOE327701 GYA327692:GYA327701 HHW327692:HHW327701 HRS327692:HRS327701 IBO327692:IBO327701 ILK327692:ILK327701 IVG327692:IVG327701 JFC327692:JFC327701 JOY327692:JOY327701 JYU327692:JYU327701 KIQ327692:KIQ327701 KSM327692:KSM327701 LCI327692:LCI327701 LME327692:LME327701 LWA327692:LWA327701 MFW327692:MFW327701 MPS327692:MPS327701 MZO327692:MZO327701 NJK327692:NJK327701 NTG327692:NTG327701 ODC327692:ODC327701 OMY327692:OMY327701 OWU327692:OWU327701 PGQ327692:PGQ327701 PQM327692:PQM327701 QAI327692:QAI327701 QKE327692:QKE327701 QUA327692:QUA327701 RDW327692:RDW327701 RNS327692:RNS327701 RXO327692:RXO327701 SHK327692:SHK327701 SRG327692:SRG327701 TBC327692:TBC327701 TKY327692:TKY327701 TUU327692:TUU327701 UEQ327692:UEQ327701 UOM327692:UOM327701 UYI327692:UYI327701 VIE327692:VIE327701 VSA327692:VSA327701 WBW327692:WBW327701 WLS327692:WLS327701 WVO327692:WVO327701 G393228:G393237 JC393228:JC393237 SY393228:SY393237 ACU393228:ACU393237 AMQ393228:AMQ393237 AWM393228:AWM393237 BGI393228:BGI393237 BQE393228:BQE393237 CAA393228:CAA393237 CJW393228:CJW393237 CTS393228:CTS393237 DDO393228:DDO393237 DNK393228:DNK393237 DXG393228:DXG393237 EHC393228:EHC393237 EQY393228:EQY393237 FAU393228:FAU393237 FKQ393228:FKQ393237 FUM393228:FUM393237 GEI393228:GEI393237 GOE393228:GOE393237 GYA393228:GYA393237 HHW393228:HHW393237 HRS393228:HRS393237 IBO393228:IBO393237 ILK393228:ILK393237 IVG393228:IVG393237 JFC393228:JFC393237 JOY393228:JOY393237 JYU393228:JYU393237 KIQ393228:KIQ393237 KSM393228:KSM393237 LCI393228:LCI393237 LME393228:LME393237 LWA393228:LWA393237 MFW393228:MFW393237 MPS393228:MPS393237 MZO393228:MZO393237 NJK393228:NJK393237 NTG393228:NTG393237 ODC393228:ODC393237 OMY393228:OMY393237 OWU393228:OWU393237 PGQ393228:PGQ393237 PQM393228:PQM393237 QAI393228:QAI393237 QKE393228:QKE393237 QUA393228:QUA393237 RDW393228:RDW393237 RNS393228:RNS393237 RXO393228:RXO393237 SHK393228:SHK393237 SRG393228:SRG393237 TBC393228:TBC393237 TKY393228:TKY393237 TUU393228:TUU393237 UEQ393228:UEQ393237 UOM393228:UOM393237 UYI393228:UYI393237 VIE393228:VIE393237 VSA393228:VSA393237 WBW393228:WBW393237 WLS393228:WLS393237 WVO393228:WVO393237 G458764:G458773 JC458764:JC458773 SY458764:SY458773 ACU458764:ACU458773 AMQ458764:AMQ458773 AWM458764:AWM458773 BGI458764:BGI458773 BQE458764:BQE458773 CAA458764:CAA458773 CJW458764:CJW458773 CTS458764:CTS458773 DDO458764:DDO458773 DNK458764:DNK458773 DXG458764:DXG458773 EHC458764:EHC458773 EQY458764:EQY458773 FAU458764:FAU458773 FKQ458764:FKQ458773 FUM458764:FUM458773 GEI458764:GEI458773 GOE458764:GOE458773 GYA458764:GYA458773 HHW458764:HHW458773 HRS458764:HRS458773 IBO458764:IBO458773 ILK458764:ILK458773 IVG458764:IVG458773 JFC458764:JFC458773 JOY458764:JOY458773 JYU458764:JYU458773 KIQ458764:KIQ458773 KSM458764:KSM458773 LCI458764:LCI458773 LME458764:LME458773 LWA458764:LWA458773 MFW458764:MFW458773 MPS458764:MPS458773 MZO458764:MZO458773 NJK458764:NJK458773 NTG458764:NTG458773 ODC458764:ODC458773 OMY458764:OMY458773 OWU458764:OWU458773 PGQ458764:PGQ458773 PQM458764:PQM458773 QAI458764:QAI458773 QKE458764:QKE458773 QUA458764:QUA458773 RDW458764:RDW458773 RNS458764:RNS458773 RXO458764:RXO458773 SHK458764:SHK458773 SRG458764:SRG458773 TBC458764:TBC458773 TKY458764:TKY458773 TUU458764:TUU458773 UEQ458764:UEQ458773 UOM458764:UOM458773 UYI458764:UYI458773 VIE458764:VIE458773 VSA458764:VSA458773 WBW458764:WBW458773 WLS458764:WLS458773 WVO458764:WVO458773 G524300:G524309 JC524300:JC524309 SY524300:SY524309 ACU524300:ACU524309 AMQ524300:AMQ524309 AWM524300:AWM524309 BGI524300:BGI524309 BQE524300:BQE524309 CAA524300:CAA524309 CJW524300:CJW524309 CTS524300:CTS524309 DDO524300:DDO524309 DNK524300:DNK524309 DXG524300:DXG524309 EHC524300:EHC524309 EQY524300:EQY524309 FAU524300:FAU524309 FKQ524300:FKQ524309 FUM524300:FUM524309 GEI524300:GEI524309 GOE524300:GOE524309 GYA524300:GYA524309 HHW524300:HHW524309 HRS524300:HRS524309 IBO524300:IBO524309 ILK524300:ILK524309 IVG524300:IVG524309 JFC524300:JFC524309 JOY524300:JOY524309 JYU524300:JYU524309 KIQ524300:KIQ524309 KSM524300:KSM524309 LCI524300:LCI524309 LME524300:LME524309 LWA524300:LWA524309 MFW524300:MFW524309 MPS524300:MPS524309 MZO524300:MZO524309 NJK524300:NJK524309 NTG524300:NTG524309 ODC524300:ODC524309 OMY524300:OMY524309 OWU524300:OWU524309 PGQ524300:PGQ524309 PQM524300:PQM524309 QAI524300:QAI524309 QKE524300:QKE524309 QUA524300:QUA524309 RDW524300:RDW524309 RNS524300:RNS524309 RXO524300:RXO524309 SHK524300:SHK524309 SRG524300:SRG524309 TBC524300:TBC524309 TKY524300:TKY524309 TUU524300:TUU524309 UEQ524300:UEQ524309 UOM524300:UOM524309 UYI524300:UYI524309 VIE524300:VIE524309 VSA524300:VSA524309 WBW524300:WBW524309 WLS524300:WLS524309 WVO524300:WVO524309 G589836:G589845 JC589836:JC589845 SY589836:SY589845 ACU589836:ACU589845 AMQ589836:AMQ589845 AWM589836:AWM589845 BGI589836:BGI589845 BQE589836:BQE589845 CAA589836:CAA589845 CJW589836:CJW589845 CTS589836:CTS589845 DDO589836:DDO589845 DNK589836:DNK589845 DXG589836:DXG589845 EHC589836:EHC589845 EQY589836:EQY589845 FAU589836:FAU589845 FKQ589836:FKQ589845 FUM589836:FUM589845 GEI589836:GEI589845 GOE589836:GOE589845 GYA589836:GYA589845 HHW589836:HHW589845 HRS589836:HRS589845 IBO589836:IBO589845 ILK589836:ILK589845 IVG589836:IVG589845 JFC589836:JFC589845 JOY589836:JOY589845 JYU589836:JYU589845 KIQ589836:KIQ589845 KSM589836:KSM589845 LCI589836:LCI589845 LME589836:LME589845 LWA589836:LWA589845 MFW589836:MFW589845 MPS589836:MPS589845 MZO589836:MZO589845 NJK589836:NJK589845 NTG589836:NTG589845 ODC589836:ODC589845 OMY589836:OMY589845 OWU589836:OWU589845 PGQ589836:PGQ589845 PQM589836:PQM589845 QAI589836:QAI589845 QKE589836:QKE589845 QUA589836:QUA589845 RDW589836:RDW589845 RNS589836:RNS589845 RXO589836:RXO589845 SHK589836:SHK589845 SRG589836:SRG589845 TBC589836:TBC589845 TKY589836:TKY589845 TUU589836:TUU589845 UEQ589836:UEQ589845 UOM589836:UOM589845 UYI589836:UYI589845 VIE589836:VIE589845 VSA589836:VSA589845 WBW589836:WBW589845 WLS589836:WLS589845 WVO589836:WVO589845 G655372:G655381 JC655372:JC655381 SY655372:SY655381 ACU655372:ACU655381 AMQ655372:AMQ655381 AWM655372:AWM655381 BGI655372:BGI655381 BQE655372:BQE655381 CAA655372:CAA655381 CJW655372:CJW655381 CTS655372:CTS655381 DDO655372:DDO655381 DNK655372:DNK655381 DXG655372:DXG655381 EHC655372:EHC655381 EQY655372:EQY655381 FAU655372:FAU655381 FKQ655372:FKQ655381 FUM655372:FUM655381 GEI655372:GEI655381 GOE655372:GOE655381 GYA655372:GYA655381 HHW655372:HHW655381 HRS655372:HRS655381 IBO655372:IBO655381 ILK655372:ILK655381 IVG655372:IVG655381 JFC655372:JFC655381 JOY655372:JOY655381 JYU655372:JYU655381 KIQ655372:KIQ655381 KSM655372:KSM655381 LCI655372:LCI655381 LME655372:LME655381 LWA655372:LWA655381 MFW655372:MFW655381 MPS655372:MPS655381 MZO655372:MZO655381 NJK655372:NJK655381 NTG655372:NTG655381 ODC655372:ODC655381 OMY655372:OMY655381 OWU655372:OWU655381 PGQ655372:PGQ655381 PQM655372:PQM655381 QAI655372:QAI655381 QKE655372:QKE655381 QUA655372:QUA655381 RDW655372:RDW655381 RNS655372:RNS655381 RXO655372:RXO655381 SHK655372:SHK655381 SRG655372:SRG655381 TBC655372:TBC655381 TKY655372:TKY655381 TUU655372:TUU655381 UEQ655372:UEQ655381 UOM655372:UOM655381 UYI655372:UYI655381 VIE655372:VIE655381 VSA655372:VSA655381 WBW655372:WBW655381 WLS655372:WLS655381 WVO655372:WVO655381 G720908:G720917 JC720908:JC720917 SY720908:SY720917 ACU720908:ACU720917 AMQ720908:AMQ720917 AWM720908:AWM720917 BGI720908:BGI720917 BQE720908:BQE720917 CAA720908:CAA720917 CJW720908:CJW720917 CTS720908:CTS720917 DDO720908:DDO720917 DNK720908:DNK720917 DXG720908:DXG720917 EHC720908:EHC720917 EQY720908:EQY720917 FAU720908:FAU720917 FKQ720908:FKQ720917 FUM720908:FUM720917 GEI720908:GEI720917 GOE720908:GOE720917 GYA720908:GYA720917 HHW720908:HHW720917 HRS720908:HRS720917 IBO720908:IBO720917 ILK720908:ILK720917 IVG720908:IVG720917 JFC720908:JFC720917 JOY720908:JOY720917 JYU720908:JYU720917 KIQ720908:KIQ720917 KSM720908:KSM720917 LCI720908:LCI720917 LME720908:LME720917 LWA720908:LWA720917 MFW720908:MFW720917 MPS720908:MPS720917 MZO720908:MZO720917 NJK720908:NJK720917 NTG720908:NTG720917 ODC720908:ODC720917 OMY720908:OMY720917 OWU720908:OWU720917 PGQ720908:PGQ720917 PQM720908:PQM720917 QAI720908:QAI720917 QKE720908:QKE720917 QUA720908:QUA720917 RDW720908:RDW720917 RNS720908:RNS720917 RXO720908:RXO720917 SHK720908:SHK720917 SRG720908:SRG720917 TBC720908:TBC720917 TKY720908:TKY720917 TUU720908:TUU720917 UEQ720908:UEQ720917 UOM720908:UOM720917 UYI720908:UYI720917 VIE720908:VIE720917 VSA720908:VSA720917 WBW720908:WBW720917 WLS720908:WLS720917 WVO720908:WVO720917 G786444:G786453 JC786444:JC786453 SY786444:SY786453 ACU786444:ACU786453 AMQ786444:AMQ786453 AWM786444:AWM786453 BGI786444:BGI786453 BQE786444:BQE786453 CAA786444:CAA786453 CJW786444:CJW786453 CTS786444:CTS786453 DDO786444:DDO786453 DNK786444:DNK786453 DXG786444:DXG786453 EHC786444:EHC786453 EQY786444:EQY786453 FAU786444:FAU786453 FKQ786444:FKQ786453 FUM786444:FUM786453 GEI786444:GEI786453 GOE786444:GOE786453 GYA786444:GYA786453 HHW786444:HHW786453 HRS786444:HRS786453 IBO786444:IBO786453 ILK786444:ILK786453 IVG786444:IVG786453 JFC786444:JFC786453 JOY786444:JOY786453 JYU786444:JYU786453 KIQ786444:KIQ786453 KSM786444:KSM786453 LCI786444:LCI786453 LME786444:LME786453 LWA786444:LWA786453 MFW786444:MFW786453 MPS786444:MPS786453 MZO786444:MZO786453 NJK786444:NJK786453 NTG786444:NTG786453 ODC786444:ODC786453 OMY786444:OMY786453 OWU786444:OWU786453 PGQ786444:PGQ786453 PQM786444:PQM786453 QAI786444:QAI786453 QKE786444:QKE786453 QUA786444:QUA786453 RDW786444:RDW786453 RNS786444:RNS786453 RXO786444:RXO786453 SHK786444:SHK786453 SRG786444:SRG786453 TBC786444:TBC786453 TKY786444:TKY786453 TUU786444:TUU786453 UEQ786444:UEQ786453 UOM786444:UOM786453 UYI786444:UYI786453 VIE786444:VIE786453 VSA786444:VSA786453 WBW786444:WBW786453 WLS786444:WLS786453 WVO786444:WVO786453 G851980:G851989 JC851980:JC851989 SY851980:SY851989 ACU851980:ACU851989 AMQ851980:AMQ851989 AWM851980:AWM851989 BGI851980:BGI851989 BQE851980:BQE851989 CAA851980:CAA851989 CJW851980:CJW851989 CTS851980:CTS851989 DDO851980:DDO851989 DNK851980:DNK851989 DXG851980:DXG851989 EHC851980:EHC851989 EQY851980:EQY851989 FAU851980:FAU851989 FKQ851980:FKQ851989 FUM851980:FUM851989 GEI851980:GEI851989 GOE851980:GOE851989 GYA851980:GYA851989 HHW851980:HHW851989 HRS851980:HRS851989 IBO851980:IBO851989 ILK851980:ILK851989 IVG851980:IVG851989 JFC851980:JFC851989 JOY851980:JOY851989 JYU851980:JYU851989 KIQ851980:KIQ851989 KSM851980:KSM851989 LCI851980:LCI851989 LME851980:LME851989 LWA851980:LWA851989 MFW851980:MFW851989 MPS851980:MPS851989 MZO851980:MZO851989 NJK851980:NJK851989 NTG851980:NTG851989 ODC851980:ODC851989 OMY851980:OMY851989 OWU851980:OWU851989 PGQ851980:PGQ851989 PQM851980:PQM851989 QAI851980:QAI851989 QKE851980:QKE851989 QUA851980:QUA851989 RDW851980:RDW851989 RNS851980:RNS851989 RXO851980:RXO851989 SHK851980:SHK851989 SRG851980:SRG851989 TBC851980:TBC851989 TKY851980:TKY851989 TUU851980:TUU851989 UEQ851980:UEQ851989 UOM851980:UOM851989 UYI851980:UYI851989 VIE851980:VIE851989 VSA851980:VSA851989 WBW851980:WBW851989 WLS851980:WLS851989 WVO851980:WVO851989 G917516:G917525 JC917516:JC917525 SY917516:SY917525 ACU917516:ACU917525 AMQ917516:AMQ917525 AWM917516:AWM917525 BGI917516:BGI917525 BQE917516:BQE917525 CAA917516:CAA917525 CJW917516:CJW917525 CTS917516:CTS917525 DDO917516:DDO917525 DNK917516:DNK917525 DXG917516:DXG917525 EHC917516:EHC917525 EQY917516:EQY917525 FAU917516:FAU917525 FKQ917516:FKQ917525 FUM917516:FUM917525 GEI917516:GEI917525 GOE917516:GOE917525 GYA917516:GYA917525 HHW917516:HHW917525 HRS917516:HRS917525 IBO917516:IBO917525 ILK917516:ILK917525 IVG917516:IVG917525 JFC917516:JFC917525 JOY917516:JOY917525 JYU917516:JYU917525 KIQ917516:KIQ917525 KSM917516:KSM917525 LCI917516:LCI917525 LME917516:LME917525 LWA917516:LWA917525 MFW917516:MFW917525 MPS917516:MPS917525 MZO917516:MZO917525 NJK917516:NJK917525 NTG917516:NTG917525 ODC917516:ODC917525 OMY917516:OMY917525 OWU917516:OWU917525 PGQ917516:PGQ917525 PQM917516:PQM917525 QAI917516:QAI917525 QKE917516:QKE917525 QUA917516:QUA917525 RDW917516:RDW917525 RNS917516:RNS917525 RXO917516:RXO917525 SHK917516:SHK917525 SRG917516:SRG917525 TBC917516:TBC917525 TKY917516:TKY917525 TUU917516:TUU917525 UEQ917516:UEQ917525 UOM917516:UOM917525 UYI917516:UYI917525 VIE917516:VIE917525 VSA917516:VSA917525 WBW917516:WBW917525 WLS917516:WLS917525 WVO917516:WVO917525 G983052:G983061 JC983052:JC983061 SY983052:SY983061 ACU983052:ACU983061 AMQ983052:AMQ983061 AWM983052:AWM983061 BGI983052:BGI983061 BQE983052:BQE983061 CAA983052:CAA983061 CJW983052:CJW983061 CTS983052:CTS983061 DDO983052:DDO983061 DNK983052:DNK983061 DXG983052:DXG983061 EHC983052:EHC983061 EQY983052:EQY983061 FAU983052:FAU983061 FKQ983052:FKQ983061 FUM983052:FUM983061 GEI983052:GEI983061 GOE983052:GOE983061 GYA983052:GYA983061 HHW983052:HHW983061 HRS983052:HRS983061 IBO983052:IBO983061 ILK983052:ILK983061 IVG983052:IVG983061 JFC983052:JFC983061 JOY983052:JOY983061 JYU983052:JYU983061 KIQ983052:KIQ983061 KSM983052:KSM983061 LCI983052:LCI983061 LME983052:LME983061 LWA983052:LWA983061 MFW983052:MFW983061 MPS983052:MPS983061 MZO983052:MZO983061 NJK983052:NJK983061 NTG983052:NTG983061 ODC983052:ODC983061 OMY983052:OMY983061 OWU983052:OWU983061 PGQ983052:PGQ983061 PQM983052:PQM983061 QAI983052:QAI983061 QKE983052:QKE983061 QUA983052:QUA983061 RDW983052:RDW983061 RNS983052:RNS983061 RXO983052:RXO983061 SHK983052:SHK983061 SRG983052:SRG983061 TBC983052:TBC983061 TKY983052:TKY983061 TUU983052:TUU983061 UEQ983052:UEQ983061 UOM983052:UOM983061 UYI983052:UYI983061 VIE983052:VIE983061 VSA983052:VSA983061 WBW983052:WBW983061 WLS983052:WLS983061 WVO983052:WVO983061">
      <formula1>$G$60:$G$160</formula1>
    </dataValidation>
    <dataValidation type="list" errorStyle="warning" allowBlank="1" showInputMessage="1" showErrorMessage="1" errorTitle="FERC ACCOUNT" error="This FERC Account is not included in the drop-down list. Is this the account you want to use?" sqref="D10:D11 IZ10:IZ11 SV10:SV11 ACR10:ACR11 AMN10:AMN11 AWJ10:AWJ11 BGF10:BGF11 BQB10:BQB11 BZX10:BZX11 CJT10:CJT11 CTP10:CTP11 DDL10:DDL11 DNH10:DNH11 DXD10:DXD11 EGZ10:EGZ11 EQV10:EQV11 FAR10:FAR11 FKN10:FKN11 FUJ10:FUJ11 GEF10:GEF11 GOB10:GOB11 GXX10:GXX11 HHT10:HHT11 HRP10:HRP11 IBL10:IBL11 ILH10:ILH11 IVD10:IVD11 JEZ10:JEZ11 JOV10:JOV11 JYR10:JYR11 KIN10:KIN11 KSJ10:KSJ11 LCF10:LCF11 LMB10:LMB11 LVX10:LVX11 MFT10:MFT11 MPP10:MPP11 MZL10:MZL11 NJH10:NJH11 NTD10:NTD11 OCZ10:OCZ11 OMV10:OMV11 OWR10:OWR11 PGN10:PGN11 PQJ10:PQJ11 QAF10:QAF11 QKB10:QKB11 QTX10:QTX11 RDT10:RDT11 RNP10:RNP11 RXL10:RXL11 SHH10:SHH11 SRD10:SRD11 TAZ10:TAZ11 TKV10:TKV11 TUR10:TUR11 UEN10:UEN11 UOJ10:UOJ11 UYF10:UYF11 VIB10:VIB11 VRX10:VRX11 WBT10:WBT11 WLP10:WLP11 WVL10:WVL11 D65546:D65547 IZ65546:IZ65547 SV65546:SV65547 ACR65546:ACR65547 AMN65546:AMN65547 AWJ65546:AWJ65547 BGF65546:BGF65547 BQB65546:BQB65547 BZX65546:BZX65547 CJT65546:CJT65547 CTP65546:CTP65547 DDL65546:DDL65547 DNH65546:DNH65547 DXD65546:DXD65547 EGZ65546:EGZ65547 EQV65546:EQV65547 FAR65546:FAR65547 FKN65546:FKN65547 FUJ65546:FUJ65547 GEF65546:GEF65547 GOB65546:GOB65547 GXX65546:GXX65547 HHT65546:HHT65547 HRP65546:HRP65547 IBL65546:IBL65547 ILH65546:ILH65547 IVD65546:IVD65547 JEZ65546:JEZ65547 JOV65546:JOV65547 JYR65546:JYR65547 KIN65546:KIN65547 KSJ65546:KSJ65547 LCF65546:LCF65547 LMB65546:LMB65547 LVX65546:LVX65547 MFT65546:MFT65547 MPP65546:MPP65547 MZL65546:MZL65547 NJH65546:NJH65547 NTD65546:NTD65547 OCZ65546:OCZ65547 OMV65546:OMV65547 OWR65546:OWR65547 PGN65546:PGN65547 PQJ65546:PQJ65547 QAF65546:QAF65547 QKB65546:QKB65547 QTX65546:QTX65547 RDT65546:RDT65547 RNP65546:RNP65547 RXL65546:RXL65547 SHH65546:SHH65547 SRD65546:SRD65547 TAZ65546:TAZ65547 TKV65546:TKV65547 TUR65546:TUR65547 UEN65546:UEN65547 UOJ65546:UOJ65547 UYF65546:UYF65547 VIB65546:VIB65547 VRX65546:VRX65547 WBT65546:WBT65547 WLP65546:WLP65547 WVL65546:WVL65547 D131082:D131083 IZ131082:IZ131083 SV131082:SV131083 ACR131082:ACR131083 AMN131082:AMN131083 AWJ131082:AWJ131083 BGF131082:BGF131083 BQB131082:BQB131083 BZX131082:BZX131083 CJT131082:CJT131083 CTP131082:CTP131083 DDL131082:DDL131083 DNH131082:DNH131083 DXD131082:DXD131083 EGZ131082:EGZ131083 EQV131082:EQV131083 FAR131082:FAR131083 FKN131082:FKN131083 FUJ131082:FUJ131083 GEF131082:GEF131083 GOB131082:GOB131083 GXX131082:GXX131083 HHT131082:HHT131083 HRP131082:HRP131083 IBL131082:IBL131083 ILH131082:ILH131083 IVD131082:IVD131083 JEZ131082:JEZ131083 JOV131082:JOV131083 JYR131082:JYR131083 KIN131082:KIN131083 KSJ131082:KSJ131083 LCF131082:LCF131083 LMB131082:LMB131083 LVX131082:LVX131083 MFT131082:MFT131083 MPP131082:MPP131083 MZL131082:MZL131083 NJH131082:NJH131083 NTD131082:NTD131083 OCZ131082:OCZ131083 OMV131082:OMV131083 OWR131082:OWR131083 PGN131082:PGN131083 PQJ131082:PQJ131083 QAF131082:QAF131083 QKB131082:QKB131083 QTX131082:QTX131083 RDT131082:RDT131083 RNP131082:RNP131083 RXL131082:RXL131083 SHH131082:SHH131083 SRD131082:SRD131083 TAZ131082:TAZ131083 TKV131082:TKV131083 TUR131082:TUR131083 UEN131082:UEN131083 UOJ131082:UOJ131083 UYF131082:UYF131083 VIB131082:VIB131083 VRX131082:VRX131083 WBT131082:WBT131083 WLP131082:WLP131083 WVL131082:WVL131083 D196618:D196619 IZ196618:IZ196619 SV196618:SV196619 ACR196618:ACR196619 AMN196618:AMN196619 AWJ196618:AWJ196619 BGF196618:BGF196619 BQB196618:BQB196619 BZX196618:BZX196619 CJT196618:CJT196619 CTP196618:CTP196619 DDL196618:DDL196619 DNH196618:DNH196619 DXD196618:DXD196619 EGZ196618:EGZ196619 EQV196618:EQV196619 FAR196618:FAR196619 FKN196618:FKN196619 FUJ196618:FUJ196619 GEF196618:GEF196619 GOB196618:GOB196619 GXX196618:GXX196619 HHT196618:HHT196619 HRP196618:HRP196619 IBL196618:IBL196619 ILH196618:ILH196619 IVD196618:IVD196619 JEZ196618:JEZ196619 JOV196618:JOV196619 JYR196618:JYR196619 KIN196618:KIN196619 KSJ196618:KSJ196619 LCF196618:LCF196619 LMB196618:LMB196619 LVX196618:LVX196619 MFT196618:MFT196619 MPP196618:MPP196619 MZL196618:MZL196619 NJH196618:NJH196619 NTD196618:NTD196619 OCZ196618:OCZ196619 OMV196618:OMV196619 OWR196618:OWR196619 PGN196618:PGN196619 PQJ196618:PQJ196619 QAF196618:QAF196619 QKB196618:QKB196619 QTX196618:QTX196619 RDT196618:RDT196619 RNP196618:RNP196619 RXL196618:RXL196619 SHH196618:SHH196619 SRD196618:SRD196619 TAZ196618:TAZ196619 TKV196618:TKV196619 TUR196618:TUR196619 UEN196618:UEN196619 UOJ196618:UOJ196619 UYF196618:UYF196619 VIB196618:VIB196619 VRX196618:VRX196619 WBT196618:WBT196619 WLP196618:WLP196619 WVL196618:WVL196619 D262154:D262155 IZ262154:IZ262155 SV262154:SV262155 ACR262154:ACR262155 AMN262154:AMN262155 AWJ262154:AWJ262155 BGF262154:BGF262155 BQB262154:BQB262155 BZX262154:BZX262155 CJT262154:CJT262155 CTP262154:CTP262155 DDL262154:DDL262155 DNH262154:DNH262155 DXD262154:DXD262155 EGZ262154:EGZ262155 EQV262154:EQV262155 FAR262154:FAR262155 FKN262154:FKN262155 FUJ262154:FUJ262155 GEF262154:GEF262155 GOB262154:GOB262155 GXX262154:GXX262155 HHT262154:HHT262155 HRP262154:HRP262155 IBL262154:IBL262155 ILH262154:ILH262155 IVD262154:IVD262155 JEZ262154:JEZ262155 JOV262154:JOV262155 JYR262154:JYR262155 KIN262154:KIN262155 KSJ262154:KSJ262155 LCF262154:LCF262155 LMB262154:LMB262155 LVX262154:LVX262155 MFT262154:MFT262155 MPP262154:MPP262155 MZL262154:MZL262155 NJH262154:NJH262155 NTD262154:NTD262155 OCZ262154:OCZ262155 OMV262154:OMV262155 OWR262154:OWR262155 PGN262154:PGN262155 PQJ262154:PQJ262155 QAF262154:QAF262155 QKB262154:QKB262155 QTX262154:QTX262155 RDT262154:RDT262155 RNP262154:RNP262155 RXL262154:RXL262155 SHH262154:SHH262155 SRD262154:SRD262155 TAZ262154:TAZ262155 TKV262154:TKV262155 TUR262154:TUR262155 UEN262154:UEN262155 UOJ262154:UOJ262155 UYF262154:UYF262155 VIB262154:VIB262155 VRX262154:VRX262155 WBT262154:WBT262155 WLP262154:WLP262155 WVL262154:WVL262155 D327690:D327691 IZ327690:IZ327691 SV327690:SV327691 ACR327690:ACR327691 AMN327690:AMN327691 AWJ327690:AWJ327691 BGF327690:BGF327691 BQB327690:BQB327691 BZX327690:BZX327691 CJT327690:CJT327691 CTP327690:CTP327691 DDL327690:DDL327691 DNH327690:DNH327691 DXD327690:DXD327691 EGZ327690:EGZ327691 EQV327690:EQV327691 FAR327690:FAR327691 FKN327690:FKN327691 FUJ327690:FUJ327691 GEF327690:GEF327691 GOB327690:GOB327691 GXX327690:GXX327691 HHT327690:HHT327691 HRP327690:HRP327691 IBL327690:IBL327691 ILH327690:ILH327691 IVD327690:IVD327691 JEZ327690:JEZ327691 JOV327690:JOV327691 JYR327690:JYR327691 KIN327690:KIN327691 KSJ327690:KSJ327691 LCF327690:LCF327691 LMB327690:LMB327691 LVX327690:LVX327691 MFT327690:MFT327691 MPP327690:MPP327691 MZL327690:MZL327691 NJH327690:NJH327691 NTD327690:NTD327691 OCZ327690:OCZ327691 OMV327690:OMV327691 OWR327690:OWR327691 PGN327690:PGN327691 PQJ327690:PQJ327691 QAF327690:QAF327691 QKB327690:QKB327691 QTX327690:QTX327691 RDT327690:RDT327691 RNP327690:RNP327691 RXL327690:RXL327691 SHH327690:SHH327691 SRD327690:SRD327691 TAZ327690:TAZ327691 TKV327690:TKV327691 TUR327690:TUR327691 UEN327690:UEN327691 UOJ327690:UOJ327691 UYF327690:UYF327691 VIB327690:VIB327691 VRX327690:VRX327691 WBT327690:WBT327691 WLP327690:WLP327691 WVL327690:WVL327691 D393226:D393227 IZ393226:IZ393227 SV393226:SV393227 ACR393226:ACR393227 AMN393226:AMN393227 AWJ393226:AWJ393227 BGF393226:BGF393227 BQB393226:BQB393227 BZX393226:BZX393227 CJT393226:CJT393227 CTP393226:CTP393227 DDL393226:DDL393227 DNH393226:DNH393227 DXD393226:DXD393227 EGZ393226:EGZ393227 EQV393226:EQV393227 FAR393226:FAR393227 FKN393226:FKN393227 FUJ393226:FUJ393227 GEF393226:GEF393227 GOB393226:GOB393227 GXX393226:GXX393227 HHT393226:HHT393227 HRP393226:HRP393227 IBL393226:IBL393227 ILH393226:ILH393227 IVD393226:IVD393227 JEZ393226:JEZ393227 JOV393226:JOV393227 JYR393226:JYR393227 KIN393226:KIN393227 KSJ393226:KSJ393227 LCF393226:LCF393227 LMB393226:LMB393227 LVX393226:LVX393227 MFT393226:MFT393227 MPP393226:MPP393227 MZL393226:MZL393227 NJH393226:NJH393227 NTD393226:NTD393227 OCZ393226:OCZ393227 OMV393226:OMV393227 OWR393226:OWR393227 PGN393226:PGN393227 PQJ393226:PQJ393227 QAF393226:QAF393227 QKB393226:QKB393227 QTX393226:QTX393227 RDT393226:RDT393227 RNP393226:RNP393227 RXL393226:RXL393227 SHH393226:SHH393227 SRD393226:SRD393227 TAZ393226:TAZ393227 TKV393226:TKV393227 TUR393226:TUR393227 UEN393226:UEN393227 UOJ393226:UOJ393227 UYF393226:UYF393227 VIB393226:VIB393227 VRX393226:VRX393227 WBT393226:WBT393227 WLP393226:WLP393227 WVL393226:WVL393227 D458762:D458763 IZ458762:IZ458763 SV458762:SV458763 ACR458762:ACR458763 AMN458762:AMN458763 AWJ458762:AWJ458763 BGF458762:BGF458763 BQB458762:BQB458763 BZX458762:BZX458763 CJT458762:CJT458763 CTP458762:CTP458763 DDL458762:DDL458763 DNH458762:DNH458763 DXD458762:DXD458763 EGZ458762:EGZ458763 EQV458762:EQV458763 FAR458762:FAR458763 FKN458762:FKN458763 FUJ458762:FUJ458763 GEF458762:GEF458763 GOB458762:GOB458763 GXX458762:GXX458763 HHT458762:HHT458763 HRP458762:HRP458763 IBL458762:IBL458763 ILH458762:ILH458763 IVD458762:IVD458763 JEZ458762:JEZ458763 JOV458762:JOV458763 JYR458762:JYR458763 KIN458762:KIN458763 KSJ458762:KSJ458763 LCF458762:LCF458763 LMB458762:LMB458763 LVX458762:LVX458763 MFT458762:MFT458763 MPP458762:MPP458763 MZL458762:MZL458763 NJH458762:NJH458763 NTD458762:NTD458763 OCZ458762:OCZ458763 OMV458762:OMV458763 OWR458762:OWR458763 PGN458762:PGN458763 PQJ458762:PQJ458763 QAF458762:QAF458763 QKB458762:QKB458763 QTX458762:QTX458763 RDT458762:RDT458763 RNP458762:RNP458763 RXL458762:RXL458763 SHH458762:SHH458763 SRD458762:SRD458763 TAZ458762:TAZ458763 TKV458762:TKV458763 TUR458762:TUR458763 UEN458762:UEN458763 UOJ458762:UOJ458763 UYF458762:UYF458763 VIB458762:VIB458763 VRX458762:VRX458763 WBT458762:WBT458763 WLP458762:WLP458763 WVL458762:WVL458763 D524298:D524299 IZ524298:IZ524299 SV524298:SV524299 ACR524298:ACR524299 AMN524298:AMN524299 AWJ524298:AWJ524299 BGF524298:BGF524299 BQB524298:BQB524299 BZX524298:BZX524299 CJT524298:CJT524299 CTP524298:CTP524299 DDL524298:DDL524299 DNH524298:DNH524299 DXD524298:DXD524299 EGZ524298:EGZ524299 EQV524298:EQV524299 FAR524298:FAR524299 FKN524298:FKN524299 FUJ524298:FUJ524299 GEF524298:GEF524299 GOB524298:GOB524299 GXX524298:GXX524299 HHT524298:HHT524299 HRP524298:HRP524299 IBL524298:IBL524299 ILH524298:ILH524299 IVD524298:IVD524299 JEZ524298:JEZ524299 JOV524298:JOV524299 JYR524298:JYR524299 KIN524298:KIN524299 KSJ524298:KSJ524299 LCF524298:LCF524299 LMB524298:LMB524299 LVX524298:LVX524299 MFT524298:MFT524299 MPP524298:MPP524299 MZL524298:MZL524299 NJH524298:NJH524299 NTD524298:NTD524299 OCZ524298:OCZ524299 OMV524298:OMV524299 OWR524298:OWR524299 PGN524298:PGN524299 PQJ524298:PQJ524299 QAF524298:QAF524299 QKB524298:QKB524299 QTX524298:QTX524299 RDT524298:RDT524299 RNP524298:RNP524299 RXL524298:RXL524299 SHH524298:SHH524299 SRD524298:SRD524299 TAZ524298:TAZ524299 TKV524298:TKV524299 TUR524298:TUR524299 UEN524298:UEN524299 UOJ524298:UOJ524299 UYF524298:UYF524299 VIB524298:VIB524299 VRX524298:VRX524299 WBT524298:WBT524299 WLP524298:WLP524299 WVL524298:WVL524299 D589834:D589835 IZ589834:IZ589835 SV589834:SV589835 ACR589834:ACR589835 AMN589834:AMN589835 AWJ589834:AWJ589835 BGF589834:BGF589835 BQB589834:BQB589835 BZX589834:BZX589835 CJT589834:CJT589835 CTP589834:CTP589835 DDL589834:DDL589835 DNH589834:DNH589835 DXD589834:DXD589835 EGZ589834:EGZ589835 EQV589834:EQV589835 FAR589834:FAR589835 FKN589834:FKN589835 FUJ589834:FUJ589835 GEF589834:GEF589835 GOB589834:GOB589835 GXX589834:GXX589835 HHT589834:HHT589835 HRP589834:HRP589835 IBL589834:IBL589835 ILH589834:ILH589835 IVD589834:IVD589835 JEZ589834:JEZ589835 JOV589834:JOV589835 JYR589834:JYR589835 KIN589834:KIN589835 KSJ589834:KSJ589835 LCF589834:LCF589835 LMB589834:LMB589835 LVX589834:LVX589835 MFT589834:MFT589835 MPP589834:MPP589835 MZL589834:MZL589835 NJH589834:NJH589835 NTD589834:NTD589835 OCZ589834:OCZ589835 OMV589834:OMV589835 OWR589834:OWR589835 PGN589834:PGN589835 PQJ589834:PQJ589835 QAF589834:QAF589835 QKB589834:QKB589835 QTX589834:QTX589835 RDT589834:RDT589835 RNP589834:RNP589835 RXL589834:RXL589835 SHH589834:SHH589835 SRD589834:SRD589835 TAZ589834:TAZ589835 TKV589834:TKV589835 TUR589834:TUR589835 UEN589834:UEN589835 UOJ589834:UOJ589835 UYF589834:UYF589835 VIB589834:VIB589835 VRX589834:VRX589835 WBT589834:WBT589835 WLP589834:WLP589835 WVL589834:WVL589835 D655370:D655371 IZ655370:IZ655371 SV655370:SV655371 ACR655370:ACR655371 AMN655370:AMN655371 AWJ655370:AWJ655371 BGF655370:BGF655371 BQB655370:BQB655371 BZX655370:BZX655371 CJT655370:CJT655371 CTP655370:CTP655371 DDL655370:DDL655371 DNH655370:DNH655371 DXD655370:DXD655371 EGZ655370:EGZ655371 EQV655370:EQV655371 FAR655370:FAR655371 FKN655370:FKN655371 FUJ655370:FUJ655371 GEF655370:GEF655371 GOB655370:GOB655371 GXX655370:GXX655371 HHT655370:HHT655371 HRP655370:HRP655371 IBL655370:IBL655371 ILH655370:ILH655371 IVD655370:IVD655371 JEZ655370:JEZ655371 JOV655370:JOV655371 JYR655370:JYR655371 KIN655370:KIN655371 KSJ655370:KSJ655371 LCF655370:LCF655371 LMB655370:LMB655371 LVX655370:LVX655371 MFT655370:MFT655371 MPP655370:MPP655371 MZL655370:MZL655371 NJH655370:NJH655371 NTD655370:NTD655371 OCZ655370:OCZ655371 OMV655370:OMV655371 OWR655370:OWR655371 PGN655370:PGN655371 PQJ655370:PQJ655371 QAF655370:QAF655371 QKB655370:QKB655371 QTX655370:QTX655371 RDT655370:RDT655371 RNP655370:RNP655371 RXL655370:RXL655371 SHH655370:SHH655371 SRD655370:SRD655371 TAZ655370:TAZ655371 TKV655370:TKV655371 TUR655370:TUR655371 UEN655370:UEN655371 UOJ655370:UOJ655371 UYF655370:UYF655371 VIB655370:VIB655371 VRX655370:VRX655371 WBT655370:WBT655371 WLP655370:WLP655371 WVL655370:WVL655371 D720906:D720907 IZ720906:IZ720907 SV720906:SV720907 ACR720906:ACR720907 AMN720906:AMN720907 AWJ720906:AWJ720907 BGF720906:BGF720907 BQB720906:BQB720907 BZX720906:BZX720907 CJT720906:CJT720907 CTP720906:CTP720907 DDL720906:DDL720907 DNH720906:DNH720907 DXD720906:DXD720907 EGZ720906:EGZ720907 EQV720906:EQV720907 FAR720906:FAR720907 FKN720906:FKN720907 FUJ720906:FUJ720907 GEF720906:GEF720907 GOB720906:GOB720907 GXX720906:GXX720907 HHT720906:HHT720907 HRP720906:HRP720907 IBL720906:IBL720907 ILH720906:ILH720907 IVD720906:IVD720907 JEZ720906:JEZ720907 JOV720906:JOV720907 JYR720906:JYR720907 KIN720906:KIN720907 KSJ720906:KSJ720907 LCF720906:LCF720907 LMB720906:LMB720907 LVX720906:LVX720907 MFT720906:MFT720907 MPP720906:MPP720907 MZL720906:MZL720907 NJH720906:NJH720907 NTD720906:NTD720907 OCZ720906:OCZ720907 OMV720906:OMV720907 OWR720906:OWR720907 PGN720906:PGN720907 PQJ720906:PQJ720907 QAF720906:QAF720907 QKB720906:QKB720907 QTX720906:QTX720907 RDT720906:RDT720907 RNP720906:RNP720907 RXL720906:RXL720907 SHH720906:SHH720907 SRD720906:SRD720907 TAZ720906:TAZ720907 TKV720906:TKV720907 TUR720906:TUR720907 UEN720906:UEN720907 UOJ720906:UOJ720907 UYF720906:UYF720907 VIB720906:VIB720907 VRX720906:VRX720907 WBT720906:WBT720907 WLP720906:WLP720907 WVL720906:WVL720907 D786442:D786443 IZ786442:IZ786443 SV786442:SV786443 ACR786442:ACR786443 AMN786442:AMN786443 AWJ786442:AWJ786443 BGF786442:BGF786443 BQB786442:BQB786443 BZX786442:BZX786443 CJT786442:CJT786443 CTP786442:CTP786443 DDL786442:DDL786443 DNH786442:DNH786443 DXD786442:DXD786443 EGZ786442:EGZ786443 EQV786442:EQV786443 FAR786442:FAR786443 FKN786442:FKN786443 FUJ786442:FUJ786443 GEF786442:GEF786443 GOB786442:GOB786443 GXX786442:GXX786443 HHT786442:HHT786443 HRP786442:HRP786443 IBL786442:IBL786443 ILH786442:ILH786443 IVD786442:IVD786443 JEZ786442:JEZ786443 JOV786442:JOV786443 JYR786442:JYR786443 KIN786442:KIN786443 KSJ786442:KSJ786443 LCF786442:LCF786443 LMB786442:LMB786443 LVX786442:LVX786443 MFT786442:MFT786443 MPP786442:MPP786443 MZL786442:MZL786443 NJH786442:NJH786443 NTD786442:NTD786443 OCZ786442:OCZ786443 OMV786442:OMV786443 OWR786442:OWR786443 PGN786442:PGN786443 PQJ786442:PQJ786443 QAF786442:QAF786443 QKB786442:QKB786443 QTX786442:QTX786443 RDT786442:RDT786443 RNP786442:RNP786443 RXL786442:RXL786443 SHH786442:SHH786443 SRD786442:SRD786443 TAZ786442:TAZ786443 TKV786442:TKV786443 TUR786442:TUR786443 UEN786442:UEN786443 UOJ786442:UOJ786443 UYF786442:UYF786443 VIB786442:VIB786443 VRX786442:VRX786443 WBT786442:WBT786443 WLP786442:WLP786443 WVL786442:WVL786443 D851978:D851979 IZ851978:IZ851979 SV851978:SV851979 ACR851978:ACR851979 AMN851978:AMN851979 AWJ851978:AWJ851979 BGF851978:BGF851979 BQB851978:BQB851979 BZX851978:BZX851979 CJT851978:CJT851979 CTP851978:CTP851979 DDL851978:DDL851979 DNH851978:DNH851979 DXD851978:DXD851979 EGZ851978:EGZ851979 EQV851978:EQV851979 FAR851978:FAR851979 FKN851978:FKN851979 FUJ851978:FUJ851979 GEF851978:GEF851979 GOB851978:GOB851979 GXX851978:GXX851979 HHT851978:HHT851979 HRP851978:HRP851979 IBL851978:IBL851979 ILH851978:ILH851979 IVD851978:IVD851979 JEZ851978:JEZ851979 JOV851978:JOV851979 JYR851978:JYR851979 KIN851978:KIN851979 KSJ851978:KSJ851979 LCF851978:LCF851979 LMB851978:LMB851979 LVX851978:LVX851979 MFT851978:MFT851979 MPP851978:MPP851979 MZL851978:MZL851979 NJH851978:NJH851979 NTD851978:NTD851979 OCZ851978:OCZ851979 OMV851978:OMV851979 OWR851978:OWR851979 PGN851978:PGN851979 PQJ851978:PQJ851979 QAF851978:QAF851979 QKB851978:QKB851979 QTX851978:QTX851979 RDT851978:RDT851979 RNP851978:RNP851979 RXL851978:RXL851979 SHH851978:SHH851979 SRD851978:SRD851979 TAZ851978:TAZ851979 TKV851978:TKV851979 TUR851978:TUR851979 UEN851978:UEN851979 UOJ851978:UOJ851979 UYF851978:UYF851979 VIB851978:VIB851979 VRX851978:VRX851979 WBT851978:WBT851979 WLP851978:WLP851979 WVL851978:WVL851979 D917514:D917515 IZ917514:IZ917515 SV917514:SV917515 ACR917514:ACR917515 AMN917514:AMN917515 AWJ917514:AWJ917515 BGF917514:BGF917515 BQB917514:BQB917515 BZX917514:BZX917515 CJT917514:CJT917515 CTP917514:CTP917515 DDL917514:DDL917515 DNH917514:DNH917515 DXD917514:DXD917515 EGZ917514:EGZ917515 EQV917514:EQV917515 FAR917514:FAR917515 FKN917514:FKN917515 FUJ917514:FUJ917515 GEF917514:GEF917515 GOB917514:GOB917515 GXX917514:GXX917515 HHT917514:HHT917515 HRP917514:HRP917515 IBL917514:IBL917515 ILH917514:ILH917515 IVD917514:IVD917515 JEZ917514:JEZ917515 JOV917514:JOV917515 JYR917514:JYR917515 KIN917514:KIN917515 KSJ917514:KSJ917515 LCF917514:LCF917515 LMB917514:LMB917515 LVX917514:LVX917515 MFT917514:MFT917515 MPP917514:MPP917515 MZL917514:MZL917515 NJH917514:NJH917515 NTD917514:NTD917515 OCZ917514:OCZ917515 OMV917514:OMV917515 OWR917514:OWR917515 PGN917514:PGN917515 PQJ917514:PQJ917515 QAF917514:QAF917515 QKB917514:QKB917515 QTX917514:QTX917515 RDT917514:RDT917515 RNP917514:RNP917515 RXL917514:RXL917515 SHH917514:SHH917515 SRD917514:SRD917515 TAZ917514:TAZ917515 TKV917514:TKV917515 TUR917514:TUR917515 UEN917514:UEN917515 UOJ917514:UOJ917515 UYF917514:UYF917515 VIB917514:VIB917515 VRX917514:VRX917515 WBT917514:WBT917515 WLP917514:WLP917515 WVL917514:WVL917515 D983050:D983051 IZ983050:IZ983051 SV983050:SV983051 ACR983050:ACR983051 AMN983050:AMN983051 AWJ983050:AWJ983051 BGF983050:BGF983051 BQB983050:BQB983051 BZX983050:BZX983051 CJT983050:CJT983051 CTP983050:CTP983051 DDL983050:DDL983051 DNH983050:DNH983051 DXD983050:DXD983051 EGZ983050:EGZ983051 EQV983050:EQV983051 FAR983050:FAR983051 FKN983050:FKN983051 FUJ983050:FUJ983051 GEF983050:GEF983051 GOB983050:GOB983051 GXX983050:GXX983051 HHT983050:HHT983051 HRP983050:HRP983051 IBL983050:IBL983051 ILH983050:ILH983051 IVD983050:IVD983051 JEZ983050:JEZ983051 JOV983050:JOV983051 JYR983050:JYR983051 KIN983050:KIN983051 KSJ983050:KSJ983051 LCF983050:LCF983051 LMB983050:LMB983051 LVX983050:LVX983051 MFT983050:MFT983051 MPP983050:MPP983051 MZL983050:MZL983051 NJH983050:NJH983051 NTD983050:NTD983051 OCZ983050:OCZ983051 OMV983050:OMV983051 OWR983050:OWR983051 PGN983050:PGN983051 PQJ983050:PQJ983051 QAF983050:QAF983051 QKB983050:QKB983051 QTX983050:QTX983051 RDT983050:RDT983051 RNP983050:RNP983051 RXL983050:RXL983051 SHH983050:SHH983051 SRD983050:SRD983051 TAZ983050:TAZ983051 TKV983050:TKV983051 TUR983050:TUR983051 UEN983050:UEN983051 UOJ983050:UOJ983051 UYF983050:UYF983051 VIB983050:VIB983051 VRX983050:VRX983051 WBT983050:WBT983051 WLP983050:WLP983051 WVL983050:WVL983051 D22:D35 IZ22:IZ35 SV22:SV35 ACR22:ACR35 AMN22:AMN35 AWJ22:AWJ35 BGF22:BGF35 BQB22:BQB35 BZX22:BZX35 CJT22:CJT35 CTP22:CTP35 DDL22:DDL35 DNH22:DNH35 DXD22:DXD35 EGZ22:EGZ35 EQV22:EQV35 FAR22:FAR35 FKN22:FKN35 FUJ22:FUJ35 GEF22:GEF35 GOB22:GOB35 GXX22:GXX35 HHT22:HHT35 HRP22:HRP35 IBL22:IBL35 ILH22:ILH35 IVD22:IVD35 JEZ22:JEZ35 JOV22:JOV35 JYR22:JYR35 KIN22:KIN35 KSJ22:KSJ35 LCF22:LCF35 LMB22:LMB35 LVX22:LVX35 MFT22:MFT35 MPP22:MPP35 MZL22:MZL35 NJH22:NJH35 NTD22:NTD35 OCZ22:OCZ35 OMV22:OMV35 OWR22:OWR35 PGN22:PGN35 PQJ22:PQJ35 QAF22:QAF35 QKB22:QKB35 QTX22:QTX35 RDT22:RDT35 RNP22:RNP35 RXL22:RXL35 SHH22:SHH35 SRD22:SRD35 TAZ22:TAZ35 TKV22:TKV35 TUR22:TUR35 UEN22:UEN35 UOJ22:UOJ35 UYF22:UYF35 VIB22:VIB35 VRX22:VRX35 WBT22:WBT35 WLP22:WLP35 WVL22:WVL35 D65558:D65571 IZ65558:IZ65571 SV65558:SV65571 ACR65558:ACR65571 AMN65558:AMN65571 AWJ65558:AWJ65571 BGF65558:BGF65571 BQB65558:BQB65571 BZX65558:BZX65571 CJT65558:CJT65571 CTP65558:CTP65571 DDL65558:DDL65571 DNH65558:DNH65571 DXD65558:DXD65571 EGZ65558:EGZ65571 EQV65558:EQV65571 FAR65558:FAR65571 FKN65558:FKN65571 FUJ65558:FUJ65571 GEF65558:GEF65571 GOB65558:GOB65571 GXX65558:GXX65571 HHT65558:HHT65571 HRP65558:HRP65571 IBL65558:IBL65571 ILH65558:ILH65571 IVD65558:IVD65571 JEZ65558:JEZ65571 JOV65558:JOV65571 JYR65558:JYR65571 KIN65558:KIN65571 KSJ65558:KSJ65571 LCF65558:LCF65571 LMB65558:LMB65571 LVX65558:LVX65571 MFT65558:MFT65571 MPP65558:MPP65571 MZL65558:MZL65571 NJH65558:NJH65571 NTD65558:NTD65571 OCZ65558:OCZ65571 OMV65558:OMV65571 OWR65558:OWR65571 PGN65558:PGN65571 PQJ65558:PQJ65571 QAF65558:QAF65571 QKB65558:QKB65571 QTX65558:QTX65571 RDT65558:RDT65571 RNP65558:RNP65571 RXL65558:RXL65571 SHH65558:SHH65571 SRD65558:SRD65571 TAZ65558:TAZ65571 TKV65558:TKV65571 TUR65558:TUR65571 UEN65558:UEN65571 UOJ65558:UOJ65571 UYF65558:UYF65571 VIB65558:VIB65571 VRX65558:VRX65571 WBT65558:WBT65571 WLP65558:WLP65571 WVL65558:WVL65571 D131094:D131107 IZ131094:IZ131107 SV131094:SV131107 ACR131094:ACR131107 AMN131094:AMN131107 AWJ131094:AWJ131107 BGF131094:BGF131107 BQB131094:BQB131107 BZX131094:BZX131107 CJT131094:CJT131107 CTP131094:CTP131107 DDL131094:DDL131107 DNH131094:DNH131107 DXD131094:DXD131107 EGZ131094:EGZ131107 EQV131094:EQV131107 FAR131094:FAR131107 FKN131094:FKN131107 FUJ131094:FUJ131107 GEF131094:GEF131107 GOB131094:GOB131107 GXX131094:GXX131107 HHT131094:HHT131107 HRP131094:HRP131107 IBL131094:IBL131107 ILH131094:ILH131107 IVD131094:IVD131107 JEZ131094:JEZ131107 JOV131094:JOV131107 JYR131094:JYR131107 KIN131094:KIN131107 KSJ131094:KSJ131107 LCF131094:LCF131107 LMB131094:LMB131107 LVX131094:LVX131107 MFT131094:MFT131107 MPP131094:MPP131107 MZL131094:MZL131107 NJH131094:NJH131107 NTD131094:NTD131107 OCZ131094:OCZ131107 OMV131094:OMV131107 OWR131094:OWR131107 PGN131094:PGN131107 PQJ131094:PQJ131107 QAF131094:QAF131107 QKB131094:QKB131107 QTX131094:QTX131107 RDT131094:RDT131107 RNP131094:RNP131107 RXL131094:RXL131107 SHH131094:SHH131107 SRD131094:SRD131107 TAZ131094:TAZ131107 TKV131094:TKV131107 TUR131094:TUR131107 UEN131094:UEN131107 UOJ131094:UOJ131107 UYF131094:UYF131107 VIB131094:VIB131107 VRX131094:VRX131107 WBT131094:WBT131107 WLP131094:WLP131107 WVL131094:WVL131107 D196630:D196643 IZ196630:IZ196643 SV196630:SV196643 ACR196630:ACR196643 AMN196630:AMN196643 AWJ196630:AWJ196643 BGF196630:BGF196643 BQB196630:BQB196643 BZX196630:BZX196643 CJT196630:CJT196643 CTP196630:CTP196643 DDL196630:DDL196643 DNH196630:DNH196643 DXD196630:DXD196643 EGZ196630:EGZ196643 EQV196630:EQV196643 FAR196630:FAR196643 FKN196630:FKN196643 FUJ196630:FUJ196643 GEF196630:GEF196643 GOB196630:GOB196643 GXX196630:GXX196643 HHT196630:HHT196643 HRP196630:HRP196643 IBL196630:IBL196643 ILH196630:ILH196643 IVD196630:IVD196643 JEZ196630:JEZ196643 JOV196630:JOV196643 JYR196630:JYR196643 KIN196630:KIN196643 KSJ196630:KSJ196643 LCF196630:LCF196643 LMB196630:LMB196643 LVX196630:LVX196643 MFT196630:MFT196643 MPP196630:MPP196643 MZL196630:MZL196643 NJH196630:NJH196643 NTD196630:NTD196643 OCZ196630:OCZ196643 OMV196630:OMV196643 OWR196630:OWR196643 PGN196630:PGN196643 PQJ196630:PQJ196643 QAF196630:QAF196643 QKB196630:QKB196643 QTX196630:QTX196643 RDT196630:RDT196643 RNP196630:RNP196643 RXL196630:RXL196643 SHH196630:SHH196643 SRD196630:SRD196643 TAZ196630:TAZ196643 TKV196630:TKV196643 TUR196630:TUR196643 UEN196630:UEN196643 UOJ196630:UOJ196643 UYF196630:UYF196643 VIB196630:VIB196643 VRX196630:VRX196643 WBT196630:WBT196643 WLP196630:WLP196643 WVL196630:WVL196643 D262166:D262179 IZ262166:IZ262179 SV262166:SV262179 ACR262166:ACR262179 AMN262166:AMN262179 AWJ262166:AWJ262179 BGF262166:BGF262179 BQB262166:BQB262179 BZX262166:BZX262179 CJT262166:CJT262179 CTP262166:CTP262179 DDL262166:DDL262179 DNH262166:DNH262179 DXD262166:DXD262179 EGZ262166:EGZ262179 EQV262166:EQV262179 FAR262166:FAR262179 FKN262166:FKN262179 FUJ262166:FUJ262179 GEF262166:GEF262179 GOB262166:GOB262179 GXX262166:GXX262179 HHT262166:HHT262179 HRP262166:HRP262179 IBL262166:IBL262179 ILH262166:ILH262179 IVD262166:IVD262179 JEZ262166:JEZ262179 JOV262166:JOV262179 JYR262166:JYR262179 KIN262166:KIN262179 KSJ262166:KSJ262179 LCF262166:LCF262179 LMB262166:LMB262179 LVX262166:LVX262179 MFT262166:MFT262179 MPP262166:MPP262179 MZL262166:MZL262179 NJH262166:NJH262179 NTD262166:NTD262179 OCZ262166:OCZ262179 OMV262166:OMV262179 OWR262166:OWR262179 PGN262166:PGN262179 PQJ262166:PQJ262179 QAF262166:QAF262179 QKB262166:QKB262179 QTX262166:QTX262179 RDT262166:RDT262179 RNP262166:RNP262179 RXL262166:RXL262179 SHH262166:SHH262179 SRD262166:SRD262179 TAZ262166:TAZ262179 TKV262166:TKV262179 TUR262166:TUR262179 UEN262166:UEN262179 UOJ262166:UOJ262179 UYF262166:UYF262179 VIB262166:VIB262179 VRX262166:VRX262179 WBT262166:WBT262179 WLP262166:WLP262179 WVL262166:WVL262179 D327702:D327715 IZ327702:IZ327715 SV327702:SV327715 ACR327702:ACR327715 AMN327702:AMN327715 AWJ327702:AWJ327715 BGF327702:BGF327715 BQB327702:BQB327715 BZX327702:BZX327715 CJT327702:CJT327715 CTP327702:CTP327715 DDL327702:DDL327715 DNH327702:DNH327715 DXD327702:DXD327715 EGZ327702:EGZ327715 EQV327702:EQV327715 FAR327702:FAR327715 FKN327702:FKN327715 FUJ327702:FUJ327715 GEF327702:GEF327715 GOB327702:GOB327715 GXX327702:GXX327715 HHT327702:HHT327715 HRP327702:HRP327715 IBL327702:IBL327715 ILH327702:ILH327715 IVD327702:IVD327715 JEZ327702:JEZ327715 JOV327702:JOV327715 JYR327702:JYR327715 KIN327702:KIN327715 KSJ327702:KSJ327715 LCF327702:LCF327715 LMB327702:LMB327715 LVX327702:LVX327715 MFT327702:MFT327715 MPP327702:MPP327715 MZL327702:MZL327715 NJH327702:NJH327715 NTD327702:NTD327715 OCZ327702:OCZ327715 OMV327702:OMV327715 OWR327702:OWR327715 PGN327702:PGN327715 PQJ327702:PQJ327715 QAF327702:QAF327715 QKB327702:QKB327715 QTX327702:QTX327715 RDT327702:RDT327715 RNP327702:RNP327715 RXL327702:RXL327715 SHH327702:SHH327715 SRD327702:SRD327715 TAZ327702:TAZ327715 TKV327702:TKV327715 TUR327702:TUR327715 UEN327702:UEN327715 UOJ327702:UOJ327715 UYF327702:UYF327715 VIB327702:VIB327715 VRX327702:VRX327715 WBT327702:WBT327715 WLP327702:WLP327715 WVL327702:WVL327715 D393238:D393251 IZ393238:IZ393251 SV393238:SV393251 ACR393238:ACR393251 AMN393238:AMN393251 AWJ393238:AWJ393251 BGF393238:BGF393251 BQB393238:BQB393251 BZX393238:BZX393251 CJT393238:CJT393251 CTP393238:CTP393251 DDL393238:DDL393251 DNH393238:DNH393251 DXD393238:DXD393251 EGZ393238:EGZ393251 EQV393238:EQV393251 FAR393238:FAR393251 FKN393238:FKN393251 FUJ393238:FUJ393251 GEF393238:GEF393251 GOB393238:GOB393251 GXX393238:GXX393251 HHT393238:HHT393251 HRP393238:HRP393251 IBL393238:IBL393251 ILH393238:ILH393251 IVD393238:IVD393251 JEZ393238:JEZ393251 JOV393238:JOV393251 JYR393238:JYR393251 KIN393238:KIN393251 KSJ393238:KSJ393251 LCF393238:LCF393251 LMB393238:LMB393251 LVX393238:LVX393251 MFT393238:MFT393251 MPP393238:MPP393251 MZL393238:MZL393251 NJH393238:NJH393251 NTD393238:NTD393251 OCZ393238:OCZ393251 OMV393238:OMV393251 OWR393238:OWR393251 PGN393238:PGN393251 PQJ393238:PQJ393251 QAF393238:QAF393251 QKB393238:QKB393251 QTX393238:QTX393251 RDT393238:RDT393251 RNP393238:RNP393251 RXL393238:RXL393251 SHH393238:SHH393251 SRD393238:SRD393251 TAZ393238:TAZ393251 TKV393238:TKV393251 TUR393238:TUR393251 UEN393238:UEN393251 UOJ393238:UOJ393251 UYF393238:UYF393251 VIB393238:VIB393251 VRX393238:VRX393251 WBT393238:WBT393251 WLP393238:WLP393251 WVL393238:WVL393251 D458774:D458787 IZ458774:IZ458787 SV458774:SV458787 ACR458774:ACR458787 AMN458774:AMN458787 AWJ458774:AWJ458787 BGF458774:BGF458787 BQB458774:BQB458787 BZX458774:BZX458787 CJT458774:CJT458787 CTP458774:CTP458787 DDL458774:DDL458787 DNH458774:DNH458787 DXD458774:DXD458787 EGZ458774:EGZ458787 EQV458774:EQV458787 FAR458774:FAR458787 FKN458774:FKN458787 FUJ458774:FUJ458787 GEF458774:GEF458787 GOB458774:GOB458787 GXX458774:GXX458787 HHT458774:HHT458787 HRP458774:HRP458787 IBL458774:IBL458787 ILH458774:ILH458787 IVD458774:IVD458787 JEZ458774:JEZ458787 JOV458774:JOV458787 JYR458774:JYR458787 KIN458774:KIN458787 KSJ458774:KSJ458787 LCF458774:LCF458787 LMB458774:LMB458787 LVX458774:LVX458787 MFT458774:MFT458787 MPP458774:MPP458787 MZL458774:MZL458787 NJH458774:NJH458787 NTD458774:NTD458787 OCZ458774:OCZ458787 OMV458774:OMV458787 OWR458774:OWR458787 PGN458774:PGN458787 PQJ458774:PQJ458787 QAF458774:QAF458787 QKB458774:QKB458787 QTX458774:QTX458787 RDT458774:RDT458787 RNP458774:RNP458787 RXL458774:RXL458787 SHH458774:SHH458787 SRD458774:SRD458787 TAZ458774:TAZ458787 TKV458774:TKV458787 TUR458774:TUR458787 UEN458774:UEN458787 UOJ458774:UOJ458787 UYF458774:UYF458787 VIB458774:VIB458787 VRX458774:VRX458787 WBT458774:WBT458787 WLP458774:WLP458787 WVL458774:WVL458787 D524310:D524323 IZ524310:IZ524323 SV524310:SV524323 ACR524310:ACR524323 AMN524310:AMN524323 AWJ524310:AWJ524323 BGF524310:BGF524323 BQB524310:BQB524323 BZX524310:BZX524323 CJT524310:CJT524323 CTP524310:CTP524323 DDL524310:DDL524323 DNH524310:DNH524323 DXD524310:DXD524323 EGZ524310:EGZ524323 EQV524310:EQV524323 FAR524310:FAR524323 FKN524310:FKN524323 FUJ524310:FUJ524323 GEF524310:GEF524323 GOB524310:GOB524323 GXX524310:GXX524323 HHT524310:HHT524323 HRP524310:HRP524323 IBL524310:IBL524323 ILH524310:ILH524323 IVD524310:IVD524323 JEZ524310:JEZ524323 JOV524310:JOV524323 JYR524310:JYR524323 KIN524310:KIN524323 KSJ524310:KSJ524323 LCF524310:LCF524323 LMB524310:LMB524323 LVX524310:LVX524323 MFT524310:MFT524323 MPP524310:MPP524323 MZL524310:MZL524323 NJH524310:NJH524323 NTD524310:NTD524323 OCZ524310:OCZ524323 OMV524310:OMV524323 OWR524310:OWR524323 PGN524310:PGN524323 PQJ524310:PQJ524323 QAF524310:QAF524323 QKB524310:QKB524323 QTX524310:QTX524323 RDT524310:RDT524323 RNP524310:RNP524323 RXL524310:RXL524323 SHH524310:SHH524323 SRD524310:SRD524323 TAZ524310:TAZ524323 TKV524310:TKV524323 TUR524310:TUR524323 UEN524310:UEN524323 UOJ524310:UOJ524323 UYF524310:UYF524323 VIB524310:VIB524323 VRX524310:VRX524323 WBT524310:WBT524323 WLP524310:WLP524323 WVL524310:WVL524323 D589846:D589859 IZ589846:IZ589859 SV589846:SV589859 ACR589846:ACR589859 AMN589846:AMN589859 AWJ589846:AWJ589859 BGF589846:BGF589859 BQB589846:BQB589859 BZX589846:BZX589859 CJT589846:CJT589859 CTP589846:CTP589859 DDL589846:DDL589859 DNH589846:DNH589859 DXD589846:DXD589859 EGZ589846:EGZ589859 EQV589846:EQV589859 FAR589846:FAR589859 FKN589846:FKN589859 FUJ589846:FUJ589859 GEF589846:GEF589859 GOB589846:GOB589859 GXX589846:GXX589859 HHT589846:HHT589859 HRP589846:HRP589859 IBL589846:IBL589859 ILH589846:ILH589859 IVD589846:IVD589859 JEZ589846:JEZ589859 JOV589846:JOV589859 JYR589846:JYR589859 KIN589846:KIN589859 KSJ589846:KSJ589859 LCF589846:LCF589859 LMB589846:LMB589859 LVX589846:LVX589859 MFT589846:MFT589859 MPP589846:MPP589859 MZL589846:MZL589859 NJH589846:NJH589859 NTD589846:NTD589859 OCZ589846:OCZ589859 OMV589846:OMV589859 OWR589846:OWR589859 PGN589846:PGN589859 PQJ589846:PQJ589859 QAF589846:QAF589859 QKB589846:QKB589859 QTX589846:QTX589859 RDT589846:RDT589859 RNP589846:RNP589859 RXL589846:RXL589859 SHH589846:SHH589859 SRD589846:SRD589859 TAZ589846:TAZ589859 TKV589846:TKV589859 TUR589846:TUR589859 UEN589846:UEN589859 UOJ589846:UOJ589859 UYF589846:UYF589859 VIB589846:VIB589859 VRX589846:VRX589859 WBT589846:WBT589859 WLP589846:WLP589859 WVL589846:WVL589859 D655382:D655395 IZ655382:IZ655395 SV655382:SV655395 ACR655382:ACR655395 AMN655382:AMN655395 AWJ655382:AWJ655395 BGF655382:BGF655395 BQB655382:BQB655395 BZX655382:BZX655395 CJT655382:CJT655395 CTP655382:CTP655395 DDL655382:DDL655395 DNH655382:DNH655395 DXD655382:DXD655395 EGZ655382:EGZ655395 EQV655382:EQV655395 FAR655382:FAR655395 FKN655382:FKN655395 FUJ655382:FUJ655395 GEF655382:GEF655395 GOB655382:GOB655395 GXX655382:GXX655395 HHT655382:HHT655395 HRP655382:HRP655395 IBL655382:IBL655395 ILH655382:ILH655395 IVD655382:IVD655395 JEZ655382:JEZ655395 JOV655382:JOV655395 JYR655382:JYR655395 KIN655382:KIN655395 KSJ655382:KSJ655395 LCF655382:LCF655395 LMB655382:LMB655395 LVX655382:LVX655395 MFT655382:MFT655395 MPP655382:MPP655395 MZL655382:MZL655395 NJH655382:NJH655395 NTD655382:NTD655395 OCZ655382:OCZ655395 OMV655382:OMV655395 OWR655382:OWR655395 PGN655382:PGN655395 PQJ655382:PQJ655395 QAF655382:QAF655395 QKB655382:QKB655395 QTX655382:QTX655395 RDT655382:RDT655395 RNP655382:RNP655395 RXL655382:RXL655395 SHH655382:SHH655395 SRD655382:SRD655395 TAZ655382:TAZ655395 TKV655382:TKV655395 TUR655382:TUR655395 UEN655382:UEN655395 UOJ655382:UOJ655395 UYF655382:UYF655395 VIB655382:VIB655395 VRX655382:VRX655395 WBT655382:WBT655395 WLP655382:WLP655395 WVL655382:WVL655395 D720918:D720931 IZ720918:IZ720931 SV720918:SV720931 ACR720918:ACR720931 AMN720918:AMN720931 AWJ720918:AWJ720931 BGF720918:BGF720931 BQB720918:BQB720931 BZX720918:BZX720931 CJT720918:CJT720931 CTP720918:CTP720931 DDL720918:DDL720931 DNH720918:DNH720931 DXD720918:DXD720931 EGZ720918:EGZ720931 EQV720918:EQV720931 FAR720918:FAR720931 FKN720918:FKN720931 FUJ720918:FUJ720931 GEF720918:GEF720931 GOB720918:GOB720931 GXX720918:GXX720931 HHT720918:HHT720931 HRP720918:HRP720931 IBL720918:IBL720931 ILH720918:ILH720931 IVD720918:IVD720931 JEZ720918:JEZ720931 JOV720918:JOV720931 JYR720918:JYR720931 KIN720918:KIN720931 KSJ720918:KSJ720931 LCF720918:LCF720931 LMB720918:LMB720931 LVX720918:LVX720931 MFT720918:MFT720931 MPP720918:MPP720931 MZL720918:MZL720931 NJH720918:NJH720931 NTD720918:NTD720931 OCZ720918:OCZ720931 OMV720918:OMV720931 OWR720918:OWR720931 PGN720918:PGN720931 PQJ720918:PQJ720931 QAF720918:QAF720931 QKB720918:QKB720931 QTX720918:QTX720931 RDT720918:RDT720931 RNP720918:RNP720931 RXL720918:RXL720931 SHH720918:SHH720931 SRD720918:SRD720931 TAZ720918:TAZ720931 TKV720918:TKV720931 TUR720918:TUR720931 UEN720918:UEN720931 UOJ720918:UOJ720931 UYF720918:UYF720931 VIB720918:VIB720931 VRX720918:VRX720931 WBT720918:WBT720931 WLP720918:WLP720931 WVL720918:WVL720931 D786454:D786467 IZ786454:IZ786467 SV786454:SV786467 ACR786454:ACR786467 AMN786454:AMN786467 AWJ786454:AWJ786467 BGF786454:BGF786467 BQB786454:BQB786467 BZX786454:BZX786467 CJT786454:CJT786467 CTP786454:CTP786467 DDL786454:DDL786467 DNH786454:DNH786467 DXD786454:DXD786467 EGZ786454:EGZ786467 EQV786454:EQV786467 FAR786454:FAR786467 FKN786454:FKN786467 FUJ786454:FUJ786467 GEF786454:GEF786467 GOB786454:GOB786467 GXX786454:GXX786467 HHT786454:HHT786467 HRP786454:HRP786467 IBL786454:IBL786467 ILH786454:ILH786467 IVD786454:IVD786467 JEZ786454:JEZ786467 JOV786454:JOV786467 JYR786454:JYR786467 KIN786454:KIN786467 KSJ786454:KSJ786467 LCF786454:LCF786467 LMB786454:LMB786467 LVX786454:LVX786467 MFT786454:MFT786467 MPP786454:MPP786467 MZL786454:MZL786467 NJH786454:NJH786467 NTD786454:NTD786467 OCZ786454:OCZ786467 OMV786454:OMV786467 OWR786454:OWR786467 PGN786454:PGN786467 PQJ786454:PQJ786467 QAF786454:QAF786467 QKB786454:QKB786467 QTX786454:QTX786467 RDT786454:RDT786467 RNP786454:RNP786467 RXL786454:RXL786467 SHH786454:SHH786467 SRD786454:SRD786467 TAZ786454:TAZ786467 TKV786454:TKV786467 TUR786454:TUR786467 UEN786454:UEN786467 UOJ786454:UOJ786467 UYF786454:UYF786467 VIB786454:VIB786467 VRX786454:VRX786467 WBT786454:WBT786467 WLP786454:WLP786467 WVL786454:WVL786467 D851990:D852003 IZ851990:IZ852003 SV851990:SV852003 ACR851990:ACR852003 AMN851990:AMN852003 AWJ851990:AWJ852003 BGF851990:BGF852003 BQB851990:BQB852003 BZX851990:BZX852003 CJT851990:CJT852003 CTP851990:CTP852003 DDL851990:DDL852003 DNH851990:DNH852003 DXD851990:DXD852003 EGZ851990:EGZ852003 EQV851990:EQV852003 FAR851990:FAR852003 FKN851990:FKN852003 FUJ851990:FUJ852003 GEF851990:GEF852003 GOB851990:GOB852003 GXX851990:GXX852003 HHT851990:HHT852003 HRP851990:HRP852003 IBL851990:IBL852003 ILH851990:ILH852003 IVD851990:IVD852003 JEZ851990:JEZ852003 JOV851990:JOV852003 JYR851990:JYR852003 KIN851990:KIN852003 KSJ851990:KSJ852003 LCF851990:LCF852003 LMB851990:LMB852003 LVX851990:LVX852003 MFT851990:MFT852003 MPP851990:MPP852003 MZL851990:MZL852003 NJH851990:NJH852003 NTD851990:NTD852003 OCZ851990:OCZ852003 OMV851990:OMV852003 OWR851990:OWR852003 PGN851990:PGN852003 PQJ851990:PQJ852003 QAF851990:QAF852003 QKB851990:QKB852003 QTX851990:QTX852003 RDT851990:RDT852003 RNP851990:RNP852003 RXL851990:RXL852003 SHH851990:SHH852003 SRD851990:SRD852003 TAZ851990:TAZ852003 TKV851990:TKV852003 TUR851990:TUR852003 UEN851990:UEN852003 UOJ851990:UOJ852003 UYF851990:UYF852003 VIB851990:VIB852003 VRX851990:VRX852003 WBT851990:WBT852003 WLP851990:WLP852003 WVL851990:WVL852003 D917526:D917539 IZ917526:IZ917539 SV917526:SV917539 ACR917526:ACR917539 AMN917526:AMN917539 AWJ917526:AWJ917539 BGF917526:BGF917539 BQB917526:BQB917539 BZX917526:BZX917539 CJT917526:CJT917539 CTP917526:CTP917539 DDL917526:DDL917539 DNH917526:DNH917539 DXD917526:DXD917539 EGZ917526:EGZ917539 EQV917526:EQV917539 FAR917526:FAR917539 FKN917526:FKN917539 FUJ917526:FUJ917539 GEF917526:GEF917539 GOB917526:GOB917539 GXX917526:GXX917539 HHT917526:HHT917539 HRP917526:HRP917539 IBL917526:IBL917539 ILH917526:ILH917539 IVD917526:IVD917539 JEZ917526:JEZ917539 JOV917526:JOV917539 JYR917526:JYR917539 KIN917526:KIN917539 KSJ917526:KSJ917539 LCF917526:LCF917539 LMB917526:LMB917539 LVX917526:LVX917539 MFT917526:MFT917539 MPP917526:MPP917539 MZL917526:MZL917539 NJH917526:NJH917539 NTD917526:NTD917539 OCZ917526:OCZ917539 OMV917526:OMV917539 OWR917526:OWR917539 PGN917526:PGN917539 PQJ917526:PQJ917539 QAF917526:QAF917539 QKB917526:QKB917539 QTX917526:QTX917539 RDT917526:RDT917539 RNP917526:RNP917539 RXL917526:RXL917539 SHH917526:SHH917539 SRD917526:SRD917539 TAZ917526:TAZ917539 TKV917526:TKV917539 TUR917526:TUR917539 UEN917526:UEN917539 UOJ917526:UOJ917539 UYF917526:UYF917539 VIB917526:VIB917539 VRX917526:VRX917539 WBT917526:WBT917539 WLP917526:WLP917539 WVL917526:WVL917539 D983062:D983075 IZ983062:IZ983075 SV983062:SV983075 ACR983062:ACR983075 AMN983062:AMN983075 AWJ983062:AWJ983075 BGF983062:BGF983075 BQB983062:BQB983075 BZX983062:BZX983075 CJT983062:CJT983075 CTP983062:CTP983075 DDL983062:DDL983075 DNH983062:DNH983075 DXD983062:DXD983075 EGZ983062:EGZ983075 EQV983062:EQV983075 FAR983062:FAR983075 FKN983062:FKN983075 FUJ983062:FUJ983075 GEF983062:GEF983075 GOB983062:GOB983075 GXX983062:GXX983075 HHT983062:HHT983075 HRP983062:HRP983075 IBL983062:IBL983075 ILH983062:ILH983075 IVD983062:IVD983075 JEZ983062:JEZ983075 JOV983062:JOV983075 JYR983062:JYR983075 KIN983062:KIN983075 KSJ983062:KSJ983075 LCF983062:LCF983075 LMB983062:LMB983075 LVX983062:LVX983075 MFT983062:MFT983075 MPP983062:MPP983075 MZL983062:MZL983075 NJH983062:NJH983075 NTD983062:NTD983075 OCZ983062:OCZ983075 OMV983062:OMV983075 OWR983062:OWR983075 PGN983062:PGN983075 PQJ983062:PQJ983075 QAF983062:QAF983075 QKB983062:QKB983075 QTX983062:QTX983075 RDT983062:RDT983075 RNP983062:RNP983075 RXL983062:RXL983075 SHH983062:SHH983075 SRD983062:SRD983075 TAZ983062:TAZ983075 TKV983062:TKV983075 TUR983062:TUR983075 UEN983062:UEN983075 UOJ983062:UOJ983075 UYF983062:UYF983075 VIB983062:VIB983075 VRX983062:VRX983075 WBT983062:WBT983075 WLP983062:WLP983075 WVL983062:WVL983075">
      <formula1>$D$74:$D$408</formula1>
    </dataValidation>
    <dataValidation type="list" errorStyle="warning" allowBlank="1" showInputMessage="1" showErrorMessage="1" errorTitle="Factor" error="This factor is not included in the drop-down list. Is this the factor you want to use?" sqref="G10:G11 JC10:JC11 SY10:SY11 ACU10:ACU11 AMQ10:AMQ11 AWM10:AWM11 BGI10:BGI11 BQE10:BQE11 CAA10:CAA11 CJW10:CJW11 CTS10:CTS11 DDO10:DDO11 DNK10:DNK11 DXG10:DXG11 EHC10:EHC11 EQY10:EQY11 FAU10:FAU11 FKQ10:FKQ11 FUM10:FUM11 GEI10:GEI11 GOE10:GOE11 GYA10:GYA11 HHW10:HHW11 HRS10:HRS11 IBO10:IBO11 ILK10:ILK11 IVG10:IVG11 JFC10:JFC11 JOY10:JOY11 JYU10:JYU11 KIQ10:KIQ11 KSM10:KSM11 LCI10:LCI11 LME10:LME11 LWA10:LWA11 MFW10:MFW11 MPS10:MPS11 MZO10:MZO11 NJK10:NJK11 NTG10:NTG11 ODC10:ODC11 OMY10:OMY11 OWU10:OWU11 PGQ10:PGQ11 PQM10:PQM11 QAI10:QAI11 QKE10:QKE11 QUA10:QUA11 RDW10:RDW11 RNS10:RNS11 RXO10:RXO11 SHK10:SHK11 SRG10:SRG11 TBC10:TBC11 TKY10:TKY11 TUU10:TUU11 UEQ10:UEQ11 UOM10:UOM11 UYI10:UYI11 VIE10:VIE11 VSA10:VSA11 WBW10:WBW11 WLS10:WLS11 WVO10:WVO11 G65546:G65547 JC65546:JC65547 SY65546:SY65547 ACU65546:ACU65547 AMQ65546:AMQ65547 AWM65546:AWM65547 BGI65546:BGI65547 BQE65546:BQE65547 CAA65546:CAA65547 CJW65546:CJW65547 CTS65546:CTS65547 DDO65546:DDO65547 DNK65546:DNK65547 DXG65546:DXG65547 EHC65546:EHC65547 EQY65546:EQY65547 FAU65546:FAU65547 FKQ65546:FKQ65547 FUM65546:FUM65547 GEI65546:GEI65547 GOE65546:GOE65547 GYA65546:GYA65547 HHW65546:HHW65547 HRS65546:HRS65547 IBO65546:IBO65547 ILK65546:ILK65547 IVG65546:IVG65547 JFC65546:JFC65547 JOY65546:JOY65547 JYU65546:JYU65547 KIQ65546:KIQ65547 KSM65546:KSM65547 LCI65546:LCI65547 LME65546:LME65547 LWA65546:LWA65547 MFW65546:MFW65547 MPS65546:MPS65547 MZO65546:MZO65547 NJK65546:NJK65547 NTG65546:NTG65547 ODC65546:ODC65547 OMY65546:OMY65547 OWU65546:OWU65547 PGQ65546:PGQ65547 PQM65546:PQM65547 QAI65546:QAI65547 QKE65546:QKE65547 QUA65546:QUA65547 RDW65546:RDW65547 RNS65546:RNS65547 RXO65546:RXO65547 SHK65546:SHK65547 SRG65546:SRG65547 TBC65546:TBC65547 TKY65546:TKY65547 TUU65546:TUU65547 UEQ65546:UEQ65547 UOM65546:UOM65547 UYI65546:UYI65547 VIE65546:VIE65547 VSA65546:VSA65547 WBW65546:WBW65547 WLS65546:WLS65547 WVO65546:WVO65547 G131082:G131083 JC131082:JC131083 SY131082:SY131083 ACU131082:ACU131083 AMQ131082:AMQ131083 AWM131082:AWM131083 BGI131082:BGI131083 BQE131082:BQE131083 CAA131082:CAA131083 CJW131082:CJW131083 CTS131082:CTS131083 DDO131082:DDO131083 DNK131082:DNK131083 DXG131082:DXG131083 EHC131082:EHC131083 EQY131082:EQY131083 FAU131082:FAU131083 FKQ131082:FKQ131083 FUM131082:FUM131083 GEI131082:GEI131083 GOE131082:GOE131083 GYA131082:GYA131083 HHW131082:HHW131083 HRS131082:HRS131083 IBO131082:IBO131083 ILK131082:ILK131083 IVG131082:IVG131083 JFC131082:JFC131083 JOY131082:JOY131083 JYU131082:JYU131083 KIQ131082:KIQ131083 KSM131082:KSM131083 LCI131082:LCI131083 LME131082:LME131083 LWA131082:LWA131083 MFW131082:MFW131083 MPS131082:MPS131083 MZO131082:MZO131083 NJK131082:NJK131083 NTG131082:NTG131083 ODC131082:ODC131083 OMY131082:OMY131083 OWU131082:OWU131083 PGQ131082:PGQ131083 PQM131082:PQM131083 QAI131082:QAI131083 QKE131082:QKE131083 QUA131082:QUA131083 RDW131082:RDW131083 RNS131082:RNS131083 RXO131082:RXO131083 SHK131082:SHK131083 SRG131082:SRG131083 TBC131082:TBC131083 TKY131082:TKY131083 TUU131082:TUU131083 UEQ131082:UEQ131083 UOM131082:UOM131083 UYI131082:UYI131083 VIE131082:VIE131083 VSA131082:VSA131083 WBW131082:WBW131083 WLS131082:WLS131083 WVO131082:WVO131083 G196618:G196619 JC196618:JC196619 SY196618:SY196619 ACU196618:ACU196619 AMQ196618:AMQ196619 AWM196618:AWM196619 BGI196618:BGI196619 BQE196618:BQE196619 CAA196618:CAA196619 CJW196618:CJW196619 CTS196618:CTS196619 DDO196618:DDO196619 DNK196618:DNK196619 DXG196618:DXG196619 EHC196618:EHC196619 EQY196618:EQY196619 FAU196618:FAU196619 FKQ196618:FKQ196619 FUM196618:FUM196619 GEI196618:GEI196619 GOE196618:GOE196619 GYA196618:GYA196619 HHW196618:HHW196619 HRS196618:HRS196619 IBO196618:IBO196619 ILK196618:ILK196619 IVG196618:IVG196619 JFC196618:JFC196619 JOY196618:JOY196619 JYU196618:JYU196619 KIQ196618:KIQ196619 KSM196618:KSM196619 LCI196618:LCI196619 LME196618:LME196619 LWA196618:LWA196619 MFW196618:MFW196619 MPS196618:MPS196619 MZO196618:MZO196619 NJK196618:NJK196619 NTG196618:NTG196619 ODC196618:ODC196619 OMY196618:OMY196619 OWU196618:OWU196619 PGQ196618:PGQ196619 PQM196618:PQM196619 QAI196618:QAI196619 QKE196618:QKE196619 QUA196618:QUA196619 RDW196618:RDW196619 RNS196618:RNS196619 RXO196618:RXO196619 SHK196618:SHK196619 SRG196618:SRG196619 TBC196618:TBC196619 TKY196618:TKY196619 TUU196618:TUU196619 UEQ196618:UEQ196619 UOM196618:UOM196619 UYI196618:UYI196619 VIE196618:VIE196619 VSA196618:VSA196619 WBW196618:WBW196619 WLS196618:WLS196619 WVO196618:WVO196619 G262154:G262155 JC262154:JC262155 SY262154:SY262155 ACU262154:ACU262155 AMQ262154:AMQ262155 AWM262154:AWM262155 BGI262154:BGI262155 BQE262154:BQE262155 CAA262154:CAA262155 CJW262154:CJW262155 CTS262154:CTS262155 DDO262154:DDO262155 DNK262154:DNK262155 DXG262154:DXG262155 EHC262154:EHC262155 EQY262154:EQY262155 FAU262154:FAU262155 FKQ262154:FKQ262155 FUM262154:FUM262155 GEI262154:GEI262155 GOE262154:GOE262155 GYA262154:GYA262155 HHW262154:HHW262155 HRS262154:HRS262155 IBO262154:IBO262155 ILK262154:ILK262155 IVG262154:IVG262155 JFC262154:JFC262155 JOY262154:JOY262155 JYU262154:JYU262155 KIQ262154:KIQ262155 KSM262154:KSM262155 LCI262154:LCI262155 LME262154:LME262155 LWA262154:LWA262155 MFW262154:MFW262155 MPS262154:MPS262155 MZO262154:MZO262155 NJK262154:NJK262155 NTG262154:NTG262155 ODC262154:ODC262155 OMY262154:OMY262155 OWU262154:OWU262155 PGQ262154:PGQ262155 PQM262154:PQM262155 QAI262154:QAI262155 QKE262154:QKE262155 QUA262154:QUA262155 RDW262154:RDW262155 RNS262154:RNS262155 RXO262154:RXO262155 SHK262154:SHK262155 SRG262154:SRG262155 TBC262154:TBC262155 TKY262154:TKY262155 TUU262154:TUU262155 UEQ262154:UEQ262155 UOM262154:UOM262155 UYI262154:UYI262155 VIE262154:VIE262155 VSA262154:VSA262155 WBW262154:WBW262155 WLS262154:WLS262155 WVO262154:WVO262155 G327690:G327691 JC327690:JC327691 SY327690:SY327691 ACU327690:ACU327691 AMQ327690:AMQ327691 AWM327690:AWM327691 BGI327690:BGI327691 BQE327690:BQE327691 CAA327690:CAA327691 CJW327690:CJW327691 CTS327690:CTS327691 DDO327690:DDO327691 DNK327690:DNK327691 DXG327690:DXG327691 EHC327690:EHC327691 EQY327690:EQY327691 FAU327690:FAU327691 FKQ327690:FKQ327691 FUM327690:FUM327691 GEI327690:GEI327691 GOE327690:GOE327691 GYA327690:GYA327691 HHW327690:HHW327691 HRS327690:HRS327691 IBO327690:IBO327691 ILK327690:ILK327691 IVG327690:IVG327691 JFC327690:JFC327691 JOY327690:JOY327691 JYU327690:JYU327691 KIQ327690:KIQ327691 KSM327690:KSM327691 LCI327690:LCI327691 LME327690:LME327691 LWA327690:LWA327691 MFW327690:MFW327691 MPS327690:MPS327691 MZO327690:MZO327691 NJK327690:NJK327691 NTG327690:NTG327691 ODC327690:ODC327691 OMY327690:OMY327691 OWU327690:OWU327691 PGQ327690:PGQ327691 PQM327690:PQM327691 QAI327690:QAI327691 QKE327690:QKE327691 QUA327690:QUA327691 RDW327690:RDW327691 RNS327690:RNS327691 RXO327690:RXO327691 SHK327690:SHK327691 SRG327690:SRG327691 TBC327690:TBC327691 TKY327690:TKY327691 TUU327690:TUU327691 UEQ327690:UEQ327691 UOM327690:UOM327691 UYI327690:UYI327691 VIE327690:VIE327691 VSA327690:VSA327691 WBW327690:WBW327691 WLS327690:WLS327691 WVO327690:WVO327691 G393226:G393227 JC393226:JC393227 SY393226:SY393227 ACU393226:ACU393227 AMQ393226:AMQ393227 AWM393226:AWM393227 BGI393226:BGI393227 BQE393226:BQE393227 CAA393226:CAA393227 CJW393226:CJW393227 CTS393226:CTS393227 DDO393226:DDO393227 DNK393226:DNK393227 DXG393226:DXG393227 EHC393226:EHC393227 EQY393226:EQY393227 FAU393226:FAU393227 FKQ393226:FKQ393227 FUM393226:FUM393227 GEI393226:GEI393227 GOE393226:GOE393227 GYA393226:GYA393227 HHW393226:HHW393227 HRS393226:HRS393227 IBO393226:IBO393227 ILK393226:ILK393227 IVG393226:IVG393227 JFC393226:JFC393227 JOY393226:JOY393227 JYU393226:JYU393227 KIQ393226:KIQ393227 KSM393226:KSM393227 LCI393226:LCI393227 LME393226:LME393227 LWA393226:LWA393227 MFW393226:MFW393227 MPS393226:MPS393227 MZO393226:MZO393227 NJK393226:NJK393227 NTG393226:NTG393227 ODC393226:ODC393227 OMY393226:OMY393227 OWU393226:OWU393227 PGQ393226:PGQ393227 PQM393226:PQM393227 QAI393226:QAI393227 QKE393226:QKE393227 QUA393226:QUA393227 RDW393226:RDW393227 RNS393226:RNS393227 RXO393226:RXO393227 SHK393226:SHK393227 SRG393226:SRG393227 TBC393226:TBC393227 TKY393226:TKY393227 TUU393226:TUU393227 UEQ393226:UEQ393227 UOM393226:UOM393227 UYI393226:UYI393227 VIE393226:VIE393227 VSA393226:VSA393227 WBW393226:WBW393227 WLS393226:WLS393227 WVO393226:WVO393227 G458762:G458763 JC458762:JC458763 SY458762:SY458763 ACU458762:ACU458763 AMQ458762:AMQ458763 AWM458762:AWM458763 BGI458762:BGI458763 BQE458762:BQE458763 CAA458762:CAA458763 CJW458762:CJW458763 CTS458762:CTS458763 DDO458762:DDO458763 DNK458762:DNK458763 DXG458762:DXG458763 EHC458762:EHC458763 EQY458762:EQY458763 FAU458762:FAU458763 FKQ458762:FKQ458763 FUM458762:FUM458763 GEI458762:GEI458763 GOE458762:GOE458763 GYA458762:GYA458763 HHW458762:HHW458763 HRS458762:HRS458763 IBO458762:IBO458763 ILK458762:ILK458763 IVG458762:IVG458763 JFC458762:JFC458763 JOY458762:JOY458763 JYU458762:JYU458763 KIQ458762:KIQ458763 KSM458762:KSM458763 LCI458762:LCI458763 LME458762:LME458763 LWA458762:LWA458763 MFW458762:MFW458763 MPS458762:MPS458763 MZO458762:MZO458763 NJK458762:NJK458763 NTG458762:NTG458763 ODC458762:ODC458763 OMY458762:OMY458763 OWU458762:OWU458763 PGQ458762:PGQ458763 PQM458762:PQM458763 QAI458762:QAI458763 QKE458762:QKE458763 QUA458762:QUA458763 RDW458762:RDW458763 RNS458762:RNS458763 RXO458762:RXO458763 SHK458762:SHK458763 SRG458762:SRG458763 TBC458762:TBC458763 TKY458762:TKY458763 TUU458762:TUU458763 UEQ458762:UEQ458763 UOM458762:UOM458763 UYI458762:UYI458763 VIE458762:VIE458763 VSA458762:VSA458763 WBW458762:WBW458763 WLS458762:WLS458763 WVO458762:WVO458763 G524298:G524299 JC524298:JC524299 SY524298:SY524299 ACU524298:ACU524299 AMQ524298:AMQ524299 AWM524298:AWM524299 BGI524298:BGI524299 BQE524298:BQE524299 CAA524298:CAA524299 CJW524298:CJW524299 CTS524298:CTS524299 DDO524298:DDO524299 DNK524298:DNK524299 DXG524298:DXG524299 EHC524298:EHC524299 EQY524298:EQY524299 FAU524298:FAU524299 FKQ524298:FKQ524299 FUM524298:FUM524299 GEI524298:GEI524299 GOE524298:GOE524299 GYA524298:GYA524299 HHW524298:HHW524299 HRS524298:HRS524299 IBO524298:IBO524299 ILK524298:ILK524299 IVG524298:IVG524299 JFC524298:JFC524299 JOY524298:JOY524299 JYU524298:JYU524299 KIQ524298:KIQ524299 KSM524298:KSM524299 LCI524298:LCI524299 LME524298:LME524299 LWA524298:LWA524299 MFW524298:MFW524299 MPS524298:MPS524299 MZO524298:MZO524299 NJK524298:NJK524299 NTG524298:NTG524299 ODC524298:ODC524299 OMY524298:OMY524299 OWU524298:OWU524299 PGQ524298:PGQ524299 PQM524298:PQM524299 QAI524298:QAI524299 QKE524298:QKE524299 QUA524298:QUA524299 RDW524298:RDW524299 RNS524298:RNS524299 RXO524298:RXO524299 SHK524298:SHK524299 SRG524298:SRG524299 TBC524298:TBC524299 TKY524298:TKY524299 TUU524298:TUU524299 UEQ524298:UEQ524299 UOM524298:UOM524299 UYI524298:UYI524299 VIE524298:VIE524299 VSA524298:VSA524299 WBW524298:WBW524299 WLS524298:WLS524299 WVO524298:WVO524299 G589834:G589835 JC589834:JC589835 SY589834:SY589835 ACU589834:ACU589835 AMQ589834:AMQ589835 AWM589834:AWM589835 BGI589834:BGI589835 BQE589834:BQE589835 CAA589834:CAA589835 CJW589834:CJW589835 CTS589834:CTS589835 DDO589834:DDO589835 DNK589834:DNK589835 DXG589834:DXG589835 EHC589834:EHC589835 EQY589834:EQY589835 FAU589834:FAU589835 FKQ589834:FKQ589835 FUM589834:FUM589835 GEI589834:GEI589835 GOE589834:GOE589835 GYA589834:GYA589835 HHW589834:HHW589835 HRS589834:HRS589835 IBO589834:IBO589835 ILK589834:ILK589835 IVG589834:IVG589835 JFC589834:JFC589835 JOY589834:JOY589835 JYU589834:JYU589835 KIQ589834:KIQ589835 KSM589834:KSM589835 LCI589834:LCI589835 LME589834:LME589835 LWA589834:LWA589835 MFW589834:MFW589835 MPS589834:MPS589835 MZO589834:MZO589835 NJK589834:NJK589835 NTG589834:NTG589835 ODC589834:ODC589835 OMY589834:OMY589835 OWU589834:OWU589835 PGQ589834:PGQ589835 PQM589834:PQM589835 QAI589834:QAI589835 QKE589834:QKE589835 QUA589834:QUA589835 RDW589834:RDW589835 RNS589834:RNS589835 RXO589834:RXO589835 SHK589834:SHK589835 SRG589834:SRG589835 TBC589834:TBC589835 TKY589834:TKY589835 TUU589834:TUU589835 UEQ589834:UEQ589835 UOM589834:UOM589835 UYI589834:UYI589835 VIE589834:VIE589835 VSA589834:VSA589835 WBW589834:WBW589835 WLS589834:WLS589835 WVO589834:WVO589835 G655370:G655371 JC655370:JC655371 SY655370:SY655371 ACU655370:ACU655371 AMQ655370:AMQ655371 AWM655370:AWM655371 BGI655370:BGI655371 BQE655370:BQE655371 CAA655370:CAA655371 CJW655370:CJW655371 CTS655370:CTS655371 DDO655370:DDO655371 DNK655370:DNK655371 DXG655370:DXG655371 EHC655370:EHC655371 EQY655370:EQY655371 FAU655370:FAU655371 FKQ655370:FKQ655371 FUM655370:FUM655371 GEI655370:GEI655371 GOE655370:GOE655371 GYA655370:GYA655371 HHW655370:HHW655371 HRS655370:HRS655371 IBO655370:IBO655371 ILK655370:ILK655371 IVG655370:IVG655371 JFC655370:JFC655371 JOY655370:JOY655371 JYU655370:JYU655371 KIQ655370:KIQ655371 KSM655370:KSM655371 LCI655370:LCI655371 LME655370:LME655371 LWA655370:LWA655371 MFW655370:MFW655371 MPS655370:MPS655371 MZO655370:MZO655371 NJK655370:NJK655371 NTG655370:NTG655371 ODC655370:ODC655371 OMY655370:OMY655371 OWU655370:OWU655371 PGQ655370:PGQ655371 PQM655370:PQM655371 QAI655370:QAI655371 QKE655370:QKE655371 QUA655370:QUA655371 RDW655370:RDW655371 RNS655370:RNS655371 RXO655370:RXO655371 SHK655370:SHK655371 SRG655370:SRG655371 TBC655370:TBC655371 TKY655370:TKY655371 TUU655370:TUU655371 UEQ655370:UEQ655371 UOM655370:UOM655371 UYI655370:UYI655371 VIE655370:VIE655371 VSA655370:VSA655371 WBW655370:WBW655371 WLS655370:WLS655371 WVO655370:WVO655371 G720906:G720907 JC720906:JC720907 SY720906:SY720907 ACU720906:ACU720907 AMQ720906:AMQ720907 AWM720906:AWM720907 BGI720906:BGI720907 BQE720906:BQE720907 CAA720906:CAA720907 CJW720906:CJW720907 CTS720906:CTS720907 DDO720906:DDO720907 DNK720906:DNK720907 DXG720906:DXG720907 EHC720906:EHC720907 EQY720906:EQY720907 FAU720906:FAU720907 FKQ720906:FKQ720907 FUM720906:FUM720907 GEI720906:GEI720907 GOE720906:GOE720907 GYA720906:GYA720907 HHW720906:HHW720907 HRS720906:HRS720907 IBO720906:IBO720907 ILK720906:ILK720907 IVG720906:IVG720907 JFC720906:JFC720907 JOY720906:JOY720907 JYU720906:JYU720907 KIQ720906:KIQ720907 KSM720906:KSM720907 LCI720906:LCI720907 LME720906:LME720907 LWA720906:LWA720907 MFW720906:MFW720907 MPS720906:MPS720907 MZO720906:MZO720907 NJK720906:NJK720907 NTG720906:NTG720907 ODC720906:ODC720907 OMY720906:OMY720907 OWU720906:OWU720907 PGQ720906:PGQ720907 PQM720906:PQM720907 QAI720906:QAI720907 QKE720906:QKE720907 QUA720906:QUA720907 RDW720906:RDW720907 RNS720906:RNS720907 RXO720906:RXO720907 SHK720906:SHK720907 SRG720906:SRG720907 TBC720906:TBC720907 TKY720906:TKY720907 TUU720906:TUU720907 UEQ720906:UEQ720907 UOM720906:UOM720907 UYI720906:UYI720907 VIE720906:VIE720907 VSA720906:VSA720907 WBW720906:WBW720907 WLS720906:WLS720907 WVO720906:WVO720907 G786442:G786443 JC786442:JC786443 SY786442:SY786443 ACU786442:ACU786443 AMQ786442:AMQ786443 AWM786442:AWM786443 BGI786442:BGI786443 BQE786442:BQE786443 CAA786442:CAA786443 CJW786442:CJW786443 CTS786442:CTS786443 DDO786442:DDO786443 DNK786442:DNK786443 DXG786442:DXG786443 EHC786442:EHC786443 EQY786442:EQY786443 FAU786442:FAU786443 FKQ786442:FKQ786443 FUM786442:FUM786443 GEI786442:GEI786443 GOE786442:GOE786443 GYA786442:GYA786443 HHW786442:HHW786443 HRS786442:HRS786443 IBO786442:IBO786443 ILK786442:ILK786443 IVG786442:IVG786443 JFC786442:JFC786443 JOY786442:JOY786443 JYU786442:JYU786443 KIQ786442:KIQ786443 KSM786442:KSM786443 LCI786442:LCI786443 LME786442:LME786443 LWA786442:LWA786443 MFW786442:MFW786443 MPS786442:MPS786443 MZO786442:MZO786443 NJK786442:NJK786443 NTG786442:NTG786443 ODC786442:ODC786443 OMY786442:OMY786443 OWU786442:OWU786443 PGQ786442:PGQ786443 PQM786442:PQM786443 QAI786442:QAI786443 QKE786442:QKE786443 QUA786442:QUA786443 RDW786442:RDW786443 RNS786442:RNS786443 RXO786442:RXO786443 SHK786442:SHK786443 SRG786442:SRG786443 TBC786442:TBC786443 TKY786442:TKY786443 TUU786442:TUU786443 UEQ786442:UEQ786443 UOM786442:UOM786443 UYI786442:UYI786443 VIE786442:VIE786443 VSA786442:VSA786443 WBW786442:WBW786443 WLS786442:WLS786443 WVO786442:WVO786443 G851978:G851979 JC851978:JC851979 SY851978:SY851979 ACU851978:ACU851979 AMQ851978:AMQ851979 AWM851978:AWM851979 BGI851978:BGI851979 BQE851978:BQE851979 CAA851978:CAA851979 CJW851978:CJW851979 CTS851978:CTS851979 DDO851978:DDO851979 DNK851978:DNK851979 DXG851978:DXG851979 EHC851978:EHC851979 EQY851978:EQY851979 FAU851978:FAU851979 FKQ851978:FKQ851979 FUM851978:FUM851979 GEI851978:GEI851979 GOE851978:GOE851979 GYA851978:GYA851979 HHW851978:HHW851979 HRS851978:HRS851979 IBO851978:IBO851979 ILK851978:ILK851979 IVG851978:IVG851979 JFC851978:JFC851979 JOY851978:JOY851979 JYU851978:JYU851979 KIQ851978:KIQ851979 KSM851978:KSM851979 LCI851978:LCI851979 LME851978:LME851979 LWA851978:LWA851979 MFW851978:MFW851979 MPS851978:MPS851979 MZO851978:MZO851979 NJK851978:NJK851979 NTG851978:NTG851979 ODC851978:ODC851979 OMY851978:OMY851979 OWU851978:OWU851979 PGQ851978:PGQ851979 PQM851978:PQM851979 QAI851978:QAI851979 QKE851978:QKE851979 QUA851978:QUA851979 RDW851978:RDW851979 RNS851978:RNS851979 RXO851978:RXO851979 SHK851978:SHK851979 SRG851978:SRG851979 TBC851978:TBC851979 TKY851978:TKY851979 TUU851978:TUU851979 UEQ851978:UEQ851979 UOM851978:UOM851979 UYI851978:UYI851979 VIE851978:VIE851979 VSA851978:VSA851979 WBW851978:WBW851979 WLS851978:WLS851979 WVO851978:WVO851979 G917514:G917515 JC917514:JC917515 SY917514:SY917515 ACU917514:ACU917515 AMQ917514:AMQ917515 AWM917514:AWM917515 BGI917514:BGI917515 BQE917514:BQE917515 CAA917514:CAA917515 CJW917514:CJW917515 CTS917514:CTS917515 DDO917514:DDO917515 DNK917514:DNK917515 DXG917514:DXG917515 EHC917514:EHC917515 EQY917514:EQY917515 FAU917514:FAU917515 FKQ917514:FKQ917515 FUM917514:FUM917515 GEI917514:GEI917515 GOE917514:GOE917515 GYA917514:GYA917515 HHW917514:HHW917515 HRS917514:HRS917515 IBO917514:IBO917515 ILK917514:ILK917515 IVG917514:IVG917515 JFC917514:JFC917515 JOY917514:JOY917515 JYU917514:JYU917515 KIQ917514:KIQ917515 KSM917514:KSM917515 LCI917514:LCI917515 LME917514:LME917515 LWA917514:LWA917515 MFW917514:MFW917515 MPS917514:MPS917515 MZO917514:MZO917515 NJK917514:NJK917515 NTG917514:NTG917515 ODC917514:ODC917515 OMY917514:OMY917515 OWU917514:OWU917515 PGQ917514:PGQ917515 PQM917514:PQM917515 QAI917514:QAI917515 QKE917514:QKE917515 QUA917514:QUA917515 RDW917514:RDW917515 RNS917514:RNS917515 RXO917514:RXO917515 SHK917514:SHK917515 SRG917514:SRG917515 TBC917514:TBC917515 TKY917514:TKY917515 TUU917514:TUU917515 UEQ917514:UEQ917515 UOM917514:UOM917515 UYI917514:UYI917515 VIE917514:VIE917515 VSA917514:VSA917515 WBW917514:WBW917515 WLS917514:WLS917515 WVO917514:WVO917515 G983050:G983051 JC983050:JC983051 SY983050:SY983051 ACU983050:ACU983051 AMQ983050:AMQ983051 AWM983050:AWM983051 BGI983050:BGI983051 BQE983050:BQE983051 CAA983050:CAA983051 CJW983050:CJW983051 CTS983050:CTS983051 DDO983050:DDO983051 DNK983050:DNK983051 DXG983050:DXG983051 EHC983050:EHC983051 EQY983050:EQY983051 FAU983050:FAU983051 FKQ983050:FKQ983051 FUM983050:FUM983051 GEI983050:GEI983051 GOE983050:GOE983051 GYA983050:GYA983051 HHW983050:HHW983051 HRS983050:HRS983051 IBO983050:IBO983051 ILK983050:ILK983051 IVG983050:IVG983051 JFC983050:JFC983051 JOY983050:JOY983051 JYU983050:JYU983051 KIQ983050:KIQ983051 KSM983050:KSM983051 LCI983050:LCI983051 LME983050:LME983051 LWA983050:LWA983051 MFW983050:MFW983051 MPS983050:MPS983051 MZO983050:MZO983051 NJK983050:NJK983051 NTG983050:NTG983051 ODC983050:ODC983051 OMY983050:OMY983051 OWU983050:OWU983051 PGQ983050:PGQ983051 PQM983050:PQM983051 QAI983050:QAI983051 QKE983050:QKE983051 QUA983050:QUA983051 RDW983050:RDW983051 RNS983050:RNS983051 RXO983050:RXO983051 SHK983050:SHK983051 SRG983050:SRG983051 TBC983050:TBC983051 TKY983050:TKY983051 TUU983050:TUU983051 UEQ983050:UEQ983051 UOM983050:UOM983051 UYI983050:UYI983051 VIE983050:VIE983051 VSA983050:VSA983051 WBW983050:WBW983051 WLS983050:WLS983051 WVO983050:WVO983051 G22:G35 JC22:JC35 SY22:SY35 ACU22:ACU35 AMQ22:AMQ35 AWM22:AWM35 BGI22:BGI35 BQE22:BQE35 CAA22:CAA35 CJW22:CJW35 CTS22:CTS35 DDO22:DDO35 DNK22:DNK35 DXG22:DXG35 EHC22:EHC35 EQY22:EQY35 FAU22:FAU35 FKQ22:FKQ35 FUM22:FUM35 GEI22:GEI35 GOE22:GOE35 GYA22:GYA35 HHW22:HHW35 HRS22:HRS35 IBO22:IBO35 ILK22:ILK35 IVG22:IVG35 JFC22:JFC35 JOY22:JOY35 JYU22:JYU35 KIQ22:KIQ35 KSM22:KSM35 LCI22:LCI35 LME22:LME35 LWA22:LWA35 MFW22:MFW35 MPS22:MPS35 MZO22:MZO35 NJK22:NJK35 NTG22:NTG35 ODC22:ODC35 OMY22:OMY35 OWU22:OWU35 PGQ22:PGQ35 PQM22:PQM35 QAI22:QAI35 QKE22:QKE35 QUA22:QUA35 RDW22:RDW35 RNS22:RNS35 RXO22:RXO35 SHK22:SHK35 SRG22:SRG35 TBC22:TBC35 TKY22:TKY35 TUU22:TUU35 UEQ22:UEQ35 UOM22:UOM35 UYI22:UYI35 VIE22:VIE35 VSA22:VSA35 WBW22:WBW35 WLS22:WLS35 WVO22:WVO35 G65558:G65571 JC65558:JC65571 SY65558:SY65571 ACU65558:ACU65571 AMQ65558:AMQ65571 AWM65558:AWM65571 BGI65558:BGI65571 BQE65558:BQE65571 CAA65558:CAA65571 CJW65558:CJW65571 CTS65558:CTS65571 DDO65558:DDO65571 DNK65558:DNK65571 DXG65558:DXG65571 EHC65558:EHC65571 EQY65558:EQY65571 FAU65558:FAU65571 FKQ65558:FKQ65571 FUM65558:FUM65571 GEI65558:GEI65571 GOE65558:GOE65571 GYA65558:GYA65571 HHW65558:HHW65571 HRS65558:HRS65571 IBO65558:IBO65571 ILK65558:ILK65571 IVG65558:IVG65571 JFC65558:JFC65571 JOY65558:JOY65571 JYU65558:JYU65571 KIQ65558:KIQ65571 KSM65558:KSM65571 LCI65558:LCI65571 LME65558:LME65571 LWA65558:LWA65571 MFW65558:MFW65571 MPS65558:MPS65571 MZO65558:MZO65571 NJK65558:NJK65571 NTG65558:NTG65571 ODC65558:ODC65571 OMY65558:OMY65571 OWU65558:OWU65571 PGQ65558:PGQ65571 PQM65558:PQM65571 QAI65558:QAI65571 QKE65558:QKE65571 QUA65558:QUA65571 RDW65558:RDW65571 RNS65558:RNS65571 RXO65558:RXO65571 SHK65558:SHK65571 SRG65558:SRG65571 TBC65558:TBC65571 TKY65558:TKY65571 TUU65558:TUU65571 UEQ65558:UEQ65571 UOM65558:UOM65571 UYI65558:UYI65571 VIE65558:VIE65571 VSA65558:VSA65571 WBW65558:WBW65571 WLS65558:WLS65571 WVO65558:WVO65571 G131094:G131107 JC131094:JC131107 SY131094:SY131107 ACU131094:ACU131107 AMQ131094:AMQ131107 AWM131094:AWM131107 BGI131094:BGI131107 BQE131094:BQE131107 CAA131094:CAA131107 CJW131094:CJW131107 CTS131094:CTS131107 DDO131094:DDO131107 DNK131094:DNK131107 DXG131094:DXG131107 EHC131094:EHC131107 EQY131094:EQY131107 FAU131094:FAU131107 FKQ131094:FKQ131107 FUM131094:FUM131107 GEI131094:GEI131107 GOE131094:GOE131107 GYA131094:GYA131107 HHW131094:HHW131107 HRS131094:HRS131107 IBO131094:IBO131107 ILK131094:ILK131107 IVG131094:IVG131107 JFC131094:JFC131107 JOY131094:JOY131107 JYU131094:JYU131107 KIQ131094:KIQ131107 KSM131094:KSM131107 LCI131094:LCI131107 LME131094:LME131107 LWA131094:LWA131107 MFW131094:MFW131107 MPS131094:MPS131107 MZO131094:MZO131107 NJK131094:NJK131107 NTG131094:NTG131107 ODC131094:ODC131107 OMY131094:OMY131107 OWU131094:OWU131107 PGQ131094:PGQ131107 PQM131094:PQM131107 QAI131094:QAI131107 QKE131094:QKE131107 QUA131094:QUA131107 RDW131094:RDW131107 RNS131094:RNS131107 RXO131094:RXO131107 SHK131094:SHK131107 SRG131094:SRG131107 TBC131094:TBC131107 TKY131094:TKY131107 TUU131094:TUU131107 UEQ131094:UEQ131107 UOM131094:UOM131107 UYI131094:UYI131107 VIE131094:VIE131107 VSA131094:VSA131107 WBW131094:WBW131107 WLS131094:WLS131107 WVO131094:WVO131107 G196630:G196643 JC196630:JC196643 SY196630:SY196643 ACU196630:ACU196643 AMQ196630:AMQ196643 AWM196630:AWM196643 BGI196630:BGI196643 BQE196630:BQE196643 CAA196630:CAA196643 CJW196630:CJW196643 CTS196630:CTS196643 DDO196630:DDO196643 DNK196630:DNK196643 DXG196630:DXG196643 EHC196630:EHC196643 EQY196630:EQY196643 FAU196630:FAU196643 FKQ196630:FKQ196643 FUM196630:FUM196643 GEI196630:GEI196643 GOE196630:GOE196643 GYA196630:GYA196643 HHW196630:HHW196643 HRS196630:HRS196643 IBO196630:IBO196643 ILK196630:ILK196643 IVG196630:IVG196643 JFC196630:JFC196643 JOY196630:JOY196643 JYU196630:JYU196643 KIQ196630:KIQ196643 KSM196630:KSM196643 LCI196630:LCI196643 LME196630:LME196643 LWA196630:LWA196643 MFW196630:MFW196643 MPS196630:MPS196643 MZO196630:MZO196643 NJK196630:NJK196643 NTG196630:NTG196643 ODC196630:ODC196643 OMY196630:OMY196643 OWU196630:OWU196643 PGQ196630:PGQ196643 PQM196630:PQM196643 QAI196630:QAI196643 QKE196630:QKE196643 QUA196630:QUA196643 RDW196630:RDW196643 RNS196630:RNS196643 RXO196630:RXO196643 SHK196630:SHK196643 SRG196630:SRG196643 TBC196630:TBC196643 TKY196630:TKY196643 TUU196630:TUU196643 UEQ196630:UEQ196643 UOM196630:UOM196643 UYI196630:UYI196643 VIE196630:VIE196643 VSA196630:VSA196643 WBW196630:WBW196643 WLS196630:WLS196643 WVO196630:WVO196643 G262166:G262179 JC262166:JC262179 SY262166:SY262179 ACU262166:ACU262179 AMQ262166:AMQ262179 AWM262166:AWM262179 BGI262166:BGI262179 BQE262166:BQE262179 CAA262166:CAA262179 CJW262166:CJW262179 CTS262166:CTS262179 DDO262166:DDO262179 DNK262166:DNK262179 DXG262166:DXG262179 EHC262166:EHC262179 EQY262166:EQY262179 FAU262166:FAU262179 FKQ262166:FKQ262179 FUM262166:FUM262179 GEI262166:GEI262179 GOE262166:GOE262179 GYA262166:GYA262179 HHW262166:HHW262179 HRS262166:HRS262179 IBO262166:IBO262179 ILK262166:ILK262179 IVG262166:IVG262179 JFC262166:JFC262179 JOY262166:JOY262179 JYU262166:JYU262179 KIQ262166:KIQ262179 KSM262166:KSM262179 LCI262166:LCI262179 LME262166:LME262179 LWA262166:LWA262179 MFW262166:MFW262179 MPS262166:MPS262179 MZO262166:MZO262179 NJK262166:NJK262179 NTG262166:NTG262179 ODC262166:ODC262179 OMY262166:OMY262179 OWU262166:OWU262179 PGQ262166:PGQ262179 PQM262166:PQM262179 QAI262166:QAI262179 QKE262166:QKE262179 QUA262166:QUA262179 RDW262166:RDW262179 RNS262166:RNS262179 RXO262166:RXO262179 SHK262166:SHK262179 SRG262166:SRG262179 TBC262166:TBC262179 TKY262166:TKY262179 TUU262166:TUU262179 UEQ262166:UEQ262179 UOM262166:UOM262179 UYI262166:UYI262179 VIE262166:VIE262179 VSA262166:VSA262179 WBW262166:WBW262179 WLS262166:WLS262179 WVO262166:WVO262179 G327702:G327715 JC327702:JC327715 SY327702:SY327715 ACU327702:ACU327715 AMQ327702:AMQ327715 AWM327702:AWM327715 BGI327702:BGI327715 BQE327702:BQE327715 CAA327702:CAA327715 CJW327702:CJW327715 CTS327702:CTS327715 DDO327702:DDO327715 DNK327702:DNK327715 DXG327702:DXG327715 EHC327702:EHC327715 EQY327702:EQY327715 FAU327702:FAU327715 FKQ327702:FKQ327715 FUM327702:FUM327715 GEI327702:GEI327715 GOE327702:GOE327715 GYA327702:GYA327715 HHW327702:HHW327715 HRS327702:HRS327715 IBO327702:IBO327715 ILK327702:ILK327715 IVG327702:IVG327715 JFC327702:JFC327715 JOY327702:JOY327715 JYU327702:JYU327715 KIQ327702:KIQ327715 KSM327702:KSM327715 LCI327702:LCI327715 LME327702:LME327715 LWA327702:LWA327715 MFW327702:MFW327715 MPS327702:MPS327715 MZO327702:MZO327715 NJK327702:NJK327715 NTG327702:NTG327715 ODC327702:ODC327715 OMY327702:OMY327715 OWU327702:OWU327715 PGQ327702:PGQ327715 PQM327702:PQM327715 QAI327702:QAI327715 QKE327702:QKE327715 QUA327702:QUA327715 RDW327702:RDW327715 RNS327702:RNS327715 RXO327702:RXO327715 SHK327702:SHK327715 SRG327702:SRG327715 TBC327702:TBC327715 TKY327702:TKY327715 TUU327702:TUU327715 UEQ327702:UEQ327715 UOM327702:UOM327715 UYI327702:UYI327715 VIE327702:VIE327715 VSA327702:VSA327715 WBW327702:WBW327715 WLS327702:WLS327715 WVO327702:WVO327715 G393238:G393251 JC393238:JC393251 SY393238:SY393251 ACU393238:ACU393251 AMQ393238:AMQ393251 AWM393238:AWM393251 BGI393238:BGI393251 BQE393238:BQE393251 CAA393238:CAA393251 CJW393238:CJW393251 CTS393238:CTS393251 DDO393238:DDO393251 DNK393238:DNK393251 DXG393238:DXG393251 EHC393238:EHC393251 EQY393238:EQY393251 FAU393238:FAU393251 FKQ393238:FKQ393251 FUM393238:FUM393251 GEI393238:GEI393251 GOE393238:GOE393251 GYA393238:GYA393251 HHW393238:HHW393251 HRS393238:HRS393251 IBO393238:IBO393251 ILK393238:ILK393251 IVG393238:IVG393251 JFC393238:JFC393251 JOY393238:JOY393251 JYU393238:JYU393251 KIQ393238:KIQ393251 KSM393238:KSM393251 LCI393238:LCI393251 LME393238:LME393251 LWA393238:LWA393251 MFW393238:MFW393251 MPS393238:MPS393251 MZO393238:MZO393251 NJK393238:NJK393251 NTG393238:NTG393251 ODC393238:ODC393251 OMY393238:OMY393251 OWU393238:OWU393251 PGQ393238:PGQ393251 PQM393238:PQM393251 QAI393238:QAI393251 QKE393238:QKE393251 QUA393238:QUA393251 RDW393238:RDW393251 RNS393238:RNS393251 RXO393238:RXO393251 SHK393238:SHK393251 SRG393238:SRG393251 TBC393238:TBC393251 TKY393238:TKY393251 TUU393238:TUU393251 UEQ393238:UEQ393251 UOM393238:UOM393251 UYI393238:UYI393251 VIE393238:VIE393251 VSA393238:VSA393251 WBW393238:WBW393251 WLS393238:WLS393251 WVO393238:WVO393251 G458774:G458787 JC458774:JC458787 SY458774:SY458787 ACU458774:ACU458787 AMQ458774:AMQ458787 AWM458774:AWM458787 BGI458774:BGI458787 BQE458774:BQE458787 CAA458774:CAA458787 CJW458774:CJW458787 CTS458774:CTS458787 DDO458774:DDO458787 DNK458774:DNK458787 DXG458774:DXG458787 EHC458774:EHC458787 EQY458774:EQY458787 FAU458774:FAU458787 FKQ458774:FKQ458787 FUM458774:FUM458787 GEI458774:GEI458787 GOE458774:GOE458787 GYA458774:GYA458787 HHW458774:HHW458787 HRS458774:HRS458787 IBO458774:IBO458787 ILK458774:ILK458787 IVG458774:IVG458787 JFC458774:JFC458787 JOY458774:JOY458787 JYU458774:JYU458787 KIQ458774:KIQ458787 KSM458774:KSM458787 LCI458774:LCI458787 LME458774:LME458787 LWA458774:LWA458787 MFW458774:MFW458787 MPS458774:MPS458787 MZO458774:MZO458787 NJK458774:NJK458787 NTG458774:NTG458787 ODC458774:ODC458787 OMY458774:OMY458787 OWU458774:OWU458787 PGQ458774:PGQ458787 PQM458774:PQM458787 QAI458774:QAI458787 QKE458774:QKE458787 QUA458774:QUA458787 RDW458774:RDW458787 RNS458774:RNS458787 RXO458774:RXO458787 SHK458774:SHK458787 SRG458774:SRG458787 TBC458774:TBC458787 TKY458774:TKY458787 TUU458774:TUU458787 UEQ458774:UEQ458787 UOM458774:UOM458787 UYI458774:UYI458787 VIE458774:VIE458787 VSA458774:VSA458787 WBW458774:WBW458787 WLS458774:WLS458787 WVO458774:WVO458787 G524310:G524323 JC524310:JC524323 SY524310:SY524323 ACU524310:ACU524323 AMQ524310:AMQ524323 AWM524310:AWM524323 BGI524310:BGI524323 BQE524310:BQE524323 CAA524310:CAA524323 CJW524310:CJW524323 CTS524310:CTS524323 DDO524310:DDO524323 DNK524310:DNK524323 DXG524310:DXG524323 EHC524310:EHC524323 EQY524310:EQY524323 FAU524310:FAU524323 FKQ524310:FKQ524323 FUM524310:FUM524323 GEI524310:GEI524323 GOE524310:GOE524323 GYA524310:GYA524323 HHW524310:HHW524323 HRS524310:HRS524323 IBO524310:IBO524323 ILK524310:ILK524323 IVG524310:IVG524323 JFC524310:JFC524323 JOY524310:JOY524323 JYU524310:JYU524323 KIQ524310:KIQ524323 KSM524310:KSM524323 LCI524310:LCI524323 LME524310:LME524323 LWA524310:LWA524323 MFW524310:MFW524323 MPS524310:MPS524323 MZO524310:MZO524323 NJK524310:NJK524323 NTG524310:NTG524323 ODC524310:ODC524323 OMY524310:OMY524323 OWU524310:OWU524323 PGQ524310:PGQ524323 PQM524310:PQM524323 QAI524310:QAI524323 QKE524310:QKE524323 QUA524310:QUA524323 RDW524310:RDW524323 RNS524310:RNS524323 RXO524310:RXO524323 SHK524310:SHK524323 SRG524310:SRG524323 TBC524310:TBC524323 TKY524310:TKY524323 TUU524310:TUU524323 UEQ524310:UEQ524323 UOM524310:UOM524323 UYI524310:UYI524323 VIE524310:VIE524323 VSA524310:VSA524323 WBW524310:WBW524323 WLS524310:WLS524323 WVO524310:WVO524323 G589846:G589859 JC589846:JC589859 SY589846:SY589859 ACU589846:ACU589859 AMQ589846:AMQ589859 AWM589846:AWM589859 BGI589846:BGI589859 BQE589846:BQE589859 CAA589846:CAA589859 CJW589846:CJW589859 CTS589846:CTS589859 DDO589846:DDO589859 DNK589846:DNK589859 DXG589846:DXG589859 EHC589846:EHC589859 EQY589846:EQY589859 FAU589846:FAU589859 FKQ589846:FKQ589859 FUM589846:FUM589859 GEI589846:GEI589859 GOE589846:GOE589859 GYA589846:GYA589859 HHW589846:HHW589859 HRS589846:HRS589859 IBO589846:IBO589859 ILK589846:ILK589859 IVG589846:IVG589859 JFC589846:JFC589859 JOY589846:JOY589859 JYU589846:JYU589859 KIQ589846:KIQ589859 KSM589846:KSM589859 LCI589846:LCI589859 LME589846:LME589859 LWA589846:LWA589859 MFW589846:MFW589859 MPS589846:MPS589859 MZO589846:MZO589859 NJK589846:NJK589859 NTG589846:NTG589859 ODC589846:ODC589859 OMY589846:OMY589859 OWU589846:OWU589859 PGQ589846:PGQ589859 PQM589846:PQM589859 QAI589846:QAI589859 QKE589846:QKE589859 QUA589846:QUA589859 RDW589846:RDW589859 RNS589846:RNS589859 RXO589846:RXO589859 SHK589846:SHK589859 SRG589846:SRG589859 TBC589846:TBC589859 TKY589846:TKY589859 TUU589846:TUU589859 UEQ589846:UEQ589859 UOM589846:UOM589859 UYI589846:UYI589859 VIE589846:VIE589859 VSA589846:VSA589859 WBW589846:WBW589859 WLS589846:WLS589859 WVO589846:WVO589859 G655382:G655395 JC655382:JC655395 SY655382:SY655395 ACU655382:ACU655395 AMQ655382:AMQ655395 AWM655382:AWM655395 BGI655382:BGI655395 BQE655382:BQE655395 CAA655382:CAA655395 CJW655382:CJW655395 CTS655382:CTS655395 DDO655382:DDO655395 DNK655382:DNK655395 DXG655382:DXG655395 EHC655382:EHC655395 EQY655382:EQY655395 FAU655382:FAU655395 FKQ655382:FKQ655395 FUM655382:FUM655395 GEI655382:GEI655395 GOE655382:GOE655395 GYA655382:GYA655395 HHW655382:HHW655395 HRS655382:HRS655395 IBO655382:IBO655395 ILK655382:ILK655395 IVG655382:IVG655395 JFC655382:JFC655395 JOY655382:JOY655395 JYU655382:JYU655395 KIQ655382:KIQ655395 KSM655382:KSM655395 LCI655382:LCI655395 LME655382:LME655395 LWA655382:LWA655395 MFW655382:MFW655395 MPS655382:MPS655395 MZO655382:MZO655395 NJK655382:NJK655395 NTG655382:NTG655395 ODC655382:ODC655395 OMY655382:OMY655395 OWU655382:OWU655395 PGQ655382:PGQ655395 PQM655382:PQM655395 QAI655382:QAI655395 QKE655382:QKE655395 QUA655382:QUA655395 RDW655382:RDW655395 RNS655382:RNS655395 RXO655382:RXO655395 SHK655382:SHK655395 SRG655382:SRG655395 TBC655382:TBC655395 TKY655382:TKY655395 TUU655382:TUU655395 UEQ655382:UEQ655395 UOM655382:UOM655395 UYI655382:UYI655395 VIE655382:VIE655395 VSA655382:VSA655395 WBW655382:WBW655395 WLS655382:WLS655395 WVO655382:WVO655395 G720918:G720931 JC720918:JC720931 SY720918:SY720931 ACU720918:ACU720931 AMQ720918:AMQ720931 AWM720918:AWM720931 BGI720918:BGI720931 BQE720918:BQE720931 CAA720918:CAA720931 CJW720918:CJW720931 CTS720918:CTS720931 DDO720918:DDO720931 DNK720918:DNK720931 DXG720918:DXG720931 EHC720918:EHC720931 EQY720918:EQY720931 FAU720918:FAU720931 FKQ720918:FKQ720931 FUM720918:FUM720931 GEI720918:GEI720931 GOE720918:GOE720931 GYA720918:GYA720931 HHW720918:HHW720931 HRS720918:HRS720931 IBO720918:IBO720931 ILK720918:ILK720931 IVG720918:IVG720931 JFC720918:JFC720931 JOY720918:JOY720931 JYU720918:JYU720931 KIQ720918:KIQ720931 KSM720918:KSM720931 LCI720918:LCI720931 LME720918:LME720931 LWA720918:LWA720931 MFW720918:MFW720931 MPS720918:MPS720931 MZO720918:MZO720931 NJK720918:NJK720931 NTG720918:NTG720931 ODC720918:ODC720931 OMY720918:OMY720931 OWU720918:OWU720931 PGQ720918:PGQ720931 PQM720918:PQM720931 QAI720918:QAI720931 QKE720918:QKE720931 QUA720918:QUA720931 RDW720918:RDW720931 RNS720918:RNS720931 RXO720918:RXO720931 SHK720918:SHK720931 SRG720918:SRG720931 TBC720918:TBC720931 TKY720918:TKY720931 TUU720918:TUU720931 UEQ720918:UEQ720931 UOM720918:UOM720931 UYI720918:UYI720931 VIE720918:VIE720931 VSA720918:VSA720931 WBW720918:WBW720931 WLS720918:WLS720931 WVO720918:WVO720931 G786454:G786467 JC786454:JC786467 SY786454:SY786467 ACU786454:ACU786467 AMQ786454:AMQ786467 AWM786454:AWM786467 BGI786454:BGI786467 BQE786454:BQE786467 CAA786454:CAA786467 CJW786454:CJW786467 CTS786454:CTS786467 DDO786454:DDO786467 DNK786454:DNK786467 DXG786454:DXG786467 EHC786454:EHC786467 EQY786454:EQY786467 FAU786454:FAU786467 FKQ786454:FKQ786467 FUM786454:FUM786467 GEI786454:GEI786467 GOE786454:GOE786467 GYA786454:GYA786467 HHW786454:HHW786467 HRS786454:HRS786467 IBO786454:IBO786467 ILK786454:ILK786467 IVG786454:IVG786467 JFC786454:JFC786467 JOY786454:JOY786467 JYU786454:JYU786467 KIQ786454:KIQ786467 KSM786454:KSM786467 LCI786454:LCI786467 LME786454:LME786467 LWA786454:LWA786467 MFW786454:MFW786467 MPS786454:MPS786467 MZO786454:MZO786467 NJK786454:NJK786467 NTG786454:NTG786467 ODC786454:ODC786467 OMY786454:OMY786467 OWU786454:OWU786467 PGQ786454:PGQ786467 PQM786454:PQM786467 QAI786454:QAI786467 QKE786454:QKE786467 QUA786454:QUA786467 RDW786454:RDW786467 RNS786454:RNS786467 RXO786454:RXO786467 SHK786454:SHK786467 SRG786454:SRG786467 TBC786454:TBC786467 TKY786454:TKY786467 TUU786454:TUU786467 UEQ786454:UEQ786467 UOM786454:UOM786467 UYI786454:UYI786467 VIE786454:VIE786467 VSA786454:VSA786467 WBW786454:WBW786467 WLS786454:WLS786467 WVO786454:WVO786467 G851990:G852003 JC851990:JC852003 SY851990:SY852003 ACU851990:ACU852003 AMQ851990:AMQ852003 AWM851990:AWM852003 BGI851990:BGI852003 BQE851990:BQE852003 CAA851990:CAA852003 CJW851990:CJW852003 CTS851990:CTS852003 DDO851990:DDO852003 DNK851990:DNK852003 DXG851990:DXG852003 EHC851990:EHC852003 EQY851990:EQY852003 FAU851990:FAU852003 FKQ851990:FKQ852003 FUM851990:FUM852003 GEI851990:GEI852003 GOE851990:GOE852003 GYA851990:GYA852003 HHW851990:HHW852003 HRS851990:HRS852003 IBO851990:IBO852003 ILK851990:ILK852003 IVG851990:IVG852003 JFC851990:JFC852003 JOY851990:JOY852003 JYU851990:JYU852003 KIQ851990:KIQ852003 KSM851990:KSM852003 LCI851990:LCI852003 LME851990:LME852003 LWA851990:LWA852003 MFW851990:MFW852003 MPS851990:MPS852003 MZO851990:MZO852003 NJK851990:NJK852003 NTG851990:NTG852003 ODC851990:ODC852003 OMY851990:OMY852003 OWU851990:OWU852003 PGQ851990:PGQ852003 PQM851990:PQM852003 QAI851990:QAI852003 QKE851990:QKE852003 QUA851990:QUA852003 RDW851990:RDW852003 RNS851990:RNS852003 RXO851990:RXO852003 SHK851990:SHK852003 SRG851990:SRG852003 TBC851990:TBC852003 TKY851990:TKY852003 TUU851990:TUU852003 UEQ851990:UEQ852003 UOM851990:UOM852003 UYI851990:UYI852003 VIE851990:VIE852003 VSA851990:VSA852003 WBW851990:WBW852003 WLS851990:WLS852003 WVO851990:WVO852003 G917526:G917539 JC917526:JC917539 SY917526:SY917539 ACU917526:ACU917539 AMQ917526:AMQ917539 AWM917526:AWM917539 BGI917526:BGI917539 BQE917526:BQE917539 CAA917526:CAA917539 CJW917526:CJW917539 CTS917526:CTS917539 DDO917526:DDO917539 DNK917526:DNK917539 DXG917526:DXG917539 EHC917526:EHC917539 EQY917526:EQY917539 FAU917526:FAU917539 FKQ917526:FKQ917539 FUM917526:FUM917539 GEI917526:GEI917539 GOE917526:GOE917539 GYA917526:GYA917539 HHW917526:HHW917539 HRS917526:HRS917539 IBO917526:IBO917539 ILK917526:ILK917539 IVG917526:IVG917539 JFC917526:JFC917539 JOY917526:JOY917539 JYU917526:JYU917539 KIQ917526:KIQ917539 KSM917526:KSM917539 LCI917526:LCI917539 LME917526:LME917539 LWA917526:LWA917539 MFW917526:MFW917539 MPS917526:MPS917539 MZO917526:MZO917539 NJK917526:NJK917539 NTG917526:NTG917539 ODC917526:ODC917539 OMY917526:OMY917539 OWU917526:OWU917539 PGQ917526:PGQ917539 PQM917526:PQM917539 QAI917526:QAI917539 QKE917526:QKE917539 QUA917526:QUA917539 RDW917526:RDW917539 RNS917526:RNS917539 RXO917526:RXO917539 SHK917526:SHK917539 SRG917526:SRG917539 TBC917526:TBC917539 TKY917526:TKY917539 TUU917526:TUU917539 UEQ917526:UEQ917539 UOM917526:UOM917539 UYI917526:UYI917539 VIE917526:VIE917539 VSA917526:VSA917539 WBW917526:WBW917539 WLS917526:WLS917539 WVO917526:WVO917539 G983062:G983075 JC983062:JC983075 SY983062:SY983075 ACU983062:ACU983075 AMQ983062:AMQ983075 AWM983062:AWM983075 BGI983062:BGI983075 BQE983062:BQE983075 CAA983062:CAA983075 CJW983062:CJW983075 CTS983062:CTS983075 DDO983062:DDO983075 DNK983062:DNK983075 DXG983062:DXG983075 EHC983062:EHC983075 EQY983062:EQY983075 FAU983062:FAU983075 FKQ983062:FKQ983075 FUM983062:FUM983075 GEI983062:GEI983075 GOE983062:GOE983075 GYA983062:GYA983075 HHW983062:HHW983075 HRS983062:HRS983075 IBO983062:IBO983075 ILK983062:ILK983075 IVG983062:IVG983075 JFC983062:JFC983075 JOY983062:JOY983075 JYU983062:JYU983075 KIQ983062:KIQ983075 KSM983062:KSM983075 LCI983062:LCI983075 LME983062:LME983075 LWA983062:LWA983075 MFW983062:MFW983075 MPS983062:MPS983075 MZO983062:MZO983075 NJK983062:NJK983075 NTG983062:NTG983075 ODC983062:ODC983075 OMY983062:OMY983075 OWU983062:OWU983075 PGQ983062:PGQ983075 PQM983062:PQM983075 QAI983062:QAI983075 QKE983062:QKE983075 QUA983062:QUA983075 RDW983062:RDW983075 RNS983062:RNS983075 RXO983062:RXO983075 SHK983062:SHK983075 SRG983062:SRG983075 TBC983062:TBC983075 TKY983062:TKY983075 TUU983062:TUU983075 UEQ983062:UEQ983075 UOM983062:UOM983075 UYI983062:UYI983075 VIE983062:VIE983075 VSA983062:VSA983075 WBW983062:WBW983075 WLS983062:WLS983075 WVO983062:WVO983075">
      <formula1>$G$74:$G$165</formula1>
    </dataValidation>
    <dataValidation type="list" errorStyle="warning" allowBlank="1" showInputMessage="1" showErrorMessage="1" errorTitle="FERC ACCOUNT" error="This FERC Account is not included in the drop-down list. Is this the account you want to use?" sqref="D36:D58 IZ36:IZ58 SV36:SV58 ACR36:ACR58 AMN36:AMN58 AWJ36:AWJ58 BGF36:BGF58 BQB36:BQB58 BZX36:BZX58 CJT36:CJT58 CTP36:CTP58 DDL36:DDL58 DNH36:DNH58 DXD36:DXD58 EGZ36:EGZ58 EQV36:EQV58 FAR36:FAR58 FKN36:FKN58 FUJ36:FUJ58 GEF36:GEF58 GOB36:GOB58 GXX36:GXX58 HHT36:HHT58 HRP36:HRP58 IBL36:IBL58 ILH36:ILH58 IVD36:IVD58 JEZ36:JEZ58 JOV36:JOV58 JYR36:JYR58 KIN36:KIN58 KSJ36:KSJ58 LCF36:LCF58 LMB36:LMB58 LVX36:LVX58 MFT36:MFT58 MPP36:MPP58 MZL36:MZL58 NJH36:NJH58 NTD36:NTD58 OCZ36:OCZ58 OMV36:OMV58 OWR36:OWR58 PGN36:PGN58 PQJ36:PQJ58 QAF36:QAF58 QKB36:QKB58 QTX36:QTX58 RDT36:RDT58 RNP36:RNP58 RXL36:RXL58 SHH36:SHH58 SRD36:SRD58 TAZ36:TAZ58 TKV36:TKV58 TUR36:TUR58 UEN36:UEN58 UOJ36:UOJ58 UYF36:UYF58 VIB36:VIB58 VRX36:VRX58 WBT36:WBT58 WLP36:WLP58 WVL36:WVL58 D65572:D65594 IZ65572:IZ65594 SV65572:SV65594 ACR65572:ACR65594 AMN65572:AMN65594 AWJ65572:AWJ65594 BGF65572:BGF65594 BQB65572:BQB65594 BZX65572:BZX65594 CJT65572:CJT65594 CTP65572:CTP65594 DDL65572:DDL65594 DNH65572:DNH65594 DXD65572:DXD65594 EGZ65572:EGZ65594 EQV65572:EQV65594 FAR65572:FAR65594 FKN65572:FKN65594 FUJ65572:FUJ65594 GEF65572:GEF65594 GOB65572:GOB65594 GXX65572:GXX65594 HHT65572:HHT65594 HRP65572:HRP65594 IBL65572:IBL65594 ILH65572:ILH65594 IVD65572:IVD65594 JEZ65572:JEZ65594 JOV65572:JOV65594 JYR65572:JYR65594 KIN65572:KIN65594 KSJ65572:KSJ65594 LCF65572:LCF65594 LMB65572:LMB65594 LVX65572:LVX65594 MFT65572:MFT65594 MPP65572:MPP65594 MZL65572:MZL65594 NJH65572:NJH65594 NTD65572:NTD65594 OCZ65572:OCZ65594 OMV65572:OMV65594 OWR65572:OWR65594 PGN65572:PGN65594 PQJ65572:PQJ65594 QAF65572:QAF65594 QKB65572:QKB65594 QTX65572:QTX65594 RDT65572:RDT65594 RNP65572:RNP65594 RXL65572:RXL65594 SHH65572:SHH65594 SRD65572:SRD65594 TAZ65572:TAZ65594 TKV65572:TKV65594 TUR65572:TUR65594 UEN65572:UEN65594 UOJ65572:UOJ65594 UYF65572:UYF65594 VIB65572:VIB65594 VRX65572:VRX65594 WBT65572:WBT65594 WLP65572:WLP65594 WVL65572:WVL65594 D131108:D131130 IZ131108:IZ131130 SV131108:SV131130 ACR131108:ACR131130 AMN131108:AMN131130 AWJ131108:AWJ131130 BGF131108:BGF131130 BQB131108:BQB131130 BZX131108:BZX131130 CJT131108:CJT131130 CTP131108:CTP131130 DDL131108:DDL131130 DNH131108:DNH131130 DXD131108:DXD131130 EGZ131108:EGZ131130 EQV131108:EQV131130 FAR131108:FAR131130 FKN131108:FKN131130 FUJ131108:FUJ131130 GEF131108:GEF131130 GOB131108:GOB131130 GXX131108:GXX131130 HHT131108:HHT131130 HRP131108:HRP131130 IBL131108:IBL131130 ILH131108:ILH131130 IVD131108:IVD131130 JEZ131108:JEZ131130 JOV131108:JOV131130 JYR131108:JYR131130 KIN131108:KIN131130 KSJ131108:KSJ131130 LCF131108:LCF131130 LMB131108:LMB131130 LVX131108:LVX131130 MFT131108:MFT131130 MPP131108:MPP131130 MZL131108:MZL131130 NJH131108:NJH131130 NTD131108:NTD131130 OCZ131108:OCZ131130 OMV131108:OMV131130 OWR131108:OWR131130 PGN131108:PGN131130 PQJ131108:PQJ131130 QAF131108:QAF131130 QKB131108:QKB131130 QTX131108:QTX131130 RDT131108:RDT131130 RNP131108:RNP131130 RXL131108:RXL131130 SHH131108:SHH131130 SRD131108:SRD131130 TAZ131108:TAZ131130 TKV131108:TKV131130 TUR131108:TUR131130 UEN131108:UEN131130 UOJ131108:UOJ131130 UYF131108:UYF131130 VIB131108:VIB131130 VRX131108:VRX131130 WBT131108:WBT131130 WLP131108:WLP131130 WVL131108:WVL131130 D196644:D196666 IZ196644:IZ196666 SV196644:SV196666 ACR196644:ACR196666 AMN196644:AMN196666 AWJ196644:AWJ196666 BGF196644:BGF196666 BQB196644:BQB196666 BZX196644:BZX196666 CJT196644:CJT196666 CTP196644:CTP196666 DDL196644:DDL196666 DNH196644:DNH196666 DXD196644:DXD196666 EGZ196644:EGZ196666 EQV196644:EQV196666 FAR196644:FAR196666 FKN196644:FKN196666 FUJ196644:FUJ196666 GEF196644:GEF196666 GOB196644:GOB196666 GXX196644:GXX196666 HHT196644:HHT196666 HRP196644:HRP196666 IBL196644:IBL196666 ILH196644:ILH196666 IVD196644:IVD196666 JEZ196644:JEZ196666 JOV196644:JOV196666 JYR196644:JYR196666 KIN196644:KIN196666 KSJ196644:KSJ196666 LCF196644:LCF196666 LMB196644:LMB196666 LVX196644:LVX196666 MFT196644:MFT196666 MPP196644:MPP196666 MZL196644:MZL196666 NJH196644:NJH196666 NTD196644:NTD196666 OCZ196644:OCZ196666 OMV196644:OMV196666 OWR196644:OWR196666 PGN196644:PGN196666 PQJ196644:PQJ196666 QAF196644:QAF196666 QKB196644:QKB196666 QTX196644:QTX196666 RDT196644:RDT196666 RNP196644:RNP196666 RXL196644:RXL196666 SHH196644:SHH196666 SRD196644:SRD196666 TAZ196644:TAZ196666 TKV196644:TKV196666 TUR196644:TUR196666 UEN196644:UEN196666 UOJ196644:UOJ196666 UYF196644:UYF196666 VIB196644:VIB196666 VRX196644:VRX196666 WBT196644:WBT196666 WLP196644:WLP196666 WVL196644:WVL196666 D262180:D262202 IZ262180:IZ262202 SV262180:SV262202 ACR262180:ACR262202 AMN262180:AMN262202 AWJ262180:AWJ262202 BGF262180:BGF262202 BQB262180:BQB262202 BZX262180:BZX262202 CJT262180:CJT262202 CTP262180:CTP262202 DDL262180:DDL262202 DNH262180:DNH262202 DXD262180:DXD262202 EGZ262180:EGZ262202 EQV262180:EQV262202 FAR262180:FAR262202 FKN262180:FKN262202 FUJ262180:FUJ262202 GEF262180:GEF262202 GOB262180:GOB262202 GXX262180:GXX262202 HHT262180:HHT262202 HRP262180:HRP262202 IBL262180:IBL262202 ILH262180:ILH262202 IVD262180:IVD262202 JEZ262180:JEZ262202 JOV262180:JOV262202 JYR262180:JYR262202 KIN262180:KIN262202 KSJ262180:KSJ262202 LCF262180:LCF262202 LMB262180:LMB262202 LVX262180:LVX262202 MFT262180:MFT262202 MPP262180:MPP262202 MZL262180:MZL262202 NJH262180:NJH262202 NTD262180:NTD262202 OCZ262180:OCZ262202 OMV262180:OMV262202 OWR262180:OWR262202 PGN262180:PGN262202 PQJ262180:PQJ262202 QAF262180:QAF262202 QKB262180:QKB262202 QTX262180:QTX262202 RDT262180:RDT262202 RNP262180:RNP262202 RXL262180:RXL262202 SHH262180:SHH262202 SRD262180:SRD262202 TAZ262180:TAZ262202 TKV262180:TKV262202 TUR262180:TUR262202 UEN262180:UEN262202 UOJ262180:UOJ262202 UYF262180:UYF262202 VIB262180:VIB262202 VRX262180:VRX262202 WBT262180:WBT262202 WLP262180:WLP262202 WVL262180:WVL262202 D327716:D327738 IZ327716:IZ327738 SV327716:SV327738 ACR327716:ACR327738 AMN327716:AMN327738 AWJ327716:AWJ327738 BGF327716:BGF327738 BQB327716:BQB327738 BZX327716:BZX327738 CJT327716:CJT327738 CTP327716:CTP327738 DDL327716:DDL327738 DNH327716:DNH327738 DXD327716:DXD327738 EGZ327716:EGZ327738 EQV327716:EQV327738 FAR327716:FAR327738 FKN327716:FKN327738 FUJ327716:FUJ327738 GEF327716:GEF327738 GOB327716:GOB327738 GXX327716:GXX327738 HHT327716:HHT327738 HRP327716:HRP327738 IBL327716:IBL327738 ILH327716:ILH327738 IVD327716:IVD327738 JEZ327716:JEZ327738 JOV327716:JOV327738 JYR327716:JYR327738 KIN327716:KIN327738 KSJ327716:KSJ327738 LCF327716:LCF327738 LMB327716:LMB327738 LVX327716:LVX327738 MFT327716:MFT327738 MPP327716:MPP327738 MZL327716:MZL327738 NJH327716:NJH327738 NTD327716:NTD327738 OCZ327716:OCZ327738 OMV327716:OMV327738 OWR327716:OWR327738 PGN327716:PGN327738 PQJ327716:PQJ327738 QAF327716:QAF327738 QKB327716:QKB327738 QTX327716:QTX327738 RDT327716:RDT327738 RNP327716:RNP327738 RXL327716:RXL327738 SHH327716:SHH327738 SRD327716:SRD327738 TAZ327716:TAZ327738 TKV327716:TKV327738 TUR327716:TUR327738 UEN327716:UEN327738 UOJ327716:UOJ327738 UYF327716:UYF327738 VIB327716:VIB327738 VRX327716:VRX327738 WBT327716:WBT327738 WLP327716:WLP327738 WVL327716:WVL327738 D393252:D393274 IZ393252:IZ393274 SV393252:SV393274 ACR393252:ACR393274 AMN393252:AMN393274 AWJ393252:AWJ393274 BGF393252:BGF393274 BQB393252:BQB393274 BZX393252:BZX393274 CJT393252:CJT393274 CTP393252:CTP393274 DDL393252:DDL393274 DNH393252:DNH393274 DXD393252:DXD393274 EGZ393252:EGZ393274 EQV393252:EQV393274 FAR393252:FAR393274 FKN393252:FKN393274 FUJ393252:FUJ393274 GEF393252:GEF393274 GOB393252:GOB393274 GXX393252:GXX393274 HHT393252:HHT393274 HRP393252:HRP393274 IBL393252:IBL393274 ILH393252:ILH393274 IVD393252:IVD393274 JEZ393252:JEZ393274 JOV393252:JOV393274 JYR393252:JYR393274 KIN393252:KIN393274 KSJ393252:KSJ393274 LCF393252:LCF393274 LMB393252:LMB393274 LVX393252:LVX393274 MFT393252:MFT393274 MPP393252:MPP393274 MZL393252:MZL393274 NJH393252:NJH393274 NTD393252:NTD393274 OCZ393252:OCZ393274 OMV393252:OMV393274 OWR393252:OWR393274 PGN393252:PGN393274 PQJ393252:PQJ393274 QAF393252:QAF393274 QKB393252:QKB393274 QTX393252:QTX393274 RDT393252:RDT393274 RNP393252:RNP393274 RXL393252:RXL393274 SHH393252:SHH393274 SRD393252:SRD393274 TAZ393252:TAZ393274 TKV393252:TKV393274 TUR393252:TUR393274 UEN393252:UEN393274 UOJ393252:UOJ393274 UYF393252:UYF393274 VIB393252:VIB393274 VRX393252:VRX393274 WBT393252:WBT393274 WLP393252:WLP393274 WVL393252:WVL393274 D458788:D458810 IZ458788:IZ458810 SV458788:SV458810 ACR458788:ACR458810 AMN458788:AMN458810 AWJ458788:AWJ458810 BGF458788:BGF458810 BQB458788:BQB458810 BZX458788:BZX458810 CJT458788:CJT458810 CTP458788:CTP458810 DDL458788:DDL458810 DNH458788:DNH458810 DXD458788:DXD458810 EGZ458788:EGZ458810 EQV458788:EQV458810 FAR458788:FAR458810 FKN458788:FKN458810 FUJ458788:FUJ458810 GEF458788:GEF458810 GOB458788:GOB458810 GXX458788:GXX458810 HHT458788:HHT458810 HRP458788:HRP458810 IBL458788:IBL458810 ILH458788:ILH458810 IVD458788:IVD458810 JEZ458788:JEZ458810 JOV458788:JOV458810 JYR458788:JYR458810 KIN458788:KIN458810 KSJ458788:KSJ458810 LCF458788:LCF458810 LMB458788:LMB458810 LVX458788:LVX458810 MFT458788:MFT458810 MPP458788:MPP458810 MZL458788:MZL458810 NJH458788:NJH458810 NTD458788:NTD458810 OCZ458788:OCZ458810 OMV458788:OMV458810 OWR458788:OWR458810 PGN458788:PGN458810 PQJ458788:PQJ458810 QAF458788:QAF458810 QKB458788:QKB458810 QTX458788:QTX458810 RDT458788:RDT458810 RNP458788:RNP458810 RXL458788:RXL458810 SHH458788:SHH458810 SRD458788:SRD458810 TAZ458788:TAZ458810 TKV458788:TKV458810 TUR458788:TUR458810 UEN458788:UEN458810 UOJ458788:UOJ458810 UYF458788:UYF458810 VIB458788:VIB458810 VRX458788:VRX458810 WBT458788:WBT458810 WLP458788:WLP458810 WVL458788:WVL458810 D524324:D524346 IZ524324:IZ524346 SV524324:SV524346 ACR524324:ACR524346 AMN524324:AMN524346 AWJ524324:AWJ524346 BGF524324:BGF524346 BQB524324:BQB524346 BZX524324:BZX524346 CJT524324:CJT524346 CTP524324:CTP524346 DDL524324:DDL524346 DNH524324:DNH524346 DXD524324:DXD524346 EGZ524324:EGZ524346 EQV524324:EQV524346 FAR524324:FAR524346 FKN524324:FKN524346 FUJ524324:FUJ524346 GEF524324:GEF524346 GOB524324:GOB524346 GXX524324:GXX524346 HHT524324:HHT524346 HRP524324:HRP524346 IBL524324:IBL524346 ILH524324:ILH524346 IVD524324:IVD524346 JEZ524324:JEZ524346 JOV524324:JOV524346 JYR524324:JYR524346 KIN524324:KIN524346 KSJ524324:KSJ524346 LCF524324:LCF524346 LMB524324:LMB524346 LVX524324:LVX524346 MFT524324:MFT524346 MPP524324:MPP524346 MZL524324:MZL524346 NJH524324:NJH524346 NTD524324:NTD524346 OCZ524324:OCZ524346 OMV524324:OMV524346 OWR524324:OWR524346 PGN524324:PGN524346 PQJ524324:PQJ524346 QAF524324:QAF524346 QKB524324:QKB524346 QTX524324:QTX524346 RDT524324:RDT524346 RNP524324:RNP524346 RXL524324:RXL524346 SHH524324:SHH524346 SRD524324:SRD524346 TAZ524324:TAZ524346 TKV524324:TKV524346 TUR524324:TUR524346 UEN524324:UEN524346 UOJ524324:UOJ524346 UYF524324:UYF524346 VIB524324:VIB524346 VRX524324:VRX524346 WBT524324:WBT524346 WLP524324:WLP524346 WVL524324:WVL524346 D589860:D589882 IZ589860:IZ589882 SV589860:SV589882 ACR589860:ACR589882 AMN589860:AMN589882 AWJ589860:AWJ589882 BGF589860:BGF589882 BQB589860:BQB589882 BZX589860:BZX589882 CJT589860:CJT589882 CTP589860:CTP589882 DDL589860:DDL589882 DNH589860:DNH589882 DXD589860:DXD589882 EGZ589860:EGZ589882 EQV589860:EQV589882 FAR589860:FAR589882 FKN589860:FKN589882 FUJ589860:FUJ589882 GEF589860:GEF589882 GOB589860:GOB589882 GXX589860:GXX589882 HHT589860:HHT589882 HRP589860:HRP589882 IBL589860:IBL589882 ILH589860:ILH589882 IVD589860:IVD589882 JEZ589860:JEZ589882 JOV589860:JOV589882 JYR589860:JYR589882 KIN589860:KIN589882 KSJ589860:KSJ589882 LCF589860:LCF589882 LMB589860:LMB589882 LVX589860:LVX589882 MFT589860:MFT589882 MPP589860:MPP589882 MZL589860:MZL589882 NJH589860:NJH589882 NTD589860:NTD589882 OCZ589860:OCZ589882 OMV589860:OMV589882 OWR589860:OWR589882 PGN589860:PGN589882 PQJ589860:PQJ589882 QAF589860:QAF589882 QKB589860:QKB589882 QTX589860:QTX589882 RDT589860:RDT589882 RNP589860:RNP589882 RXL589860:RXL589882 SHH589860:SHH589882 SRD589860:SRD589882 TAZ589860:TAZ589882 TKV589860:TKV589882 TUR589860:TUR589882 UEN589860:UEN589882 UOJ589860:UOJ589882 UYF589860:UYF589882 VIB589860:VIB589882 VRX589860:VRX589882 WBT589860:WBT589882 WLP589860:WLP589882 WVL589860:WVL589882 D655396:D655418 IZ655396:IZ655418 SV655396:SV655418 ACR655396:ACR655418 AMN655396:AMN655418 AWJ655396:AWJ655418 BGF655396:BGF655418 BQB655396:BQB655418 BZX655396:BZX655418 CJT655396:CJT655418 CTP655396:CTP655418 DDL655396:DDL655418 DNH655396:DNH655418 DXD655396:DXD655418 EGZ655396:EGZ655418 EQV655396:EQV655418 FAR655396:FAR655418 FKN655396:FKN655418 FUJ655396:FUJ655418 GEF655396:GEF655418 GOB655396:GOB655418 GXX655396:GXX655418 HHT655396:HHT655418 HRP655396:HRP655418 IBL655396:IBL655418 ILH655396:ILH655418 IVD655396:IVD655418 JEZ655396:JEZ655418 JOV655396:JOV655418 JYR655396:JYR655418 KIN655396:KIN655418 KSJ655396:KSJ655418 LCF655396:LCF655418 LMB655396:LMB655418 LVX655396:LVX655418 MFT655396:MFT655418 MPP655396:MPP655418 MZL655396:MZL655418 NJH655396:NJH655418 NTD655396:NTD655418 OCZ655396:OCZ655418 OMV655396:OMV655418 OWR655396:OWR655418 PGN655396:PGN655418 PQJ655396:PQJ655418 QAF655396:QAF655418 QKB655396:QKB655418 QTX655396:QTX655418 RDT655396:RDT655418 RNP655396:RNP655418 RXL655396:RXL655418 SHH655396:SHH655418 SRD655396:SRD655418 TAZ655396:TAZ655418 TKV655396:TKV655418 TUR655396:TUR655418 UEN655396:UEN655418 UOJ655396:UOJ655418 UYF655396:UYF655418 VIB655396:VIB655418 VRX655396:VRX655418 WBT655396:WBT655418 WLP655396:WLP655418 WVL655396:WVL655418 D720932:D720954 IZ720932:IZ720954 SV720932:SV720954 ACR720932:ACR720954 AMN720932:AMN720954 AWJ720932:AWJ720954 BGF720932:BGF720954 BQB720932:BQB720954 BZX720932:BZX720954 CJT720932:CJT720954 CTP720932:CTP720954 DDL720932:DDL720954 DNH720932:DNH720954 DXD720932:DXD720954 EGZ720932:EGZ720954 EQV720932:EQV720954 FAR720932:FAR720954 FKN720932:FKN720954 FUJ720932:FUJ720954 GEF720932:GEF720954 GOB720932:GOB720954 GXX720932:GXX720954 HHT720932:HHT720954 HRP720932:HRP720954 IBL720932:IBL720954 ILH720932:ILH720954 IVD720932:IVD720954 JEZ720932:JEZ720954 JOV720932:JOV720954 JYR720932:JYR720954 KIN720932:KIN720954 KSJ720932:KSJ720954 LCF720932:LCF720954 LMB720932:LMB720954 LVX720932:LVX720954 MFT720932:MFT720954 MPP720932:MPP720954 MZL720932:MZL720954 NJH720932:NJH720954 NTD720932:NTD720954 OCZ720932:OCZ720954 OMV720932:OMV720954 OWR720932:OWR720954 PGN720932:PGN720954 PQJ720932:PQJ720954 QAF720932:QAF720954 QKB720932:QKB720954 QTX720932:QTX720954 RDT720932:RDT720954 RNP720932:RNP720954 RXL720932:RXL720954 SHH720932:SHH720954 SRD720932:SRD720954 TAZ720932:TAZ720954 TKV720932:TKV720954 TUR720932:TUR720954 UEN720932:UEN720954 UOJ720932:UOJ720954 UYF720932:UYF720954 VIB720932:VIB720954 VRX720932:VRX720954 WBT720932:WBT720954 WLP720932:WLP720954 WVL720932:WVL720954 D786468:D786490 IZ786468:IZ786490 SV786468:SV786490 ACR786468:ACR786490 AMN786468:AMN786490 AWJ786468:AWJ786490 BGF786468:BGF786490 BQB786468:BQB786490 BZX786468:BZX786490 CJT786468:CJT786490 CTP786468:CTP786490 DDL786468:DDL786490 DNH786468:DNH786490 DXD786468:DXD786490 EGZ786468:EGZ786490 EQV786468:EQV786490 FAR786468:FAR786490 FKN786468:FKN786490 FUJ786468:FUJ786490 GEF786468:GEF786490 GOB786468:GOB786490 GXX786468:GXX786490 HHT786468:HHT786490 HRP786468:HRP786490 IBL786468:IBL786490 ILH786468:ILH786490 IVD786468:IVD786490 JEZ786468:JEZ786490 JOV786468:JOV786490 JYR786468:JYR786490 KIN786468:KIN786490 KSJ786468:KSJ786490 LCF786468:LCF786490 LMB786468:LMB786490 LVX786468:LVX786490 MFT786468:MFT786490 MPP786468:MPP786490 MZL786468:MZL786490 NJH786468:NJH786490 NTD786468:NTD786490 OCZ786468:OCZ786490 OMV786468:OMV786490 OWR786468:OWR786490 PGN786468:PGN786490 PQJ786468:PQJ786490 QAF786468:QAF786490 QKB786468:QKB786490 QTX786468:QTX786490 RDT786468:RDT786490 RNP786468:RNP786490 RXL786468:RXL786490 SHH786468:SHH786490 SRD786468:SRD786490 TAZ786468:TAZ786490 TKV786468:TKV786490 TUR786468:TUR786490 UEN786468:UEN786490 UOJ786468:UOJ786490 UYF786468:UYF786490 VIB786468:VIB786490 VRX786468:VRX786490 WBT786468:WBT786490 WLP786468:WLP786490 WVL786468:WVL786490 D852004:D852026 IZ852004:IZ852026 SV852004:SV852026 ACR852004:ACR852026 AMN852004:AMN852026 AWJ852004:AWJ852026 BGF852004:BGF852026 BQB852004:BQB852026 BZX852004:BZX852026 CJT852004:CJT852026 CTP852004:CTP852026 DDL852004:DDL852026 DNH852004:DNH852026 DXD852004:DXD852026 EGZ852004:EGZ852026 EQV852004:EQV852026 FAR852004:FAR852026 FKN852004:FKN852026 FUJ852004:FUJ852026 GEF852004:GEF852026 GOB852004:GOB852026 GXX852004:GXX852026 HHT852004:HHT852026 HRP852004:HRP852026 IBL852004:IBL852026 ILH852004:ILH852026 IVD852004:IVD852026 JEZ852004:JEZ852026 JOV852004:JOV852026 JYR852004:JYR852026 KIN852004:KIN852026 KSJ852004:KSJ852026 LCF852004:LCF852026 LMB852004:LMB852026 LVX852004:LVX852026 MFT852004:MFT852026 MPP852004:MPP852026 MZL852004:MZL852026 NJH852004:NJH852026 NTD852004:NTD852026 OCZ852004:OCZ852026 OMV852004:OMV852026 OWR852004:OWR852026 PGN852004:PGN852026 PQJ852004:PQJ852026 QAF852004:QAF852026 QKB852004:QKB852026 QTX852004:QTX852026 RDT852004:RDT852026 RNP852004:RNP852026 RXL852004:RXL852026 SHH852004:SHH852026 SRD852004:SRD852026 TAZ852004:TAZ852026 TKV852004:TKV852026 TUR852004:TUR852026 UEN852004:UEN852026 UOJ852004:UOJ852026 UYF852004:UYF852026 VIB852004:VIB852026 VRX852004:VRX852026 WBT852004:WBT852026 WLP852004:WLP852026 WVL852004:WVL852026 D917540:D917562 IZ917540:IZ917562 SV917540:SV917562 ACR917540:ACR917562 AMN917540:AMN917562 AWJ917540:AWJ917562 BGF917540:BGF917562 BQB917540:BQB917562 BZX917540:BZX917562 CJT917540:CJT917562 CTP917540:CTP917562 DDL917540:DDL917562 DNH917540:DNH917562 DXD917540:DXD917562 EGZ917540:EGZ917562 EQV917540:EQV917562 FAR917540:FAR917562 FKN917540:FKN917562 FUJ917540:FUJ917562 GEF917540:GEF917562 GOB917540:GOB917562 GXX917540:GXX917562 HHT917540:HHT917562 HRP917540:HRP917562 IBL917540:IBL917562 ILH917540:ILH917562 IVD917540:IVD917562 JEZ917540:JEZ917562 JOV917540:JOV917562 JYR917540:JYR917562 KIN917540:KIN917562 KSJ917540:KSJ917562 LCF917540:LCF917562 LMB917540:LMB917562 LVX917540:LVX917562 MFT917540:MFT917562 MPP917540:MPP917562 MZL917540:MZL917562 NJH917540:NJH917562 NTD917540:NTD917562 OCZ917540:OCZ917562 OMV917540:OMV917562 OWR917540:OWR917562 PGN917540:PGN917562 PQJ917540:PQJ917562 QAF917540:QAF917562 QKB917540:QKB917562 QTX917540:QTX917562 RDT917540:RDT917562 RNP917540:RNP917562 RXL917540:RXL917562 SHH917540:SHH917562 SRD917540:SRD917562 TAZ917540:TAZ917562 TKV917540:TKV917562 TUR917540:TUR917562 UEN917540:UEN917562 UOJ917540:UOJ917562 UYF917540:UYF917562 VIB917540:VIB917562 VRX917540:VRX917562 WBT917540:WBT917562 WLP917540:WLP917562 WVL917540:WVL917562 D983076:D983098 IZ983076:IZ983098 SV983076:SV983098 ACR983076:ACR983098 AMN983076:AMN983098 AWJ983076:AWJ983098 BGF983076:BGF983098 BQB983076:BQB983098 BZX983076:BZX983098 CJT983076:CJT983098 CTP983076:CTP983098 DDL983076:DDL983098 DNH983076:DNH983098 DXD983076:DXD983098 EGZ983076:EGZ983098 EQV983076:EQV983098 FAR983076:FAR983098 FKN983076:FKN983098 FUJ983076:FUJ983098 GEF983076:GEF983098 GOB983076:GOB983098 GXX983076:GXX983098 HHT983076:HHT983098 HRP983076:HRP983098 IBL983076:IBL983098 ILH983076:ILH983098 IVD983076:IVD983098 JEZ983076:JEZ983098 JOV983076:JOV983098 JYR983076:JYR983098 KIN983076:KIN983098 KSJ983076:KSJ983098 LCF983076:LCF983098 LMB983076:LMB983098 LVX983076:LVX983098 MFT983076:MFT983098 MPP983076:MPP983098 MZL983076:MZL983098 NJH983076:NJH983098 NTD983076:NTD983098 OCZ983076:OCZ983098 OMV983076:OMV983098 OWR983076:OWR983098 PGN983076:PGN983098 PQJ983076:PQJ983098 QAF983076:QAF983098 QKB983076:QKB983098 QTX983076:QTX983098 RDT983076:RDT983098 RNP983076:RNP983098 RXL983076:RXL983098 SHH983076:SHH983098 SRD983076:SRD983098 TAZ983076:TAZ983098 TKV983076:TKV983098 TUR983076:TUR983098 UEN983076:UEN983098 UOJ983076:UOJ983098 UYF983076:UYF983098 VIB983076:VIB983098 VRX983076:VRX983098 WBT983076:WBT983098 WLP983076:WLP983098 WVL983076:WVL983098">
      <formula1>$D$78:$D$412</formula1>
    </dataValidation>
    <dataValidation type="list" errorStyle="warning" allowBlank="1" showInputMessage="1" showErrorMessage="1" errorTitle="Factor" error="This factor is not included in the drop-down list. Is this the factor you want to use?" sqref="G36:G58 JC36:JC58 SY36:SY58 ACU36:ACU58 AMQ36:AMQ58 AWM36:AWM58 BGI36:BGI58 BQE36:BQE58 CAA36:CAA58 CJW36:CJW58 CTS36:CTS58 DDO36:DDO58 DNK36:DNK58 DXG36:DXG58 EHC36:EHC58 EQY36:EQY58 FAU36:FAU58 FKQ36:FKQ58 FUM36:FUM58 GEI36:GEI58 GOE36:GOE58 GYA36:GYA58 HHW36:HHW58 HRS36:HRS58 IBO36:IBO58 ILK36:ILK58 IVG36:IVG58 JFC36:JFC58 JOY36:JOY58 JYU36:JYU58 KIQ36:KIQ58 KSM36:KSM58 LCI36:LCI58 LME36:LME58 LWA36:LWA58 MFW36:MFW58 MPS36:MPS58 MZO36:MZO58 NJK36:NJK58 NTG36:NTG58 ODC36:ODC58 OMY36:OMY58 OWU36:OWU58 PGQ36:PGQ58 PQM36:PQM58 QAI36:QAI58 QKE36:QKE58 QUA36:QUA58 RDW36:RDW58 RNS36:RNS58 RXO36:RXO58 SHK36:SHK58 SRG36:SRG58 TBC36:TBC58 TKY36:TKY58 TUU36:TUU58 UEQ36:UEQ58 UOM36:UOM58 UYI36:UYI58 VIE36:VIE58 VSA36:VSA58 WBW36:WBW58 WLS36:WLS58 WVO36:WVO58 G65572:G65594 JC65572:JC65594 SY65572:SY65594 ACU65572:ACU65594 AMQ65572:AMQ65594 AWM65572:AWM65594 BGI65572:BGI65594 BQE65572:BQE65594 CAA65572:CAA65594 CJW65572:CJW65594 CTS65572:CTS65594 DDO65572:DDO65594 DNK65572:DNK65594 DXG65572:DXG65594 EHC65572:EHC65594 EQY65572:EQY65594 FAU65572:FAU65594 FKQ65572:FKQ65594 FUM65572:FUM65594 GEI65572:GEI65594 GOE65572:GOE65594 GYA65572:GYA65594 HHW65572:HHW65594 HRS65572:HRS65594 IBO65572:IBO65594 ILK65572:ILK65594 IVG65572:IVG65594 JFC65572:JFC65594 JOY65572:JOY65594 JYU65572:JYU65594 KIQ65572:KIQ65594 KSM65572:KSM65594 LCI65572:LCI65594 LME65572:LME65594 LWA65572:LWA65594 MFW65572:MFW65594 MPS65572:MPS65594 MZO65572:MZO65594 NJK65572:NJK65594 NTG65572:NTG65594 ODC65572:ODC65594 OMY65572:OMY65594 OWU65572:OWU65594 PGQ65572:PGQ65594 PQM65572:PQM65594 QAI65572:QAI65594 QKE65572:QKE65594 QUA65572:QUA65594 RDW65572:RDW65594 RNS65572:RNS65594 RXO65572:RXO65594 SHK65572:SHK65594 SRG65572:SRG65594 TBC65572:TBC65594 TKY65572:TKY65594 TUU65572:TUU65594 UEQ65572:UEQ65594 UOM65572:UOM65594 UYI65572:UYI65594 VIE65572:VIE65594 VSA65572:VSA65594 WBW65572:WBW65594 WLS65572:WLS65594 WVO65572:WVO65594 G131108:G131130 JC131108:JC131130 SY131108:SY131130 ACU131108:ACU131130 AMQ131108:AMQ131130 AWM131108:AWM131130 BGI131108:BGI131130 BQE131108:BQE131130 CAA131108:CAA131130 CJW131108:CJW131130 CTS131108:CTS131130 DDO131108:DDO131130 DNK131108:DNK131130 DXG131108:DXG131130 EHC131108:EHC131130 EQY131108:EQY131130 FAU131108:FAU131130 FKQ131108:FKQ131130 FUM131108:FUM131130 GEI131108:GEI131130 GOE131108:GOE131130 GYA131108:GYA131130 HHW131108:HHW131130 HRS131108:HRS131130 IBO131108:IBO131130 ILK131108:ILK131130 IVG131108:IVG131130 JFC131108:JFC131130 JOY131108:JOY131130 JYU131108:JYU131130 KIQ131108:KIQ131130 KSM131108:KSM131130 LCI131108:LCI131130 LME131108:LME131130 LWA131108:LWA131130 MFW131108:MFW131130 MPS131108:MPS131130 MZO131108:MZO131130 NJK131108:NJK131130 NTG131108:NTG131130 ODC131108:ODC131130 OMY131108:OMY131130 OWU131108:OWU131130 PGQ131108:PGQ131130 PQM131108:PQM131130 QAI131108:QAI131130 QKE131108:QKE131130 QUA131108:QUA131130 RDW131108:RDW131130 RNS131108:RNS131130 RXO131108:RXO131130 SHK131108:SHK131130 SRG131108:SRG131130 TBC131108:TBC131130 TKY131108:TKY131130 TUU131108:TUU131130 UEQ131108:UEQ131130 UOM131108:UOM131130 UYI131108:UYI131130 VIE131108:VIE131130 VSA131108:VSA131130 WBW131108:WBW131130 WLS131108:WLS131130 WVO131108:WVO131130 G196644:G196666 JC196644:JC196666 SY196644:SY196666 ACU196644:ACU196666 AMQ196644:AMQ196666 AWM196644:AWM196666 BGI196644:BGI196666 BQE196644:BQE196666 CAA196644:CAA196666 CJW196644:CJW196666 CTS196644:CTS196666 DDO196644:DDO196666 DNK196644:DNK196666 DXG196644:DXG196666 EHC196644:EHC196666 EQY196644:EQY196666 FAU196644:FAU196666 FKQ196644:FKQ196666 FUM196644:FUM196666 GEI196644:GEI196666 GOE196644:GOE196666 GYA196644:GYA196666 HHW196644:HHW196666 HRS196644:HRS196666 IBO196644:IBO196666 ILK196644:ILK196666 IVG196644:IVG196666 JFC196644:JFC196666 JOY196644:JOY196666 JYU196644:JYU196666 KIQ196644:KIQ196666 KSM196644:KSM196666 LCI196644:LCI196666 LME196644:LME196666 LWA196644:LWA196666 MFW196644:MFW196666 MPS196644:MPS196666 MZO196644:MZO196666 NJK196644:NJK196666 NTG196644:NTG196666 ODC196644:ODC196666 OMY196644:OMY196666 OWU196644:OWU196666 PGQ196644:PGQ196666 PQM196644:PQM196666 QAI196644:QAI196666 QKE196644:QKE196666 QUA196644:QUA196666 RDW196644:RDW196666 RNS196644:RNS196666 RXO196644:RXO196666 SHK196644:SHK196666 SRG196644:SRG196666 TBC196644:TBC196666 TKY196644:TKY196666 TUU196644:TUU196666 UEQ196644:UEQ196666 UOM196644:UOM196666 UYI196644:UYI196666 VIE196644:VIE196666 VSA196644:VSA196666 WBW196644:WBW196666 WLS196644:WLS196666 WVO196644:WVO196666 G262180:G262202 JC262180:JC262202 SY262180:SY262202 ACU262180:ACU262202 AMQ262180:AMQ262202 AWM262180:AWM262202 BGI262180:BGI262202 BQE262180:BQE262202 CAA262180:CAA262202 CJW262180:CJW262202 CTS262180:CTS262202 DDO262180:DDO262202 DNK262180:DNK262202 DXG262180:DXG262202 EHC262180:EHC262202 EQY262180:EQY262202 FAU262180:FAU262202 FKQ262180:FKQ262202 FUM262180:FUM262202 GEI262180:GEI262202 GOE262180:GOE262202 GYA262180:GYA262202 HHW262180:HHW262202 HRS262180:HRS262202 IBO262180:IBO262202 ILK262180:ILK262202 IVG262180:IVG262202 JFC262180:JFC262202 JOY262180:JOY262202 JYU262180:JYU262202 KIQ262180:KIQ262202 KSM262180:KSM262202 LCI262180:LCI262202 LME262180:LME262202 LWA262180:LWA262202 MFW262180:MFW262202 MPS262180:MPS262202 MZO262180:MZO262202 NJK262180:NJK262202 NTG262180:NTG262202 ODC262180:ODC262202 OMY262180:OMY262202 OWU262180:OWU262202 PGQ262180:PGQ262202 PQM262180:PQM262202 QAI262180:QAI262202 QKE262180:QKE262202 QUA262180:QUA262202 RDW262180:RDW262202 RNS262180:RNS262202 RXO262180:RXO262202 SHK262180:SHK262202 SRG262180:SRG262202 TBC262180:TBC262202 TKY262180:TKY262202 TUU262180:TUU262202 UEQ262180:UEQ262202 UOM262180:UOM262202 UYI262180:UYI262202 VIE262180:VIE262202 VSA262180:VSA262202 WBW262180:WBW262202 WLS262180:WLS262202 WVO262180:WVO262202 G327716:G327738 JC327716:JC327738 SY327716:SY327738 ACU327716:ACU327738 AMQ327716:AMQ327738 AWM327716:AWM327738 BGI327716:BGI327738 BQE327716:BQE327738 CAA327716:CAA327738 CJW327716:CJW327738 CTS327716:CTS327738 DDO327716:DDO327738 DNK327716:DNK327738 DXG327716:DXG327738 EHC327716:EHC327738 EQY327716:EQY327738 FAU327716:FAU327738 FKQ327716:FKQ327738 FUM327716:FUM327738 GEI327716:GEI327738 GOE327716:GOE327738 GYA327716:GYA327738 HHW327716:HHW327738 HRS327716:HRS327738 IBO327716:IBO327738 ILK327716:ILK327738 IVG327716:IVG327738 JFC327716:JFC327738 JOY327716:JOY327738 JYU327716:JYU327738 KIQ327716:KIQ327738 KSM327716:KSM327738 LCI327716:LCI327738 LME327716:LME327738 LWA327716:LWA327738 MFW327716:MFW327738 MPS327716:MPS327738 MZO327716:MZO327738 NJK327716:NJK327738 NTG327716:NTG327738 ODC327716:ODC327738 OMY327716:OMY327738 OWU327716:OWU327738 PGQ327716:PGQ327738 PQM327716:PQM327738 QAI327716:QAI327738 QKE327716:QKE327738 QUA327716:QUA327738 RDW327716:RDW327738 RNS327716:RNS327738 RXO327716:RXO327738 SHK327716:SHK327738 SRG327716:SRG327738 TBC327716:TBC327738 TKY327716:TKY327738 TUU327716:TUU327738 UEQ327716:UEQ327738 UOM327716:UOM327738 UYI327716:UYI327738 VIE327716:VIE327738 VSA327716:VSA327738 WBW327716:WBW327738 WLS327716:WLS327738 WVO327716:WVO327738 G393252:G393274 JC393252:JC393274 SY393252:SY393274 ACU393252:ACU393274 AMQ393252:AMQ393274 AWM393252:AWM393274 BGI393252:BGI393274 BQE393252:BQE393274 CAA393252:CAA393274 CJW393252:CJW393274 CTS393252:CTS393274 DDO393252:DDO393274 DNK393252:DNK393274 DXG393252:DXG393274 EHC393252:EHC393274 EQY393252:EQY393274 FAU393252:FAU393274 FKQ393252:FKQ393274 FUM393252:FUM393274 GEI393252:GEI393274 GOE393252:GOE393274 GYA393252:GYA393274 HHW393252:HHW393274 HRS393252:HRS393274 IBO393252:IBO393274 ILK393252:ILK393274 IVG393252:IVG393274 JFC393252:JFC393274 JOY393252:JOY393274 JYU393252:JYU393274 KIQ393252:KIQ393274 KSM393252:KSM393274 LCI393252:LCI393274 LME393252:LME393274 LWA393252:LWA393274 MFW393252:MFW393274 MPS393252:MPS393274 MZO393252:MZO393274 NJK393252:NJK393274 NTG393252:NTG393274 ODC393252:ODC393274 OMY393252:OMY393274 OWU393252:OWU393274 PGQ393252:PGQ393274 PQM393252:PQM393274 QAI393252:QAI393274 QKE393252:QKE393274 QUA393252:QUA393274 RDW393252:RDW393274 RNS393252:RNS393274 RXO393252:RXO393274 SHK393252:SHK393274 SRG393252:SRG393274 TBC393252:TBC393274 TKY393252:TKY393274 TUU393252:TUU393274 UEQ393252:UEQ393274 UOM393252:UOM393274 UYI393252:UYI393274 VIE393252:VIE393274 VSA393252:VSA393274 WBW393252:WBW393274 WLS393252:WLS393274 WVO393252:WVO393274 G458788:G458810 JC458788:JC458810 SY458788:SY458810 ACU458788:ACU458810 AMQ458788:AMQ458810 AWM458788:AWM458810 BGI458788:BGI458810 BQE458788:BQE458810 CAA458788:CAA458810 CJW458788:CJW458810 CTS458788:CTS458810 DDO458788:DDO458810 DNK458788:DNK458810 DXG458788:DXG458810 EHC458788:EHC458810 EQY458788:EQY458810 FAU458788:FAU458810 FKQ458788:FKQ458810 FUM458788:FUM458810 GEI458788:GEI458810 GOE458788:GOE458810 GYA458788:GYA458810 HHW458788:HHW458810 HRS458788:HRS458810 IBO458788:IBO458810 ILK458788:ILK458810 IVG458788:IVG458810 JFC458788:JFC458810 JOY458788:JOY458810 JYU458788:JYU458810 KIQ458788:KIQ458810 KSM458788:KSM458810 LCI458788:LCI458810 LME458788:LME458810 LWA458788:LWA458810 MFW458788:MFW458810 MPS458788:MPS458810 MZO458788:MZO458810 NJK458788:NJK458810 NTG458788:NTG458810 ODC458788:ODC458810 OMY458788:OMY458810 OWU458788:OWU458810 PGQ458788:PGQ458810 PQM458788:PQM458810 QAI458788:QAI458810 QKE458788:QKE458810 QUA458788:QUA458810 RDW458788:RDW458810 RNS458788:RNS458810 RXO458788:RXO458810 SHK458788:SHK458810 SRG458788:SRG458810 TBC458788:TBC458810 TKY458788:TKY458810 TUU458788:TUU458810 UEQ458788:UEQ458810 UOM458788:UOM458810 UYI458788:UYI458810 VIE458788:VIE458810 VSA458788:VSA458810 WBW458788:WBW458810 WLS458788:WLS458810 WVO458788:WVO458810 G524324:G524346 JC524324:JC524346 SY524324:SY524346 ACU524324:ACU524346 AMQ524324:AMQ524346 AWM524324:AWM524346 BGI524324:BGI524346 BQE524324:BQE524346 CAA524324:CAA524346 CJW524324:CJW524346 CTS524324:CTS524346 DDO524324:DDO524346 DNK524324:DNK524346 DXG524324:DXG524346 EHC524324:EHC524346 EQY524324:EQY524346 FAU524324:FAU524346 FKQ524324:FKQ524346 FUM524324:FUM524346 GEI524324:GEI524346 GOE524324:GOE524346 GYA524324:GYA524346 HHW524324:HHW524346 HRS524324:HRS524346 IBO524324:IBO524346 ILK524324:ILK524346 IVG524324:IVG524346 JFC524324:JFC524346 JOY524324:JOY524346 JYU524324:JYU524346 KIQ524324:KIQ524346 KSM524324:KSM524346 LCI524324:LCI524346 LME524324:LME524346 LWA524324:LWA524346 MFW524324:MFW524346 MPS524324:MPS524346 MZO524324:MZO524346 NJK524324:NJK524346 NTG524324:NTG524346 ODC524324:ODC524346 OMY524324:OMY524346 OWU524324:OWU524346 PGQ524324:PGQ524346 PQM524324:PQM524346 QAI524324:QAI524346 QKE524324:QKE524346 QUA524324:QUA524346 RDW524324:RDW524346 RNS524324:RNS524346 RXO524324:RXO524346 SHK524324:SHK524346 SRG524324:SRG524346 TBC524324:TBC524346 TKY524324:TKY524346 TUU524324:TUU524346 UEQ524324:UEQ524346 UOM524324:UOM524346 UYI524324:UYI524346 VIE524324:VIE524346 VSA524324:VSA524346 WBW524324:WBW524346 WLS524324:WLS524346 WVO524324:WVO524346 G589860:G589882 JC589860:JC589882 SY589860:SY589882 ACU589860:ACU589882 AMQ589860:AMQ589882 AWM589860:AWM589882 BGI589860:BGI589882 BQE589860:BQE589882 CAA589860:CAA589882 CJW589860:CJW589882 CTS589860:CTS589882 DDO589860:DDO589882 DNK589860:DNK589882 DXG589860:DXG589882 EHC589860:EHC589882 EQY589860:EQY589882 FAU589860:FAU589882 FKQ589860:FKQ589882 FUM589860:FUM589882 GEI589860:GEI589882 GOE589860:GOE589882 GYA589860:GYA589882 HHW589860:HHW589882 HRS589860:HRS589882 IBO589860:IBO589882 ILK589860:ILK589882 IVG589860:IVG589882 JFC589860:JFC589882 JOY589860:JOY589882 JYU589860:JYU589882 KIQ589860:KIQ589882 KSM589860:KSM589882 LCI589860:LCI589882 LME589860:LME589882 LWA589860:LWA589882 MFW589860:MFW589882 MPS589860:MPS589882 MZO589860:MZO589882 NJK589860:NJK589882 NTG589860:NTG589882 ODC589860:ODC589882 OMY589860:OMY589882 OWU589860:OWU589882 PGQ589860:PGQ589882 PQM589860:PQM589882 QAI589860:QAI589882 QKE589860:QKE589882 QUA589860:QUA589882 RDW589860:RDW589882 RNS589860:RNS589882 RXO589860:RXO589882 SHK589860:SHK589882 SRG589860:SRG589882 TBC589860:TBC589882 TKY589860:TKY589882 TUU589860:TUU589882 UEQ589860:UEQ589882 UOM589860:UOM589882 UYI589860:UYI589882 VIE589860:VIE589882 VSA589860:VSA589882 WBW589860:WBW589882 WLS589860:WLS589882 WVO589860:WVO589882 G655396:G655418 JC655396:JC655418 SY655396:SY655418 ACU655396:ACU655418 AMQ655396:AMQ655418 AWM655396:AWM655418 BGI655396:BGI655418 BQE655396:BQE655418 CAA655396:CAA655418 CJW655396:CJW655418 CTS655396:CTS655418 DDO655396:DDO655418 DNK655396:DNK655418 DXG655396:DXG655418 EHC655396:EHC655418 EQY655396:EQY655418 FAU655396:FAU655418 FKQ655396:FKQ655418 FUM655396:FUM655418 GEI655396:GEI655418 GOE655396:GOE655418 GYA655396:GYA655418 HHW655396:HHW655418 HRS655396:HRS655418 IBO655396:IBO655418 ILK655396:ILK655418 IVG655396:IVG655418 JFC655396:JFC655418 JOY655396:JOY655418 JYU655396:JYU655418 KIQ655396:KIQ655418 KSM655396:KSM655418 LCI655396:LCI655418 LME655396:LME655418 LWA655396:LWA655418 MFW655396:MFW655418 MPS655396:MPS655418 MZO655396:MZO655418 NJK655396:NJK655418 NTG655396:NTG655418 ODC655396:ODC655418 OMY655396:OMY655418 OWU655396:OWU655418 PGQ655396:PGQ655418 PQM655396:PQM655418 QAI655396:QAI655418 QKE655396:QKE655418 QUA655396:QUA655418 RDW655396:RDW655418 RNS655396:RNS655418 RXO655396:RXO655418 SHK655396:SHK655418 SRG655396:SRG655418 TBC655396:TBC655418 TKY655396:TKY655418 TUU655396:TUU655418 UEQ655396:UEQ655418 UOM655396:UOM655418 UYI655396:UYI655418 VIE655396:VIE655418 VSA655396:VSA655418 WBW655396:WBW655418 WLS655396:WLS655418 WVO655396:WVO655418 G720932:G720954 JC720932:JC720954 SY720932:SY720954 ACU720932:ACU720954 AMQ720932:AMQ720954 AWM720932:AWM720954 BGI720932:BGI720954 BQE720932:BQE720954 CAA720932:CAA720954 CJW720932:CJW720954 CTS720932:CTS720954 DDO720932:DDO720954 DNK720932:DNK720954 DXG720932:DXG720954 EHC720932:EHC720954 EQY720932:EQY720954 FAU720932:FAU720954 FKQ720932:FKQ720954 FUM720932:FUM720954 GEI720932:GEI720954 GOE720932:GOE720954 GYA720932:GYA720954 HHW720932:HHW720954 HRS720932:HRS720954 IBO720932:IBO720954 ILK720932:ILK720954 IVG720932:IVG720954 JFC720932:JFC720954 JOY720932:JOY720954 JYU720932:JYU720954 KIQ720932:KIQ720954 KSM720932:KSM720954 LCI720932:LCI720954 LME720932:LME720954 LWA720932:LWA720954 MFW720932:MFW720954 MPS720932:MPS720954 MZO720932:MZO720954 NJK720932:NJK720954 NTG720932:NTG720954 ODC720932:ODC720954 OMY720932:OMY720954 OWU720932:OWU720954 PGQ720932:PGQ720954 PQM720932:PQM720954 QAI720932:QAI720954 QKE720932:QKE720954 QUA720932:QUA720954 RDW720932:RDW720954 RNS720932:RNS720954 RXO720932:RXO720954 SHK720932:SHK720954 SRG720932:SRG720954 TBC720932:TBC720954 TKY720932:TKY720954 TUU720932:TUU720954 UEQ720932:UEQ720954 UOM720932:UOM720954 UYI720932:UYI720954 VIE720932:VIE720954 VSA720932:VSA720954 WBW720932:WBW720954 WLS720932:WLS720954 WVO720932:WVO720954 G786468:G786490 JC786468:JC786490 SY786468:SY786490 ACU786468:ACU786490 AMQ786468:AMQ786490 AWM786468:AWM786490 BGI786468:BGI786490 BQE786468:BQE786490 CAA786468:CAA786490 CJW786468:CJW786490 CTS786468:CTS786490 DDO786468:DDO786490 DNK786468:DNK786490 DXG786468:DXG786490 EHC786468:EHC786490 EQY786468:EQY786490 FAU786468:FAU786490 FKQ786468:FKQ786490 FUM786468:FUM786490 GEI786468:GEI786490 GOE786468:GOE786490 GYA786468:GYA786490 HHW786468:HHW786490 HRS786468:HRS786490 IBO786468:IBO786490 ILK786468:ILK786490 IVG786468:IVG786490 JFC786468:JFC786490 JOY786468:JOY786490 JYU786468:JYU786490 KIQ786468:KIQ786490 KSM786468:KSM786490 LCI786468:LCI786490 LME786468:LME786490 LWA786468:LWA786490 MFW786468:MFW786490 MPS786468:MPS786490 MZO786468:MZO786490 NJK786468:NJK786490 NTG786468:NTG786490 ODC786468:ODC786490 OMY786468:OMY786490 OWU786468:OWU786490 PGQ786468:PGQ786490 PQM786468:PQM786490 QAI786468:QAI786490 QKE786468:QKE786490 QUA786468:QUA786490 RDW786468:RDW786490 RNS786468:RNS786490 RXO786468:RXO786490 SHK786468:SHK786490 SRG786468:SRG786490 TBC786468:TBC786490 TKY786468:TKY786490 TUU786468:TUU786490 UEQ786468:UEQ786490 UOM786468:UOM786490 UYI786468:UYI786490 VIE786468:VIE786490 VSA786468:VSA786490 WBW786468:WBW786490 WLS786468:WLS786490 WVO786468:WVO786490 G852004:G852026 JC852004:JC852026 SY852004:SY852026 ACU852004:ACU852026 AMQ852004:AMQ852026 AWM852004:AWM852026 BGI852004:BGI852026 BQE852004:BQE852026 CAA852004:CAA852026 CJW852004:CJW852026 CTS852004:CTS852026 DDO852004:DDO852026 DNK852004:DNK852026 DXG852004:DXG852026 EHC852004:EHC852026 EQY852004:EQY852026 FAU852004:FAU852026 FKQ852004:FKQ852026 FUM852004:FUM852026 GEI852004:GEI852026 GOE852004:GOE852026 GYA852004:GYA852026 HHW852004:HHW852026 HRS852004:HRS852026 IBO852004:IBO852026 ILK852004:ILK852026 IVG852004:IVG852026 JFC852004:JFC852026 JOY852004:JOY852026 JYU852004:JYU852026 KIQ852004:KIQ852026 KSM852004:KSM852026 LCI852004:LCI852026 LME852004:LME852026 LWA852004:LWA852026 MFW852004:MFW852026 MPS852004:MPS852026 MZO852004:MZO852026 NJK852004:NJK852026 NTG852004:NTG852026 ODC852004:ODC852026 OMY852004:OMY852026 OWU852004:OWU852026 PGQ852004:PGQ852026 PQM852004:PQM852026 QAI852004:QAI852026 QKE852004:QKE852026 QUA852004:QUA852026 RDW852004:RDW852026 RNS852004:RNS852026 RXO852004:RXO852026 SHK852004:SHK852026 SRG852004:SRG852026 TBC852004:TBC852026 TKY852004:TKY852026 TUU852004:TUU852026 UEQ852004:UEQ852026 UOM852004:UOM852026 UYI852004:UYI852026 VIE852004:VIE852026 VSA852004:VSA852026 WBW852004:WBW852026 WLS852004:WLS852026 WVO852004:WVO852026 G917540:G917562 JC917540:JC917562 SY917540:SY917562 ACU917540:ACU917562 AMQ917540:AMQ917562 AWM917540:AWM917562 BGI917540:BGI917562 BQE917540:BQE917562 CAA917540:CAA917562 CJW917540:CJW917562 CTS917540:CTS917562 DDO917540:DDO917562 DNK917540:DNK917562 DXG917540:DXG917562 EHC917540:EHC917562 EQY917540:EQY917562 FAU917540:FAU917562 FKQ917540:FKQ917562 FUM917540:FUM917562 GEI917540:GEI917562 GOE917540:GOE917562 GYA917540:GYA917562 HHW917540:HHW917562 HRS917540:HRS917562 IBO917540:IBO917562 ILK917540:ILK917562 IVG917540:IVG917562 JFC917540:JFC917562 JOY917540:JOY917562 JYU917540:JYU917562 KIQ917540:KIQ917562 KSM917540:KSM917562 LCI917540:LCI917562 LME917540:LME917562 LWA917540:LWA917562 MFW917540:MFW917562 MPS917540:MPS917562 MZO917540:MZO917562 NJK917540:NJK917562 NTG917540:NTG917562 ODC917540:ODC917562 OMY917540:OMY917562 OWU917540:OWU917562 PGQ917540:PGQ917562 PQM917540:PQM917562 QAI917540:QAI917562 QKE917540:QKE917562 QUA917540:QUA917562 RDW917540:RDW917562 RNS917540:RNS917562 RXO917540:RXO917562 SHK917540:SHK917562 SRG917540:SRG917562 TBC917540:TBC917562 TKY917540:TKY917562 TUU917540:TUU917562 UEQ917540:UEQ917562 UOM917540:UOM917562 UYI917540:UYI917562 VIE917540:VIE917562 VSA917540:VSA917562 WBW917540:WBW917562 WLS917540:WLS917562 WVO917540:WVO917562 G983076:G983098 JC983076:JC983098 SY983076:SY983098 ACU983076:ACU983098 AMQ983076:AMQ983098 AWM983076:AWM983098 BGI983076:BGI983098 BQE983076:BQE983098 CAA983076:CAA983098 CJW983076:CJW983098 CTS983076:CTS983098 DDO983076:DDO983098 DNK983076:DNK983098 DXG983076:DXG983098 EHC983076:EHC983098 EQY983076:EQY983098 FAU983076:FAU983098 FKQ983076:FKQ983098 FUM983076:FUM983098 GEI983076:GEI983098 GOE983076:GOE983098 GYA983076:GYA983098 HHW983076:HHW983098 HRS983076:HRS983098 IBO983076:IBO983098 ILK983076:ILK983098 IVG983076:IVG983098 JFC983076:JFC983098 JOY983076:JOY983098 JYU983076:JYU983098 KIQ983076:KIQ983098 KSM983076:KSM983098 LCI983076:LCI983098 LME983076:LME983098 LWA983076:LWA983098 MFW983076:MFW983098 MPS983076:MPS983098 MZO983076:MZO983098 NJK983076:NJK983098 NTG983076:NTG983098 ODC983076:ODC983098 OMY983076:OMY983098 OWU983076:OWU983098 PGQ983076:PGQ983098 PQM983076:PQM983098 QAI983076:QAI983098 QKE983076:QKE983098 QUA983076:QUA983098 RDW983076:RDW983098 RNS983076:RNS983098 RXO983076:RXO983098 SHK983076:SHK983098 SRG983076:SRG983098 TBC983076:TBC983098 TKY983076:TKY983098 TUU983076:TUU983098 UEQ983076:UEQ983098 UOM983076:UOM983098 UYI983076:UYI983098 VIE983076:VIE983098 VSA983076:VSA983098 WBW983076:WBW983098 WLS983076:WLS983098 WVO983076:WVO983098">
      <formula1>$G$78:$G$169</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31:E58 JA31:JA58 SW31:SW58 ACS31:ACS58 AMO31:AMO58 AWK31:AWK58 BGG31:BGG58 BQC31:BQC58 BZY31:BZY58 CJU31:CJU58 CTQ31:CTQ58 DDM31:DDM58 DNI31:DNI58 DXE31:DXE58 EHA31:EHA58 EQW31:EQW58 FAS31:FAS58 FKO31:FKO58 FUK31:FUK58 GEG31:GEG58 GOC31:GOC58 GXY31:GXY58 HHU31:HHU58 HRQ31:HRQ58 IBM31:IBM58 ILI31:ILI58 IVE31:IVE58 JFA31:JFA58 JOW31:JOW58 JYS31:JYS58 KIO31:KIO58 KSK31:KSK58 LCG31:LCG58 LMC31:LMC58 LVY31:LVY58 MFU31:MFU58 MPQ31:MPQ58 MZM31:MZM58 NJI31:NJI58 NTE31:NTE58 ODA31:ODA58 OMW31:OMW58 OWS31:OWS58 PGO31:PGO58 PQK31:PQK58 QAG31:QAG58 QKC31:QKC58 QTY31:QTY58 RDU31:RDU58 RNQ31:RNQ58 RXM31:RXM58 SHI31:SHI58 SRE31:SRE58 TBA31:TBA58 TKW31:TKW58 TUS31:TUS58 UEO31:UEO58 UOK31:UOK58 UYG31:UYG58 VIC31:VIC58 VRY31:VRY58 WBU31:WBU58 WLQ31:WLQ58 WVM31:WVM58 E65567:E65594 JA65567:JA65594 SW65567:SW65594 ACS65567:ACS65594 AMO65567:AMO65594 AWK65567:AWK65594 BGG65567:BGG65594 BQC65567:BQC65594 BZY65567:BZY65594 CJU65567:CJU65594 CTQ65567:CTQ65594 DDM65567:DDM65594 DNI65567:DNI65594 DXE65567:DXE65594 EHA65567:EHA65594 EQW65567:EQW65594 FAS65567:FAS65594 FKO65567:FKO65594 FUK65567:FUK65594 GEG65567:GEG65594 GOC65567:GOC65594 GXY65567:GXY65594 HHU65567:HHU65594 HRQ65567:HRQ65594 IBM65567:IBM65594 ILI65567:ILI65594 IVE65567:IVE65594 JFA65567:JFA65594 JOW65567:JOW65594 JYS65567:JYS65594 KIO65567:KIO65594 KSK65567:KSK65594 LCG65567:LCG65594 LMC65567:LMC65594 LVY65567:LVY65594 MFU65567:MFU65594 MPQ65567:MPQ65594 MZM65567:MZM65594 NJI65567:NJI65594 NTE65567:NTE65594 ODA65567:ODA65594 OMW65567:OMW65594 OWS65567:OWS65594 PGO65567:PGO65594 PQK65567:PQK65594 QAG65567:QAG65594 QKC65567:QKC65594 QTY65567:QTY65594 RDU65567:RDU65594 RNQ65567:RNQ65594 RXM65567:RXM65594 SHI65567:SHI65594 SRE65567:SRE65594 TBA65567:TBA65594 TKW65567:TKW65594 TUS65567:TUS65594 UEO65567:UEO65594 UOK65567:UOK65594 UYG65567:UYG65594 VIC65567:VIC65594 VRY65567:VRY65594 WBU65567:WBU65594 WLQ65567:WLQ65594 WVM65567:WVM65594 E131103:E131130 JA131103:JA131130 SW131103:SW131130 ACS131103:ACS131130 AMO131103:AMO131130 AWK131103:AWK131130 BGG131103:BGG131130 BQC131103:BQC131130 BZY131103:BZY131130 CJU131103:CJU131130 CTQ131103:CTQ131130 DDM131103:DDM131130 DNI131103:DNI131130 DXE131103:DXE131130 EHA131103:EHA131130 EQW131103:EQW131130 FAS131103:FAS131130 FKO131103:FKO131130 FUK131103:FUK131130 GEG131103:GEG131130 GOC131103:GOC131130 GXY131103:GXY131130 HHU131103:HHU131130 HRQ131103:HRQ131130 IBM131103:IBM131130 ILI131103:ILI131130 IVE131103:IVE131130 JFA131103:JFA131130 JOW131103:JOW131130 JYS131103:JYS131130 KIO131103:KIO131130 KSK131103:KSK131130 LCG131103:LCG131130 LMC131103:LMC131130 LVY131103:LVY131130 MFU131103:MFU131130 MPQ131103:MPQ131130 MZM131103:MZM131130 NJI131103:NJI131130 NTE131103:NTE131130 ODA131103:ODA131130 OMW131103:OMW131130 OWS131103:OWS131130 PGO131103:PGO131130 PQK131103:PQK131130 QAG131103:QAG131130 QKC131103:QKC131130 QTY131103:QTY131130 RDU131103:RDU131130 RNQ131103:RNQ131130 RXM131103:RXM131130 SHI131103:SHI131130 SRE131103:SRE131130 TBA131103:TBA131130 TKW131103:TKW131130 TUS131103:TUS131130 UEO131103:UEO131130 UOK131103:UOK131130 UYG131103:UYG131130 VIC131103:VIC131130 VRY131103:VRY131130 WBU131103:WBU131130 WLQ131103:WLQ131130 WVM131103:WVM131130 E196639:E196666 JA196639:JA196666 SW196639:SW196666 ACS196639:ACS196666 AMO196639:AMO196666 AWK196639:AWK196666 BGG196639:BGG196666 BQC196639:BQC196666 BZY196639:BZY196666 CJU196639:CJU196666 CTQ196639:CTQ196666 DDM196639:DDM196666 DNI196639:DNI196666 DXE196639:DXE196666 EHA196639:EHA196666 EQW196639:EQW196666 FAS196639:FAS196666 FKO196639:FKO196666 FUK196639:FUK196666 GEG196639:GEG196666 GOC196639:GOC196666 GXY196639:GXY196666 HHU196639:HHU196666 HRQ196639:HRQ196666 IBM196639:IBM196666 ILI196639:ILI196666 IVE196639:IVE196666 JFA196639:JFA196666 JOW196639:JOW196666 JYS196639:JYS196666 KIO196639:KIO196666 KSK196639:KSK196666 LCG196639:LCG196666 LMC196639:LMC196666 LVY196639:LVY196666 MFU196639:MFU196666 MPQ196639:MPQ196666 MZM196639:MZM196666 NJI196639:NJI196666 NTE196639:NTE196666 ODA196639:ODA196666 OMW196639:OMW196666 OWS196639:OWS196666 PGO196639:PGO196666 PQK196639:PQK196666 QAG196639:QAG196666 QKC196639:QKC196666 QTY196639:QTY196666 RDU196639:RDU196666 RNQ196639:RNQ196666 RXM196639:RXM196666 SHI196639:SHI196666 SRE196639:SRE196666 TBA196639:TBA196666 TKW196639:TKW196666 TUS196639:TUS196666 UEO196639:UEO196666 UOK196639:UOK196666 UYG196639:UYG196666 VIC196639:VIC196666 VRY196639:VRY196666 WBU196639:WBU196666 WLQ196639:WLQ196666 WVM196639:WVM196666 E262175:E262202 JA262175:JA262202 SW262175:SW262202 ACS262175:ACS262202 AMO262175:AMO262202 AWK262175:AWK262202 BGG262175:BGG262202 BQC262175:BQC262202 BZY262175:BZY262202 CJU262175:CJU262202 CTQ262175:CTQ262202 DDM262175:DDM262202 DNI262175:DNI262202 DXE262175:DXE262202 EHA262175:EHA262202 EQW262175:EQW262202 FAS262175:FAS262202 FKO262175:FKO262202 FUK262175:FUK262202 GEG262175:GEG262202 GOC262175:GOC262202 GXY262175:GXY262202 HHU262175:HHU262202 HRQ262175:HRQ262202 IBM262175:IBM262202 ILI262175:ILI262202 IVE262175:IVE262202 JFA262175:JFA262202 JOW262175:JOW262202 JYS262175:JYS262202 KIO262175:KIO262202 KSK262175:KSK262202 LCG262175:LCG262202 LMC262175:LMC262202 LVY262175:LVY262202 MFU262175:MFU262202 MPQ262175:MPQ262202 MZM262175:MZM262202 NJI262175:NJI262202 NTE262175:NTE262202 ODA262175:ODA262202 OMW262175:OMW262202 OWS262175:OWS262202 PGO262175:PGO262202 PQK262175:PQK262202 QAG262175:QAG262202 QKC262175:QKC262202 QTY262175:QTY262202 RDU262175:RDU262202 RNQ262175:RNQ262202 RXM262175:RXM262202 SHI262175:SHI262202 SRE262175:SRE262202 TBA262175:TBA262202 TKW262175:TKW262202 TUS262175:TUS262202 UEO262175:UEO262202 UOK262175:UOK262202 UYG262175:UYG262202 VIC262175:VIC262202 VRY262175:VRY262202 WBU262175:WBU262202 WLQ262175:WLQ262202 WVM262175:WVM262202 E327711:E327738 JA327711:JA327738 SW327711:SW327738 ACS327711:ACS327738 AMO327711:AMO327738 AWK327711:AWK327738 BGG327711:BGG327738 BQC327711:BQC327738 BZY327711:BZY327738 CJU327711:CJU327738 CTQ327711:CTQ327738 DDM327711:DDM327738 DNI327711:DNI327738 DXE327711:DXE327738 EHA327711:EHA327738 EQW327711:EQW327738 FAS327711:FAS327738 FKO327711:FKO327738 FUK327711:FUK327738 GEG327711:GEG327738 GOC327711:GOC327738 GXY327711:GXY327738 HHU327711:HHU327738 HRQ327711:HRQ327738 IBM327711:IBM327738 ILI327711:ILI327738 IVE327711:IVE327738 JFA327711:JFA327738 JOW327711:JOW327738 JYS327711:JYS327738 KIO327711:KIO327738 KSK327711:KSK327738 LCG327711:LCG327738 LMC327711:LMC327738 LVY327711:LVY327738 MFU327711:MFU327738 MPQ327711:MPQ327738 MZM327711:MZM327738 NJI327711:NJI327738 NTE327711:NTE327738 ODA327711:ODA327738 OMW327711:OMW327738 OWS327711:OWS327738 PGO327711:PGO327738 PQK327711:PQK327738 QAG327711:QAG327738 QKC327711:QKC327738 QTY327711:QTY327738 RDU327711:RDU327738 RNQ327711:RNQ327738 RXM327711:RXM327738 SHI327711:SHI327738 SRE327711:SRE327738 TBA327711:TBA327738 TKW327711:TKW327738 TUS327711:TUS327738 UEO327711:UEO327738 UOK327711:UOK327738 UYG327711:UYG327738 VIC327711:VIC327738 VRY327711:VRY327738 WBU327711:WBU327738 WLQ327711:WLQ327738 WVM327711:WVM327738 E393247:E393274 JA393247:JA393274 SW393247:SW393274 ACS393247:ACS393274 AMO393247:AMO393274 AWK393247:AWK393274 BGG393247:BGG393274 BQC393247:BQC393274 BZY393247:BZY393274 CJU393247:CJU393274 CTQ393247:CTQ393274 DDM393247:DDM393274 DNI393247:DNI393274 DXE393247:DXE393274 EHA393247:EHA393274 EQW393247:EQW393274 FAS393247:FAS393274 FKO393247:FKO393274 FUK393247:FUK393274 GEG393247:GEG393274 GOC393247:GOC393274 GXY393247:GXY393274 HHU393247:HHU393274 HRQ393247:HRQ393274 IBM393247:IBM393274 ILI393247:ILI393274 IVE393247:IVE393274 JFA393247:JFA393274 JOW393247:JOW393274 JYS393247:JYS393274 KIO393247:KIO393274 KSK393247:KSK393274 LCG393247:LCG393274 LMC393247:LMC393274 LVY393247:LVY393274 MFU393247:MFU393274 MPQ393247:MPQ393274 MZM393247:MZM393274 NJI393247:NJI393274 NTE393247:NTE393274 ODA393247:ODA393274 OMW393247:OMW393274 OWS393247:OWS393274 PGO393247:PGO393274 PQK393247:PQK393274 QAG393247:QAG393274 QKC393247:QKC393274 QTY393247:QTY393274 RDU393247:RDU393274 RNQ393247:RNQ393274 RXM393247:RXM393274 SHI393247:SHI393274 SRE393247:SRE393274 TBA393247:TBA393274 TKW393247:TKW393274 TUS393247:TUS393274 UEO393247:UEO393274 UOK393247:UOK393274 UYG393247:UYG393274 VIC393247:VIC393274 VRY393247:VRY393274 WBU393247:WBU393274 WLQ393247:WLQ393274 WVM393247:WVM393274 E458783:E458810 JA458783:JA458810 SW458783:SW458810 ACS458783:ACS458810 AMO458783:AMO458810 AWK458783:AWK458810 BGG458783:BGG458810 BQC458783:BQC458810 BZY458783:BZY458810 CJU458783:CJU458810 CTQ458783:CTQ458810 DDM458783:DDM458810 DNI458783:DNI458810 DXE458783:DXE458810 EHA458783:EHA458810 EQW458783:EQW458810 FAS458783:FAS458810 FKO458783:FKO458810 FUK458783:FUK458810 GEG458783:GEG458810 GOC458783:GOC458810 GXY458783:GXY458810 HHU458783:HHU458810 HRQ458783:HRQ458810 IBM458783:IBM458810 ILI458783:ILI458810 IVE458783:IVE458810 JFA458783:JFA458810 JOW458783:JOW458810 JYS458783:JYS458810 KIO458783:KIO458810 KSK458783:KSK458810 LCG458783:LCG458810 LMC458783:LMC458810 LVY458783:LVY458810 MFU458783:MFU458810 MPQ458783:MPQ458810 MZM458783:MZM458810 NJI458783:NJI458810 NTE458783:NTE458810 ODA458783:ODA458810 OMW458783:OMW458810 OWS458783:OWS458810 PGO458783:PGO458810 PQK458783:PQK458810 QAG458783:QAG458810 QKC458783:QKC458810 QTY458783:QTY458810 RDU458783:RDU458810 RNQ458783:RNQ458810 RXM458783:RXM458810 SHI458783:SHI458810 SRE458783:SRE458810 TBA458783:TBA458810 TKW458783:TKW458810 TUS458783:TUS458810 UEO458783:UEO458810 UOK458783:UOK458810 UYG458783:UYG458810 VIC458783:VIC458810 VRY458783:VRY458810 WBU458783:WBU458810 WLQ458783:WLQ458810 WVM458783:WVM458810 E524319:E524346 JA524319:JA524346 SW524319:SW524346 ACS524319:ACS524346 AMO524319:AMO524346 AWK524319:AWK524346 BGG524319:BGG524346 BQC524319:BQC524346 BZY524319:BZY524346 CJU524319:CJU524346 CTQ524319:CTQ524346 DDM524319:DDM524346 DNI524319:DNI524346 DXE524319:DXE524346 EHA524319:EHA524346 EQW524319:EQW524346 FAS524319:FAS524346 FKO524319:FKO524346 FUK524319:FUK524346 GEG524319:GEG524346 GOC524319:GOC524346 GXY524319:GXY524346 HHU524319:HHU524346 HRQ524319:HRQ524346 IBM524319:IBM524346 ILI524319:ILI524346 IVE524319:IVE524346 JFA524319:JFA524346 JOW524319:JOW524346 JYS524319:JYS524346 KIO524319:KIO524346 KSK524319:KSK524346 LCG524319:LCG524346 LMC524319:LMC524346 LVY524319:LVY524346 MFU524319:MFU524346 MPQ524319:MPQ524346 MZM524319:MZM524346 NJI524319:NJI524346 NTE524319:NTE524346 ODA524319:ODA524346 OMW524319:OMW524346 OWS524319:OWS524346 PGO524319:PGO524346 PQK524319:PQK524346 QAG524319:QAG524346 QKC524319:QKC524346 QTY524319:QTY524346 RDU524319:RDU524346 RNQ524319:RNQ524346 RXM524319:RXM524346 SHI524319:SHI524346 SRE524319:SRE524346 TBA524319:TBA524346 TKW524319:TKW524346 TUS524319:TUS524346 UEO524319:UEO524346 UOK524319:UOK524346 UYG524319:UYG524346 VIC524319:VIC524346 VRY524319:VRY524346 WBU524319:WBU524346 WLQ524319:WLQ524346 WVM524319:WVM524346 E589855:E589882 JA589855:JA589882 SW589855:SW589882 ACS589855:ACS589882 AMO589855:AMO589882 AWK589855:AWK589882 BGG589855:BGG589882 BQC589855:BQC589882 BZY589855:BZY589882 CJU589855:CJU589882 CTQ589855:CTQ589882 DDM589855:DDM589882 DNI589855:DNI589882 DXE589855:DXE589882 EHA589855:EHA589882 EQW589855:EQW589882 FAS589855:FAS589882 FKO589855:FKO589882 FUK589855:FUK589882 GEG589855:GEG589882 GOC589855:GOC589882 GXY589855:GXY589882 HHU589855:HHU589882 HRQ589855:HRQ589882 IBM589855:IBM589882 ILI589855:ILI589882 IVE589855:IVE589882 JFA589855:JFA589882 JOW589855:JOW589882 JYS589855:JYS589882 KIO589855:KIO589882 KSK589855:KSK589882 LCG589855:LCG589882 LMC589855:LMC589882 LVY589855:LVY589882 MFU589855:MFU589882 MPQ589855:MPQ589882 MZM589855:MZM589882 NJI589855:NJI589882 NTE589855:NTE589882 ODA589855:ODA589882 OMW589855:OMW589882 OWS589855:OWS589882 PGO589855:PGO589882 PQK589855:PQK589882 QAG589855:QAG589882 QKC589855:QKC589882 QTY589855:QTY589882 RDU589855:RDU589882 RNQ589855:RNQ589882 RXM589855:RXM589882 SHI589855:SHI589882 SRE589855:SRE589882 TBA589855:TBA589882 TKW589855:TKW589882 TUS589855:TUS589882 UEO589855:UEO589882 UOK589855:UOK589882 UYG589855:UYG589882 VIC589855:VIC589882 VRY589855:VRY589882 WBU589855:WBU589882 WLQ589855:WLQ589882 WVM589855:WVM589882 E655391:E655418 JA655391:JA655418 SW655391:SW655418 ACS655391:ACS655418 AMO655391:AMO655418 AWK655391:AWK655418 BGG655391:BGG655418 BQC655391:BQC655418 BZY655391:BZY655418 CJU655391:CJU655418 CTQ655391:CTQ655418 DDM655391:DDM655418 DNI655391:DNI655418 DXE655391:DXE655418 EHA655391:EHA655418 EQW655391:EQW655418 FAS655391:FAS655418 FKO655391:FKO655418 FUK655391:FUK655418 GEG655391:GEG655418 GOC655391:GOC655418 GXY655391:GXY655418 HHU655391:HHU655418 HRQ655391:HRQ655418 IBM655391:IBM655418 ILI655391:ILI655418 IVE655391:IVE655418 JFA655391:JFA655418 JOW655391:JOW655418 JYS655391:JYS655418 KIO655391:KIO655418 KSK655391:KSK655418 LCG655391:LCG655418 LMC655391:LMC655418 LVY655391:LVY655418 MFU655391:MFU655418 MPQ655391:MPQ655418 MZM655391:MZM655418 NJI655391:NJI655418 NTE655391:NTE655418 ODA655391:ODA655418 OMW655391:OMW655418 OWS655391:OWS655418 PGO655391:PGO655418 PQK655391:PQK655418 QAG655391:QAG655418 QKC655391:QKC655418 QTY655391:QTY655418 RDU655391:RDU655418 RNQ655391:RNQ655418 RXM655391:RXM655418 SHI655391:SHI655418 SRE655391:SRE655418 TBA655391:TBA655418 TKW655391:TKW655418 TUS655391:TUS655418 UEO655391:UEO655418 UOK655391:UOK655418 UYG655391:UYG655418 VIC655391:VIC655418 VRY655391:VRY655418 WBU655391:WBU655418 WLQ655391:WLQ655418 WVM655391:WVM655418 E720927:E720954 JA720927:JA720954 SW720927:SW720954 ACS720927:ACS720954 AMO720927:AMO720954 AWK720927:AWK720954 BGG720927:BGG720954 BQC720927:BQC720954 BZY720927:BZY720954 CJU720927:CJU720954 CTQ720927:CTQ720954 DDM720927:DDM720954 DNI720927:DNI720954 DXE720927:DXE720954 EHA720927:EHA720954 EQW720927:EQW720954 FAS720927:FAS720954 FKO720927:FKO720954 FUK720927:FUK720954 GEG720927:GEG720954 GOC720927:GOC720954 GXY720927:GXY720954 HHU720927:HHU720954 HRQ720927:HRQ720954 IBM720927:IBM720954 ILI720927:ILI720954 IVE720927:IVE720954 JFA720927:JFA720954 JOW720927:JOW720954 JYS720927:JYS720954 KIO720927:KIO720954 KSK720927:KSK720954 LCG720927:LCG720954 LMC720927:LMC720954 LVY720927:LVY720954 MFU720927:MFU720954 MPQ720927:MPQ720954 MZM720927:MZM720954 NJI720927:NJI720954 NTE720927:NTE720954 ODA720927:ODA720954 OMW720927:OMW720954 OWS720927:OWS720954 PGO720927:PGO720954 PQK720927:PQK720954 QAG720927:QAG720954 QKC720927:QKC720954 QTY720927:QTY720954 RDU720927:RDU720954 RNQ720927:RNQ720954 RXM720927:RXM720954 SHI720927:SHI720954 SRE720927:SRE720954 TBA720927:TBA720954 TKW720927:TKW720954 TUS720927:TUS720954 UEO720927:UEO720954 UOK720927:UOK720954 UYG720927:UYG720954 VIC720927:VIC720954 VRY720927:VRY720954 WBU720927:WBU720954 WLQ720927:WLQ720954 WVM720927:WVM720954 E786463:E786490 JA786463:JA786490 SW786463:SW786490 ACS786463:ACS786490 AMO786463:AMO786490 AWK786463:AWK786490 BGG786463:BGG786490 BQC786463:BQC786490 BZY786463:BZY786490 CJU786463:CJU786490 CTQ786463:CTQ786490 DDM786463:DDM786490 DNI786463:DNI786490 DXE786463:DXE786490 EHA786463:EHA786490 EQW786463:EQW786490 FAS786463:FAS786490 FKO786463:FKO786490 FUK786463:FUK786490 GEG786463:GEG786490 GOC786463:GOC786490 GXY786463:GXY786490 HHU786463:HHU786490 HRQ786463:HRQ786490 IBM786463:IBM786490 ILI786463:ILI786490 IVE786463:IVE786490 JFA786463:JFA786490 JOW786463:JOW786490 JYS786463:JYS786490 KIO786463:KIO786490 KSK786463:KSK786490 LCG786463:LCG786490 LMC786463:LMC786490 LVY786463:LVY786490 MFU786463:MFU786490 MPQ786463:MPQ786490 MZM786463:MZM786490 NJI786463:NJI786490 NTE786463:NTE786490 ODA786463:ODA786490 OMW786463:OMW786490 OWS786463:OWS786490 PGO786463:PGO786490 PQK786463:PQK786490 QAG786463:QAG786490 QKC786463:QKC786490 QTY786463:QTY786490 RDU786463:RDU786490 RNQ786463:RNQ786490 RXM786463:RXM786490 SHI786463:SHI786490 SRE786463:SRE786490 TBA786463:TBA786490 TKW786463:TKW786490 TUS786463:TUS786490 UEO786463:UEO786490 UOK786463:UOK786490 UYG786463:UYG786490 VIC786463:VIC786490 VRY786463:VRY786490 WBU786463:WBU786490 WLQ786463:WLQ786490 WVM786463:WVM786490 E851999:E852026 JA851999:JA852026 SW851999:SW852026 ACS851999:ACS852026 AMO851999:AMO852026 AWK851999:AWK852026 BGG851999:BGG852026 BQC851999:BQC852026 BZY851999:BZY852026 CJU851999:CJU852026 CTQ851999:CTQ852026 DDM851999:DDM852026 DNI851999:DNI852026 DXE851999:DXE852026 EHA851999:EHA852026 EQW851999:EQW852026 FAS851999:FAS852026 FKO851999:FKO852026 FUK851999:FUK852026 GEG851999:GEG852026 GOC851999:GOC852026 GXY851999:GXY852026 HHU851999:HHU852026 HRQ851999:HRQ852026 IBM851999:IBM852026 ILI851999:ILI852026 IVE851999:IVE852026 JFA851999:JFA852026 JOW851999:JOW852026 JYS851999:JYS852026 KIO851999:KIO852026 KSK851999:KSK852026 LCG851999:LCG852026 LMC851999:LMC852026 LVY851999:LVY852026 MFU851999:MFU852026 MPQ851999:MPQ852026 MZM851999:MZM852026 NJI851999:NJI852026 NTE851999:NTE852026 ODA851999:ODA852026 OMW851999:OMW852026 OWS851999:OWS852026 PGO851999:PGO852026 PQK851999:PQK852026 QAG851999:QAG852026 QKC851999:QKC852026 QTY851999:QTY852026 RDU851999:RDU852026 RNQ851999:RNQ852026 RXM851999:RXM852026 SHI851999:SHI852026 SRE851999:SRE852026 TBA851999:TBA852026 TKW851999:TKW852026 TUS851999:TUS852026 UEO851999:UEO852026 UOK851999:UOK852026 UYG851999:UYG852026 VIC851999:VIC852026 VRY851999:VRY852026 WBU851999:WBU852026 WLQ851999:WLQ852026 WVM851999:WVM852026 E917535:E917562 JA917535:JA917562 SW917535:SW917562 ACS917535:ACS917562 AMO917535:AMO917562 AWK917535:AWK917562 BGG917535:BGG917562 BQC917535:BQC917562 BZY917535:BZY917562 CJU917535:CJU917562 CTQ917535:CTQ917562 DDM917535:DDM917562 DNI917535:DNI917562 DXE917535:DXE917562 EHA917535:EHA917562 EQW917535:EQW917562 FAS917535:FAS917562 FKO917535:FKO917562 FUK917535:FUK917562 GEG917535:GEG917562 GOC917535:GOC917562 GXY917535:GXY917562 HHU917535:HHU917562 HRQ917535:HRQ917562 IBM917535:IBM917562 ILI917535:ILI917562 IVE917535:IVE917562 JFA917535:JFA917562 JOW917535:JOW917562 JYS917535:JYS917562 KIO917535:KIO917562 KSK917535:KSK917562 LCG917535:LCG917562 LMC917535:LMC917562 LVY917535:LVY917562 MFU917535:MFU917562 MPQ917535:MPQ917562 MZM917535:MZM917562 NJI917535:NJI917562 NTE917535:NTE917562 ODA917535:ODA917562 OMW917535:OMW917562 OWS917535:OWS917562 PGO917535:PGO917562 PQK917535:PQK917562 QAG917535:QAG917562 QKC917535:QKC917562 QTY917535:QTY917562 RDU917535:RDU917562 RNQ917535:RNQ917562 RXM917535:RXM917562 SHI917535:SHI917562 SRE917535:SRE917562 TBA917535:TBA917562 TKW917535:TKW917562 TUS917535:TUS917562 UEO917535:UEO917562 UOK917535:UOK917562 UYG917535:UYG917562 VIC917535:VIC917562 VRY917535:VRY917562 WBU917535:WBU917562 WLQ917535:WLQ917562 WVM917535:WVM917562 E983071:E983098 JA983071:JA983098 SW983071:SW983098 ACS983071:ACS983098 AMO983071:AMO983098 AWK983071:AWK983098 BGG983071:BGG983098 BQC983071:BQC983098 BZY983071:BZY983098 CJU983071:CJU983098 CTQ983071:CTQ983098 DDM983071:DDM983098 DNI983071:DNI983098 DXE983071:DXE983098 EHA983071:EHA983098 EQW983071:EQW983098 FAS983071:FAS983098 FKO983071:FKO983098 FUK983071:FUK983098 GEG983071:GEG983098 GOC983071:GOC983098 GXY983071:GXY983098 HHU983071:HHU983098 HRQ983071:HRQ983098 IBM983071:IBM983098 ILI983071:ILI983098 IVE983071:IVE983098 JFA983071:JFA983098 JOW983071:JOW983098 JYS983071:JYS983098 KIO983071:KIO983098 KSK983071:KSK983098 LCG983071:LCG983098 LMC983071:LMC983098 LVY983071:LVY983098 MFU983071:MFU983098 MPQ983071:MPQ983098 MZM983071:MZM983098 NJI983071:NJI983098 NTE983071:NTE983098 ODA983071:ODA983098 OMW983071:OMW983098 OWS983071:OWS983098 PGO983071:PGO983098 PQK983071:PQK983098 QAG983071:QAG983098 QKC983071:QKC983098 QTY983071:QTY983098 RDU983071:RDU983098 RNQ983071:RNQ983098 RXM983071:RXM983098 SHI983071:SHI983098 SRE983071:SRE983098 TBA983071:TBA983098 TKW983071:TKW983098 TUS983071:TUS983098 UEO983071:UEO983098 UOK983071:UOK983098 UYG983071:UYG983098 VIC983071:VIC983098 VRY983071:VRY983098 WBU983071:WBU983098 WLQ983071:WLQ983098 WVM983071:WVM983098 E10:E16 JA10:JA16 SW10:SW16 ACS10:ACS16 AMO10:AMO16 AWK10:AWK16 BGG10:BGG16 BQC10:BQC16 BZY10:BZY16 CJU10:CJU16 CTQ10:CTQ16 DDM10:DDM16 DNI10:DNI16 DXE10:DXE16 EHA10:EHA16 EQW10:EQW16 FAS10:FAS16 FKO10:FKO16 FUK10:FUK16 GEG10:GEG16 GOC10:GOC16 GXY10:GXY16 HHU10:HHU16 HRQ10:HRQ16 IBM10:IBM16 ILI10:ILI16 IVE10:IVE16 JFA10:JFA16 JOW10:JOW16 JYS10:JYS16 KIO10:KIO16 KSK10:KSK16 LCG10:LCG16 LMC10:LMC16 LVY10:LVY16 MFU10:MFU16 MPQ10:MPQ16 MZM10:MZM16 NJI10:NJI16 NTE10:NTE16 ODA10:ODA16 OMW10:OMW16 OWS10:OWS16 PGO10:PGO16 PQK10:PQK16 QAG10:QAG16 QKC10:QKC16 QTY10:QTY16 RDU10:RDU16 RNQ10:RNQ16 RXM10:RXM16 SHI10:SHI16 SRE10:SRE16 TBA10:TBA16 TKW10:TKW16 TUS10:TUS16 UEO10:UEO16 UOK10:UOK16 UYG10:UYG16 VIC10:VIC16 VRY10:VRY16 WBU10:WBU16 WLQ10:WLQ16 WVM10:WVM16 E65546:E65552 JA65546:JA65552 SW65546:SW65552 ACS65546:ACS65552 AMO65546:AMO65552 AWK65546:AWK65552 BGG65546:BGG65552 BQC65546:BQC65552 BZY65546:BZY65552 CJU65546:CJU65552 CTQ65546:CTQ65552 DDM65546:DDM65552 DNI65546:DNI65552 DXE65546:DXE65552 EHA65546:EHA65552 EQW65546:EQW65552 FAS65546:FAS65552 FKO65546:FKO65552 FUK65546:FUK65552 GEG65546:GEG65552 GOC65546:GOC65552 GXY65546:GXY65552 HHU65546:HHU65552 HRQ65546:HRQ65552 IBM65546:IBM65552 ILI65546:ILI65552 IVE65546:IVE65552 JFA65546:JFA65552 JOW65546:JOW65552 JYS65546:JYS65552 KIO65546:KIO65552 KSK65546:KSK65552 LCG65546:LCG65552 LMC65546:LMC65552 LVY65546:LVY65552 MFU65546:MFU65552 MPQ65546:MPQ65552 MZM65546:MZM65552 NJI65546:NJI65552 NTE65546:NTE65552 ODA65546:ODA65552 OMW65546:OMW65552 OWS65546:OWS65552 PGO65546:PGO65552 PQK65546:PQK65552 QAG65546:QAG65552 QKC65546:QKC65552 QTY65546:QTY65552 RDU65546:RDU65552 RNQ65546:RNQ65552 RXM65546:RXM65552 SHI65546:SHI65552 SRE65546:SRE65552 TBA65546:TBA65552 TKW65546:TKW65552 TUS65546:TUS65552 UEO65546:UEO65552 UOK65546:UOK65552 UYG65546:UYG65552 VIC65546:VIC65552 VRY65546:VRY65552 WBU65546:WBU65552 WLQ65546:WLQ65552 WVM65546:WVM65552 E131082:E131088 JA131082:JA131088 SW131082:SW131088 ACS131082:ACS131088 AMO131082:AMO131088 AWK131082:AWK131088 BGG131082:BGG131088 BQC131082:BQC131088 BZY131082:BZY131088 CJU131082:CJU131088 CTQ131082:CTQ131088 DDM131082:DDM131088 DNI131082:DNI131088 DXE131082:DXE131088 EHA131082:EHA131088 EQW131082:EQW131088 FAS131082:FAS131088 FKO131082:FKO131088 FUK131082:FUK131088 GEG131082:GEG131088 GOC131082:GOC131088 GXY131082:GXY131088 HHU131082:HHU131088 HRQ131082:HRQ131088 IBM131082:IBM131088 ILI131082:ILI131088 IVE131082:IVE131088 JFA131082:JFA131088 JOW131082:JOW131088 JYS131082:JYS131088 KIO131082:KIO131088 KSK131082:KSK131088 LCG131082:LCG131088 LMC131082:LMC131088 LVY131082:LVY131088 MFU131082:MFU131088 MPQ131082:MPQ131088 MZM131082:MZM131088 NJI131082:NJI131088 NTE131082:NTE131088 ODA131082:ODA131088 OMW131082:OMW131088 OWS131082:OWS131088 PGO131082:PGO131088 PQK131082:PQK131088 QAG131082:QAG131088 QKC131082:QKC131088 QTY131082:QTY131088 RDU131082:RDU131088 RNQ131082:RNQ131088 RXM131082:RXM131088 SHI131082:SHI131088 SRE131082:SRE131088 TBA131082:TBA131088 TKW131082:TKW131088 TUS131082:TUS131088 UEO131082:UEO131088 UOK131082:UOK131088 UYG131082:UYG131088 VIC131082:VIC131088 VRY131082:VRY131088 WBU131082:WBU131088 WLQ131082:WLQ131088 WVM131082:WVM131088 E196618:E196624 JA196618:JA196624 SW196618:SW196624 ACS196618:ACS196624 AMO196618:AMO196624 AWK196618:AWK196624 BGG196618:BGG196624 BQC196618:BQC196624 BZY196618:BZY196624 CJU196618:CJU196624 CTQ196618:CTQ196624 DDM196618:DDM196624 DNI196618:DNI196624 DXE196618:DXE196624 EHA196618:EHA196624 EQW196618:EQW196624 FAS196618:FAS196624 FKO196618:FKO196624 FUK196618:FUK196624 GEG196618:GEG196624 GOC196618:GOC196624 GXY196618:GXY196624 HHU196618:HHU196624 HRQ196618:HRQ196624 IBM196618:IBM196624 ILI196618:ILI196624 IVE196618:IVE196624 JFA196618:JFA196624 JOW196618:JOW196624 JYS196618:JYS196624 KIO196618:KIO196624 KSK196618:KSK196624 LCG196618:LCG196624 LMC196618:LMC196624 LVY196618:LVY196624 MFU196618:MFU196624 MPQ196618:MPQ196624 MZM196618:MZM196624 NJI196618:NJI196624 NTE196618:NTE196624 ODA196618:ODA196624 OMW196618:OMW196624 OWS196618:OWS196624 PGO196618:PGO196624 PQK196618:PQK196624 QAG196618:QAG196624 QKC196618:QKC196624 QTY196618:QTY196624 RDU196618:RDU196624 RNQ196618:RNQ196624 RXM196618:RXM196624 SHI196618:SHI196624 SRE196618:SRE196624 TBA196618:TBA196624 TKW196618:TKW196624 TUS196618:TUS196624 UEO196618:UEO196624 UOK196618:UOK196624 UYG196618:UYG196624 VIC196618:VIC196624 VRY196618:VRY196624 WBU196618:WBU196624 WLQ196618:WLQ196624 WVM196618:WVM196624 E262154:E262160 JA262154:JA262160 SW262154:SW262160 ACS262154:ACS262160 AMO262154:AMO262160 AWK262154:AWK262160 BGG262154:BGG262160 BQC262154:BQC262160 BZY262154:BZY262160 CJU262154:CJU262160 CTQ262154:CTQ262160 DDM262154:DDM262160 DNI262154:DNI262160 DXE262154:DXE262160 EHA262154:EHA262160 EQW262154:EQW262160 FAS262154:FAS262160 FKO262154:FKO262160 FUK262154:FUK262160 GEG262154:GEG262160 GOC262154:GOC262160 GXY262154:GXY262160 HHU262154:HHU262160 HRQ262154:HRQ262160 IBM262154:IBM262160 ILI262154:ILI262160 IVE262154:IVE262160 JFA262154:JFA262160 JOW262154:JOW262160 JYS262154:JYS262160 KIO262154:KIO262160 KSK262154:KSK262160 LCG262154:LCG262160 LMC262154:LMC262160 LVY262154:LVY262160 MFU262154:MFU262160 MPQ262154:MPQ262160 MZM262154:MZM262160 NJI262154:NJI262160 NTE262154:NTE262160 ODA262154:ODA262160 OMW262154:OMW262160 OWS262154:OWS262160 PGO262154:PGO262160 PQK262154:PQK262160 QAG262154:QAG262160 QKC262154:QKC262160 QTY262154:QTY262160 RDU262154:RDU262160 RNQ262154:RNQ262160 RXM262154:RXM262160 SHI262154:SHI262160 SRE262154:SRE262160 TBA262154:TBA262160 TKW262154:TKW262160 TUS262154:TUS262160 UEO262154:UEO262160 UOK262154:UOK262160 UYG262154:UYG262160 VIC262154:VIC262160 VRY262154:VRY262160 WBU262154:WBU262160 WLQ262154:WLQ262160 WVM262154:WVM262160 E327690:E327696 JA327690:JA327696 SW327690:SW327696 ACS327690:ACS327696 AMO327690:AMO327696 AWK327690:AWK327696 BGG327690:BGG327696 BQC327690:BQC327696 BZY327690:BZY327696 CJU327690:CJU327696 CTQ327690:CTQ327696 DDM327690:DDM327696 DNI327690:DNI327696 DXE327690:DXE327696 EHA327690:EHA327696 EQW327690:EQW327696 FAS327690:FAS327696 FKO327690:FKO327696 FUK327690:FUK327696 GEG327690:GEG327696 GOC327690:GOC327696 GXY327690:GXY327696 HHU327690:HHU327696 HRQ327690:HRQ327696 IBM327690:IBM327696 ILI327690:ILI327696 IVE327690:IVE327696 JFA327690:JFA327696 JOW327690:JOW327696 JYS327690:JYS327696 KIO327690:KIO327696 KSK327690:KSK327696 LCG327690:LCG327696 LMC327690:LMC327696 LVY327690:LVY327696 MFU327690:MFU327696 MPQ327690:MPQ327696 MZM327690:MZM327696 NJI327690:NJI327696 NTE327690:NTE327696 ODA327690:ODA327696 OMW327690:OMW327696 OWS327690:OWS327696 PGO327690:PGO327696 PQK327690:PQK327696 QAG327690:QAG327696 QKC327690:QKC327696 QTY327690:QTY327696 RDU327690:RDU327696 RNQ327690:RNQ327696 RXM327690:RXM327696 SHI327690:SHI327696 SRE327690:SRE327696 TBA327690:TBA327696 TKW327690:TKW327696 TUS327690:TUS327696 UEO327690:UEO327696 UOK327690:UOK327696 UYG327690:UYG327696 VIC327690:VIC327696 VRY327690:VRY327696 WBU327690:WBU327696 WLQ327690:WLQ327696 WVM327690:WVM327696 E393226:E393232 JA393226:JA393232 SW393226:SW393232 ACS393226:ACS393232 AMO393226:AMO393232 AWK393226:AWK393232 BGG393226:BGG393232 BQC393226:BQC393232 BZY393226:BZY393232 CJU393226:CJU393232 CTQ393226:CTQ393232 DDM393226:DDM393232 DNI393226:DNI393232 DXE393226:DXE393232 EHA393226:EHA393232 EQW393226:EQW393232 FAS393226:FAS393232 FKO393226:FKO393232 FUK393226:FUK393232 GEG393226:GEG393232 GOC393226:GOC393232 GXY393226:GXY393232 HHU393226:HHU393232 HRQ393226:HRQ393232 IBM393226:IBM393232 ILI393226:ILI393232 IVE393226:IVE393232 JFA393226:JFA393232 JOW393226:JOW393232 JYS393226:JYS393232 KIO393226:KIO393232 KSK393226:KSK393232 LCG393226:LCG393232 LMC393226:LMC393232 LVY393226:LVY393232 MFU393226:MFU393232 MPQ393226:MPQ393232 MZM393226:MZM393232 NJI393226:NJI393232 NTE393226:NTE393232 ODA393226:ODA393232 OMW393226:OMW393232 OWS393226:OWS393232 PGO393226:PGO393232 PQK393226:PQK393232 QAG393226:QAG393232 QKC393226:QKC393232 QTY393226:QTY393232 RDU393226:RDU393232 RNQ393226:RNQ393232 RXM393226:RXM393232 SHI393226:SHI393232 SRE393226:SRE393232 TBA393226:TBA393232 TKW393226:TKW393232 TUS393226:TUS393232 UEO393226:UEO393232 UOK393226:UOK393232 UYG393226:UYG393232 VIC393226:VIC393232 VRY393226:VRY393232 WBU393226:WBU393232 WLQ393226:WLQ393232 WVM393226:WVM393232 E458762:E458768 JA458762:JA458768 SW458762:SW458768 ACS458762:ACS458768 AMO458762:AMO458768 AWK458762:AWK458768 BGG458762:BGG458768 BQC458762:BQC458768 BZY458762:BZY458768 CJU458762:CJU458768 CTQ458762:CTQ458768 DDM458762:DDM458768 DNI458762:DNI458768 DXE458762:DXE458768 EHA458762:EHA458768 EQW458762:EQW458768 FAS458762:FAS458768 FKO458762:FKO458768 FUK458762:FUK458768 GEG458762:GEG458768 GOC458762:GOC458768 GXY458762:GXY458768 HHU458762:HHU458768 HRQ458762:HRQ458768 IBM458762:IBM458768 ILI458762:ILI458768 IVE458762:IVE458768 JFA458762:JFA458768 JOW458762:JOW458768 JYS458762:JYS458768 KIO458762:KIO458768 KSK458762:KSK458768 LCG458762:LCG458768 LMC458762:LMC458768 LVY458762:LVY458768 MFU458762:MFU458768 MPQ458762:MPQ458768 MZM458762:MZM458768 NJI458762:NJI458768 NTE458762:NTE458768 ODA458762:ODA458768 OMW458762:OMW458768 OWS458762:OWS458768 PGO458762:PGO458768 PQK458762:PQK458768 QAG458762:QAG458768 QKC458762:QKC458768 QTY458762:QTY458768 RDU458762:RDU458768 RNQ458762:RNQ458768 RXM458762:RXM458768 SHI458762:SHI458768 SRE458762:SRE458768 TBA458762:TBA458768 TKW458762:TKW458768 TUS458762:TUS458768 UEO458762:UEO458768 UOK458762:UOK458768 UYG458762:UYG458768 VIC458762:VIC458768 VRY458762:VRY458768 WBU458762:WBU458768 WLQ458762:WLQ458768 WVM458762:WVM458768 E524298:E524304 JA524298:JA524304 SW524298:SW524304 ACS524298:ACS524304 AMO524298:AMO524304 AWK524298:AWK524304 BGG524298:BGG524304 BQC524298:BQC524304 BZY524298:BZY524304 CJU524298:CJU524304 CTQ524298:CTQ524304 DDM524298:DDM524304 DNI524298:DNI524304 DXE524298:DXE524304 EHA524298:EHA524304 EQW524298:EQW524304 FAS524298:FAS524304 FKO524298:FKO524304 FUK524298:FUK524304 GEG524298:GEG524304 GOC524298:GOC524304 GXY524298:GXY524304 HHU524298:HHU524304 HRQ524298:HRQ524304 IBM524298:IBM524304 ILI524298:ILI524304 IVE524298:IVE524304 JFA524298:JFA524304 JOW524298:JOW524304 JYS524298:JYS524304 KIO524298:KIO524304 KSK524298:KSK524304 LCG524298:LCG524304 LMC524298:LMC524304 LVY524298:LVY524304 MFU524298:MFU524304 MPQ524298:MPQ524304 MZM524298:MZM524304 NJI524298:NJI524304 NTE524298:NTE524304 ODA524298:ODA524304 OMW524298:OMW524304 OWS524298:OWS524304 PGO524298:PGO524304 PQK524298:PQK524304 QAG524298:QAG524304 QKC524298:QKC524304 QTY524298:QTY524304 RDU524298:RDU524304 RNQ524298:RNQ524304 RXM524298:RXM524304 SHI524298:SHI524304 SRE524298:SRE524304 TBA524298:TBA524304 TKW524298:TKW524304 TUS524298:TUS524304 UEO524298:UEO524304 UOK524298:UOK524304 UYG524298:UYG524304 VIC524298:VIC524304 VRY524298:VRY524304 WBU524298:WBU524304 WLQ524298:WLQ524304 WVM524298:WVM524304 E589834:E589840 JA589834:JA589840 SW589834:SW589840 ACS589834:ACS589840 AMO589834:AMO589840 AWK589834:AWK589840 BGG589834:BGG589840 BQC589834:BQC589840 BZY589834:BZY589840 CJU589834:CJU589840 CTQ589834:CTQ589840 DDM589834:DDM589840 DNI589834:DNI589840 DXE589834:DXE589840 EHA589834:EHA589840 EQW589834:EQW589840 FAS589834:FAS589840 FKO589834:FKO589840 FUK589834:FUK589840 GEG589834:GEG589840 GOC589834:GOC589840 GXY589834:GXY589840 HHU589834:HHU589840 HRQ589834:HRQ589840 IBM589834:IBM589840 ILI589834:ILI589840 IVE589834:IVE589840 JFA589834:JFA589840 JOW589834:JOW589840 JYS589834:JYS589840 KIO589834:KIO589840 KSK589834:KSK589840 LCG589834:LCG589840 LMC589834:LMC589840 LVY589834:LVY589840 MFU589834:MFU589840 MPQ589834:MPQ589840 MZM589834:MZM589840 NJI589834:NJI589840 NTE589834:NTE589840 ODA589834:ODA589840 OMW589834:OMW589840 OWS589834:OWS589840 PGO589834:PGO589840 PQK589834:PQK589840 QAG589834:QAG589840 QKC589834:QKC589840 QTY589834:QTY589840 RDU589834:RDU589840 RNQ589834:RNQ589840 RXM589834:RXM589840 SHI589834:SHI589840 SRE589834:SRE589840 TBA589834:TBA589840 TKW589834:TKW589840 TUS589834:TUS589840 UEO589834:UEO589840 UOK589834:UOK589840 UYG589834:UYG589840 VIC589834:VIC589840 VRY589834:VRY589840 WBU589834:WBU589840 WLQ589834:WLQ589840 WVM589834:WVM589840 E655370:E655376 JA655370:JA655376 SW655370:SW655376 ACS655370:ACS655376 AMO655370:AMO655376 AWK655370:AWK655376 BGG655370:BGG655376 BQC655370:BQC655376 BZY655370:BZY655376 CJU655370:CJU655376 CTQ655370:CTQ655376 DDM655370:DDM655376 DNI655370:DNI655376 DXE655370:DXE655376 EHA655370:EHA655376 EQW655370:EQW655376 FAS655370:FAS655376 FKO655370:FKO655376 FUK655370:FUK655376 GEG655370:GEG655376 GOC655370:GOC655376 GXY655370:GXY655376 HHU655370:HHU655376 HRQ655370:HRQ655376 IBM655370:IBM655376 ILI655370:ILI655376 IVE655370:IVE655376 JFA655370:JFA655376 JOW655370:JOW655376 JYS655370:JYS655376 KIO655370:KIO655376 KSK655370:KSK655376 LCG655370:LCG655376 LMC655370:LMC655376 LVY655370:LVY655376 MFU655370:MFU655376 MPQ655370:MPQ655376 MZM655370:MZM655376 NJI655370:NJI655376 NTE655370:NTE655376 ODA655370:ODA655376 OMW655370:OMW655376 OWS655370:OWS655376 PGO655370:PGO655376 PQK655370:PQK655376 QAG655370:QAG655376 QKC655370:QKC655376 QTY655370:QTY655376 RDU655370:RDU655376 RNQ655370:RNQ655376 RXM655370:RXM655376 SHI655370:SHI655376 SRE655370:SRE655376 TBA655370:TBA655376 TKW655370:TKW655376 TUS655370:TUS655376 UEO655370:UEO655376 UOK655370:UOK655376 UYG655370:UYG655376 VIC655370:VIC655376 VRY655370:VRY655376 WBU655370:WBU655376 WLQ655370:WLQ655376 WVM655370:WVM655376 E720906:E720912 JA720906:JA720912 SW720906:SW720912 ACS720906:ACS720912 AMO720906:AMO720912 AWK720906:AWK720912 BGG720906:BGG720912 BQC720906:BQC720912 BZY720906:BZY720912 CJU720906:CJU720912 CTQ720906:CTQ720912 DDM720906:DDM720912 DNI720906:DNI720912 DXE720906:DXE720912 EHA720906:EHA720912 EQW720906:EQW720912 FAS720906:FAS720912 FKO720906:FKO720912 FUK720906:FUK720912 GEG720906:GEG720912 GOC720906:GOC720912 GXY720906:GXY720912 HHU720906:HHU720912 HRQ720906:HRQ720912 IBM720906:IBM720912 ILI720906:ILI720912 IVE720906:IVE720912 JFA720906:JFA720912 JOW720906:JOW720912 JYS720906:JYS720912 KIO720906:KIO720912 KSK720906:KSK720912 LCG720906:LCG720912 LMC720906:LMC720912 LVY720906:LVY720912 MFU720906:MFU720912 MPQ720906:MPQ720912 MZM720906:MZM720912 NJI720906:NJI720912 NTE720906:NTE720912 ODA720906:ODA720912 OMW720906:OMW720912 OWS720906:OWS720912 PGO720906:PGO720912 PQK720906:PQK720912 QAG720906:QAG720912 QKC720906:QKC720912 QTY720906:QTY720912 RDU720906:RDU720912 RNQ720906:RNQ720912 RXM720906:RXM720912 SHI720906:SHI720912 SRE720906:SRE720912 TBA720906:TBA720912 TKW720906:TKW720912 TUS720906:TUS720912 UEO720906:UEO720912 UOK720906:UOK720912 UYG720906:UYG720912 VIC720906:VIC720912 VRY720906:VRY720912 WBU720906:WBU720912 WLQ720906:WLQ720912 WVM720906:WVM720912 E786442:E786448 JA786442:JA786448 SW786442:SW786448 ACS786442:ACS786448 AMO786442:AMO786448 AWK786442:AWK786448 BGG786442:BGG786448 BQC786442:BQC786448 BZY786442:BZY786448 CJU786442:CJU786448 CTQ786442:CTQ786448 DDM786442:DDM786448 DNI786442:DNI786448 DXE786442:DXE786448 EHA786442:EHA786448 EQW786442:EQW786448 FAS786442:FAS786448 FKO786442:FKO786448 FUK786442:FUK786448 GEG786442:GEG786448 GOC786442:GOC786448 GXY786442:GXY786448 HHU786442:HHU786448 HRQ786442:HRQ786448 IBM786442:IBM786448 ILI786442:ILI786448 IVE786442:IVE786448 JFA786442:JFA786448 JOW786442:JOW786448 JYS786442:JYS786448 KIO786442:KIO786448 KSK786442:KSK786448 LCG786442:LCG786448 LMC786442:LMC786448 LVY786442:LVY786448 MFU786442:MFU786448 MPQ786442:MPQ786448 MZM786442:MZM786448 NJI786442:NJI786448 NTE786442:NTE786448 ODA786442:ODA786448 OMW786442:OMW786448 OWS786442:OWS786448 PGO786442:PGO786448 PQK786442:PQK786448 QAG786442:QAG786448 QKC786442:QKC786448 QTY786442:QTY786448 RDU786442:RDU786448 RNQ786442:RNQ786448 RXM786442:RXM786448 SHI786442:SHI786448 SRE786442:SRE786448 TBA786442:TBA786448 TKW786442:TKW786448 TUS786442:TUS786448 UEO786442:UEO786448 UOK786442:UOK786448 UYG786442:UYG786448 VIC786442:VIC786448 VRY786442:VRY786448 WBU786442:WBU786448 WLQ786442:WLQ786448 WVM786442:WVM786448 E851978:E851984 JA851978:JA851984 SW851978:SW851984 ACS851978:ACS851984 AMO851978:AMO851984 AWK851978:AWK851984 BGG851978:BGG851984 BQC851978:BQC851984 BZY851978:BZY851984 CJU851978:CJU851984 CTQ851978:CTQ851984 DDM851978:DDM851984 DNI851978:DNI851984 DXE851978:DXE851984 EHA851978:EHA851984 EQW851978:EQW851984 FAS851978:FAS851984 FKO851978:FKO851984 FUK851978:FUK851984 GEG851978:GEG851984 GOC851978:GOC851984 GXY851978:GXY851984 HHU851978:HHU851984 HRQ851978:HRQ851984 IBM851978:IBM851984 ILI851978:ILI851984 IVE851978:IVE851984 JFA851978:JFA851984 JOW851978:JOW851984 JYS851978:JYS851984 KIO851978:KIO851984 KSK851978:KSK851984 LCG851978:LCG851984 LMC851978:LMC851984 LVY851978:LVY851984 MFU851978:MFU851984 MPQ851978:MPQ851984 MZM851978:MZM851984 NJI851978:NJI851984 NTE851978:NTE851984 ODA851978:ODA851984 OMW851978:OMW851984 OWS851978:OWS851984 PGO851978:PGO851984 PQK851978:PQK851984 QAG851978:QAG851984 QKC851978:QKC851984 QTY851978:QTY851984 RDU851978:RDU851984 RNQ851978:RNQ851984 RXM851978:RXM851984 SHI851978:SHI851984 SRE851978:SRE851984 TBA851978:TBA851984 TKW851978:TKW851984 TUS851978:TUS851984 UEO851978:UEO851984 UOK851978:UOK851984 UYG851978:UYG851984 VIC851978:VIC851984 VRY851978:VRY851984 WBU851978:WBU851984 WLQ851978:WLQ851984 WVM851978:WVM851984 E917514:E917520 JA917514:JA917520 SW917514:SW917520 ACS917514:ACS917520 AMO917514:AMO917520 AWK917514:AWK917520 BGG917514:BGG917520 BQC917514:BQC917520 BZY917514:BZY917520 CJU917514:CJU917520 CTQ917514:CTQ917520 DDM917514:DDM917520 DNI917514:DNI917520 DXE917514:DXE917520 EHA917514:EHA917520 EQW917514:EQW917520 FAS917514:FAS917520 FKO917514:FKO917520 FUK917514:FUK917520 GEG917514:GEG917520 GOC917514:GOC917520 GXY917514:GXY917520 HHU917514:HHU917520 HRQ917514:HRQ917520 IBM917514:IBM917520 ILI917514:ILI917520 IVE917514:IVE917520 JFA917514:JFA917520 JOW917514:JOW917520 JYS917514:JYS917520 KIO917514:KIO917520 KSK917514:KSK917520 LCG917514:LCG917520 LMC917514:LMC917520 LVY917514:LVY917520 MFU917514:MFU917520 MPQ917514:MPQ917520 MZM917514:MZM917520 NJI917514:NJI917520 NTE917514:NTE917520 ODA917514:ODA917520 OMW917514:OMW917520 OWS917514:OWS917520 PGO917514:PGO917520 PQK917514:PQK917520 QAG917514:QAG917520 QKC917514:QKC917520 QTY917514:QTY917520 RDU917514:RDU917520 RNQ917514:RNQ917520 RXM917514:RXM917520 SHI917514:SHI917520 SRE917514:SRE917520 TBA917514:TBA917520 TKW917514:TKW917520 TUS917514:TUS917520 UEO917514:UEO917520 UOK917514:UOK917520 UYG917514:UYG917520 VIC917514:VIC917520 VRY917514:VRY917520 WBU917514:WBU917520 WLQ917514:WLQ917520 WVM917514:WVM917520 E983050:E983056 JA983050:JA983056 SW983050:SW983056 ACS983050:ACS983056 AMO983050:AMO983056 AWK983050:AWK983056 BGG983050:BGG983056 BQC983050:BQC983056 BZY983050:BZY983056 CJU983050:CJU983056 CTQ983050:CTQ983056 DDM983050:DDM983056 DNI983050:DNI983056 DXE983050:DXE983056 EHA983050:EHA983056 EQW983050:EQW983056 FAS983050:FAS983056 FKO983050:FKO983056 FUK983050:FUK983056 GEG983050:GEG983056 GOC983050:GOC983056 GXY983050:GXY983056 HHU983050:HHU983056 HRQ983050:HRQ983056 IBM983050:IBM983056 ILI983050:ILI983056 IVE983050:IVE983056 JFA983050:JFA983056 JOW983050:JOW983056 JYS983050:JYS983056 KIO983050:KIO983056 KSK983050:KSK983056 LCG983050:LCG983056 LMC983050:LMC983056 LVY983050:LVY983056 MFU983050:MFU983056 MPQ983050:MPQ983056 MZM983050:MZM983056 NJI983050:NJI983056 NTE983050:NTE983056 ODA983050:ODA983056 OMW983050:OMW983056 OWS983050:OWS983056 PGO983050:PGO983056 PQK983050:PQK983056 QAG983050:QAG983056 QKC983050:QKC983056 QTY983050:QTY983056 RDU983050:RDU983056 RNQ983050:RNQ983056 RXM983050:RXM983056 SHI983050:SHI983056 SRE983050:SRE983056 TBA983050:TBA983056 TKW983050:TKW983056 TUS983050:TUS983056 UEO983050:UEO983056 UOK983050:UOK983056 UYG983050:UYG983056 VIC983050:VIC983056 VRY983050:VRY983056 WBU983050:WBU983056 WLQ983050:WLQ983056 WVM983050:WVM983056">
      <formula1>"1, 2, 3"</formula1>
    </dataValidation>
  </dataValidations>
  <pageMargins left="1" right="0.25" top="1.25" bottom="0.5" header="0.5" footer="0.25"/>
  <pageSetup scale="60" orientation="portrait" r:id="rId1"/>
  <headerFooter scaleWithDoc="0" alignWithMargins="0">
    <oddHeader>&amp;R&amp;"Times New Roman,Regular"PacifiCorp Docket UE-100749
Exhibit No. ___ (MDF-2)
Page &amp;P of &amp;N
Revised 12/6/10</oddHeader>
  </headerFooter>
  <drawing r:id="rId2"/>
</worksheet>
</file>

<file path=xl/worksheets/sheet31.xml><?xml version="1.0" encoding="utf-8"?>
<worksheet xmlns="http://schemas.openxmlformats.org/spreadsheetml/2006/main" xmlns:r="http://schemas.openxmlformats.org/officeDocument/2006/relationships">
  <dimension ref="A1:J67"/>
  <sheetViews>
    <sheetView tabSelected="1" topLeftCell="A7" zoomScaleNormal="100" workbookViewId="0">
      <selection activeCell="I6" sqref="I6"/>
    </sheetView>
  </sheetViews>
  <sheetFormatPr defaultRowHeight="15.75"/>
  <cols>
    <col min="1" max="1" width="6.85546875" style="1285" customWidth="1"/>
    <col min="2" max="2" width="36" style="1285" customWidth="1"/>
    <col min="3" max="3" width="13" style="1285" customWidth="1"/>
    <col min="4" max="4" width="6.28515625" style="1285" bestFit="1" customWidth="1"/>
    <col min="5" max="5" width="14.42578125" style="11" customWidth="1"/>
    <col min="6" max="6" width="15.140625" style="1256" customWidth="1"/>
    <col min="7" max="7" width="12.85546875" style="1285" customWidth="1"/>
    <col min="8" max="8" width="13.5703125" style="1285" bestFit="1" customWidth="1"/>
    <col min="9" max="9" width="6.5703125" style="1256" customWidth="1"/>
    <col min="10" max="10" width="13.28515625" style="1285" bestFit="1" customWidth="1"/>
    <col min="11" max="255" width="9.140625" style="1285"/>
    <col min="256" max="256" width="4.140625" style="1285" customWidth="1"/>
    <col min="257" max="257" width="6.85546875" style="1285" customWidth="1"/>
    <col min="258" max="258" width="28.140625" style="1285" customWidth="1"/>
    <col min="259" max="259" width="10.5703125" style="1285" customWidth="1"/>
    <col min="260" max="260" width="9.140625" style="1285"/>
    <col min="261" max="261" width="14.5703125" style="1285" customWidth="1"/>
    <col min="262" max="262" width="9.140625" style="1285" customWidth="1"/>
    <col min="263" max="263" width="9.28515625" style="1285" bestFit="1" customWidth="1"/>
    <col min="264" max="264" width="17.7109375" style="1285" customWidth="1"/>
    <col min="265" max="266" width="13.28515625" style="1285" bestFit="1" customWidth="1"/>
    <col min="267" max="511" width="9.140625" style="1285"/>
    <col min="512" max="512" width="4.140625" style="1285" customWidth="1"/>
    <col min="513" max="513" width="6.85546875" style="1285" customWidth="1"/>
    <col min="514" max="514" width="28.140625" style="1285" customWidth="1"/>
    <col min="515" max="515" width="10.5703125" style="1285" customWidth="1"/>
    <col min="516" max="516" width="9.140625" style="1285"/>
    <col min="517" max="517" width="14.5703125" style="1285" customWidth="1"/>
    <col min="518" max="518" width="9.140625" style="1285" customWidth="1"/>
    <col min="519" max="519" width="9.28515625" style="1285" bestFit="1" customWidth="1"/>
    <col min="520" max="520" width="17.7109375" style="1285" customWidth="1"/>
    <col min="521" max="522" width="13.28515625" style="1285" bestFit="1" customWidth="1"/>
    <col min="523" max="767" width="9.140625" style="1285"/>
    <col min="768" max="768" width="4.140625" style="1285" customWidth="1"/>
    <col min="769" max="769" width="6.85546875" style="1285" customWidth="1"/>
    <col min="770" max="770" width="28.140625" style="1285" customWidth="1"/>
    <col min="771" max="771" width="10.5703125" style="1285" customWidth="1"/>
    <col min="772" max="772" width="9.140625" style="1285"/>
    <col min="773" max="773" width="14.5703125" style="1285" customWidth="1"/>
    <col min="774" max="774" width="9.140625" style="1285" customWidth="1"/>
    <col min="775" max="775" width="9.28515625" style="1285" bestFit="1" customWidth="1"/>
    <col min="776" max="776" width="17.7109375" style="1285" customWidth="1"/>
    <col min="777" max="778" width="13.28515625" style="1285" bestFit="1" customWidth="1"/>
    <col min="779" max="1023" width="9.140625" style="1285"/>
    <col min="1024" max="1024" width="4.140625" style="1285" customWidth="1"/>
    <col min="1025" max="1025" width="6.85546875" style="1285" customWidth="1"/>
    <col min="1026" max="1026" width="28.140625" style="1285" customWidth="1"/>
    <col min="1027" max="1027" width="10.5703125" style="1285" customWidth="1"/>
    <col min="1028" max="1028" width="9.140625" style="1285"/>
    <col min="1029" max="1029" width="14.5703125" style="1285" customWidth="1"/>
    <col min="1030" max="1030" width="9.140625" style="1285" customWidth="1"/>
    <col min="1031" max="1031" width="9.28515625" style="1285" bestFit="1" customWidth="1"/>
    <col min="1032" max="1032" width="17.7109375" style="1285" customWidth="1"/>
    <col min="1033" max="1034" width="13.28515625" style="1285" bestFit="1" customWidth="1"/>
    <col min="1035" max="1279" width="9.140625" style="1285"/>
    <col min="1280" max="1280" width="4.140625" style="1285" customWidth="1"/>
    <col min="1281" max="1281" width="6.85546875" style="1285" customWidth="1"/>
    <col min="1282" max="1282" width="28.140625" style="1285" customWidth="1"/>
    <col min="1283" max="1283" width="10.5703125" style="1285" customWidth="1"/>
    <col min="1284" max="1284" width="9.140625" style="1285"/>
    <col min="1285" max="1285" width="14.5703125" style="1285" customWidth="1"/>
    <col min="1286" max="1286" width="9.140625" style="1285" customWidth="1"/>
    <col min="1287" max="1287" width="9.28515625" style="1285" bestFit="1" customWidth="1"/>
    <col min="1288" max="1288" width="17.7109375" style="1285" customWidth="1"/>
    <col min="1289" max="1290" width="13.28515625" style="1285" bestFit="1" customWidth="1"/>
    <col min="1291" max="1535" width="9.140625" style="1285"/>
    <col min="1536" max="1536" width="4.140625" style="1285" customWidth="1"/>
    <col min="1537" max="1537" width="6.85546875" style="1285" customWidth="1"/>
    <col min="1538" max="1538" width="28.140625" style="1285" customWidth="1"/>
    <col min="1539" max="1539" width="10.5703125" style="1285" customWidth="1"/>
    <col min="1540" max="1540" width="9.140625" style="1285"/>
    <col min="1541" max="1541" width="14.5703125" style="1285" customWidth="1"/>
    <col min="1542" max="1542" width="9.140625" style="1285" customWidth="1"/>
    <col min="1543" max="1543" width="9.28515625" style="1285" bestFit="1" customWidth="1"/>
    <col min="1544" max="1544" width="17.7109375" style="1285" customWidth="1"/>
    <col min="1545" max="1546" width="13.28515625" style="1285" bestFit="1" customWidth="1"/>
    <col min="1547" max="1791" width="9.140625" style="1285"/>
    <col min="1792" max="1792" width="4.140625" style="1285" customWidth="1"/>
    <col min="1793" max="1793" width="6.85546875" style="1285" customWidth="1"/>
    <col min="1794" max="1794" width="28.140625" style="1285" customWidth="1"/>
    <col min="1795" max="1795" width="10.5703125" style="1285" customWidth="1"/>
    <col min="1796" max="1796" width="9.140625" style="1285"/>
    <col min="1797" max="1797" width="14.5703125" style="1285" customWidth="1"/>
    <col min="1798" max="1798" width="9.140625" style="1285" customWidth="1"/>
    <col min="1799" max="1799" width="9.28515625" style="1285" bestFit="1" customWidth="1"/>
    <col min="1800" max="1800" width="17.7109375" style="1285" customWidth="1"/>
    <col min="1801" max="1802" width="13.28515625" style="1285" bestFit="1" customWidth="1"/>
    <col min="1803" max="2047" width="9.140625" style="1285"/>
    <col min="2048" max="2048" width="4.140625" style="1285" customWidth="1"/>
    <col min="2049" max="2049" width="6.85546875" style="1285" customWidth="1"/>
    <col min="2050" max="2050" width="28.140625" style="1285" customWidth="1"/>
    <col min="2051" max="2051" width="10.5703125" style="1285" customWidth="1"/>
    <col min="2052" max="2052" width="9.140625" style="1285"/>
    <col min="2053" max="2053" width="14.5703125" style="1285" customWidth="1"/>
    <col min="2054" max="2054" width="9.140625" style="1285" customWidth="1"/>
    <col min="2055" max="2055" width="9.28515625" style="1285" bestFit="1" customWidth="1"/>
    <col min="2056" max="2056" width="17.7109375" style="1285" customWidth="1"/>
    <col min="2057" max="2058" width="13.28515625" style="1285" bestFit="1" customWidth="1"/>
    <col min="2059" max="2303" width="9.140625" style="1285"/>
    <col min="2304" max="2304" width="4.140625" style="1285" customWidth="1"/>
    <col min="2305" max="2305" width="6.85546875" style="1285" customWidth="1"/>
    <col min="2306" max="2306" width="28.140625" style="1285" customWidth="1"/>
    <col min="2307" max="2307" width="10.5703125" style="1285" customWidth="1"/>
    <col min="2308" max="2308" width="9.140625" style="1285"/>
    <col min="2309" max="2309" width="14.5703125" style="1285" customWidth="1"/>
    <col min="2310" max="2310" width="9.140625" style="1285" customWidth="1"/>
    <col min="2311" max="2311" width="9.28515625" style="1285" bestFit="1" customWidth="1"/>
    <col min="2312" max="2312" width="17.7109375" style="1285" customWidth="1"/>
    <col min="2313" max="2314" width="13.28515625" style="1285" bestFit="1" customWidth="1"/>
    <col min="2315" max="2559" width="9.140625" style="1285"/>
    <col min="2560" max="2560" width="4.140625" style="1285" customWidth="1"/>
    <col min="2561" max="2561" width="6.85546875" style="1285" customWidth="1"/>
    <col min="2562" max="2562" width="28.140625" style="1285" customWidth="1"/>
    <col min="2563" max="2563" width="10.5703125" style="1285" customWidth="1"/>
    <col min="2564" max="2564" width="9.140625" style="1285"/>
    <col min="2565" max="2565" width="14.5703125" style="1285" customWidth="1"/>
    <col min="2566" max="2566" width="9.140625" style="1285" customWidth="1"/>
    <col min="2567" max="2567" width="9.28515625" style="1285" bestFit="1" customWidth="1"/>
    <col min="2568" max="2568" width="17.7109375" style="1285" customWidth="1"/>
    <col min="2569" max="2570" width="13.28515625" style="1285" bestFit="1" customWidth="1"/>
    <col min="2571" max="2815" width="9.140625" style="1285"/>
    <col min="2816" max="2816" width="4.140625" style="1285" customWidth="1"/>
    <col min="2817" max="2817" width="6.85546875" style="1285" customWidth="1"/>
    <col min="2818" max="2818" width="28.140625" style="1285" customWidth="1"/>
    <col min="2819" max="2819" width="10.5703125" style="1285" customWidth="1"/>
    <col min="2820" max="2820" width="9.140625" style="1285"/>
    <col min="2821" max="2821" width="14.5703125" style="1285" customWidth="1"/>
    <col min="2822" max="2822" width="9.140625" style="1285" customWidth="1"/>
    <col min="2823" max="2823" width="9.28515625" style="1285" bestFit="1" customWidth="1"/>
    <col min="2824" max="2824" width="17.7109375" style="1285" customWidth="1"/>
    <col min="2825" max="2826" width="13.28515625" style="1285" bestFit="1" customWidth="1"/>
    <col min="2827" max="3071" width="9.140625" style="1285"/>
    <col min="3072" max="3072" width="4.140625" style="1285" customWidth="1"/>
    <col min="3073" max="3073" width="6.85546875" style="1285" customWidth="1"/>
    <col min="3074" max="3074" width="28.140625" style="1285" customWidth="1"/>
    <col min="3075" max="3075" width="10.5703125" style="1285" customWidth="1"/>
    <col min="3076" max="3076" width="9.140625" style="1285"/>
    <col min="3077" max="3077" width="14.5703125" style="1285" customWidth="1"/>
    <col min="3078" max="3078" width="9.140625" style="1285" customWidth="1"/>
    <col min="3079" max="3079" width="9.28515625" style="1285" bestFit="1" customWidth="1"/>
    <col min="3080" max="3080" width="17.7109375" style="1285" customWidth="1"/>
    <col min="3081" max="3082" width="13.28515625" style="1285" bestFit="1" customWidth="1"/>
    <col min="3083" max="3327" width="9.140625" style="1285"/>
    <col min="3328" max="3328" width="4.140625" style="1285" customWidth="1"/>
    <col min="3329" max="3329" width="6.85546875" style="1285" customWidth="1"/>
    <col min="3330" max="3330" width="28.140625" style="1285" customWidth="1"/>
    <col min="3331" max="3331" width="10.5703125" style="1285" customWidth="1"/>
    <col min="3332" max="3332" width="9.140625" style="1285"/>
    <col min="3333" max="3333" width="14.5703125" style="1285" customWidth="1"/>
    <col min="3334" max="3334" width="9.140625" style="1285" customWidth="1"/>
    <col min="3335" max="3335" width="9.28515625" style="1285" bestFit="1" customWidth="1"/>
    <col min="3336" max="3336" width="17.7109375" style="1285" customWidth="1"/>
    <col min="3337" max="3338" width="13.28515625" style="1285" bestFit="1" customWidth="1"/>
    <col min="3339" max="3583" width="9.140625" style="1285"/>
    <col min="3584" max="3584" width="4.140625" style="1285" customWidth="1"/>
    <col min="3585" max="3585" width="6.85546875" style="1285" customWidth="1"/>
    <col min="3586" max="3586" width="28.140625" style="1285" customWidth="1"/>
    <col min="3587" max="3587" width="10.5703125" style="1285" customWidth="1"/>
    <col min="3588" max="3588" width="9.140625" style="1285"/>
    <col min="3589" max="3589" width="14.5703125" style="1285" customWidth="1"/>
    <col min="3590" max="3590" width="9.140625" style="1285" customWidth="1"/>
    <col min="3591" max="3591" width="9.28515625" style="1285" bestFit="1" customWidth="1"/>
    <col min="3592" max="3592" width="17.7109375" style="1285" customWidth="1"/>
    <col min="3593" max="3594" width="13.28515625" style="1285" bestFit="1" customWidth="1"/>
    <col min="3595" max="3839" width="9.140625" style="1285"/>
    <col min="3840" max="3840" width="4.140625" style="1285" customWidth="1"/>
    <col min="3841" max="3841" width="6.85546875" style="1285" customWidth="1"/>
    <col min="3842" max="3842" width="28.140625" style="1285" customWidth="1"/>
    <col min="3843" max="3843" width="10.5703125" style="1285" customWidth="1"/>
    <col min="3844" max="3844" width="9.140625" style="1285"/>
    <col min="3845" max="3845" width="14.5703125" style="1285" customWidth="1"/>
    <col min="3846" max="3846" width="9.140625" style="1285" customWidth="1"/>
    <col min="3847" max="3847" width="9.28515625" style="1285" bestFit="1" customWidth="1"/>
    <col min="3848" max="3848" width="17.7109375" style="1285" customWidth="1"/>
    <col min="3849" max="3850" width="13.28515625" style="1285" bestFit="1" customWidth="1"/>
    <col min="3851" max="4095" width="9.140625" style="1285"/>
    <col min="4096" max="4096" width="4.140625" style="1285" customWidth="1"/>
    <col min="4097" max="4097" width="6.85546875" style="1285" customWidth="1"/>
    <col min="4098" max="4098" width="28.140625" style="1285" customWidth="1"/>
    <col min="4099" max="4099" width="10.5703125" style="1285" customWidth="1"/>
    <col min="4100" max="4100" width="9.140625" style="1285"/>
    <col min="4101" max="4101" width="14.5703125" style="1285" customWidth="1"/>
    <col min="4102" max="4102" width="9.140625" style="1285" customWidth="1"/>
    <col min="4103" max="4103" width="9.28515625" style="1285" bestFit="1" customWidth="1"/>
    <col min="4104" max="4104" width="17.7109375" style="1285" customWidth="1"/>
    <col min="4105" max="4106" width="13.28515625" style="1285" bestFit="1" customWidth="1"/>
    <col min="4107" max="4351" width="9.140625" style="1285"/>
    <col min="4352" max="4352" width="4.140625" style="1285" customWidth="1"/>
    <col min="4353" max="4353" width="6.85546875" style="1285" customWidth="1"/>
    <col min="4354" max="4354" width="28.140625" style="1285" customWidth="1"/>
    <col min="4355" max="4355" width="10.5703125" style="1285" customWidth="1"/>
    <col min="4356" max="4356" width="9.140625" style="1285"/>
    <col min="4357" max="4357" width="14.5703125" style="1285" customWidth="1"/>
    <col min="4358" max="4358" width="9.140625" style="1285" customWidth="1"/>
    <col min="4359" max="4359" width="9.28515625" style="1285" bestFit="1" customWidth="1"/>
    <col min="4360" max="4360" width="17.7109375" style="1285" customWidth="1"/>
    <col min="4361" max="4362" width="13.28515625" style="1285" bestFit="1" customWidth="1"/>
    <col min="4363" max="4607" width="9.140625" style="1285"/>
    <col min="4608" max="4608" width="4.140625" style="1285" customWidth="1"/>
    <col min="4609" max="4609" width="6.85546875" style="1285" customWidth="1"/>
    <col min="4610" max="4610" width="28.140625" style="1285" customWidth="1"/>
    <col min="4611" max="4611" width="10.5703125" style="1285" customWidth="1"/>
    <col min="4612" max="4612" width="9.140625" style="1285"/>
    <col min="4613" max="4613" width="14.5703125" style="1285" customWidth="1"/>
    <col min="4614" max="4614" width="9.140625" style="1285" customWidth="1"/>
    <col min="4615" max="4615" width="9.28515625" style="1285" bestFit="1" customWidth="1"/>
    <col min="4616" max="4616" width="17.7109375" style="1285" customWidth="1"/>
    <col min="4617" max="4618" width="13.28515625" style="1285" bestFit="1" customWidth="1"/>
    <col min="4619" max="4863" width="9.140625" style="1285"/>
    <col min="4864" max="4864" width="4.140625" style="1285" customWidth="1"/>
    <col min="4865" max="4865" width="6.85546875" style="1285" customWidth="1"/>
    <col min="4866" max="4866" width="28.140625" style="1285" customWidth="1"/>
    <col min="4867" max="4867" width="10.5703125" style="1285" customWidth="1"/>
    <col min="4868" max="4868" width="9.140625" style="1285"/>
    <col min="4869" max="4869" width="14.5703125" style="1285" customWidth="1"/>
    <col min="4870" max="4870" width="9.140625" style="1285" customWidth="1"/>
    <col min="4871" max="4871" width="9.28515625" style="1285" bestFit="1" customWidth="1"/>
    <col min="4872" max="4872" width="17.7109375" style="1285" customWidth="1"/>
    <col min="4873" max="4874" width="13.28515625" style="1285" bestFit="1" customWidth="1"/>
    <col min="4875" max="5119" width="9.140625" style="1285"/>
    <col min="5120" max="5120" width="4.140625" style="1285" customWidth="1"/>
    <col min="5121" max="5121" width="6.85546875" style="1285" customWidth="1"/>
    <col min="5122" max="5122" width="28.140625" style="1285" customWidth="1"/>
    <col min="5123" max="5123" width="10.5703125" style="1285" customWidth="1"/>
    <col min="5124" max="5124" width="9.140625" style="1285"/>
    <col min="5125" max="5125" width="14.5703125" style="1285" customWidth="1"/>
    <col min="5126" max="5126" width="9.140625" style="1285" customWidth="1"/>
    <col min="5127" max="5127" width="9.28515625" style="1285" bestFit="1" customWidth="1"/>
    <col min="5128" max="5128" width="17.7109375" style="1285" customWidth="1"/>
    <col min="5129" max="5130" width="13.28515625" style="1285" bestFit="1" customWidth="1"/>
    <col min="5131" max="5375" width="9.140625" style="1285"/>
    <col min="5376" max="5376" width="4.140625" style="1285" customWidth="1"/>
    <col min="5377" max="5377" width="6.85546875" style="1285" customWidth="1"/>
    <col min="5378" max="5378" width="28.140625" style="1285" customWidth="1"/>
    <col min="5379" max="5379" width="10.5703125" style="1285" customWidth="1"/>
    <col min="5380" max="5380" width="9.140625" style="1285"/>
    <col min="5381" max="5381" width="14.5703125" style="1285" customWidth="1"/>
    <col min="5382" max="5382" width="9.140625" style="1285" customWidth="1"/>
    <col min="5383" max="5383" width="9.28515625" style="1285" bestFit="1" customWidth="1"/>
    <col min="5384" max="5384" width="17.7109375" style="1285" customWidth="1"/>
    <col min="5385" max="5386" width="13.28515625" style="1285" bestFit="1" customWidth="1"/>
    <col min="5387" max="5631" width="9.140625" style="1285"/>
    <col min="5632" max="5632" width="4.140625" style="1285" customWidth="1"/>
    <col min="5633" max="5633" width="6.85546875" style="1285" customWidth="1"/>
    <col min="5634" max="5634" width="28.140625" style="1285" customWidth="1"/>
    <col min="5635" max="5635" width="10.5703125" style="1285" customWidth="1"/>
    <col min="5636" max="5636" width="9.140625" style="1285"/>
    <col min="5637" max="5637" width="14.5703125" style="1285" customWidth="1"/>
    <col min="5638" max="5638" width="9.140625" style="1285" customWidth="1"/>
    <col min="5639" max="5639" width="9.28515625" style="1285" bestFit="1" customWidth="1"/>
    <col min="5640" max="5640" width="17.7109375" style="1285" customWidth="1"/>
    <col min="5641" max="5642" width="13.28515625" style="1285" bestFit="1" customWidth="1"/>
    <col min="5643" max="5887" width="9.140625" style="1285"/>
    <col min="5888" max="5888" width="4.140625" style="1285" customWidth="1"/>
    <col min="5889" max="5889" width="6.85546875" style="1285" customWidth="1"/>
    <col min="5890" max="5890" width="28.140625" style="1285" customWidth="1"/>
    <col min="5891" max="5891" width="10.5703125" style="1285" customWidth="1"/>
    <col min="5892" max="5892" width="9.140625" style="1285"/>
    <col min="5893" max="5893" width="14.5703125" style="1285" customWidth="1"/>
    <col min="5894" max="5894" width="9.140625" style="1285" customWidth="1"/>
    <col min="5895" max="5895" width="9.28515625" style="1285" bestFit="1" customWidth="1"/>
    <col min="5896" max="5896" width="17.7109375" style="1285" customWidth="1"/>
    <col min="5897" max="5898" width="13.28515625" style="1285" bestFit="1" customWidth="1"/>
    <col min="5899" max="6143" width="9.140625" style="1285"/>
    <col min="6144" max="6144" width="4.140625" style="1285" customWidth="1"/>
    <col min="6145" max="6145" width="6.85546875" style="1285" customWidth="1"/>
    <col min="6146" max="6146" width="28.140625" style="1285" customWidth="1"/>
    <col min="6147" max="6147" width="10.5703125" style="1285" customWidth="1"/>
    <col min="6148" max="6148" width="9.140625" style="1285"/>
    <col min="6149" max="6149" width="14.5703125" style="1285" customWidth="1"/>
    <col min="6150" max="6150" width="9.140625" style="1285" customWidth="1"/>
    <col min="6151" max="6151" width="9.28515625" style="1285" bestFit="1" customWidth="1"/>
    <col min="6152" max="6152" width="17.7109375" style="1285" customWidth="1"/>
    <col min="6153" max="6154" width="13.28515625" style="1285" bestFit="1" customWidth="1"/>
    <col min="6155" max="6399" width="9.140625" style="1285"/>
    <col min="6400" max="6400" width="4.140625" style="1285" customWidth="1"/>
    <col min="6401" max="6401" width="6.85546875" style="1285" customWidth="1"/>
    <col min="6402" max="6402" width="28.140625" style="1285" customWidth="1"/>
    <col min="6403" max="6403" width="10.5703125" style="1285" customWidth="1"/>
    <col min="6404" max="6404" width="9.140625" style="1285"/>
    <col min="6405" max="6405" width="14.5703125" style="1285" customWidth="1"/>
    <col min="6406" max="6406" width="9.140625" style="1285" customWidth="1"/>
    <col min="6407" max="6407" width="9.28515625" style="1285" bestFit="1" customWidth="1"/>
    <col min="6408" max="6408" width="17.7109375" style="1285" customWidth="1"/>
    <col min="6409" max="6410" width="13.28515625" style="1285" bestFit="1" customWidth="1"/>
    <col min="6411" max="6655" width="9.140625" style="1285"/>
    <col min="6656" max="6656" width="4.140625" style="1285" customWidth="1"/>
    <col min="6657" max="6657" width="6.85546875" style="1285" customWidth="1"/>
    <col min="6658" max="6658" width="28.140625" style="1285" customWidth="1"/>
    <col min="6659" max="6659" width="10.5703125" style="1285" customWidth="1"/>
    <col min="6660" max="6660" width="9.140625" style="1285"/>
    <col min="6661" max="6661" width="14.5703125" style="1285" customWidth="1"/>
    <col min="6662" max="6662" width="9.140625" style="1285" customWidth="1"/>
    <col min="6663" max="6663" width="9.28515625" style="1285" bestFit="1" customWidth="1"/>
    <col min="6664" max="6664" width="17.7109375" style="1285" customWidth="1"/>
    <col min="6665" max="6666" width="13.28515625" style="1285" bestFit="1" customWidth="1"/>
    <col min="6667" max="6911" width="9.140625" style="1285"/>
    <col min="6912" max="6912" width="4.140625" style="1285" customWidth="1"/>
    <col min="6913" max="6913" width="6.85546875" style="1285" customWidth="1"/>
    <col min="6914" max="6914" width="28.140625" style="1285" customWidth="1"/>
    <col min="6915" max="6915" width="10.5703125" style="1285" customWidth="1"/>
    <col min="6916" max="6916" width="9.140625" style="1285"/>
    <col min="6917" max="6917" width="14.5703125" style="1285" customWidth="1"/>
    <col min="6918" max="6918" width="9.140625" style="1285" customWidth="1"/>
    <col min="6919" max="6919" width="9.28515625" style="1285" bestFit="1" customWidth="1"/>
    <col min="6920" max="6920" width="17.7109375" style="1285" customWidth="1"/>
    <col min="6921" max="6922" width="13.28515625" style="1285" bestFit="1" customWidth="1"/>
    <col min="6923" max="7167" width="9.140625" style="1285"/>
    <col min="7168" max="7168" width="4.140625" style="1285" customWidth="1"/>
    <col min="7169" max="7169" width="6.85546875" style="1285" customWidth="1"/>
    <col min="7170" max="7170" width="28.140625" style="1285" customWidth="1"/>
    <col min="7171" max="7171" width="10.5703125" style="1285" customWidth="1"/>
    <col min="7172" max="7172" width="9.140625" style="1285"/>
    <col min="7173" max="7173" width="14.5703125" style="1285" customWidth="1"/>
    <col min="7174" max="7174" width="9.140625" style="1285" customWidth="1"/>
    <col min="7175" max="7175" width="9.28515625" style="1285" bestFit="1" customWidth="1"/>
    <col min="7176" max="7176" width="17.7109375" style="1285" customWidth="1"/>
    <col min="7177" max="7178" width="13.28515625" style="1285" bestFit="1" customWidth="1"/>
    <col min="7179" max="7423" width="9.140625" style="1285"/>
    <col min="7424" max="7424" width="4.140625" style="1285" customWidth="1"/>
    <col min="7425" max="7425" width="6.85546875" style="1285" customWidth="1"/>
    <col min="7426" max="7426" width="28.140625" style="1285" customWidth="1"/>
    <col min="7427" max="7427" width="10.5703125" style="1285" customWidth="1"/>
    <col min="7428" max="7428" width="9.140625" style="1285"/>
    <col min="7429" max="7429" width="14.5703125" style="1285" customWidth="1"/>
    <col min="7430" max="7430" width="9.140625" style="1285" customWidth="1"/>
    <col min="7431" max="7431" width="9.28515625" style="1285" bestFit="1" customWidth="1"/>
    <col min="7432" max="7432" width="17.7109375" style="1285" customWidth="1"/>
    <col min="7433" max="7434" width="13.28515625" style="1285" bestFit="1" customWidth="1"/>
    <col min="7435" max="7679" width="9.140625" style="1285"/>
    <col min="7680" max="7680" width="4.140625" style="1285" customWidth="1"/>
    <col min="7681" max="7681" width="6.85546875" style="1285" customWidth="1"/>
    <col min="7682" max="7682" width="28.140625" style="1285" customWidth="1"/>
    <col min="7683" max="7683" width="10.5703125" style="1285" customWidth="1"/>
    <col min="7684" max="7684" width="9.140625" style="1285"/>
    <col min="7685" max="7685" width="14.5703125" style="1285" customWidth="1"/>
    <col min="7686" max="7686" width="9.140625" style="1285" customWidth="1"/>
    <col min="7687" max="7687" width="9.28515625" style="1285" bestFit="1" customWidth="1"/>
    <col min="7688" max="7688" width="17.7109375" style="1285" customWidth="1"/>
    <col min="7689" max="7690" width="13.28515625" style="1285" bestFit="1" customWidth="1"/>
    <col min="7691" max="7935" width="9.140625" style="1285"/>
    <col min="7936" max="7936" width="4.140625" style="1285" customWidth="1"/>
    <col min="7937" max="7937" width="6.85546875" style="1285" customWidth="1"/>
    <col min="7938" max="7938" width="28.140625" style="1285" customWidth="1"/>
    <col min="7939" max="7939" width="10.5703125" style="1285" customWidth="1"/>
    <col min="7940" max="7940" width="9.140625" style="1285"/>
    <col min="7941" max="7941" width="14.5703125" style="1285" customWidth="1"/>
    <col min="7942" max="7942" width="9.140625" style="1285" customWidth="1"/>
    <col min="7943" max="7943" width="9.28515625" style="1285" bestFit="1" customWidth="1"/>
    <col min="7944" max="7944" width="17.7109375" style="1285" customWidth="1"/>
    <col min="7945" max="7946" width="13.28515625" style="1285" bestFit="1" customWidth="1"/>
    <col min="7947" max="8191" width="9.140625" style="1285"/>
    <col min="8192" max="8192" width="4.140625" style="1285" customWidth="1"/>
    <col min="8193" max="8193" width="6.85546875" style="1285" customWidth="1"/>
    <col min="8194" max="8194" width="28.140625" style="1285" customWidth="1"/>
    <col min="8195" max="8195" width="10.5703125" style="1285" customWidth="1"/>
    <col min="8196" max="8196" width="9.140625" style="1285"/>
    <col min="8197" max="8197" width="14.5703125" style="1285" customWidth="1"/>
    <col min="8198" max="8198" width="9.140625" style="1285" customWidth="1"/>
    <col min="8199" max="8199" width="9.28515625" style="1285" bestFit="1" customWidth="1"/>
    <col min="8200" max="8200" width="17.7109375" style="1285" customWidth="1"/>
    <col min="8201" max="8202" width="13.28515625" style="1285" bestFit="1" customWidth="1"/>
    <col min="8203" max="8447" width="9.140625" style="1285"/>
    <col min="8448" max="8448" width="4.140625" style="1285" customWidth="1"/>
    <col min="8449" max="8449" width="6.85546875" style="1285" customWidth="1"/>
    <col min="8450" max="8450" width="28.140625" style="1285" customWidth="1"/>
    <col min="8451" max="8451" width="10.5703125" style="1285" customWidth="1"/>
    <col min="8452" max="8452" width="9.140625" style="1285"/>
    <col min="8453" max="8453" width="14.5703125" style="1285" customWidth="1"/>
    <col min="8454" max="8454" width="9.140625" style="1285" customWidth="1"/>
    <col min="8455" max="8455" width="9.28515625" style="1285" bestFit="1" customWidth="1"/>
    <col min="8456" max="8456" width="17.7109375" style="1285" customWidth="1"/>
    <col min="8457" max="8458" width="13.28515625" style="1285" bestFit="1" customWidth="1"/>
    <col min="8459" max="8703" width="9.140625" style="1285"/>
    <col min="8704" max="8704" width="4.140625" style="1285" customWidth="1"/>
    <col min="8705" max="8705" width="6.85546875" style="1285" customWidth="1"/>
    <col min="8706" max="8706" width="28.140625" style="1285" customWidth="1"/>
    <col min="8707" max="8707" width="10.5703125" style="1285" customWidth="1"/>
    <col min="8708" max="8708" width="9.140625" style="1285"/>
    <col min="8709" max="8709" width="14.5703125" style="1285" customWidth="1"/>
    <col min="8710" max="8710" width="9.140625" style="1285" customWidth="1"/>
    <col min="8711" max="8711" width="9.28515625" style="1285" bestFit="1" customWidth="1"/>
    <col min="8712" max="8712" width="17.7109375" style="1285" customWidth="1"/>
    <col min="8713" max="8714" width="13.28515625" style="1285" bestFit="1" customWidth="1"/>
    <col min="8715" max="8959" width="9.140625" style="1285"/>
    <col min="8960" max="8960" width="4.140625" style="1285" customWidth="1"/>
    <col min="8961" max="8961" width="6.85546875" style="1285" customWidth="1"/>
    <col min="8962" max="8962" width="28.140625" style="1285" customWidth="1"/>
    <col min="8963" max="8963" width="10.5703125" style="1285" customWidth="1"/>
    <col min="8964" max="8964" width="9.140625" style="1285"/>
    <col min="8965" max="8965" width="14.5703125" style="1285" customWidth="1"/>
    <col min="8966" max="8966" width="9.140625" style="1285" customWidth="1"/>
    <col min="8967" max="8967" width="9.28515625" style="1285" bestFit="1" customWidth="1"/>
    <col min="8968" max="8968" width="17.7109375" style="1285" customWidth="1"/>
    <col min="8969" max="8970" width="13.28515625" style="1285" bestFit="1" customWidth="1"/>
    <col min="8971" max="9215" width="9.140625" style="1285"/>
    <col min="9216" max="9216" width="4.140625" style="1285" customWidth="1"/>
    <col min="9217" max="9217" width="6.85546875" style="1285" customWidth="1"/>
    <col min="9218" max="9218" width="28.140625" style="1285" customWidth="1"/>
    <col min="9219" max="9219" width="10.5703125" style="1285" customWidth="1"/>
    <col min="9220" max="9220" width="9.140625" style="1285"/>
    <col min="9221" max="9221" width="14.5703125" style="1285" customWidth="1"/>
    <col min="9222" max="9222" width="9.140625" style="1285" customWidth="1"/>
    <col min="9223" max="9223" width="9.28515625" style="1285" bestFit="1" customWidth="1"/>
    <col min="9224" max="9224" width="17.7109375" style="1285" customWidth="1"/>
    <col min="9225" max="9226" width="13.28515625" style="1285" bestFit="1" customWidth="1"/>
    <col min="9227" max="9471" width="9.140625" style="1285"/>
    <col min="9472" max="9472" width="4.140625" style="1285" customWidth="1"/>
    <col min="9473" max="9473" width="6.85546875" style="1285" customWidth="1"/>
    <col min="9474" max="9474" width="28.140625" style="1285" customWidth="1"/>
    <col min="9475" max="9475" width="10.5703125" style="1285" customWidth="1"/>
    <col min="9476" max="9476" width="9.140625" style="1285"/>
    <col min="9477" max="9477" width="14.5703125" style="1285" customWidth="1"/>
    <col min="9478" max="9478" width="9.140625" style="1285" customWidth="1"/>
    <col min="9479" max="9479" width="9.28515625" style="1285" bestFit="1" customWidth="1"/>
    <col min="9480" max="9480" width="17.7109375" style="1285" customWidth="1"/>
    <col min="9481" max="9482" width="13.28515625" style="1285" bestFit="1" customWidth="1"/>
    <col min="9483" max="9727" width="9.140625" style="1285"/>
    <col min="9728" max="9728" width="4.140625" style="1285" customWidth="1"/>
    <col min="9729" max="9729" width="6.85546875" style="1285" customWidth="1"/>
    <col min="9730" max="9730" width="28.140625" style="1285" customWidth="1"/>
    <col min="9731" max="9731" width="10.5703125" style="1285" customWidth="1"/>
    <col min="9732" max="9732" width="9.140625" style="1285"/>
    <col min="9733" max="9733" width="14.5703125" style="1285" customWidth="1"/>
    <col min="9734" max="9734" width="9.140625" style="1285" customWidth="1"/>
    <col min="9735" max="9735" width="9.28515625" style="1285" bestFit="1" customWidth="1"/>
    <col min="9736" max="9736" width="17.7109375" style="1285" customWidth="1"/>
    <col min="9737" max="9738" width="13.28515625" style="1285" bestFit="1" customWidth="1"/>
    <col min="9739" max="9983" width="9.140625" style="1285"/>
    <col min="9984" max="9984" width="4.140625" style="1285" customWidth="1"/>
    <col min="9985" max="9985" width="6.85546875" style="1285" customWidth="1"/>
    <col min="9986" max="9986" width="28.140625" style="1285" customWidth="1"/>
    <col min="9987" max="9987" width="10.5703125" style="1285" customWidth="1"/>
    <col min="9988" max="9988" width="9.140625" style="1285"/>
    <col min="9989" max="9989" width="14.5703125" style="1285" customWidth="1"/>
    <col min="9990" max="9990" width="9.140625" style="1285" customWidth="1"/>
    <col min="9991" max="9991" width="9.28515625" style="1285" bestFit="1" customWidth="1"/>
    <col min="9992" max="9992" width="17.7109375" style="1285" customWidth="1"/>
    <col min="9993" max="9994" width="13.28515625" style="1285" bestFit="1" customWidth="1"/>
    <col min="9995" max="10239" width="9.140625" style="1285"/>
    <col min="10240" max="10240" width="4.140625" style="1285" customWidth="1"/>
    <col min="10241" max="10241" width="6.85546875" style="1285" customWidth="1"/>
    <col min="10242" max="10242" width="28.140625" style="1285" customWidth="1"/>
    <col min="10243" max="10243" width="10.5703125" style="1285" customWidth="1"/>
    <col min="10244" max="10244" width="9.140625" style="1285"/>
    <col min="10245" max="10245" width="14.5703125" style="1285" customWidth="1"/>
    <col min="10246" max="10246" width="9.140625" style="1285" customWidth="1"/>
    <col min="10247" max="10247" width="9.28515625" style="1285" bestFit="1" customWidth="1"/>
    <col min="10248" max="10248" width="17.7109375" style="1285" customWidth="1"/>
    <col min="10249" max="10250" width="13.28515625" style="1285" bestFit="1" customWidth="1"/>
    <col min="10251" max="10495" width="9.140625" style="1285"/>
    <col min="10496" max="10496" width="4.140625" style="1285" customWidth="1"/>
    <col min="10497" max="10497" width="6.85546875" style="1285" customWidth="1"/>
    <col min="10498" max="10498" width="28.140625" style="1285" customWidth="1"/>
    <col min="10499" max="10499" width="10.5703125" style="1285" customWidth="1"/>
    <col min="10500" max="10500" width="9.140625" style="1285"/>
    <col min="10501" max="10501" width="14.5703125" style="1285" customWidth="1"/>
    <col min="10502" max="10502" width="9.140625" style="1285" customWidth="1"/>
    <col min="10503" max="10503" width="9.28515625" style="1285" bestFit="1" customWidth="1"/>
    <col min="10504" max="10504" width="17.7109375" style="1285" customWidth="1"/>
    <col min="10505" max="10506" width="13.28515625" style="1285" bestFit="1" customWidth="1"/>
    <col min="10507" max="10751" width="9.140625" style="1285"/>
    <col min="10752" max="10752" width="4.140625" style="1285" customWidth="1"/>
    <col min="10753" max="10753" width="6.85546875" style="1285" customWidth="1"/>
    <col min="10754" max="10754" width="28.140625" style="1285" customWidth="1"/>
    <col min="10755" max="10755" width="10.5703125" style="1285" customWidth="1"/>
    <col min="10756" max="10756" width="9.140625" style="1285"/>
    <col min="10757" max="10757" width="14.5703125" style="1285" customWidth="1"/>
    <col min="10758" max="10758" width="9.140625" style="1285" customWidth="1"/>
    <col min="10759" max="10759" width="9.28515625" style="1285" bestFit="1" customWidth="1"/>
    <col min="10760" max="10760" width="17.7109375" style="1285" customWidth="1"/>
    <col min="10761" max="10762" width="13.28515625" style="1285" bestFit="1" customWidth="1"/>
    <col min="10763" max="11007" width="9.140625" style="1285"/>
    <col min="11008" max="11008" width="4.140625" style="1285" customWidth="1"/>
    <col min="11009" max="11009" width="6.85546875" style="1285" customWidth="1"/>
    <col min="11010" max="11010" width="28.140625" style="1285" customWidth="1"/>
    <col min="11011" max="11011" width="10.5703125" style="1285" customWidth="1"/>
    <col min="11012" max="11012" width="9.140625" style="1285"/>
    <col min="11013" max="11013" width="14.5703125" style="1285" customWidth="1"/>
    <col min="11014" max="11014" width="9.140625" style="1285" customWidth="1"/>
    <col min="11015" max="11015" width="9.28515625" style="1285" bestFit="1" customWidth="1"/>
    <col min="11016" max="11016" width="17.7109375" style="1285" customWidth="1"/>
    <col min="11017" max="11018" width="13.28515625" style="1285" bestFit="1" customWidth="1"/>
    <col min="11019" max="11263" width="9.140625" style="1285"/>
    <col min="11264" max="11264" width="4.140625" style="1285" customWidth="1"/>
    <col min="11265" max="11265" width="6.85546875" style="1285" customWidth="1"/>
    <col min="11266" max="11266" width="28.140625" style="1285" customWidth="1"/>
    <col min="11267" max="11267" width="10.5703125" style="1285" customWidth="1"/>
    <col min="11268" max="11268" width="9.140625" style="1285"/>
    <col min="11269" max="11269" width="14.5703125" style="1285" customWidth="1"/>
    <col min="11270" max="11270" width="9.140625" style="1285" customWidth="1"/>
    <col min="11271" max="11271" width="9.28515625" style="1285" bestFit="1" customWidth="1"/>
    <col min="11272" max="11272" width="17.7109375" style="1285" customWidth="1"/>
    <col min="11273" max="11274" width="13.28515625" style="1285" bestFit="1" customWidth="1"/>
    <col min="11275" max="11519" width="9.140625" style="1285"/>
    <col min="11520" max="11520" width="4.140625" style="1285" customWidth="1"/>
    <col min="11521" max="11521" width="6.85546875" style="1285" customWidth="1"/>
    <col min="11522" max="11522" width="28.140625" style="1285" customWidth="1"/>
    <col min="11523" max="11523" width="10.5703125" style="1285" customWidth="1"/>
    <col min="11524" max="11524" width="9.140625" style="1285"/>
    <col min="11525" max="11525" width="14.5703125" style="1285" customWidth="1"/>
    <col min="11526" max="11526" width="9.140625" style="1285" customWidth="1"/>
    <col min="11527" max="11527" width="9.28515625" style="1285" bestFit="1" customWidth="1"/>
    <col min="11528" max="11528" width="17.7109375" style="1285" customWidth="1"/>
    <col min="11529" max="11530" width="13.28515625" style="1285" bestFit="1" customWidth="1"/>
    <col min="11531" max="11775" width="9.140625" style="1285"/>
    <col min="11776" max="11776" width="4.140625" style="1285" customWidth="1"/>
    <col min="11777" max="11777" width="6.85546875" style="1285" customWidth="1"/>
    <col min="11778" max="11778" width="28.140625" style="1285" customWidth="1"/>
    <col min="11779" max="11779" width="10.5703125" style="1285" customWidth="1"/>
    <col min="11780" max="11780" width="9.140625" style="1285"/>
    <col min="11781" max="11781" width="14.5703125" style="1285" customWidth="1"/>
    <col min="11782" max="11782" width="9.140625" style="1285" customWidth="1"/>
    <col min="11783" max="11783" width="9.28515625" style="1285" bestFit="1" customWidth="1"/>
    <col min="11784" max="11784" width="17.7109375" style="1285" customWidth="1"/>
    <col min="11785" max="11786" width="13.28515625" style="1285" bestFit="1" customWidth="1"/>
    <col min="11787" max="12031" width="9.140625" style="1285"/>
    <col min="12032" max="12032" width="4.140625" style="1285" customWidth="1"/>
    <col min="12033" max="12033" width="6.85546875" style="1285" customWidth="1"/>
    <col min="12034" max="12034" width="28.140625" style="1285" customWidth="1"/>
    <col min="12035" max="12035" width="10.5703125" style="1285" customWidth="1"/>
    <col min="12036" max="12036" width="9.140625" style="1285"/>
    <col min="12037" max="12037" width="14.5703125" style="1285" customWidth="1"/>
    <col min="12038" max="12038" width="9.140625" style="1285" customWidth="1"/>
    <col min="12039" max="12039" width="9.28515625" style="1285" bestFit="1" customWidth="1"/>
    <col min="12040" max="12040" width="17.7109375" style="1285" customWidth="1"/>
    <col min="12041" max="12042" width="13.28515625" style="1285" bestFit="1" customWidth="1"/>
    <col min="12043" max="12287" width="9.140625" style="1285"/>
    <col min="12288" max="12288" width="4.140625" style="1285" customWidth="1"/>
    <col min="12289" max="12289" width="6.85546875" style="1285" customWidth="1"/>
    <col min="12290" max="12290" width="28.140625" style="1285" customWidth="1"/>
    <col min="12291" max="12291" width="10.5703125" style="1285" customWidth="1"/>
    <col min="12292" max="12292" width="9.140625" style="1285"/>
    <col min="12293" max="12293" width="14.5703125" style="1285" customWidth="1"/>
    <col min="12294" max="12294" width="9.140625" style="1285" customWidth="1"/>
    <col min="12295" max="12295" width="9.28515625" style="1285" bestFit="1" customWidth="1"/>
    <col min="12296" max="12296" width="17.7109375" style="1285" customWidth="1"/>
    <col min="12297" max="12298" width="13.28515625" style="1285" bestFit="1" customWidth="1"/>
    <col min="12299" max="12543" width="9.140625" style="1285"/>
    <col min="12544" max="12544" width="4.140625" style="1285" customWidth="1"/>
    <col min="12545" max="12545" width="6.85546875" style="1285" customWidth="1"/>
    <col min="12546" max="12546" width="28.140625" style="1285" customWidth="1"/>
    <col min="12547" max="12547" width="10.5703125" style="1285" customWidth="1"/>
    <col min="12548" max="12548" width="9.140625" style="1285"/>
    <col min="12549" max="12549" width="14.5703125" style="1285" customWidth="1"/>
    <col min="12550" max="12550" width="9.140625" style="1285" customWidth="1"/>
    <col min="12551" max="12551" width="9.28515625" style="1285" bestFit="1" customWidth="1"/>
    <col min="12552" max="12552" width="17.7109375" style="1285" customWidth="1"/>
    <col min="12553" max="12554" width="13.28515625" style="1285" bestFit="1" customWidth="1"/>
    <col min="12555" max="12799" width="9.140625" style="1285"/>
    <col min="12800" max="12800" width="4.140625" style="1285" customWidth="1"/>
    <col min="12801" max="12801" width="6.85546875" style="1285" customWidth="1"/>
    <col min="12802" max="12802" width="28.140625" style="1285" customWidth="1"/>
    <col min="12803" max="12803" width="10.5703125" style="1285" customWidth="1"/>
    <col min="12804" max="12804" width="9.140625" style="1285"/>
    <col min="12805" max="12805" width="14.5703125" style="1285" customWidth="1"/>
    <col min="12806" max="12806" width="9.140625" style="1285" customWidth="1"/>
    <col min="12807" max="12807" width="9.28515625" style="1285" bestFit="1" customWidth="1"/>
    <col min="12808" max="12808" width="17.7109375" style="1285" customWidth="1"/>
    <col min="12809" max="12810" width="13.28515625" style="1285" bestFit="1" customWidth="1"/>
    <col min="12811" max="13055" width="9.140625" style="1285"/>
    <col min="13056" max="13056" width="4.140625" style="1285" customWidth="1"/>
    <col min="13057" max="13057" width="6.85546875" style="1285" customWidth="1"/>
    <col min="13058" max="13058" width="28.140625" style="1285" customWidth="1"/>
    <col min="13059" max="13059" width="10.5703125" style="1285" customWidth="1"/>
    <col min="13060" max="13060" width="9.140625" style="1285"/>
    <col min="13061" max="13061" width="14.5703125" style="1285" customWidth="1"/>
    <col min="13062" max="13062" width="9.140625" style="1285" customWidth="1"/>
    <col min="13063" max="13063" width="9.28515625" style="1285" bestFit="1" customWidth="1"/>
    <col min="13064" max="13064" width="17.7109375" style="1285" customWidth="1"/>
    <col min="13065" max="13066" width="13.28515625" style="1285" bestFit="1" customWidth="1"/>
    <col min="13067" max="13311" width="9.140625" style="1285"/>
    <col min="13312" max="13312" width="4.140625" style="1285" customWidth="1"/>
    <col min="13313" max="13313" width="6.85546875" style="1285" customWidth="1"/>
    <col min="13314" max="13314" width="28.140625" style="1285" customWidth="1"/>
    <col min="13315" max="13315" width="10.5703125" style="1285" customWidth="1"/>
    <col min="13316" max="13316" width="9.140625" style="1285"/>
    <col min="13317" max="13317" width="14.5703125" style="1285" customWidth="1"/>
    <col min="13318" max="13318" width="9.140625" style="1285" customWidth="1"/>
    <col min="13319" max="13319" width="9.28515625" style="1285" bestFit="1" customWidth="1"/>
    <col min="13320" max="13320" width="17.7109375" style="1285" customWidth="1"/>
    <col min="13321" max="13322" width="13.28515625" style="1285" bestFit="1" customWidth="1"/>
    <col min="13323" max="13567" width="9.140625" style="1285"/>
    <col min="13568" max="13568" width="4.140625" style="1285" customWidth="1"/>
    <col min="13569" max="13569" width="6.85546875" style="1285" customWidth="1"/>
    <col min="13570" max="13570" width="28.140625" style="1285" customWidth="1"/>
    <col min="13571" max="13571" width="10.5703125" style="1285" customWidth="1"/>
    <col min="13572" max="13572" width="9.140625" style="1285"/>
    <col min="13573" max="13573" width="14.5703125" style="1285" customWidth="1"/>
    <col min="13574" max="13574" width="9.140625" style="1285" customWidth="1"/>
    <col min="13575" max="13575" width="9.28515625" style="1285" bestFit="1" customWidth="1"/>
    <col min="13576" max="13576" width="17.7109375" style="1285" customWidth="1"/>
    <col min="13577" max="13578" width="13.28515625" style="1285" bestFit="1" customWidth="1"/>
    <col min="13579" max="13823" width="9.140625" style="1285"/>
    <col min="13824" max="13824" width="4.140625" style="1285" customWidth="1"/>
    <col min="13825" max="13825" width="6.85546875" style="1285" customWidth="1"/>
    <col min="13826" max="13826" width="28.140625" style="1285" customWidth="1"/>
    <col min="13827" max="13827" width="10.5703125" style="1285" customWidth="1"/>
    <col min="13828" max="13828" width="9.140625" style="1285"/>
    <col min="13829" max="13829" width="14.5703125" style="1285" customWidth="1"/>
    <col min="13830" max="13830" width="9.140625" style="1285" customWidth="1"/>
    <col min="13831" max="13831" width="9.28515625" style="1285" bestFit="1" customWidth="1"/>
    <col min="13832" max="13832" width="17.7109375" style="1285" customWidth="1"/>
    <col min="13833" max="13834" width="13.28515625" style="1285" bestFit="1" customWidth="1"/>
    <col min="13835" max="14079" width="9.140625" style="1285"/>
    <col min="14080" max="14080" width="4.140625" style="1285" customWidth="1"/>
    <col min="14081" max="14081" width="6.85546875" style="1285" customWidth="1"/>
    <col min="14082" max="14082" width="28.140625" style="1285" customWidth="1"/>
    <col min="14083" max="14083" width="10.5703125" style="1285" customWidth="1"/>
    <col min="14084" max="14084" width="9.140625" style="1285"/>
    <col min="14085" max="14085" width="14.5703125" style="1285" customWidth="1"/>
    <col min="14086" max="14086" width="9.140625" style="1285" customWidth="1"/>
    <col min="14087" max="14087" width="9.28515625" style="1285" bestFit="1" customWidth="1"/>
    <col min="14088" max="14088" width="17.7109375" style="1285" customWidth="1"/>
    <col min="14089" max="14090" width="13.28515625" style="1285" bestFit="1" customWidth="1"/>
    <col min="14091" max="14335" width="9.140625" style="1285"/>
    <col min="14336" max="14336" width="4.140625" style="1285" customWidth="1"/>
    <col min="14337" max="14337" width="6.85546875" style="1285" customWidth="1"/>
    <col min="14338" max="14338" width="28.140625" style="1285" customWidth="1"/>
    <col min="14339" max="14339" width="10.5703125" style="1285" customWidth="1"/>
    <col min="14340" max="14340" width="9.140625" style="1285"/>
    <col min="14341" max="14341" width="14.5703125" style="1285" customWidth="1"/>
    <col min="14342" max="14342" width="9.140625" style="1285" customWidth="1"/>
    <col min="14343" max="14343" width="9.28515625" style="1285" bestFit="1" customWidth="1"/>
    <col min="14344" max="14344" width="17.7109375" style="1285" customWidth="1"/>
    <col min="14345" max="14346" width="13.28515625" style="1285" bestFit="1" customWidth="1"/>
    <col min="14347" max="14591" width="9.140625" style="1285"/>
    <col min="14592" max="14592" width="4.140625" style="1285" customWidth="1"/>
    <col min="14593" max="14593" width="6.85546875" style="1285" customWidth="1"/>
    <col min="14594" max="14594" width="28.140625" style="1285" customWidth="1"/>
    <col min="14595" max="14595" width="10.5703125" style="1285" customWidth="1"/>
    <col min="14596" max="14596" width="9.140625" style="1285"/>
    <col min="14597" max="14597" width="14.5703125" style="1285" customWidth="1"/>
    <col min="14598" max="14598" width="9.140625" style="1285" customWidth="1"/>
    <col min="14599" max="14599" width="9.28515625" style="1285" bestFit="1" customWidth="1"/>
    <col min="14600" max="14600" width="17.7109375" style="1285" customWidth="1"/>
    <col min="14601" max="14602" width="13.28515625" style="1285" bestFit="1" customWidth="1"/>
    <col min="14603" max="14847" width="9.140625" style="1285"/>
    <col min="14848" max="14848" width="4.140625" style="1285" customWidth="1"/>
    <col min="14849" max="14849" width="6.85546875" style="1285" customWidth="1"/>
    <col min="14850" max="14850" width="28.140625" style="1285" customWidth="1"/>
    <col min="14851" max="14851" width="10.5703125" style="1285" customWidth="1"/>
    <col min="14852" max="14852" width="9.140625" style="1285"/>
    <col min="14853" max="14853" width="14.5703125" style="1285" customWidth="1"/>
    <col min="14854" max="14854" width="9.140625" style="1285" customWidth="1"/>
    <col min="14855" max="14855" width="9.28515625" style="1285" bestFit="1" customWidth="1"/>
    <col min="14856" max="14856" width="17.7109375" style="1285" customWidth="1"/>
    <col min="14857" max="14858" width="13.28515625" style="1285" bestFit="1" customWidth="1"/>
    <col min="14859" max="15103" width="9.140625" style="1285"/>
    <col min="15104" max="15104" width="4.140625" style="1285" customWidth="1"/>
    <col min="15105" max="15105" width="6.85546875" style="1285" customWidth="1"/>
    <col min="15106" max="15106" width="28.140625" style="1285" customWidth="1"/>
    <col min="15107" max="15107" width="10.5703125" style="1285" customWidth="1"/>
    <col min="15108" max="15108" width="9.140625" style="1285"/>
    <col min="15109" max="15109" width="14.5703125" style="1285" customWidth="1"/>
    <col min="15110" max="15110" width="9.140625" style="1285" customWidth="1"/>
    <col min="15111" max="15111" width="9.28515625" style="1285" bestFit="1" customWidth="1"/>
    <col min="15112" max="15112" width="17.7109375" style="1285" customWidth="1"/>
    <col min="15113" max="15114" width="13.28515625" style="1285" bestFit="1" customWidth="1"/>
    <col min="15115" max="15359" width="9.140625" style="1285"/>
    <col min="15360" max="15360" width="4.140625" style="1285" customWidth="1"/>
    <col min="15361" max="15361" width="6.85546875" style="1285" customWidth="1"/>
    <col min="15362" max="15362" width="28.140625" style="1285" customWidth="1"/>
    <col min="15363" max="15363" width="10.5703125" style="1285" customWidth="1"/>
    <col min="15364" max="15364" width="9.140625" style="1285"/>
    <col min="15365" max="15365" width="14.5703125" style="1285" customWidth="1"/>
    <col min="15366" max="15366" width="9.140625" style="1285" customWidth="1"/>
    <col min="15367" max="15367" width="9.28515625" style="1285" bestFit="1" customWidth="1"/>
    <col min="15368" max="15368" width="17.7109375" style="1285" customWidth="1"/>
    <col min="15369" max="15370" width="13.28515625" style="1285" bestFit="1" customWidth="1"/>
    <col min="15371" max="15615" width="9.140625" style="1285"/>
    <col min="15616" max="15616" width="4.140625" style="1285" customWidth="1"/>
    <col min="15617" max="15617" width="6.85546875" style="1285" customWidth="1"/>
    <col min="15618" max="15618" width="28.140625" style="1285" customWidth="1"/>
    <col min="15619" max="15619" width="10.5703125" style="1285" customWidth="1"/>
    <col min="15620" max="15620" width="9.140625" style="1285"/>
    <col min="15621" max="15621" width="14.5703125" style="1285" customWidth="1"/>
    <col min="15622" max="15622" width="9.140625" style="1285" customWidth="1"/>
    <col min="15623" max="15623" width="9.28515625" style="1285" bestFit="1" customWidth="1"/>
    <col min="15624" max="15624" width="17.7109375" style="1285" customWidth="1"/>
    <col min="15625" max="15626" width="13.28515625" style="1285" bestFit="1" customWidth="1"/>
    <col min="15627" max="15871" width="9.140625" style="1285"/>
    <col min="15872" max="15872" width="4.140625" style="1285" customWidth="1"/>
    <col min="15873" max="15873" width="6.85546875" style="1285" customWidth="1"/>
    <col min="15874" max="15874" width="28.140625" style="1285" customWidth="1"/>
    <col min="15875" max="15875" width="10.5703125" style="1285" customWidth="1"/>
    <col min="15876" max="15876" width="9.140625" style="1285"/>
    <col min="15877" max="15877" width="14.5703125" style="1285" customWidth="1"/>
    <col min="15878" max="15878" width="9.140625" style="1285" customWidth="1"/>
    <col min="15879" max="15879" width="9.28515625" style="1285" bestFit="1" customWidth="1"/>
    <col min="15880" max="15880" width="17.7109375" style="1285" customWidth="1"/>
    <col min="15881" max="15882" width="13.28515625" style="1285" bestFit="1" customWidth="1"/>
    <col min="15883" max="16127" width="9.140625" style="1285"/>
    <col min="16128" max="16128" width="4.140625" style="1285" customWidth="1"/>
    <col min="16129" max="16129" width="6.85546875" style="1285" customWidth="1"/>
    <col min="16130" max="16130" width="28.140625" style="1285" customWidth="1"/>
    <col min="16131" max="16131" width="10.5703125" style="1285" customWidth="1"/>
    <col min="16132" max="16132" width="9.140625" style="1285"/>
    <col min="16133" max="16133" width="14.5703125" style="1285" customWidth="1"/>
    <col min="16134" max="16134" width="9.140625" style="1285" customWidth="1"/>
    <col min="16135" max="16135" width="9.28515625" style="1285" bestFit="1" customWidth="1"/>
    <col min="16136" max="16136" width="17.7109375" style="1285" customWidth="1"/>
    <col min="16137" max="16138" width="13.28515625" style="1285" bestFit="1" customWidth="1"/>
    <col min="16139" max="16384" width="9.140625" style="1285"/>
  </cols>
  <sheetData>
    <row r="1" spans="1:9">
      <c r="A1" s="17" t="s">
        <v>134</v>
      </c>
      <c r="B1" s="1"/>
      <c r="C1" s="1"/>
      <c r="D1" s="1"/>
      <c r="E1" s="1293"/>
      <c r="F1" s="870"/>
      <c r="G1" s="1"/>
      <c r="H1" s="1"/>
      <c r="I1" s="101"/>
    </row>
    <row r="2" spans="1:9">
      <c r="A2" s="17" t="s">
        <v>578</v>
      </c>
      <c r="B2" s="1"/>
      <c r="C2" s="1"/>
      <c r="D2" s="1"/>
      <c r="E2" s="1293"/>
      <c r="F2" s="870"/>
      <c r="G2" s="1"/>
      <c r="H2" s="1"/>
      <c r="I2" s="870"/>
    </row>
    <row r="3" spans="1:9">
      <c r="A3" s="17" t="s">
        <v>919</v>
      </c>
      <c r="B3" s="1"/>
      <c r="C3" s="1"/>
      <c r="D3" s="1"/>
      <c r="E3" s="1293"/>
      <c r="F3" s="870"/>
      <c r="G3" s="1"/>
      <c r="H3" s="1"/>
      <c r="I3" s="870"/>
    </row>
    <row r="4" spans="1:9">
      <c r="A4" s="1"/>
      <c r="B4" s="1"/>
      <c r="C4" s="1"/>
      <c r="D4" s="1"/>
      <c r="E4" s="1360"/>
      <c r="F4" s="870"/>
      <c r="G4" s="1"/>
      <c r="H4" s="1"/>
      <c r="I4" s="870"/>
    </row>
    <row r="5" spans="1:9">
      <c r="A5" s="1"/>
      <c r="B5" s="1"/>
      <c r="C5" s="1"/>
      <c r="D5" s="1"/>
      <c r="E5" s="1361"/>
      <c r="F5" s="870"/>
      <c r="G5" s="1"/>
      <c r="H5" s="1"/>
      <c r="I5" s="870"/>
    </row>
    <row r="6" spans="1:9" ht="18">
      <c r="A6" s="1"/>
      <c r="B6" s="1"/>
      <c r="C6" s="1362"/>
      <c r="D6" s="1362"/>
      <c r="E6" s="1363" t="s">
        <v>268</v>
      </c>
      <c r="F6" s="1362"/>
      <c r="G6" s="1362"/>
      <c r="H6" s="870" t="s">
        <v>280</v>
      </c>
      <c r="I6" s="870"/>
    </row>
    <row r="7" spans="1:9" ht="18">
      <c r="A7" s="17"/>
      <c r="B7" s="1"/>
      <c r="C7" s="1362" t="s">
        <v>270</v>
      </c>
      <c r="D7" s="1362" t="s">
        <v>271</v>
      </c>
      <c r="E7" s="1363" t="s">
        <v>272</v>
      </c>
      <c r="F7" s="1362" t="s">
        <v>273</v>
      </c>
      <c r="G7" s="1362" t="s">
        <v>274</v>
      </c>
      <c r="H7" s="870" t="s">
        <v>896</v>
      </c>
      <c r="I7" s="870" t="s">
        <v>276</v>
      </c>
    </row>
    <row r="8" spans="1:9">
      <c r="A8" s="17" t="s">
        <v>392</v>
      </c>
      <c r="B8" s="1"/>
      <c r="C8" s="1"/>
      <c r="D8" s="1"/>
      <c r="F8" s="870"/>
      <c r="G8" s="1"/>
      <c r="H8" s="21"/>
      <c r="I8" s="870"/>
    </row>
    <row r="9" spans="1:9">
      <c r="A9" s="1" t="s">
        <v>631</v>
      </c>
      <c r="B9" s="1"/>
      <c r="C9" s="1364" t="s">
        <v>632</v>
      </c>
      <c r="D9" s="870">
        <v>1</v>
      </c>
      <c r="E9" s="11">
        <v>0</v>
      </c>
      <c r="F9" s="870" t="s">
        <v>386</v>
      </c>
      <c r="G9" s="23">
        <v>0.220870814871235</v>
      </c>
      <c r="H9" s="936">
        <f>+G9*E9</f>
        <v>0</v>
      </c>
      <c r="I9" s="870" t="s">
        <v>463</v>
      </c>
    </row>
    <row r="10" spans="1:9">
      <c r="A10" s="1" t="s">
        <v>633</v>
      </c>
      <c r="B10" s="1"/>
      <c r="C10" s="870" t="s">
        <v>632</v>
      </c>
      <c r="D10" s="870">
        <v>1</v>
      </c>
      <c r="E10" s="11">
        <v>17221126.319999993</v>
      </c>
      <c r="F10" s="870" t="s">
        <v>386</v>
      </c>
      <c r="G10" s="67">
        <v>0.220870814871235</v>
      </c>
      <c r="H10" s="936">
        <f>+G10*E10</f>
        <v>3803644.2032988709</v>
      </c>
      <c r="I10" s="1199" t="s">
        <v>463</v>
      </c>
    </row>
    <row r="11" spans="1:9">
      <c r="A11" s="17"/>
      <c r="B11" s="1"/>
      <c r="C11" s="870"/>
      <c r="D11" s="870"/>
      <c r="F11" s="870"/>
      <c r="G11" s="67"/>
      <c r="H11" s="21"/>
      <c r="I11" s="1199"/>
    </row>
    <row r="12" spans="1:9" ht="16.5" thickBot="1">
      <c r="A12" s="1" t="s">
        <v>634</v>
      </c>
      <c r="B12" s="1"/>
      <c r="C12" s="1364"/>
      <c r="D12" s="870"/>
      <c r="E12" s="1365">
        <f>+E10+E9</f>
        <v>17221126.319999993</v>
      </c>
      <c r="F12" s="870"/>
      <c r="G12" s="23"/>
      <c r="H12" s="1365">
        <f>+H10+H9</f>
        <v>3803644.2032988709</v>
      </c>
      <c r="I12" s="1199"/>
    </row>
    <row r="13" spans="1:9">
      <c r="A13" s="1"/>
      <c r="B13" s="1"/>
      <c r="C13" s="1364"/>
      <c r="D13" s="870"/>
      <c r="F13" s="870"/>
      <c r="G13" s="23"/>
      <c r="H13" s="21"/>
      <c r="I13" s="1199"/>
    </row>
    <row r="14" spans="1:9">
      <c r="A14" s="1" t="s">
        <v>393</v>
      </c>
      <c r="B14" s="1"/>
      <c r="C14" s="1364"/>
      <c r="D14" s="870"/>
      <c r="F14" s="870"/>
      <c r="G14" s="67"/>
      <c r="H14" s="21"/>
      <c r="I14" s="870"/>
    </row>
    <row r="15" spans="1:9">
      <c r="A15" s="1" t="s">
        <v>635</v>
      </c>
      <c r="B15" s="1"/>
      <c r="C15" s="1364" t="s">
        <v>636</v>
      </c>
      <c r="D15" s="1364">
        <v>1</v>
      </c>
      <c r="E15" s="1145">
        <v>0</v>
      </c>
      <c r="F15" s="870" t="s">
        <v>386</v>
      </c>
      <c r="G15" s="67">
        <v>0.220870814871235</v>
      </c>
      <c r="H15" s="936">
        <f>+G15*E15</f>
        <v>0</v>
      </c>
      <c r="I15" s="870" t="s">
        <v>463</v>
      </c>
    </row>
    <row r="16" spans="1:9">
      <c r="A16" s="1" t="s">
        <v>637</v>
      </c>
      <c r="B16" s="1"/>
      <c r="C16" s="1364" t="s">
        <v>636</v>
      </c>
      <c r="D16" s="870">
        <v>1</v>
      </c>
      <c r="E16" s="11">
        <v>0</v>
      </c>
      <c r="F16" s="870" t="s">
        <v>394</v>
      </c>
      <c r="G16" s="67">
        <v>0.22270549443887661</v>
      </c>
      <c r="H16" s="936">
        <f>+G16*E16</f>
        <v>0</v>
      </c>
      <c r="I16" s="870" t="s">
        <v>463</v>
      </c>
    </row>
    <row r="17" spans="1:9">
      <c r="A17" s="17" t="s">
        <v>395</v>
      </c>
      <c r="B17" s="1"/>
      <c r="C17" s="1364" t="s">
        <v>636</v>
      </c>
      <c r="D17" s="870">
        <v>1</v>
      </c>
      <c r="E17" s="11">
        <v>0</v>
      </c>
      <c r="F17" s="870" t="s">
        <v>280</v>
      </c>
      <c r="G17" s="67" t="s">
        <v>281</v>
      </c>
      <c r="H17" s="21">
        <v>0</v>
      </c>
      <c r="I17" s="870" t="s">
        <v>463</v>
      </c>
    </row>
    <row r="18" spans="1:9">
      <c r="A18" s="1" t="s">
        <v>638</v>
      </c>
      <c r="B18" s="1"/>
      <c r="C18" s="1364" t="s">
        <v>636</v>
      </c>
      <c r="D18" s="870">
        <v>1</v>
      </c>
      <c r="E18" s="11">
        <v>-21587717.539999992</v>
      </c>
      <c r="F18" s="870" t="s">
        <v>386</v>
      </c>
      <c r="G18" s="23">
        <v>0.220870814871235</v>
      </c>
      <c r="H18" s="936">
        <f>+G18*E18</f>
        <v>-4768096.7642698511</v>
      </c>
      <c r="I18" s="1199" t="s">
        <v>463</v>
      </c>
    </row>
    <row r="19" spans="1:9">
      <c r="A19" s="1" t="s">
        <v>639</v>
      </c>
      <c r="B19" s="1"/>
      <c r="C19" s="1364" t="s">
        <v>636</v>
      </c>
      <c r="D19" s="870">
        <v>1</v>
      </c>
      <c r="E19" s="11">
        <v>2412047.3999999994</v>
      </c>
      <c r="F19" s="870" t="s">
        <v>386</v>
      </c>
      <c r="G19" s="67">
        <v>0.220870814871235</v>
      </c>
      <c r="H19" s="936">
        <f>+G19*E19</f>
        <v>532750.87474604358</v>
      </c>
      <c r="I19" s="1199" t="s">
        <v>463</v>
      </c>
    </row>
    <row r="20" spans="1:9">
      <c r="A20" s="17"/>
      <c r="B20" s="1"/>
      <c r="C20" s="1364"/>
      <c r="D20" s="870"/>
      <c r="F20" s="870"/>
      <c r="G20" s="67"/>
      <c r="H20" s="21"/>
      <c r="I20" s="1199"/>
    </row>
    <row r="21" spans="1:9" ht="16.5" thickBot="1">
      <c r="A21" s="1" t="s">
        <v>640</v>
      </c>
      <c r="B21" s="1305"/>
      <c r="C21" s="1364"/>
      <c r="D21" s="870"/>
      <c r="E21" s="1366">
        <f>SUM(E15:E19)</f>
        <v>-19175670.139999993</v>
      </c>
      <c r="F21" s="9"/>
      <c r="G21" s="1367"/>
      <c r="H21" s="1366">
        <f>SUM(H15:H19)</f>
        <v>-4235345.8895238079</v>
      </c>
      <c r="I21" s="1199"/>
    </row>
    <row r="22" spans="1:9">
      <c r="A22" s="1"/>
      <c r="B22" s="1305"/>
      <c r="C22" s="1364"/>
      <c r="D22" s="870"/>
      <c r="E22" s="929"/>
      <c r="F22" s="9"/>
      <c r="G22" s="1367"/>
      <c r="H22" s="936"/>
      <c r="I22" s="1199"/>
    </row>
    <row r="23" spans="1:9">
      <c r="A23" s="1" t="s">
        <v>396</v>
      </c>
      <c r="B23" s="1"/>
      <c r="C23" s="1"/>
      <c r="D23" s="870"/>
      <c r="E23" s="925"/>
      <c r="F23" s="2"/>
      <c r="G23" s="1368"/>
      <c r="H23" s="925"/>
      <c r="I23" s="1199"/>
    </row>
    <row r="24" spans="1:9">
      <c r="A24" s="1" t="s">
        <v>641</v>
      </c>
      <c r="B24" s="1"/>
      <c r="C24" s="1" t="s">
        <v>642</v>
      </c>
      <c r="D24" s="870">
        <v>1</v>
      </c>
      <c r="E24" s="929">
        <v>0</v>
      </c>
      <c r="F24" s="9" t="s">
        <v>386</v>
      </c>
      <c r="G24" s="1369">
        <v>0.220870814871235</v>
      </c>
      <c r="H24" s="936">
        <f>+G24*E24</f>
        <v>0</v>
      </c>
      <c r="I24" s="870" t="s">
        <v>463</v>
      </c>
    </row>
    <row r="25" spans="1:9">
      <c r="A25" s="1" t="s">
        <v>643</v>
      </c>
      <c r="B25" s="17"/>
      <c r="C25" s="1" t="s">
        <v>642</v>
      </c>
      <c r="D25" s="870">
        <v>1</v>
      </c>
      <c r="E25" s="925">
        <v>0</v>
      </c>
      <c r="F25" s="9" t="s">
        <v>386</v>
      </c>
      <c r="G25" s="1370">
        <v>0.220870814871235</v>
      </c>
      <c r="H25" s="925">
        <v>0</v>
      </c>
      <c r="I25" s="870" t="s">
        <v>463</v>
      </c>
    </row>
    <row r="26" spans="1:9">
      <c r="A26" s="1"/>
      <c r="B26" s="1"/>
      <c r="C26" s="1"/>
      <c r="D26" s="870"/>
      <c r="F26" s="870"/>
      <c r="G26" s="67"/>
      <c r="H26" s="21"/>
      <c r="I26" s="870"/>
    </row>
    <row r="27" spans="1:9" ht="16.5" thickBot="1">
      <c r="A27" s="17" t="s">
        <v>644</v>
      </c>
      <c r="B27" s="1"/>
      <c r="C27" s="1"/>
      <c r="D27" s="870"/>
      <c r="E27" s="1365">
        <f>+E25+E24</f>
        <v>0</v>
      </c>
      <c r="F27" s="870"/>
      <c r="G27" s="1"/>
      <c r="H27" s="1365">
        <f>+H25+H24</f>
        <v>0</v>
      </c>
      <c r="I27" s="870"/>
    </row>
    <row r="28" spans="1:9">
      <c r="A28" s="17"/>
      <c r="B28" s="1"/>
      <c r="C28" s="1"/>
      <c r="D28" s="870"/>
      <c r="F28" s="870"/>
      <c r="G28" s="1"/>
      <c r="H28" s="1"/>
      <c r="I28" s="870"/>
    </row>
    <row r="29" spans="1:9">
      <c r="A29" s="1" t="s">
        <v>397</v>
      </c>
      <c r="B29" s="1"/>
      <c r="C29" s="1364"/>
      <c r="D29" s="870"/>
      <c r="F29" s="870"/>
      <c r="G29" s="1294"/>
      <c r="H29" s="904"/>
      <c r="I29" s="9"/>
    </row>
    <row r="30" spans="1:9">
      <c r="A30" s="1" t="s">
        <v>398</v>
      </c>
      <c r="B30" s="1"/>
      <c r="C30" s="870" t="s">
        <v>645</v>
      </c>
      <c r="D30" s="870">
        <v>1</v>
      </c>
      <c r="E30" s="11">
        <v>-5866565.2299999893</v>
      </c>
      <c r="F30" s="870" t="s">
        <v>394</v>
      </c>
      <c r="G30" s="67">
        <v>0.22270549443887661</v>
      </c>
      <c r="H30" s="936">
        <f>+G30*E30</f>
        <v>-1306516.3102050694</v>
      </c>
      <c r="I30" s="870" t="s">
        <v>463</v>
      </c>
    </row>
    <row r="31" spans="1:9">
      <c r="A31" s="17" t="s">
        <v>399</v>
      </c>
      <c r="B31" s="1"/>
      <c r="C31" s="870" t="s">
        <v>646</v>
      </c>
      <c r="D31" s="870">
        <v>1</v>
      </c>
      <c r="E31" s="11">
        <v>-7429427.9200000167</v>
      </c>
      <c r="F31" s="870" t="s">
        <v>394</v>
      </c>
      <c r="G31" s="67">
        <v>0.22270549443887661</v>
      </c>
      <c r="H31" s="936">
        <f>+G31*E31</f>
        <v>-1654574.4183215983</v>
      </c>
      <c r="I31" s="870" t="s">
        <v>463</v>
      </c>
    </row>
    <row r="32" spans="1:9">
      <c r="A32" s="1"/>
      <c r="B32" s="1"/>
      <c r="C32" s="1364"/>
      <c r="D32" s="870"/>
      <c r="F32" s="870"/>
      <c r="G32" s="1294"/>
      <c r="H32" s="936"/>
      <c r="I32" s="870"/>
    </row>
    <row r="33" spans="1:10" ht="16.5" thickBot="1">
      <c r="A33" s="1" t="s">
        <v>647</v>
      </c>
      <c r="B33" s="1"/>
      <c r="C33" s="1364"/>
      <c r="D33" s="870"/>
      <c r="E33" s="1371">
        <f>+E31+E30</f>
        <v>-13295993.150000006</v>
      </c>
      <c r="F33" s="870"/>
      <c r="G33" s="1294"/>
      <c r="H33" s="1371">
        <f>+H31+H30</f>
        <v>-2961090.7285266677</v>
      </c>
      <c r="I33" s="870"/>
    </row>
    <row r="34" spans="1:10">
      <c r="A34" s="1"/>
      <c r="B34" s="1"/>
      <c r="C34" s="1364"/>
      <c r="D34" s="870"/>
      <c r="F34" s="870"/>
      <c r="G34" s="1294"/>
      <c r="H34" s="904"/>
      <c r="I34" s="870"/>
    </row>
    <row r="35" spans="1:10" ht="16.5" thickBot="1">
      <c r="A35" s="1" t="s">
        <v>648</v>
      </c>
      <c r="B35" s="1"/>
      <c r="C35" s="1364"/>
      <c r="D35" s="870"/>
      <c r="E35" s="1372">
        <f>+E33+E27+E21-E12</f>
        <v>-49692789.609999992</v>
      </c>
      <c r="F35" s="870"/>
      <c r="G35" s="67"/>
      <c r="H35" s="1372">
        <f>+H33+H27+H21-H12</f>
        <v>-11000080.821349347</v>
      </c>
      <c r="I35" s="9"/>
    </row>
    <row r="36" spans="1:10" ht="16.5" thickTop="1">
      <c r="A36" s="1"/>
      <c r="B36" s="1"/>
      <c r="C36" s="1364"/>
      <c r="D36" s="870"/>
      <c r="F36" s="870"/>
      <c r="G36" s="1"/>
      <c r="H36" s="936"/>
      <c r="I36" s="870"/>
    </row>
    <row r="37" spans="1:10">
      <c r="A37" s="17"/>
      <c r="B37" s="1"/>
      <c r="C37" s="1364"/>
      <c r="D37" s="870"/>
      <c r="F37" s="870"/>
      <c r="G37" s="1"/>
      <c r="H37" s="21"/>
      <c r="I37" s="870"/>
    </row>
    <row r="38" spans="1:10">
      <c r="A38" s="1090" t="s">
        <v>400</v>
      </c>
      <c r="B38" s="1"/>
      <c r="C38" s="1"/>
      <c r="D38" s="1359"/>
      <c r="E38" s="1293"/>
      <c r="F38" s="870"/>
      <c r="G38" s="1"/>
      <c r="H38" s="1"/>
      <c r="I38" s="9"/>
      <c r="J38" s="966"/>
    </row>
    <row r="39" spans="1:10">
      <c r="A39" s="879"/>
      <c r="B39" s="1039"/>
      <c r="C39" s="1040"/>
      <c r="D39" s="1040"/>
      <c r="E39" s="1295"/>
      <c r="F39" s="1041"/>
      <c r="G39" s="1040"/>
      <c r="H39" s="1373"/>
      <c r="I39" s="9"/>
      <c r="J39" s="966"/>
    </row>
    <row r="40" spans="1:10">
      <c r="A40" s="879"/>
      <c r="B40" s="1288"/>
      <c r="C40" s="879"/>
      <c r="D40" s="879"/>
      <c r="E40" s="1296"/>
      <c r="F40" s="7"/>
      <c r="G40" s="879"/>
      <c r="H40" s="1374"/>
      <c r="I40" s="9"/>
      <c r="J40" s="966"/>
    </row>
    <row r="41" spans="1:10">
      <c r="A41" s="879"/>
      <c r="B41" s="1288"/>
      <c r="C41" s="879"/>
      <c r="D41" s="879"/>
      <c r="E41" s="1296"/>
      <c r="F41" s="7"/>
      <c r="G41" s="879"/>
      <c r="H41" s="1374"/>
      <c r="I41" s="9"/>
      <c r="J41" s="966"/>
    </row>
    <row r="42" spans="1:10">
      <c r="A42" s="879"/>
      <c r="B42" s="1288"/>
      <c r="C42" s="879"/>
      <c r="D42" s="879"/>
      <c r="E42" s="1296"/>
      <c r="F42" s="7"/>
      <c r="G42" s="879"/>
      <c r="H42" s="1374"/>
      <c r="I42" s="9"/>
      <c r="J42" s="966"/>
    </row>
    <row r="43" spans="1:10">
      <c r="A43" s="879"/>
      <c r="B43" s="1288"/>
      <c r="C43" s="879"/>
      <c r="D43" s="879"/>
      <c r="E43" s="1296"/>
      <c r="F43" s="7"/>
      <c r="G43" s="879"/>
      <c r="H43" s="1374"/>
      <c r="I43" s="9"/>
      <c r="J43" s="966"/>
    </row>
    <row r="44" spans="1:10">
      <c r="A44" s="879"/>
      <c r="B44" s="1291"/>
      <c r="C44" s="3"/>
      <c r="D44" s="3"/>
      <c r="E44" s="1377"/>
      <c r="F44" s="1047"/>
      <c r="G44" s="3"/>
      <c r="H44" s="1375"/>
      <c r="I44" s="9"/>
      <c r="J44" s="966"/>
    </row>
    <row r="45" spans="1:10">
      <c r="A45" s="879"/>
      <c r="B45" s="879"/>
      <c r="C45" s="879"/>
      <c r="D45" s="879"/>
      <c r="E45" s="1296"/>
      <c r="F45" s="7"/>
      <c r="G45" s="879"/>
      <c r="H45" s="879"/>
      <c r="I45" s="9"/>
      <c r="J45" s="966"/>
    </row>
    <row r="46" spans="1:10">
      <c r="A46" s="879"/>
      <c r="B46" s="879"/>
      <c r="C46" s="879"/>
      <c r="D46" s="879"/>
      <c r="E46" s="1296"/>
      <c r="F46" s="7"/>
      <c r="G46" s="879"/>
      <c r="H46" s="879"/>
      <c r="I46" s="9"/>
      <c r="J46" s="966"/>
    </row>
    <row r="47" spans="1:10">
      <c r="A47" s="1"/>
      <c r="B47" s="1"/>
      <c r="C47" s="1"/>
      <c r="D47" s="1"/>
      <c r="E47" s="1293"/>
      <c r="F47" s="870"/>
      <c r="G47" s="1"/>
      <c r="H47" s="1"/>
      <c r="I47" s="9"/>
      <c r="J47" s="966"/>
    </row>
    <row r="48" spans="1:10">
      <c r="A48" s="1"/>
      <c r="B48" s="1"/>
      <c r="C48" s="1"/>
      <c r="D48" s="904"/>
      <c r="E48" s="1376"/>
      <c r="F48" s="9"/>
      <c r="G48" s="904"/>
      <c r="H48" s="904"/>
      <c r="I48" s="9"/>
      <c r="J48" s="966"/>
    </row>
    <row r="49" spans="1:9">
      <c r="A49" s="1"/>
      <c r="B49" s="1"/>
      <c r="C49" s="1"/>
      <c r="D49" s="1"/>
      <c r="E49" s="1293"/>
      <c r="F49" s="870"/>
      <c r="G49" s="1"/>
      <c r="H49" s="1"/>
      <c r="I49" s="870"/>
    </row>
    <row r="50" spans="1:9">
      <c r="A50" s="1"/>
      <c r="B50" s="1"/>
      <c r="C50" s="1"/>
      <c r="D50" s="1"/>
      <c r="E50" s="1293"/>
      <c r="F50" s="870"/>
      <c r="G50" s="1"/>
      <c r="H50" s="1"/>
      <c r="I50" s="870"/>
    </row>
    <row r="51" spans="1:9">
      <c r="I51" s="870"/>
    </row>
    <row r="52" spans="1:9">
      <c r="I52" s="870"/>
    </row>
    <row r="53" spans="1:9">
      <c r="I53" s="870"/>
    </row>
    <row r="54" spans="1:9">
      <c r="I54" s="870"/>
    </row>
    <row r="55" spans="1:9">
      <c r="I55" s="870"/>
    </row>
    <row r="56" spans="1:9">
      <c r="I56" s="870"/>
    </row>
    <row r="57" spans="1:9">
      <c r="I57" s="870"/>
    </row>
    <row r="58" spans="1:9">
      <c r="I58" s="870"/>
    </row>
    <row r="59" spans="1:9">
      <c r="I59" s="870"/>
    </row>
    <row r="60" spans="1:9">
      <c r="I60" s="870"/>
    </row>
    <row r="61" spans="1:9">
      <c r="A61" s="1"/>
      <c r="B61" s="1"/>
      <c r="C61" s="1"/>
      <c r="D61" s="1"/>
      <c r="E61" s="1293"/>
      <c r="F61" s="870"/>
      <c r="G61" s="1"/>
      <c r="H61" s="1"/>
      <c r="I61" s="870"/>
    </row>
    <row r="67" spans="5:9" s="966" customFormat="1">
      <c r="E67" s="929"/>
      <c r="F67" s="1619"/>
      <c r="I67" s="1619"/>
    </row>
  </sheetData>
  <conditionalFormatting sqref="A8 A28">
    <cfRule type="cellIs" dxfId="63" priority="2" stopIfTrue="1" operator="equal">
      <formula>"Adjustment to Income/Expense/Rate Base:"</formula>
    </cfRule>
  </conditionalFormatting>
  <conditionalFormatting sqref="A17 A37">
    <cfRule type="cellIs" dxfId="62" priority="1" stopIfTrue="1" operator="equal">
      <formula>"Title"</formula>
    </cfRule>
  </conditionalFormatting>
  <dataValidations count="1">
    <dataValidation type="list" allowBlank="1" showInputMessage="1" showErrorMessage="1" errorTitle="Adjustment Type Entry Error" error="An invalid adjustment type was entered._x000a__x000a_Valid values are 1, 2, or 3" sqref="WVL983049:WVL983061 WLP983049:WLP983061 WBT983049:WBT983061 VRX983049:VRX983061 VIB983049:VIB983061 UYF983049:UYF983061 UOJ983049:UOJ983061 UEN983049:UEN983061 TUR983049:TUR983061 TKV983049:TKV983061 TAZ983049:TAZ983061 SRD983049:SRD983061 SHH983049:SHH983061 RXL983049:RXL983061 RNP983049:RNP983061 RDT983049:RDT983061 QTX983049:QTX983061 QKB983049:QKB983061 QAF983049:QAF983061 PQJ983049:PQJ983061 PGN983049:PGN983061 OWR983049:OWR983061 OMV983049:OMV983061 OCZ983049:OCZ983061 NTD983049:NTD983061 NJH983049:NJH983061 MZL983049:MZL983061 MPP983049:MPP983061 MFT983049:MFT983061 LVX983049:LVX983061 LMB983049:LMB983061 LCF983049:LCF983061 KSJ983049:KSJ983061 KIN983049:KIN983061 JYR983049:JYR983061 JOV983049:JOV983061 JEZ983049:JEZ983061 IVD983049:IVD983061 ILH983049:ILH983061 IBL983049:IBL983061 HRP983049:HRP983061 HHT983049:HHT983061 GXX983049:GXX983061 GOB983049:GOB983061 GEF983049:GEF983061 FUJ983049:FUJ983061 FKN983049:FKN983061 FAR983049:FAR983061 EQV983049:EQV983061 EGZ983049:EGZ983061 DXD983049:DXD983061 DNH983049:DNH983061 DDL983049:DDL983061 CTP983049:CTP983061 CJT983049:CJT983061 BZX983049:BZX983061 BQB983049:BQB983061 BGF983049:BGF983061 AWJ983049:AWJ983061 AMN983049:AMN983061 ACR983049:ACR983061 SV983049:SV983061 IZ983049:IZ983061 D983049:D983061 WVL917513:WVL917525 WLP917513:WLP917525 WBT917513:WBT917525 VRX917513:VRX917525 VIB917513:VIB917525 UYF917513:UYF917525 UOJ917513:UOJ917525 UEN917513:UEN917525 TUR917513:TUR917525 TKV917513:TKV917525 TAZ917513:TAZ917525 SRD917513:SRD917525 SHH917513:SHH917525 RXL917513:RXL917525 RNP917513:RNP917525 RDT917513:RDT917525 QTX917513:QTX917525 QKB917513:QKB917525 QAF917513:QAF917525 PQJ917513:PQJ917525 PGN917513:PGN917525 OWR917513:OWR917525 OMV917513:OMV917525 OCZ917513:OCZ917525 NTD917513:NTD917525 NJH917513:NJH917525 MZL917513:MZL917525 MPP917513:MPP917525 MFT917513:MFT917525 LVX917513:LVX917525 LMB917513:LMB917525 LCF917513:LCF917525 KSJ917513:KSJ917525 KIN917513:KIN917525 JYR917513:JYR917525 JOV917513:JOV917525 JEZ917513:JEZ917525 IVD917513:IVD917525 ILH917513:ILH917525 IBL917513:IBL917525 HRP917513:HRP917525 HHT917513:HHT917525 GXX917513:GXX917525 GOB917513:GOB917525 GEF917513:GEF917525 FUJ917513:FUJ917525 FKN917513:FKN917525 FAR917513:FAR917525 EQV917513:EQV917525 EGZ917513:EGZ917525 DXD917513:DXD917525 DNH917513:DNH917525 DDL917513:DDL917525 CTP917513:CTP917525 CJT917513:CJT917525 BZX917513:BZX917525 BQB917513:BQB917525 BGF917513:BGF917525 AWJ917513:AWJ917525 AMN917513:AMN917525 ACR917513:ACR917525 SV917513:SV917525 IZ917513:IZ917525 D917513:D917525 WVL851977:WVL851989 WLP851977:WLP851989 WBT851977:WBT851989 VRX851977:VRX851989 VIB851977:VIB851989 UYF851977:UYF851989 UOJ851977:UOJ851989 UEN851977:UEN851989 TUR851977:TUR851989 TKV851977:TKV851989 TAZ851977:TAZ851989 SRD851977:SRD851989 SHH851977:SHH851989 RXL851977:RXL851989 RNP851977:RNP851989 RDT851977:RDT851989 QTX851977:QTX851989 QKB851977:QKB851989 QAF851977:QAF851989 PQJ851977:PQJ851989 PGN851977:PGN851989 OWR851977:OWR851989 OMV851977:OMV851989 OCZ851977:OCZ851989 NTD851977:NTD851989 NJH851977:NJH851989 MZL851977:MZL851989 MPP851977:MPP851989 MFT851977:MFT851989 LVX851977:LVX851989 LMB851977:LMB851989 LCF851977:LCF851989 KSJ851977:KSJ851989 KIN851977:KIN851989 JYR851977:JYR851989 JOV851977:JOV851989 JEZ851977:JEZ851989 IVD851977:IVD851989 ILH851977:ILH851989 IBL851977:IBL851989 HRP851977:HRP851989 HHT851977:HHT851989 GXX851977:GXX851989 GOB851977:GOB851989 GEF851977:GEF851989 FUJ851977:FUJ851989 FKN851977:FKN851989 FAR851977:FAR851989 EQV851977:EQV851989 EGZ851977:EGZ851989 DXD851977:DXD851989 DNH851977:DNH851989 DDL851977:DDL851989 CTP851977:CTP851989 CJT851977:CJT851989 BZX851977:BZX851989 BQB851977:BQB851989 BGF851977:BGF851989 AWJ851977:AWJ851989 AMN851977:AMN851989 ACR851977:ACR851989 SV851977:SV851989 IZ851977:IZ851989 D851977:D851989 WVL786441:WVL786453 WLP786441:WLP786453 WBT786441:WBT786453 VRX786441:VRX786453 VIB786441:VIB786453 UYF786441:UYF786453 UOJ786441:UOJ786453 UEN786441:UEN786453 TUR786441:TUR786453 TKV786441:TKV786453 TAZ786441:TAZ786453 SRD786441:SRD786453 SHH786441:SHH786453 RXL786441:RXL786453 RNP786441:RNP786453 RDT786441:RDT786453 QTX786441:QTX786453 QKB786441:QKB786453 QAF786441:QAF786453 PQJ786441:PQJ786453 PGN786441:PGN786453 OWR786441:OWR786453 OMV786441:OMV786453 OCZ786441:OCZ786453 NTD786441:NTD786453 NJH786441:NJH786453 MZL786441:MZL786453 MPP786441:MPP786453 MFT786441:MFT786453 LVX786441:LVX786453 LMB786441:LMB786453 LCF786441:LCF786453 KSJ786441:KSJ786453 KIN786441:KIN786453 JYR786441:JYR786453 JOV786441:JOV786453 JEZ786441:JEZ786453 IVD786441:IVD786453 ILH786441:ILH786453 IBL786441:IBL786453 HRP786441:HRP786453 HHT786441:HHT786453 GXX786441:GXX786453 GOB786441:GOB786453 GEF786441:GEF786453 FUJ786441:FUJ786453 FKN786441:FKN786453 FAR786441:FAR786453 EQV786441:EQV786453 EGZ786441:EGZ786453 DXD786441:DXD786453 DNH786441:DNH786453 DDL786441:DDL786453 CTP786441:CTP786453 CJT786441:CJT786453 BZX786441:BZX786453 BQB786441:BQB786453 BGF786441:BGF786453 AWJ786441:AWJ786453 AMN786441:AMN786453 ACR786441:ACR786453 SV786441:SV786453 IZ786441:IZ786453 D786441:D786453 WVL720905:WVL720917 WLP720905:WLP720917 WBT720905:WBT720917 VRX720905:VRX720917 VIB720905:VIB720917 UYF720905:UYF720917 UOJ720905:UOJ720917 UEN720905:UEN720917 TUR720905:TUR720917 TKV720905:TKV720917 TAZ720905:TAZ720917 SRD720905:SRD720917 SHH720905:SHH720917 RXL720905:RXL720917 RNP720905:RNP720917 RDT720905:RDT720917 QTX720905:QTX720917 QKB720905:QKB720917 QAF720905:QAF720917 PQJ720905:PQJ720917 PGN720905:PGN720917 OWR720905:OWR720917 OMV720905:OMV720917 OCZ720905:OCZ720917 NTD720905:NTD720917 NJH720905:NJH720917 MZL720905:MZL720917 MPP720905:MPP720917 MFT720905:MFT720917 LVX720905:LVX720917 LMB720905:LMB720917 LCF720905:LCF720917 KSJ720905:KSJ720917 KIN720905:KIN720917 JYR720905:JYR720917 JOV720905:JOV720917 JEZ720905:JEZ720917 IVD720905:IVD720917 ILH720905:ILH720917 IBL720905:IBL720917 HRP720905:HRP720917 HHT720905:HHT720917 GXX720905:GXX720917 GOB720905:GOB720917 GEF720905:GEF720917 FUJ720905:FUJ720917 FKN720905:FKN720917 FAR720905:FAR720917 EQV720905:EQV720917 EGZ720905:EGZ720917 DXD720905:DXD720917 DNH720905:DNH720917 DDL720905:DDL720917 CTP720905:CTP720917 CJT720905:CJT720917 BZX720905:BZX720917 BQB720905:BQB720917 BGF720905:BGF720917 AWJ720905:AWJ720917 AMN720905:AMN720917 ACR720905:ACR720917 SV720905:SV720917 IZ720905:IZ720917 D720905:D720917 WVL655369:WVL655381 WLP655369:WLP655381 WBT655369:WBT655381 VRX655369:VRX655381 VIB655369:VIB655381 UYF655369:UYF655381 UOJ655369:UOJ655381 UEN655369:UEN655381 TUR655369:TUR655381 TKV655369:TKV655381 TAZ655369:TAZ655381 SRD655369:SRD655381 SHH655369:SHH655381 RXL655369:RXL655381 RNP655369:RNP655381 RDT655369:RDT655381 QTX655369:QTX655381 QKB655369:QKB655381 QAF655369:QAF655381 PQJ655369:PQJ655381 PGN655369:PGN655381 OWR655369:OWR655381 OMV655369:OMV655381 OCZ655369:OCZ655381 NTD655369:NTD655381 NJH655369:NJH655381 MZL655369:MZL655381 MPP655369:MPP655381 MFT655369:MFT655381 LVX655369:LVX655381 LMB655369:LMB655381 LCF655369:LCF655381 KSJ655369:KSJ655381 KIN655369:KIN655381 JYR655369:JYR655381 JOV655369:JOV655381 JEZ655369:JEZ655381 IVD655369:IVD655381 ILH655369:ILH655381 IBL655369:IBL655381 HRP655369:HRP655381 HHT655369:HHT655381 GXX655369:GXX655381 GOB655369:GOB655381 GEF655369:GEF655381 FUJ655369:FUJ655381 FKN655369:FKN655381 FAR655369:FAR655381 EQV655369:EQV655381 EGZ655369:EGZ655381 DXD655369:DXD655381 DNH655369:DNH655381 DDL655369:DDL655381 CTP655369:CTP655381 CJT655369:CJT655381 BZX655369:BZX655381 BQB655369:BQB655381 BGF655369:BGF655381 AWJ655369:AWJ655381 AMN655369:AMN655381 ACR655369:ACR655381 SV655369:SV655381 IZ655369:IZ655381 D655369:D655381 WVL589833:WVL589845 WLP589833:WLP589845 WBT589833:WBT589845 VRX589833:VRX589845 VIB589833:VIB589845 UYF589833:UYF589845 UOJ589833:UOJ589845 UEN589833:UEN589845 TUR589833:TUR589845 TKV589833:TKV589845 TAZ589833:TAZ589845 SRD589833:SRD589845 SHH589833:SHH589845 RXL589833:RXL589845 RNP589833:RNP589845 RDT589833:RDT589845 QTX589833:QTX589845 QKB589833:QKB589845 QAF589833:QAF589845 PQJ589833:PQJ589845 PGN589833:PGN589845 OWR589833:OWR589845 OMV589833:OMV589845 OCZ589833:OCZ589845 NTD589833:NTD589845 NJH589833:NJH589845 MZL589833:MZL589845 MPP589833:MPP589845 MFT589833:MFT589845 LVX589833:LVX589845 LMB589833:LMB589845 LCF589833:LCF589845 KSJ589833:KSJ589845 KIN589833:KIN589845 JYR589833:JYR589845 JOV589833:JOV589845 JEZ589833:JEZ589845 IVD589833:IVD589845 ILH589833:ILH589845 IBL589833:IBL589845 HRP589833:HRP589845 HHT589833:HHT589845 GXX589833:GXX589845 GOB589833:GOB589845 GEF589833:GEF589845 FUJ589833:FUJ589845 FKN589833:FKN589845 FAR589833:FAR589845 EQV589833:EQV589845 EGZ589833:EGZ589845 DXD589833:DXD589845 DNH589833:DNH589845 DDL589833:DDL589845 CTP589833:CTP589845 CJT589833:CJT589845 BZX589833:BZX589845 BQB589833:BQB589845 BGF589833:BGF589845 AWJ589833:AWJ589845 AMN589833:AMN589845 ACR589833:ACR589845 SV589833:SV589845 IZ589833:IZ589845 D589833:D589845 WVL524297:WVL524309 WLP524297:WLP524309 WBT524297:WBT524309 VRX524297:VRX524309 VIB524297:VIB524309 UYF524297:UYF524309 UOJ524297:UOJ524309 UEN524297:UEN524309 TUR524297:TUR524309 TKV524297:TKV524309 TAZ524297:TAZ524309 SRD524297:SRD524309 SHH524297:SHH524309 RXL524297:RXL524309 RNP524297:RNP524309 RDT524297:RDT524309 QTX524297:QTX524309 QKB524297:QKB524309 QAF524297:QAF524309 PQJ524297:PQJ524309 PGN524297:PGN524309 OWR524297:OWR524309 OMV524297:OMV524309 OCZ524297:OCZ524309 NTD524297:NTD524309 NJH524297:NJH524309 MZL524297:MZL524309 MPP524297:MPP524309 MFT524297:MFT524309 LVX524297:LVX524309 LMB524297:LMB524309 LCF524297:LCF524309 KSJ524297:KSJ524309 KIN524297:KIN524309 JYR524297:JYR524309 JOV524297:JOV524309 JEZ524297:JEZ524309 IVD524297:IVD524309 ILH524297:ILH524309 IBL524297:IBL524309 HRP524297:HRP524309 HHT524297:HHT524309 GXX524297:GXX524309 GOB524297:GOB524309 GEF524297:GEF524309 FUJ524297:FUJ524309 FKN524297:FKN524309 FAR524297:FAR524309 EQV524297:EQV524309 EGZ524297:EGZ524309 DXD524297:DXD524309 DNH524297:DNH524309 DDL524297:DDL524309 CTP524297:CTP524309 CJT524297:CJT524309 BZX524297:BZX524309 BQB524297:BQB524309 BGF524297:BGF524309 AWJ524297:AWJ524309 AMN524297:AMN524309 ACR524297:ACR524309 SV524297:SV524309 IZ524297:IZ524309 D524297:D524309 WVL458761:WVL458773 WLP458761:WLP458773 WBT458761:WBT458773 VRX458761:VRX458773 VIB458761:VIB458773 UYF458761:UYF458773 UOJ458761:UOJ458773 UEN458761:UEN458773 TUR458761:TUR458773 TKV458761:TKV458773 TAZ458761:TAZ458773 SRD458761:SRD458773 SHH458761:SHH458773 RXL458761:RXL458773 RNP458761:RNP458773 RDT458761:RDT458773 QTX458761:QTX458773 QKB458761:QKB458773 QAF458761:QAF458773 PQJ458761:PQJ458773 PGN458761:PGN458773 OWR458761:OWR458773 OMV458761:OMV458773 OCZ458761:OCZ458773 NTD458761:NTD458773 NJH458761:NJH458773 MZL458761:MZL458773 MPP458761:MPP458773 MFT458761:MFT458773 LVX458761:LVX458773 LMB458761:LMB458773 LCF458761:LCF458773 KSJ458761:KSJ458773 KIN458761:KIN458773 JYR458761:JYR458773 JOV458761:JOV458773 JEZ458761:JEZ458773 IVD458761:IVD458773 ILH458761:ILH458773 IBL458761:IBL458773 HRP458761:HRP458773 HHT458761:HHT458773 GXX458761:GXX458773 GOB458761:GOB458773 GEF458761:GEF458773 FUJ458761:FUJ458773 FKN458761:FKN458773 FAR458761:FAR458773 EQV458761:EQV458773 EGZ458761:EGZ458773 DXD458761:DXD458773 DNH458761:DNH458773 DDL458761:DDL458773 CTP458761:CTP458773 CJT458761:CJT458773 BZX458761:BZX458773 BQB458761:BQB458773 BGF458761:BGF458773 AWJ458761:AWJ458773 AMN458761:AMN458773 ACR458761:ACR458773 SV458761:SV458773 IZ458761:IZ458773 D458761:D458773 WVL393225:WVL393237 WLP393225:WLP393237 WBT393225:WBT393237 VRX393225:VRX393237 VIB393225:VIB393237 UYF393225:UYF393237 UOJ393225:UOJ393237 UEN393225:UEN393237 TUR393225:TUR393237 TKV393225:TKV393237 TAZ393225:TAZ393237 SRD393225:SRD393237 SHH393225:SHH393237 RXL393225:RXL393237 RNP393225:RNP393237 RDT393225:RDT393237 QTX393225:QTX393237 QKB393225:QKB393237 QAF393225:QAF393237 PQJ393225:PQJ393237 PGN393225:PGN393237 OWR393225:OWR393237 OMV393225:OMV393237 OCZ393225:OCZ393237 NTD393225:NTD393237 NJH393225:NJH393237 MZL393225:MZL393237 MPP393225:MPP393237 MFT393225:MFT393237 LVX393225:LVX393237 LMB393225:LMB393237 LCF393225:LCF393237 KSJ393225:KSJ393237 KIN393225:KIN393237 JYR393225:JYR393237 JOV393225:JOV393237 JEZ393225:JEZ393237 IVD393225:IVD393237 ILH393225:ILH393237 IBL393225:IBL393237 HRP393225:HRP393237 HHT393225:HHT393237 GXX393225:GXX393237 GOB393225:GOB393237 GEF393225:GEF393237 FUJ393225:FUJ393237 FKN393225:FKN393237 FAR393225:FAR393237 EQV393225:EQV393237 EGZ393225:EGZ393237 DXD393225:DXD393237 DNH393225:DNH393237 DDL393225:DDL393237 CTP393225:CTP393237 CJT393225:CJT393237 BZX393225:BZX393237 BQB393225:BQB393237 BGF393225:BGF393237 AWJ393225:AWJ393237 AMN393225:AMN393237 ACR393225:ACR393237 SV393225:SV393237 IZ393225:IZ393237 D393225:D393237 WVL327689:WVL327701 WLP327689:WLP327701 WBT327689:WBT327701 VRX327689:VRX327701 VIB327689:VIB327701 UYF327689:UYF327701 UOJ327689:UOJ327701 UEN327689:UEN327701 TUR327689:TUR327701 TKV327689:TKV327701 TAZ327689:TAZ327701 SRD327689:SRD327701 SHH327689:SHH327701 RXL327689:RXL327701 RNP327689:RNP327701 RDT327689:RDT327701 QTX327689:QTX327701 QKB327689:QKB327701 QAF327689:QAF327701 PQJ327689:PQJ327701 PGN327689:PGN327701 OWR327689:OWR327701 OMV327689:OMV327701 OCZ327689:OCZ327701 NTD327689:NTD327701 NJH327689:NJH327701 MZL327689:MZL327701 MPP327689:MPP327701 MFT327689:MFT327701 LVX327689:LVX327701 LMB327689:LMB327701 LCF327689:LCF327701 KSJ327689:KSJ327701 KIN327689:KIN327701 JYR327689:JYR327701 JOV327689:JOV327701 JEZ327689:JEZ327701 IVD327689:IVD327701 ILH327689:ILH327701 IBL327689:IBL327701 HRP327689:HRP327701 HHT327689:HHT327701 GXX327689:GXX327701 GOB327689:GOB327701 GEF327689:GEF327701 FUJ327689:FUJ327701 FKN327689:FKN327701 FAR327689:FAR327701 EQV327689:EQV327701 EGZ327689:EGZ327701 DXD327689:DXD327701 DNH327689:DNH327701 DDL327689:DDL327701 CTP327689:CTP327701 CJT327689:CJT327701 BZX327689:BZX327701 BQB327689:BQB327701 BGF327689:BGF327701 AWJ327689:AWJ327701 AMN327689:AMN327701 ACR327689:ACR327701 SV327689:SV327701 IZ327689:IZ327701 D327689:D327701 WVL262153:WVL262165 WLP262153:WLP262165 WBT262153:WBT262165 VRX262153:VRX262165 VIB262153:VIB262165 UYF262153:UYF262165 UOJ262153:UOJ262165 UEN262153:UEN262165 TUR262153:TUR262165 TKV262153:TKV262165 TAZ262153:TAZ262165 SRD262153:SRD262165 SHH262153:SHH262165 RXL262153:RXL262165 RNP262153:RNP262165 RDT262153:RDT262165 QTX262153:QTX262165 QKB262153:QKB262165 QAF262153:QAF262165 PQJ262153:PQJ262165 PGN262153:PGN262165 OWR262153:OWR262165 OMV262153:OMV262165 OCZ262153:OCZ262165 NTD262153:NTD262165 NJH262153:NJH262165 MZL262153:MZL262165 MPP262153:MPP262165 MFT262153:MFT262165 LVX262153:LVX262165 LMB262153:LMB262165 LCF262153:LCF262165 KSJ262153:KSJ262165 KIN262153:KIN262165 JYR262153:JYR262165 JOV262153:JOV262165 JEZ262153:JEZ262165 IVD262153:IVD262165 ILH262153:ILH262165 IBL262153:IBL262165 HRP262153:HRP262165 HHT262153:HHT262165 GXX262153:GXX262165 GOB262153:GOB262165 GEF262153:GEF262165 FUJ262153:FUJ262165 FKN262153:FKN262165 FAR262153:FAR262165 EQV262153:EQV262165 EGZ262153:EGZ262165 DXD262153:DXD262165 DNH262153:DNH262165 DDL262153:DDL262165 CTP262153:CTP262165 CJT262153:CJT262165 BZX262153:BZX262165 BQB262153:BQB262165 BGF262153:BGF262165 AWJ262153:AWJ262165 AMN262153:AMN262165 ACR262153:ACR262165 SV262153:SV262165 IZ262153:IZ262165 D262153:D262165 WVL196617:WVL196629 WLP196617:WLP196629 WBT196617:WBT196629 VRX196617:VRX196629 VIB196617:VIB196629 UYF196617:UYF196629 UOJ196617:UOJ196629 UEN196617:UEN196629 TUR196617:TUR196629 TKV196617:TKV196629 TAZ196617:TAZ196629 SRD196617:SRD196629 SHH196617:SHH196629 RXL196617:RXL196629 RNP196617:RNP196629 RDT196617:RDT196629 QTX196617:QTX196629 QKB196617:QKB196629 QAF196617:QAF196629 PQJ196617:PQJ196629 PGN196617:PGN196629 OWR196617:OWR196629 OMV196617:OMV196629 OCZ196617:OCZ196629 NTD196617:NTD196629 NJH196617:NJH196629 MZL196617:MZL196629 MPP196617:MPP196629 MFT196617:MFT196629 LVX196617:LVX196629 LMB196617:LMB196629 LCF196617:LCF196629 KSJ196617:KSJ196629 KIN196617:KIN196629 JYR196617:JYR196629 JOV196617:JOV196629 JEZ196617:JEZ196629 IVD196617:IVD196629 ILH196617:ILH196629 IBL196617:IBL196629 HRP196617:HRP196629 HHT196617:HHT196629 GXX196617:GXX196629 GOB196617:GOB196629 GEF196617:GEF196629 FUJ196617:FUJ196629 FKN196617:FKN196629 FAR196617:FAR196629 EQV196617:EQV196629 EGZ196617:EGZ196629 DXD196617:DXD196629 DNH196617:DNH196629 DDL196617:DDL196629 CTP196617:CTP196629 CJT196617:CJT196629 BZX196617:BZX196629 BQB196617:BQB196629 BGF196617:BGF196629 AWJ196617:AWJ196629 AMN196617:AMN196629 ACR196617:ACR196629 SV196617:SV196629 IZ196617:IZ196629 D196617:D196629 WVL131081:WVL131093 WLP131081:WLP131093 WBT131081:WBT131093 VRX131081:VRX131093 VIB131081:VIB131093 UYF131081:UYF131093 UOJ131081:UOJ131093 UEN131081:UEN131093 TUR131081:TUR131093 TKV131081:TKV131093 TAZ131081:TAZ131093 SRD131081:SRD131093 SHH131081:SHH131093 RXL131081:RXL131093 RNP131081:RNP131093 RDT131081:RDT131093 QTX131081:QTX131093 QKB131081:QKB131093 QAF131081:QAF131093 PQJ131081:PQJ131093 PGN131081:PGN131093 OWR131081:OWR131093 OMV131081:OMV131093 OCZ131081:OCZ131093 NTD131081:NTD131093 NJH131081:NJH131093 MZL131081:MZL131093 MPP131081:MPP131093 MFT131081:MFT131093 LVX131081:LVX131093 LMB131081:LMB131093 LCF131081:LCF131093 KSJ131081:KSJ131093 KIN131081:KIN131093 JYR131081:JYR131093 JOV131081:JOV131093 JEZ131081:JEZ131093 IVD131081:IVD131093 ILH131081:ILH131093 IBL131081:IBL131093 HRP131081:HRP131093 HHT131081:HHT131093 GXX131081:GXX131093 GOB131081:GOB131093 GEF131081:GEF131093 FUJ131081:FUJ131093 FKN131081:FKN131093 FAR131081:FAR131093 EQV131081:EQV131093 EGZ131081:EGZ131093 DXD131081:DXD131093 DNH131081:DNH131093 DDL131081:DDL131093 CTP131081:CTP131093 CJT131081:CJT131093 BZX131081:BZX131093 BQB131081:BQB131093 BGF131081:BGF131093 AWJ131081:AWJ131093 AMN131081:AMN131093 ACR131081:ACR131093 SV131081:SV131093 IZ131081:IZ131093 D131081:D131093 WVL65545:WVL65557 WLP65545:WLP65557 WBT65545:WBT65557 VRX65545:VRX65557 VIB65545:VIB65557 UYF65545:UYF65557 UOJ65545:UOJ65557 UEN65545:UEN65557 TUR65545:TUR65557 TKV65545:TKV65557 TAZ65545:TAZ65557 SRD65545:SRD65557 SHH65545:SHH65557 RXL65545:RXL65557 RNP65545:RNP65557 RDT65545:RDT65557 QTX65545:QTX65557 QKB65545:QKB65557 QAF65545:QAF65557 PQJ65545:PQJ65557 PGN65545:PGN65557 OWR65545:OWR65557 OMV65545:OMV65557 OCZ65545:OCZ65557 NTD65545:NTD65557 NJH65545:NJH65557 MZL65545:MZL65557 MPP65545:MPP65557 MFT65545:MFT65557 LVX65545:LVX65557 LMB65545:LMB65557 LCF65545:LCF65557 KSJ65545:KSJ65557 KIN65545:KIN65557 JYR65545:JYR65557 JOV65545:JOV65557 JEZ65545:JEZ65557 IVD65545:IVD65557 ILH65545:ILH65557 IBL65545:IBL65557 HRP65545:HRP65557 HHT65545:HHT65557 GXX65545:GXX65557 GOB65545:GOB65557 GEF65545:GEF65557 FUJ65545:FUJ65557 FKN65545:FKN65557 FAR65545:FAR65557 EQV65545:EQV65557 EGZ65545:EGZ65557 DXD65545:DXD65557 DNH65545:DNH65557 DDL65545:DDL65557 CTP65545:CTP65557 CJT65545:CJT65557 BZX65545:BZX65557 BQB65545:BQB65557 BGF65545:BGF65557 AWJ65545:AWJ65557 AMN65545:AMN65557 ACR65545:ACR65557 SV65545:SV65557 IZ65545:IZ65557 D65545:D65557 WVL9:WVL21 WLP9:WLP21 WBT9:WBT21 VRX9:VRX21 VIB9:VIB21 UYF9:UYF21 UOJ9:UOJ21 UEN9:UEN21 TUR9:TUR21 TKV9:TKV21 TAZ9:TAZ21 SRD9:SRD21 SHH9:SHH21 RXL9:RXL21 RNP9:RNP21 RDT9:RDT21 QTX9:QTX21 QKB9:QKB21 QAF9:QAF21 PQJ9:PQJ21 PGN9:PGN21 OWR9:OWR21 OMV9:OMV21 OCZ9:OCZ21 NTD9:NTD21 NJH9:NJH21 MZL9:MZL21 MPP9:MPP21 MFT9:MFT21 LVX9:LVX21 LMB9:LMB21 LCF9:LCF21 KSJ9:KSJ21 KIN9:KIN21 JYR9:JYR21 JOV9:JOV21 JEZ9:JEZ21 IVD9:IVD21 ILH9:ILH21 IBL9:IBL21 HRP9:HRP21 HHT9:HHT21 GXX9:GXX21 GOB9:GOB21 GEF9:GEF21 FUJ9:FUJ21 FKN9:FKN21 FAR9:FAR21 EQV9:EQV21 EGZ9:EGZ21 DXD9:DXD21 DNH9:DNH21 DDL9:DDL21 CTP9:CTP21 CJT9:CJT21 BZX9:BZX21 BQB9:BQB21 BGF9:BGF21 AWJ9:AWJ21 AMN9:AMN21 ACR9:ACR21 SV9:SV21 IZ9:IZ21 D9:D21 WVL983078:WVL983082 WLP983078:WLP983082 WBT983078:WBT983082 VRX983078:VRX983082 VIB983078:VIB983082 UYF983078:UYF983082 UOJ983078:UOJ983082 UEN983078:UEN983082 TUR983078:TUR983082 TKV983078:TKV983082 TAZ983078:TAZ983082 SRD983078:SRD983082 SHH983078:SHH983082 RXL983078:RXL983082 RNP983078:RNP983082 RDT983078:RDT983082 QTX983078:QTX983082 QKB983078:QKB983082 QAF983078:QAF983082 PQJ983078:PQJ983082 PGN983078:PGN983082 OWR983078:OWR983082 OMV983078:OMV983082 OCZ983078:OCZ983082 NTD983078:NTD983082 NJH983078:NJH983082 MZL983078:MZL983082 MPP983078:MPP983082 MFT983078:MFT983082 LVX983078:LVX983082 LMB983078:LMB983082 LCF983078:LCF983082 KSJ983078:KSJ983082 KIN983078:KIN983082 JYR983078:JYR983082 JOV983078:JOV983082 JEZ983078:JEZ983082 IVD983078:IVD983082 ILH983078:ILH983082 IBL983078:IBL983082 HRP983078:HRP983082 HHT983078:HHT983082 GXX983078:GXX983082 GOB983078:GOB983082 GEF983078:GEF983082 FUJ983078:FUJ983082 FKN983078:FKN983082 FAR983078:FAR983082 EQV983078:EQV983082 EGZ983078:EGZ983082 DXD983078:DXD983082 DNH983078:DNH983082 DDL983078:DDL983082 CTP983078:CTP983082 CJT983078:CJT983082 BZX983078:BZX983082 BQB983078:BQB983082 BGF983078:BGF983082 AWJ983078:AWJ983082 AMN983078:AMN983082 ACR983078:ACR983082 SV983078:SV983082 IZ983078:IZ983082 D983078:D983082 WVL917542:WVL917546 WLP917542:WLP917546 WBT917542:WBT917546 VRX917542:VRX917546 VIB917542:VIB917546 UYF917542:UYF917546 UOJ917542:UOJ917546 UEN917542:UEN917546 TUR917542:TUR917546 TKV917542:TKV917546 TAZ917542:TAZ917546 SRD917542:SRD917546 SHH917542:SHH917546 RXL917542:RXL917546 RNP917542:RNP917546 RDT917542:RDT917546 QTX917542:QTX917546 QKB917542:QKB917546 QAF917542:QAF917546 PQJ917542:PQJ917546 PGN917542:PGN917546 OWR917542:OWR917546 OMV917542:OMV917546 OCZ917542:OCZ917546 NTD917542:NTD917546 NJH917542:NJH917546 MZL917542:MZL917546 MPP917542:MPP917546 MFT917542:MFT917546 LVX917542:LVX917546 LMB917542:LMB917546 LCF917542:LCF917546 KSJ917542:KSJ917546 KIN917542:KIN917546 JYR917542:JYR917546 JOV917542:JOV917546 JEZ917542:JEZ917546 IVD917542:IVD917546 ILH917542:ILH917546 IBL917542:IBL917546 HRP917542:HRP917546 HHT917542:HHT917546 GXX917542:GXX917546 GOB917542:GOB917546 GEF917542:GEF917546 FUJ917542:FUJ917546 FKN917542:FKN917546 FAR917542:FAR917546 EQV917542:EQV917546 EGZ917542:EGZ917546 DXD917542:DXD917546 DNH917542:DNH917546 DDL917542:DDL917546 CTP917542:CTP917546 CJT917542:CJT917546 BZX917542:BZX917546 BQB917542:BQB917546 BGF917542:BGF917546 AWJ917542:AWJ917546 AMN917542:AMN917546 ACR917542:ACR917546 SV917542:SV917546 IZ917542:IZ917546 D917542:D917546 WVL852006:WVL852010 WLP852006:WLP852010 WBT852006:WBT852010 VRX852006:VRX852010 VIB852006:VIB852010 UYF852006:UYF852010 UOJ852006:UOJ852010 UEN852006:UEN852010 TUR852006:TUR852010 TKV852006:TKV852010 TAZ852006:TAZ852010 SRD852006:SRD852010 SHH852006:SHH852010 RXL852006:RXL852010 RNP852006:RNP852010 RDT852006:RDT852010 QTX852006:QTX852010 QKB852006:QKB852010 QAF852006:QAF852010 PQJ852006:PQJ852010 PGN852006:PGN852010 OWR852006:OWR852010 OMV852006:OMV852010 OCZ852006:OCZ852010 NTD852006:NTD852010 NJH852006:NJH852010 MZL852006:MZL852010 MPP852006:MPP852010 MFT852006:MFT852010 LVX852006:LVX852010 LMB852006:LMB852010 LCF852006:LCF852010 KSJ852006:KSJ852010 KIN852006:KIN852010 JYR852006:JYR852010 JOV852006:JOV852010 JEZ852006:JEZ852010 IVD852006:IVD852010 ILH852006:ILH852010 IBL852006:IBL852010 HRP852006:HRP852010 HHT852006:HHT852010 GXX852006:GXX852010 GOB852006:GOB852010 GEF852006:GEF852010 FUJ852006:FUJ852010 FKN852006:FKN852010 FAR852006:FAR852010 EQV852006:EQV852010 EGZ852006:EGZ852010 DXD852006:DXD852010 DNH852006:DNH852010 DDL852006:DDL852010 CTP852006:CTP852010 CJT852006:CJT852010 BZX852006:BZX852010 BQB852006:BQB852010 BGF852006:BGF852010 AWJ852006:AWJ852010 AMN852006:AMN852010 ACR852006:ACR852010 SV852006:SV852010 IZ852006:IZ852010 D852006:D852010 WVL786470:WVL786474 WLP786470:WLP786474 WBT786470:WBT786474 VRX786470:VRX786474 VIB786470:VIB786474 UYF786470:UYF786474 UOJ786470:UOJ786474 UEN786470:UEN786474 TUR786470:TUR786474 TKV786470:TKV786474 TAZ786470:TAZ786474 SRD786470:SRD786474 SHH786470:SHH786474 RXL786470:RXL786474 RNP786470:RNP786474 RDT786470:RDT786474 QTX786470:QTX786474 QKB786470:QKB786474 QAF786470:QAF786474 PQJ786470:PQJ786474 PGN786470:PGN786474 OWR786470:OWR786474 OMV786470:OMV786474 OCZ786470:OCZ786474 NTD786470:NTD786474 NJH786470:NJH786474 MZL786470:MZL786474 MPP786470:MPP786474 MFT786470:MFT786474 LVX786470:LVX786474 LMB786470:LMB786474 LCF786470:LCF786474 KSJ786470:KSJ786474 KIN786470:KIN786474 JYR786470:JYR786474 JOV786470:JOV786474 JEZ786470:JEZ786474 IVD786470:IVD786474 ILH786470:ILH786474 IBL786470:IBL786474 HRP786470:HRP786474 HHT786470:HHT786474 GXX786470:GXX786474 GOB786470:GOB786474 GEF786470:GEF786474 FUJ786470:FUJ786474 FKN786470:FKN786474 FAR786470:FAR786474 EQV786470:EQV786474 EGZ786470:EGZ786474 DXD786470:DXD786474 DNH786470:DNH786474 DDL786470:DDL786474 CTP786470:CTP786474 CJT786470:CJT786474 BZX786470:BZX786474 BQB786470:BQB786474 BGF786470:BGF786474 AWJ786470:AWJ786474 AMN786470:AMN786474 ACR786470:ACR786474 SV786470:SV786474 IZ786470:IZ786474 D786470:D786474 WVL720934:WVL720938 WLP720934:WLP720938 WBT720934:WBT720938 VRX720934:VRX720938 VIB720934:VIB720938 UYF720934:UYF720938 UOJ720934:UOJ720938 UEN720934:UEN720938 TUR720934:TUR720938 TKV720934:TKV720938 TAZ720934:TAZ720938 SRD720934:SRD720938 SHH720934:SHH720938 RXL720934:RXL720938 RNP720934:RNP720938 RDT720934:RDT720938 QTX720934:QTX720938 QKB720934:QKB720938 QAF720934:QAF720938 PQJ720934:PQJ720938 PGN720934:PGN720938 OWR720934:OWR720938 OMV720934:OMV720938 OCZ720934:OCZ720938 NTD720934:NTD720938 NJH720934:NJH720938 MZL720934:MZL720938 MPP720934:MPP720938 MFT720934:MFT720938 LVX720934:LVX720938 LMB720934:LMB720938 LCF720934:LCF720938 KSJ720934:KSJ720938 KIN720934:KIN720938 JYR720934:JYR720938 JOV720934:JOV720938 JEZ720934:JEZ720938 IVD720934:IVD720938 ILH720934:ILH720938 IBL720934:IBL720938 HRP720934:HRP720938 HHT720934:HHT720938 GXX720934:GXX720938 GOB720934:GOB720938 GEF720934:GEF720938 FUJ720934:FUJ720938 FKN720934:FKN720938 FAR720934:FAR720938 EQV720934:EQV720938 EGZ720934:EGZ720938 DXD720934:DXD720938 DNH720934:DNH720938 DDL720934:DDL720938 CTP720934:CTP720938 CJT720934:CJT720938 BZX720934:BZX720938 BQB720934:BQB720938 BGF720934:BGF720938 AWJ720934:AWJ720938 AMN720934:AMN720938 ACR720934:ACR720938 SV720934:SV720938 IZ720934:IZ720938 D720934:D720938 WVL655398:WVL655402 WLP655398:WLP655402 WBT655398:WBT655402 VRX655398:VRX655402 VIB655398:VIB655402 UYF655398:UYF655402 UOJ655398:UOJ655402 UEN655398:UEN655402 TUR655398:TUR655402 TKV655398:TKV655402 TAZ655398:TAZ655402 SRD655398:SRD655402 SHH655398:SHH655402 RXL655398:RXL655402 RNP655398:RNP655402 RDT655398:RDT655402 QTX655398:QTX655402 QKB655398:QKB655402 QAF655398:QAF655402 PQJ655398:PQJ655402 PGN655398:PGN655402 OWR655398:OWR655402 OMV655398:OMV655402 OCZ655398:OCZ655402 NTD655398:NTD655402 NJH655398:NJH655402 MZL655398:MZL655402 MPP655398:MPP655402 MFT655398:MFT655402 LVX655398:LVX655402 LMB655398:LMB655402 LCF655398:LCF655402 KSJ655398:KSJ655402 KIN655398:KIN655402 JYR655398:JYR655402 JOV655398:JOV655402 JEZ655398:JEZ655402 IVD655398:IVD655402 ILH655398:ILH655402 IBL655398:IBL655402 HRP655398:HRP655402 HHT655398:HHT655402 GXX655398:GXX655402 GOB655398:GOB655402 GEF655398:GEF655402 FUJ655398:FUJ655402 FKN655398:FKN655402 FAR655398:FAR655402 EQV655398:EQV655402 EGZ655398:EGZ655402 DXD655398:DXD655402 DNH655398:DNH655402 DDL655398:DDL655402 CTP655398:CTP655402 CJT655398:CJT655402 BZX655398:BZX655402 BQB655398:BQB655402 BGF655398:BGF655402 AWJ655398:AWJ655402 AMN655398:AMN655402 ACR655398:ACR655402 SV655398:SV655402 IZ655398:IZ655402 D655398:D655402 WVL589862:WVL589866 WLP589862:WLP589866 WBT589862:WBT589866 VRX589862:VRX589866 VIB589862:VIB589866 UYF589862:UYF589866 UOJ589862:UOJ589866 UEN589862:UEN589866 TUR589862:TUR589866 TKV589862:TKV589866 TAZ589862:TAZ589866 SRD589862:SRD589866 SHH589862:SHH589866 RXL589862:RXL589866 RNP589862:RNP589866 RDT589862:RDT589866 QTX589862:QTX589866 QKB589862:QKB589866 QAF589862:QAF589866 PQJ589862:PQJ589866 PGN589862:PGN589866 OWR589862:OWR589866 OMV589862:OMV589866 OCZ589862:OCZ589866 NTD589862:NTD589866 NJH589862:NJH589866 MZL589862:MZL589866 MPP589862:MPP589866 MFT589862:MFT589866 LVX589862:LVX589866 LMB589862:LMB589866 LCF589862:LCF589866 KSJ589862:KSJ589866 KIN589862:KIN589866 JYR589862:JYR589866 JOV589862:JOV589866 JEZ589862:JEZ589866 IVD589862:IVD589866 ILH589862:ILH589866 IBL589862:IBL589866 HRP589862:HRP589866 HHT589862:HHT589866 GXX589862:GXX589866 GOB589862:GOB589866 GEF589862:GEF589866 FUJ589862:FUJ589866 FKN589862:FKN589866 FAR589862:FAR589866 EQV589862:EQV589866 EGZ589862:EGZ589866 DXD589862:DXD589866 DNH589862:DNH589866 DDL589862:DDL589866 CTP589862:CTP589866 CJT589862:CJT589866 BZX589862:BZX589866 BQB589862:BQB589866 BGF589862:BGF589866 AWJ589862:AWJ589866 AMN589862:AMN589866 ACR589862:ACR589866 SV589862:SV589866 IZ589862:IZ589866 D589862:D589866 WVL524326:WVL524330 WLP524326:WLP524330 WBT524326:WBT524330 VRX524326:VRX524330 VIB524326:VIB524330 UYF524326:UYF524330 UOJ524326:UOJ524330 UEN524326:UEN524330 TUR524326:TUR524330 TKV524326:TKV524330 TAZ524326:TAZ524330 SRD524326:SRD524330 SHH524326:SHH524330 RXL524326:RXL524330 RNP524326:RNP524330 RDT524326:RDT524330 QTX524326:QTX524330 QKB524326:QKB524330 QAF524326:QAF524330 PQJ524326:PQJ524330 PGN524326:PGN524330 OWR524326:OWR524330 OMV524326:OMV524330 OCZ524326:OCZ524330 NTD524326:NTD524330 NJH524326:NJH524330 MZL524326:MZL524330 MPP524326:MPP524330 MFT524326:MFT524330 LVX524326:LVX524330 LMB524326:LMB524330 LCF524326:LCF524330 KSJ524326:KSJ524330 KIN524326:KIN524330 JYR524326:JYR524330 JOV524326:JOV524330 JEZ524326:JEZ524330 IVD524326:IVD524330 ILH524326:ILH524330 IBL524326:IBL524330 HRP524326:HRP524330 HHT524326:HHT524330 GXX524326:GXX524330 GOB524326:GOB524330 GEF524326:GEF524330 FUJ524326:FUJ524330 FKN524326:FKN524330 FAR524326:FAR524330 EQV524326:EQV524330 EGZ524326:EGZ524330 DXD524326:DXD524330 DNH524326:DNH524330 DDL524326:DDL524330 CTP524326:CTP524330 CJT524326:CJT524330 BZX524326:BZX524330 BQB524326:BQB524330 BGF524326:BGF524330 AWJ524326:AWJ524330 AMN524326:AMN524330 ACR524326:ACR524330 SV524326:SV524330 IZ524326:IZ524330 D524326:D524330 WVL458790:WVL458794 WLP458790:WLP458794 WBT458790:WBT458794 VRX458790:VRX458794 VIB458790:VIB458794 UYF458790:UYF458794 UOJ458790:UOJ458794 UEN458790:UEN458794 TUR458790:TUR458794 TKV458790:TKV458794 TAZ458790:TAZ458794 SRD458790:SRD458794 SHH458790:SHH458794 RXL458790:RXL458794 RNP458790:RNP458794 RDT458790:RDT458794 QTX458790:QTX458794 QKB458790:QKB458794 QAF458790:QAF458794 PQJ458790:PQJ458794 PGN458790:PGN458794 OWR458790:OWR458794 OMV458790:OMV458794 OCZ458790:OCZ458794 NTD458790:NTD458794 NJH458790:NJH458794 MZL458790:MZL458794 MPP458790:MPP458794 MFT458790:MFT458794 LVX458790:LVX458794 LMB458790:LMB458794 LCF458790:LCF458794 KSJ458790:KSJ458794 KIN458790:KIN458794 JYR458790:JYR458794 JOV458790:JOV458794 JEZ458790:JEZ458794 IVD458790:IVD458794 ILH458790:ILH458794 IBL458790:IBL458794 HRP458790:HRP458794 HHT458790:HHT458794 GXX458790:GXX458794 GOB458790:GOB458794 GEF458790:GEF458794 FUJ458790:FUJ458794 FKN458790:FKN458794 FAR458790:FAR458794 EQV458790:EQV458794 EGZ458790:EGZ458794 DXD458790:DXD458794 DNH458790:DNH458794 DDL458790:DDL458794 CTP458790:CTP458794 CJT458790:CJT458794 BZX458790:BZX458794 BQB458790:BQB458794 BGF458790:BGF458794 AWJ458790:AWJ458794 AMN458790:AMN458794 ACR458790:ACR458794 SV458790:SV458794 IZ458790:IZ458794 D458790:D458794 WVL393254:WVL393258 WLP393254:WLP393258 WBT393254:WBT393258 VRX393254:VRX393258 VIB393254:VIB393258 UYF393254:UYF393258 UOJ393254:UOJ393258 UEN393254:UEN393258 TUR393254:TUR393258 TKV393254:TKV393258 TAZ393254:TAZ393258 SRD393254:SRD393258 SHH393254:SHH393258 RXL393254:RXL393258 RNP393254:RNP393258 RDT393254:RDT393258 QTX393254:QTX393258 QKB393254:QKB393258 QAF393254:QAF393258 PQJ393254:PQJ393258 PGN393254:PGN393258 OWR393254:OWR393258 OMV393254:OMV393258 OCZ393254:OCZ393258 NTD393254:NTD393258 NJH393254:NJH393258 MZL393254:MZL393258 MPP393254:MPP393258 MFT393254:MFT393258 LVX393254:LVX393258 LMB393254:LMB393258 LCF393254:LCF393258 KSJ393254:KSJ393258 KIN393254:KIN393258 JYR393254:JYR393258 JOV393254:JOV393258 JEZ393254:JEZ393258 IVD393254:IVD393258 ILH393254:ILH393258 IBL393254:IBL393258 HRP393254:HRP393258 HHT393254:HHT393258 GXX393254:GXX393258 GOB393254:GOB393258 GEF393254:GEF393258 FUJ393254:FUJ393258 FKN393254:FKN393258 FAR393254:FAR393258 EQV393254:EQV393258 EGZ393254:EGZ393258 DXD393254:DXD393258 DNH393254:DNH393258 DDL393254:DDL393258 CTP393254:CTP393258 CJT393254:CJT393258 BZX393254:BZX393258 BQB393254:BQB393258 BGF393254:BGF393258 AWJ393254:AWJ393258 AMN393254:AMN393258 ACR393254:ACR393258 SV393254:SV393258 IZ393254:IZ393258 D393254:D393258 WVL327718:WVL327722 WLP327718:WLP327722 WBT327718:WBT327722 VRX327718:VRX327722 VIB327718:VIB327722 UYF327718:UYF327722 UOJ327718:UOJ327722 UEN327718:UEN327722 TUR327718:TUR327722 TKV327718:TKV327722 TAZ327718:TAZ327722 SRD327718:SRD327722 SHH327718:SHH327722 RXL327718:RXL327722 RNP327718:RNP327722 RDT327718:RDT327722 QTX327718:QTX327722 QKB327718:QKB327722 QAF327718:QAF327722 PQJ327718:PQJ327722 PGN327718:PGN327722 OWR327718:OWR327722 OMV327718:OMV327722 OCZ327718:OCZ327722 NTD327718:NTD327722 NJH327718:NJH327722 MZL327718:MZL327722 MPP327718:MPP327722 MFT327718:MFT327722 LVX327718:LVX327722 LMB327718:LMB327722 LCF327718:LCF327722 KSJ327718:KSJ327722 KIN327718:KIN327722 JYR327718:JYR327722 JOV327718:JOV327722 JEZ327718:JEZ327722 IVD327718:IVD327722 ILH327718:ILH327722 IBL327718:IBL327722 HRP327718:HRP327722 HHT327718:HHT327722 GXX327718:GXX327722 GOB327718:GOB327722 GEF327718:GEF327722 FUJ327718:FUJ327722 FKN327718:FKN327722 FAR327718:FAR327722 EQV327718:EQV327722 EGZ327718:EGZ327722 DXD327718:DXD327722 DNH327718:DNH327722 DDL327718:DDL327722 CTP327718:CTP327722 CJT327718:CJT327722 BZX327718:BZX327722 BQB327718:BQB327722 BGF327718:BGF327722 AWJ327718:AWJ327722 AMN327718:AMN327722 ACR327718:ACR327722 SV327718:SV327722 IZ327718:IZ327722 D327718:D327722 WVL262182:WVL262186 WLP262182:WLP262186 WBT262182:WBT262186 VRX262182:VRX262186 VIB262182:VIB262186 UYF262182:UYF262186 UOJ262182:UOJ262186 UEN262182:UEN262186 TUR262182:TUR262186 TKV262182:TKV262186 TAZ262182:TAZ262186 SRD262182:SRD262186 SHH262182:SHH262186 RXL262182:RXL262186 RNP262182:RNP262186 RDT262182:RDT262186 QTX262182:QTX262186 QKB262182:QKB262186 QAF262182:QAF262186 PQJ262182:PQJ262186 PGN262182:PGN262186 OWR262182:OWR262186 OMV262182:OMV262186 OCZ262182:OCZ262186 NTD262182:NTD262186 NJH262182:NJH262186 MZL262182:MZL262186 MPP262182:MPP262186 MFT262182:MFT262186 LVX262182:LVX262186 LMB262182:LMB262186 LCF262182:LCF262186 KSJ262182:KSJ262186 KIN262182:KIN262186 JYR262182:JYR262186 JOV262182:JOV262186 JEZ262182:JEZ262186 IVD262182:IVD262186 ILH262182:ILH262186 IBL262182:IBL262186 HRP262182:HRP262186 HHT262182:HHT262186 GXX262182:GXX262186 GOB262182:GOB262186 GEF262182:GEF262186 FUJ262182:FUJ262186 FKN262182:FKN262186 FAR262182:FAR262186 EQV262182:EQV262186 EGZ262182:EGZ262186 DXD262182:DXD262186 DNH262182:DNH262186 DDL262182:DDL262186 CTP262182:CTP262186 CJT262182:CJT262186 BZX262182:BZX262186 BQB262182:BQB262186 BGF262182:BGF262186 AWJ262182:AWJ262186 AMN262182:AMN262186 ACR262182:ACR262186 SV262182:SV262186 IZ262182:IZ262186 D262182:D262186 WVL196646:WVL196650 WLP196646:WLP196650 WBT196646:WBT196650 VRX196646:VRX196650 VIB196646:VIB196650 UYF196646:UYF196650 UOJ196646:UOJ196650 UEN196646:UEN196650 TUR196646:TUR196650 TKV196646:TKV196650 TAZ196646:TAZ196650 SRD196646:SRD196650 SHH196646:SHH196650 RXL196646:RXL196650 RNP196646:RNP196650 RDT196646:RDT196650 QTX196646:QTX196650 QKB196646:QKB196650 QAF196646:QAF196650 PQJ196646:PQJ196650 PGN196646:PGN196650 OWR196646:OWR196650 OMV196646:OMV196650 OCZ196646:OCZ196650 NTD196646:NTD196650 NJH196646:NJH196650 MZL196646:MZL196650 MPP196646:MPP196650 MFT196646:MFT196650 LVX196646:LVX196650 LMB196646:LMB196650 LCF196646:LCF196650 KSJ196646:KSJ196650 KIN196646:KIN196650 JYR196646:JYR196650 JOV196646:JOV196650 JEZ196646:JEZ196650 IVD196646:IVD196650 ILH196646:ILH196650 IBL196646:IBL196650 HRP196646:HRP196650 HHT196646:HHT196650 GXX196646:GXX196650 GOB196646:GOB196650 GEF196646:GEF196650 FUJ196646:FUJ196650 FKN196646:FKN196650 FAR196646:FAR196650 EQV196646:EQV196650 EGZ196646:EGZ196650 DXD196646:DXD196650 DNH196646:DNH196650 DDL196646:DDL196650 CTP196646:CTP196650 CJT196646:CJT196650 BZX196646:BZX196650 BQB196646:BQB196650 BGF196646:BGF196650 AWJ196646:AWJ196650 AMN196646:AMN196650 ACR196646:ACR196650 SV196646:SV196650 IZ196646:IZ196650 D196646:D196650 WVL131110:WVL131114 WLP131110:WLP131114 WBT131110:WBT131114 VRX131110:VRX131114 VIB131110:VIB131114 UYF131110:UYF131114 UOJ131110:UOJ131114 UEN131110:UEN131114 TUR131110:TUR131114 TKV131110:TKV131114 TAZ131110:TAZ131114 SRD131110:SRD131114 SHH131110:SHH131114 RXL131110:RXL131114 RNP131110:RNP131114 RDT131110:RDT131114 QTX131110:QTX131114 QKB131110:QKB131114 QAF131110:QAF131114 PQJ131110:PQJ131114 PGN131110:PGN131114 OWR131110:OWR131114 OMV131110:OMV131114 OCZ131110:OCZ131114 NTD131110:NTD131114 NJH131110:NJH131114 MZL131110:MZL131114 MPP131110:MPP131114 MFT131110:MFT131114 LVX131110:LVX131114 LMB131110:LMB131114 LCF131110:LCF131114 KSJ131110:KSJ131114 KIN131110:KIN131114 JYR131110:JYR131114 JOV131110:JOV131114 JEZ131110:JEZ131114 IVD131110:IVD131114 ILH131110:ILH131114 IBL131110:IBL131114 HRP131110:HRP131114 HHT131110:HHT131114 GXX131110:GXX131114 GOB131110:GOB131114 GEF131110:GEF131114 FUJ131110:FUJ131114 FKN131110:FKN131114 FAR131110:FAR131114 EQV131110:EQV131114 EGZ131110:EGZ131114 DXD131110:DXD131114 DNH131110:DNH131114 DDL131110:DDL131114 CTP131110:CTP131114 CJT131110:CJT131114 BZX131110:BZX131114 BQB131110:BQB131114 BGF131110:BGF131114 AWJ131110:AWJ131114 AMN131110:AMN131114 ACR131110:ACR131114 SV131110:SV131114 IZ131110:IZ131114 D131110:D131114 WVL65574:WVL65578 WLP65574:WLP65578 WBT65574:WBT65578 VRX65574:VRX65578 VIB65574:VIB65578 UYF65574:UYF65578 UOJ65574:UOJ65578 UEN65574:UEN65578 TUR65574:TUR65578 TKV65574:TKV65578 TAZ65574:TAZ65578 SRD65574:SRD65578 SHH65574:SHH65578 RXL65574:RXL65578 RNP65574:RNP65578 RDT65574:RDT65578 QTX65574:QTX65578 QKB65574:QKB65578 QAF65574:QAF65578 PQJ65574:PQJ65578 PGN65574:PGN65578 OWR65574:OWR65578 OMV65574:OMV65578 OCZ65574:OCZ65578 NTD65574:NTD65578 NJH65574:NJH65578 MZL65574:MZL65578 MPP65574:MPP65578 MFT65574:MFT65578 LVX65574:LVX65578 LMB65574:LMB65578 LCF65574:LCF65578 KSJ65574:KSJ65578 KIN65574:KIN65578 JYR65574:JYR65578 JOV65574:JOV65578 JEZ65574:JEZ65578 IVD65574:IVD65578 ILH65574:ILH65578 IBL65574:IBL65578 HRP65574:HRP65578 HHT65574:HHT65578 GXX65574:GXX65578 GOB65574:GOB65578 GEF65574:GEF65578 FUJ65574:FUJ65578 FKN65574:FKN65578 FAR65574:FAR65578 EQV65574:EQV65578 EGZ65574:EGZ65578 DXD65574:DXD65578 DNH65574:DNH65578 DDL65574:DDL65578 CTP65574:CTP65578 CJT65574:CJT65578 BZX65574:BZX65578 BQB65574:BQB65578 BGF65574:BGF65578 AWJ65574:AWJ65578 AMN65574:AMN65578 ACR65574:ACR65578 SV65574:SV65578 IZ65574:IZ65578 D65574:D65578 WVL38:WVL42 WLP38:WLP42 WBT38:WBT42 VRX38:VRX42 VIB38:VIB42 UYF38:UYF42 UOJ38:UOJ42 UEN38:UEN42 TUR38:TUR42 TKV38:TKV42 TAZ38:TAZ42 SRD38:SRD42 SHH38:SHH42 RXL38:RXL42 RNP38:RNP42 RDT38:RDT42 QTX38:QTX42 QKB38:QKB42 QAF38:QAF42 PQJ38:PQJ42 PGN38:PGN42 OWR38:OWR42 OMV38:OMV42 OCZ38:OCZ42 NTD38:NTD42 NJH38:NJH42 MZL38:MZL42 MPP38:MPP42 MFT38:MFT42 LVX38:LVX42 LMB38:LMB42 LCF38:LCF42 KSJ38:KSJ42 KIN38:KIN42 JYR38:JYR42 JOV38:JOV42 JEZ38:JEZ42 IVD38:IVD42 ILH38:ILH42 IBL38:IBL42 HRP38:HRP42 HHT38:HHT42 GXX38:GXX42 GOB38:GOB42 GEF38:GEF42 FUJ38:FUJ42 FKN38:FKN42 FAR38:FAR42 EQV38:EQV42 EGZ38:EGZ42 DXD38:DXD42 DNH38:DNH42 DDL38:DDL42 CTP38:CTP42 CJT38:CJT42 BZX38:BZX42 BQB38:BQB42 BGF38:BGF42 AWJ38:AWJ42 AMN38:AMN42 ACR38:ACR42 SV38:SV42 IZ38:IZ42">
      <formula1>"1,2,3"</formula1>
    </dataValidation>
  </dataValidations>
  <pageMargins left="1" right="0.25" top="1.25" bottom="0.5" header="0.5" footer="0.25"/>
  <pageSetup scale="70" orientation="portrait" r:id="rId1"/>
  <headerFooter scaleWithDoc="0" alignWithMargins="0">
    <oddHeader>&amp;R&amp;"Times New Roman,Regular"PacifiCorp Docket UE-100749
Exhibit No. ___ (MDF-2)
Page &amp;P of &amp;N
Revised 12/6/10</oddHeader>
  </headerFooter>
  <drawing r:id="rId2"/>
</worksheet>
</file>

<file path=xl/worksheets/sheet32.xml><?xml version="1.0" encoding="utf-8"?>
<worksheet xmlns="http://schemas.openxmlformats.org/spreadsheetml/2006/main" xmlns:r="http://schemas.openxmlformats.org/officeDocument/2006/relationships">
  <dimension ref="A1:H67"/>
  <sheetViews>
    <sheetView tabSelected="1" topLeftCell="A25" zoomScaleNormal="100" workbookViewId="0">
      <selection activeCell="I6" sqref="I6"/>
    </sheetView>
  </sheetViews>
  <sheetFormatPr defaultColWidth="14.140625" defaultRowHeight="15.6" customHeight="1"/>
  <cols>
    <col min="1" max="1" width="31.140625" style="1381" customWidth="1"/>
    <col min="2" max="2" width="36" style="1381" customWidth="1"/>
    <col min="3" max="3" width="6.42578125" style="1379" customWidth="1"/>
    <col min="4" max="4" width="15.42578125" style="1381" bestFit="1" customWidth="1"/>
    <col min="5" max="5" width="9.85546875" style="1381" bestFit="1" customWidth="1"/>
    <col min="6" max="6" width="15.140625" style="1381" customWidth="1"/>
    <col min="7" max="7" width="16.42578125" style="1381" bestFit="1" customWidth="1"/>
    <col min="8" max="8" width="6.140625" style="1379" bestFit="1" customWidth="1"/>
    <col min="9" max="16384" width="14.140625" style="1381"/>
  </cols>
  <sheetData>
    <row r="1" spans="1:8" ht="15.6" customHeight="1">
      <c r="A1" s="1378" t="s">
        <v>134</v>
      </c>
      <c r="B1" s="1379"/>
      <c r="D1" s="1379"/>
      <c r="E1" s="1379"/>
      <c r="F1" s="1379"/>
      <c r="G1" s="1379"/>
      <c r="H1" s="1380"/>
    </row>
    <row r="2" spans="1:8" ht="15.6" customHeight="1">
      <c r="A2" s="1378" t="s">
        <v>578</v>
      </c>
      <c r="B2" s="1379"/>
      <c r="D2" s="1379"/>
      <c r="E2" s="1379"/>
      <c r="F2" s="1379"/>
      <c r="G2" s="1379"/>
    </row>
    <row r="3" spans="1:8" ht="15.6" customHeight="1">
      <c r="A3" s="1378" t="s">
        <v>920</v>
      </c>
      <c r="B3" s="1379"/>
      <c r="D3" s="1379"/>
      <c r="E3" s="1379"/>
      <c r="F3" s="1379"/>
      <c r="G3" s="1379"/>
    </row>
    <row r="4" spans="1:8" ht="15.6" customHeight="1">
      <c r="B4" s="1379"/>
      <c r="D4" s="1379"/>
      <c r="E4" s="1379"/>
      <c r="F4" s="1379"/>
      <c r="G4" s="1379"/>
    </row>
    <row r="5" spans="1:8" ht="15.6" customHeight="1">
      <c r="B5" s="1379"/>
      <c r="D5" s="1379" t="s">
        <v>268</v>
      </c>
      <c r="E5" s="1379"/>
      <c r="F5" s="1379"/>
      <c r="G5" s="1379" t="s">
        <v>437</v>
      </c>
    </row>
    <row r="6" spans="1:8" ht="15.6" customHeight="1">
      <c r="B6" s="1382" t="s">
        <v>270</v>
      </c>
      <c r="C6" s="1382" t="s">
        <v>271</v>
      </c>
      <c r="D6" s="1382" t="s">
        <v>272</v>
      </c>
      <c r="E6" s="1382" t="s">
        <v>273</v>
      </c>
      <c r="F6" s="1382" t="s">
        <v>274</v>
      </c>
      <c r="G6" s="1382" t="s">
        <v>275</v>
      </c>
      <c r="H6" s="1379" t="s">
        <v>276</v>
      </c>
    </row>
    <row r="7" spans="1:8" ht="15.6" customHeight="1">
      <c r="A7" s="1383" t="s">
        <v>392</v>
      </c>
      <c r="B7" s="1061"/>
      <c r="C7" s="1061"/>
      <c r="D7" s="1384"/>
      <c r="E7" s="1061"/>
      <c r="F7" s="1385"/>
      <c r="G7" s="1386"/>
    </row>
    <row r="8" spans="1:8" ht="15.6" customHeight="1">
      <c r="A8" s="1383" t="s">
        <v>631</v>
      </c>
      <c r="B8" s="1061" t="s">
        <v>632</v>
      </c>
      <c r="C8" s="1385">
        <v>3</v>
      </c>
      <c r="D8" s="1384">
        <v>3942543.8100000005</v>
      </c>
      <c r="E8" s="1167" t="s">
        <v>386</v>
      </c>
      <c r="F8" s="1387">
        <v>0.220870814871235</v>
      </c>
      <c r="G8" s="1386">
        <f>+F8*D8</f>
        <v>870792.86398024356</v>
      </c>
      <c r="H8" s="1379" t="s">
        <v>463</v>
      </c>
    </row>
    <row r="9" spans="1:8" ht="15.6" customHeight="1">
      <c r="A9" s="1381" t="s">
        <v>633</v>
      </c>
      <c r="B9" s="1061" t="s">
        <v>632</v>
      </c>
      <c r="C9" s="1385">
        <v>3</v>
      </c>
      <c r="D9" s="1384">
        <v>-200833774.41000003</v>
      </c>
      <c r="E9" s="1167" t="s">
        <v>386</v>
      </c>
      <c r="F9" s="1387">
        <v>0.220870814871235</v>
      </c>
      <c r="G9" s="1386">
        <f>+F9*D9</f>
        <v>-44358319.407602489</v>
      </c>
      <c r="H9" s="1379" t="s">
        <v>463</v>
      </c>
    </row>
    <row r="10" spans="1:8" ht="15.6" customHeight="1">
      <c r="B10" s="1068"/>
      <c r="C10" s="1385"/>
      <c r="D10" s="1384"/>
      <c r="E10" s="1167"/>
      <c r="F10" s="1387"/>
      <c r="G10" s="1388"/>
    </row>
    <row r="11" spans="1:8" ht="15.6" customHeight="1" thickBot="1">
      <c r="A11" s="1383" t="s">
        <v>634</v>
      </c>
      <c r="B11" s="1061"/>
      <c r="C11" s="1385"/>
      <c r="D11" s="1389">
        <f>+D9+D8</f>
        <v>-196891230.60000002</v>
      </c>
      <c r="E11" s="1167"/>
      <c r="F11" s="1387"/>
      <c r="G11" s="1389">
        <f>+G9+G8</f>
        <v>-43487526.543622248</v>
      </c>
    </row>
    <row r="12" spans="1:8" ht="15.6" customHeight="1">
      <c r="A12" s="1383"/>
      <c r="B12" s="1061"/>
      <c r="C12" s="1385"/>
      <c r="D12" s="1384"/>
      <c r="E12" s="1167"/>
      <c r="F12" s="1387"/>
      <c r="G12" s="1211"/>
    </row>
    <row r="13" spans="1:8" ht="15.6" customHeight="1">
      <c r="A13" s="1381" t="s">
        <v>393</v>
      </c>
      <c r="B13" s="1061"/>
      <c r="C13" s="1385"/>
      <c r="D13" s="1384"/>
      <c r="E13" s="1167"/>
      <c r="F13" s="1387"/>
      <c r="G13" s="1211"/>
    </row>
    <row r="14" spans="1:8" ht="15.6" customHeight="1">
      <c r="A14" s="1381" t="s">
        <v>635</v>
      </c>
      <c r="B14" s="1061" t="s">
        <v>636</v>
      </c>
      <c r="C14" s="1385">
        <v>3</v>
      </c>
      <c r="D14" s="1384">
        <v>-30937256.32031773</v>
      </c>
      <c r="E14" s="1167" t="s">
        <v>386</v>
      </c>
      <c r="F14" s="1387">
        <v>0.220870814871235</v>
      </c>
      <c r="G14" s="1390">
        <f>(+F14*D14)</f>
        <v>-6833137.013348842</v>
      </c>
      <c r="H14" s="1379" t="s">
        <v>463</v>
      </c>
    </row>
    <row r="15" spans="1:8" ht="15.6" customHeight="1">
      <c r="A15" s="1383" t="s">
        <v>637</v>
      </c>
      <c r="B15" s="1061" t="s">
        <v>636</v>
      </c>
      <c r="C15" s="1385">
        <v>3</v>
      </c>
      <c r="D15" s="1384">
        <v>-12341338.259682257</v>
      </c>
      <c r="E15" s="1167" t="s">
        <v>394</v>
      </c>
      <c r="F15" s="1387">
        <v>0.22270549443887661</v>
      </c>
      <c r="G15" s="1390">
        <f>(+F15*D15)</f>
        <v>-2748483.8391599618</v>
      </c>
      <c r="H15" s="1379" t="s">
        <v>463</v>
      </c>
    </row>
    <row r="16" spans="1:8" ht="15.6" customHeight="1">
      <c r="A16" s="1383" t="s">
        <v>395</v>
      </c>
      <c r="B16" s="1061" t="s">
        <v>636</v>
      </c>
      <c r="C16" s="1385">
        <v>3</v>
      </c>
      <c r="D16" s="1384">
        <v>550719.50999999978</v>
      </c>
      <c r="E16" s="1166" t="s">
        <v>280</v>
      </c>
      <c r="F16" s="1387" t="s">
        <v>281</v>
      </c>
      <c r="G16" s="1386">
        <f>+D16</f>
        <v>550719.50999999978</v>
      </c>
      <c r="H16" s="1379" t="s">
        <v>463</v>
      </c>
    </row>
    <row r="17" spans="1:8" ht="15.6" customHeight="1">
      <c r="A17" s="1383" t="s">
        <v>638</v>
      </c>
      <c r="B17" s="1061" t="s">
        <v>636</v>
      </c>
      <c r="C17" s="1385">
        <v>3</v>
      </c>
      <c r="D17" s="1384">
        <v>-1365892.7599999905</v>
      </c>
      <c r="E17" s="1166" t="s">
        <v>386</v>
      </c>
      <c r="F17" s="1387">
        <v>0.220870814871235</v>
      </c>
      <c r="G17" s="1386">
        <f t="shared" ref="G17:G18" si="0">+F17*D17</f>
        <v>-301685.84692791809</v>
      </c>
      <c r="H17" s="1379" t="s">
        <v>463</v>
      </c>
    </row>
    <row r="18" spans="1:8" ht="15.6" customHeight="1">
      <c r="A18" s="1383" t="s">
        <v>639</v>
      </c>
      <c r="B18" s="1061" t="s">
        <v>636</v>
      </c>
      <c r="C18" s="1391">
        <v>3</v>
      </c>
      <c r="D18" s="1384">
        <v>3154179.08</v>
      </c>
      <c r="E18" s="1166" t="s">
        <v>386</v>
      </c>
      <c r="F18" s="1387">
        <v>0.220870814871235</v>
      </c>
      <c r="G18" s="1386">
        <f t="shared" si="0"/>
        <v>696666.10364940239</v>
      </c>
      <c r="H18" s="1379" t="s">
        <v>463</v>
      </c>
    </row>
    <row r="19" spans="1:8" ht="15.6" customHeight="1">
      <c r="A19" s="1571" t="s">
        <v>995</v>
      </c>
      <c r="B19" s="1573" t="s">
        <v>636</v>
      </c>
      <c r="C19" s="1391"/>
      <c r="D19" s="1384"/>
      <c r="E19" s="1166"/>
      <c r="F19" s="1387"/>
      <c r="G19" s="1572">
        <v>-5292148</v>
      </c>
    </row>
    <row r="20" spans="1:8" ht="15.6" customHeight="1">
      <c r="A20" s="1383"/>
      <c r="B20" s="1061"/>
      <c r="C20" s="1385"/>
      <c r="D20" s="1384"/>
      <c r="E20" s="1166"/>
      <c r="F20" s="1387"/>
      <c r="G20" s="1211"/>
    </row>
    <row r="21" spans="1:8" ht="15.6" customHeight="1" thickBot="1">
      <c r="A21" s="1383" t="s">
        <v>640</v>
      </c>
      <c r="B21" s="1061"/>
      <c r="C21" s="1385"/>
      <c r="D21" s="1389">
        <f>SUM(D14:D18)</f>
        <v>-40939588.749999978</v>
      </c>
      <c r="E21" s="1167"/>
      <c r="F21" s="1392"/>
      <c r="G21" s="1389">
        <f>SUM(G14:G19)</f>
        <v>-13928069.085787321</v>
      </c>
    </row>
    <row r="22" spans="1:8" ht="15.6" customHeight="1">
      <c r="A22" s="1383"/>
      <c r="B22" s="1061"/>
      <c r="C22" s="1385"/>
      <c r="D22" s="1384"/>
      <c r="E22" s="1167"/>
      <c r="F22" s="1392"/>
      <c r="G22" s="1388"/>
    </row>
    <row r="23" spans="1:8" ht="15.6" customHeight="1">
      <c r="A23" s="1383" t="s">
        <v>396</v>
      </c>
      <c r="B23" s="1061"/>
      <c r="C23" s="1385"/>
      <c r="D23" s="1384"/>
      <c r="E23" s="1167"/>
      <c r="F23" s="1392"/>
      <c r="G23" s="1211"/>
    </row>
    <row r="24" spans="1:8" ht="15.6" customHeight="1">
      <c r="A24" s="1381" t="s">
        <v>641</v>
      </c>
      <c r="B24" s="1381" t="s">
        <v>642</v>
      </c>
      <c r="C24" s="1379">
        <v>3</v>
      </c>
      <c r="D24" s="1196">
        <v>-1252972.129999999</v>
      </c>
      <c r="E24" s="7" t="s">
        <v>386</v>
      </c>
      <c r="F24" s="1392">
        <v>0.220870814871235</v>
      </c>
      <c r="G24" s="1386">
        <f t="shared" ref="G24:G25" si="1">+F24*D24</f>
        <v>-276744.97536404675</v>
      </c>
      <c r="H24" s="1379" t="s">
        <v>463</v>
      </c>
    </row>
    <row r="25" spans="1:8" ht="15.6" customHeight="1">
      <c r="A25" s="1383" t="s">
        <v>643</v>
      </c>
      <c r="B25" s="1383" t="s">
        <v>642</v>
      </c>
      <c r="C25" s="1061">
        <v>3</v>
      </c>
      <c r="D25" s="1196">
        <v>16359225.060000002</v>
      </c>
      <c r="E25" s="7" t="s">
        <v>386</v>
      </c>
      <c r="F25" s="1392">
        <v>0.220870814871235</v>
      </c>
      <c r="G25" s="1386">
        <f t="shared" si="1"/>
        <v>3613275.3696641289</v>
      </c>
      <c r="H25" s="1379" t="s">
        <v>463</v>
      </c>
    </row>
    <row r="26" spans="1:8" ht="15.6" customHeight="1">
      <c r="A26" s="1383"/>
      <c r="B26" s="1383"/>
      <c r="C26" s="1385"/>
      <c r="D26" s="1196"/>
      <c r="E26" s="7"/>
      <c r="F26" s="1392"/>
      <c r="G26" s="1211"/>
      <c r="H26" s="1379" t="s">
        <v>463</v>
      </c>
    </row>
    <row r="27" spans="1:8" ht="15.6" customHeight="1" thickBot="1">
      <c r="A27" s="1383" t="s">
        <v>644</v>
      </c>
      <c r="B27" s="1383"/>
      <c r="C27" s="1061"/>
      <c r="D27" s="1393">
        <f>+D25+D24</f>
        <v>15106252.930000003</v>
      </c>
      <c r="E27" s="1386"/>
      <c r="F27" s="1392"/>
      <c r="G27" s="1393">
        <f>+G25+G24</f>
        <v>3336530.3943000822</v>
      </c>
    </row>
    <row r="28" spans="1:8" ht="15.6" customHeight="1">
      <c r="A28" s="1383"/>
      <c r="B28" s="1383"/>
      <c r="C28" s="1061"/>
      <c r="D28" s="1384"/>
      <c r="E28" s="1394"/>
      <c r="F28" s="1392"/>
      <c r="G28" s="1211"/>
    </row>
    <row r="29" spans="1:8" ht="15.6" customHeight="1">
      <c r="A29" s="1381" t="s">
        <v>397</v>
      </c>
      <c r="D29" s="1384"/>
      <c r="E29" s="1386"/>
      <c r="F29" s="1395"/>
      <c r="G29" s="1211"/>
    </row>
    <row r="30" spans="1:8" ht="15.6" customHeight="1">
      <c r="A30" s="1381" t="s">
        <v>398</v>
      </c>
      <c r="B30" s="1381" t="s">
        <v>645</v>
      </c>
      <c r="C30" s="1379">
        <v>3</v>
      </c>
      <c r="D30" s="1384">
        <v>18843399.98999998</v>
      </c>
      <c r="E30" s="1379" t="s">
        <v>394</v>
      </c>
      <c r="F30" s="1392">
        <v>0.22270549443887661</v>
      </c>
      <c r="G30" s="1386">
        <f t="shared" ref="G30:G31" si="2">+F30*D30</f>
        <v>4196528.7116824677</v>
      </c>
      <c r="H30" s="1379" t="s">
        <v>463</v>
      </c>
    </row>
    <row r="31" spans="1:8" ht="15.6" customHeight="1">
      <c r="A31" s="1381" t="s">
        <v>399</v>
      </c>
      <c r="B31" s="1381" t="s">
        <v>646</v>
      </c>
      <c r="C31" s="1379">
        <v>3</v>
      </c>
      <c r="D31" s="1384">
        <v>-22244531.081537038</v>
      </c>
      <c r="E31" s="1379" t="s">
        <v>394</v>
      </c>
      <c r="F31" s="1392">
        <v>0.22270549443887661</v>
      </c>
      <c r="G31" s="1386">
        <f t="shared" si="2"/>
        <v>-4953979.2930746647</v>
      </c>
      <c r="H31" s="1379" t="s">
        <v>463</v>
      </c>
    </row>
    <row r="32" spans="1:8" ht="15.6" customHeight="1">
      <c r="D32" s="1396"/>
      <c r="E32" s="1386"/>
      <c r="F32" s="1386"/>
      <c r="G32" s="1396"/>
    </row>
    <row r="33" spans="1:8" ht="15.6" customHeight="1" thickBot="1">
      <c r="A33" s="1383" t="s">
        <v>647</v>
      </c>
      <c r="B33" s="1061"/>
      <c r="C33" s="1385"/>
      <c r="D33" s="1397">
        <f>+D31+D30</f>
        <v>-3401131.0915370584</v>
      </c>
      <c r="E33" s="1394"/>
      <c r="F33" s="1395"/>
      <c r="G33" s="1397">
        <f>+G31+G30</f>
        <v>-757450.58139219694</v>
      </c>
    </row>
    <row r="34" spans="1:8" ht="15.6" customHeight="1">
      <c r="A34" s="1383"/>
      <c r="B34" s="1061"/>
      <c r="C34" s="1385"/>
      <c r="D34" s="1384"/>
      <c r="E34" s="1394"/>
      <c r="F34" s="1395"/>
      <c r="G34" s="1379"/>
    </row>
    <row r="35" spans="1:8" ht="15.6" customHeight="1" thickBot="1">
      <c r="A35" s="1383" t="s">
        <v>649</v>
      </c>
      <c r="B35" s="1061"/>
      <c r="C35" s="1385"/>
      <c r="D35" s="1372">
        <f>+D33+D27+D21-D11</f>
        <v>167656763.688463</v>
      </c>
      <c r="E35" s="870"/>
      <c r="F35" s="67"/>
      <c r="G35" s="1372">
        <f>+G33+G27+G21-G11</f>
        <v>32138537.270742811</v>
      </c>
    </row>
    <row r="36" spans="1:8" s="1383" customFormat="1" ht="15.6" customHeight="1" thickTop="1">
      <c r="B36" s="1384"/>
      <c r="C36" s="1398"/>
      <c r="D36" s="1384"/>
      <c r="E36" s="1399"/>
      <c r="F36" s="1398"/>
      <c r="G36" s="1061"/>
      <c r="H36" s="1061"/>
    </row>
    <row r="37" spans="1:8" s="1383" customFormat="1" ht="15.6" customHeight="1">
      <c r="A37" s="1383" t="s">
        <v>854</v>
      </c>
      <c r="C37" s="1400"/>
      <c r="D37" s="1400"/>
      <c r="E37" s="1166"/>
      <c r="F37" s="1385"/>
      <c r="G37" s="1061"/>
      <c r="H37" s="1061"/>
    </row>
    <row r="38" spans="1:8" s="1383" customFormat="1" ht="15.6" customHeight="1">
      <c r="C38" s="1061"/>
      <c r="E38" s="1166"/>
      <c r="F38" s="1385"/>
      <c r="G38" s="1061"/>
      <c r="H38" s="1061"/>
    </row>
    <row r="39" spans="1:8" ht="15.6" customHeight="1">
      <c r="A39" s="1383" t="s">
        <v>400</v>
      </c>
      <c r="B39" s="1061"/>
      <c r="C39" s="1385"/>
      <c r="D39" s="1061"/>
      <c r="E39" s="1167"/>
      <c r="F39" s="1401"/>
      <c r="G39" s="1379"/>
    </row>
    <row r="40" spans="1:8" ht="15.6" customHeight="1">
      <c r="A40" s="1383"/>
      <c r="B40" s="1061"/>
      <c r="C40" s="1385"/>
      <c r="D40" s="1061"/>
      <c r="E40" s="1167"/>
      <c r="F40" s="1401"/>
      <c r="G40" s="1379"/>
    </row>
    <row r="41" spans="1:8" ht="15.6" customHeight="1">
      <c r="A41" s="1402"/>
      <c r="B41" s="1403"/>
      <c r="C41" s="1404"/>
      <c r="D41" s="1403"/>
      <c r="E41" s="1172"/>
      <c r="F41" s="1404"/>
      <c r="G41" s="1405"/>
    </row>
    <row r="42" spans="1:8" ht="15.6" customHeight="1">
      <c r="A42" s="1406"/>
      <c r="B42" s="1061"/>
      <c r="C42" s="1385"/>
      <c r="D42" s="1061"/>
      <c r="E42" s="1166"/>
      <c r="F42" s="1385"/>
      <c r="G42" s="1407"/>
    </row>
    <row r="43" spans="1:8" ht="15.6" customHeight="1">
      <c r="A43" s="1406"/>
      <c r="B43" s="1061"/>
      <c r="C43" s="1408"/>
      <c r="D43" s="1061"/>
      <c r="E43" s="1061"/>
      <c r="F43" s="1061"/>
      <c r="G43" s="1407"/>
      <c r="H43" s="1061"/>
    </row>
    <row r="44" spans="1:8" ht="15.6" customHeight="1">
      <c r="A44" s="1406"/>
      <c r="B44" s="1061"/>
      <c r="C44" s="1061"/>
      <c r="D44" s="1409"/>
      <c r="E44" s="1061"/>
      <c r="F44" s="1061"/>
      <c r="G44" s="1407"/>
      <c r="H44" s="1061"/>
    </row>
    <row r="45" spans="1:8" ht="15.6" customHeight="1">
      <c r="A45" s="1406"/>
      <c r="B45" s="1061"/>
      <c r="C45" s="1061"/>
      <c r="D45" s="1061"/>
      <c r="E45" s="1061"/>
      <c r="F45" s="1061"/>
      <c r="G45" s="1407"/>
      <c r="H45" s="1061"/>
    </row>
    <row r="46" spans="1:8" ht="15.6" customHeight="1">
      <c r="A46" s="1406"/>
      <c r="B46" s="1061"/>
      <c r="C46" s="1061"/>
      <c r="D46" s="1061"/>
      <c r="E46" s="1061"/>
      <c r="F46" s="1061"/>
      <c r="G46" s="1407"/>
      <c r="H46" s="1061"/>
    </row>
    <row r="47" spans="1:8" ht="15.6" customHeight="1">
      <c r="A47" s="1410"/>
      <c r="B47" s="1411"/>
      <c r="C47" s="1411"/>
      <c r="D47" s="1411"/>
      <c r="E47" s="1411"/>
      <c r="F47" s="1411"/>
      <c r="G47" s="1412"/>
      <c r="H47" s="1061"/>
    </row>
    <row r="48" spans="1:8" ht="15.6" customHeight="1">
      <c r="A48" s="1383"/>
      <c r="B48" s="1061"/>
      <c r="C48" s="1061"/>
      <c r="D48" s="1061"/>
      <c r="E48" s="1061"/>
      <c r="F48" s="1061"/>
      <c r="G48" s="1413"/>
      <c r="H48" s="1061"/>
    </row>
    <row r="49" spans="1:8" ht="15.6" customHeight="1">
      <c r="A49" s="1383"/>
      <c r="B49" s="1061"/>
      <c r="C49" s="1061"/>
      <c r="D49" s="1061"/>
      <c r="E49" s="1061"/>
      <c r="F49" s="1061"/>
      <c r="G49" s="1413"/>
      <c r="H49" s="1061"/>
    </row>
    <row r="50" spans="1:8" ht="15.6" customHeight="1">
      <c r="A50" s="1383"/>
      <c r="B50" s="1061"/>
      <c r="C50" s="1061"/>
      <c r="D50" s="1061"/>
      <c r="E50" s="1061"/>
      <c r="F50" s="1061"/>
      <c r="G50" s="1061"/>
      <c r="H50" s="1061"/>
    </row>
    <row r="51" spans="1:8" ht="15.6" customHeight="1">
      <c r="A51" s="1383"/>
      <c r="B51" s="1383"/>
      <c r="C51" s="1061"/>
      <c r="D51" s="1383"/>
      <c r="E51" s="1383"/>
      <c r="F51" s="1383"/>
      <c r="G51" s="1383"/>
      <c r="H51" s="1061"/>
    </row>
    <row r="53" spans="1:8" ht="15.6" customHeight="1">
      <c r="D53" s="1400"/>
    </row>
    <row r="67" spans="3:8" s="1618" customFormat="1" ht="15.6" customHeight="1">
      <c r="C67" s="1617"/>
      <c r="H67" s="1617"/>
    </row>
  </sheetData>
  <conditionalFormatting sqref="G1">
    <cfRule type="cellIs" dxfId="61" priority="1" stopIfTrue="1" operator="equal">
      <formula>"x.x"</formula>
    </cfRule>
  </conditionalFormatting>
  <dataValidations count="6">
    <dataValidation type="list" allowBlank="1" showInputMessage="1" showErrorMessage="1" errorTitle="Adjustment Type Entry Error" error="An invalid adjustment type was entered._x000a__x000a_Valid values are 1, 2, or 3" sqref="B65532 IX65532 ST65532 ACP65532 AML65532 AWH65532 BGD65532 BPZ65532 BZV65532 CJR65532 CTN65532 DDJ65532 DNF65532 DXB65532 EGX65532 EQT65532 FAP65532 FKL65532 FUH65532 GED65532 GNZ65532 GXV65532 HHR65532 HRN65532 IBJ65532 ILF65532 IVB65532 JEX65532 JOT65532 JYP65532 KIL65532 KSH65532 LCD65532 LLZ65532 LVV65532 MFR65532 MPN65532 MZJ65532 NJF65532 NTB65532 OCX65532 OMT65532 OWP65532 PGL65532 PQH65532 QAD65532 QJZ65532 QTV65532 RDR65532 RNN65532 RXJ65532 SHF65532 SRB65532 TAX65532 TKT65532 TUP65532 UEL65532 UOH65532 UYD65532 VHZ65532 VRV65532 WBR65532 WLN65532 WVJ65532 B131068 IX131068 ST131068 ACP131068 AML131068 AWH131068 BGD131068 BPZ131068 BZV131068 CJR131068 CTN131068 DDJ131068 DNF131068 DXB131068 EGX131068 EQT131068 FAP131068 FKL131068 FUH131068 GED131068 GNZ131068 GXV131068 HHR131068 HRN131068 IBJ131068 ILF131068 IVB131068 JEX131068 JOT131068 JYP131068 KIL131068 KSH131068 LCD131068 LLZ131068 LVV131068 MFR131068 MPN131068 MZJ131068 NJF131068 NTB131068 OCX131068 OMT131068 OWP131068 PGL131068 PQH131068 QAD131068 QJZ131068 QTV131068 RDR131068 RNN131068 RXJ131068 SHF131068 SRB131068 TAX131068 TKT131068 TUP131068 UEL131068 UOH131068 UYD131068 VHZ131068 VRV131068 WBR131068 WLN131068 WVJ131068 B196604 IX196604 ST196604 ACP196604 AML196604 AWH196604 BGD196604 BPZ196604 BZV196604 CJR196604 CTN196604 DDJ196604 DNF196604 DXB196604 EGX196604 EQT196604 FAP196604 FKL196604 FUH196604 GED196604 GNZ196604 GXV196604 HHR196604 HRN196604 IBJ196604 ILF196604 IVB196604 JEX196604 JOT196604 JYP196604 KIL196604 KSH196604 LCD196604 LLZ196604 LVV196604 MFR196604 MPN196604 MZJ196604 NJF196604 NTB196604 OCX196604 OMT196604 OWP196604 PGL196604 PQH196604 QAD196604 QJZ196604 QTV196604 RDR196604 RNN196604 RXJ196604 SHF196604 SRB196604 TAX196604 TKT196604 TUP196604 UEL196604 UOH196604 UYD196604 VHZ196604 VRV196604 WBR196604 WLN196604 WVJ196604 B262140 IX262140 ST262140 ACP262140 AML262140 AWH262140 BGD262140 BPZ262140 BZV262140 CJR262140 CTN262140 DDJ262140 DNF262140 DXB262140 EGX262140 EQT262140 FAP262140 FKL262140 FUH262140 GED262140 GNZ262140 GXV262140 HHR262140 HRN262140 IBJ262140 ILF262140 IVB262140 JEX262140 JOT262140 JYP262140 KIL262140 KSH262140 LCD262140 LLZ262140 LVV262140 MFR262140 MPN262140 MZJ262140 NJF262140 NTB262140 OCX262140 OMT262140 OWP262140 PGL262140 PQH262140 QAD262140 QJZ262140 QTV262140 RDR262140 RNN262140 RXJ262140 SHF262140 SRB262140 TAX262140 TKT262140 TUP262140 UEL262140 UOH262140 UYD262140 VHZ262140 VRV262140 WBR262140 WLN262140 WVJ262140 B327676 IX327676 ST327676 ACP327676 AML327676 AWH327676 BGD327676 BPZ327676 BZV327676 CJR327676 CTN327676 DDJ327676 DNF327676 DXB327676 EGX327676 EQT327676 FAP327676 FKL327676 FUH327676 GED327676 GNZ327676 GXV327676 HHR327676 HRN327676 IBJ327676 ILF327676 IVB327676 JEX327676 JOT327676 JYP327676 KIL327676 KSH327676 LCD327676 LLZ327676 LVV327676 MFR327676 MPN327676 MZJ327676 NJF327676 NTB327676 OCX327676 OMT327676 OWP327676 PGL327676 PQH327676 QAD327676 QJZ327676 QTV327676 RDR327676 RNN327676 RXJ327676 SHF327676 SRB327676 TAX327676 TKT327676 TUP327676 UEL327676 UOH327676 UYD327676 VHZ327676 VRV327676 WBR327676 WLN327676 WVJ327676 B393212 IX393212 ST393212 ACP393212 AML393212 AWH393212 BGD393212 BPZ393212 BZV393212 CJR393212 CTN393212 DDJ393212 DNF393212 DXB393212 EGX393212 EQT393212 FAP393212 FKL393212 FUH393212 GED393212 GNZ393212 GXV393212 HHR393212 HRN393212 IBJ393212 ILF393212 IVB393212 JEX393212 JOT393212 JYP393212 KIL393212 KSH393212 LCD393212 LLZ393212 LVV393212 MFR393212 MPN393212 MZJ393212 NJF393212 NTB393212 OCX393212 OMT393212 OWP393212 PGL393212 PQH393212 QAD393212 QJZ393212 QTV393212 RDR393212 RNN393212 RXJ393212 SHF393212 SRB393212 TAX393212 TKT393212 TUP393212 UEL393212 UOH393212 UYD393212 VHZ393212 VRV393212 WBR393212 WLN393212 WVJ393212 B458748 IX458748 ST458748 ACP458748 AML458748 AWH458748 BGD458748 BPZ458748 BZV458748 CJR458748 CTN458748 DDJ458748 DNF458748 DXB458748 EGX458748 EQT458748 FAP458748 FKL458748 FUH458748 GED458748 GNZ458748 GXV458748 HHR458748 HRN458748 IBJ458748 ILF458748 IVB458748 JEX458748 JOT458748 JYP458748 KIL458748 KSH458748 LCD458748 LLZ458748 LVV458748 MFR458748 MPN458748 MZJ458748 NJF458748 NTB458748 OCX458748 OMT458748 OWP458748 PGL458748 PQH458748 QAD458748 QJZ458748 QTV458748 RDR458748 RNN458748 RXJ458748 SHF458748 SRB458748 TAX458748 TKT458748 TUP458748 UEL458748 UOH458748 UYD458748 VHZ458748 VRV458748 WBR458748 WLN458748 WVJ458748 B524284 IX524284 ST524284 ACP524284 AML524284 AWH524284 BGD524284 BPZ524284 BZV524284 CJR524284 CTN524284 DDJ524284 DNF524284 DXB524284 EGX524284 EQT524284 FAP524284 FKL524284 FUH524284 GED524284 GNZ524284 GXV524284 HHR524284 HRN524284 IBJ524284 ILF524284 IVB524284 JEX524284 JOT524284 JYP524284 KIL524284 KSH524284 LCD524284 LLZ524284 LVV524284 MFR524284 MPN524284 MZJ524284 NJF524284 NTB524284 OCX524284 OMT524284 OWP524284 PGL524284 PQH524284 QAD524284 QJZ524284 QTV524284 RDR524284 RNN524284 RXJ524284 SHF524284 SRB524284 TAX524284 TKT524284 TUP524284 UEL524284 UOH524284 UYD524284 VHZ524284 VRV524284 WBR524284 WLN524284 WVJ524284 B589820 IX589820 ST589820 ACP589820 AML589820 AWH589820 BGD589820 BPZ589820 BZV589820 CJR589820 CTN589820 DDJ589820 DNF589820 DXB589820 EGX589820 EQT589820 FAP589820 FKL589820 FUH589820 GED589820 GNZ589820 GXV589820 HHR589820 HRN589820 IBJ589820 ILF589820 IVB589820 JEX589820 JOT589820 JYP589820 KIL589820 KSH589820 LCD589820 LLZ589820 LVV589820 MFR589820 MPN589820 MZJ589820 NJF589820 NTB589820 OCX589820 OMT589820 OWP589820 PGL589820 PQH589820 QAD589820 QJZ589820 QTV589820 RDR589820 RNN589820 RXJ589820 SHF589820 SRB589820 TAX589820 TKT589820 TUP589820 UEL589820 UOH589820 UYD589820 VHZ589820 VRV589820 WBR589820 WLN589820 WVJ589820 B655356 IX655356 ST655356 ACP655356 AML655356 AWH655356 BGD655356 BPZ655356 BZV655356 CJR655356 CTN655356 DDJ655356 DNF655356 DXB655356 EGX655356 EQT655356 FAP655356 FKL655356 FUH655356 GED655356 GNZ655356 GXV655356 HHR655356 HRN655356 IBJ655356 ILF655356 IVB655356 JEX655356 JOT655356 JYP655356 KIL655356 KSH655356 LCD655356 LLZ655356 LVV655356 MFR655356 MPN655356 MZJ655356 NJF655356 NTB655356 OCX655356 OMT655356 OWP655356 PGL655356 PQH655356 QAD655356 QJZ655356 QTV655356 RDR655356 RNN655356 RXJ655356 SHF655356 SRB655356 TAX655356 TKT655356 TUP655356 UEL655356 UOH655356 UYD655356 VHZ655356 VRV655356 WBR655356 WLN655356 WVJ655356 B720892 IX720892 ST720892 ACP720892 AML720892 AWH720892 BGD720892 BPZ720892 BZV720892 CJR720892 CTN720892 DDJ720892 DNF720892 DXB720892 EGX720892 EQT720892 FAP720892 FKL720892 FUH720892 GED720892 GNZ720892 GXV720892 HHR720892 HRN720892 IBJ720892 ILF720892 IVB720892 JEX720892 JOT720892 JYP720892 KIL720892 KSH720892 LCD720892 LLZ720892 LVV720892 MFR720892 MPN720892 MZJ720892 NJF720892 NTB720892 OCX720892 OMT720892 OWP720892 PGL720892 PQH720892 QAD720892 QJZ720892 QTV720892 RDR720892 RNN720892 RXJ720892 SHF720892 SRB720892 TAX720892 TKT720892 TUP720892 UEL720892 UOH720892 UYD720892 VHZ720892 VRV720892 WBR720892 WLN720892 WVJ720892 B786428 IX786428 ST786428 ACP786428 AML786428 AWH786428 BGD786428 BPZ786428 BZV786428 CJR786428 CTN786428 DDJ786428 DNF786428 DXB786428 EGX786428 EQT786428 FAP786428 FKL786428 FUH786428 GED786428 GNZ786428 GXV786428 HHR786428 HRN786428 IBJ786428 ILF786428 IVB786428 JEX786428 JOT786428 JYP786428 KIL786428 KSH786428 LCD786428 LLZ786428 LVV786428 MFR786428 MPN786428 MZJ786428 NJF786428 NTB786428 OCX786428 OMT786428 OWP786428 PGL786428 PQH786428 QAD786428 QJZ786428 QTV786428 RDR786428 RNN786428 RXJ786428 SHF786428 SRB786428 TAX786428 TKT786428 TUP786428 UEL786428 UOH786428 UYD786428 VHZ786428 VRV786428 WBR786428 WLN786428 WVJ786428 B851964 IX851964 ST851964 ACP851964 AML851964 AWH851964 BGD851964 BPZ851964 BZV851964 CJR851964 CTN851964 DDJ851964 DNF851964 DXB851964 EGX851964 EQT851964 FAP851964 FKL851964 FUH851964 GED851964 GNZ851964 GXV851964 HHR851964 HRN851964 IBJ851964 ILF851964 IVB851964 JEX851964 JOT851964 JYP851964 KIL851964 KSH851964 LCD851964 LLZ851964 LVV851964 MFR851964 MPN851964 MZJ851964 NJF851964 NTB851964 OCX851964 OMT851964 OWP851964 PGL851964 PQH851964 QAD851964 QJZ851964 QTV851964 RDR851964 RNN851964 RXJ851964 SHF851964 SRB851964 TAX851964 TKT851964 TUP851964 UEL851964 UOH851964 UYD851964 VHZ851964 VRV851964 WBR851964 WLN851964 WVJ851964 B917500 IX917500 ST917500 ACP917500 AML917500 AWH917500 BGD917500 BPZ917500 BZV917500 CJR917500 CTN917500 DDJ917500 DNF917500 DXB917500 EGX917500 EQT917500 FAP917500 FKL917500 FUH917500 GED917500 GNZ917500 GXV917500 HHR917500 HRN917500 IBJ917500 ILF917500 IVB917500 JEX917500 JOT917500 JYP917500 KIL917500 KSH917500 LCD917500 LLZ917500 LVV917500 MFR917500 MPN917500 MZJ917500 NJF917500 NTB917500 OCX917500 OMT917500 OWP917500 PGL917500 PQH917500 QAD917500 QJZ917500 QTV917500 RDR917500 RNN917500 RXJ917500 SHF917500 SRB917500 TAX917500 TKT917500 TUP917500 UEL917500 UOH917500 UYD917500 VHZ917500 VRV917500 WBR917500 WLN917500 WVJ917500 B983036 IX983036 ST983036 ACP983036 AML983036 AWH983036 BGD983036 BPZ983036 BZV983036 CJR983036 CTN983036 DDJ983036 DNF983036 DXB983036 EGX983036 EQT983036 FAP983036 FKL983036 FUH983036 GED983036 GNZ983036 GXV983036 HHR983036 HRN983036 IBJ983036 ILF983036 IVB983036 JEX983036 JOT983036 JYP983036 KIL983036 KSH983036 LCD983036 LLZ983036 LVV983036 MFR983036 MPN983036 MZJ983036 NJF983036 NTB983036 OCX983036 OMT983036 OWP983036 PGL983036 PQH983036 QAD983036 QJZ983036 QTV983036 RDR983036 RNN983036 RXJ983036 SHF983036 SRB983036 TAX983036 TKT983036 TUP983036 UEL983036 UOH983036 UYD983036 VHZ983036 VRV983036 WBR983036 WLN983036 WVJ983036 WVJ10 WLN10 WBR10 VRV10 VHZ10 UYD10 UOH10 UEL10 TUP10 TKT10 TAX10 SRB10 SHF10 RXJ10 RNN10 RDR10 QTV10 QJZ10 QAD10 PQH10 PGL10 OWP10 OMT10 OCX10 NTB10 NJF10 MZJ10 MPN10 MFR10 LVV10 LLZ10 LCD10 KSH10 KIL10 JYP10 JOT10 JEX10 IVB10 ILF10 IBJ10 HRN10 HHR10 GXV10 GNZ10 GED10 FUH10 FKL10 FAP10 EQT10 EGX10 DXB10 DNF10 DDJ10 CTN10 CJR10 BZV10 BPZ10 BGD10 AWH10 AML10 ACP10 ST10 IX10 B10">
      <formula1>"1,2,3"</formula1>
    </dataValidation>
    <dataValidation type="list" allowBlank="1" showInputMessage="1" showErrorMessage="1" errorTitle="Adjsutment Type Input Error" error="An invalid adjustment type was entered._x000a__x000a_Valid values are 1, 2, or 3." sqref="IW65566:IW65568 SS65566:SS65568 ACO65566:ACO65568 AMK65566:AMK65568 AWG65566:AWG65568 BGC65566:BGC65568 BPY65566:BPY65568 BZU65566:BZU65568 CJQ65566:CJQ65568 CTM65566:CTM65568 DDI65566:DDI65568 DNE65566:DNE65568 DXA65566:DXA65568 EGW65566:EGW65568 EQS65566:EQS65568 FAO65566:FAO65568 FKK65566:FKK65568 FUG65566:FUG65568 GEC65566:GEC65568 GNY65566:GNY65568 GXU65566:GXU65568 HHQ65566:HHQ65568 HRM65566:HRM65568 IBI65566:IBI65568 ILE65566:ILE65568 IVA65566:IVA65568 JEW65566:JEW65568 JOS65566:JOS65568 JYO65566:JYO65568 KIK65566:KIK65568 KSG65566:KSG65568 LCC65566:LCC65568 LLY65566:LLY65568 LVU65566:LVU65568 MFQ65566:MFQ65568 MPM65566:MPM65568 MZI65566:MZI65568 NJE65566:NJE65568 NTA65566:NTA65568 OCW65566:OCW65568 OMS65566:OMS65568 OWO65566:OWO65568 PGK65566:PGK65568 PQG65566:PQG65568 QAC65566:QAC65568 QJY65566:QJY65568 QTU65566:QTU65568 RDQ65566:RDQ65568 RNM65566:RNM65568 RXI65566:RXI65568 SHE65566:SHE65568 SRA65566:SRA65568 TAW65566:TAW65568 TKS65566:TKS65568 TUO65566:TUO65568 UEK65566:UEK65568 UOG65566:UOG65568 UYC65566:UYC65568 VHY65566:VHY65568 VRU65566:VRU65568 WBQ65566:WBQ65568 WLM65566:WLM65568 WVI65566:WVI65568 IW131102:IW131104 SS131102:SS131104 ACO131102:ACO131104 AMK131102:AMK131104 AWG131102:AWG131104 BGC131102:BGC131104 BPY131102:BPY131104 BZU131102:BZU131104 CJQ131102:CJQ131104 CTM131102:CTM131104 DDI131102:DDI131104 DNE131102:DNE131104 DXA131102:DXA131104 EGW131102:EGW131104 EQS131102:EQS131104 FAO131102:FAO131104 FKK131102:FKK131104 FUG131102:FUG131104 GEC131102:GEC131104 GNY131102:GNY131104 GXU131102:GXU131104 HHQ131102:HHQ131104 HRM131102:HRM131104 IBI131102:IBI131104 ILE131102:ILE131104 IVA131102:IVA131104 JEW131102:JEW131104 JOS131102:JOS131104 JYO131102:JYO131104 KIK131102:KIK131104 KSG131102:KSG131104 LCC131102:LCC131104 LLY131102:LLY131104 LVU131102:LVU131104 MFQ131102:MFQ131104 MPM131102:MPM131104 MZI131102:MZI131104 NJE131102:NJE131104 NTA131102:NTA131104 OCW131102:OCW131104 OMS131102:OMS131104 OWO131102:OWO131104 PGK131102:PGK131104 PQG131102:PQG131104 QAC131102:QAC131104 QJY131102:QJY131104 QTU131102:QTU131104 RDQ131102:RDQ131104 RNM131102:RNM131104 RXI131102:RXI131104 SHE131102:SHE131104 SRA131102:SRA131104 TAW131102:TAW131104 TKS131102:TKS131104 TUO131102:TUO131104 UEK131102:UEK131104 UOG131102:UOG131104 UYC131102:UYC131104 VHY131102:VHY131104 VRU131102:VRU131104 WBQ131102:WBQ131104 WLM131102:WLM131104 WVI131102:WVI131104 IW196638:IW196640 SS196638:SS196640 ACO196638:ACO196640 AMK196638:AMK196640 AWG196638:AWG196640 BGC196638:BGC196640 BPY196638:BPY196640 BZU196638:BZU196640 CJQ196638:CJQ196640 CTM196638:CTM196640 DDI196638:DDI196640 DNE196638:DNE196640 DXA196638:DXA196640 EGW196638:EGW196640 EQS196638:EQS196640 FAO196638:FAO196640 FKK196638:FKK196640 FUG196638:FUG196640 GEC196638:GEC196640 GNY196638:GNY196640 GXU196638:GXU196640 HHQ196638:HHQ196640 HRM196638:HRM196640 IBI196638:IBI196640 ILE196638:ILE196640 IVA196638:IVA196640 JEW196638:JEW196640 JOS196638:JOS196640 JYO196638:JYO196640 KIK196638:KIK196640 KSG196638:KSG196640 LCC196638:LCC196640 LLY196638:LLY196640 LVU196638:LVU196640 MFQ196638:MFQ196640 MPM196638:MPM196640 MZI196638:MZI196640 NJE196638:NJE196640 NTA196638:NTA196640 OCW196638:OCW196640 OMS196638:OMS196640 OWO196638:OWO196640 PGK196638:PGK196640 PQG196638:PQG196640 QAC196638:QAC196640 QJY196638:QJY196640 QTU196638:QTU196640 RDQ196638:RDQ196640 RNM196638:RNM196640 RXI196638:RXI196640 SHE196638:SHE196640 SRA196638:SRA196640 TAW196638:TAW196640 TKS196638:TKS196640 TUO196638:TUO196640 UEK196638:UEK196640 UOG196638:UOG196640 UYC196638:UYC196640 VHY196638:VHY196640 VRU196638:VRU196640 WBQ196638:WBQ196640 WLM196638:WLM196640 WVI196638:WVI196640 IW262174:IW262176 SS262174:SS262176 ACO262174:ACO262176 AMK262174:AMK262176 AWG262174:AWG262176 BGC262174:BGC262176 BPY262174:BPY262176 BZU262174:BZU262176 CJQ262174:CJQ262176 CTM262174:CTM262176 DDI262174:DDI262176 DNE262174:DNE262176 DXA262174:DXA262176 EGW262174:EGW262176 EQS262174:EQS262176 FAO262174:FAO262176 FKK262174:FKK262176 FUG262174:FUG262176 GEC262174:GEC262176 GNY262174:GNY262176 GXU262174:GXU262176 HHQ262174:HHQ262176 HRM262174:HRM262176 IBI262174:IBI262176 ILE262174:ILE262176 IVA262174:IVA262176 JEW262174:JEW262176 JOS262174:JOS262176 JYO262174:JYO262176 KIK262174:KIK262176 KSG262174:KSG262176 LCC262174:LCC262176 LLY262174:LLY262176 LVU262174:LVU262176 MFQ262174:MFQ262176 MPM262174:MPM262176 MZI262174:MZI262176 NJE262174:NJE262176 NTA262174:NTA262176 OCW262174:OCW262176 OMS262174:OMS262176 OWO262174:OWO262176 PGK262174:PGK262176 PQG262174:PQG262176 QAC262174:QAC262176 QJY262174:QJY262176 QTU262174:QTU262176 RDQ262174:RDQ262176 RNM262174:RNM262176 RXI262174:RXI262176 SHE262174:SHE262176 SRA262174:SRA262176 TAW262174:TAW262176 TKS262174:TKS262176 TUO262174:TUO262176 UEK262174:UEK262176 UOG262174:UOG262176 UYC262174:UYC262176 VHY262174:VHY262176 VRU262174:VRU262176 WBQ262174:WBQ262176 WLM262174:WLM262176 WVI262174:WVI262176 IW327710:IW327712 SS327710:SS327712 ACO327710:ACO327712 AMK327710:AMK327712 AWG327710:AWG327712 BGC327710:BGC327712 BPY327710:BPY327712 BZU327710:BZU327712 CJQ327710:CJQ327712 CTM327710:CTM327712 DDI327710:DDI327712 DNE327710:DNE327712 DXA327710:DXA327712 EGW327710:EGW327712 EQS327710:EQS327712 FAO327710:FAO327712 FKK327710:FKK327712 FUG327710:FUG327712 GEC327710:GEC327712 GNY327710:GNY327712 GXU327710:GXU327712 HHQ327710:HHQ327712 HRM327710:HRM327712 IBI327710:IBI327712 ILE327710:ILE327712 IVA327710:IVA327712 JEW327710:JEW327712 JOS327710:JOS327712 JYO327710:JYO327712 KIK327710:KIK327712 KSG327710:KSG327712 LCC327710:LCC327712 LLY327710:LLY327712 LVU327710:LVU327712 MFQ327710:MFQ327712 MPM327710:MPM327712 MZI327710:MZI327712 NJE327710:NJE327712 NTA327710:NTA327712 OCW327710:OCW327712 OMS327710:OMS327712 OWO327710:OWO327712 PGK327710:PGK327712 PQG327710:PQG327712 QAC327710:QAC327712 QJY327710:QJY327712 QTU327710:QTU327712 RDQ327710:RDQ327712 RNM327710:RNM327712 RXI327710:RXI327712 SHE327710:SHE327712 SRA327710:SRA327712 TAW327710:TAW327712 TKS327710:TKS327712 TUO327710:TUO327712 UEK327710:UEK327712 UOG327710:UOG327712 UYC327710:UYC327712 VHY327710:VHY327712 VRU327710:VRU327712 WBQ327710:WBQ327712 WLM327710:WLM327712 WVI327710:WVI327712 IW393246:IW393248 SS393246:SS393248 ACO393246:ACO393248 AMK393246:AMK393248 AWG393246:AWG393248 BGC393246:BGC393248 BPY393246:BPY393248 BZU393246:BZU393248 CJQ393246:CJQ393248 CTM393246:CTM393248 DDI393246:DDI393248 DNE393246:DNE393248 DXA393246:DXA393248 EGW393246:EGW393248 EQS393246:EQS393248 FAO393246:FAO393248 FKK393246:FKK393248 FUG393246:FUG393248 GEC393246:GEC393248 GNY393246:GNY393248 GXU393246:GXU393248 HHQ393246:HHQ393248 HRM393246:HRM393248 IBI393246:IBI393248 ILE393246:ILE393248 IVA393246:IVA393248 JEW393246:JEW393248 JOS393246:JOS393248 JYO393246:JYO393248 KIK393246:KIK393248 KSG393246:KSG393248 LCC393246:LCC393248 LLY393246:LLY393248 LVU393246:LVU393248 MFQ393246:MFQ393248 MPM393246:MPM393248 MZI393246:MZI393248 NJE393246:NJE393248 NTA393246:NTA393248 OCW393246:OCW393248 OMS393246:OMS393248 OWO393246:OWO393248 PGK393246:PGK393248 PQG393246:PQG393248 QAC393246:QAC393248 QJY393246:QJY393248 QTU393246:QTU393248 RDQ393246:RDQ393248 RNM393246:RNM393248 RXI393246:RXI393248 SHE393246:SHE393248 SRA393246:SRA393248 TAW393246:TAW393248 TKS393246:TKS393248 TUO393246:TUO393248 UEK393246:UEK393248 UOG393246:UOG393248 UYC393246:UYC393248 VHY393246:VHY393248 VRU393246:VRU393248 WBQ393246:WBQ393248 WLM393246:WLM393248 WVI393246:WVI393248 IW458782:IW458784 SS458782:SS458784 ACO458782:ACO458784 AMK458782:AMK458784 AWG458782:AWG458784 BGC458782:BGC458784 BPY458782:BPY458784 BZU458782:BZU458784 CJQ458782:CJQ458784 CTM458782:CTM458784 DDI458782:DDI458784 DNE458782:DNE458784 DXA458782:DXA458784 EGW458782:EGW458784 EQS458782:EQS458784 FAO458782:FAO458784 FKK458782:FKK458784 FUG458782:FUG458784 GEC458782:GEC458784 GNY458782:GNY458784 GXU458782:GXU458784 HHQ458782:HHQ458784 HRM458782:HRM458784 IBI458782:IBI458784 ILE458782:ILE458784 IVA458782:IVA458784 JEW458782:JEW458784 JOS458782:JOS458784 JYO458782:JYO458784 KIK458782:KIK458784 KSG458782:KSG458784 LCC458782:LCC458784 LLY458782:LLY458784 LVU458782:LVU458784 MFQ458782:MFQ458784 MPM458782:MPM458784 MZI458782:MZI458784 NJE458782:NJE458784 NTA458782:NTA458784 OCW458782:OCW458784 OMS458782:OMS458784 OWO458782:OWO458784 PGK458782:PGK458784 PQG458782:PQG458784 QAC458782:QAC458784 QJY458782:QJY458784 QTU458782:QTU458784 RDQ458782:RDQ458784 RNM458782:RNM458784 RXI458782:RXI458784 SHE458782:SHE458784 SRA458782:SRA458784 TAW458782:TAW458784 TKS458782:TKS458784 TUO458782:TUO458784 UEK458782:UEK458784 UOG458782:UOG458784 UYC458782:UYC458784 VHY458782:VHY458784 VRU458782:VRU458784 WBQ458782:WBQ458784 WLM458782:WLM458784 WVI458782:WVI458784 IW524318:IW524320 SS524318:SS524320 ACO524318:ACO524320 AMK524318:AMK524320 AWG524318:AWG524320 BGC524318:BGC524320 BPY524318:BPY524320 BZU524318:BZU524320 CJQ524318:CJQ524320 CTM524318:CTM524320 DDI524318:DDI524320 DNE524318:DNE524320 DXA524318:DXA524320 EGW524318:EGW524320 EQS524318:EQS524320 FAO524318:FAO524320 FKK524318:FKK524320 FUG524318:FUG524320 GEC524318:GEC524320 GNY524318:GNY524320 GXU524318:GXU524320 HHQ524318:HHQ524320 HRM524318:HRM524320 IBI524318:IBI524320 ILE524318:ILE524320 IVA524318:IVA524320 JEW524318:JEW524320 JOS524318:JOS524320 JYO524318:JYO524320 KIK524318:KIK524320 KSG524318:KSG524320 LCC524318:LCC524320 LLY524318:LLY524320 LVU524318:LVU524320 MFQ524318:MFQ524320 MPM524318:MPM524320 MZI524318:MZI524320 NJE524318:NJE524320 NTA524318:NTA524320 OCW524318:OCW524320 OMS524318:OMS524320 OWO524318:OWO524320 PGK524318:PGK524320 PQG524318:PQG524320 QAC524318:QAC524320 QJY524318:QJY524320 QTU524318:QTU524320 RDQ524318:RDQ524320 RNM524318:RNM524320 RXI524318:RXI524320 SHE524318:SHE524320 SRA524318:SRA524320 TAW524318:TAW524320 TKS524318:TKS524320 TUO524318:TUO524320 UEK524318:UEK524320 UOG524318:UOG524320 UYC524318:UYC524320 VHY524318:VHY524320 VRU524318:VRU524320 WBQ524318:WBQ524320 WLM524318:WLM524320 WVI524318:WVI524320 IW589854:IW589856 SS589854:SS589856 ACO589854:ACO589856 AMK589854:AMK589856 AWG589854:AWG589856 BGC589854:BGC589856 BPY589854:BPY589856 BZU589854:BZU589856 CJQ589854:CJQ589856 CTM589854:CTM589856 DDI589854:DDI589856 DNE589854:DNE589856 DXA589854:DXA589856 EGW589854:EGW589856 EQS589854:EQS589856 FAO589854:FAO589856 FKK589854:FKK589856 FUG589854:FUG589856 GEC589854:GEC589856 GNY589854:GNY589856 GXU589854:GXU589856 HHQ589854:HHQ589856 HRM589854:HRM589856 IBI589854:IBI589856 ILE589854:ILE589856 IVA589854:IVA589856 JEW589854:JEW589856 JOS589854:JOS589856 JYO589854:JYO589856 KIK589854:KIK589856 KSG589854:KSG589856 LCC589854:LCC589856 LLY589854:LLY589856 LVU589854:LVU589856 MFQ589854:MFQ589856 MPM589854:MPM589856 MZI589854:MZI589856 NJE589854:NJE589856 NTA589854:NTA589856 OCW589854:OCW589856 OMS589854:OMS589856 OWO589854:OWO589856 PGK589854:PGK589856 PQG589854:PQG589856 QAC589854:QAC589856 QJY589854:QJY589856 QTU589854:QTU589856 RDQ589854:RDQ589856 RNM589854:RNM589856 RXI589854:RXI589856 SHE589854:SHE589856 SRA589854:SRA589856 TAW589854:TAW589856 TKS589854:TKS589856 TUO589854:TUO589856 UEK589854:UEK589856 UOG589854:UOG589856 UYC589854:UYC589856 VHY589854:VHY589856 VRU589854:VRU589856 WBQ589854:WBQ589856 WLM589854:WLM589856 WVI589854:WVI589856 IW655390:IW655392 SS655390:SS655392 ACO655390:ACO655392 AMK655390:AMK655392 AWG655390:AWG655392 BGC655390:BGC655392 BPY655390:BPY655392 BZU655390:BZU655392 CJQ655390:CJQ655392 CTM655390:CTM655392 DDI655390:DDI655392 DNE655390:DNE655392 DXA655390:DXA655392 EGW655390:EGW655392 EQS655390:EQS655392 FAO655390:FAO655392 FKK655390:FKK655392 FUG655390:FUG655392 GEC655390:GEC655392 GNY655390:GNY655392 GXU655390:GXU655392 HHQ655390:HHQ655392 HRM655390:HRM655392 IBI655390:IBI655392 ILE655390:ILE655392 IVA655390:IVA655392 JEW655390:JEW655392 JOS655390:JOS655392 JYO655390:JYO655392 KIK655390:KIK655392 KSG655390:KSG655392 LCC655390:LCC655392 LLY655390:LLY655392 LVU655390:LVU655392 MFQ655390:MFQ655392 MPM655390:MPM655392 MZI655390:MZI655392 NJE655390:NJE655392 NTA655390:NTA655392 OCW655390:OCW655392 OMS655390:OMS655392 OWO655390:OWO655392 PGK655390:PGK655392 PQG655390:PQG655392 QAC655390:QAC655392 QJY655390:QJY655392 QTU655390:QTU655392 RDQ655390:RDQ655392 RNM655390:RNM655392 RXI655390:RXI655392 SHE655390:SHE655392 SRA655390:SRA655392 TAW655390:TAW655392 TKS655390:TKS655392 TUO655390:TUO655392 UEK655390:UEK655392 UOG655390:UOG655392 UYC655390:UYC655392 VHY655390:VHY655392 VRU655390:VRU655392 WBQ655390:WBQ655392 WLM655390:WLM655392 WVI655390:WVI655392 IW720926:IW720928 SS720926:SS720928 ACO720926:ACO720928 AMK720926:AMK720928 AWG720926:AWG720928 BGC720926:BGC720928 BPY720926:BPY720928 BZU720926:BZU720928 CJQ720926:CJQ720928 CTM720926:CTM720928 DDI720926:DDI720928 DNE720926:DNE720928 DXA720926:DXA720928 EGW720926:EGW720928 EQS720926:EQS720928 FAO720926:FAO720928 FKK720926:FKK720928 FUG720926:FUG720928 GEC720926:GEC720928 GNY720926:GNY720928 GXU720926:GXU720928 HHQ720926:HHQ720928 HRM720926:HRM720928 IBI720926:IBI720928 ILE720926:ILE720928 IVA720926:IVA720928 JEW720926:JEW720928 JOS720926:JOS720928 JYO720926:JYO720928 KIK720926:KIK720928 KSG720926:KSG720928 LCC720926:LCC720928 LLY720926:LLY720928 LVU720926:LVU720928 MFQ720926:MFQ720928 MPM720926:MPM720928 MZI720926:MZI720928 NJE720926:NJE720928 NTA720926:NTA720928 OCW720926:OCW720928 OMS720926:OMS720928 OWO720926:OWO720928 PGK720926:PGK720928 PQG720926:PQG720928 QAC720926:QAC720928 QJY720926:QJY720928 QTU720926:QTU720928 RDQ720926:RDQ720928 RNM720926:RNM720928 RXI720926:RXI720928 SHE720926:SHE720928 SRA720926:SRA720928 TAW720926:TAW720928 TKS720926:TKS720928 TUO720926:TUO720928 UEK720926:UEK720928 UOG720926:UOG720928 UYC720926:UYC720928 VHY720926:VHY720928 VRU720926:VRU720928 WBQ720926:WBQ720928 WLM720926:WLM720928 WVI720926:WVI720928 IW786462:IW786464 SS786462:SS786464 ACO786462:ACO786464 AMK786462:AMK786464 AWG786462:AWG786464 BGC786462:BGC786464 BPY786462:BPY786464 BZU786462:BZU786464 CJQ786462:CJQ786464 CTM786462:CTM786464 DDI786462:DDI786464 DNE786462:DNE786464 DXA786462:DXA786464 EGW786462:EGW786464 EQS786462:EQS786464 FAO786462:FAO786464 FKK786462:FKK786464 FUG786462:FUG786464 GEC786462:GEC786464 GNY786462:GNY786464 GXU786462:GXU786464 HHQ786462:HHQ786464 HRM786462:HRM786464 IBI786462:IBI786464 ILE786462:ILE786464 IVA786462:IVA786464 JEW786462:JEW786464 JOS786462:JOS786464 JYO786462:JYO786464 KIK786462:KIK786464 KSG786462:KSG786464 LCC786462:LCC786464 LLY786462:LLY786464 LVU786462:LVU786464 MFQ786462:MFQ786464 MPM786462:MPM786464 MZI786462:MZI786464 NJE786462:NJE786464 NTA786462:NTA786464 OCW786462:OCW786464 OMS786462:OMS786464 OWO786462:OWO786464 PGK786462:PGK786464 PQG786462:PQG786464 QAC786462:QAC786464 QJY786462:QJY786464 QTU786462:QTU786464 RDQ786462:RDQ786464 RNM786462:RNM786464 RXI786462:RXI786464 SHE786462:SHE786464 SRA786462:SRA786464 TAW786462:TAW786464 TKS786462:TKS786464 TUO786462:TUO786464 UEK786462:UEK786464 UOG786462:UOG786464 UYC786462:UYC786464 VHY786462:VHY786464 VRU786462:VRU786464 WBQ786462:WBQ786464 WLM786462:WLM786464 WVI786462:WVI786464 IW851998:IW852000 SS851998:SS852000 ACO851998:ACO852000 AMK851998:AMK852000 AWG851998:AWG852000 BGC851998:BGC852000 BPY851998:BPY852000 BZU851998:BZU852000 CJQ851998:CJQ852000 CTM851998:CTM852000 DDI851998:DDI852000 DNE851998:DNE852000 DXA851998:DXA852000 EGW851998:EGW852000 EQS851998:EQS852000 FAO851998:FAO852000 FKK851998:FKK852000 FUG851998:FUG852000 GEC851998:GEC852000 GNY851998:GNY852000 GXU851998:GXU852000 HHQ851998:HHQ852000 HRM851998:HRM852000 IBI851998:IBI852000 ILE851998:ILE852000 IVA851998:IVA852000 JEW851998:JEW852000 JOS851998:JOS852000 JYO851998:JYO852000 KIK851998:KIK852000 KSG851998:KSG852000 LCC851998:LCC852000 LLY851998:LLY852000 LVU851998:LVU852000 MFQ851998:MFQ852000 MPM851998:MPM852000 MZI851998:MZI852000 NJE851998:NJE852000 NTA851998:NTA852000 OCW851998:OCW852000 OMS851998:OMS852000 OWO851998:OWO852000 PGK851998:PGK852000 PQG851998:PQG852000 QAC851998:QAC852000 QJY851998:QJY852000 QTU851998:QTU852000 RDQ851998:RDQ852000 RNM851998:RNM852000 RXI851998:RXI852000 SHE851998:SHE852000 SRA851998:SRA852000 TAW851998:TAW852000 TKS851998:TKS852000 TUO851998:TUO852000 UEK851998:UEK852000 UOG851998:UOG852000 UYC851998:UYC852000 VHY851998:VHY852000 VRU851998:VRU852000 WBQ851998:WBQ852000 WLM851998:WLM852000 WVI851998:WVI852000 IW917534:IW917536 SS917534:SS917536 ACO917534:ACO917536 AMK917534:AMK917536 AWG917534:AWG917536 BGC917534:BGC917536 BPY917534:BPY917536 BZU917534:BZU917536 CJQ917534:CJQ917536 CTM917534:CTM917536 DDI917534:DDI917536 DNE917534:DNE917536 DXA917534:DXA917536 EGW917534:EGW917536 EQS917534:EQS917536 FAO917534:FAO917536 FKK917534:FKK917536 FUG917534:FUG917536 GEC917534:GEC917536 GNY917534:GNY917536 GXU917534:GXU917536 HHQ917534:HHQ917536 HRM917534:HRM917536 IBI917534:IBI917536 ILE917534:ILE917536 IVA917534:IVA917536 JEW917534:JEW917536 JOS917534:JOS917536 JYO917534:JYO917536 KIK917534:KIK917536 KSG917534:KSG917536 LCC917534:LCC917536 LLY917534:LLY917536 LVU917534:LVU917536 MFQ917534:MFQ917536 MPM917534:MPM917536 MZI917534:MZI917536 NJE917534:NJE917536 NTA917534:NTA917536 OCW917534:OCW917536 OMS917534:OMS917536 OWO917534:OWO917536 PGK917534:PGK917536 PQG917534:PQG917536 QAC917534:QAC917536 QJY917534:QJY917536 QTU917534:QTU917536 RDQ917534:RDQ917536 RNM917534:RNM917536 RXI917534:RXI917536 SHE917534:SHE917536 SRA917534:SRA917536 TAW917534:TAW917536 TKS917534:TKS917536 TUO917534:TUO917536 UEK917534:UEK917536 UOG917534:UOG917536 UYC917534:UYC917536 VHY917534:VHY917536 VRU917534:VRU917536 WBQ917534:WBQ917536 WLM917534:WLM917536 WVI917534:WVI917536 IW983070:IW983072 SS983070:SS983072 ACO983070:ACO983072 AMK983070:AMK983072 AWG983070:AWG983072 BGC983070:BGC983072 BPY983070:BPY983072 BZU983070:BZU983072 CJQ983070:CJQ983072 CTM983070:CTM983072 DDI983070:DDI983072 DNE983070:DNE983072 DXA983070:DXA983072 EGW983070:EGW983072 EQS983070:EQS983072 FAO983070:FAO983072 FKK983070:FKK983072 FUG983070:FUG983072 GEC983070:GEC983072 GNY983070:GNY983072 GXU983070:GXU983072 HHQ983070:HHQ983072 HRM983070:HRM983072 IBI983070:IBI983072 ILE983070:ILE983072 IVA983070:IVA983072 JEW983070:JEW983072 JOS983070:JOS983072 JYO983070:JYO983072 KIK983070:KIK983072 KSG983070:KSG983072 LCC983070:LCC983072 LLY983070:LLY983072 LVU983070:LVU983072 MFQ983070:MFQ983072 MPM983070:MPM983072 MZI983070:MZI983072 NJE983070:NJE983072 NTA983070:NTA983072 OCW983070:OCW983072 OMS983070:OMS983072 OWO983070:OWO983072 PGK983070:PGK983072 PQG983070:PQG983072 QAC983070:QAC983072 QJY983070:QJY983072 QTU983070:QTU983072 RDQ983070:RDQ983072 RNM983070:RNM983072 RXI983070:RXI983072 SHE983070:SHE983072 SRA983070:SRA983072 TAW983070:TAW983072 TKS983070:TKS983072 TUO983070:TUO983072 UEK983070:UEK983072 UOG983070:UOG983072 UYC983070:UYC983072 VHY983070:VHY983072 VRU983070:VRU983072 WBQ983070:WBQ983072 WLM983070:WLM983072 WVI983070:WVI983072">
      <formula1>"1,2,3"</formula1>
    </dataValidation>
    <dataValidation type="list" allowBlank="1" showInputMessage="1" showErrorMessage="1" errorTitle="Account Input Error" error="The account number entered is not valid." sqref="IV65566:IV65568 SR65566:SR65568 ACN65566:ACN65568 AMJ65566:AMJ65568 AWF65566:AWF65568 BGB65566:BGB65568 BPX65566:BPX65568 BZT65566:BZT65568 CJP65566:CJP65568 CTL65566:CTL65568 DDH65566:DDH65568 DND65566:DND65568 DWZ65566:DWZ65568 EGV65566:EGV65568 EQR65566:EQR65568 FAN65566:FAN65568 FKJ65566:FKJ65568 FUF65566:FUF65568 GEB65566:GEB65568 GNX65566:GNX65568 GXT65566:GXT65568 HHP65566:HHP65568 HRL65566:HRL65568 IBH65566:IBH65568 ILD65566:ILD65568 IUZ65566:IUZ65568 JEV65566:JEV65568 JOR65566:JOR65568 JYN65566:JYN65568 KIJ65566:KIJ65568 KSF65566:KSF65568 LCB65566:LCB65568 LLX65566:LLX65568 LVT65566:LVT65568 MFP65566:MFP65568 MPL65566:MPL65568 MZH65566:MZH65568 NJD65566:NJD65568 NSZ65566:NSZ65568 OCV65566:OCV65568 OMR65566:OMR65568 OWN65566:OWN65568 PGJ65566:PGJ65568 PQF65566:PQF65568 QAB65566:QAB65568 QJX65566:QJX65568 QTT65566:QTT65568 RDP65566:RDP65568 RNL65566:RNL65568 RXH65566:RXH65568 SHD65566:SHD65568 SQZ65566:SQZ65568 TAV65566:TAV65568 TKR65566:TKR65568 TUN65566:TUN65568 UEJ65566:UEJ65568 UOF65566:UOF65568 UYB65566:UYB65568 VHX65566:VHX65568 VRT65566:VRT65568 WBP65566:WBP65568 WLL65566:WLL65568 WVH65566:WVH65568 IV131102:IV131104 SR131102:SR131104 ACN131102:ACN131104 AMJ131102:AMJ131104 AWF131102:AWF131104 BGB131102:BGB131104 BPX131102:BPX131104 BZT131102:BZT131104 CJP131102:CJP131104 CTL131102:CTL131104 DDH131102:DDH131104 DND131102:DND131104 DWZ131102:DWZ131104 EGV131102:EGV131104 EQR131102:EQR131104 FAN131102:FAN131104 FKJ131102:FKJ131104 FUF131102:FUF131104 GEB131102:GEB131104 GNX131102:GNX131104 GXT131102:GXT131104 HHP131102:HHP131104 HRL131102:HRL131104 IBH131102:IBH131104 ILD131102:ILD131104 IUZ131102:IUZ131104 JEV131102:JEV131104 JOR131102:JOR131104 JYN131102:JYN131104 KIJ131102:KIJ131104 KSF131102:KSF131104 LCB131102:LCB131104 LLX131102:LLX131104 LVT131102:LVT131104 MFP131102:MFP131104 MPL131102:MPL131104 MZH131102:MZH131104 NJD131102:NJD131104 NSZ131102:NSZ131104 OCV131102:OCV131104 OMR131102:OMR131104 OWN131102:OWN131104 PGJ131102:PGJ131104 PQF131102:PQF131104 QAB131102:QAB131104 QJX131102:QJX131104 QTT131102:QTT131104 RDP131102:RDP131104 RNL131102:RNL131104 RXH131102:RXH131104 SHD131102:SHD131104 SQZ131102:SQZ131104 TAV131102:TAV131104 TKR131102:TKR131104 TUN131102:TUN131104 UEJ131102:UEJ131104 UOF131102:UOF131104 UYB131102:UYB131104 VHX131102:VHX131104 VRT131102:VRT131104 WBP131102:WBP131104 WLL131102:WLL131104 WVH131102:WVH131104 IV196638:IV196640 SR196638:SR196640 ACN196638:ACN196640 AMJ196638:AMJ196640 AWF196638:AWF196640 BGB196638:BGB196640 BPX196638:BPX196640 BZT196638:BZT196640 CJP196638:CJP196640 CTL196638:CTL196640 DDH196638:DDH196640 DND196638:DND196640 DWZ196638:DWZ196640 EGV196638:EGV196640 EQR196638:EQR196640 FAN196638:FAN196640 FKJ196638:FKJ196640 FUF196638:FUF196640 GEB196638:GEB196640 GNX196638:GNX196640 GXT196638:GXT196640 HHP196638:HHP196640 HRL196638:HRL196640 IBH196638:IBH196640 ILD196638:ILD196640 IUZ196638:IUZ196640 JEV196638:JEV196640 JOR196638:JOR196640 JYN196638:JYN196640 KIJ196638:KIJ196640 KSF196638:KSF196640 LCB196638:LCB196640 LLX196638:LLX196640 LVT196638:LVT196640 MFP196638:MFP196640 MPL196638:MPL196640 MZH196638:MZH196640 NJD196638:NJD196640 NSZ196638:NSZ196640 OCV196638:OCV196640 OMR196638:OMR196640 OWN196638:OWN196640 PGJ196638:PGJ196640 PQF196638:PQF196640 QAB196638:QAB196640 QJX196638:QJX196640 QTT196638:QTT196640 RDP196638:RDP196640 RNL196638:RNL196640 RXH196638:RXH196640 SHD196638:SHD196640 SQZ196638:SQZ196640 TAV196638:TAV196640 TKR196638:TKR196640 TUN196638:TUN196640 UEJ196638:UEJ196640 UOF196638:UOF196640 UYB196638:UYB196640 VHX196638:VHX196640 VRT196638:VRT196640 WBP196638:WBP196640 WLL196638:WLL196640 WVH196638:WVH196640 IV262174:IV262176 SR262174:SR262176 ACN262174:ACN262176 AMJ262174:AMJ262176 AWF262174:AWF262176 BGB262174:BGB262176 BPX262174:BPX262176 BZT262174:BZT262176 CJP262174:CJP262176 CTL262174:CTL262176 DDH262174:DDH262176 DND262174:DND262176 DWZ262174:DWZ262176 EGV262174:EGV262176 EQR262174:EQR262176 FAN262174:FAN262176 FKJ262174:FKJ262176 FUF262174:FUF262176 GEB262174:GEB262176 GNX262174:GNX262176 GXT262174:GXT262176 HHP262174:HHP262176 HRL262174:HRL262176 IBH262174:IBH262176 ILD262174:ILD262176 IUZ262174:IUZ262176 JEV262174:JEV262176 JOR262174:JOR262176 JYN262174:JYN262176 KIJ262174:KIJ262176 KSF262174:KSF262176 LCB262174:LCB262176 LLX262174:LLX262176 LVT262174:LVT262176 MFP262174:MFP262176 MPL262174:MPL262176 MZH262174:MZH262176 NJD262174:NJD262176 NSZ262174:NSZ262176 OCV262174:OCV262176 OMR262174:OMR262176 OWN262174:OWN262176 PGJ262174:PGJ262176 PQF262174:PQF262176 QAB262174:QAB262176 QJX262174:QJX262176 QTT262174:QTT262176 RDP262174:RDP262176 RNL262174:RNL262176 RXH262174:RXH262176 SHD262174:SHD262176 SQZ262174:SQZ262176 TAV262174:TAV262176 TKR262174:TKR262176 TUN262174:TUN262176 UEJ262174:UEJ262176 UOF262174:UOF262176 UYB262174:UYB262176 VHX262174:VHX262176 VRT262174:VRT262176 WBP262174:WBP262176 WLL262174:WLL262176 WVH262174:WVH262176 IV327710:IV327712 SR327710:SR327712 ACN327710:ACN327712 AMJ327710:AMJ327712 AWF327710:AWF327712 BGB327710:BGB327712 BPX327710:BPX327712 BZT327710:BZT327712 CJP327710:CJP327712 CTL327710:CTL327712 DDH327710:DDH327712 DND327710:DND327712 DWZ327710:DWZ327712 EGV327710:EGV327712 EQR327710:EQR327712 FAN327710:FAN327712 FKJ327710:FKJ327712 FUF327710:FUF327712 GEB327710:GEB327712 GNX327710:GNX327712 GXT327710:GXT327712 HHP327710:HHP327712 HRL327710:HRL327712 IBH327710:IBH327712 ILD327710:ILD327712 IUZ327710:IUZ327712 JEV327710:JEV327712 JOR327710:JOR327712 JYN327710:JYN327712 KIJ327710:KIJ327712 KSF327710:KSF327712 LCB327710:LCB327712 LLX327710:LLX327712 LVT327710:LVT327712 MFP327710:MFP327712 MPL327710:MPL327712 MZH327710:MZH327712 NJD327710:NJD327712 NSZ327710:NSZ327712 OCV327710:OCV327712 OMR327710:OMR327712 OWN327710:OWN327712 PGJ327710:PGJ327712 PQF327710:PQF327712 QAB327710:QAB327712 QJX327710:QJX327712 QTT327710:QTT327712 RDP327710:RDP327712 RNL327710:RNL327712 RXH327710:RXH327712 SHD327710:SHD327712 SQZ327710:SQZ327712 TAV327710:TAV327712 TKR327710:TKR327712 TUN327710:TUN327712 UEJ327710:UEJ327712 UOF327710:UOF327712 UYB327710:UYB327712 VHX327710:VHX327712 VRT327710:VRT327712 WBP327710:WBP327712 WLL327710:WLL327712 WVH327710:WVH327712 IV393246:IV393248 SR393246:SR393248 ACN393246:ACN393248 AMJ393246:AMJ393248 AWF393246:AWF393248 BGB393246:BGB393248 BPX393246:BPX393248 BZT393246:BZT393248 CJP393246:CJP393248 CTL393246:CTL393248 DDH393246:DDH393248 DND393246:DND393248 DWZ393246:DWZ393248 EGV393246:EGV393248 EQR393246:EQR393248 FAN393246:FAN393248 FKJ393246:FKJ393248 FUF393246:FUF393248 GEB393246:GEB393248 GNX393246:GNX393248 GXT393246:GXT393248 HHP393246:HHP393248 HRL393246:HRL393248 IBH393246:IBH393248 ILD393246:ILD393248 IUZ393246:IUZ393248 JEV393246:JEV393248 JOR393246:JOR393248 JYN393246:JYN393248 KIJ393246:KIJ393248 KSF393246:KSF393248 LCB393246:LCB393248 LLX393246:LLX393248 LVT393246:LVT393248 MFP393246:MFP393248 MPL393246:MPL393248 MZH393246:MZH393248 NJD393246:NJD393248 NSZ393246:NSZ393248 OCV393246:OCV393248 OMR393246:OMR393248 OWN393246:OWN393248 PGJ393246:PGJ393248 PQF393246:PQF393248 QAB393246:QAB393248 QJX393246:QJX393248 QTT393246:QTT393248 RDP393246:RDP393248 RNL393246:RNL393248 RXH393246:RXH393248 SHD393246:SHD393248 SQZ393246:SQZ393248 TAV393246:TAV393248 TKR393246:TKR393248 TUN393246:TUN393248 UEJ393246:UEJ393248 UOF393246:UOF393248 UYB393246:UYB393248 VHX393246:VHX393248 VRT393246:VRT393248 WBP393246:WBP393248 WLL393246:WLL393248 WVH393246:WVH393248 IV458782:IV458784 SR458782:SR458784 ACN458782:ACN458784 AMJ458782:AMJ458784 AWF458782:AWF458784 BGB458782:BGB458784 BPX458782:BPX458784 BZT458782:BZT458784 CJP458782:CJP458784 CTL458782:CTL458784 DDH458782:DDH458784 DND458782:DND458784 DWZ458782:DWZ458784 EGV458782:EGV458784 EQR458782:EQR458784 FAN458782:FAN458784 FKJ458782:FKJ458784 FUF458782:FUF458784 GEB458782:GEB458784 GNX458782:GNX458784 GXT458782:GXT458784 HHP458782:HHP458784 HRL458782:HRL458784 IBH458782:IBH458784 ILD458782:ILD458784 IUZ458782:IUZ458784 JEV458782:JEV458784 JOR458782:JOR458784 JYN458782:JYN458784 KIJ458782:KIJ458784 KSF458782:KSF458784 LCB458782:LCB458784 LLX458782:LLX458784 LVT458782:LVT458784 MFP458782:MFP458784 MPL458782:MPL458784 MZH458782:MZH458784 NJD458782:NJD458784 NSZ458782:NSZ458784 OCV458782:OCV458784 OMR458782:OMR458784 OWN458782:OWN458784 PGJ458782:PGJ458784 PQF458782:PQF458784 QAB458782:QAB458784 QJX458782:QJX458784 QTT458782:QTT458784 RDP458782:RDP458784 RNL458782:RNL458784 RXH458782:RXH458784 SHD458782:SHD458784 SQZ458782:SQZ458784 TAV458782:TAV458784 TKR458782:TKR458784 TUN458782:TUN458784 UEJ458782:UEJ458784 UOF458782:UOF458784 UYB458782:UYB458784 VHX458782:VHX458784 VRT458782:VRT458784 WBP458782:WBP458784 WLL458782:WLL458784 WVH458782:WVH458784 IV524318:IV524320 SR524318:SR524320 ACN524318:ACN524320 AMJ524318:AMJ524320 AWF524318:AWF524320 BGB524318:BGB524320 BPX524318:BPX524320 BZT524318:BZT524320 CJP524318:CJP524320 CTL524318:CTL524320 DDH524318:DDH524320 DND524318:DND524320 DWZ524318:DWZ524320 EGV524318:EGV524320 EQR524318:EQR524320 FAN524318:FAN524320 FKJ524318:FKJ524320 FUF524318:FUF524320 GEB524318:GEB524320 GNX524318:GNX524320 GXT524318:GXT524320 HHP524318:HHP524320 HRL524318:HRL524320 IBH524318:IBH524320 ILD524318:ILD524320 IUZ524318:IUZ524320 JEV524318:JEV524320 JOR524318:JOR524320 JYN524318:JYN524320 KIJ524318:KIJ524320 KSF524318:KSF524320 LCB524318:LCB524320 LLX524318:LLX524320 LVT524318:LVT524320 MFP524318:MFP524320 MPL524318:MPL524320 MZH524318:MZH524320 NJD524318:NJD524320 NSZ524318:NSZ524320 OCV524318:OCV524320 OMR524318:OMR524320 OWN524318:OWN524320 PGJ524318:PGJ524320 PQF524318:PQF524320 QAB524318:QAB524320 QJX524318:QJX524320 QTT524318:QTT524320 RDP524318:RDP524320 RNL524318:RNL524320 RXH524318:RXH524320 SHD524318:SHD524320 SQZ524318:SQZ524320 TAV524318:TAV524320 TKR524318:TKR524320 TUN524318:TUN524320 UEJ524318:UEJ524320 UOF524318:UOF524320 UYB524318:UYB524320 VHX524318:VHX524320 VRT524318:VRT524320 WBP524318:WBP524320 WLL524318:WLL524320 WVH524318:WVH524320 IV589854:IV589856 SR589854:SR589856 ACN589854:ACN589856 AMJ589854:AMJ589856 AWF589854:AWF589856 BGB589854:BGB589856 BPX589854:BPX589856 BZT589854:BZT589856 CJP589854:CJP589856 CTL589854:CTL589856 DDH589854:DDH589856 DND589854:DND589856 DWZ589854:DWZ589856 EGV589854:EGV589856 EQR589854:EQR589856 FAN589854:FAN589856 FKJ589854:FKJ589856 FUF589854:FUF589856 GEB589854:GEB589856 GNX589854:GNX589856 GXT589854:GXT589856 HHP589854:HHP589856 HRL589854:HRL589856 IBH589854:IBH589856 ILD589854:ILD589856 IUZ589854:IUZ589856 JEV589854:JEV589856 JOR589854:JOR589856 JYN589854:JYN589856 KIJ589854:KIJ589856 KSF589854:KSF589856 LCB589854:LCB589856 LLX589854:LLX589856 LVT589854:LVT589856 MFP589854:MFP589856 MPL589854:MPL589856 MZH589854:MZH589856 NJD589854:NJD589856 NSZ589854:NSZ589856 OCV589854:OCV589856 OMR589854:OMR589856 OWN589854:OWN589856 PGJ589854:PGJ589856 PQF589854:PQF589856 QAB589854:QAB589856 QJX589854:QJX589856 QTT589854:QTT589856 RDP589854:RDP589856 RNL589854:RNL589856 RXH589854:RXH589856 SHD589854:SHD589856 SQZ589854:SQZ589856 TAV589854:TAV589856 TKR589854:TKR589856 TUN589854:TUN589856 UEJ589854:UEJ589856 UOF589854:UOF589856 UYB589854:UYB589856 VHX589854:VHX589856 VRT589854:VRT589856 WBP589854:WBP589856 WLL589854:WLL589856 WVH589854:WVH589856 IV655390:IV655392 SR655390:SR655392 ACN655390:ACN655392 AMJ655390:AMJ655392 AWF655390:AWF655392 BGB655390:BGB655392 BPX655390:BPX655392 BZT655390:BZT655392 CJP655390:CJP655392 CTL655390:CTL655392 DDH655390:DDH655392 DND655390:DND655392 DWZ655390:DWZ655392 EGV655390:EGV655392 EQR655390:EQR655392 FAN655390:FAN655392 FKJ655390:FKJ655392 FUF655390:FUF655392 GEB655390:GEB655392 GNX655390:GNX655392 GXT655390:GXT655392 HHP655390:HHP655392 HRL655390:HRL655392 IBH655390:IBH655392 ILD655390:ILD655392 IUZ655390:IUZ655392 JEV655390:JEV655392 JOR655390:JOR655392 JYN655390:JYN655392 KIJ655390:KIJ655392 KSF655390:KSF655392 LCB655390:LCB655392 LLX655390:LLX655392 LVT655390:LVT655392 MFP655390:MFP655392 MPL655390:MPL655392 MZH655390:MZH655392 NJD655390:NJD655392 NSZ655390:NSZ655392 OCV655390:OCV655392 OMR655390:OMR655392 OWN655390:OWN655392 PGJ655390:PGJ655392 PQF655390:PQF655392 QAB655390:QAB655392 QJX655390:QJX655392 QTT655390:QTT655392 RDP655390:RDP655392 RNL655390:RNL655392 RXH655390:RXH655392 SHD655390:SHD655392 SQZ655390:SQZ655392 TAV655390:TAV655392 TKR655390:TKR655392 TUN655390:TUN655392 UEJ655390:UEJ655392 UOF655390:UOF655392 UYB655390:UYB655392 VHX655390:VHX655392 VRT655390:VRT655392 WBP655390:WBP655392 WLL655390:WLL655392 WVH655390:WVH655392 IV720926:IV720928 SR720926:SR720928 ACN720926:ACN720928 AMJ720926:AMJ720928 AWF720926:AWF720928 BGB720926:BGB720928 BPX720926:BPX720928 BZT720926:BZT720928 CJP720926:CJP720928 CTL720926:CTL720928 DDH720926:DDH720928 DND720926:DND720928 DWZ720926:DWZ720928 EGV720926:EGV720928 EQR720926:EQR720928 FAN720926:FAN720928 FKJ720926:FKJ720928 FUF720926:FUF720928 GEB720926:GEB720928 GNX720926:GNX720928 GXT720926:GXT720928 HHP720926:HHP720928 HRL720926:HRL720928 IBH720926:IBH720928 ILD720926:ILD720928 IUZ720926:IUZ720928 JEV720926:JEV720928 JOR720926:JOR720928 JYN720926:JYN720928 KIJ720926:KIJ720928 KSF720926:KSF720928 LCB720926:LCB720928 LLX720926:LLX720928 LVT720926:LVT720928 MFP720926:MFP720928 MPL720926:MPL720928 MZH720926:MZH720928 NJD720926:NJD720928 NSZ720926:NSZ720928 OCV720926:OCV720928 OMR720926:OMR720928 OWN720926:OWN720928 PGJ720926:PGJ720928 PQF720926:PQF720928 QAB720926:QAB720928 QJX720926:QJX720928 QTT720926:QTT720928 RDP720926:RDP720928 RNL720926:RNL720928 RXH720926:RXH720928 SHD720926:SHD720928 SQZ720926:SQZ720928 TAV720926:TAV720928 TKR720926:TKR720928 TUN720926:TUN720928 UEJ720926:UEJ720928 UOF720926:UOF720928 UYB720926:UYB720928 VHX720926:VHX720928 VRT720926:VRT720928 WBP720926:WBP720928 WLL720926:WLL720928 WVH720926:WVH720928 IV786462:IV786464 SR786462:SR786464 ACN786462:ACN786464 AMJ786462:AMJ786464 AWF786462:AWF786464 BGB786462:BGB786464 BPX786462:BPX786464 BZT786462:BZT786464 CJP786462:CJP786464 CTL786462:CTL786464 DDH786462:DDH786464 DND786462:DND786464 DWZ786462:DWZ786464 EGV786462:EGV786464 EQR786462:EQR786464 FAN786462:FAN786464 FKJ786462:FKJ786464 FUF786462:FUF786464 GEB786462:GEB786464 GNX786462:GNX786464 GXT786462:GXT786464 HHP786462:HHP786464 HRL786462:HRL786464 IBH786462:IBH786464 ILD786462:ILD786464 IUZ786462:IUZ786464 JEV786462:JEV786464 JOR786462:JOR786464 JYN786462:JYN786464 KIJ786462:KIJ786464 KSF786462:KSF786464 LCB786462:LCB786464 LLX786462:LLX786464 LVT786462:LVT786464 MFP786462:MFP786464 MPL786462:MPL786464 MZH786462:MZH786464 NJD786462:NJD786464 NSZ786462:NSZ786464 OCV786462:OCV786464 OMR786462:OMR786464 OWN786462:OWN786464 PGJ786462:PGJ786464 PQF786462:PQF786464 QAB786462:QAB786464 QJX786462:QJX786464 QTT786462:QTT786464 RDP786462:RDP786464 RNL786462:RNL786464 RXH786462:RXH786464 SHD786462:SHD786464 SQZ786462:SQZ786464 TAV786462:TAV786464 TKR786462:TKR786464 TUN786462:TUN786464 UEJ786462:UEJ786464 UOF786462:UOF786464 UYB786462:UYB786464 VHX786462:VHX786464 VRT786462:VRT786464 WBP786462:WBP786464 WLL786462:WLL786464 WVH786462:WVH786464 IV851998:IV852000 SR851998:SR852000 ACN851998:ACN852000 AMJ851998:AMJ852000 AWF851998:AWF852000 BGB851998:BGB852000 BPX851998:BPX852000 BZT851998:BZT852000 CJP851998:CJP852000 CTL851998:CTL852000 DDH851998:DDH852000 DND851998:DND852000 DWZ851998:DWZ852000 EGV851998:EGV852000 EQR851998:EQR852000 FAN851998:FAN852000 FKJ851998:FKJ852000 FUF851998:FUF852000 GEB851998:GEB852000 GNX851998:GNX852000 GXT851998:GXT852000 HHP851998:HHP852000 HRL851998:HRL852000 IBH851998:IBH852000 ILD851998:ILD852000 IUZ851998:IUZ852000 JEV851998:JEV852000 JOR851998:JOR852000 JYN851998:JYN852000 KIJ851998:KIJ852000 KSF851998:KSF852000 LCB851998:LCB852000 LLX851998:LLX852000 LVT851998:LVT852000 MFP851998:MFP852000 MPL851998:MPL852000 MZH851998:MZH852000 NJD851998:NJD852000 NSZ851998:NSZ852000 OCV851998:OCV852000 OMR851998:OMR852000 OWN851998:OWN852000 PGJ851998:PGJ852000 PQF851998:PQF852000 QAB851998:QAB852000 QJX851998:QJX852000 QTT851998:QTT852000 RDP851998:RDP852000 RNL851998:RNL852000 RXH851998:RXH852000 SHD851998:SHD852000 SQZ851998:SQZ852000 TAV851998:TAV852000 TKR851998:TKR852000 TUN851998:TUN852000 UEJ851998:UEJ852000 UOF851998:UOF852000 UYB851998:UYB852000 VHX851998:VHX852000 VRT851998:VRT852000 WBP851998:WBP852000 WLL851998:WLL852000 WVH851998:WVH852000 IV917534:IV917536 SR917534:SR917536 ACN917534:ACN917536 AMJ917534:AMJ917536 AWF917534:AWF917536 BGB917534:BGB917536 BPX917534:BPX917536 BZT917534:BZT917536 CJP917534:CJP917536 CTL917534:CTL917536 DDH917534:DDH917536 DND917534:DND917536 DWZ917534:DWZ917536 EGV917534:EGV917536 EQR917534:EQR917536 FAN917534:FAN917536 FKJ917534:FKJ917536 FUF917534:FUF917536 GEB917534:GEB917536 GNX917534:GNX917536 GXT917534:GXT917536 HHP917534:HHP917536 HRL917534:HRL917536 IBH917534:IBH917536 ILD917534:ILD917536 IUZ917534:IUZ917536 JEV917534:JEV917536 JOR917534:JOR917536 JYN917534:JYN917536 KIJ917534:KIJ917536 KSF917534:KSF917536 LCB917534:LCB917536 LLX917534:LLX917536 LVT917534:LVT917536 MFP917534:MFP917536 MPL917534:MPL917536 MZH917534:MZH917536 NJD917534:NJD917536 NSZ917534:NSZ917536 OCV917534:OCV917536 OMR917534:OMR917536 OWN917534:OWN917536 PGJ917534:PGJ917536 PQF917534:PQF917536 QAB917534:QAB917536 QJX917534:QJX917536 QTT917534:QTT917536 RDP917534:RDP917536 RNL917534:RNL917536 RXH917534:RXH917536 SHD917534:SHD917536 SQZ917534:SQZ917536 TAV917534:TAV917536 TKR917534:TKR917536 TUN917534:TUN917536 UEJ917534:UEJ917536 UOF917534:UOF917536 UYB917534:UYB917536 VHX917534:VHX917536 VRT917534:VRT917536 WBP917534:WBP917536 WLL917534:WLL917536 WVH917534:WVH917536 IV983070:IV983072 SR983070:SR983072 ACN983070:ACN983072 AMJ983070:AMJ983072 AWF983070:AWF983072 BGB983070:BGB983072 BPX983070:BPX983072 BZT983070:BZT983072 CJP983070:CJP983072 CTL983070:CTL983072 DDH983070:DDH983072 DND983070:DND983072 DWZ983070:DWZ983072 EGV983070:EGV983072 EQR983070:EQR983072 FAN983070:FAN983072 FKJ983070:FKJ983072 FUF983070:FUF983072 GEB983070:GEB983072 GNX983070:GNX983072 GXT983070:GXT983072 HHP983070:HHP983072 HRL983070:HRL983072 IBH983070:IBH983072 ILD983070:ILD983072 IUZ983070:IUZ983072 JEV983070:JEV983072 JOR983070:JOR983072 JYN983070:JYN983072 KIJ983070:KIJ983072 KSF983070:KSF983072 LCB983070:LCB983072 LLX983070:LLX983072 LVT983070:LVT983072 MFP983070:MFP983072 MPL983070:MPL983072 MZH983070:MZH983072 NJD983070:NJD983072 NSZ983070:NSZ983072 OCV983070:OCV983072 OMR983070:OMR983072 OWN983070:OWN983072 PGJ983070:PGJ983072 PQF983070:PQF983072 QAB983070:QAB983072 QJX983070:QJX983072 QTT983070:QTT983072 RDP983070:RDP983072 RNL983070:RNL983072 RXH983070:RXH983072 SHD983070:SHD983072 SQZ983070:SQZ983072 TAV983070:TAV983072 TKR983070:TKR983072 TUN983070:TUN983072 UEJ983070:UEJ983072 UOF983070:UOF983072 UYB983070:UYB983072 VHX983070:VHX983072 VRT983070:VRT983072 WBP983070:WBP983072 WLL983070:WLL983072 WVH983070:WVH983072 A983070:A983072 A917534:A917536 A851998:A852000 A786462:A786464 A720926:A720928 A655390:A655392 A589854:A589856 A524318:A524320 A458782:A458784 A393246:A393248 A327710:A327712 A262174:A262176 A196638:A196640 A131102:A131104 A65566:A65568">
      <formula1>ValidAccount</formula1>
    </dataValidation>
    <dataValidation type="list" errorStyle="warning" allowBlank="1" showInputMessage="1" showErrorMessage="1" errorTitle="Factor" error="This factor is not included in the drop-down list. Is this the factor you want to use?" sqref="D65549:D65552 WVL983034:WVL983048 WLP983034:WLP983048 WBT983034:WBT983048 VRX983034:VRX983048 VIB983034:VIB983048 UYF983034:UYF983048 UOJ983034:UOJ983048 UEN983034:UEN983048 TUR983034:TUR983048 TKV983034:TKV983048 TAZ983034:TAZ983048 SRD983034:SRD983048 SHH983034:SHH983048 RXL983034:RXL983048 RNP983034:RNP983048 RDT983034:RDT983048 QTX983034:QTX983048 QKB983034:QKB983048 QAF983034:QAF983048 PQJ983034:PQJ983048 PGN983034:PGN983048 OWR983034:OWR983048 OMV983034:OMV983048 OCZ983034:OCZ983048 NTD983034:NTD983048 NJH983034:NJH983048 MZL983034:MZL983048 MPP983034:MPP983048 MFT983034:MFT983048 LVX983034:LVX983048 LMB983034:LMB983048 LCF983034:LCF983048 KSJ983034:KSJ983048 KIN983034:KIN983048 JYR983034:JYR983048 JOV983034:JOV983048 JEZ983034:JEZ983048 IVD983034:IVD983048 ILH983034:ILH983048 IBL983034:IBL983048 HRP983034:HRP983048 HHT983034:HHT983048 GXX983034:GXX983048 GOB983034:GOB983048 GEF983034:GEF983048 FUJ983034:FUJ983048 FKN983034:FKN983048 FAR983034:FAR983048 EQV983034:EQV983048 EGZ983034:EGZ983048 DXD983034:DXD983048 DNH983034:DNH983048 DDL983034:DDL983048 CTP983034:CTP983048 CJT983034:CJT983048 BZX983034:BZX983048 BQB983034:BQB983048 BGF983034:BGF983048 AWJ983034:AWJ983048 AMN983034:AMN983048 ACR983034:ACR983048 SV983034:SV983048 IZ983034:IZ983048 D983034:D983048 WVL917498:WVL917512 WLP917498:WLP917512 WBT917498:WBT917512 VRX917498:VRX917512 VIB917498:VIB917512 UYF917498:UYF917512 UOJ917498:UOJ917512 UEN917498:UEN917512 TUR917498:TUR917512 TKV917498:TKV917512 TAZ917498:TAZ917512 SRD917498:SRD917512 SHH917498:SHH917512 RXL917498:RXL917512 RNP917498:RNP917512 RDT917498:RDT917512 QTX917498:QTX917512 QKB917498:QKB917512 QAF917498:QAF917512 PQJ917498:PQJ917512 PGN917498:PGN917512 OWR917498:OWR917512 OMV917498:OMV917512 OCZ917498:OCZ917512 NTD917498:NTD917512 NJH917498:NJH917512 MZL917498:MZL917512 MPP917498:MPP917512 MFT917498:MFT917512 LVX917498:LVX917512 LMB917498:LMB917512 LCF917498:LCF917512 KSJ917498:KSJ917512 KIN917498:KIN917512 JYR917498:JYR917512 JOV917498:JOV917512 JEZ917498:JEZ917512 IVD917498:IVD917512 ILH917498:ILH917512 IBL917498:IBL917512 HRP917498:HRP917512 HHT917498:HHT917512 GXX917498:GXX917512 GOB917498:GOB917512 GEF917498:GEF917512 FUJ917498:FUJ917512 FKN917498:FKN917512 FAR917498:FAR917512 EQV917498:EQV917512 EGZ917498:EGZ917512 DXD917498:DXD917512 DNH917498:DNH917512 DDL917498:DDL917512 CTP917498:CTP917512 CJT917498:CJT917512 BZX917498:BZX917512 BQB917498:BQB917512 BGF917498:BGF917512 AWJ917498:AWJ917512 AMN917498:AMN917512 ACR917498:ACR917512 SV917498:SV917512 IZ917498:IZ917512 D917498:D917512 WVL851962:WVL851976 WLP851962:WLP851976 WBT851962:WBT851976 VRX851962:VRX851976 VIB851962:VIB851976 UYF851962:UYF851976 UOJ851962:UOJ851976 UEN851962:UEN851976 TUR851962:TUR851976 TKV851962:TKV851976 TAZ851962:TAZ851976 SRD851962:SRD851976 SHH851962:SHH851976 RXL851962:RXL851976 RNP851962:RNP851976 RDT851962:RDT851976 QTX851962:QTX851976 QKB851962:QKB851976 QAF851962:QAF851976 PQJ851962:PQJ851976 PGN851962:PGN851976 OWR851962:OWR851976 OMV851962:OMV851976 OCZ851962:OCZ851976 NTD851962:NTD851976 NJH851962:NJH851976 MZL851962:MZL851976 MPP851962:MPP851976 MFT851962:MFT851976 LVX851962:LVX851976 LMB851962:LMB851976 LCF851962:LCF851976 KSJ851962:KSJ851976 KIN851962:KIN851976 JYR851962:JYR851976 JOV851962:JOV851976 JEZ851962:JEZ851976 IVD851962:IVD851976 ILH851962:ILH851976 IBL851962:IBL851976 HRP851962:HRP851976 HHT851962:HHT851976 GXX851962:GXX851976 GOB851962:GOB851976 GEF851962:GEF851976 FUJ851962:FUJ851976 FKN851962:FKN851976 FAR851962:FAR851976 EQV851962:EQV851976 EGZ851962:EGZ851976 DXD851962:DXD851976 DNH851962:DNH851976 DDL851962:DDL851976 CTP851962:CTP851976 CJT851962:CJT851976 BZX851962:BZX851976 BQB851962:BQB851976 BGF851962:BGF851976 AWJ851962:AWJ851976 AMN851962:AMN851976 ACR851962:ACR851976 SV851962:SV851976 IZ851962:IZ851976 D851962:D851976 WVL786426:WVL786440 WLP786426:WLP786440 WBT786426:WBT786440 VRX786426:VRX786440 VIB786426:VIB786440 UYF786426:UYF786440 UOJ786426:UOJ786440 UEN786426:UEN786440 TUR786426:TUR786440 TKV786426:TKV786440 TAZ786426:TAZ786440 SRD786426:SRD786440 SHH786426:SHH786440 RXL786426:RXL786440 RNP786426:RNP786440 RDT786426:RDT786440 QTX786426:QTX786440 QKB786426:QKB786440 QAF786426:QAF786440 PQJ786426:PQJ786440 PGN786426:PGN786440 OWR786426:OWR786440 OMV786426:OMV786440 OCZ786426:OCZ786440 NTD786426:NTD786440 NJH786426:NJH786440 MZL786426:MZL786440 MPP786426:MPP786440 MFT786426:MFT786440 LVX786426:LVX786440 LMB786426:LMB786440 LCF786426:LCF786440 KSJ786426:KSJ786440 KIN786426:KIN786440 JYR786426:JYR786440 JOV786426:JOV786440 JEZ786426:JEZ786440 IVD786426:IVD786440 ILH786426:ILH786440 IBL786426:IBL786440 HRP786426:HRP786440 HHT786426:HHT786440 GXX786426:GXX786440 GOB786426:GOB786440 GEF786426:GEF786440 FUJ786426:FUJ786440 FKN786426:FKN786440 FAR786426:FAR786440 EQV786426:EQV786440 EGZ786426:EGZ786440 DXD786426:DXD786440 DNH786426:DNH786440 DDL786426:DDL786440 CTP786426:CTP786440 CJT786426:CJT786440 BZX786426:BZX786440 BQB786426:BQB786440 BGF786426:BGF786440 AWJ786426:AWJ786440 AMN786426:AMN786440 ACR786426:ACR786440 SV786426:SV786440 IZ786426:IZ786440 D786426:D786440 WVL720890:WVL720904 WLP720890:WLP720904 WBT720890:WBT720904 VRX720890:VRX720904 VIB720890:VIB720904 UYF720890:UYF720904 UOJ720890:UOJ720904 UEN720890:UEN720904 TUR720890:TUR720904 TKV720890:TKV720904 TAZ720890:TAZ720904 SRD720890:SRD720904 SHH720890:SHH720904 RXL720890:RXL720904 RNP720890:RNP720904 RDT720890:RDT720904 QTX720890:QTX720904 QKB720890:QKB720904 QAF720890:QAF720904 PQJ720890:PQJ720904 PGN720890:PGN720904 OWR720890:OWR720904 OMV720890:OMV720904 OCZ720890:OCZ720904 NTD720890:NTD720904 NJH720890:NJH720904 MZL720890:MZL720904 MPP720890:MPP720904 MFT720890:MFT720904 LVX720890:LVX720904 LMB720890:LMB720904 LCF720890:LCF720904 KSJ720890:KSJ720904 KIN720890:KIN720904 JYR720890:JYR720904 JOV720890:JOV720904 JEZ720890:JEZ720904 IVD720890:IVD720904 ILH720890:ILH720904 IBL720890:IBL720904 HRP720890:HRP720904 HHT720890:HHT720904 GXX720890:GXX720904 GOB720890:GOB720904 GEF720890:GEF720904 FUJ720890:FUJ720904 FKN720890:FKN720904 FAR720890:FAR720904 EQV720890:EQV720904 EGZ720890:EGZ720904 DXD720890:DXD720904 DNH720890:DNH720904 DDL720890:DDL720904 CTP720890:CTP720904 CJT720890:CJT720904 BZX720890:BZX720904 BQB720890:BQB720904 BGF720890:BGF720904 AWJ720890:AWJ720904 AMN720890:AMN720904 ACR720890:ACR720904 SV720890:SV720904 IZ720890:IZ720904 D720890:D720904 WVL655354:WVL655368 WLP655354:WLP655368 WBT655354:WBT655368 VRX655354:VRX655368 VIB655354:VIB655368 UYF655354:UYF655368 UOJ655354:UOJ655368 UEN655354:UEN655368 TUR655354:TUR655368 TKV655354:TKV655368 TAZ655354:TAZ655368 SRD655354:SRD655368 SHH655354:SHH655368 RXL655354:RXL655368 RNP655354:RNP655368 RDT655354:RDT655368 QTX655354:QTX655368 QKB655354:QKB655368 QAF655354:QAF655368 PQJ655354:PQJ655368 PGN655354:PGN655368 OWR655354:OWR655368 OMV655354:OMV655368 OCZ655354:OCZ655368 NTD655354:NTD655368 NJH655354:NJH655368 MZL655354:MZL655368 MPP655354:MPP655368 MFT655354:MFT655368 LVX655354:LVX655368 LMB655354:LMB655368 LCF655354:LCF655368 KSJ655354:KSJ655368 KIN655354:KIN655368 JYR655354:JYR655368 JOV655354:JOV655368 JEZ655354:JEZ655368 IVD655354:IVD655368 ILH655354:ILH655368 IBL655354:IBL655368 HRP655354:HRP655368 HHT655354:HHT655368 GXX655354:GXX655368 GOB655354:GOB655368 GEF655354:GEF655368 FUJ655354:FUJ655368 FKN655354:FKN655368 FAR655354:FAR655368 EQV655354:EQV655368 EGZ655354:EGZ655368 DXD655354:DXD655368 DNH655354:DNH655368 DDL655354:DDL655368 CTP655354:CTP655368 CJT655354:CJT655368 BZX655354:BZX655368 BQB655354:BQB655368 BGF655354:BGF655368 AWJ655354:AWJ655368 AMN655354:AMN655368 ACR655354:ACR655368 SV655354:SV655368 IZ655354:IZ655368 D655354:D655368 WVL589818:WVL589832 WLP589818:WLP589832 WBT589818:WBT589832 VRX589818:VRX589832 VIB589818:VIB589832 UYF589818:UYF589832 UOJ589818:UOJ589832 UEN589818:UEN589832 TUR589818:TUR589832 TKV589818:TKV589832 TAZ589818:TAZ589832 SRD589818:SRD589832 SHH589818:SHH589832 RXL589818:RXL589832 RNP589818:RNP589832 RDT589818:RDT589832 QTX589818:QTX589832 QKB589818:QKB589832 QAF589818:QAF589832 PQJ589818:PQJ589832 PGN589818:PGN589832 OWR589818:OWR589832 OMV589818:OMV589832 OCZ589818:OCZ589832 NTD589818:NTD589832 NJH589818:NJH589832 MZL589818:MZL589832 MPP589818:MPP589832 MFT589818:MFT589832 LVX589818:LVX589832 LMB589818:LMB589832 LCF589818:LCF589832 KSJ589818:KSJ589832 KIN589818:KIN589832 JYR589818:JYR589832 JOV589818:JOV589832 JEZ589818:JEZ589832 IVD589818:IVD589832 ILH589818:ILH589832 IBL589818:IBL589832 HRP589818:HRP589832 HHT589818:HHT589832 GXX589818:GXX589832 GOB589818:GOB589832 GEF589818:GEF589832 FUJ589818:FUJ589832 FKN589818:FKN589832 FAR589818:FAR589832 EQV589818:EQV589832 EGZ589818:EGZ589832 DXD589818:DXD589832 DNH589818:DNH589832 DDL589818:DDL589832 CTP589818:CTP589832 CJT589818:CJT589832 BZX589818:BZX589832 BQB589818:BQB589832 BGF589818:BGF589832 AWJ589818:AWJ589832 AMN589818:AMN589832 ACR589818:ACR589832 SV589818:SV589832 IZ589818:IZ589832 D589818:D589832 WVL524282:WVL524296 WLP524282:WLP524296 WBT524282:WBT524296 VRX524282:VRX524296 VIB524282:VIB524296 UYF524282:UYF524296 UOJ524282:UOJ524296 UEN524282:UEN524296 TUR524282:TUR524296 TKV524282:TKV524296 TAZ524282:TAZ524296 SRD524282:SRD524296 SHH524282:SHH524296 RXL524282:RXL524296 RNP524282:RNP524296 RDT524282:RDT524296 QTX524282:QTX524296 QKB524282:QKB524296 QAF524282:QAF524296 PQJ524282:PQJ524296 PGN524282:PGN524296 OWR524282:OWR524296 OMV524282:OMV524296 OCZ524282:OCZ524296 NTD524282:NTD524296 NJH524282:NJH524296 MZL524282:MZL524296 MPP524282:MPP524296 MFT524282:MFT524296 LVX524282:LVX524296 LMB524282:LMB524296 LCF524282:LCF524296 KSJ524282:KSJ524296 KIN524282:KIN524296 JYR524282:JYR524296 JOV524282:JOV524296 JEZ524282:JEZ524296 IVD524282:IVD524296 ILH524282:ILH524296 IBL524282:IBL524296 HRP524282:HRP524296 HHT524282:HHT524296 GXX524282:GXX524296 GOB524282:GOB524296 GEF524282:GEF524296 FUJ524282:FUJ524296 FKN524282:FKN524296 FAR524282:FAR524296 EQV524282:EQV524296 EGZ524282:EGZ524296 DXD524282:DXD524296 DNH524282:DNH524296 DDL524282:DDL524296 CTP524282:CTP524296 CJT524282:CJT524296 BZX524282:BZX524296 BQB524282:BQB524296 BGF524282:BGF524296 AWJ524282:AWJ524296 AMN524282:AMN524296 ACR524282:ACR524296 SV524282:SV524296 IZ524282:IZ524296 D524282:D524296 WVL458746:WVL458760 WLP458746:WLP458760 WBT458746:WBT458760 VRX458746:VRX458760 VIB458746:VIB458760 UYF458746:UYF458760 UOJ458746:UOJ458760 UEN458746:UEN458760 TUR458746:TUR458760 TKV458746:TKV458760 TAZ458746:TAZ458760 SRD458746:SRD458760 SHH458746:SHH458760 RXL458746:RXL458760 RNP458746:RNP458760 RDT458746:RDT458760 QTX458746:QTX458760 QKB458746:QKB458760 QAF458746:QAF458760 PQJ458746:PQJ458760 PGN458746:PGN458760 OWR458746:OWR458760 OMV458746:OMV458760 OCZ458746:OCZ458760 NTD458746:NTD458760 NJH458746:NJH458760 MZL458746:MZL458760 MPP458746:MPP458760 MFT458746:MFT458760 LVX458746:LVX458760 LMB458746:LMB458760 LCF458746:LCF458760 KSJ458746:KSJ458760 KIN458746:KIN458760 JYR458746:JYR458760 JOV458746:JOV458760 JEZ458746:JEZ458760 IVD458746:IVD458760 ILH458746:ILH458760 IBL458746:IBL458760 HRP458746:HRP458760 HHT458746:HHT458760 GXX458746:GXX458760 GOB458746:GOB458760 GEF458746:GEF458760 FUJ458746:FUJ458760 FKN458746:FKN458760 FAR458746:FAR458760 EQV458746:EQV458760 EGZ458746:EGZ458760 DXD458746:DXD458760 DNH458746:DNH458760 DDL458746:DDL458760 CTP458746:CTP458760 CJT458746:CJT458760 BZX458746:BZX458760 BQB458746:BQB458760 BGF458746:BGF458760 AWJ458746:AWJ458760 AMN458746:AMN458760 ACR458746:ACR458760 SV458746:SV458760 IZ458746:IZ458760 D458746:D458760 WVL393210:WVL393224 WLP393210:WLP393224 WBT393210:WBT393224 VRX393210:VRX393224 VIB393210:VIB393224 UYF393210:UYF393224 UOJ393210:UOJ393224 UEN393210:UEN393224 TUR393210:TUR393224 TKV393210:TKV393224 TAZ393210:TAZ393224 SRD393210:SRD393224 SHH393210:SHH393224 RXL393210:RXL393224 RNP393210:RNP393224 RDT393210:RDT393224 QTX393210:QTX393224 QKB393210:QKB393224 QAF393210:QAF393224 PQJ393210:PQJ393224 PGN393210:PGN393224 OWR393210:OWR393224 OMV393210:OMV393224 OCZ393210:OCZ393224 NTD393210:NTD393224 NJH393210:NJH393224 MZL393210:MZL393224 MPP393210:MPP393224 MFT393210:MFT393224 LVX393210:LVX393224 LMB393210:LMB393224 LCF393210:LCF393224 KSJ393210:KSJ393224 KIN393210:KIN393224 JYR393210:JYR393224 JOV393210:JOV393224 JEZ393210:JEZ393224 IVD393210:IVD393224 ILH393210:ILH393224 IBL393210:IBL393224 HRP393210:HRP393224 HHT393210:HHT393224 GXX393210:GXX393224 GOB393210:GOB393224 GEF393210:GEF393224 FUJ393210:FUJ393224 FKN393210:FKN393224 FAR393210:FAR393224 EQV393210:EQV393224 EGZ393210:EGZ393224 DXD393210:DXD393224 DNH393210:DNH393224 DDL393210:DDL393224 CTP393210:CTP393224 CJT393210:CJT393224 BZX393210:BZX393224 BQB393210:BQB393224 BGF393210:BGF393224 AWJ393210:AWJ393224 AMN393210:AMN393224 ACR393210:ACR393224 SV393210:SV393224 IZ393210:IZ393224 D393210:D393224 WVL327674:WVL327688 WLP327674:WLP327688 WBT327674:WBT327688 VRX327674:VRX327688 VIB327674:VIB327688 UYF327674:UYF327688 UOJ327674:UOJ327688 UEN327674:UEN327688 TUR327674:TUR327688 TKV327674:TKV327688 TAZ327674:TAZ327688 SRD327674:SRD327688 SHH327674:SHH327688 RXL327674:RXL327688 RNP327674:RNP327688 RDT327674:RDT327688 QTX327674:QTX327688 QKB327674:QKB327688 QAF327674:QAF327688 PQJ327674:PQJ327688 PGN327674:PGN327688 OWR327674:OWR327688 OMV327674:OMV327688 OCZ327674:OCZ327688 NTD327674:NTD327688 NJH327674:NJH327688 MZL327674:MZL327688 MPP327674:MPP327688 MFT327674:MFT327688 LVX327674:LVX327688 LMB327674:LMB327688 LCF327674:LCF327688 KSJ327674:KSJ327688 KIN327674:KIN327688 JYR327674:JYR327688 JOV327674:JOV327688 JEZ327674:JEZ327688 IVD327674:IVD327688 ILH327674:ILH327688 IBL327674:IBL327688 HRP327674:HRP327688 HHT327674:HHT327688 GXX327674:GXX327688 GOB327674:GOB327688 GEF327674:GEF327688 FUJ327674:FUJ327688 FKN327674:FKN327688 FAR327674:FAR327688 EQV327674:EQV327688 EGZ327674:EGZ327688 DXD327674:DXD327688 DNH327674:DNH327688 DDL327674:DDL327688 CTP327674:CTP327688 CJT327674:CJT327688 BZX327674:BZX327688 BQB327674:BQB327688 BGF327674:BGF327688 AWJ327674:AWJ327688 AMN327674:AMN327688 ACR327674:ACR327688 SV327674:SV327688 IZ327674:IZ327688 D327674:D327688 WVL262138:WVL262152 WLP262138:WLP262152 WBT262138:WBT262152 VRX262138:VRX262152 VIB262138:VIB262152 UYF262138:UYF262152 UOJ262138:UOJ262152 UEN262138:UEN262152 TUR262138:TUR262152 TKV262138:TKV262152 TAZ262138:TAZ262152 SRD262138:SRD262152 SHH262138:SHH262152 RXL262138:RXL262152 RNP262138:RNP262152 RDT262138:RDT262152 QTX262138:QTX262152 QKB262138:QKB262152 QAF262138:QAF262152 PQJ262138:PQJ262152 PGN262138:PGN262152 OWR262138:OWR262152 OMV262138:OMV262152 OCZ262138:OCZ262152 NTD262138:NTD262152 NJH262138:NJH262152 MZL262138:MZL262152 MPP262138:MPP262152 MFT262138:MFT262152 LVX262138:LVX262152 LMB262138:LMB262152 LCF262138:LCF262152 KSJ262138:KSJ262152 KIN262138:KIN262152 JYR262138:JYR262152 JOV262138:JOV262152 JEZ262138:JEZ262152 IVD262138:IVD262152 ILH262138:ILH262152 IBL262138:IBL262152 HRP262138:HRP262152 HHT262138:HHT262152 GXX262138:GXX262152 GOB262138:GOB262152 GEF262138:GEF262152 FUJ262138:FUJ262152 FKN262138:FKN262152 FAR262138:FAR262152 EQV262138:EQV262152 EGZ262138:EGZ262152 DXD262138:DXD262152 DNH262138:DNH262152 DDL262138:DDL262152 CTP262138:CTP262152 CJT262138:CJT262152 BZX262138:BZX262152 BQB262138:BQB262152 BGF262138:BGF262152 AWJ262138:AWJ262152 AMN262138:AMN262152 ACR262138:ACR262152 SV262138:SV262152 IZ262138:IZ262152 D262138:D262152 WVL196602:WVL196616 WLP196602:WLP196616 WBT196602:WBT196616 VRX196602:VRX196616 VIB196602:VIB196616 UYF196602:UYF196616 UOJ196602:UOJ196616 UEN196602:UEN196616 TUR196602:TUR196616 TKV196602:TKV196616 TAZ196602:TAZ196616 SRD196602:SRD196616 SHH196602:SHH196616 RXL196602:RXL196616 RNP196602:RNP196616 RDT196602:RDT196616 QTX196602:QTX196616 QKB196602:QKB196616 QAF196602:QAF196616 PQJ196602:PQJ196616 PGN196602:PGN196616 OWR196602:OWR196616 OMV196602:OMV196616 OCZ196602:OCZ196616 NTD196602:NTD196616 NJH196602:NJH196616 MZL196602:MZL196616 MPP196602:MPP196616 MFT196602:MFT196616 LVX196602:LVX196616 LMB196602:LMB196616 LCF196602:LCF196616 KSJ196602:KSJ196616 KIN196602:KIN196616 JYR196602:JYR196616 JOV196602:JOV196616 JEZ196602:JEZ196616 IVD196602:IVD196616 ILH196602:ILH196616 IBL196602:IBL196616 HRP196602:HRP196616 HHT196602:HHT196616 GXX196602:GXX196616 GOB196602:GOB196616 GEF196602:GEF196616 FUJ196602:FUJ196616 FKN196602:FKN196616 FAR196602:FAR196616 EQV196602:EQV196616 EGZ196602:EGZ196616 DXD196602:DXD196616 DNH196602:DNH196616 DDL196602:DDL196616 CTP196602:CTP196616 CJT196602:CJT196616 BZX196602:BZX196616 BQB196602:BQB196616 BGF196602:BGF196616 AWJ196602:AWJ196616 AMN196602:AMN196616 ACR196602:ACR196616 SV196602:SV196616 IZ196602:IZ196616 D196602:D196616 WVL131066:WVL131080 WLP131066:WLP131080 WBT131066:WBT131080 VRX131066:VRX131080 VIB131066:VIB131080 UYF131066:UYF131080 UOJ131066:UOJ131080 UEN131066:UEN131080 TUR131066:TUR131080 TKV131066:TKV131080 TAZ131066:TAZ131080 SRD131066:SRD131080 SHH131066:SHH131080 RXL131066:RXL131080 RNP131066:RNP131080 RDT131066:RDT131080 QTX131066:QTX131080 QKB131066:QKB131080 QAF131066:QAF131080 PQJ131066:PQJ131080 PGN131066:PGN131080 OWR131066:OWR131080 OMV131066:OMV131080 OCZ131066:OCZ131080 NTD131066:NTD131080 NJH131066:NJH131080 MZL131066:MZL131080 MPP131066:MPP131080 MFT131066:MFT131080 LVX131066:LVX131080 LMB131066:LMB131080 LCF131066:LCF131080 KSJ131066:KSJ131080 KIN131066:KIN131080 JYR131066:JYR131080 JOV131066:JOV131080 JEZ131066:JEZ131080 IVD131066:IVD131080 ILH131066:ILH131080 IBL131066:IBL131080 HRP131066:HRP131080 HHT131066:HHT131080 GXX131066:GXX131080 GOB131066:GOB131080 GEF131066:GEF131080 FUJ131066:FUJ131080 FKN131066:FKN131080 FAR131066:FAR131080 EQV131066:EQV131080 EGZ131066:EGZ131080 DXD131066:DXD131080 DNH131066:DNH131080 DDL131066:DDL131080 CTP131066:CTP131080 CJT131066:CJT131080 BZX131066:BZX131080 BQB131066:BQB131080 BGF131066:BGF131080 AWJ131066:AWJ131080 AMN131066:AMN131080 ACR131066:ACR131080 SV131066:SV131080 IZ131066:IZ131080 D131066:D131080 WVL65530:WVL65544 WLP65530:WLP65544 WBT65530:WBT65544 VRX65530:VRX65544 VIB65530:VIB65544 UYF65530:UYF65544 UOJ65530:UOJ65544 UEN65530:UEN65544 TUR65530:TUR65544 TKV65530:TKV65544 TAZ65530:TAZ65544 SRD65530:SRD65544 SHH65530:SHH65544 RXL65530:RXL65544 RNP65530:RNP65544 RDT65530:RDT65544 QTX65530:QTX65544 QKB65530:QKB65544 QAF65530:QAF65544 PQJ65530:PQJ65544 PGN65530:PGN65544 OWR65530:OWR65544 OMV65530:OMV65544 OCZ65530:OCZ65544 NTD65530:NTD65544 NJH65530:NJH65544 MZL65530:MZL65544 MPP65530:MPP65544 MFT65530:MFT65544 LVX65530:LVX65544 LMB65530:LMB65544 LCF65530:LCF65544 KSJ65530:KSJ65544 KIN65530:KIN65544 JYR65530:JYR65544 JOV65530:JOV65544 JEZ65530:JEZ65544 IVD65530:IVD65544 ILH65530:ILH65544 IBL65530:IBL65544 HRP65530:HRP65544 HHT65530:HHT65544 GXX65530:GXX65544 GOB65530:GOB65544 GEF65530:GEF65544 FUJ65530:FUJ65544 FKN65530:FKN65544 FAR65530:FAR65544 EQV65530:EQV65544 EGZ65530:EGZ65544 DXD65530:DXD65544 DNH65530:DNH65544 DDL65530:DDL65544 CTP65530:CTP65544 CJT65530:CJT65544 BZX65530:BZX65544 BQB65530:BQB65544 BGF65530:BGF65544 AWJ65530:AWJ65544 AMN65530:AMN65544 ACR65530:ACR65544 SV65530:SV65544 IZ65530:IZ65544 D65530:D65544 WVL8:WVL23 WLP8:WLP23 WBT8:WBT23 VRX8:VRX23 VIB8:VIB23 UYF8:UYF23 UOJ8:UOJ23 UEN8:UEN23 TUR8:TUR23 TKV8:TKV23 TAZ8:TAZ23 SRD8:SRD23 SHH8:SHH23 RXL8:RXL23 RNP8:RNP23 RDT8:RDT23 QTX8:QTX23 QKB8:QKB23 QAF8:QAF23 PQJ8:PQJ23 PGN8:PGN23 OWR8:OWR23 OMV8:OMV23 OCZ8:OCZ23 NTD8:NTD23 NJH8:NJH23 MZL8:MZL23 MPP8:MPP23 MFT8:MFT23 LVX8:LVX23 LMB8:LMB23 LCF8:LCF23 KSJ8:KSJ23 KIN8:KIN23 JYR8:JYR23 JOV8:JOV23 JEZ8:JEZ23 IVD8:IVD23 ILH8:ILH23 IBL8:IBL23 HRP8:HRP23 HHT8:HHT23 GXX8:GXX23 GOB8:GOB23 GEF8:GEF23 FUJ8:FUJ23 FKN8:FKN23 FAR8:FAR23 EQV8:EQV23 EGZ8:EGZ23 DXD8:DXD23 DNH8:DNH23 DDL8:DDL23 CTP8:CTP23 CJT8:CJT23 BZX8:BZX23 BQB8:BQB23 BGF8:BGF23 AWJ8:AWJ23 AMN8:AMN23 ACR8:ACR23 SV8:SV23 IZ8:IZ23 D28:D31 WVL983064:WVL983073 WLP983064:WLP983073 WBT983064:WBT983073 VRX983064:VRX983073 VIB983064:VIB983073 UYF983064:UYF983073 UOJ983064:UOJ983073 UEN983064:UEN983073 TUR983064:TUR983073 TKV983064:TKV983073 TAZ983064:TAZ983073 SRD983064:SRD983073 SHH983064:SHH983073 RXL983064:RXL983073 RNP983064:RNP983073 RDT983064:RDT983073 QTX983064:QTX983073 QKB983064:QKB983073 QAF983064:QAF983073 PQJ983064:PQJ983073 PGN983064:PGN983073 OWR983064:OWR983073 OMV983064:OMV983073 OCZ983064:OCZ983073 NTD983064:NTD983073 NJH983064:NJH983073 MZL983064:MZL983073 MPP983064:MPP983073 MFT983064:MFT983073 LVX983064:LVX983073 LMB983064:LMB983073 LCF983064:LCF983073 KSJ983064:KSJ983073 KIN983064:KIN983073 JYR983064:JYR983073 JOV983064:JOV983073 JEZ983064:JEZ983073 IVD983064:IVD983073 ILH983064:ILH983073 IBL983064:IBL983073 HRP983064:HRP983073 HHT983064:HHT983073 GXX983064:GXX983073 GOB983064:GOB983073 GEF983064:GEF983073 FUJ983064:FUJ983073 FKN983064:FKN983073 FAR983064:FAR983073 EQV983064:EQV983073 EGZ983064:EGZ983073 DXD983064:DXD983073 DNH983064:DNH983073 DDL983064:DDL983073 CTP983064:CTP983073 CJT983064:CJT983073 BZX983064:BZX983073 BQB983064:BQB983073 BGF983064:BGF983073 AWJ983064:AWJ983073 AMN983064:AMN983073 ACR983064:ACR983073 SV983064:SV983073 IZ983064:IZ983073 D983064:D983073 WVL917528:WVL917537 WLP917528:WLP917537 WBT917528:WBT917537 VRX917528:VRX917537 VIB917528:VIB917537 UYF917528:UYF917537 UOJ917528:UOJ917537 UEN917528:UEN917537 TUR917528:TUR917537 TKV917528:TKV917537 TAZ917528:TAZ917537 SRD917528:SRD917537 SHH917528:SHH917537 RXL917528:RXL917537 RNP917528:RNP917537 RDT917528:RDT917537 QTX917528:QTX917537 QKB917528:QKB917537 QAF917528:QAF917537 PQJ917528:PQJ917537 PGN917528:PGN917537 OWR917528:OWR917537 OMV917528:OMV917537 OCZ917528:OCZ917537 NTD917528:NTD917537 NJH917528:NJH917537 MZL917528:MZL917537 MPP917528:MPP917537 MFT917528:MFT917537 LVX917528:LVX917537 LMB917528:LMB917537 LCF917528:LCF917537 KSJ917528:KSJ917537 KIN917528:KIN917537 JYR917528:JYR917537 JOV917528:JOV917537 JEZ917528:JEZ917537 IVD917528:IVD917537 ILH917528:ILH917537 IBL917528:IBL917537 HRP917528:HRP917537 HHT917528:HHT917537 GXX917528:GXX917537 GOB917528:GOB917537 GEF917528:GEF917537 FUJ917528:FUJ917537 FKN917528:FKN917537 FAR917528:FAR917537 EQV917528:EQV917537 EGZ917528:EGZ917537 DXD917528:DXD917537 DNH917528:DNH917537 DDL917528:DDL917537 CTP917528:CTP917537 CJT917528:CJT917537 BZX917528:BZX917537 BQB917528:BQB917537 BGF917528:BGF917537 AWJ917528:AWJ917537 AMN917528:AMN917537 ACR917528:ACR917537 SV917528:SV917537 IZ917528:IZ917537 D917528:D917537 WVL851992:WVL852001 WLP851992:WLP852001 WBT851992:WBT852001 VRX851992:VRX852001 VIB851992:VIB852001 UYF851992:UYF852001 UOJ851992:UOJ852001 UEN851992:UEN852001 TUR851992:TUR852001 TKV851992:TKV852001 TAZ851992:TAZ852001 SRD851992:SRD852001 SHH851992:SHH852001 RXL851992:RXL852001 RNP851992:RNP852001 RDT851992:RDT852001 QTX851992:QTX852001 QKB851992:QKB852001 QAF851992:QAF852001 PQJ851992:PQJ852001 PGN851992:PGN852001 OWR851992:OWR852001 OMV851992:OMV852001 OCZ851992:OCZ852001 NTD851992:NTD852001 NJH851992:NJH852001 MZL851992:MZL852001 MPP851992:MPP852001 MFT851992:MFT852001 LVX851992:LVX852001 LMB851992:LMB852001 LCF851992:LCF852001 KSJ851992:KSJ852001 KIN851992:KIN852001 JYR851992:JYR852001 JOV851992:JOV852001 JEZ851992:JEZ852001 IVD851992:IVD852001 ILH851992:ILH852001 IBL851992:IBL852001 HRP851992:HRP852001 HHT851992:HHT852001 GXX851992:GXX852001 GOB851992:GOB852001 GEF851992:GEF852001 FUJ851992:FUJ852001 FKN851992:FKN852001 FAR851992:FAR852001 EQV851992:EQV852001 EGZ851992:EGZ852001 DXD851992:DXD852001 DNH851992:DNH852001 DDL851992:DDL852001 CTP851992:CTP852001 CJT851992:CJT852001 BZX851992:BZX852001 BQB851992:BQB852001 BGF851992:BGF852001 AWJ851992:AWJ852001 AMN851992:AMN852001 ACR851992:ACR852001 SV851992:SV852001 IZ851992:IZ852001 D851992:D852001 WVL786456:WVL786465 WLP786456:WLP786465 WBT786456:WBT786465 VRX786456:VRX786465 VIB786456:VIB786465 UYF786456:UYF786465 UOJ786456:UOJ786465 UEN786456:UEN786465 TUR786456:TUR786465 TKV786456:TKV786465 TAZ786456:TAZ786465 SRD786456:SRD786465 SHH786456:SHH786465 RXL786456:RXL786465 RNP786456:RNP786465 RDT786456:RDT786465 QTX786456:QTX786465 QKB786456:QKB786465 QAF786456:QAF786465 PQJ786456:PQJ786465 PGN786456:PGN786465 OWR786456:OWR786465 OMV786456:OMV786465 OCZ786456:OCZ786465 NTD786456:NTD786465 NJH786456:NJH786465 MZL786456:MZL786465 MPP786456:MPP786465 MFT786456:MFT786465 LVX786456:LVX786465 LMB786456:LMB786465 LCF786456:LCF786465 KSJ786456:KSJ786465 KIN786456:KIN786465 JYR786456:JYR786465 JOV786456:JOV786465 JEZ786456:JEZ786465 IVD786456:IVD786465 ILH786456:ILH786465 IBL786456:IBL786465 HRP786456:HRP786465 HHT786456:HHT786465 GXX786456:GXX786465 GOB786456:GOB786465 GEF786456:GEF786465 FUJ786456:FUJ786465 FKN786456:FKN786465 FAR786456:FAR786465 EQV786456:EQV786465 EGZ786456:EGZ786465 DXD786456:DXD786465 DNH786456:DNH786465 DDL786456:DDL786465 CTP786456:CTP786465 CJT786456:CJT786465 BZX786456:BZX786465 BQB786456:BQB786465 BGF786456:BGF786465 AWJ786456:AWJ786465 AMN786456:AMN786465 ACR786456:ACR786465 SV786456:SV786465 IZ786456:IZ786465 D786456:D786465 WVL720920:WVL720929 WLP720920:WLP720929 WBT720920:WBT720929 VRX720920:VRX720929 VIB720920:VIB720929 UYF720920:UYF720929 UOJ720920:UOJ720929 UEN720920:UEN720929 TUR720920:TUR720929 TKV720920:TKV720929 TAZ720920:TAZ720929 SRD720920:SRD720929 SHH720920:SHH720929 RXL720920:RXL720929 RNP720920:RNP720929 RDT720920:RDT720929 QTX720920:QTX720929 QKB720920:QKB720929 QAF720920:QAF720929 PQJ720920:PQJ720929 PGN720920:PGN720929 OWR720920:OWR720929 OMV720920:OMV720929 OCZ720920:OCZ720929 NTD720920:NTD720929 NJH720920:NJH720929 MZL720920:MZL720929 MPP720920:MPP720929 MFT720920:MFT720929 LVX720920:LVX720929 LMB720920:LMB720929 LCF720920:LCF720929 KSJ720920:KSJ720929 KIN720920:KIN720929 JYR720920:JYR720929 JOV720920:JOV720929 JEZ720920:JEZ720929 IVD720920:IVD720929 ILH720920:ILH720929 IBL720920:IBL720929 HRP720920:HRP720929 HHT720920:HHT720929 GXX720920:GXX720929 GOB720920:GOB720929 GEF720920:GEF720929 FUJ720920:FUJ720929 FKN720920:FKN720929 FAR720920:FAR720929 EQV720920:EQV720929 EGZ720920:EGZ720929 DXD720920:DXD720929 DNH720920:DNH720929 DDL720920:DDL720929 CTP720920:CTP720929 CJT720920:CJT720929 BZX720920:BZX720929 BQB720920:BQB720929 BGF720920:BGF720929 AWJ720920:AWJ720929 AMN720920:AMN720929 ACR720920:ACR720929 SV720920:SV720929 IZ720920:IZ720929 D720920:D720929 WVL655384:WVL655393 WLP655384:WLP655393 WBT655384:WBT655393 VRX655384:VRX655393 VIB655384:VIB655393 UYF655384:UYF655393 UOJ655384:UOJ655393 UEN655384:UEN655393 TUR655384:TUR655393 TKV655384:TKV655393 TAZ655384:TAZ655393 SRD655384:SRD655393 SHH655384:SHH655393 RXL655384:RXL655393 RNP655384:RNP655393 RDT655384:RDT655393 QTX655384:QTX655393 QKB655384:QKB655393 QAF655384:QAF655393 PQJ655384:PQJ655393 PGN655384:PGN655393 OWR655384:OWR655393 OMV655384:OMV655393 OCZ655384:OCZ655393 NTD655384:NTD655393 NJH655384:NJH655393 MZL655384:MZL655393 MPP655384:MPP655393 MFT655384:MFT655393 LVX655384:LVX655393 LMB655384:LMB655393 LCF655384:LCF655393 KSJ655384:KSJ655393 KIN655384:KIN655393 JYR655384:JYR655393 JOV655384:JOV655393 JEZ655384:JEZ655393 IVD655384:IVD655393 ILH655384:ILH655393 IBL655384:IBL655393 HRP655384:HRP655393 HHT655384:HHT655393 GXX655384:GXX655393 GOB655384:GOB655393 GEF655384:GEF655393 FUJ655384:FUJ655393 FKN655384:FKN655393 FAR655384:FAR655393 EQV655384:EQV655393 EGZ655384:EGZ655393 DXD655384:DXD655393 DNH655384:DNH655393 DDL655384:DDL655393 CTP655384:CTP655393 CJT655384:CJT655393 BZX655384:BZX655393 BQB655384:BQB655393 BGF655384:BGF655393 AWJ655384:AWJ655393 AMN655384:AMN655393 ACR655384:ACR655393 SV655384:SV655393 IZ655384:IZ655393 D655384:D655393 WVL589848:WVL589857 WLP589848:WLP589857 WBT589848:WBT589857 VRX589848:VRX589857 VIB589848:VIB589857 UYF589848:UYF589857 UOJ589848:UOJ589857 UEN589848:UEN589857 TUR589848:TUR589857 TKV589848:TKV589857 TAZ589848:TAZ589857 SRD589848:SRD589857 SHH589848:SHH589857 RXL589848:RXL589857 RNP589848:RNP589857 RDT589848:RDT589857 QTX589848:QTX589857 QKB589848:QKB589857 QAF589848:QAF589857 PQJ589848:PQJ589857 PGN589848:PGN589857 OWR589848:OWR589857 OMV589848:OMV589857 OCZ589848:OCZ589857 NTD589848:NTD589857 NJH589848:NJH589857 MZL589848:MZL589857 MPP589848:MPP589857 MFT589848:MFT589857 LVX589848:LVX589857 LMB589848:LMB589857 LCF589848:LCF589857 KSJ589848:KSJ589857 KIN589848:KIN589857 JYR589848:JYR589857 JOV589848:JOV589857 JEZ589848:JEZ589857 IVD589848:IVD589857 ILH589848:ILH589857 IBL589848:IBL589857 HRP589848:HRP589857 HHT589848:HHT589857 GXX589848:GXX589857 GOB589848:GOB589857 GEF589848:GEF589857 FUJ589848:FUJ589857 FKN589848:FKN589857 FAR589848:FAR589857 EQV589848:EQV589857 EGZ589848:EGZ589857 DXD589848:DXD589857 DNH589848:DNH589857 DDL589848:DDL589857 CTP589848:CTP589857 CJT589848:CJT589857 BZX589848:BZX589857 BQB589848:BQB589857 BGF589848:BGF589857 AWJ589848:AWJ589857 AMN589848:AMN589857 ACR589848:ACR589857 SV589848:SV589857 IZ589848:IZ589857 D589848:D589857 WVL524312:WVL524321 WLP524312:WLP524321 WBT524312:WBT524321 VRX524312:VRX524321 VIB524312:VIB524321 UYF524312:UYF524321 UOJ524312:UOJ524321 UEN524312:UEN524321 TUR524312:TUR524321 TKV524312:TKV524321 TAZ524312:TAZ524321 SRD524312:SRD524321 SHH524312:SHH524321 RXL524312:RXL524321 RNP524312:RNP524321 RDT524312:RDT524321 QTX524312:QTX524321 QKB524312:QKB524321 QAF524312:QAF524321 PQJ524312:PQJ524321 PGN524312:PGN524321 OWR524312:OWR524321 OMV524312:OMV524321 OCZ524312:OCZ524321 NTD524312:NTD524321 NJH524312:NJH524321 MZL524312:MZL524321 MPP524312:MPP524321 MFT524312:MFT524321 LVX524312:LVX524321 LMB524312:LMB524321 LCF524312:LCF524321 KSJ524312:KSJ524321 KIN524312:KIN524321 JYR524312:JYR524321 JOV524312:JOV524321 JEZ524312:JEZ524321 IVD524312:IVD524321 ILH524312:ILH524321 IBL524312:IBL524321 HRP524312:HRP524321 HHT524312:HHT524321 GXX524312:GXX524321 GOB524312:GOB524321 GEF524312:GEF524321 FUJ524312:FUJ524321 FKN524312:FKN524321 FAR524312:FAR524321 EQV524312:EQV524321 EGZ524312:EGZ524321 DXD524312:DXD524321 DNH524312:DNH524321 DDL524312:DDL524321 CTP524312:CTP524321 CJT524312:CJT524321 BZX524312:BZX524321 BQB524312:BQB524321 BGF524312:BGF524321 AWJ524312:AWJ524321 AMN524312:AMN524321 ACR524312:ACR524321 SV524312:SV524321 IZ524312:IZ524321 D524312:D524321 WVL458776:WVL458785 WLP458776:WLP458785 WBT458776:WBT458785 VRX458776:VRX458785 VIB458776:VIB458785 UYF458776:UYF458785 UOJ458776:UOJ458785 UEN458776:UEN458785 TUR458776:TUR458785 TKV458776:TKV458785 TAZ458776:TAZ458785 SRD458776:SRD458785 SHH458776:SHH458785 RXL458776:RXL458785 RNP458776:RNP458785 RDT458776:RDT458785 QTX458776:QTX458785 QKB458776:QKB458785 QAF458776:QAF458785 PQJ458776:PQJ458785 PGN458776:PGN458785 OWR458776:OWR458785 OMV458776:OMV458785 OCZ458776:OCZ458785 NTD458776:NTD458785 NJH458776:NJH458785 MZL458776:MZL458785 MPP458776:MPP458785 MFT458776:MFT458785 LVX458776:LVX458785 LMB458776:LMB458785 LCF458776:LCF458785 KSJ458776:KSJ458785 KIN458776:KIN458785 JYR458776:JYR458785 JOV458776:JOV458785 JEZ458776:JEZ458785 IVD458776:IVD458785 ILH458776:ILH458785 IBL458776:IBL458785 HRP458776:HRP458785 HHT458776:HHT458785 GXX458776:GXX458785 GOB458776:GOB458785 GEF458776:GEF458785 FUJ458776:FUJ458785 FKN458776:FKN458785 FAR458776:FAR458785 EQV458776:EQV458785 EGZ458776:EGZ458785 DXD458776:DXD458785 DNH458776:DNH458785 DDL458776:DDL458785 CTP458776:CTP458785 CJT458776:CJT458785 BZX458776:BZX458785 BQB458776:BQB458785 BGF458776:BGF458785 AWJ458776:AWJ458785 AMN458776:AMN458785 ACR458776:ACR458785 SV458776:SV458785 IZ458776:IZ458785 D458776:D458785 WVL393240:WVL393249 WLP393240:WLP393249 WBT393240:WBT393249 VRX393240:VRX393249 VIB393240:VIB393249 UYF393240:UYF393249 UOJ393240:UOJ393249 UEN393240:UEN393249 TUR393240:TUR393249 TKV393240:TKV393249 TAZ393240:TAZ393249 SRD393240:SRD393249 SHH393240:SHH393249 RXL393240:RXL393249 RNP393240:RNP393249 RDT393240:RDT393249 QTX393240:QTX393249 QKB393240:QKB393249 QAF393240:QAF393249 PQJ393240:PQJ393249 PGN393240:PGN393249 OWR393240:OWR393249 OMV393240:OMV393249 OCZ393240:OCZ393249 NTD393240:NTD393249 NJH393240:NJH393249 MZL393240:MZL393249 MPP393240:MPP393249 MFT393240:MFT393249 LVX393240:LVX393249 LMB393240:LMB393249 LCF393240:LCF393249 KSJ393240:KSJ393249 KIN393240:KIN393249 JYR393240:JYR393249 JOV393240:JOV393249 JEZ393240:JEZ393249 IVD393240:IVD393249 ILH393240:ILH393249 IBL393240:IBL393249 HRP393240:HRP393249 HHT393240:HHT393249 GXX393240:GXX393249 GOB393240:GOB393249 GEF393240:GEF393249 FUJ393240:FUJ393249 FKN393240:FKN393249 FAR393240:FAR393249 EQV393240:EQV393249 EGZ393240:EGZ393249 DXD393240:DXD393249 DNH393240:DNH393249 DDL393240:DDL393249 CTP393240:CTP393249 CJT393240:CJT393249 BZX393240:BZX393249 BQB393240:BQB393249 BGF393240:BGF393249 AWJ393240:AWJ393249 AMN393240:AMN393249 ACR393240:ACR393249 SV393240:SV393249 IZ393240:IZ393249 D393240:D393249 WVL327704:WVL327713 WLP327704:WLP327713 WBT327704:WBT327713 VRX327704:VRX327713 VIB327704:VIB327713 UYF327704:UYF327713 UOJ327704:UOJ327713 UEN327704:UEN327713 TUR327704:TUR327713 TKV327704:TKV327713 TAZ327704:TAZ327713 SRD327704:SRD327713 SHH327704:SHH327713 RXL327704:RXL327713 RNP327704:RNP327713 RDT327704:RDT327713 QTX327704:QTX327713 QKB327704:QKB327713 QAF327704:QAF327713 PQJ327704:PQJ327713 PGN327704:PGN327713 OWR327704:OWR327713 OMV327704:OMV327713 OCZ327704:OCZ327713 NTD327704:NTD327713 NJH327704:NJH327713 MZL327704:MZL327713 MPP327704:MPP327713 MFT327704:MFT327713 LVX327704:LVX327713 LMB327704:LMB327713 LCF327704:LCF327713 KSJ327704:KSJ327713 KIN327704:KIN327713 JYR327704:JYR327713 JOV327704:JOV327713 JEZ327704:JEZ327713 IVD327704:IVD327713 ILH327704:ILH327713 IBL327704:IBL327713 HRP327704:HRP327713 HHT327704:HHT327713 GXX327704:GXX327713 GOB327704:GOB327713 GEF327704:GEF327713 FUJ327704:FUJ327713 FKN327704:FKN327713 FAR327704:FAR327713 EQV327704:EQV327713 EGZ327704:EGZ327713 DXD327704:DXD327713 DNH327704:DNH327713 DDL327704:DDL327713 CTP327704:CTP327713 CJT327704:CJT327713 BZX327704:BZX327713 BQB327704:BQB327713 BGF327704:BGF327713 AWJ327704:AWJ327713 AMN327704:AMN327713 ACR327704:ACR327713 SV327704:SV327713 IZ327704:IZ327713 D327704:D327713 WVL262168:WVL262177 WLP262168:WLP262177 WBT262168:WBT262177 VRX262168:VRX262177 VIB262168:VIB262177 UYF262168:UYF262177 UOJ262168:UOJ262177 UEN262168:UEN262177 TUR262168:TUR262177 TKV262168:TKV262177 TAZ262168:TAZ262177 SRD262168:SRD262177 SHH262168:SHH262177 RXL262168:RXL262177 RNP262168:RNP262177 RDT262168:RDT262177 QTX262168:QTX262177 QKB262168:QKB262177 QAF262168:QAF262177 PQJ262168:PQJ262177 PGN262168:PGN262177 OWR262168:OWR262177 OMV262168:OMV262177 OCZ262168:OCZ262177 NTD262168:NTD262177 NJH262168:NJH262177 MZL262168:MZL262177 MPP262168:MPP262177 MFT262168:MFT262177 LVX262168:LVX262177 LMB262168:LMB262177 LCF262168:LCF262177 KSJ262168:KSJ262177 KIN262168:KIN262177 JYR262168:JYR262177 JOV262168:JOV262177 JEZ262168:JEZ262177 IVD262168:IVD262177 ILH262168:ILH262177 IBL262168:IBL262177 HRP262168:HRP262177 HHT262168:HHT262177 GXX262168:GXX262177 GOB262168:GOB262177 GEF262168:GEF262177 FUJ262168:FUJ262177 FKN262168:FKN262177 FAR262168:FAR262177 EQV262168:EQV262177 EGZ262168:EGZ262177 DXD262168:DXD262177 DNH262168:DNH262177 DDL262168:DDL262177 CTP262168:CTP262177 CJT262168:CJT262177 BZX262168:BZX262177 BQB262168:BQB262177 BGF262168:BGF262177 AWJ262168:AWJ262177 AMN262168:AMN262177 ACR262168:ACR262177 SV262168:SV262177 IZ262168:IZ262177 D262168:D262177 WVL196632:WVL196641 WLP196632:WLP196641 WBT196632:WBT196641 VRX196632:VRX196641 VIB196632:VIB196641 UYF196632:UYF196641 UOJ196632:UOJ196641 UEN196632:UEN196641 TUR196632:TUR196641 TKV196632:TKV196641 TAZ196632:TAZ196641 SRD196632:SRD196641 SHH196632:SHH196641 RXL196632:RXL196641 RNP196632:RNP196641 RDT196632:RDT196641 QTX196632:QTX196641 QKB196632:QKB196641 QAF196632:QAF196641 PQJ196632:PQJ196641 PGN196632:PGN196641 OWR196632:OWR196641 OMV196632:OMV196641 OCZ196632:OCZ196641 NTD196632:NTD196641 NJH196632:NJH196641 MZL196632:MZL196641 MPP196632:MPP196641 MFT196632:MFT196641 LVX196632:LVX196641 LMB196632:LMB196641 LCF196632:LCF196641 KSJ196632:KSJ196641 KIN196632:KIN196641 JYR196632:JYR196641 JOV196632:JOV196641 JEZ196632:JEZ196641 IVD196632:IVD196641 ILH196632:ILH196641 IBL196632:IBL196641 HRP196632:HRP196641 HHT196632:HHT196641 GXX196632:GXX196641 GOB196632:GOB196641 GEF196632:GEF196641 FUJ196632:FUJ196641 FKN196632:FKN196641 FAR196632:FAR196641 EQV196632:EQV196641 EGZ196632:EGZ196641 DXD196632:DXD196641 DNH196632:DNH196641 DDL196632:DDL196641 CTP196632:CTP196641 CJT196632:CJT196641 BZX196632:BZX196641 BQB196632:BQB196641 BGF196632:BGF196641 AWJ196632:AWJ196641 AMN196632:AMN196641 ACR196632:ACR196641 SV196632:SV196641 IZ196632:IZ196641 D196632:D196641 WVL131096:WVL131105 WLP131096:WLP131105 WBT131096:WBT131105 VRX131096:VRX131105 VIB131096:VIB131105 UYF131096:UYF131105 UOJ131096:UOJ131105 UEN131096:UEN131105 TUR131096:TUR131105 TKV131096:TKV131105 TAZ131096:TAZ131105 SRD131096:SRD131105 SHH131096:SHH131105 RXL131096:RXL131105 RNP131096:RNP131105 RDT131096:RDT131105 QTX131096:QTX131105 QKB131096:QKB131105 QAF131096:QAF131105 PQJ131096:PQJ131105 PGN131096:PGN131105 OWR131096:OWR131105 OMV131096:OMV131105 OCZ131096:OCZ131105 NTD131096:NTD131105 NJH131096:NJH131105 MZL131096:MZL131105 MPP131096:MPP131105 MFT131096:MFT131105 LVX131096:LVX131105 LMB131096:LMB131105 LCF131096:LCF131105 KSJ131096:KSJ131105 KIN131096:KIN131105 JYR131096:JYR131105 JOV131096:JOV131105 JEZ131096:JEZ131105 IVD131096:IVD131105 ILH131096:ILH131105 IBL131096:IBL131105 HRP131096:HRP131105 HHT131096:HHT131105 GXX131096:GXX131105 GOB131096:GOB131105 GEF131096:GEF131105 FUJ131096:FUJ131105 FKN131096:FKN131105 FAR131096:FAR131105 EQV131096:EQV131105 EGZ131096:EGZ131105 DXD131096:DXD131105 DNH131096:DNH131105 DDL131096:DDL131105 CTP131096:CTP131105 CJT131096:CJT131105 BZX131096:BZX131105 BQB131096:BQB131105 BGF131096:BGF131105 AWJ131096:AWJ131105 AMN131096:AMN131105 ACR131096:ACR131105 SV131096:SV131105 IZ131096:IZ131105 D131096:D131105 WVL65560:WVL65569 WLP65560:WLP65569 WBT65560:WBT65569 VRX65560:VRX65569 VIB65560:VIB65569 UYF65560:UYF65569 UOJ65560:UOJ65569 UEN65560:UEN65569 TUR65560:TUR65569 TKV65560:TKV65569 TAZ65560:TAZ65569 SRD65560:SRD65569 SHH65560:SHH65569 RXL65560:RXL65569 RNP65560:RNP65569 RDT65560:RDT65569 QTX65560:QTX65569 QKB65560:QKB65569 QAF65560:QAF65569 PQJ65560:PQJ65569 PGN65560:PGN65569 OWR65560:OWR65569 OMV65560:OMV65569 OCZ65560:OCZ65569 NTD65560:NTD65569 NJH65560:NJH65569 MZL65560:MZL65569 MPP65560:MPP65569 MFT65560:MFT65569 LVX65560:LVX65569 LMB65560:LMB65569 LCF65560:LCF65569 KSJ65560:KSJ65569 KIN65560:KIN65569 JYR65560:JYR65569 JOV65560:JOV65569 JEZ65560:JEZ65569 IVD65560:IVD65569 ILH65560:ILH65569 IBL65560:IBL65569 HRP65560:HRP65569 HHT65560:HHT65569 GXX65560:GXX65569 GOB65560:GOB65569 GEF65560:GEF65569 FUJ65560:FUJ65569 FKN65560:FKN65569 FAR65560:FAR65569 EQV65560:EQV65569 EGZ65560:EGZ65569 DXD65560:DXD65569 DNH65560:DNH65569 DDL65560:DDL65569 CTP65560:CTP65569 CJT65560:CJT65569 BZX65560:BZX65569 BQB65560:BQB65569 BGF65560:BGF65569 AWJ65560:AWJ65569 AMN65560:AMN65569 ACR65560:ACR65569 SV65560:SV65569 IZ65560:IZ65569 D65560:D65569 WVL983058:WVL983061 WLP983058:WLP983061 WBT983058:WBT983061 VRX983058:VRX983061 VIB983058:VIB983061 UYF983058:UYF983061 UOJ983058:UOJ983061 UEN983058:UEN983061 TUR983058:TUR983061 TKV983058:TKV983061 TAZ983058:TAZ983061 SRD983058:SRD983061 SHH983058:SHH983061 RXL983058:RXL983061 RNP983058:RNP983061 RDT983058:RDT983061 QTX983058:QTX983061 QKB983058:QKB983061 QAF983058:QAF983061 PQJ983058:PQJ983061 PGN983058:PGN983061 OWR983058:OWR983061 OMV983058:OMV983061 OCZ983058:OCZ983061 NTD983058:NTD983061 NJH983058:NJH983061 MZL983058:MZL983061 MPP983058:MPP983061 MFT983058:MFT983061 LVX983058:LVX983061 LMB983058:LMB983061 LCF983058:LCF983061 KSJ983058:KSJ983061 KIN983058:KIN983061 JYR983058:JYR983061 JOV983058:JOV983061 JEZ983058:JEZ983061 IVD983058:IVD983061 ILH983058:ILH983061 IBL983058:IBL983061 HRP983058:HRP983061 HHT983058:HHT983061 GXX983058:GXX983061 GOB983058:GOB983061 GEF983058:GEF983061 FUJ983058:FUJ983061 FKN983058:FKN983061 FAR983058:FAR983061 EQV983058:EQV983061 EGZ983058:EGZ983061 DXD983058:DXD983061 DNH983058:DNH983061 DDL983058:DDL983061 CTP983058:CTP983061 CJT983058:CJT983061 BZX983058:BZX983061 BQB983058:BQB983061 BGF983058:BGF983061 AWJ983058:AWJ983061 AMN983058:AMN983061 ACR983058:ACR983061 SV983058:SV983061 IZ983058:IZ983061 D983058:D983061 WVL917522:WVL917525 WLP917522:WLP917525 WBT917522:WBT917525 VRX917522:VRX917525 VIB917522:VIB917525 UYF917522:UYF917525 UOJ917522:UOJ917525 UEN917522:UEN917525 TUR917522:TUR917525 TKV917522:TKV917525 TAZ917522:TAZ917525 SRD917522:SRD917525 SHH917522:SHH917525 RXL917522:RXL917525 RNP917522:RNP917525 RDT917522:RDT917525 QTX917522:QTX917525 QKB917522:QKB917525 QAF917522:QAF917525 PQJ917522:PQJ917525 PGN917522:PGN917525 OWR917522:OWR917525 OMV917522:OMV917525 OCZ917522:OCZ917525 NTD917522:NTD917525 NJH917522:NJH917525 MZL917522:MZL917525 MPP917522:MPP917525 MFT917522:MFT917525 LVX917522:LVX917525 LMB917522:LMB917525 LCF917522:LCF917525 KSJ917522:KSJ917525 KIN917522:KIN917525 JYR917522:JYR917525 JOV917522:JOV917525 JEZ917522:JEZ917525 IVD917522:IVD917525 ILH917522:ILH917525 IBL917522:IBL917525 HRP917522:HRP917525 HHT917522:HHT917525 GXX917522:GXX917525 GOB917522:GOB917525 GEF917522:GEF917525 FUJ917522:FUJ917525 FKN917522:FKN917525 FAR917522:FAR917525 EQV917522:EQV917525 EGZ917522:EGZ917525 DXD917522:DXD917525 DNH917522:DNH917525 DDL917522:DDL917525 CTP917522:CTP917525 CJT917522:CJT917525 BZX917522:BZX917525 BQB917522:BQB917525 BGF917522:BGF917525 AWJ917522:AWJ917525 AMN917522:AMN917525 ACR917522:ACR917525 SV917522:SV917525 IZ917522:IZ917525 D917522:D917525 WVL851986:WVL851989 WLP851986:WLP851989 WBT851986:WBT851989 VRX851986:VRX851989 VIB851986:VIB851989 UYF851986:UYF851989 UOJ851986:UOJ851989 UEN851986:UEN851989 TUR851986:TUR851989 TKV851986:TKV851989 TAZ851986:TAZ851989 SRD851986:SRD851989 SHH851986:SHH851989 RXL851986:RXL851989 RNP851986:RNP851989 RDT851986:RDT851989 QTX851986:QTX851989 QKB851986:QKB851989 QAF851986:QAF851989 PQJ851986:PQJ851989 PGN851986:PGN851989 OWR851986:OWR851989 OMV851986:OMV851989 OCZ851986:OCZ851989 NTD851986:NTD851989 NJH851986:NJH851989 MZL851986:MZL851989 MPP851986:MPP851989 MFT851986:MFT851989 LVX851986:LVX851989 LMB851986:LMB851989 LCF851986:LCF851989 KSJ851986:KSJ851989 KIN851986:KIN851989 JYR851986:JYR851989 JOV851986:JOV851989 JEZ851986:JEZ851989 IVD851986:IVD851989 ILH851986:ILH851989 IBL851986:IBL851989 HRP851986:HRP851989 HHT851986:HHT851989 GXX851986:GXX851989 GOB851986:GOB851989 GEF851986:GEF851989 FUJ851986:FUJ851989 FKN851986:FKN851989 FAR851986:FAR851989 EQV851986:EQV851989 EGZ851986:EGZ851989 DXD851986:DXD851989 DNH851986:DNH851989 DDL851986:DDL851989 CTP851986:CTP851989 CJT851986:CJT851989 BZX851986:BZX851989 BQB851986:BQB851989 BGF851986:BGF851989 AWJ851986:AWJ851989 AMN851986:AMN851989 ACR851986:ACR851989 SV851986:SV851989 IZ851986:IZ851989 D851986:D851989 WVL786450:WVL786453 WLP786450:WLP786453 WBT786450:WBT786453 VRX786450:VRX786453 VIB786450:VIB786453 UYF786450:UYF786453 UOJ786450:UOJ786453 UEN786450:UEN786453 TUR786450:TUR786453 TKV786450:TKV786453 TAZ786450:TAZ786453 SRD786450:SRD786453 SHH786450:SHH786453 RXL786450:RXL786453 RNP786450:RNP786453 RDT786450:RDT786453 QTX786450:QTX786453 QKB786450:QKB786453 QAF786450:QAF786453 PQJ786450:PQJ786453 PGN786450:PGN786453 OWR786450:OWR786453 OMV786450:OMV786453 OCZ786450:OCZ786453 NTD786450:NTD786453 NJH786450:NJH786453 MZL786450:MZL786453 MPP786450:MPP786453 MFT786450:MFT786453 LVX786450:LVX786453 LMB786450:LMB786453 LCF786450:LCF786453 KSJ786450:KSJ786453 KIN786450:KIN786453 JYR786450:JYR786453 JOV786450:JOV786453 JEZ786450:JEZ786453 IVD786450:IVD786453 ILH786450:ILH786453 IBL786450:IBL786453 HRP786450:HRP786453 HHT786450:HHT786453 GXX786450:GXX786453 GOB786450:GOB786453 GEF786450:GEF786453 FUJ786450:FUJ786453 FKN786450:FKN786453 FAR786450:FAR786453 EQV786450:EQV786453 EGZ786450:EGZ786453 DXD786450:DXD786453 DNH786450:DNH786453 DDL786450:DDL786453 CTP786450:CTP786453 CJT786450:CJT786453 BZX786450:BZX786453 BQB786450:BQB786453 BGF786450:BGF786453 AWJ786450:AWJ786453 AMN786450:AMN786453 ACR786450:ACR786453 SV786450:SV786453 IZ786450:IZ786453 D786450:D786453 WVL720914:WVL720917 WLP720914:WLP720917 WBT720914:WBT720917 VRX720914:VRX720917 VIB720914:VIB720917 UYF720914:UYF720917 UOJ720914:UOJ720917 UEN720914:UEN720917 TUR720914:TUR720917 TKV720914:TKV720917 TAZ720914:TAZ720917 SRD720914:SRD720917 SHH720914:SHH720917 RXL720914:RXL720917 RNP720914:RNP720917 RDT720914:RDT720917 QTX720914:QTX720917 QKB720914:QKB720917 QAF720914:QAF720917 PQJ720914:PQJ720917 PGN720914:PGN720917 OWR720914:OWR720917 OMV720914:OMV720917 OCZ720914:OCZ720917 NTD720914:NTD720917 NJH720914:NJH720917 MZL720914:MZL720917 MPP720914:MPP720917 MFT720914:MFT720917 LVX720914:LVX720917 LMB720914:LMB720917 LCF720914:LCF720917 KSJ720914:KSJ720917 KIN720914:KIN720917 JYR720914:JYR720917 JOV720914:JOV720917 JEZ720914:JEZ720917 IVD720914:IVD720917 ILH720914:ILH720917 IBL720914:IBL720917 HRP720914:HRP720917 HHT720914:HHT720917 GXX720914:GXX720917 GOB720914:GOB720917 GEF720914:GEF720917 FUJ720914:FUJ720917 FKN720914:FKN720917 FAR720914:FAR720917 EQV720914:EQV720917 EGZ720914:EGZ720917 DXD720914:DXD720917 DNH720914:DNH720917 DDL720914:DDL720917 CTP720914:CTP720917 CJT720914:CJT720917 BZX720914:BZX720917 BQB720914:BQB720917 BGF720914:BGF720917 AWJ720914:AWJ720917 AMN720914:AMN720917 ACR720914:ACR720917 SV720914:SV720917 IZ720914:IZ720917 D720914:D720917 WVL655378:WVL655381 WLP655378:WLP655381 WBT655378:WBT655381 VRX655378:VRX655381 VIB655378:VIB655381 UYF655378:UYF655381 UOJ655378:UOJ655381 UEN655378:UEN655381 TUR655378:TUR655381 TKV655378:TKV655381 TAZ655378:TAZ655381 SRD655378:SRD655381 SHH655378:SHH655381 RXL655378:RXL655381 RNP655378:RNP655381 RDT655378:RDT655381 QTX655378:QTX655381 QKB655378:QKB655381 QAF655378:QAF655381 PQJ655378:PQJ655381 PGN655378:PGN655381 OWR655378:OWR655381 OMV655378:OMV655381 OCZ655378:OCZ655381 NTD655378:NTD655381 NJH655378:NJH655381 MZL655378:MZL655381 MPP655378:MPP655381 MFT655378:MFT655381 LVX655378:LVX655381 LMB655378:LMB655381 LCF655378:LCF655381 KSJ655378:KSJ655381 KIN655378:KIN655381 JYR655378:JYR655381 JOV655378:JOV655381 JEZ655378:JEZ655381 IVD655378:IVD655381 ILH655378:ILH655381 IBL655378:IBL655381 HRP655378:HRP655381 HHT655378:HHT655381 GXX655378:GXX655381 GOB655378:GOB655381 GEF655378:GEF655381 FUJ655378:FUJ655381 FKN655378:FKN655381 FAR655378:FAR655381 EQV655378:EQV655381 EGZ655378:EGZ655381 DXD655378:DXD655381 DNH655378:DNH655381 DDL655378:DDL655381 CTP655378:CTP655381 CJT655378:CJT655381 BZX655378:BZX655381 BQB655378:BQB655381 BGF655378:BGF655381 AWJ655378:AWJ655381 AMN655378:AMN655381 ACR655378:ACR655381 SV655378:SV655381 IZ655378:IZ655381 D655378:D655381 WVL589842:WVL589845 WLP589842:WLP589845 WBT589842:WBT589845 VRX589842:VRX589845 VIB589842:VIB589845 UYF589842:UYF589845 UOJ589842:UOJ589845 UEN589842:UEN589845 TUR589842:TUR589845 TKV589842:TKV589845 TAZ589842:TAZ589845 SRD589842:SRD589845 SHH589842:SHH589845 RXL589842:RXL589845 RNP589842:RNP589845 RDT589842:RDT589845 QTX589842:QTX589845 QKB589842:QKB589845 QAF589842:QAF589845 PQJ589842:PQJ589845 PGN589842:PGN589845 OWR589842:OWR589845 OMV589842:OMV589845 OCZ589842:OCZ589845 NTD589842:NTD589845 NJH589842:NJH589845 MZL589842:MZL589845 MPP589842:MPP589845 MFT589842:MFT589845 LVX589842:LVX589845 LMB589842:LMB589845 LCF589842:LCF589845 KSJ589842:KSJ589845 KIN589842:KIN589845 JYR589842:JYR589845 JOV589842:JOV589845 JEZ589842:JEZ589845 IVD589842:IVD589845 ILH589842:ILH589845 IBL589842:IBL589845 HRP589842:HRP589845 HHT589842:HHT589845 GXX589842:GXX589845 GOB589842:GOB589845 GEF589842:GEF589845 FUJ589842:FUJ589845 FKN589842:FKN589845 FAR589842:FAR589845 EQV589842:EQV589845 EGZ589842:EGZ589845 DXD589842:DXD589845 DNH589842:DNH589845 DDL589842:DDL589845 CTP589842:CTP589845 CJT589842:CJT589845 BZX589842:BZX589845 BQB589842:BQB589845 BGF589842:BGF589845 AWJ589842:AWJ589845 AMN589842:AMN589845 ACR589842:ACR589845 SV589842:SV589845 IZ589842:IZ589845 D589842:D589845 WVL524306:WVL524309 WLP524306:WLP524309 WBT524306:WBT524309 VRX524306:VRX524309 VIB524306:VIB524309 UYF524306:UYF524309 UOJ524306:UOJ524309 UEN524306:UEN524309 TUR524306:TUR524309 TKV524306:TKV524309 TAZ524306:TAZ524309 SRD524306:SRD524309 SHH524306:SHH524309 RXL524306:RXL524309 RNP524306:RNP524309 RDT524306:RDT524309 QTX524306:QTX524309 QKB524306:QKB524309 QAF524306:QAF524309 PQJ524306:PQJ524309 PGN524306:PGN524309 OWR524306:OWR524309 OMV524306:OMV524309 OCZ524306:OCZ524309 NTD524306:NTD524309 NJH524306:NJH524309 MZL524306:MZL524309 MPP524306:MPP524309 MFT524306:MFT524309 LVX524306:LVX524309 LMB524306:LMB524309 LCF524306:LCF524309 KSJ524306:KSJ524309 KIN524306:KIN524309 JYR524306:JYR524309 JOV524306:JOV524309 JEZ524306:JEZ524309 IVD524306:IVD524309 ILH524306:ILH524309 IBL524306:IBL524309 HRP524306:HRP524309 HHT524306:HHT524309 GXX524306:GXX524309 GOB524306:GOB524309 GEF524306:GEF524309 FUJ524306:FUJ524309 FKN524306:FKN524309 FAR524306:FAR524309 EQV524306:EQV524309 EGZ524306:EGZ524309 DXD524306:DXD524309 DNH524306:DNH524309 DDL524306:DDL524309 CTP524306:CTP524309 CJT524306:CJT524309 BZX524306:BZX524309 BQB524306:BQB524309 BGF524306:BGF524309 AWJ524306:AWJ524309 AMN524306:AMN524309 ACR524306:ACR524309 SV524306:SV524309 IZ524306:IZ524309 D524306:D524309 WVL458770:WVL458773 WLP458770:WLP458773 WBT458770:WBT458773 VRX458770:VRX458773 VIB458770:VIB458773 UYF458770:UYF458773 UOJ458770:UOJ458773 UEN458770:UEN458773 TUR458770:TUR458773 TKV458770:TKV458773 TAZ458770:TAZ458773 SRD458770:SRD458773 SHH458770:SHH458773 RXL458770:RXL458773 RNP458770:RNP458773 RDT458770:RDT458773 QTX458770:QTX458773 QKB458770:QKB458773 QAF458770:QAF458773 PQJ458770:PQJ458773 PGN458770:PGN458773 OWR458770:OWR458773 OMV458770:OMV458773 OCZ458770:OCZ458773 NTD458770:NTD458773 NJH458770:NJH458773 MZL458770:MZL458773 MPP458770:MPP458773 MFT458770:MFT458773 LVX458770:LVX458773 LMB458770:LMB458773 LCF458770:LCF458773 KSJ458770:KSJ458773 KIN458770:KIN458773 JYR458770:JYR458773 JOV458770:JOV458773 JEZ458770:JEZ458773 IVD458770:IVD458773 ILH458770:ILH458773 IBL458770:IBL458773 HRP458770:HRP458773 HHT458770:HHT458773 GXX458770:GXX458773 GOB458770:GOB458773 GEF458770:GEF458773 FUJ458770:FUJ458773 FKN458770:FKN458773 FAR458770:FAR458773 EQV458770:EQV458773 EGZ458770:EGZ458773 DXD458770:DXD458773 DNH458770:DNH458773 DDL458770:DDL458773 CTP458770:CTP458773 CJT458770:CJT458773 BZX458770:BZX458773 BQB458770:BQB458773 BGF458770:BGF458773 AWJ458770:AWJ458773 AMN458770:AMN458773 ACR458770:ACR458773 SV458770:SV458773 IZ458770:IZ458773 D458770:D458773 WVL393234:WVL393237 WLP393234:WLP393237 WBT393234:WBT393237 VRX393234:VRX393237 VIB393234:VIB393237 UYF393234:UYF393237 UOJ393234:UOJ393237 UEN393234:UEN393237 TUR393234:TUR393237 TKV393234:TKV393237 TAZ393234:TAZ393237 SRD393234:SRD393237 SHH393234:SHH393237 RXL393234:RXL393237 RNP393234:RNP393237 RDT393234:RDT393237 QTX393234:QTX393237 QKB393234:QKB393237 QAF393234:QAF393237 PQJ393234:PQJ393237 PGN393234:PGN393237 OWR393234:OWR393237 OMV393234:OMV393237 OCZ393234:OCZ393237 NTD393234:NTD393237 NJH393234:NJH393237 MZL393234:MZL393237 MPP393234:MPP393237 MFT393234:MFT393237 LVX393234:LVX393237 LMB393234:LMB393237 LCF393234:LCF393237 KSJ393234:KSJ393237 KIN393234:KIN393237 JYR393234:JYR393237 JOV393234:JOV393237 JEZ393234:JEZ393237 IVD393234:IVD393237 ILH393234:ILH393237 IBL393234:IBL393237 HRP393234:HRP393237 HHT393234:HHT393237 GXX393234:GXX393237 GOB393234:GOB393237 GEF393234:GEF393237 FUJ393234:FUJ393237 FKN393234:FKN393237 FAR393234:FAR393237 EQV393234:EQV393237 EGZ393234:EGZ393237 DXD393234:DXD393237 DNH393234:DNH393237 DDL393234:DDL393237 CTP393234:CTP393237 CJT393234:CJT393237 BZX393234:BZX393237 BQB393234:BQB393237 BGF393234:BGF393237 AWJ393234:AWJ393237 AMN393234:AMN393237 ACR393234:ACR393237 SV393234:SV393237 IZ393234:IZ393237 D393234:D393237 WVL327698:WVL327701 WLP327698:WLP327701 WBT327698:WBT327701 VRX327698:VRX327701 VIB327698:VIB327701 UYF327698:UYF327701 UOJ327698:UOJ327701 UEN327698:UEN327701 TUR327698:TUR327701 TKV327698:TKV327701 TAZ327698:TAZ327701 SRD327698:SRD327701 SHH327698:SHH327701 RXL327698:RXL327701 RNP327698:RNP327701 RDT327698:RDT327701 QTX327698:QTX327701 QKB327698:QKB327701 QAF327698:QAF327701 PQJ327698:PQJ327701 PGN327698:PGN327701 OWR327698:OWR327701 OMV327698:OMV327701 OCZ327698:OCZ327701 NTD327698:NTD327701 NJH327698:NJH327701 MZL327698:MZL327701 MPP327698:MPP327701 MFT327698:MFT327701 LVX327698:LVX327701 LMB327698:LMB327701 LCF327698:LCF327701 KSJ327698:KSJ327701 KIN327698:KIN327701 JYR327698:JYR327701 JOV327698:JOV327701 JEZ327698:JEZ327701 IVD327698:IVD327701 ILH327698:ILH327701 IBL327698:IBL327701 HRP327698:HRP327701 HHT327698:HHT327701 GXX327698:GXX327701 GOB327698:GOB327701 GEF327698:GEF327701 FUJ327698:FUJ327701 FKN327698:FKN327701 FAR327698:FAR327701 EQV327698:EQV327701 EGZ327698:EGZ327701 DXD327698:DXD327701 DNH327698:DNH327701 DDL327698:DDL327701 CTP327698:CTP327701 CJT327698:CJT327701 BZX327698:BZX327701 BQB327698:BQB327701 BGF327698:BGF327701 AWJ327698:AWJ327701 AMN327698:AMN327701 ACR327698:ACR327701 SV327698:SV327701 IZ327698:IZ327701 D327698:D327701 WVL262162:WVL262165 WLP262162:WLP262165 WBT262162:WBT262165 VRX262162:VRX262165 VIB262162:VIB262165 UYF262162:UYF262165 UOJ262162:UOJ262165 UEN262162:UEN262165 TUR262162:TUR262165 TKV262162:TKV262165 TAZ262162:TAZ262165 SRD262162:SRD262165 SHH262162:SHH262165 RXL262162:RXL262165 RNP262162:RNP262165 RDT262162:RDT262165 QTX262162:QTX262165 QKB262162:QKB262165 QAF262162:QAF262165 PQJ262162:PQJ262165 PGN262162:PGN262165 OWR262162:OWR262165 OMV262162:OMV262165 OCZ262162:OCZ262165 NTD262162:NTD262165 NJH262162:NJH262165 MZL262162:MZL262165 MPP262162:MPP262165 MFT262162:MFT262165 LVX262162:LVX262165 LMB262162:LMB262165 LCF262162:LCF262165 KSJ262162:KSJ262165 KIN262162:KIN262165 JYR262162:JYR262165 JOV262162:JOV262165 JEZ262162:JEZ262165 IVD262162:IVD262165 ILH262162:ILH262165 IBL262162:IBL262165 HRP262162:HRP262165 HHT262162:HHT262165 GXX262162:GXX262165 GOB262162:GOB262165 GEF262162:GEF262165 FUJ262162:FUJ262165 FKN262162:FKN262165 FAR262162:FAR262165 EQV262162:EQV262165 EGZ262162:EGZ262165 DXD262162:DXD262165 DNH262162:DNH262165 DDL262162:DDL262165 CTP262162:CTP262165 CJT262162:CJT262165 BZX262162:BZX262165 BQB262162:BQB262165 BGF262162:BGF262165 AWJ262162:AWJ262165 AMN262162:AMN262165 ACR262162:ACR262165 SV262162:SV262165 IZ262162:IZ262165 D262162:D262165 WVL196626:WVL196629 WLP196626:WLP196629 WBT196626:WBT196629 VRX196626:VRX196629 VIB196626:VIB196629 UYF196626:UYF196629 UOJ196626:UOJ196629 UEN196626:UEN196629 TUR196626:TUR196629 TKV196626:TKV196629 TAZ196626:TAZ196629 SRD196626:SRD196629 SHH196626:SHH196629 RXL196626:RXL196629 RNP196626:RNP196629 RDT196626:RDT196629 QTX196626:QTX196629 QKB196626:QKB196629 QAF196626:QAF196629 PQJ196626:PQJ196629 PGN196626:PGN196629 OWR196626:OWR196629 OMV196626:OMV196629 OCZ196626:OCZ196629 NTD196626:NTD196629 NJH196626:NJH196629 MZL196626:MZL196629 MPP196626:MPP196629 MFT196626:MFT196629 LVX196626:LVX196629 LMB196626:LMB196629 LCF196626:LCF196629 KSJ196626:KSJ196629 KIN196626:KIN196629 JYR196626:JYR196629 JOV196626:JOV196629 JEZ196626:JEZ196629 IVD196626:IVD196629 ILH196626:ILH196629 IBL196626:IBL196629 HRP196626:HRP196629 HHT196626:HHT196629 GXX196626:GXX196629 GOB196626:GOB196629 GEF196626:GEF196629 FUJ196626:FUJ196629 FKN196626:FKN196629 FAR196626:FAR196629 EQV196626:EQV196629 EGZ196626:EGZ196629 DXD196626:DXD196629 DNH196626:DNH196629 DDL196626:DDL196629 CTP196626:CTP196629 CJT196626:CJT196629 BZX196626:BZX196629 BQB196626:BQB196629 BGF196626:BGF196629 AWJ196626:AWJ196629 AMN196626:AMN196629 ACR196626:ACR196629 SV196626:SV196629 IZ196626:IZ196629 D196626:D196629 WVL131090:WVL131093 WLP131090:WLP131093 WBT131090:WBT131093 VRX131090:VRX131093 VIB131090:VIB131093 UYF131090:UYF131093 UOJ131090:UOJ131093 UEN131090:UEN131093 TUR131090:TUR131093 TKV131090:TKV131093 TAZ131090:TAZ131093 SRD131090:SRD131093 SHH131090:SHH131093 RXL131090:RXL131093 RNP131090:RNP131093 RDT131090:RDT131093 QTX131090:QTX131093 QKB131090:QKB131093 QAF131090:QAF131093 PQJ131090:PQJ131093 PGN131090:PGN131093 OWR131090:OWR131093 OMV131090:OMV131093 OCZ131090:OCZ131093 NTD131090:NTD131093 NJH131090:NJH131093 MZL131090:MZL131093 MPP131090:MPP131093 MFT131090:MFT131093 LVX131090:LVX131093 LMB131090:LMB131093 LCF131090:LCF131093 KSJ131090:KSJ131093 KIN131090:KIN131093 JYR131090:JYR131093 JOV131090:JOV131093 JEZ131090:JEZ131093 IVD131090:IVD131093 ILH131090:ILH131093 IBL131090:IBL131093 HRP131090:HRP131093 HHT131090:HHT131093 GXX131090:GXX131093 GOB131090:GOB131093 GEF131090:GEF131093 FUJ131090:FUJ131093 FKN131090:FKN131093 FAR131090:FAR131093 EQV131090:EQV131093 EGZ131090:EGZ131093 DXD131090:DXD131093 DNH131090:DNH131093 DDL131090:DDL131093 CTP131090:CTP131093 CJT131090:CJT131093 BZX131090:BZX131093 BQB131090:BQB131093 BGF131090:BGF131093 AWJ131090:AWJ131093 AMN131090:AMN131093 ACR131090:ACR131093 SV131090:SV131093 IZ131090:IZ131093 D131090:D131093 WVL65554:WVL65557 WLP65554:WLP65557 WBT65554:WBT65557 VRX65554:VRX65557 VIB65554:VIB65557 UYF65554:UYF65557 UOJ65554:UOJ65557 UEN65554:UEN65557 TUR65554:TUR65557 TKV65554:TKV65557 TAZ65554:TAZ65557 SRD65554:SRD65557 SHH65554:SHH65557 RXL65554:RXL65557 RNP65554:RNP65557 RDT65554:RDT65557 QTX65554:QTX65557 QKB65554:QKB65557 QAF65554:QAF65557 PQJ65554:PQJ65557 PGN65554:PGN65557 OWR65554:OWR65557 OMV65554:OMV65557 OCZ65554:OCZ65557 NTD65554:NTD65557 NJH65554:NJH65557 MZL65554:MZL65557 MPP65554:MPP65557 MFT65554:MFT65557 LVX65554:LVX65557 LMB65554:LMB65557 LCF65554:LCF65557 KSJ65554:KSJ65557 KIN65554:KIN65557 JYR65554:JYR65557 JOV65554:JOV65557 JEZ65554:JEZ65557 IVD65554:IVD65557 ILH65554:ILH65557 IBL65554:IBL65557 HRP65554:HRP65557 HHT65554:HHT65557 GXX65554:GXX65557 GOB65554:GOB65557 GEF65554:GEF65557 FUJ65554:FUJ65557 FKN65554:FKN65557 FAR65554:FAR65557 EQV65554:EQV65557 EGZ65554:EGZ65557 DXD65554:DXD65557 DNH65554:DNH65557 DDL65554:DDL65557 CTP65554:CTP65557 CJT65554:CJT65557 BZX65554:BZX65557 BQB65554:BQB65557 BGF65554:BGF65557 AWJ65554:AWJ65557 AMN65554:AMN65557 ACR65554:ACR65557 SV65554:SV65557 IZ65554:IZ65557 D65554:D65557 WVL33:WVL36 WLP33:WLP36 WBT33:WBT36 VRX33:VRX36 VIB33:VIB36 UYF33:UYF36 UOJ33:UOJ36 UEN33:UEN36 TUR33:TUR36 TKV33:TKV36 TAZ33:TAZ36 SRD33:SRD36 SHH33:SHH36 RXL33:RXL36 RNP33:RNP36 RDT33:RDT36 QTX33:QTX36 QKB33:QKB36 QAF33:QAF36 PQJ33:PQJ36 PGN33:PGN36 OWR33:OWR36 OMV33:OMV36 OCZ33:OCZ36 NTD33:NTD36 NJH33:NJH36 MZL33:MZL36 MPP33:MPP36 MFT33:MFT36 LVX33:LVX36 LMB33:LMB36 LCF33:LCF36 KSJ33:KSJ36 KIN33:KIN36 JYR33:JYR36 JOV33:JOV36 JEZ33:JEZ36 IVD33:IVD36 ILH33:ILH36 IBL33:IBL36 HRP33:HRP36 HHT33:HHT36 GXX33:GXX36 GOB33:GOB36 GEF33:GEF36 FUJ33:FUJ36 FKN33:FKN36 FAR33:FAR36 EQV33:EQV36 EGZ33:EGZ36 DXD33:DXD36 DNH33:DNH36 DDL33:DDL36 CTP33:CTP36 CJT33:CJT36 BZX33:BZX36 BQB33:BQB36 BGF33:BGF36 AWJ33:AWJ36 AMN33:AMN36 ACR33:ACR36 SV33:SV36 IZ33:IZ36 D22:D23 WVL983075:WVL983080 WLP983075:WLP983080 WBT983075:WBT983080 VRX983075:VRX983080 VIB983075:VIB983080 UYF983075:UYF983080 UOJ983075:UOJ983080 UEN983075:UEN983080 TUR983075:TUR983080 TKV983075:TKV983080 TAZ983075:TAZ983080 SRD983075:SRD983080 SHH983075:SHH983080 RXL983075:RXL983080 RNP983075:RNP983080 RDT983075:RDT983080 QTX983075:QTX983080 QKB983075:QKB983080 QAF983075:QAF983080 PQJ983075:PQJ983080 PGN983075:PGN983080 OWR983075:OWR983080 OMV983075:OMV983080 OCZ983075:OCZ983080 NTD983075:NTD983080 NJH983075:NJH983080 MZL983075:MZL983080 MPP983075:MPP983080 MFT983075:MFT983080 LVX983075:LVX983080 LMB983075:LMB983080 LCF983075:LCF983080 KSJ983075:KSJ983080 KIN983075:KIN983080 JYR983075:JYR983080 JOV983075:JOV983080 JEZ983075:JEZ983080 IVD983075:IVD983080 ILH983075:ILH983080 IBL983075:IBL983080 HRP983075:HRP983080 HHT983075:HHT983080 GXX983075:GXX983080 GOB983075:GOB983080 GEF983075:GEF983080 FUJ983075:FUJ983080 FKN983075:FKN983080 FAR983075:FAR983080 EQV983075:EQV983080 EGZ983075:EGZ983080 DXD983075:DXD983080 DNH983075:DNH983080 DDL983075:DDL983080 CTP983075:CTP983080 CJT983075:CJT983080 BZX983075:BZX983080 BQB983075:BQB983080 BGF983075:BGF983080 AWJ983075:AWJ983080 AMN983075:AMN983080 ACR983075:ACR983080 SV983075:SV983080 IZ983075:IZ983080 D983075:D983080 WVL917539:WVL917544 WLP917539:WLP917544 WBT917539:WBT917544 VRX917539:VRX917544 VIB917539:VIB917544 UYF917539:UYF917544 UOJ917539:UOJ917544 UEN917539:UEN917544 TUR917539:TUR917544 TKV917539:TKV917544 TAZ917539:TAZ917544 SRD917539:SRD917544 SHH917539:SHH917544 RXL917539:RXL917544 RNP917539:RNP917544 RDT917539:RDT917544 QTX917539:QTX917544 QKB917539:QKB917544 QAF917539:QAF917544 PQJ917539:PQJ917544 PGN917539:PGN917544 OWR917539:OWR917544 OMV917539:OMV917544 OCZ917539:OCZ917544 NTD917539:NTD917544 NJH917539:NJH917544 MZL917539:MZL917544 MPP917539:MPP917544 MFT917539:MFT917544 LVX917539:LVX917544 LMB917539:LMB917544 LCF917539:LCF917544 KSJ917539:KSJ917544 KIN917539:KIN917544 JYR917539:JYR917544 JOV917539:JOV917544 JEZ917539:JEZ917544 IVD917539:IVD917544 ILH917539:ILH917544 IBL917539:IBL917544 HRP917539:HRP917544 HHT917539:HHT917544 GXX917539:GXX917544 GOB917539:GOB917544 GEF917539:GEF917544 FUJ917539:FUJ917544 FKN917539:FKN917544 FAR917539:FAR917544 EQV917539:EQV917544 EGZ917539:EGZ917544 DXD917539:DXD917544 DNH917539:DNH917544 DDL917539:DDL917544 CTP917539:CTP917544 CJT917539:CJT917544 BZX917539:BZX917544 BQB917539:BQB917544 BGF917539:BGF917544 AWJ917539:AWJ917544 AMN917539:AMN917544 ACR917539:ACR917544 SV917539:SV917544 IZ917539:IZ917544 D917539:D917544 WVL852003:WVL852008 WLP852003:WLP852008 WBT852003:WBT852008 VRX852003:VRX852008 VIB852003:VIB852008 UYF852003:UYF852008 UOJ852003:UOJ852008 UEN852003:UEN852008 TUR852003:TUR852008 TKV852003:TKV852008 TAZ852003:TAZ852008 SRD852003:SRD852008 SHH852003:SHH852008 RXL852003:RXL852008 RNP852003:RNP852008 RDT852003:RDT852008 QTX852003:QTX852008 QKB852003:QKB852008 QAF852003:QAF852008 PQJ852003:PQJ852008 PGN852003:PGN852008 OWR852003:OWR852008 OMV852003:OMV852008 OCZ852003:OCZ852008 NTD852003:NTD852008 NJH852003:NJH852008 MZL852003:MZL852008 MPP852003:MPP852008 MFT852003:MFT852008 LVX852003:LVX852008 LMB852003:LMB852008 LCF852003:LCF852008 KSJ852003:KSJ852008 KIN852003:KIN852008 JYR852003:JYR852008 JOV852003:JOV852008 JEZ852003:JEZ852008 IVD852003:IVD852008 ILH852003:ILH852008 IBL852003:IBL852008 HRP852003:HRP852008 HHT852003:HHT852008 GXX852003:GXX852008 GOB852003:GOB852008 GEF852003:GEF852008 FUJ852003:FUJ852008 FKN852003:FKN852008 FAR852003:FAR852008 EQV852003:EQV852008 EGZ852003:EGZ852008 DXD852003:DXD852008 DNH852003:DNH852008 DDL852003:DDL852008 CTP852003:CTP852008 CJT852003:CJT852008 BZX852003:BZX852008 BQB852003:BQB852008 BGF852003:BGF852008 AWJ852003:AWJ852008 AMN852003:AMN852008 ACR852003:ACR852008 SV852003:SV852008 IZ852003:IZ852008 D852003:D852008 WVL786467:WVL786472 WLP786467:WLP786472 WBT786467:WBT786472 VRX786467:VRX786472 VIB786467:VIB786472 UYF786467:UYF786472 UOJ786467:UOJ786472 UEN786467:UEN786472 TUR786467:TUR786472 TKV786467:TKV786472 TAZ786467:TAZ786472 SRD786467:SRD786472 SHH786467:SHH786472 RXL786467:RXL786472 RNP786467:RNP786472 RDT786467:RDT786472 QTX786467:QTX786472 QKB786467:QKB786472 QAF786467:QAF786472 PQJ786467:PQJ786472 PGN786467:PGN786472 OWR786467:OWR786472 OMV786467:OMV786472 OCZ786467:OCZ786472 NTD786467:NTD786472 NJH786467:NJH786472 MZL786467:MZL786472 MPP786467:MPP786472 MFT786467:MFT786472 LVX786467:LVX786472 LMB786467:LMB786472 LCF786467:LCF786472 KSJ786467:KSJ786472 KIN786467:KIN786472 JYR786467:JYR786472 JOV786467:JOV786472 JEZ786467:JEZ786472 IVD786467:IVD786472 ILH786467:ILH786472 IBL786467:IBL786472 HRP786467:HRP786472 HHT786467:HHT786472 GXX786467:GXX786472 GOB786467:GOB786472 GEF786467:GEF786472 FUJ786467:FUJ786472 FKN786467:FKN786472 FAR786467:FAR786472 EQV786467:EQV786472 EGZ786467:EGZ786472 DXD786467:DXD786472 DNH786467:DNH786472 DDL786467:DDL786472 CTP786467:CTP786472 CJT786467:CJT786472 BZX786467:BZX786472 BQB786467:BQB786472 BGF786467:BGF786472 AWJ786467:AWJ786472 AMN786467:AMN786472 ACR786467:ACR786472 SV786467:SV786472 IZ786467:IZ786472 D786467:D786472 WVL720931:WVL720936 WLP720931:WLP720936 WBT720931:WBT720936 VRX720931:VRX720936 VIB720931:VIB720936 UYF720931:UYF720936 UOJ720931:UOJ720936 UEN720931:UEN720936 TUR720931:TUR720936 TKV720931:TKV720936 TAZ720931:TAZ720936 SRD720931:SRD720936 SHH720931:SHH720936 RXL720931:RXL720936 RNP720931:RNP720936 RDT720931:RDT720936 QTX720931:QTX720936 QKB720931:QKB720936 QAF720931:QAF720936 PQJ720931:PQJ720936 PGN720931:PGN720936 OWR720931:OWR720936 OMV720931:OMV720936 OCZ720931:OCZ720936 NTD720931:NTD720936 NJH720931:NJH720936 MZL720931:MZL720936 MPP720931:MPP720936 MFT720931:MFT720936 LVX720931:LVX720936 LMB720931:LMB720936 LCF720931:LCF720936 KSJ720931:KSJ720936 KIN720931:KIN720936 JYR720931:JYR720936 JOV720931:JOV720936 JEZ720931:JEZ720936 IVD720931:IVD720936 ILH720931:ILH720936 IBL720931:IBL720936 HRP720931:HRP720936 HHT720931:HHT720936 GXX720931:GXX720936 GOB720931:GOB720936 GEF720931:GEF720936 FUJ720931:FUJ720936 FKN720931:FKN720936 FAR720931:FAR720936 EQV720931:EQV720936 EGZ720931:EGZ720936 DXD720931:DXD720936 DNH720931:DNH720936 DDL720931:DDL720936 CTP720931:CTP720936 CJT720931:CJT720936 BZX720931:BZX720936 BQB720931:BQB720936 BGF720931:BGF720936 AWJ720931:AWJ720936 AMN720931:AMN720936 ACR720931:ACR720936 SV720931:SV720936 IZ720931:IZ720936 D720931:D720936 WVL655395:WVL655400 WLP655395:WLP655400 WBT655395:WBT655400 VRX655395:VRX655400 VIB655395:VIB655400 UYF655395:UYF655400 UOJ655395:UOJ655400 UEN655395:UEN655400 TUR655395:TUR655400 TKV655395:TKV655400 TAZ655395:TAZ655400 SRD655395:SRD655400 SHH655395:SHH655400 RXL655395:RXL655400 RNP655395:RNP655400 RDT655395:RDT655400 QTX655395:QTX655400 QKB655395:QKB655400 QAF655395:QAF655400 PQJ655395:PQJ655400 PGN655395:PGN655400 OWR655395:OWR655400 OMV655395:OMV655400 OCZ655395:OCZ655400 NTD655395:NTD655400 NJH655395:NJH655400 MZL655395:MZL655400 MPP655395:MPP655400 MFT655395:MFT655400 LVX655395:LVX655400 LMB655395:LMB655400 LCF655395:LCF655400 KSJ655395:KSJ655400 KIN655395:KIN655400 JYR655395:JYR655400 JOV655395:JOV655400 JEZ655395:JEZ655400 IVD655395:IVD655400 ILH655395:ILH655400 IBL655395:IBL655400 HRP655395:HRP655400 HHT655395:HHT655400 GXX655395:GXX655400 GOB655395:GOB655400 GEF655395:GEF655400 FUJ655395:FUJ655400 FKN655395:FKN655400 FAR655395:FAR655400 EQV655395:EQV655400 EGZ655395:EGZ655400 DXD655395:DXD655400 DNH655395:DNH655400 DDL655395:DDL655400 CTP655395:CTP655400 CJT655395:CJT655400 BZX655395:BZX655400 BQB655395:BQB655400 BGF655395:BGF655400 AWJ655395:AWJ655400 AMN655395:AMN655400 ACR655395:ACR655400 SV655395:SV655400 IZ655395:IZ655400 D655395:D655400 WVL589859:WVL589864 WLP589859:WLP589864 WBT589859:WBT589864 VRX589859:VRX589864 VIB589859:VIB589864 UYF589859:UYF589864 UOJ589859:UOJ589864 UEN589859:UEN589864 TUR589859:TUR589864 TKV589859:TKV589864 TAZ589859:TAZ589864 SRD589859:SRD589864 SHH589859:SHH589864 RXL589859:RXL589864 RNP589859:RNP589864 RDT589859:RDT589864 QTX589859:QTX589864 QKB589859:QKB589864 QAF589859:QAF589864 PQJ589859:PQJ589864 PGN589859:PGN589864 OWR589859:OWR589864 OMV589859:OMV589864 OCZ589859:OCZ589864 NTD589859:NTD589864 NJH589859:NJH589864 MZL589859:MZL589864 MPP589859:MPP589864 MFT589859:MFT589864 LVX589859:LVX589864 LMB589859:LMB589864 LCF589859:LCF589864 KSJ589859:KSJ589864 KIN589859:KIN589864 JYR589859:JYR589864 JOV589859:JOV589864 JEZ589859:JEZ589864 IVD589859:IVD589864 ILH589859:ILH589864 IBL589859:IBL589864 HRP589859:HRP589864 HHT589859:HHT589864 GXX589859:GXX589864 GOB589859:GOB589864 GEF589859:GEF589864 FUJ589859:FUJ589864 FKN589859:FKN589864 FAR589859:FAR589864 EQV589859:EQV589864 EGZ589859:EGZ589864 DXD589859:DXD589864 DNH589859:DNH589864 DDL589859:DDL589864 CTP589859:CTP589864 CJT589859:CJT589864 BZX589859:BZX589864 BQB589859:BQB589864 BGF589859:BGF589864 AWJ589859:AWJ589864 AMN589859:AMN589864 ACR589859:ACR589864 SV589859:SV589864 IZ589859:IZ589864 D589859:D589864 WVL524323:WVL524328 WLP524323:WLP524328 WBT524323:WBT524328 VRX524323:VRX524328 VIB524323:VIB524328 UYF524323:UYF524328 UOJ524323:UOJ524328 UEN524323:UEN524328 TUR524323:TUR524328 TKV524323:TKV524328 TAZ524323:TAZ524328 SRD524323:SRD524328 SHH524323:SHH524328 RXL524323:RXL524328 RNP524323:RNP524328 RDT524323:RDT524328 QTX524323:QTX524328 QKB524323:QKB524328 QAF524323:QAF524328 PQJ524323:PQJ524328 PGN524323:PGN524328 OWR524323:OWR524328 OMV524323:OMV524328 OCZ524323:OCZ524328 NTD524323:NTD524328 NJH524323:NJH524328 MZL524323:MZL524328 MPP524323:MPP524328 MFT524323:MFT524328 LVX524323:LVX524328 LMB524323:LMB524328 LCF524323:LCF524328 KSJ524323:KSJ524328 KIN524323:KIN524328 JYR524323:JYR524328 JOV524323:JOV524328 JEZ524323:JEZ524328 IVD524323:IVD524328 ILH524323:ILH524328 IBL524323:IBL524328 HRP524323:HRP524328 HHT524323:HHT524328 GXX524323:GXX524328 GOB524323:GOB524328 GEF524323:GEF524328 FUJ524323:FUJ524328 FKN524323:FKN524328 FAR524323:FAR524328 EQV524323:EQV524328 EGZ524323:EGZ524328 DXD524323:DXD524328 DNH524323:DNH524328 DDL524323:DDL524328 CTP524323:CTP524328 CJT524323:CJT524328 BZX524323:BZX524328 BQB524323:BQB524328 BGF524323:BGF524328 AWJ524323:AWJ524328 AMN524323:AMN524328 ACR524323:ACR524328 SV524323:SV524328 IZ524323:IZ524328 D524323:D524328 WVL458787:WVL458792 WLP458787:WLP458792 WBT458787:WBT458792 VRX458787:VRX458792 VIB458787:VIB458792 UYF458787:UYF458792 UOJ458787:UOJ458792 UEN458787:UEN458792 TUR458787:TUR458792 TKV458787:TKV458792 TAZ458787:TAZ458792 SRD458787:SRD458792 SHH458787:SHH458792 RXL458787:RXL458792 RNP458787:RNP458792 RDT458787:RDT458792 QTX458787:QTX458792 QKB458787:QKB458792 QAF458787:QAF458792 PQJ458787:PQJ458792 PGN458787:PGN458792 OWR458787:OWR458792 OMV458787:OMV458792 OCZ458787:OCZ458792 NTD458787:NTD458792 NJH458787:NJH458792 MZL458787:MZL458792 MPP458787:MPP458792 MFT458787:MFT458792 LVX458787:LVX458792 LMB458787:LMB458792 LCF458787:LCF458792 KSJ458787:KSJ458792 KIN458787:KIN458792 JYR458787:JYR458792 JOV458787:JOV458792 JEZ458787:JEZ458792 IVD458787:IVD458792 ILH458787:ILH458792 IBL458787:IBL458792 HRP458787:HRP458792 HHT458787:HHT458792 GXX458787:GXX458792 GOB458787:GOB458792 GEF458787:GEF458792 FUJ458787:FUJ458792 FKN458787:FKN458792 FAR458787:FAR458792 EQV458787:EQV458792 EGZ458787:EGZ458792 DXD458787:DXD458792 DNH458787:DNH458792 DDL458787:DDL458792 CTP458787:CTP458792 CJT458787:CJT458792 BZX458787:BZX458792 BQB458787:BQB458792 BGF458787:BGF458792 AWJ458787:AWJ458792 AMN458787:AMN458792 ACR458787:ACR458792 SV458787:SV458792 IZ458787:IZ458792 D458787:D458792 WVL393251:WVL393256 WLP393251:WLP393256 WBT393251:WBT393256 VRX393251:VRX393256 VIB393251:VIB393256 UYF393251:UYF393256 UOJ393251:UOJ393256 UEN393251:UEN393256 TUR393251:TUR393256 TKV393251:TKV393256 TAZ393251:TAZ393256 SRD393251:SRD393256 SHH393251:SHH393256 RXL393251:RXL393256 RNP393251:RNP393256 RDT393251:RDT393256 QTX393251:QTX393256 QKB393251:QKB393256 QAF393251:QAF393256 PQJ393251:PQJ393256 PGN393251:PGN393256 OWR393251:OWR393256 OMV393251:OMV393256 OCZ393251:OCZ393256 NTD393251:NTD393256 NJH393251:NJH393256 MZL393251:MZL393256 MPP393251:MPP393256 MFT393251:MFT393256 LVX393251:LVX393256 LMB393251:LMB393256 LCF393251:LCF393256 KSJ393251:KSJ393256 KIN393251:KIN393256 JYR393251:JYR393256 JOV393251:JOV393256 JEZ393251:JEZ393256 IVD393251:IVD393256 ILH393251:ILH393256 IBL393251:IBL393256 HRP393251:HRP393256 HHT393251:HHT393256 GXX393251:GXX393256 GOB393251:GOB393256 GEF393251:GEF393256 FUJ393251:FUJ393256 FKN393251:FKN393256 FAR393251:FAR393256 EQV393251:EQV393256 EGZ393251:EGZ393256 DXD393251:DXD393256 DNH393251:DNH393256 DDL393251:DDL393256 CTP393251:CTP393256 CJT393251:CJT393256 BZX393251:BZX393256 BQB393251:BQB393256 BGF393251:BGF393256 AWJ393251:AWJ393256 AMN393251:AMN393256 ACR393251:ACR393256 SV393251:SV393256 IZ393251:IZ393256 D393251:D393256 WVL327715:WVL327720 WLP327715:WLP327720 WBT327715:WBT327720 VRX327715:VRX327720 VIB327715:VIB327720 UYF327715:UYF327720 UOJ327715:UOJ327720 UEN327715:UEN327720 TUR327715:TUR327720 TKV327715:TKV327720 TAZ327715:TAZ327720 SRD327715:SRD327720 SHH327715:SHH327720 RXL327715:RXL327720 RNP327715:RNP327720 RDT327715:RDT327720 QTX327715:QTX327720 QKB327715:QKB327720 QAF327715:QAF327720 PQJ327715:PQJ327720 PGN327715:PGN327720 OWR327715:OWR327720 OMV327715:OMV327720 OCZ327715:OCZ327720 NTD327715:NTD327720 NJH327715:NJH327720 MZL327715:MZL327720 MPP327715:MPP327720 MFT327715:MFT327720 LVX327715:LVX327720 LMB327715:LMB327720 LCF327715:LCF327720 KSJ327715:KSJ327720 KIN327715:KIN327720 JYR327715:JYR327720 JOV327715:JOV327720 JEZ327715:JEZ327720 IVD327715:IVD327720 ILH327715:ILH327720 IBL327715:IBL327720 HRP327715:HRP327720 HHT327715:HHT327720 GXX327715:GXX327720 GOB327715:GOB327720 GEF327715:GEF327720 FUJ327715:FUJ327720 FKN327715:FKN327720 FAR327715:FAR327720 EQV327715:EQV327720 EGZ327715:EGZ327720 DXD327715:DXD327720 DNH327715:DNH327720 DDL327715:DDL327720 CTP327715:CTP327720 CJT327715:CJT327720 BZX327715:BZX327720 BQB327715:BQB327720 BGF327715:BGF327720 AWJ327715:AWJ327720 AMN327715:AMN327720 ACR327715:ACR327720 SV327715:SV327720 IZ327715:IZ327720 D327715:D327720 WVL262179:WVL262184 WLP262179:WLP262184 WBT262179:WBT262184 VRX262179:VRX262184 VIB262179:VIB262184 UYF262179:UYF262184 UOJ262179:UOJ262184 UEN262179:UEN262184 TUR262179:TUR262184 TKV262179:TKV262184 TAZ262179:TAZ262184 SRD262179:SRD262184 SHH262179:SHH262184 RXL262179:RXL262184 RNP262179:RNP262184 RDT262179:RDT262184 QTX262179:QTX262184 QKB262179:QKB262184 QAF262179:QAF262184 PQJ262179:PQJ262184 PGN262179:PGN262184 OWR262179:OWR262184 OMV262179:OMV262184 OCZ262179:OCZ262184 NTD262179:NTD262184 NJH262179:NJH262184 MZL262179:MZL262184 MPP262179:MPP262184 MFT262179:MFT262184 LVX262179:LVX262184 LMB262179:LMB262184 LCF262179:LCF262184 KSJ262179:KSJ262184 KIN262179:KIN262184 JYR262179:JYR262184 JOV262179:JOV262184 JEZ262179:JEZ262184 IVD262179:IVD262184 ILH262179:ILH262184 IBL262179:IBL262184 HRP262179:HRP262184 HHT262179:HHT262184 GXX262179:GXX262184 GOB262179:GOB262184 GEF262179:GEF262184 FUJ262179:FUJ262184 FKN262179:FKN262184 FAR262179:FAR262184 EQV262179:EQV262184 EGZ262179:EGZ262184 DXD262179:DXD262184 DNH262179:DNH262184 DDL262179:DDL262184 CTP262179:CTP262184 CJT262179:CJT262184 BZX262179:BZX262184 BQB262179:BQB262184 BGF262179:BGF262184 AWJ262179:AWJ262184 AMN262179:AMN262184 ACR262179:ACR262184 SV262179:SV262184 IZ262179:IZ262184 D262179:D262184 WVL196643:WVL196648 WLP196643:WLP196648 WBT196643:WBT196648 VRX196643:VRX196648 VIB196643:VIB196648 UYF196643:UYF196648 UOJ196643:UOJ196648 UEN196643:UEN196648 TUR196643:TUR196648 TKV196643:TKV196648 TAZ196643:TAZ196648 SRD196643:SRD196648 SHH196643:SHH196648 RXL196643:RXL196648 RNP196643:RNP196648 RDT196643:RDT196648 QTX196643:QTX196648 QKB196643:QKB196648 QAF196643:QAF196648 PQJ196643:PQJ196648 PGN196643:PGN196648 OWR196643:OWR196648 OMV196643:OMV196648 OCZ196643:OCZ196648 NTD196643:NTD196648 NJH196643:NJH196648 MZL196643:MZL196648 MPP196643:MPP196648 MFT196643:MFT196648 LVX196643:LVX196648 LMB196643:LMB196648 LCF196643:LCF196648 KSJ196643:KSJ196648 KIN196643:KIN196648 JYR196643:JYR196648 JOV196643:JOV196648 JEZ196643:JEZ196648 IVD196643:IVD196648 ILH196643:ILH196648 IBL196643:IBL196648 HRP196643:HRP196648 HHT196643:HHT196648 GXX196643:GXX196648 GOB196643:GOB196648 GEF196643:GEF196648 FUJ196643:FUJ196648 FKN196643:FKN196648 FAR196643:FAR196648 EQV196643:EQV196648 EGZ196643:EGZ196648 DXD196643:DXD196648 DNH196643:DNH196648 DDL196643:DDL196648 CTP196643:CTP196648 CJT196643:CJT196648 BZX196643:BZX196648 BQB196643:BQB196648 BGF196643:BGF196648 AWJ196643:AWJ196648 AMN196643:AMN196648 ACR196643:ACR196648 SV196643:SV196648 IZ196643:IZ196648 D196643:D196648 WVL131107:WVL131112 WLP131107:WLP131112 WBT131107:WBT131112 VRX131107:VRX131112 VIB131107:VIB131112 UYF131107:UYF131112 UOJ131107:UOJ131112 UEN131107:UEN131112 TUR131107:TUR131112 TKV131107:TKV131112 TAZ131107:TAZ131112 SRD131107:SRD131112 SHH131107:SHH131112 RXL131107:RXL131112 RNP131107:RNP131112 RDT131107:RDT131112 QTX131107:QTX131112 QKB131107:QKB131112 QAF131107:QAF131112 PQJ131107:PQJ131112 PGN131107:PGN131112 OWR131107:OWR131112 OMV131107:OMV131112 OCZ131107:OCZ131112 NTD131107:NTD131112 NJH131107:NJH131112 MZL131107:MZL131112 MPP131107:MPP131112 MFT131107:MFT131112 LVX131107:LVX131112 LMB131107:LMB131112 LCF131107:LCF131112 KSJ131107:KSJ131112 KIN131107:KIN131112 JYR131107:JYR131112 JOV131107:JOV131112 JEZ131107:JEZ131112 IVD131107:IVD131112 ILH131107:ILH131112 IBL131107:IBL131112 HRP131107:HRP131112 HHT131107:HHT131112 GXX131107:GXX131112 GOB131107:GOB131112 GEF131107:GEF131112 FUJ131107:FUJ131112 FKN131107:FKN131112 FAR131107:FAR131112 EQV131107:EQV131112 EGZ131107:EGZ131112 DXD131107:DXD131112 DNH131107:DNH131112 DDL131107:DDL131112 CTP131107:CTP131112 CJT131107:CJT131112 BZX131107:BZX131112 BQB131107:BQB131112 BGF131107:BGF131112 AWJ131107:AWJ131112 AMN131107:AMN131112 ACR131107:ACR131112 SV131107:SV131112 IZ131107:IZ131112 D131107:D131112 WVL65571:WVL65576 WLP65571:WLP65576 WBT65571:WBT65576 VRX65571:VRX65576 VIB65571:VIB65576 UYF65571:UYF65576 UOJ65571:UOJ65576 UEN65571:UEN65576 TUR65571:TUR65576 TKV65571:TKV65576 TAZ65571:TAZ65576 SRD65571:SRD65576 SHH65571:SHH65576 RXL65571:RXL65576 RNP65571:RNP65576 RDT65571:RDT65576 QTX65571:QTX65576 QKB65571:QKB65576 QAF65571:QAF65576 PQJ65571:PQJ65576 PGN65571:PGN65576 OWR65571:OWR65576 OMV65571:OMV65576 OCZ65571:OCZ65576 NTD65571:NTD65576 NJH65571:NJH65576 MZL65571:MZL65576 MPP65571:MPP65576 MFT65571:MFT65576 LVX65571:LVX65576 LMB65571:LMB65576 LCF65571:LCF65576 KSJ65571:KSJ65576 KIN65571:KIN65576 JYR65571:JYR65576 JOV65571:JOV65576 JEZ65571:JEZ65576 IVD65571:IVD65576 ILH65571:ILH65576 IBL65571:IBL65576 HRP65571:HRP65576 HHT65571:HHT65576 GXX65571:GXX65576 GOB65571:GOB65576 GEF65571:GEF65576 FUJ65571:FUJ65576 FKN65571:FKN65576 FAR65571:FAR65576 EQV65571:EQV65576 EGZ65571:EGZ65576 DXD65571:DXD65576 DNH65571:DNH65576 DDL65571:DDL65576 CTP65571:CTP65576 CJT65571:CJT65576 BZX65571:BZX65576 BQB65571:BQB65576 BGF65571:BGF65576 AWJ65571:AWJ65576 AMN65571:AMN65576 ACR65571:ACR65576 SV65571:SV65576 IZ65571:IZ65576 D65571:D65576 WVL39:WVL42 WLP39:WLP42 WBT39:WBT42 VRX39:VRX42 VIB39:VIB42 UYF39:UYF42 UOJ39:UOJ42 UEN39:UEN42 TUR39:TUR42 TKV39:TKV42 TAZ39:TAZ42 SRD39:SRD42 SHH39:SHH42 RXL39:RXL42 RNP39:RNP42 RDT39:RDT42 QTX39:QTX42 QKB39:QKB42 QAF39:QAF42 PQJ39:PQJ42 PGN39:PGN42 OWR39:OWR42 OMV39:OMV42 OCZ39:OCZ42 NTD39:NTD42 NJH39:NJH42 MZL39:MZL42 MPP39:MPP42 MFT39:MFT42 LVX39:LVX42 LMB39:LMB42 LCF39:LCF42 KSJ39:KSJ42 KIN39:KIN42 JYR39:JYR42 JOV39:JOV42 JEZ39:JEZ42 IVD39:IVD42 ILH39:ILH42 IBL39:IBL42 HRP39:HRP42 HHT39:HHT42 GXX39:GXX42 GOB39:GOB42 GEF39:GEF42 FUJ39:FUJ42 FKN39:FKN42 FAR39:FAR42 EQV39:EQV42 EGZ39:EGZ42 DXD39:DXD42 DNH39:DNH42 DDL39:DDL42 CTP39:CTP42 CJT39:CJT42 BZX39:BZX42 BQB39:BQB42 BGF39:BGF42 AWJ39:AWJ42 AMN39:AMN42 ACR39:ACR42 SV39:SV42 IZ39:IZ42 D39:D42 WVL983053:WVL983056 WLP983053:WLP983056 WBT983053:WBT983056 VRX983053:VRX983056 VIB983053:VIB983056 UYF983053:UYF983056 UOJ983053:UOJ983056 UEN983053:UEN983056 TUR983053:TUR983056 TKV983053:TKV983056 TAZ983053:TAZ983056 SRD983053:SRD983056 SHH983053:SHH983056 RXL983053:RXL983056 RNP983053:RNP983056 RDT983053:RDT983056 QTX983053:QTX983056 QKB983053:QKB983056 QAF983053:QAF983056 PQJ983053:PQJ983056 PGN983053:PGN983056 OWR983053:OWR983056 OMV983053:OMV983056 OCZ983053:OCZ983056 NTD983053:NTD983056 NJH983053:NJH983056 MZL983053:MZL983056 MPP983053:MPP983056 MFT983053:MFT983056 LVX983053:LVX983056 LMB983053:LMB983056 LCF983053:LCF983056 KSJ983053:KSJ983056 KIN983053:KIN983056 JYR983053:JYR983056 JOV983053:JOV983056 JEZ983053:JEZ983056 IVD983053:IVD983056 ILH983053:ILH983056 IBL983053:IBL983056 HRP983053:HRP983056 HHT983053:HHT983056 GXX983053:GXX983056 GOB983053:GOB983056 GEF983053:GEF983056 FUJ983053:FUJ983056 FKN983053:FKN983056 FAR983053:FAR983056 EQV983053:EQV983056 EGZ983053:EGZ983056 DXD983053:DXD983056 DNH983053:DNH983056 DDL983053:DDL983056 CTP983053:CTP983056 CJT983053:CJT983056 BZX983053:BZX983056 BQB983053:BQB983056 BGF983053:BGF983056 AWJ983053:AWJ983056 AMN983053:AMN983056 ACR983053:ACR983056 SV983053:SV983056 IZ983053:IZ983056 D983053:D983056 WVL917517:WVL917520 WLP917517:WLP917520 WBT917517:WBT917520 VRX917517:VRX917520 VIB917517:VIB917520 UYF917517:UYF917520 UOJ917517:UOJ917520 UEN917517:UEN917520 TUR917517:TUR917520 TKV917517:TKV917520 TAZ917517:TAZ917520 SRD917517:SRD917520 SHH917517:SHH917520 RXL917517:RXL917520 RNP917517:RNP917520 RDT917517:RDT917520 QTX917517:QTX917520 QKB917517:QKB917520 QAF917517:QAF917520 PQJ917517:PQJ917520 PGN917517:PGN917520 OWR917517:OWR917520 OMV917517:OMV917520 OCZ917517:OCZ917520 NTD917517:NTD917520 NJH917517:NJH917520 MZL917517:MZL917520 MPP917517:MPP917520 MFT917517:MFT917520 LVX917517:LVX917520 LMB917517:LMB917520 LCF917517:LCF917520 KSJ917517:KSJ917520 KIN917517:KIN917520 JYR917517:JYR917520 JOV917517:JOV917520 JEZ917517:JEZ917520 IVD917517:IVD917520 ILH917517:ILH917520 IBL917517:IBL917520 HRP917517:HRP917520 HHT917517:HHT917520 GXX917517:GXX917520 GOB917517:GOB917520 GEF917517:GEF917520 FUJ917517:FUJ917520 FKN917517:FKN917520 FAR917517:FAR917520 EQV917517:EQV917520 EGZ917517:EGZ917520 DXD917517:DXD917520 DNH917517:DNH917520 DDL917517:DDL917520 CTP917517:CTP917520 CJT917517:CJT917520 BZX917517:BZX917520 BQB917517:BQB917520 BGF917517:BGF917520 AWJ917517:AWJ917520 AMN917517:AMN917520 ACR917517:ACR917520 SV917517:SV917520 IZ917517:IZ917520 D917517:D917520 WVL851981:WVL851984 WLP851981:WLP851984 WBT851981:WBT851984 VRX851981:VRX851984 VIB851981:VIB851984 UYF851981:UYF851984 UOJ851981:UOJ851984 UEN851981:UEN851984 TUR851981:TUR851984 TKV851981:TKV851984 TAZ851981:TAZ851984 SRD851981:SRD851984 SHH851981:SHH851984 RXL851981:RXL851984 RNP851981:RNP851984 RDT851981:RDT851984 QTX851981:QTX851984 QKB851981:QKB851984 QAF851981:QAF851984 PQJ851981:PQJ851984 PGN851981:PGN851984 OWR851981:OWR851984 OMV851981:OMV851984 OCZ851981:OCZ851984 NTD851981:NTD851984 NJH851981:NJH851984 MZL851981:MZL851984 MPP851981:MPP851984 MFT851981:MFT851984 LVX851981:LVX851984 LMB851981:LMB851984 LCF851981:LCF851984 KSJ851981:KSJ851984 KIN851981:KIN851984 JYR851981:JYR851984 JOV851981:JOV851984 JEZ851981:JEZ851984 IVD851981:IVD851984 ILH851981:ILH851984 IBL851981:IBL851984 HRP851981:HRP851984 HHT851981:HHT851984 GXX851981:GXX851984 GOB851981:GOB851984 GEF851981:GEF851984 FUJ851981:FUJ851984 FKN851981:FKN851984 FAR851981:FAR851984 EQV851981:EQV851984 EGZ851981:EGZ851984 DXD851981:DXD851984 DNH851981:DNH851984 DDL851981:DDL851984 CTP851981:CTP851984 CJT851981:CJT851984 BZX851981:BZX851984 BQB851981:BQB851984 BGF851981:BGF851984 AWJ851981:AWJ851984 AMN851981:AMN851984 ACR851981:ACR851984 SV851981:SV851984 IZ851981:IZ851984 D851981:D851984 WVL786445:WVL786448 WLP786445:WLP786448 WBT786445:WBT786448 VRX786445:VRX786448 VIB786445:VIB786448 UYF786445:UYF786448 UOJ786445:UOJ786448 UEN786445:UEN786448 TUR786445:TUR786448 TKV786445:TKV786448 TAZ786445:TAZ786448 SRD786445:SRD786448 SHH786445:SHH786448 RXL786445:RXL786448 RNP786445:RNP786448 RDT786445:RDT786448 QTX786445:QTX786448 QKB786445:QKB786448 QAF786445:QAF786448 PQJ786445:PQJ786448 PGN786445:PGN786448 OWR786445:OWR786448 OMV786445:OMV786448 OCZ786445:OCZ786448 NTD786445:NTD786448 NJH786445:NJH786448 MZL786445:MZL786448 MPP786445:MPP786448 MFT786445:MFT786448 LVX786445:LVX786448 LMB786445:LMB786448 LCF786445:LCF786448 KSJ786445:KSJ786448 KIN786445:KIN786448 JYR786445:JYR786448 JOV786445:JOV786448 JEZ786445:JEZ786448 IVD786445:IVD786448 ILH786445:ILH786448 IBL786445:IBL786448 HRP786445:HRP786448 HHT786445:HHT786448 GXX786445:GXX786448 GOB786445:GOB786448 GEF786445:GEF786448 FUJ786445:FUJ786448 FKN786445:FKN786448 FAR786445:FAR786448 EQV786445:EQV786448 EGZ786445:EGZ786448 DXD786445:DXD786448 DNH786445:DNH786448 DDL786445:DDL786448 CTP786445:CTP786448 CJT786445:CJT786448 BZX786445:BZX786448 BQB786445:BQB786448 BGF786445:BGF786448 AWJ786445:AWJ786448 AMN786445:AMN786448 ACR786445:ACR786448 SV786445:SV786448 IZ786445:IZ786448 D786445:D786448 WVL720909:WVL720912 WLP720909:WLP720912 WBT720909:WBT720912 VRX720909:VRX720912 VIB720909:VIB720912 UYF720909:UYF720912 UOJ720909:UOJ720912 UEN720909:UEN720912 TUR720909:TUR720912 TKV720909:TKV720912 TAZ720909:TAZ720912 SRD720909:SRD720912 SHH720909:SHH720912 RXL720909:RXL720912 RNP720909:RNP720912 RDT720909:RDT720912 QTX720909:QTX720912 QKB720909:QKB720912 QAF720909:QAF720912 PQJ720909:PQJ720912 PGN720909:PGN720912 OWR720909:OWR720912 OMV720909:OMV720912 OCZ720909:OCZ720912 NTD720909:NTD720912 NJH720909:NJH720912 MZL720909:MZL720912 MPP720909:MPP720912 MFT720909:MFT720912 LVX720909:LVX720912 LMB720909:LMB720912 LCF720909:LCF720912 KSJ720909:KSJ720912 KIN720909:KIN720912 JYR720909:JYR720912 JOV720909:JOV720912 JEZ720909:JEZ720912 IVD720909:IVD720912 ILH720909:ILH720912 IBL720909:IBL720912 HRP720909:HRP720912 HHT720909:HHT720912 GXX720909:GXX720912 GOB720909:GOB720912 GEF720909:GEF720912 FUJ720909:FUJ720912 FKN720909:FKN720912 FAR720909:FAR720912 EQV720909:EQV720912 EGZ720909:EGZ720912 DXD720909:DXD720912 DNH720909:DNH720912 DDL720909:DDL720912 CTP720909:CTP720912 CJT720909:CJT720912 BZX720909:BZX720912 BQB720909:BQB720912 BGF720909:BGF720912 AWJ720909:AWJ720912 AMN720909:AMN720912 ACR720909:ACR720912 SV720909:SV720912 IZ720909:IZ720912 D720909:D720912 WVL655373:WVL655376 WLP655373:WLP655376 WBT655373:WBT655376 VRX655373:VRX655376 VIB655373:VIB655376 UYF655373:UYF655376 UOJ655373:UOJ655376 UEN655373:UEN655376 TUR655373:TUR655376 TKV655373:TKV655376 TAZ655373:TAZ655376 SRD655373:SRD655376 SHH655373:SHH655376 RXL655373:RXL655376 RNP655373:RNP655376 RDT655373:RDT655376 QTX655373:QTX655376 QKB655373:QKB655376 QAF655373:QAF655376 PQJ655373:PQJ655376 PGN655373:PGN655376 OWR655373:OWR655376 OMV655373:OMV655376 OCZ655373:OCZ655376 NTD655373:NTD655376 NJH655373:NJH655376 MZL655373:MZL655376 MPP655373:MPP655376 MFT655373:MFT655376 LVX655373:LVX655376 LMB655373:LMB655376 LCF655373:LCF655376 KSJ655373:KSJ655376 KIN655373:KIN655376 JYR655373:JYR655376 JOV655373:JOV655376 JEZ655373:JEZ655376 IVD655373:IVD655376 ILH655373:ILH655376 IBL655373:IBL655376 HRP655373:HRP655376 HHT655373:HHT655376 GXX655373:GXX655376 GOB655373:GOB655376 GEF655373:GEF655376 FUJ655373:FUJ655376 FKN655373:FKN655376 FAR655373:FAR655376 EQV655373:EQV655376 EGZ655373:EGZ655376 DXD655373:DXD655376 DNH655373:DNH655376 DDL655373:DDL655376 CTP655373:CTP655376 CJT655373:CJT655376 BZX655373:BZX655376 BQB655373:BQB655376 BGF655373:BGF655376 AWJ655373:AWJ655376 AMN655373:AMN655376 ACR655373:ACR655376 SV655373:SV655376 IZ655373:IZ655376 D655373:D655376 WVL589837:WVL589840 WLP589837:WLP589840 WBT589837:WBT589840 VRX589837:VRX589840 VIB589837:VIB589840 UYF589837:UYF589840 UOJ589837:UOJ589840 UEN589837:UEN589840 TUR589837:TUR589840 TKV589837:TKV589840 TAZ589837:TAZ589840 SRD589837:SRD589840 SHH589837:SHH589840 RXL589837:RXL589840 RNP589837:RNP589840 RDT589837:RDT589840 QTX589837:QTX589840 QKB589837:QKB589840 QAF589837:QAF589840 PQJ589837:PQJ589840 PGN589837:PGN589840 OWR589837:OWR589840 OMV589837:OMV589840 OCZ589837:OCZ589840 NTD589837:NTD589840 NJH589837:NJH589840 MZL589837:MZL589840 MPP589837:MPP589840 MFT589837:MFT589840 LVX589837:LVX589840 LMB589837:LMB589840 LCF589837:LCF589840 KSJ589837:KSJ589840 KIN589837:KIN589840 JYR589837:JYR589840 JOV589837:JOV589840 JEZ589837:JEZ589840 IVD589837:IVD589840 ILH589837:ILH589840 IBL589837:IBL589840 HRP589837:HRP589840 HHT589837:HHT589840 GXX589837:GXX589840 GOB589837:GOB589840 GEF589837:GEF589840 FUJ589837:FUJ589840 FKN589837:FKN589840 FAR589837:FAR589840 EQV589837:EQV589840 EGZ589837:EGZ589840 DXD589837:DXD589840 DNH589837:DNH589840 DDL589837:DDL589840 CTP589837:CTP589840 CJT589837:CJT589840 BZX589837:BZX589840 BQB589837:BQB589840 BGF589837:BGF589840 AWJ589837:AWJ589840 AMN589837:AMN589840 ACR589837:ACR589840 SV589837:SV589840 IZ589837:IZ589840 D589837:D589840 WVL524301:WVL524304 WLP524301:WLP524304 WBT524301:WBT524304 VRX524301:VRX524304 VIB524301:VIB524304 UYF524301:UYF524304 UOJ524301:UOJ524304 UEN524301:UEN524304 TUR524301:TUR524304 TKV524301:TKV524304 TAZ524301:TAZ524304 SRD524301:SRD524304 SHH524301:SHH524304 RXL524301:RXL524304 RNP524301:RNP524304 RDT524301:RDT524304 QTX524301:QTX524304 QKB524301:QKB524304 QAF524301:QAF524304 PQJ524301:PQJ524304 PGN524301:PGN524304 OWR524301:OWR524304 OMV524301:OMV524304 OCZ524301:OCZ524304 NTD524301:NTD524304 NJH524301:NJH524304 MZL524301:MZL524304 MPP524301:MPP524304 MFT524301:MFT524304 LVX524301:LVX524304 LMB524301:LMB524304 LCF524301:LCF524304 KSJ524301:KSJ524304 KIN524301:KIN524304 JYR524301:JYR524304 JOV524301:JOV524304 JEZ524301:JEZ524304 IVD524301:IVD524304 ILH524301:ILH524304 IBL524301:IBL524304 HRP524301:HRP524304 HHT524301:HHT524304 GXX524301:GXX524304 GOB524301:GOB524304 GEF524301:GEF524304 FUJ524301:FUJ524304 FKN524301:FKN524304 FAR524301:FAR524304 EQV524301:EQV524304 EGZ524301:EGZ524304 DXD524301:DXD524304 DNH524301:DNH524304 DDL524301:DDL524304 CTP524301:CTP524304 CJT524301:CJT524304 BZX524301:BZX524304 BQB524301:BQB524304 BGF524301:BGF524304 AWJ524301:AWJ524304 AMN524301:AMN524304 ACR524301:ACR524304 SV524301:SV524304 IZ524301:IZ524304 D524301:D524304 WVL458765:WVL458768 WLP458765:WLP458768 WBT458765:WBT458768 VRX458765:VRX458768 VIB458765:VIB458768 UYF458765:UYF458768 UOJ458765:UOJ458768 UEN458765:UEN458768 TUR458765:TUR458768 TKV458765:TKV458768 TAZ458765:TAZ458768 SRD458765:SRD458768 SHH458765:SHH458768 RXL458765:RXL458768 RNP458765:RNP458768 RDT458765:RDT458768 QTX458765:QTX458768 QKB458765:QKB458768 QAF458765:QAF458768 PQJ458765:PQJ458768 PGN458765:PGN458768 OWR458765:OWR458768 OMV458765:OMV458768 OCZ458765:OCZ458768 NTD458765:NTD458768 NJH458765:NJH458768 MZL458765:MZL458768 MPP458765:MPP458768 MFT458765:MFT458768 LVX458765:LVX458768 LMB458765:LMB458768 LCF458765:LCF458768 KSJ458765:KSJ458768 KIN458765:KIN458768 JYR458765:JYR458768 JOV458765:JOV458768 JEZ458765:JEZ458768 IVD458765:IVD458768 ILH458765:ILH458768 IBL458765:IBL458768 HRP458765:HRP458768 HHT458765:HHT458768 GXX458765:GXX458768 GOB458765:GOB458768 GEF458765:GEF458768 FUJ458765:FUJ458768 FKN458765:FKN458768 FAR458765:FAR458768 EQV458765:EQV458768 EGZ458765:EGZ458768 DXD458765:DXD458768 DNH458765:DNH458768 DDL458765:DDL458768 CTP458765:CTP458768 CJT458765:CJT458768 BZX458765:BZX458768 BQB458765:BQB458768 BGF458765:BGF458768 AWJ458765:AWJ458768 AMN458765:AMN458768 ACR458765:ACR458768 SV458765:SV458768 IZ458765:IZ458768 D458765:D458768 WVL393229:WVL393232 WLP393229:WLP393232 WBT393229:WBT393232 VRX393229:VRX393232 VIB393229:VIB393232 UYF393229:UYF393232 UOJ393229:UOJ393232 UEN393229:UEN393232 TUR393229:TUR393232 TKV393229:TKV393232 TAZ393229:TAZ393232 SRD393229:SRD393232 SHH393229:SHH393232 RXL393229:RXL393232 RNP393229:RNP393232 RDT393229:RDT393232 QTX393229:QTX393232 QKB393229:QKB393232 QAF393229:QAF393232 PQJ393229:PQJ393232 PGN393229:PGN393232 OWR393229:OWR393232 OMV393229:OMV393232 OCZ393229:OCZ393232 NTD393229:NTD393232 NJH393229:NJH393232 MZL393229:MZL393232 MPP393229:MPP393232 MFT393229:MFT393232 LVX393229:LVX393232 LMB393229:LMB393232 LCF393229:LCF393232 KSJ393229:KSJ393232 KIN393229:KIN393232 JYR393229:JYR393232 JOV393229:JOV393232 JEZ393229:JEZ393232 IVD393229:IVD393232 ILH393229:ILH393232 IBL393229:IBL393232 HRP393229:HRP393232 HHT393229:HHT393232 GXX393229:GXX393232 GOB393229:GOB393232 GEF393229:GEF393232 FUJ393229:FUJ393232 FKN393229:FKN393232 FAR393229:FAR393232 EQV393229:EQV393232 EGZ393229:EGZ393232 DXD393229:DXD393232 DNH393229:DNH393232 DDL393229:DDL393232 CTP393229:CTP393232 CJT393229:CJT393232 BZX393229:BZX393232 BQB393229:BQB393232 BGF393229:BGF393232 AWJ393229:AWJ393232 AMN393229:AMN393232 ACR393229:ACR393232 SV393229:SV393232 IZ393229:IZ393232 D393229:D393232 WVL327693:WVL327696 WLP327693:WLP327696 WBT327693:WBT327696 VRX327693:VRX327696 VIB327693:VIB327696 UYF327693:UYF327696 UOJ327693:UOJ327696 UEN327693:UEN327696 TUR327693:TUR327696 TKV327693:TKV327696 TAZ327693:TAZ327696 SRD327693:SRD327696 SHH327693:SHH327696 RXL327693:RXL327696 RNP327693:RNP327696 RDT327693:RDT327696 QTX327693:QTX327696 QKB327693:QKB327696 QAF327693:QAF327696 PQJ327693:PQJ327696 PGN327693:PGN327696 OWR327693:OWR327696 OMV327693:OMV327696 OCZ327693:OCZ327696 NTD327693:NTD327696 NJH327693:NJH327696 MZL327693:MZL327696 MPP327693:MPP327696 MFT327693:MFT327696 LVX327693:LVX327696 LMB327693:LMB327696 LCF327693:LCF327696 KSJ327693:KSJ327696 KIN327693:KIN327696 JYR327693:JYR327696 JOV327693:JOV327696 JEZ327693:JEZ327696 IVD327693:IVD327696 ILH327693:ILH327696 IBL327693:IBL327696 HRP327693:HRP327696 HHT327693:HHT327696 GXX327693:GXX327696 GOB327693:GOB327696 GEF327693:GEF327696 FUJ327693:FUJ327696 FKN327693:FKN327696 FAR327693:FAR327696 EQV327693:EQV327696 EGZ327693:EGZ327696 DXD327693:DXD327696 DNH327693:DNH327696 DDL327693:DDL327696 CTP327693:CTP327696 CJT327693:CJT327696 BZX327693:BZX327696 BQB327693:BQB327696 BGF327693:BGF327696 AWJ327693:AWJ327696 AMN327693:AMN327696 ACR327693:ACR327696 SV327693:SV327696 IZ327693:IZ327696 D327693:D327696 WVL262157:WVL262160 WLP262157:WLP262160 WBT262157:WBT262160 VRX262157:VRX262160 VIB262157:VIB262160 UYF262157:UYF262160 UOJ262157:UOJ262160 UEN262157:UEN262160 TUR262157:TUR262160 TKV262157:TKV262160 TAZ262157:TAZ262160 SRD262157:SRD262160 SHH262157:SHH262160 RXL262157:RXL262160 RNP262157:RNP262160 RDT262157:RDT262160 QTX262157:QTX262160 QKB262157:QKB262160 QAF262157:QAF262160 PQJ262157:PQJ262160 PGN262157:PGN262160 OWR262157:OWR262160 OMV262157:OMV262160 OCZ262157:OCZ262160 NTD262157:NTD262160 NJH262157:NJH262160 MZL262157:MZL262160 MPP262157:MPP262160 MFT262157:MFT262160 LVX262157:LVX262160 LMB262157:LMB262160 LCF262157:LCF262160 KSJ262157:KSJ262160 KIN262157:KIN262160 JYR262157:JYR262160 JOV262157:JOV262160 JEZ262157:JEZ262160 IVD262157:IVD262160 ILH262157:ILH262160 IBL262157:IBL262160 HRP262157:HRP262160 HHT262157:HHT262160 GXX262157:GXX262160 GOB262157:GOB262160 GEF262157:GEF262160 FUJ262157:FUJ262160 FKN262157:FKN262160 FAR262157:FAR262160 EQV262157:EQV262160 EGZ262157:EGZ262160 DXD262157:DXD262160 DNH262157:DNH262160 DDL262157:DDL262160 CTP262157:CTP262160 CJT262157:CJT262160 BZX262157:BZX262160 BQB262157:BQB262160 BGF262157:BGF262160 AWJ262157:AWJ262160 AMN262157:AMN262160 ACR262157:ACR262160 SV262157:SV262160 IZ262157:IZ262160 D262157:D262160 WVL196621:WVL196624 WLP196621:WLP196624 WBT196621:WBT196624 VRX196621:VRX196624 VIB196621:VIB196624 UYF196621:UYF196624 UOJ196621:UOJ196624 UEN196621:UEN196624 TUR196621:TUR196624 TKV196621:TKV196624 TAZ196621:TAZ196624 SRD196621:SRD196624 SHH196621:SHH196624 RXL196621:RXL196624 RNP196621:RNP196624 RDT196621:RDT196624 QTX196621:QTX196624 QKB196621:QKB196624 QAF196621:QAF196624 PQJ196621:PQJ196624 PGN196621:PGN196624 OWR196621:OWR196624 OMV196621:OMV196624 OCZ196621:OCZ196624 NTD196621:NTD196624 NJH196621:NJH196624 MZL196621:MZL196624 MPP196621:MPP196624 MFT196621:MFT196624 LVX196621:LVX196624 LMB196621:LMB196624 LCF196621:LCF196624 KSJ196621:KSJ196624 KIN196621:KIN196624 JYR196621:JYR196624 JOV196621:JOV196624 JEZ196621:JEZ196624 IVD196621:IVD196624 ILH196621:ILH196624 IBL196621:IBL196624 HRP196621:HRP196624 HHT196621:HHT196624 GXX196621:GXX196624 GOB196621:GOB196624 GEF196621:GEF196624 FUJ196621:FUJ196624 FKN196621:FKN196624 FAR196621:FAR196624 EQV196621:EQV196624 EGZ196621:EGZ196624 DXD196621:DXD196624 DNH196621:DNH196624 DDL196621:DDL196624 CTP196621:CTP196624 CJT196621:CJT196624 BZX196621:BZX196624 BQB196621:BQB196624 BGF196621:BGF196624 AWJ196621:AWJ196624 AMN196621:AMN196624 ACR196621:ACR196624 SV196621:SV196624 IZ196621:IZ196624 D196621:D196624 WVL131085:WVL131088 WLP131085:WLP131088 WBT131085:WBT131088 VRX131085:VRX131088 VIB131085:VIB131088 UYF131085:UYF131088 UOJ131085:UOJ131088 UEN131085:UEN131088 TUR131085:TUR131088 TKV131085:TKV131088 TAZ131085:TAZ131088 SRD131085:SRD131088 SHH131085:SHH131088 RXL131085:RXL131088 RNP131085:RNP131088 RDT131085:RDT131088 QTX131085:QTX131088 QKB131085:QKB131088 QAF131085:QAF131088 PQJ131085:PQJ131088 PGN131085:PGN131088 OWR131085:OWR131088 OMV131085:OMV131088 OCZ131085:OCZ131088 NTD131085:NTD131088 NJH131085:NJH131088 MZL131085:MZL131088 MPP131085:MPP131088 MFT131085:MFT131088 LVX131085:LVX131088 LMB131085:LMB131088 LCF131085:LCF131088 KSJ131085:KSJ131088 KIN131085:KIN131088 JYR131085:JYR131088 JOV131085:JOV131088 JEZ131085:JEZ131088 IVD131085:IVD131088 ILH131085:ILH131088 IBL131085:IBL131088 HRP131085:HRP131088 HHT131085:HHT131088 GXX131085:GXX131088 GOB131085:GOB131088 GEF131085:GEF131088 FUJ131085:FUJ131088 FKN131085:FKN131088 FAR131085:FAR131088 EQV131085:EQV131088 EGZ131085:EGZ131088 DXD131085:DXD131088 DNH131085:DNH131088 DDL131085:DDL131088 CTP131085:CTP131088 CJT131085:CJT131088 BZX131085:BZX131088 BQB131085:BQB131088 BGF131085:BGF131088 AWJ131085:AWJ131088 AMN131085:AMN131088 ACR131085:ACR131088 SV131085:SV131088 IZ131085:IZ131088 D131085:D131088 WVL65549:WVL65552 WLP65549:WLP65552 WBT65549:WBT65552 VRX65549:VRX65552 VIB65549:VIB65552 UYF65549:UYF65552 UOJ65549:UOJ65552 UEN65549:UEN65552 TUR65549:TUR65552 TKV65549:TKV65552 TAZ65549:TAZ65552 SRD65549:SRD65552 SHH65549:SHH65552 RXL65549:RXL65552 RNP65549:RNP65552 RDT65549:RDT65552 QTX65549:QTX65552 QKB65549:QKB65552 QAF65549:QAF65552 PQJ65549:PQJ65552 PGN65549:PGN65552 OWR65549:OWR65552 OMV65549:OMV65552 OCZ65549:OCZ65552 NTD65549:NTD65552 NJH65549:NJH65552 MZL65549:MZL65552 MPP65549:MPP65552 MFT65549:MFT65552 LVX65549:LVX65552 LMB65549:LMB65552 LCF65549:LCF65552 KSJ65549:KSJ65552 KIN65549:KIN65552 JYR65549:JYR65552 JOV65549:JOV65552 JEZ65549:JEZ65552 IVD65549:IVD65552 ILH65549:ILH65552 IBL65549:IBL65552 HRP65549:HRP65552 HHT65549:HHT65552 GXX65549:GXX65552 GOB65549:GOB65552 GEF65549:GEF65552 FUJ65549:FUJ65552 FKN65549:FKN65552 FAR65549:FAR65552 EQV65549:EQV65552 EGZ65549:EGZ65552 DXD65549:DXD65552 DNH65549:DNH65552 DDL65549:DDL65552 CTP65549:CTP65552 CJT65549:CJT65552 BZX65549:BZX65552 BQB65549:BQB65552 BGF65549:BGF65552 AWJ65549:AWJ65552 AMN65549:AMN65552 ACR65549:ACR65552 SV65549:SV65552 IZ65549:IZ65552 WVL28:WVL31 WLP28:WLP31 WBT28:WBT31 VRX28:VRX31 VIB28:VIB31 UYF28:UYF31 UOJ28:UOJ31 UEN28:UEN31 TUR28:TUR31 TKV28:TKV31 TAZ28:TAZ31 SRD28:SRD31 SHH28:SHH31 RXL28:RXL31 RNP28:RNP31 RDT28:RDT31 QTX28:QTX31 QKB28:QKB31 QAF28:QAF31 PQJ28:PQJ31 PGN28:PGN31 OWR28:OWR31 OMV28:OMV31 OCZ28:OCZ31 NTD28:NTD31 NJH28:NJH31 MZL28:MZL31 MPP28:MPP31 MFT28:MFT31 LVX28:LVX31 LMB28:LMB31 LCF28:LCF31 KSJ28:KSJ31 KIN28:KIN31 JYR28:JYR31 JOV28:JOV31 JEZ28:JEZ31 IVD28:IVD31 ILH28:ILH31 IBL28:IBL31 HRP28:HRP31 HHT28:HHT31 GXX28:GXX31 GOB28:GOB31 GEF28:GEF31 FUJ28:FUJ31 FKN28:FKN31 FAR28:FAR31 EQV28:EQV31 EGZ28:EGZ31 DXD28:DXD31 DNH28:DNH31 DDL28:DDL31 CTP28:CTP31 CJT28:CJT31 BZX28:BZX31 BQB28:BQB31 BGF28:BGF31 AWJ28:AWJ31 AMN28:AMN31 ACR28:ACR31 SV28:SV31 IZ28:IZ31 D8:D10 D12:D20 D34 D36">
      <formula1>$D$54:$D$145</formula1>
    </dataValidation>
    <dataValidation type="list" errorStyle="warning" allowBlank="1" showInputMessage="1" showErrorMessage="1" errorTitle="FERC ACCOUNT" error="This FERC Account is not included in the drop-down list. Is this the account you want to use?" sqref="B65564:B65565 IX65564:IX65565 ST65564:ST65565 ACP65564:ACP65565 AML65564:AML65565 AWH65564:AWH65565 BGD65564:BGD65565 BPZ65564:BPZ65565 BZV65564:BZV65565 CJR65564:CJR65565 CTN65564:CTN65565 DDJ65564:DDJ65565 DNF65564:DNF65565 DXB65564:DXB65565 EGX65564:EGX65565 EQT65564:EQT65565 FAP65564:FAP65565 FKL65564:FKL65565 FUH65564:FUH65565 GED65564:GED65565 GNZ65564:GNZ65565 GXV65564:GXV65565 HHR65564:HHR65565 HRN65564:HRN65565 IBJ65564:IBJ65565 ILF65564:ILF65565 IVB65564:IVB65565 JEX65564:JEX65565 JOT65564:JOT65565 JYP65564:JYP65565 KIL65564:KIL65565 KSH65564:KSH65565 LCD65564:LCD65565 LLZ65564:LLZ65565 LVV65564:LVV65565 MFR65564:MFR65565 MPN65564:MPN65565 MZJ65564:MZJ65565 NJF65564:NJF65565 NTB65564:NTB65565 OCX65564:OCX65565 OMT65564:OMT65565 OWP65564:OWP65565 PGL65564:PGL65565 PQH65564:PQH65565 QAD65564:QAD65565 QJZ65564:QJZ65565 QTV65564:QTV65565 RDR65564:RDR65565 RNN65564:RNN65565 RXJ65564:RXJ65565 SHF65564:SHF65565 SRB65564:SRB65565 TAX65564:TAX65565 TKT65564:TKT65565 TUP65564:TUP65565 UEL65564:UEL65565 UOH65564:UOH65565 UYD65564:UYD65565 VHZ65564:VHZ65565 VRV65564:VRV65565 WBR65564:WBR65565 WLN65564:WLN65565 WVJ65564:WVJ65565 B131100:B131101 IX131100:IX131101 ST131100:ST131101 ACP131100:ACP131101 AML131100:AML131101 AWH131100:AWH131101 BGD131100:BGD131101 BPZ131100:BPZ131101 BZV131100:BZV131101 CJR131100:CJR131101 CTN131100:CTN131101 DDJ131100:DDJ131101 DNF131100:DNF131101 DXB131100:DXB131101 EGX131100:EGX131101 EQT131100:EQT131101 FAP131100:FAP131101 FKL131100:FKL131101 FUH131100:FUH131101 GED131100:GED131101 GNZ131100:GNZ131101 GXV131100:GXV131101 HHR131100:HHR131101 HRN131100:HRN131101 IBJ131100:IBJ131101 ILF131100:ILF131101 IVB131100:IVB131101 JEX131100:JEX131101 JOT131100:JOT131101 JYP131100:JYP131101 KIL131100:KIL131101 KSH131100:KSH131101 LCD131100:LCD131101 LLZ131100:LLZ131101 LVV131100:LVV131101 MFR131100:MFR131101 MPN131100:MPN131101 MZJ131100:MZJ131101 NJF131100:NJF131101 NTB131100:NTB131101 OCX131100:OCX131101 OMT131100:OMT131101 OWP131100:OWP131101 PGL131100:PGL131101 PQH131100:PQH131101 QAD131100:QAD131101 QJZ131100:QJZ131101 QTV131100:QTV131101 RDR131100:RDR131101 RNN131100:RNN131101 RXJ131100:RXJ131101 SHF131100:SHF131101 SRB131100:SRB131101 TAX131100:TAX131101 TKT131100:TKT131101 TUP131100:TUP131101 UEL131100:UEL131101 UOH131100:UOH131101 UYD131100:UYD131101 VHZ131100:VHZ131101 VRV131100:VRV131101 WBR131100:WBR131101 WLN131100:WLN131101 WVJ131100:WVJ131101 B196636:B196637 IX196636:IX196637 ST196636:ST196637 ACP196636:ACP196637 AML196636:AML196637 AWH196636:AWH196637 BGD196636:BGD196637 BPZ196636:BPZ196637 BZV196636:BZV196637 CJR196636:CJR196637 CTN196636:CTN196637 DDJ196636:DDJ196637 DNF196636:DNF196637 DXB196636:DXB196637 EGX196636:EGX196637 EQT196636:EQT196637 FAP196636:FAP196637 FKL196636:FKL196637 FUH196636:FUH196637 GED196636:GED196637 GNZ196636:GNZ196637 GXV196636:GXV196637 HHR196636:HHR196637 HRN196636:HRN196637 IBJ196636:IBJ196637 ILF196636:ILF196637 IVB196636:IVB196637 JEX196636:JEX196637 JOT196636:JOT196637 JYP196636:JYP196637 KIL196636:KIL196637 KSH196636:KSH196637 LCD196636:LCD196637 LLZ196636:LLZ196637 LVV196636:LVV196637 MFR196636:MFR196637 MPN196636:MPN196637 MZJ196636:MZJ196637 NJF196636:NJF196637 NTB196636:NTB196637 OCX196636:OCX196637 OMT196636:OMT196637 OWP196636:OWP196637 PGL196636:PGL196637 PQH196636:PQH196637 QAD196636:QAD196637 QJZ196636:QJZ196637 QTV196636:QTV196637 RDR196636:RDR196637 RNN196636:RNN196637 RXJ196636:RXJ196637 SHF196636:SHF196637 SRB196636:SRB196637 TAX196636:TAX196637 TKT196636:TKT196637 TUP196636:TUP196637 UEL196636:UEL196637 UOH196636:UOH196637 UYD196636:UYD196637 VHZ196636:VHZ196637 VRV196636:VRV196637 WBR196636:WBR196637 WLN196636:WLN196637 WVJ196636:WVJ196637 B262172:B262173 IX262172:IX262173 ST262172:ST262173 ACP262172:ACP262173 AML262172:AML262173 AWH262172:AWH262173 BGD262172:BGD262173 BPZ262172:BPZ262173 BZV262172:BZV262173 CJR262172:CJR262173 CTN262172:CTN262173 DDJ262172:DDJ262173 DNF262172:DNF262173 DXB262172:DXB262173 EGX262172:EGX262173 EQT262172:EQT262173 FAP262172:FAP262173 FKL262172:FKL262173 FUH262172:FUH262173 GED262172:GED262173 GNZ262172:GNZ262173 GXV262172:GXV262173 HHR262172:HHR262173 HRN262172:HRN262173 IBJ262172:IBJ262173 ILF262172:ILF262173 IVB262172:IVB262173 JEX262172:JEX262173 JOT262172:JOT262173 JYP262172:JYP262173 KIL262172:KIL262173 KSH262172:KSH262173 LCD262172:LCD262173 LLZ262172:LLZ262173 LVV262172:LVV262173 MFR262172:MFR262173 MPN262172:MPN262173 MZJ262172:MZJ262173 NJF262172:NJF262173 NTB262172:NTB262173 OCX262172:OCX262173 OMT262172:OMT262173 OWP262172:OWP262173 PGL262172:PGL262173 PQH262172:PQH262173 QAD262172:QAD262173 QJZ262172:QJZ262173 QTV262172:QTV262173 RDR262172:RDR262173 RNN262172:RNN262173 RXJ262172:RXJ262173 SHF262172:SHF262173 SRB262172:SRB262173 TAX262172:TAX262173 TKT262172:TKT262173 TUP262172:TUP262173 UEL262172:UEL262173 UOH262172:UOH262173 UYD262172:UYD262173 VHZ262172:VHZ262173 VRV262172:VRV262173 WBR262172:WBR262173 WLN262172:WLN262173 WVJ262172:WVJ262173 B327708:B327709 IX327708:IX327709 ST327708:ST327709 ACP327708:ACP327709 AML327708:AML327709 AWH327708:AWH327709 BGD327708:BGD327709 BPZ327708:BPZ327709 BZV327708:BZV327709 CJR327708:CJR327709 CTN327708:CTN327709 DDJ327708:DDJ327709 DNF327708:DNF327709 DXB327708:DXB327709 EGX327708:EGX327709 EQT327708:EQT327709 FAP327708:FAP327709 FKL327708:FKL327709 FUH327708:FUH327709 GED327708:GED327709 GNZ327708:GNZ327709 GXV327708:GXV327709 HHR327708:HHR327709 HRN327708:HRN327709 IBJ327708:IBJ327709 ILF327708:ILF327709 IVB327708:IVB327709 JEX327708:JEX327709 JOT327708:JOT327709 JYP327708:JYP327709 KIL327708:KIL327709 KSH327708:KSH327709 LCD327708:LCD327709 LLZ327708:LLZ327709 LVV327708:LVV327709 MFR327708:MFR327709 MPN327708:MPN327709 MZJ327708:MZJ327709 NJF327708:NJF327709 NTB327708:NTB327709 OCX327708:OCX327709 OMT327708:OMT327709 OWP327708:OWP327709 PGL327708:PGL327709 PQH327708:PQH327709 QAD327708:QAD327709 QJZ327708:QJZ327709 QTV327708:QTV327709 RDR327708:RDR327709 RNN327708:RNN327709 RXJ327708:RXJ327709 SHF327708:SHF327709 SRB327708:SRB327709 TAX327708:TAX327709 TKT327708:TKT327709 TUP327708:TUP327709 UEL327708:UEL327709 UOH327708:UOH327709 UYD327708:UYD327709 VHZ327708:VHZ327709 VRV327708:VRV327709 WBR327708:WBR327709 WLN327708:WLN327709 WVJ327708:WVJ327709 B393244:B393245 IX393244:IX393245 ST393244:ST393245 ACP393244:ACP393245 AML393244:AML393245 AWH393244:AWH393245 BGD393244:BGD393245 BPZ393244:BPZ393245 BZV393244:BZV393245 CJR393244:CJR393245 CTN393244:CTN393245 DDJ393244:DDJ393245 DNF393244:DNF393245 DXB393244:DXB393245 EGX393244:EGX393245 EQT393244:EQT393245 FAP393244:FAP393245 FKL393244:FKL393245 FUH393244:FUH393245 GED393244:GED393245 GNZ393244:GNZ393245 GXV393244:GXV393245 HHR393244:HHR393245 HRN393244:HRN393245 IBJ393244:IBJ393245 ILF393244:ILF393245 IVB393244:IVB393245 JEX393244:JEX393245 JOT393244:JOT393245 JYP393244:JYP393245 KIL393244:KIL393245 KSH393244:KSH393245 LCD393244:LCD393245 LLZ393244:LLZ393245 LVV393244:LVV393245 MFR393244:MFR393245 MPN393244:MPN393245 MZJ393244:MZJ393245 NJF393244:NJF393245 NTB393244:NTB393245 OCX393244:OCX393245 OMT393244:OMT393245 OWP393244:OWP393245 PGL393244:PGL393245 PQH393244:PQH393245 QAD393244:QAD393245 QJZ393244:QJZ393245 QTV393244:QTV393245 RDR393244:RDR393245 RNN393244:RNN393245 RXJ393244:RXJ393245 SHF393244:SHF393245 SRB393244:SRB393245 TAX393244:TAX393245 TKT393244:TKT393245 TUP393244:TUP393245 UEL393244:UEL393245 UOH393244:UOH393245 UYD393244:UYD393245 VHZ393244:VHZ393245 VRV393244:VRV393245 WBR393244:WBR393245 WLN393244:WLN393245 WVJ393244:WVJ393245 B458780:B458781 IX458780:IX458781 ST458780:ST458781 ACP458780:ACP458781 AML458780:AML458781 AWH458780:AWH458781 BGD458780:BGD458781 BPZ458780:BPZ458781 BZV458780:BZV458781 CJR458780:CJR458781 CTN458780:CTN458781 DDJ458780:DDJ458781 DNF458780:DNF458781 DXB458780:DXB458781 EGX458780:EGX458781 EQT458780:EQT458781 FAP458780:FAP458781 FKL458780:FKL458781 FUH458780:FUH458781 GED458780:GED458781 GNZ458780:GNZ458781 GXV458780:GXV458781 HHR458780:HHR458781 HRN458780:HRN458781 IBJ458780:IBJ458781 ILF458780:ILF458781 IVB458780:IVB458781 JEX458780:JEX458781 JOT458780:JOT458781 JYP458780:JYP458781 KIL458780:KIL458781 KSH458780:KSH458781 LCD458780:LCD458781 LLZ458780:LLZ458781 LVV458780:LVV458781 MFR458780:MFR458781 MPN458780:MPN458781 MZJ458780:MZJ458781 NJF458780:NJF458781 NTB458780:NTB458781 OCX458780:OCX458781 OMT458780:OMT458781 OWP458780:OWP458781 PGL458780:PGL458781 PQH458780:PQH458781 QAD458780:QAD458781 QJZ458780:QJZ458781 QTV458780:QTV458781 RDR458780:RDR458781 RNN458780:RNN458781 RXJ458780:RXJ458781 SHF458780:SHF458781 SRB458780:SRB458781 TAX458780:TAX458781 TKT458780:TKT458781 TUP458780:TUP458781 UEL458780:UEL458781 UOH458780:UOH458781 UYD458780:UYD458781 VHZ458780:VHZ458781 VRV458780:VRV458781 WBR458780:WBR458781 WLN458780:WLN458781 WVJ458780:WVJ458781 B524316:B524317 IX524316:IX524317 ST524316:ST524317 ACP524316:ACP524317 AML524316:AML524317 AWH524316:AWH524317 BGD524316:BGD524317 BPZ524316:BPZ524317 BZV524316:BZV524317 CJR524316:CJR524317 CTN524316:CTN524317 DDJ524316:DDJ524317 DNF524316:DNF524317 DXB524316:DXB524317 EGX524316:EGX524317 EQT524316:EQT524317 FAP524316:FAP524317 FKL524316:FKL524317 FUH524316:FUH524317 GED524316:GED524317 GNZ524316:GNZ524317 GXV524316:GXV524317 HHR524316:HHR524317 HRN524316:HRN524317 IBJ524316:IBJ524317 ILF524316:ILF524317 IVB524316:IVB524317 JEX524316:JEX524317 JOT524316:JOT524317 JYP524316:JYP524317 KIL524316:KIL524317 KSH524316:KSH524317 LCD524316:LCD524317 LLZ524316:LLZ524317 LVV524316:LVV524317 MFR524316:MFR524317 MPN524316:MPN524317 MZJ524316:MZJ524317 NJF524316:NJF524317 NTB524316:NTB524317 OCX524316:OCX524317 OMT524316:OMT524317 OWP524316:OWP524317 PGL524316:PGL524317 PQH524316:PQH524317 QAD524316:QAD524317 QJZ524316:QJZ524317 QTV524316:QTV524317 RDR524316:RDR524317 RNN524316:RNN524317 RXJ524316:RXJ524317 SHF524316:SHF524317 SRB524316:SRB524317 TAX524316:TAX524317 TKT524316:TKT524317 TUP524316:TUP524317 UEL524316:UEL524317 UOH524316:UOH524317 UYD524316:UYD524317 VHZ524316:VHZ524317 VRV524316:VRV524317 WBR524316:WBR524317 WLN524316:WLN524317 WVJ524316:WVJ524317 B589852:B589853 IX589852:IX589853 ST589852:ST589853 ACP589852:ACP589853 AML589852:AML589853 AWH589852:AWH589853 BGD589852:BGD589853 BPZ589852:BPZ589853 BZV589852:BZV589853 CJR589852:CJR589853 CTN589852:CTN589853 DDJ589852:DDJ589853 DNF589852:DNF589853 DXB589852:DXB589853 EGX589852:EGX589853 EQT589852:EQT589853 FAP589852:FAP589853 FKL589852:FKL589853 FUH589852:FUH589853 GED589852:GED589853 GNZ589852:GNZ589853 GXV589852:GXV589853 HHR589852:HHR589853 HRN589852:HRN589853 IBJ589852:IBJ589853 ILF589852:ILF589853 IVB589852:IVB589853 JEX589852:JEX589853 JOT589852:JOT589853 JYP589852:JYP589853 KIL589852:KIL589853 KSH589852:KSH589853 LCD589852:LCD589853 LLZ589852:LLZ589853 LVV589852:LVV589853 MFR589852:MFR589853 MPN589852:MPN589853 MZJ589852:MZJ589853 NJF589852:NJF589853 NTB589852:NTB589853 OCX589852:OCX589853 OMT589852:OMT589853 OWP589852:OWP589853 PGL589852:PGL589853 PQH589852:PQH589853 QAD589852:QAD589853 QJZ589852:QJZ589853 QTV589852:QTV589853 RDR589852:RDR589853 RNN589852:RNN589853 RXJ589852:RXJ589853 SHF589852:SHF589853 SRB589852:SRB589853 TAX589852:TAX589853 TKT589852:TKT589853 TUP589852:TUP589853 UEL589852:UEL589853 UOH589852:UOH589853 UYD589852:UYD589853 VHZ589852:VHZ589853 VRV589852:VRV589853 WBR589852:WBR589853 WLN589852:WLN589853 WVJ589852:WVJ589853 B655388:B655389 IX655388:IX655389 ST655388:ST655389 ACP655388:ACP655389 AML655388:AML655389 AWH655388:AWH655389 BGD655388:BGD655389 BPZ655388:BPZ655389 BZV655388:BZV655389 CJR655388:CJR655389 CTN655388:CTN655389 DDJ655388:DDJ655389 DNF655388:DNF655389 DXB655388:DXB655389 EGX655388:EGX655389 EQT655388:EQT655389 FAP655388:FAP655389 FKL655388:FKL655389 FUH655388:FUH655389 GED655388:GED655389 GNZ655388:GNZ655389 GXV655388:GXV655389 HHR655388:HHR655389 HRN655388:HRN655389 IBJ655388:IBJ655389 ILF655388:ILF655389 IVB655388:IVB655389 JEX655388:JEX655389 JOT655388:JOT655389 JYP655388:JYP655389 KIL655388:KIL655389 KSH655388:KSH655389 LCD655388:LCD655389 LLZ655388:LLZ655389 LVV655388:LVV655389 MFR655388:MFR655389 MPN655388:MPN655389 MZJ655388:MZJ655389 NJF655388:NJF655389 NTB655388:NTB655389 OCX655388:OCX655389 OMT655388:OMT655389 OWP655388:OWP655389 PGL655388:PGL655389 PQH655388:PQH655389 QAD655388:QAD655389 QJZ655388:QJZ655389 QTV655388:QTV655389 RDR655388:RDR655389 RNN655388:RNN655389 RXJ655388:RXJ655389 SHF655388:SHF655389 SRB655388:SRB655389 TAX655388:TAX655389 TKT655388:TKT655389 TUP655388:TUP655389 UEL655388:UEL655389 UOH655388:UOH655389 UYD655388:UYD655389 VHZ655388:VHZ655389 VRV655388:VRV655389 WBR655388:WBR655389 WLN655388:WLN655389 WVJ655388:WVJ655389 B720924:B720925 IX720924:IX720925 ST720924:ST720925 ACP720924:ACP720925 AML720924:AML720925 AWH720924:AWH720925 BGD720924:BGD720925 BPZ720924:BPZ720925 BZV720924:BZV720925 CJR720924:CJR720925 CTN720924:CTN720925 DDJ720924:DDJ720925 DNF720924:DNF720925 DXB720924:DXB720925 EGX720924:EGX720925 EQT720924:EQT720925 FAP720924:FAP720925 FKL720924:FKL720925 FUH720924:FUH720925 GED720924:GED720925 GNZ720924:GNZ720925 GXV720924:GXV720925 HHR720924:HHR720925 HRN720924:HRN720925 IBJ720924:IBJ720925 ILF720924:ILF720925 IVB720924:IVB720925 JEX720924:JEX720925 JOT720924:JOT720925 JYP720924:JYP720925 KIL720924:KIL720925 KSH720924:KSH720925 LCD720924:LCD720925 LLZ720924:LLZ720925 LVV720924:LVV720925 MFR720924:MFR720925 MPN720924:MPN720925 MZJ720924:MZJ720925 NJF720924:NJF720925 NTB720924:NTB720925 OCX720924:OCX720925 OMT720924:OMT720925 OWP720924:OWP720925 PGL720924:PGL720925 PQH720924:PQH720925 QAD720924:QAD720925 QJZ720924:QJZ720925 QTV720924:QTV720925 RDR720924:RDR720925 RNN720924:RNN720925 RXJ720924:RXJ720925 SHF720924:SHF720925 SRB720924:SRB720925 TAX720924:TAX720925 TKT720924:TKT720925 TUP720924:TUP720925 UEL720924:UEL720925 UOH720924:UOH720925 UYD720924:UYD720925 VHZ720924:VHZ720925 VRV720924:VRV720925 WBR720924:WBR720925 WLN720924:WLN720925 WVJ720924:WVJ720925 B786460:B786461 IX786460:IX786461 ST786460:ST786461 ACP786460:ACP786461 AML786460:AML786461 AWH786460:AWH786461 BGD786460:BGD786461 BPZ786460:BPZ786461 BZV786460:BZV786461 CJR786460:CJR786461 CTN786460:CTN786461 DDJ786460:DDJ786461 DNF786460:DNF786461 DXB786460:DXB786461 EGX786460:EGX786461 EQT786460:EQT786461 FAP786460:FAP786461 FKL786460:FKL786461 FUH786460:FUH786461 GED786460:GED786461 GNZ786460:GNZ786461 GXV786460:GXV786461 HHR786460:HHR786461 HRN786460:HRN786461 IBJ786460:IBJ786461 ILF786460:ILF786461 IVB786460:IVB786461 JEX786460:JEX786461 JOT786460:JOT786461 JYP786460:JYP786461 KIL786460:KIL786461 KSH786460:KSH786461 LCD786460:LCD786461 LLZ786460:LLZ786461 LVV786460:LVV786461 MFR786460:MFR786461 MPN786460:MPN786461 MZJ786460:MZJ786461 NJF786460:NJF786461 NTB786460:NTB786461 OCX786460:OCX786461 OMT786460:OMT786461 OWP786460:OWP786461 PGL786460:PGL786461 PQH786460:PQH786461 QAD786460:QAD786461 QJZ786460:QJZ786461 QTV786460:QTV786461 RDR786460:RDR786461 RNN786460:RNN786461 RXJ786460:RXJ786461 SHF786460:SHF786461 SRB786460:SRB786461 TAX786460:TAX786461 TKT786460:TKT786461 TUP786460:TUP786461 UEL786460:UEL786461 UOH786460:UOH786461 UYD786460:UYD786461 VHZ786460:VHZ786461 VRV786460:VRV786461 WBR786460:WBR786461 WLN786460:WLN786461 WVJ786460:WVJ786461 B851996:B851997 IX851996:IX851997 ST851996:ST851997 ACP851996:ACP851997 AML851996:AML851997 AWH851996:AWH851997 BGD851996:BGD851997 BPZ851996:BPZ851997 BZV851996:BZV851997 CJR851996:CJR851997 CTN851996:CTN851997 DDJ851996:DDJ851997 DNF851996:DNF851997 DXB851996:DXB851997 EGX851996:EGX851997 EQT851996:EQT851997 FAP851996:FAP851997 FKL851996:FKL851997 FUH851996:FUH851997 GED851996:GED851997 GNZ851996:GNZ851997 GXV851996:GXV851997 HHR851996:HHR851997 HRN851996:HRN851997 IBJ851996:IBJ851997 ILF851996:ILF851997 IVB851996:IVB851997 JEX851996:JEX851997 JOT851996:JOT851997 JYP851996:JYP851997 KIL851996:KIL851997 KSH851996:KSH851997 LCD851996:LCD851997 LLZ851996:LLZ851997 LVV851996:LVV851997 MFR851996:MFR851997 MPN851996:MPN851997 MZJ851996:MZJ851997 NJF851996:NJF851997 NTB851996:NTB851997 OCX851996:OCX851997 OMT851996:OMT851997 OWP851996:OWP851997 PGL851996:PGL851997 PQH851996:PQH851997 QAD851996:QAD851997 QJZ851996:QJZ851997 QTV851996:QTV851997 RDR851996:RDR851997 RNN851996:RNN851997 RXJ851996:RXJ851997 SHF851996:SHF851997 SRB851996:SRB851997 TAX851996:TAX851997 TKT851996:TKT851997 TUP851996:TUP851997 UEL851996:UEL851997 UOH851996:UOH851997 UYD851996:UYD851997 VHZ851996:VHZ851997 VRV851996:VRV851997 WBR851996:WBR851997 WLN851996:WLN851997 WVJ851996:WVJ851997 B917532:B917533 IX917532:IX917533 ST917532:ST917533 ACP917532:ACP917533 AML917532:AML917533 AWH917532:AWH917533 BGD917532:BGD917533 BPZ917532:BPZ917533 BZV917532:BZV917533 CJR917532:CJR917533 CTN917532:CTN917533 DDJ917532:DDJ917533 DNF917532:DNF917533 DXB917532:DXB917533 EGX917532:EGX917533 EQT917532:EQT917533 FAP917532:FAP917533 FKL917532:FKL917533 FUH917532:FUH917533 GED917532:GED917533 GNZ917532:GNZ917533 GXV917532:GXV917533 HHR917532:HHR917533 HRN917532:HRN917533 IBJ917532:IBJ917533 ILF917532:ILF917533 IVB917532:IVB917533 JEX917532:JEX917533 JOT917532:JOT917533 JYP917532:JYP917533 KIL917532:KIL917533 KSH917532:KSH917533 LCD917532:LCD917533 LLZ917532:LLZ917533 LVV917532:LVV917533 MFR917532:MFR917533 MPN917532:MPN917533 MZJ917532:MZJ917533 NJF917532:NJF917533 NTB917532:NTB917533 OCX917532:OCX917533 OMT917532:OMT917533 OWP917532:OWP917533 PGL917532:PGL917533 PQH917532:PQH917533 QAD917532:QAD917533 QJZ917532:QJZ917533 QTV917532:QTV917533 RDR917532:RDR917533 RNN917532:RNN917533 RXJ917532:RXJ917533 SHF917532:SHF917533 SRB917532:SRB917533 TAX917532:TAX917533 TKT917532:TKT917533 TUP917532:TUP917533 UEL917532:UEL917533 UOH917532:UOH917533 UYD917532:UYD917533 VHZ917532:VHZ917533 VRV917532:VRV917533 WBR917532:WBR917533 WLN917532:WLN917533 WVJ917532:WVJ917533 B983068:B983069 IX983068:IX983069 ST983068:ST983069 ACP983068:ACP983069 AML983068:AML983069 AWH983068:AWH983069 BGD983068:BGD983069 BPZ983068:BPZ983069 BZV983068:BZV983069 CJR983068:CJR983069 CTN983068:CTN983069 DDJ983068:DDJ983069 DNF983068:DNF983069 DXB983068:DXB983069 EGX983068:EGX983069 EQT983068:EQT983069 FAP983068:FAP983069 FKL983068:FKL983069 FUH983068:FUH983069 GED983068:GED983069 GNZ983068:GNZ983069 GXV983068:GXV983069 HHR983068:HHR983069 HRN983068:HRN983069 IBJ983068:IBJ983069 ILF983068:ILF983069 IVB983068:IVB983069 JEX983068:JEX983069 JOT983068:JOT983069 JYP983068:JYP983069 KIL983068:KIL983069 KSH983068:KSH983069 LCD983068:LCD983069 LLZ983068:LLZ983069 LVV983068:LVV983069 MFR983068:MFR983069 MPN983068:MPN983069 MZJ983068:MZJ983069 NJF983068:NJF983069 NTB983068:NTB983069 OCX983068:OCX983069 OMT983068:OMT983069 OWP983068:OWP983069 PGL983068:PGL983069 PQH983068:PQH983069 QAD983068:QAD983069 QJZ983068:QJZ983069 QTV983068:QTV983069 RDR983068:RDR983069 RNN983068:RNN983069 RXJ983068:RXJ983069 SHF983068:SHF983069 SRB983068:SRB983069 TAX983068:TAX983069 TKT983068:TKT983069 TUP983068:TUP983069 UEL983068:UEL983069 UOH983068:UOH983069 UYD983068:UYD983069 VHZ983068:VHZ983069 VRV983068:VRV983069 WBR983068:WBR983069 WLN983068:WLN983069 WVJ983068:WVJ983069 IW65571:IW65576 SS65571:SS65576 ACO65571:ACO65576 AMK65571:AMK65576 AWG65571:AWG65576 BGC65571:BGC65576 BPY65571:BPY65576 BZU65571:BZU65576 CJQ65571:CJQ65576 CTM65571:CTM65576 DDI65571:DDI65576 DNE65571:DNE65576 DXA65571:DXA65576 EGW65571:EGW65576 EQS65571:EQS65576 FAO65571:FAO65576 FKK65571:FKK65576 FUG65571:FUG65576 GEC65571:GEC65576 GNY65571:GNY65576 GXU65571:GXU65576 HHQ65571:HHQ65576 HRM65571:HRM65576 IBI65571:IBI65576 ILE65571:ILE65576 IVA65571:IVA65576 JEW65571:JEW65576 JOS65571:JOS65576 JYO65571:JYO65576 KIK65571:KIK65576 KSG65571:KSG65576 LCC65571:LCC65576 LLY65571:LLY65576 LVU65571:LVU65576 MFQ65571:MFQ65576 MPM65571:MPM65576 MZI65571:MZI65576 NJE65571:NJE65576 NTA65571:NTA65576 OCW65571:OCW65576 OMS65571:OMS65576 OWO65571:OWO65576 PGK65571:PGK65576 PQG65571:PQG65576 QAC65571:QAC65576 QJY65571:QJY65576 QTU65571:QTU65576 RDQ65571:RDQ65576 RNM65571:RNM65576 RXI65571:RXI65576 SHE65571:SHE65576 SRA65571:SRA65576 TAW65571:TAW65576 TKS65571:TKS65576 TUO65571:TUO65576 UEK65571:UEK65576 UOG65571:UOG65576 UYC65571:UYC65576 VHY65571:VHY65576 VRU65571:VRU65576 WBQ65571:WBQ65576 WLM65571:WLM65576 WVI65571:WVI65576 IW131107:IW131112 SS131107:SS131112 ACO131107:ACO131112 AMK131107:AMK131112 AWG131107:AWG131112 BGC131107:BGC131112 BPY131107:BPY131112 BZU131107:BZU131112 CJQ131107:CJQ131112 CTM131107:CTM131112 DDI131107:DDI131112 DNE131107:DNE131112 DXA131107:DXA131112 EGW131107:EGW131112 EQS131107:EQS131112 FAO131107:FAO131112 FKK131107:FKK131112 FUG131107:FUG131112 GEC131107:GEC131112 GNY131107:GNY131112 GXU131107:GXU131112 HHQ131107:HHQ131112 HRM131107:HRM131112 IBI131107:IBI131112 ILE131107:ILE131112 IVA131107:IVA131112 JEW131107:JEW131112 JOS131107:JOS131112 JYO131107:JYO131112 KIK131107:KIK131112 KSG131107:KSG131112 LCC131107:LCC131112 LLY131107:LLY131112 LVU131107:LVU131112 MFQ131107:MFQ131112 MPM131107:MPM131112 MZI131107:MZI131112 NJE131107:NJE131112 NTA131107:NTA131112 OCW131107:OCW131112 OMS131107:OMS131112 OWO131107:OWO131112 PGK131107:PGK131112 PQG131107:PQG131112 QAC131107:QAC131112 QJY131107:QJY131112 QTU131107:QTU131112 RDQ131107:RDQ131112 RNM131107:RNM131112 RXI131107:RXI131112 SHE131107:SHE131112 SRA131107:SRA131112 TAW131107:TAW131112 TKS131107:TKS131112 TUO131107:TUO131112 UEK131107:UEK131112 UOG131107:UOG131112 UYC131107:UYC131112 VHY131107:VHY131112 VRU131107:VRU131112 WBQ131107:WBQ131112 WLM131107:WLM131112 WVI131107:WVI131112 IW196643:IW196648 SS196643:SS196648 ACO196643:ACO196648 AMK196643:AMK196648 AWG196643:AWG196648 BGC196643:BGC196648 BPY196643:BPY196648 BZU196643:BZU196648 CJQ196643:CJQ196648 CTM196643:CTM196648 DDI196643:DDI196648 DNE196643:DNE196648 DXA196643:DXA196648 EGW196643:EGW196648 EQS196643:EQS196648 FAO196643:FAO196648 FKK196643:FKK196648 FUG196643:FUG196648 GEC196643:GEC196648 GNY196643:GNY196648 GXU196643:GXU196648 HHQ196643:HHQ196648 HRM196643:HRM196648 IBI196643:IBI196648 ILE196643:ILE196648 IVA196643:IVA196648 JEW196643:JEW196648 JOS196643:JOS196648 JYO196643:JYO196648 KIK196643:KIK196648 KSG196643:KSG196648 LCC196643:LCC196648 LLY196643:LLY196648 LVU196643:LVU196648 MFQ196643:MFQ196648 MPM196643:MPM196648 MZI196643:MZI196648 NJE196643:NJE196648 NTA196643:NTA196648 OCW196643:OCW196648 OMS196643:OMS196648 OWO196643:OWO196648 PGK196643:PGK196648 PQG196643:PQG196648 QAC196643:QAC196648 QJY196643:QJY196648 QTU196643:QTU196648 RDQ196643:RDQ196648 RNM196643:RNM196648 RXI196643:RXI196648 SHE196643:SHE196648 SRA196643:SRA196648 TAW196643:TAW196648 TKS196643:TKS196648 TUO196643:TUO196648 UEK196643:UEK196648 UOG196643:UOG196648 UYC196643:UYC196648 VHY196643:VHY196648 VRU196643:VRU196648 WBQ196643:WBQ196648 WLM196643:WLM196648 WVI196643:WVI196648 IW262179:IW262184 SS262179:SS262184 ACO262179:ACO262184 AMK262179:AMK262184 AWG262179:AWG262184 BGC262179:BGC262184 BPY262179:BPY262184 BZU262179:BZU262184 CJQ262179:CJQ262184 CTM262179:CTM262184 DDI262179:DDI262184 DNE262179:DNE262184 DXA262179:DXA262184 EGW262179:EGW262184 EQS262179:EQS262184 FAO262179:FAO262184 FKK262179:FKK262184 FUG262179:FUG262184 GEC262179:GEC262184 GNY262179:GNY262184 GXU262179:GXU262184 HHQ262179:HHQ262184 HRM262179:HRM262184 IBI262179:IBI262184 ILE262179:ILE262184 IVA262179:IVA262184 JEW262179:JEW262184 JOS262179:JOS262184 JYO262179:JYO262184 KIK262179:KIK262184 KSG262179:KSG262184 LCC262179:LCC262184 LLY262179:LLY262184 LVU262179:LVU262184 MFQ262179:MFQ262184 MPM262179:MPM262184 MZI262179:MZI262184 NJE262179:NJE262184 NTA262179:NTA262184 OCW262179:OCW262184 OMS262179:OMS262184 OWO262179:OWO262184 PGK262179:PGK262184 PQG262179:PQG262184 QAC262179:QAC262184 QJY262179:QJY262184 QTU262179:QTU262184 RDQ262179:RDQ262184 RNM262179:RNM262184 RXI262179:RXI262184 SHE262179:SHE262184 SRA262179:SRA262184 TAW262179:TAW262184 TKS262179:TKS262184 TUO262179:TUO262184 UEK262179:UEK262184 UOG262179:UOG262184 UYC262179:UYC262184 VHY262179:VHY262184 VRU262179:VRU262184 WBQ262179:WBQ262184 WLM262179:WLM262184 WVI262179:WVI262184 IW327715:IW327720 SS327715:SS327720 ACO327715:ACO327720 AMK327715:AMK327720 AWG327715:AWG327720 BGC327715:BGC327720 BPY327715:BPY327720 BZU327715:BZU327720 CJQ327715:CJQ327720 CTM327715:CTM327720 DDI327715:DDI327720 DNE327715:DNE327720 DXA327715:DXA327720 EGW327715:EGW327720 EQS327715:EQS327720 FAO327715:FAO327720 FKK327715:FKK327720 FUG327715:FUG327720 GEC327715:GEC327720 GNY327715:GNY327720 GXU327715:GXU327720 HHQ327715:HHQ327720 HRM327715:HRM327720 IBI327715:IBI327720 ILE327715:ILE327720 IVA327715:IVA327720 JEW327715:JEW327720 JOS327715:JOS327720 JYO327715:JYO327720 KIK327715:KIK327720 KSG327715:KSG327720 LCC327715:LCC327720 LLY327715:LLY327720 LVU327715:LVU327720 MFQ327715:MFQ327720 MPM327715:MPM327720 MZI327715:MZI327720 NJE327715:NJE327720 NTA327715:NTA327720 OCW327715:OCW327720 OMS327715:OMS327720 OWO327715:OWO327720 PGK327715:PGK327720 PQG327715:PQG327720 QAC327715:QAC327720 QJY327715:QJY327720 QTU327715:QTU327720 RDQ327715:RDQ327720 RNM327715:RNM327720 RXI327715:RXI327720 SHE327715:SHE327720 SRA327715:SRA327720 TAW327715:TAW327720 TKS327715:TKS327720 TUO327715:TUO327720 UEK327715:UEK327720 UOG327715:UOG327720 UYC327715:UYC327720 VHY327715:VHY327720 VRU327715:VRU327720 WBQ327715:WBQ327720 WLM327715:WLM327720 WVI327715:WVI327720 IW393251:IW393256 SS393251:SS393256 ACO393251:ACO393256 AMK393251:AMK393256 AWG393251:AWG393256 BGC393251:BGC393256 BPY393251:BPY393256 BZU393251:BZU393256 CJQ393251:CJQ393256 CTM393251:CTM393256 DDI393251:DDI393256 DNE393251:DNE393256 DXA393251:DXA393256 EGW393251:EGW393256 EQS393251:EQS393256 FAO393251:FAO393256 FKK393251:FKK393256 FUG393251:FUG393256 GEC393251:GEC393256 GNY393251:GNY393256 GXU393251:GXU393256 HHQ393251:HHQ393256 HRM393251:HRM393256 IBI393251:IBI393256 ILE393251:ILE393256 IVA393251:IVA393256 JEW393251:JEW393256 JOS393251:JOS393256 JYO393251:JYO393256 KIK393251:KIK393256 KSG393251:KSG393256 LCC393251:LCC393256 LLY393251:LLY393256 LVU393251:LVU393256 MFQ393251:MFQ393256 MPM393251:MPM393256 MZI393251:MZI393256 NJE393251:NJE393256 NTA393251:NTA393256 OCW393251:OCW393256 OMS393251:OMS393256 OWO393251:OWO393256 PGK393251:PGK393256 PQG393251:PQG393256 QAC393251:QAC393256 QJY393251:QJY393256 QTU393251:QTU393256 RDQ393251:RDQ393256 RNM393251:RNM393256 RXI393251:RXI393256 SHE393251:SHE393256 SRA393251:SRA393256 TAW393251:TAW393256 TKS393251:TKS393256 TUO393251:TUO393256 UEK393251:UEK393256 UOG393251:UOG393256 UYC393251:UYC393256 VHY393251:VHY393256 VRU393251:VRU393256 WBQ393251:WBQ393256 WLM393251:WLM393256 WVI393251:WVI393256 IW458787:IW458792 SS458787:SS458792 ACO458787:ACO458792 AMK458787:AMK458792 AWG458787:AWG458792 BGC458787:BGC458792 BPY458787:BPY458792 BZU458787:BZU458792 CJQ458787:CJQ458792 CTM458787:CTM458792 DDI458787:DDI458792 DNE458787:DNE458792 DXA458787:DXA458792 EGW458787:EGW458792 EQS458787:EQS458792 FAO458787:FAO458792 FKK458787:FKK458792 FUG458787:FUG458792 GEC458787:GEC458792 GNY458787:GNY458792 GXU458787:GXU458792 HHQ458787:HHQ458792 HRM458787:HRM458792 IBI458787:IBI458792 ILE458787:ILE458792 IVA458787:IVA458792 JEW458787:JEW458792 JOS458787:JOS458792 JYO458787:JYO458792 KIK458787:KIK458792 KSG458787:KSG458792 LCC458787:LCC458792 LLY458787:LLY458792 LVU458787:LVU458792 MFQ458787:MFQ458792 MPM458787:MPM458792 MZI458787:MZI458792 NJE458787:NJE458792 NTA458787:NTA458792 OCW458787:OCW458792 OMS458787:OMS458792 OWO458787:OWO458792 PGK458787:PGK458792 PQG458787:PQG458792 QAC458787:QAC458792 QJY458787:QJY458792 QTU458787:QTU458792 RDQ458787:RDQ458792 RNM458787:RNM458792 RXI458787:RXI458792 SHE458787:SHE458792 SRA458787:SRA458792 TAW458787:TAW458792 TKS458787:TKS458792 TUO458787:TUO458792 UEK458787:UEK458792 UOG458787:UOG458792 UYC458787:UYC458792 VHY458787:VHY458792 VRU458787:VRU458792 WBQ458787:WBQ458792 WLM458787:WLM458792 WVI458787:WVI458792 IW524323:IW524328 SS524323:SS524328 ACO524323:ACO524328 AMK524323:AMK524328 AWG524323:AWG524328 BGC524323:BGC524328 BPY524323:BPY524328 BZU524323:BZU524328 CJQ524323:CJQ524328 CTM524323:CTM524328 DDI524323:DDI524328 DNE524323:DNE524328 DXA524323:DXA524328 EGW524323:EGW524328 EQS524323:EQS524328 FAO524323:FAO524328 FKK524323:FKK524328 FUG524323:FUG524328 GEC524323:GEC524328 GNY524323:GNY524328 GXU524323:GXU524328 HHQ524323:HHQ524328 HRM524323:HRM524328 IBI524323:IBI524328 ILE524323:ILE524328 IVA524323:IVA524328 JEW524323:JEW524328 JOS524323:JOS524328 JYO524323:JYO524328 KIK524323:KIK524328 KSG524323:KSG524328 LCC524323:LCC524328 LLY524323:LLY524328 LVU524323:LVU524328 MFQ524323:MFQ524328 MPM524323:MPM524328 MZI524323:MZI524328 NJE524323:NJE524328 NTA524323:NTA524328 OCW524323:OCW524328 OMS524323:OMS524328 OWO524323:OWO524328 PGK524323:PGK524328 PQG524323:PQG524328 QAC524323:QAC524328 QJY524323:QJY524328 QTU524323:QTU524328 RDQ524323:RDQ524328 RNM524323:RNM524328 RXI524323:RXI524328 SHE524323:SHE524328 SRA524323:SRA524328 TAW524323:TAW524328 TKS524323:TKS524328 TUO524323:TUO524328 UEK524323:UEK524328 UOG524323:UOG524328 UYC524323:UYC524328 VHY524323:VHY524328 VRU524323:VRU524328 WBQ524323:WBQ524328 WLM524323:WLM524328 WVI524323:WVI524328 IW589859:IW589864 SS589859:SS589864 ACO589859:ACO589864 AMK589859:AMK589864 AWG589859:AWG589864 BGC589859:BGC589864 BPY589859:BPY589864 BZU589859:BZU589864 CJQ589859:CJQ589864 CTM589859:CTM589864 DDI589859:DDI589864 DNE589859:DNE589864 DXA589859:DXA589864 EGW589859:EGW589864 EQS589859:EQS589864 FAO589859:FAO589864 FKK589859:FKK589864 FUG589859:FUG589864 GEC589859:GEC589864 GNY589859:GNY589864 GXU589859:GXU589864 HHQ589859:HHQ589864 HRM589859:HRM589864 IBI589859:IBI589864 ILE589859:ILE589864 IVA589859:IVA589864 JEW589859:JEW589864 JOS589859:JOS589864 JYO589859:JYO589864 KIK589859:KIK589864 KSG589859:KSG589864 LCC589859:LCC589864 LLY589859:LLY589864 LVU589859:LVU589864 MFQ589859:MFQ589864 MPM589859:MPM589864 MZI589859:MZI589864 NJE589859:NJE589864 NTA589859:NTA589864 OCW589859:OCW589864 OMS589859:OMS589864 OWO589859:OWO589864 PGK589859:PGK589864 PQG589859:PQG589864 QAC589859:QAC589864 QJY589859:QJY589864 QTU589859:QTU589864 RDQ589859:RDQ589864 RNM589859:RNM589864 RXI589859:RXI589864 SHE589859:SHE589864 SRA589859:SRA589864 TAW589859:TAW589864 TKS589859:TKS589864 TUO589859:TUO589864 UEK589859:UEK589864 UOG589859:UOG589864 UYC589859:UYC589864 VHY589859:VHY589864 VRU589859:VRU589864 WBQ589859:WBQ589864 WLM589859:WLM589864 WVI589859:WVI589864 IW655395:IW655400 SS655395:SS655400 ACO655395:ACO655400 AMK655395:AMK655400 AWG655395:AWG655400 BGC655395:BGC655400 BPY655395:BPY655400 BZU655395:BZU655400 CJQ655395:CJQ655400 CTM655395:CTM655400 DDI655395:DDI655400 DNE655395:DNE655400 DXA655395:DXA655400 EGW655395:EGW655400 EQS655395:EQS655400 FAO655395:FAO655400 FKK655395:FKK655400 FUG655395:FUG655400 GEC655395:GEC655400 GNY655395:GNY655400 GXU655395:GXU655400 HHQ655395:HHQ655400 HRM655395:HRM655400 IBI655395:IBI655400 ILE655395:ILE655400 IVA655395:IVA655400 JEW655395:JEW655400 JOS655395:JOS655400 JYO655395:JYO655400 KIK655395:KIK655400 KSG655395:KSG655400 LCC655395:LCC655400 LLY655395:LLY655400 LVU655395:LVU655400 MFQ655395:MFQ655400 MPM655395:MPM655400 MZI655395:MZI655400 NJE655395:NJE655400 NTA655395:NTA655400 OCW655395:OCW655400 OMS655395:OMS655400 OWO655395:OWO655400 PGK655395:PGK655400 PQG655395:PQG655400 QAC655395:QAC655400 QJY655395:QJY655400 QTU655395:QTU655400 RDQ655395:RDQ655400 RNM655395:RNM655400 RXI655395:RXI655400 SHE655395:SHE655400 SRA655395:SRA655400 TAW655395:TAW655400 TKS655395:TKS655400 TUO655395:TUO655400 UEK655395:UEK655400 UOG655395:UOG655400 UYC655395:UYC655400 VHY655395:VHY655400 VRU655395:VRU655400 WBQ655395:WBQ655400 WLM655395:WLM655400 WVI655395:WVI655400 IW720931:IW720936 SS720931:SS720936 ACO720931:ACO720936 AMK720931:AMK720936 AWG720931:AWG720936 BGC720931:BGC720936 BPY720931:BPY720936 BZU720931:BZU720936 CJQ720931:CJQ720936 CTM720931:CTM720936 DDI720931:DDI720936 DNE720931:DNE720936 DXA720931:DXA720936 EGW720931:EGW720936 EQS720931:EQS720936 FAO720931:FAO720936 FKK720931:FKK720936 FUG720931:FUG720936 GEC720931:GEC720936 GNY720931:GNY720936 GXU720931:GXU720936 HHQ720931:HHQ720936 HRM720931:HRM720936 IBI720931:IBI720936 ILE720931:ILE720936 IVA720931:IVA720936 JEW720931:JEW720936 JOS720931:JOS720936 JYO720931:JYO720936 KIK720931:KIK720936 KSG720931:KSG720936 LCC720931:LCC720936 LLY720931:LLY720936 LVU720931:LVU720936 MFQ720931:MFQ720936 MPM720931:MPM720936 MZI720931:MZI720936 NJE720931:NJE720936 NTA720931:NTA720936 OCW720931:OCW720936 OMS720931:OMS720936 OWO720931:OWO720936 PGK720931:PGK720936 PQG720931:PQG720936 QAC720931:QAC720936 QJY720931:QJY720936 QTU720931:QTU720936 RDQ720931:RDQ720936 RNM720931:RNM720936 RXI720931:RXI720936 SHE720931:SHE720936 SRA720931:SRA720936 TAW720931:TAW720936 TKS720931:TKS720936 TUO720931:TUO720936 UEK720931:UEK720936 UOG720931:UOG720936 UYC720931:UYC720936 VHY720931:VHY720936 VRU720931:VRU720936 WBQ720931:WBQ720936 WLM720931:WLM720936 WVI720931:WVI720936 IW786467:IW786472 SS786467:SS786472 ACO786467:ACO786472 AMK786467:AMK786472 AWG786467:AWG786472 BGC786467:BGC786472 BPY786467:BPY786472 BZU786467:BZU786472 CJQ786467:CJQ786472 CTM786467:CTM786472 DDI786467:DDI786472 DNE786467:DNE786472 DXA786467:DXA786472 EGW786467:EGW786472 EQS786467:EQS786472 FAO786467:FAO786472 FKK786467:FKK786472 FUG786467:FUG786472 GEC786467:GEC786472 GNY786467:GNY786472 GXU786467:GXU786472 HHQ786467:HHQ786472 HRM786467:HRM786472 IBI786467:IBI786472 ILE786467:ILE786472 IVA786467:IVA786472 JEW786467:JEW786472 JOS786467:JOS786472 JYO786467:JYO786472 KIK786467:KIK786472 KSG786467:KSG786472 LCC786467:LCC786472 LLY786467:LLY786472 LVU786467:LVU786472 MFQ786467:MFQ786472 MPM786467:MPM786472 MZI786467:MZI786472 NJE786467:NJE786472 NTA786467:NTA786472 OCW786467:OCW786472 OMS786467:OMS786472 OWO786467:OWO786472 PGK786467:PGK786472 PQG786467:PQG786472 QAC786467:QAC786472 QJY786467:QJY786472 QTU786467:QTU786472 RDQ786467:RDQ786472 RNM786467:RNM786472 RXI786467:RXI786472 SHE786467:SHE786472 SRA786467:SRA786472 TAW786467:TAW786472 TKS786467:TKS786472 TUO786467:TUO786472 UEK786467:UEK786472 UOG786467:UOG786472 UYC786467:UYC786472 VHY786467:VHY786472 VRU786467:VRU786472 WBQ786467:WBQ786472 WLM786467:WLM786472 WVI786467:WVI786472 IW852003:IW852008 SS852003:SS852008 ACO852003:ACO852008 AMK852003:AMK852008 AWG852003:AWG852008 BGC852003:BGC852008 BPY852003:BPY852008 BZU852003:BZU852008 CJQ852003:CJQ852008 CTM852003:CTM852008 DDI852003:DDI852008 DNE852003:DNE852008 DXA852003:DXA852008 EGW852003:EGW852008 EQS852003:EQS852008 FAO852003:FAO852008 FKK852003:FKK852008 FUG852003:FUG852008 GEC852003:GEC852008 GNY852003:GNY852008 GXU852003:GXU852008 HHQ852003:HHQ852008 HRM852003:HRM852008 IBI852003:IBI852008 ILE852003:ILE852008 IVA852003:IVA852008 JEW852003:JEW852008 JOS852003:JOS852008 JYO852003:JYO852008 KIK852003:KIK852008 KSG852003:KSG852008 LCC852003:LCC852008 LLY852003:LLY852008 LVU852003:LVU852008 MFQ852003:MFQ852008 MPM852003:MPM852008 MZI852003:MZI852008 NJE852003:NJE852008 NTA852003:NTA852008 OCW852003:OCW852008 OMS852003:OMS852008 OWO852003:OWO852008 PGK852003:PGK852008 PQG852003:PQG852008 QAC852003:QAC852008 QJY852003:QJY852008 QTU852003:QTU852008 RDQ852003:RDQ852008 RNM852003:RNM852008 RXI852003:RXI852008 SHE852003:SHE852008 SRA852003:SRA852008 TAW852003:TAW852008 TKS852003:TKS852008 TUO852003:TUO852008 UEK852003:UEK852008 UOG852003:UOG852008 UYC852003:UYC852008 VHY852003:VHY852008 VRU852003:VRU852008 WBQ852003:WBQ852008 WLM852003:WLM852008 WVI852003:WVI852008 IW917539:IW917544 SS917539:SS917544 ACO917539:ACO917544 AMK917539:AMK917544 AWG917539:AWG917544 BGC917539:BGC917544 BPY917539:BPY917544 BZU917539:BZU917544 CJQ917539:CJQ917544 CTM917539:CTM917544 DDI917539:DDI917544 DNE917539:DNE917544 DXA917539:DXA917544 EGW917539:EGW917544 EQS917539:EQS917544 FAO917539:FAO917544 FKK917539:FKK917544 FUG917539:FUG917544 GEC917539:GEC917544 GNY917539:GNY917544 GXU917539:GXU917544 HHQ917539:HHQ917544 HRM917539:HRM917544 IBI917539:IBI917544 ILE917539:ILE917544 IVA917539:IVA917544 JEW917539:JEW917544 JOS917539:JOS917544 JYO917539:JYO917544 KIK917539:KIK917544 KSG917539:KSG917544 LCC917539:LCC917544 LLY917539:LLY917544 LVU917539:LVU917544 MFQ917539:MFQ917544 MPM917539:MPM917544 MZI917539:MZI917544 NJE917539:NJE917544 NTA917539:NTA917544 OCW917539:OCW917544 OMS917539:OMS917544 OWO917539:OWO917544 PGK917539:PGK917544 PQG917539:PQG917544 QAC917539:QAC917544 QJY917539:QJY917544 QTU917539:QTU917544 RDQ917539:RDQ917544 RNM917539:RNM917544 RXI917539:RXI917544 SHE917539:SHE917544 SRA917539:SRA917544 TAW917539:TAW917544 TKS917539:TKS917544 TUO917539:TUO917544 UEK917539:UEK917544 UOG917539:UOG917544 UYC917539:UYC917544 VHY917539:VHY917544 VRU917539:VRU917544 WBQ917539:WBQ917544 WLM917539:WLM917544 WVI917539:WVI917544 IW983075:IW983080 SS983075:SS983080 ACO983075:ACO983080 AMK983075:AMK983080 AWG983075:AWG983080 BGC983075:BGC983080 BPY983075:BPY983080 BZU983075:BZU983080 CJQ983075:CJQ983080 CTM983075:CTM983080 DDI983075:DDI983080 DNE983075:DNE983080 DXA983075:DXA983080 EGW983075:EGW983080 EQS983075:EQS983080 FAO983075:FAO983080 FKK983075:FKK983080 FUG983075:FUG983080 GEC983075:GEC983080 GNY983075:GNY983080 GXU983075:GXU983080 HHQ983075:HHQ983080 HRM983075:HRM983080 IBI983075:IBI983080 ILE983075:ILE983080 IVA983075:IVA983080 JEW983075:JEW983080 JOS983075:JOS983080 JYO983075:JYO983080 KIK983075:KIK983080 KSG983075:KSG983080 LCC983075:LCC983080 LLY983075:LLY983080 LVU983075:LVU983080 MFQ983075:MFQ983080 MPM983075:MPM983080 MZI983075:MZI983080 NJE983075:NJE983080 NTA983075:NTA983080 OCW983075:OCW983080 OMS983075:OMS983080 OWO983075:OWO983080 PGK983075:PGK983080 PQG983075:PQG983080 QAC983075:QAC983080 QJY983075:QJY983080 QTU983075:QTU983080 RDQ983075:RDQ983080 RNM983075:RNM983080 RXI983075:RXI983080 SHE983075:SHE983080 SRA983075:SRA983080 TAW983075:TAW983080 TKS983075:TKS983080 TUO983075:TUO983080 UEK983075:UEK983080 UOG983075:UOG983080 UYC983075:UYC983080 VHY983075:VHY983080 VRU983075:VRU983080 WBQ983075:WBQ983080 WLM983075:WLM983080 WVI983075:WVI983080 D65545:D65546 IZ65545:IZ65546 SV65545:SV65546 ACR65545:ACR65546 AMN65545:AMN65546 AWJ65545:AWJ65546 BGF65545:BGF65546 BQB65545:BQB65546 BZX65545:BZX65546 CJT65545:CJT65546 CTP65545:CTP65546 DDL65545:DDL65546 DNH65545:DNH65546 DXD65545:DXD65546 EGZ65545:EGZ65546 EQV65545:EQV65546 FAR65545:FAR65546 FKN65545:FKN65546 FUJ65545:FUJ65546 GEF65545:GEF65546 GOB65545:GOB65546 GXX65545:GXX65546 HHT65545:HHT65546 HRP65545:HRP65546 IBL65545:IBL65546 ILH65545:ILH65546 IVD65545:IVD65546 JEZ65545:JEZ65546 JOV65545:JOV65546 JYR65545:JYR65546 KIN65545:KIN65546 KSJ65545:KSJ65546 LCF65545:LCF65546 LMB65545:LMB65546 LVX65545:LVX65546 MFT65545:MFT65546 MPP65545:MPP65546 MZL65545:MZL65546 NJH65545:NJH65546 NTD65545:NTD65546 OCZ65545:OCZ65546 OMV65545:OMV65546 OWR65545:OWR65546 PGN65545:PGN65546 PQJ65545:PQJ65546 QAF65545:QAF65546 QKB65545:QKB65546 QTX65545:QTX65546 RDT65545:RDT65546 RNP65545:RNP65546 RXL65545:RXL65546 SHH65545:SHH65546 SRD65545:SRD65546 TAZ65545:TAZ65546 TKV65545:TKV65546 TUR65545:TUR65546 UEN65545:UEN65546 UOJ65545:UOJ65546 UYF65545:UYF65546 VIB65545:VIB65546 VRX65545:VRX65546 WBT65545:WBT65546 WLP65545:WLP65546 WVL65545:WVL65546 D131081:D131082 IZ131081:IZ131082 SV131081:SV131082 ACR131081:ACR131082 AMN131081:AMN131082 AWJ131081:AWJ131082 BGF131081:BGF131082 BQB131081:BQB131082 BZX131081:BZX131082 CJT131081:CJT131082 CTP131081:CTP131082 DDL131081:DDL131082 DNH131081:DNH131082 DXD131081:DXD131082 EGZ131081:EGZ131082 EQV131081:EQV131082 FAR131081:FAR131082 FKN131081:FKN131082 FUJ131081:FUJ131082 GEF131081:GEF131082 GOB131081:GOB131082 GXX131081:GXX131082 HHT131081:HHT131082 HRP131081:HRP131082 IBL131081:IBL131082 ILH131081:ILH131082 IVD131081:IVD131082 JEZ131081:JEZ131082 JOV131081:JOV131082 JYR131081:JYR131082 KIN131081:KIN131082 KSJ131081:KSJ131082 LCF131081:LCF131082 LMB131081:LMB131082 LVX131081:LVX131082 MFT131081:MFT131082 MPP131081:MPP131082 MZL131081:MZL131082 NJH131081:NJH131082 NTD131081:NTD131082 OCZ131081:OCZ131082 OMV131081:OMV131082 OWR131081:OWR131082 PGN131081:PGN131082 PQJ131081:PQJ131082 QAF131081:QAF131082 QKB131081:QKB131082 QTX131081:QTX131082 RDT131081:RDT131082 RNP131081:RNP131082 RXL131081:RXL131082 SHH131081:SHH131082 SRD131081:SRD131082 TAZ131081:TAZ131082 TKV131081:TKV131082 TUR131081:TUR131082 UEN131081:UEN131082 UOJ131081:UOJ131082 UYF131081:UYF131082 VIB131081:VIB131082 VRX131081:VRX131082 WBT131081:WBT131082 WLP131081:WLP131082 WVL131081:WVL131082 D196617:D196618 IZ196617:IZ196618 SV196617:SV196618 ACR196617:ACR196618 AMN196617:AMN196618 AWJ196617:AWJ196618 BGF196617:BGF196618 BQB196617:BQB196618 BZX196617:BZX196618 CJT196617:CJT196618 CTP196617:CTP196618 DDL196617:DDL196618 DNH196617:DNH196618 DXD196617:DXD196618 EGZ196617:EGZ196618 EQV196617:EQV196618 FAR196617:FAR196618 FKN196617:FKN196618 FUJ196617:FUJ196618 GEF196617:GEF196618 GOB196617:GOB196618 GXX196617:GXX196618 HHT196617:HHT196618 HRP196617:HRP196618 IBL196617:IBL196618 ILH196617:ILH196618 IVD196617:IVD196618 JEZ196617:JEZ196618 JOV196617:JOV196618 JYR196617:JYR196618 KIN196617:KIN196618 KSJ196617:KSJ196618 LCF196617:LCF196618 LMB196617:LMB196618 LVX196617:LVX196618 MFT196617:MFT196618 MPP196617:MPP196618 MZL196617:MZL196618 NJH196617:NJH196618 NTD196617:NTD196618 OCZ196617:OCZ196618 OMV196617:OMV196618 OWR196617:OWR196618 PGN196617:PGN196618 PQJ196617:PQJ196618 QAF196617:QAF196618 QKB196617:QKB196618 QTX196617:QTX196618 RDT196617:RDT196618 RNP196617:RNP196618 RXL196617:RXL196618 SHH196617:SHH196618 SRD196617:SRD196618 TAZ196617:TAZ196618 TKV196617:TKV196618 TUR196617:TUR196618 UEN196617:UEN196618 UOJ196617:UOJ196618 UYF196617:UYF196618 VIB196617:VIB196618 VRX196617:VRX196618 WBT196617:WBT196618 WLP196617:WLP196618 WVL196617:WVL196618 D262153:D262154 IZ262153:IZ262154 SV262153:SV262154 ACR262153:ACR262154 AMN262153:AMN262154 AWJ262153:AWJ262154 BGF262153:BGF262154 BQB262153:BQB262154 BZX262153:BZX262154 CJT262153:CJT262154 CTP262153:CTP262154 DDL262153:DDL262154 DNH262153:DNH262154 DXD262153:DXD262154 EGZ262153:EGZ262154 EQV262153:EQV262154 FAR262153:FAR262154 FKN262153:FKN262154 FUJ262153:FUJ262154 GEF262153:GEF262154 GOB262153:GOB262154 GXX262153:GXX262154 HHT262153:HHT262154 HRP262153:HRP262154 IBL262153:IBL262154 ILH262153:ILH262154 IVD262153:IVD262154 JEZ262153:JEZ262154 JOV262153:JOV262154 JYR262153:JYR262154 KIN262153:KIN262154 KSJ262153:KSJ262154 LCF262153:LCF262154 LMB262153:LMB262154 LVX262153:LVX262154 MFT262153:MFT262154 MPP262153:MPP262154 MZL262153:MZL262154 NJH262153:NJH262154 NTD262153:NTD262154 OCZ262153:OCZ262154 OMV262153:OMV262154 OWR262153:OWR262154 PGN262153:PGN262154 PQJ262153:PQJ262154 QAF262153:QAF262154 QKB262153:QKB262154 QTX262153:QTX262154 RDT262153:RDT262154 RNP262153:RNP262154 RXL262153:RXL262154 SHH262153:SHH262154 SRD262153:SRD262154 TAZ262153:TAZ262154 TKV262153:TKV262154 TUR262153:TUR262154 UEN262153:UEN262154 UOJ262153:UOJ262154 UYF262153:UYF262154 VIB262153:VIB262154 VRX262153:VRX262154 WBT262153:WBT262154 WLP262153:WLP262154 WVL262153:WVL262154 D327689:D327690 IZ327689:IZ327690 SV327689:SV327690 ACR327689:ACR327690 AMN327689:AMN327690 AWJ327689:AWJ327690 BGF327689:BGF327690 BQB327689:BQB327690 BZX327689:BZX327690 CJT327689:CJT327690 CTP327689:CTP327690 DDL327689:DDL327690 DNH327689:DNH327690 DXD327689:DXD327690 EGZ327689:EGZ327690 EQV327689:EQV327690 FAR327689:FAR327690 FKN327689:FKN327690 FUJ327689:FUJ327690 GEF327689:GEF327690 GOB327689:GOB327690 GXX327689:GXX327690 HHT327689:HHT327690 HRP327689:HRP327690 IBL327689:IBL327690 ILH327689:ILH327690 IVD327689:IVD327690 JEZ327689:JEZ327690 JOV327689:JOV327690 JYR327689:JYR327690 KIN327689:KIN327690 KSJ327689:KSJ327690 LCF327689:LCF327690 LMB327689:LMB327690 LVX327689:LVX327690 MFT327689:MFT327690 MPP327689:MPP327690 MZL327689:MZL327690 NJH327689:NJH327690 NTD327689:NTD327690 OCZ327689:OCZ327690 OMV327689:OMV327690 OWR327689:OWR327690 PGN327689:PGN327690 PQJ327689:PQJ327690 QAF327689:QAF327690 QKB327689:QKB327690 QTX327689:QTX327690 RDT327689:RDT327690 RNP327689:RNP327690 RXL327689:RXL327690 SHH327689:SHH327690 SRD327689:SRD327690 TAZ327689:TAZ327690 TKV327689:TKV327690 TUR327689:TUR327690 UEN327689:UEN327690 UOJ327689:UOJ327690 UYF327689:UYF327690 VIB327689:VIB327690 VRX327689:VRX327690 WBT327689:WBT327690 WLP327689:WLP327690 WVL327689:WVL327690 D393225:D393226 IZ393225:IZ393226 SV393225:SV393226 ACR393225:ACR393226 AMN393225:AMN393226 AWJ393225:AWJ393226 BGF393225:BGF393226 BQB393225:BQB393226 BZX393225:BZX393226 CJT393225:CJT393226 CTP393225:CTP393226 DDL393225:DDL393226 DNH393225:DNH393226 DXD393225:DXD393226 EGZ393225:EGZ393226 EQV393225:EQV393226 FAR393225:FAR393226 FKN393225:FKN393226 FUJ393225:FUJ393226 GEF393225:GEF393226 GOB393225:GOB393226 GXX393225:GXX393226 HHT393225:HHT393226 HRP393225:HRP393226 IBL393225:IBL393226 ILH393225:ILH393226 IVD393225:IVD393226 JEZ393225:JEZ393226 JOV393225:JOV393226 JYR393225:JYR393226 KIN393225:KIN393226 KSJ393225:KSJ393226 LCF393225:LCF393226 LMB393225:LMB393226 LVX393225:LVX393226 MFT393225:MFT393226 MPP393225:MPP393226 MZL393225:MZL393226 NJH393225:NJH393226 NTD393225:NTD393226 OCZ393225:OCZ393226 OMV393225:OMV393226 OWR393225:OWR393226 PGN393225:PGN393226 PQJ393225:PQJ393226 QAF393225:QAF393226 QKB393225:QKB393226 QTX393225:QTX393226 RDT393225:RDT393226 RNP393225:RNP393226 RXL393225:RXL393226 SHH393225:SHH393226 SRD393225:SRD393226 TAZ393225:TAZ393226 TKV393225:TKV393226 TUR393225:TUR393226 UEN393225:UEN393226 UOJ393225:UOJ393226 UYF393225:UYF393226 VIB393225:VIB393226 VRX393225:VRX393226 WBT393225:WBT393226 WLP393225:WLP393226 WVL393225:WVL393226 D458761:D458762 IZ458761:IZ458762 SV458761:SV458762 ACR458761:ACR458762 AMN458761:AMN458762 AWJ458761:AWJ458762 BGF458761:BGF458762 BQB458761:BQB458762 BZX458761:BZX458762 CJT458761:CJT458762 CTP458761:CTP458762 DDL458761:DDL458762 DNH458761:DNH458762 DXD458761:DXD458762 EGZ458761:EGZ458762 EQV458761:EQV458762 FAR458761:FAR458762 FKN458761:FKN458762 FUJ458761:FUJ458762 GEF458761:GEF458762 GOB458761:GOB458762 GXX458761:GXX458762 HHT458761:HHT458762 HRP458761:HRP458762 IBL458761:IBL458762 ILH458761:ILH458762 IVD458761:IVD458762 JEZ458761:JEZ458762 JOV458761:JOV458762 JYR458761:JYR458762 KIN458761:KIN458762 KSJ458761:KSJ458762 LCF458761:LCF458762 LMB458761:LMB458762 LVX458761:LVX458762 MFT458761:MFT458762 MPP458761:MPP458762 MZL458761:MZL458762 NJH458761:NJH458762 NTD458761:NTD458762 OCZ458761:OCZ458762 OMV458761:OMV458762 OWR458761:OWR458762 PGN458761:PGN458762 PQJ458761:PQJ458762 QAF458761:QAF458762 QKB458761:QKB458762 QTX458761:QTX458762 RDT458761:RDT458762 RNP458761:RNP458762 RXL458761:RXL458762 SHH458761:SHH458762 SRD458761:SRD458762 TAZ458761:TAZ458762 TKV458761:TKV458762 TUR458761:TUR458762 UEN458761:UEN458762 UOJ458761:UOJ458762 UYF458761:UYF458762 VIB458761:VIB458762 VRX458761:VRX458762 WBT458761:WBT458762 WLP458761:WLP458762 WVL458761:WVL458762 D524297:D524298 IZ524297:IZ524298 SV524297:SV524298 ACR524297:ACR524298 AMN524297:AMN524298 AWJ524297:AWJ524298 BGF524297:BGF524298 BQB524297:BQB524298 BZX524297:BZX524298 CJT524297:CJT524298 CTP524297:CTP524298 DDL524297:DDL524298 DNH524297:DNH524298 DXD524297:DXD524298 EGZ524297:EGZ524298 EQV524297:EQV524298 FAR524297:FAR524298 FKN524297:FKN524298 FUJ524297:FUJ524298 GEF524297:GEF524298 GOB524297:GOB524298 GXX524297:GXX524298 HHT524297:HHT524298 HRP524297:HRP524298 IBL524297:IBL524298 ILH524297:ILH524298 IVD524297:IVD524298 JEZ524297:JEZ524298 JOV524297:JOV524298 JYR524297:JYR524298 KIN524297:KIN524298 KSJ524297:KSJ524298 LCF524297:LCF524298 LMB524297:LMB524298 LVX524297:LVX524298 MFT524297:MFT524298 MPP524297:MPP524298 MZL524297:MZL524298 NJH524297:NJH524298 NTD524297:NTD524298 OCZ524297:OCZ524298 OMV524297:OMV524298 OWR524297:OWR524298 PGN524297:PGN524298 PQJ524297:PQJ524298 QAF524297:QAF524298 QKB524297:QKB524298 QTX524297:QTX524298 RDT524297:RDT524298 RNP524297:RNP524298 RXL524297:RXL524298 SHH524297:SHH524298 SRD524297:SRD524298 TAZ524297:TAZ524298 TKV524297:TKV524298 TUR524297:TUR524298 UEN524297:UEN524298 UOJ524297:UOJ524298 UYF524297:UYF524298 VIB524297:VIB524298 VRX524297:VRX524298 WBT524297:WBT524298 WLP524297:WLP524298 WVL524297:WVL524298 D589833:D589834 IZ589833:IZ589834 SV589833:SV589834 ACR589833:ACR589834 AMN589833:AMN589834 AWJ589833:AWJ589834 BGF589833:BGF589834 BQB589833:BQB589834 BZX589833:BZX589834 CJT589833:CJT589834 CTP589833:CTP589834 DDL589833:DDL589834 DNH589833:DNH589834 DXD589833:DXD589834 EGZ589833:EGZ589834 EQV589833:EQV589834 FAR589833:FAR589834 FKN589833:FKN589834 FUJ589833:FUJ589834 GEF589833:GEF589834 GOB589833:GOB589834 GXX589833:GXX589834 HHT589833:HHT589834 HRP589833:HRP589834 IBL589833:IBL589834 ILH589833:ILH589834 IVD589833:IVD589834 JEZ589833:JEZ589834 JOV589833:JOV589834 JYR589833:JYR589834 KIN589833:KIN589834 KSJ589833:KSJ589834 LCF589833:LCF589834 LMB589833:LMB589834 LVX589833:LVX589834 MFT589833:MFT589834 MPP589833:MPP589834 MZL589833:MZL589834 NJH589833:NJH589834 NTD589833:NTD589834 OCZ589833:OCZ589834 OMV589833:OMV589834 OWR589833:OWR589834 PGN589833:PGN589834 PQJ589833:PQJ589834 QAF589833:QAF589834 QKB589833:QKB589834 QTX589833:QTX589834 RDT589833:RDT589834 RNP589833:RNP589834 RXL589833:RXL589834 SHH589833:SHH589834 SRD589833:SRD589834 TAZ589833:TAZ589834 TKV589833:TKV589834 TUR589833:TUR589834 UEN589833:UEN589834 UOJ589833:UOJ589834 UYF589833:UYF589834 VIB589833:VIB589834 VRX589833:VRX589834 WBT589833:WBT589834 WLP589833:WLP589834 WVL589833:WVL589834 D655369:D655370 IZ655369:IZ655370 SV655369:SV655370 ACR655369:ACR655370 AMN655369:AMN655370 AWJ655369:AWJ655370 BGF655369:BGF655370 BQB655369:BQB655370 BZX655369:BZX655370 CJT655369:CJT655370 CTP655369:CTP655370 DDL655369:DDL655370 DNH655369:DNH655370 DXD655369:DXD655370 EGZ655369:EGZ655370 EQV655369:EQV655370 FAR655369:FAR655370 FKN655369:FKN655370 FUJ655369:FUJ655370 GEF655369:GEF655370 GOB655369:GOB655370 GXX655369:GXX655370 HHT655369:HHT655370 HRP655369:HRP655370 IBL655369:IBL655370 ILH655369:ILH655370 IVD655369:IVD655370 JEZ655369:JEZ655370 JOV655369:JOV655370 JYR655369:JYR655370 KIN655369:KIN655370 KSJ655369:KSJ655370 LCF655369:LCF655370 LMB655369:LMB655370 LVX655369:LVX655370 MFT655369:MFT655370 MPP655369:MPP655370 MZL655369:MZL655370 NJH655369:NJH655370 NTD655369:NTD655370 OCZ655369:OCZ655370 OMV655369:OMV655370 OWR655369:OWR655370 PGN655369:PGN655370 PQJ655369:PQJ655370 QAF655369:QAF655370 QKB655369:QKB655370 QTX655369:QTX655370 RDT655369:RDT655370 RNP655369:RNP655370 RXL655369:RXL655370 SHH655369:SHH655370 SRD655369:SRD655370 TAZ655369:TAZ655370 TKV655369:TKV655370 TUR655369:TUR655370 UEN655369:UEN655370 UOJ655369:UOJ655370 UYF655369:UYF655370 VIB655369:VIB655370 VRX655369:VRX655370 WBT655369:WBT655370 WLP655369:WLP655370 WVL655369:WVL655370 D720905:D720906 IZ720905:IZ720906 SV720905:SV720906 ACR720905:ACR720906 AMN720905:AMN720906 AWJ720905:AWJ720906 BGF720905:BGF720906 BQB720905:BQB720906 BZX720905:BZX720906 CJT720905:CJT720906 CTP720905:CTP720906 DDL720905:DDL720906 DNH720905:DNH720906 DXD720905:DXD720906 EGZ720905:EGZ720906 EQV720905:EQV720906 FAR720905:FAR720906 FKN720905:FKN720906 FUJ720905:FUJ720906 GEF720905:GEF720906 GOB720905:GOB720906 GXX720905:GXX720906 HHT720905:HHT720906 HRP720905:HRP720906 IBL720905:IBL720906 ILH720905:ILH720906 IVD720905:IVD720906 JEZ720905:JEZ720906 JOV720905:JOV720906 JYR720905:JYR720906 KIN720905:KIN720906 KSJ720905:KSJ720906 LCF720905:LCF720906 LMB720905:LMB720906 LVX720905:LVX720906 MFT720905:MFT720906 MPP720905:MPP720906 MZL720905:MZL720906 NJH720905:NJH720906 NTD720905:NTD720906 OCZ720905:OCZ720906 OMV720905:OMV720906 OWR720905:OWR720906 PGN720905:PGN720906 PQJ720905:PQJ720906 QAF720905:QAF720906 QKB720905:QKB720906 QTX720905:QTX720906 RDT720905:RDT720906 RNP720905:RNP720906 RXL720905:RXL720906 SHH720905:SHH720906 SRD720905:SRD720906 TAZ720905:TAZ720906 TKV720905:TKV720906 TUR720905:TUR720906 UEN720905:UEN720906 UOJ720905:UOJ720906 UYF720905:UYF720906 VIB720905:VIB720906 VRX720905:VRX720906 WBT720905:WBT720906 WLP720905:WLP720906 WVL720905:WVL720906 D786441:D786442 IZ786441:IZ786442 SV786441:SV786442 ACR786441:ACR786442 AMN786441:AMN786442 AWJ786441:AWJ786442 BGF786441:BGF786442 BQB786441:BQB786442 BZX786441:BZX786442 CJT786441:CJT786442 CTP786441:CTP786442 DDL786441:DDL786442 DNH786441:DNH786442 DXD786441:DXD786442 EGZ786441:EGZ786442 EQV786441:EQV786442 FAR786441:FAR786442 FKN786441:FKN786442 FUJ786441:FUJ786442 GEF786441:GEF786442 GOB786441:GOB786442 GXX786441:GXX786442 HHT786441:HHT786442 HRP786441:HRP786442 IBL786441:IBL786442 ILH786441:ILH786442 IVD786441:IVD786442 JEZ786441:JEZ786442 JOV786441:JOV786442 JYR786441:JYR786442 KIN786441:KIN786442 KSJ786441:KSJ786442 LCF786441:LCF786442 LMB786441:LMB786442 LVX786441:LVX786442 MFT786441:MFT786442 MPP786441:MPP786442 MZL786441:MZL786442 NJH786441:NJH786442 NTD786441:NTD786442 OCZ786441:OCZ786442 OMV786441:OMV786442 OWR786441:OWR786442 PGN786441:PGN786442 PQJ786441:PQJ786442 QAF786441:QAF786442 QKB786441:QKB786442 QTX786441:QTX786442 RDT786441:RDT786442 RNP786441:RNP786442 RXL786441:RXL786442 SHH786441:SHH786442 SRD786441:SRD786442 TAZ786441:TAZ786442 TKV786441:TKV786442 TUR786441:TUR786442 UEN786441:UEN786442 UOJ786441:UOJ786442 UYF786441:UYF786442 VIB786441:VIB786442 VRX786441:VRX786442 WBT786441:WBT786442 WLP786441:WLP786442 WVL786441:WVL786442 D851977:D851978 IZ851977:IZ851978 SV851977:SV851978 ACR851977:ACR851978 AMN851977:AMN851978 AWJ851977:AWJ851978 BGF851977:BGF851978 BQB851977:BQB851978 BZX851977:BZX851978 CJT851977:CJT851978 CTP851977:CTP851978 DDL851977:DDL851978 DNH851977:DNH851978 DXD851977:DXD851978 EGZ851977:EGZ851978 EQV851977:EQV851978 FAR851977:FAR851978 FKN851977:FKN851978 FUJ851977:FUJ851978 GEF851977:GEF851978 GOB851977:GOB851978 GXX851977:GXX851978 HHT851977:HHT851978 HRP851977:HRP851978 IBL851977:IBL851978 ILH851977:ILH851978 IVD851977:IVD851978 JEZ851977:JEZ851978 JOV851977:JOV851978 JYR851977:JYR851978 KIN851977:KIN851978 KSJ851977:KSJ851978 LCF851977:LCF851978 LMB851977:LMB851978 LVX851977:LVX851978 MFT851977:MFT851978 MPP851977:MPP851978 MZL851977:MZL851978 NJH851977:NJH851978 NTD851977:NTD851978 OCZ851977:OCZ851978 OMV851977:OMV851978 OWR851977:OWR851978 PGN851977:PGN851978 PQJ851977:PQJ851978 QAF851977:QAF851978 QKB851977:QKB851978 QTX851977:QTX851978 RDT851977:RDT851978 RNP851977:RNP851978 RXL851977:RXL851978 SHH851977:SHH851978 SRD851977:SRD851978 TAZ851977:TAZ851978 TKV851977:TKV851978 TUR851977:TUR851978 UEN851977:UEN851978 UOJ851977:UOJ851978 UYF851977:UYF851978 VIB851977:VIB851978 VRX851977:VRX851978 WBT851977:WBT851978 WLP851977:WLP851978 WVL851977:WVL851978 D917513:D917514 IZ917513:IZ917514 SV917513:SV917514 ACR917513:ACR917514 AMN917513:AMN917514 AWJ917513:AWJ917514 BGF917513:BGF917514 BQB917513:BQB917514 BZX917513:BZX917514 CJT917513:CJT917514 CTP917513:CTP917514 DDL917513:DDL917514 DNH917513:DNH917514 DXD917513:DXD917514 EGZ917513:EGZ917514 EQV917513:EQV917514 FAR917513:FAR917514 FKN917513:FKN917514 FUJ917513:FUJ917514 GEF917513:GEF917514 GOB917513:GOB917514 GXX917513:GXX917514 HHT917513:HHT917514 HRP917513:HRP917514 IBL917513:IBL917514 ILH917513:ILH917514 IVD917513:IVD917514 JEZ917513:JEZ917514 JOV917513:JOV917514 JYR917513:JYR917514 KIN917513:KIN917514 KSJ917513:KSJ917514 LCF917513:LCF917514 LMB917513:LMB917514 LVX917513:LVX917514 MFT917513:MFT917514 MPP917513:MPP917514 MZL917513:MZL917514 NJH917513:NJH917514 NTD917513:NTD917514 OCZ917513:OCZ917514 OMV917513:OMV917514 OWR917513:OWR917514 PGN917513:PGN917514 PQJ917513:PQJ917514 QAF917513:QAF917514 QKB917513:QKB917514 QTX917513:QTX917514 RDT917513:RDT917514 RNP917513:RNP917514 RXL917513:RXL917514 SHH917513:SHH917514 SRD917513:SRD917514 TAZ917513:TAZ917514 TKV917513:TKV917514 TUR917513:TUR917514 UEN917513:UEN917514 UOJ917513:UOJ917514 UYF917513:UYF917514 VIB917513:VIB917514 VRX917513:VRX917514 WBT917513:WBT917514 WLP917513:WLP917514 WVL917513:WVL917514 D983049:D983050 IZ983049:IZ983050 SV983049:SV983050 ACR983049:ACR983050 AMN983049:AMN983050 AWJ983049:AWJ983050 BGF983049:BGF983050 BQB983049:BQB983050 BZX983049:BZX983050 CJT983049:CJT983050 CTP983049:CTP983050 DDL983049:DDL983050 DNH983049:DNH983050 DXD983049:DXD983050 EGZ983049:EGZ983050 EQV983049:EQV983050 FAR983049:FAR983050 FKN983049:FKN983050 FUJ983049:FUJ983050 GEF983049:GEF983050 GOB983049:GOB983050 GXX983049:GXX983050 HHT983049:HHT983050 HRP983049:HRP983050 IBL983049:IBL983050 ILH983049:ILH983050 IVD983049:IVD983050 JEZ983049:JEZ983050 JOV983049:JOV983050 JYR983049:JYR983050 KIN983049:KIN983050 KSJ983049:KSJ983050 LCF983049:LCF983050 LMB983049:LMB983050 LVX983049:LVX983050 MFT983049:MFT983050 MPP983049:MPP983050 MZL983049:MZL983050 NJH983049:NJH983050 NTD983049:NTD983050 OCZ983049:OCZ983050 OMV983049:OMV983050 OWR983049:OWR983050 PGN983049:PGN983050 PQJ983049:PQJ983050 QAF983049:QAF983050 QKB983049:QKB983050 QTX983049:QTX983050 RDT983049:RDT983050 RNP983049:RNP983050 RXL983049:RXL983050 SHH983049:SHH983050 SRD983049:SRD983050 TAZ983049:TAZ983050 TKV983049:TKV983050 TUR983049:TUR983050 UEN983049:UEN983050 UOJ983049:UOJ983050 UYF983049:UYF983050 VIB983049:VIB983050 VRX983049:VRX983050 WBT983049:WBT983050 WLP983049:WLP983050 WVL983049:WVL983050 IW65554:IW65558 SS65554:SS65558 ACO65554:ACO65558 AMK65554:AMK65558 AWG65554:AWG65558 BGC65554:BGC65558 BPY65554:BPY65558 BZU65554:BZU65558 CJQ65554:CJQ65558 CTM65554:CTM65558 DDI65554:DDI65558 DNE65554:DNE65558 DXA65554:DXA65558 EGW65554:EGW65558 EQS65554:EQS65558 FAO65554:FAO65558 FKK65554:FKK65558 FUG65554:FUG65558 GEC65554:GEC65558 GNY65554:GNY65558 GXU65554:GXU65558 HHQ65554:HHQ65558 HRM65554:HRM65558 IBI65554:IBI65558 ILE65554:ILE65558 IVA65554:IVA65558 JEW65554:JEW65558 JOS65554:JOS65558 JYO65554:JYO65558 KIK65554:KIK65558 KSG65554:KSG65558 LCC65554:LCC65558 LLY65554:LLY65558 LVU65554:LVU65558 MFQ65554:MFQ65558 MPM65554:MPM65558 MZI65554:MZI65558 NJE65554:NJE65558 NTA65554:NTA65558 OCW65554:OCW65558 OMS65554:OMS65558 OWO65554:OWO65558 PGK65554:PGK65558 PQG65554:PQG65558 QAC65554:QAC65558 QJY65554:QJY65558 QTU65554:QTU65558 RDQ65554:RDQ65558 RNM65554:RNM65558 RXI65554:RXI65558 SHE65554:SHE65558 SRA65554:SRA65558 TAW65554:TAW65558 TKS65554:TKS65558 TUO65554:TUO65558 UEK65554:UEK65558 UOG65554:UOG65558 UYC65554:UYC65558 VHY65554:VHY65558 VRU65554:VRU65558 WBQ65554:WBQ65558 WLM65554:WLM65558 WVI65554:WVI65558 IW131090:IW131094 SS131090:SS131094 ACO131090:ACO131094 AMK131090:AMK131094 AWG131090:AWG131094 BGC131090:BGC131094 BPY131090:BPY131094 BZU131090:BZU131094 CJQ131090:CJQ131094 CTM131090:CTM131094 DDI131090:DDI131094 DNE131090:DNE131094 DXA131090:DXA131094 EGW131090:EGW131094 EQS131090:EQS131094 FAO131090:FAO131094 FKK131090:FKK131094 FUG131090:FUG131094 GEC131090:GEC131094 GNY131090:GNY131094 GXU131090:GXU131094 HHQ131090:HHQ131094 HRM131090:HRM131094 IBI131090:IBI131094 ILE131090:ILE131094 IVA131090:IVA131094 JEW131090:JEW131094 JOS131090:JOS131094 JYO131090:JYO131094 KIK131090:KIK131094 KSG131090:KSG131094 LCC131090:LCC131094 LLY131090:LLY131094 LVU131090:LVU131094 MFQ131090:MFQ131094 MPM131090:MPM131094 MZI131090:MZI131094 NJE131090:NJE131094 NTA131090:NTA131094 OCW131090:OCW131094 OMS131090:OMS131094 OWO131090:OWO131094 PGK131090:PGK131094 PQG131090:PQG131094 QAC131090:QAC131094 QJY131090:QJY131094 QTU131090:QTU131094 RDQ131090:RDQ131094 RNM131090:RNM131094 RXI131090:RXI131094 SHE131090:SHE131094 SRA131090:SRA131094 TAW131090:TAW131094 TKS131090:TKS131094 TUO131090:TUO131094 UEK131090:UEK131094 UOG131090:UOG131094 UYC131090:UYC131094 VHY131090:VHY131094 VRU131090:VRU131094 WBQ131090:WBQ131094 WLM131090:WLM131094 WVI131090:WVI131094 IW196626:IW196630 SS196626:SS196630 ACO196626:ACO196630 AMK196626:AMK196630 AWG196626:AWG196630 BGC196626:BGC196630 BPY196626:BPY196630 BZU196626:BZU196630 CJQ196626:CJQ196630 CTM196626:CTM196630 DDI196626:DDI196630 DNE196626:DNE196630 DXA196626:DXA196630 EGW196626:EGW196630 EQS196626:EQS196630 FAO196626:FAO196630 FKK196626:FKK196630 FUG196626:FUG196630 GEC196626:GEC196630 GNY196626:GNY196630 GXU196626:GXU196630 HHQ196626:HHQ196630 HRM196626:HRM196630 IBI196626:IBI196630 ILE196626:ILE196630 IVA196626:IVA196630 JEW196626:JEW196630 JOS196626:JOS196630 JYO196626:JYO196630 KIK196626:KIK196630 KSG196626:KSG196630 LCC196626:LCC196630 LLY196626:LLY196630 LVU196626:LVU196630 MFQ196626:MFQ196630 MPM196626:MPM196630 MZI196626:MZI196630 NJE196626:NJE196630 NTA196626:NTA196630 OCW196626:OCW196630 OMS196626:OMS196630 OWO196626:OWO196630 PGK196626:PGK196630 PQG196626:PQG196630 QAC196626:QAC196630 QJY196626:QJY196630 QTU196626:QTU196630 RDQ196626:RDQ196630 RNM196626:RNM196630 RXI196626:RXI196630 SHE196626:SHE196630 SRA196626:SRA196630 TAW196626:TAW196630 TKS196626:TKS196630 TUO196626:TUO196630 UEK196626:UEK196630 UOG196626:UOG196630 UYC196626:UYC196630 VHY196626:VHY196630 VRU196626:VRU196630 WBQ196626:WBQ196630 WLM196626:WLM196630 WVI196626:WVI196630 IW262162:IW262166 SS262162:SS262166 ACO262162:ACO262166 AMK262162:AMK262166 AWG262162:AWG262166 BGC262162:BGC262166 BPY262162:BPY262166 BZU262162:BZU262166 CJQ262162:CJQ262166 CTM262162:CTM262166 DDI262162:DDI262166 DNE262162:DNE262166 DXA262162:DXA262166 EGW262162:EGW262166 EQS262162:EQS262166 FAO262162:FAO262166 FKK262162:FKK262166 FUG262162:FUG262166 GEC262162:GEC262166 GNY262162:GNY262166 GXU262162:GXU262166 HHQ262162:HHQ262166 HRM262162:HRM262166 IBI262162:IBI262166 ILE262162:ILE262166 IVA262162:IVA262166 JEW262162:JEW262166 JOS262162:JOS262166 JYO262162:JYO262166 KIK262162:KIK262166 KSG262162:KSG262166 LCC262162:LCC262166 LLY262162:LLY262166 LVU262162:LVU262166 MFQ262162:MFQ262166 MPM262162:MPM262166 MZI262162:MZI262166 NJE262162:NJE262166 NTA262162:NTA262166 OCW262162:OCW262166 OMS262162:OMS262166 OWO262162:OWO262166 PGK262162:PGK262166 PQG262162:PQG262166 QAC262162:QAC262166 QJY262162:QJY262166 QTU262162:QTU262166 RDQ262162:RDQ262166 RNM262162:RNM262166 RXI262162:RXI262166 SHE262162:SHE262166 SRA262162:SRA262166 TAW262162:TAW262166 TKS262162:TKS262166 TUO262162:TUO262166 UEK262162:UEK262166 UOG262162:UOG262166 UYC262162:UYC262166 VHY262162:VHY262166 VRU262162:VRU262166 WBQ262162:WBQ262166 WLM262162:WLM262166 WVI262162:WVI262166 IW327698:IW327702 SS327698:SS327702 ACO327698:ACO327702 AMK327698:AMK327702 AWG327698:AWG327702 BGC327698:BGC327702 BPY327698:BPY327702 BZU327698:BZU327702 CJQ327698:CJQ327702 CTM327698:CTM327702 DDI327698:DDI327702 DNE327698:DNE327702 DXA327698:DXA327702 EGW327698:EGW327702 EQS327698:EQS327702 FAO327698:FAO327702 FKK327698:FKK327702 FUG327698:FUG327702 GEC327698:GEC327702 GNY327698:GNY327702 GXU327698:GXU327702 HHQ327698:HHQ327702 HRM327698:HRM327702 IBI327698:IBI327702 ILE327698:ILE327702 IVA327698:IVA327702 JEW327698:JEW327702 JOS327698:JOS327702 JYO327698:JYO327702 KIK327698:KIK327702 KSG327698:KSG327702 LCC327698:LCC327702 LLY327698:LLY327702 LVU327698:LVU327702 MFQ327698:MFQ327702 MPM327698:MPM327702 MZI327698:MZI327702 NJE327698:NJE327702 NTA327698:NTA327702 OCW327698:OCW327702 OMS327698:OMS327702 OWO327698:OWO327702 PGK327698:PGK327702 PQG327698:PQG327702 QAC327698:QAC327702 QJY327698:QJY327702 QTU327698:QTU327702 RDQ327698:RDQ327702 RNM327698:RNM327702 RXI327698:RXI327702 SHE327698:SHE327702 SRA327698:SRA327702 TAW327698:TAW327702 TKS327698:TKS327702 TUO327698:TUO327702 UEK327698:UEK327702 UOG327698:UOG327702 UYC327698:UYC327702 VHY327698:VHY327702 VRU327698:VRU327702 WBQ327698:WBQ327702 WLM327698:WLM327702 WVI327698:WVI327702 IW393234:IW393238 SS393234:SS393238 ACO393234:ACO393238 AMK393234:AMK393238 AWG393234:AWG393238 BGC393234:BGC393238 BPY393234:BPY393238 BZU393234:BZU393238 CJQ393234:CJQ393238 CTM393234:CTM393238 DDI393234:DDI393238 DNE393234:DNE393238 DXA393234:DXA393238 EGW393234:EGW393238 EQS393234:EQS393238 FAO393234:FAO393238 FKK393234:FKK393238 FUG393234:FUG393238 GEC393234:GEC393238 GNY393234:GNY393238 GXU393234:GXU393238 HHQ393234:HHQ393238 HRM393234:HRM393238 IBI393234:IBI393238 ILE393234:ILE393238 IVA393234:IVA393238 JEW393234:JEW393238 JOS393234:JOS393238 JYO393234:JYO393238 KIK393234:KIK393238 KSG393234:KSG393238 LCC393234:LCC393238 LLY393234:LLY393238 LVU393234:LVU393238 MFQ393234:MFQ393238 MPM393234:MPM393238 MZI393234:MZI393238 NJE393234:NJE393238 NTA393234:NTA393238 OCW393234:OCW393238 OMS393234:OMS393238 OWO393234:OWO393238 PGK393234:PGK393238 PQG393234:PQG393238 QAC393234:QAC393238 QJY393234:QJY393238 QTU393234:QTU393238 RDQ393234:RDQ393238 RNM393234:RNM393238 RXI393234:RXI393238 SHE393234:SHE393238 SRA393234:SRA393238 TAW393234:TAW393238 TKS393234:TKS393238 TUO393234:TUO393238 UEK393234:UEK393238 UOG393234:UOG393238 UYC393234:UYC393238 VHY393234:VHY393238 VRU393234:VRU393238 WBQ393234:WBQ393238 WLM393234:WLM393238 WVI393234:WVI393238 IW458770:IW458774 SS458770:SS458774 ACO458770:ACO458774 AMK458770:AMK458774 AWG458770:AWG458774 BGC458770:BGC458774 BPY458770:BPY458774 BZU458770:BZU458774 CJQ458770:CJQ458774 CTM458770:CTM458774 DDI458770:DDI458774 DNE458770:DNE458774 DXA458770:DXA458774 EGW458770:EGW458774 EQS458770:EQS458774 FAO458770:FAO458774 FKK458770:FKK458774 FUG458770:FUG458774 GEC458770:GEC458774 GNY458770:GNY458774 GXU458770:GXU458774 HHQ458770:HHQ458774 HRM458770:HRM458774 IBI458770:IBI458774 ILE458770:ILE458774 IVA458770:IVA458774 JEW458770:JEW458774 JOS458770:JOS458774 JYO458770:JYO458774 KIK458770:KIK458774 KSG458770:KSG458774 LCC458770:LCC458774 LLY458770:LLY458774 LVU458770:LVU458774 MFQ458770:MFQ458774 MPM458770:MPM458774 MZI458770:MZI458774 NJE458770:NJE458774 NTA458770:NTA458774 OCW458770:OCW458774 OMS458770:OMS458774 OWO458770:OWO458774 PGK458770:PGK458774 PQG458770:PQG458774 QAC458770:QAC458774 QJY458770:QJY458774 QTU458770:QTU458774 RDQ458770:RDQ458774 RNM458770:RNM458774 RXI458770:RXI458774 SHE458770:SHE458774 SRA458770:SRA458774 TAW458770:TAW458774 TKS458770:TKS458774 TUO458770:TUO458774 UEK458770:UEK458774 UOG458770:UOG458774 UYC458770:UYC458774 VHY458770:VHY458774 VRU458770:VRU458774 WBQ458770:WBQ458774 WLM458770:WLM458774 WVI458770:WVI458774 IW524306:IW524310 SS524306:SS524310 ACO524306:ACO524310 AMK524306:AMK524310 AWG524306:AWG524310 BGC524306:BGC524310 BPY524306:BPY524310 BZU524306:BZU524310 CJQ524306:CJQ524310 CTM524306:CTM524310 DDI524306:DDI524310 DNE524306:DNE524310 DXA524306:DXA524310 EGW524306:EGW524310 EQS524306:EQS524310 FAO524306:FAO524310 FKK524306:FKK524310 FUG524306:FUG524310 GEC524306:GEC524310 GNY524306:GNY524310 GXU524306:GXU524310 HHQ524306:HHQ524310 HRM524306:HRM524310 IBI524306:IBI524310 ILE524306:ILE524310 IVA524306:IVA524310 JEW524306:JEW524310 JOS524306:JOS524310 JYO524306:JYO524310 KIK524306:KIK524310 KSG524306:KSG524310 LCC524306:LCC524310 LLY524306:LLY524310 LVU524306:LVU524310 MFQ524306:MFQ524310 MPM524306:MPM524310 MZI524306:MZI524310 NJE524306:NJE524310 NTA524306:NTA524310 OCW524306:OCW524310 OMS524306:OMS524310 OWO524306:OWO524310 PGK524306:PGK524310 PQG524306:PQG524310 QAC524306:QAC524310 QJY524306:QJY524310 QTU524306:QTU524310 RDQ524306:RDQ524310 RNM524306:RNM524310 RXI524306:RXI524310 SHE524306:SHE524310 SRA524306:SRA524310 TAW524306:TAW524310 TKS524306:TKS524310 TUO524306:TUO524310 UEK524306:UEK524310 UOG524306:UOG524310 UYC524306:UYC524310 VHY524306:VHY524310 VRU524306:VRU524310 WBQ524306:WBQ524310 WLM524306:WLM524310 WVI524306:WVI524310 IW589842:IW589846 SS589842:SS589846 ACO589842:ACO589846 AMK589842:AMK589846 AWG589842:AWG589846 BGC589842:BGC589846 BPY589842:BPY589846 BZU589842:BZU589846 CJQ589842:CJQ589846 CTM589842:CTM589846 DDI589842:DDI589846 DNE589842:DNE589846 DXA589842:DXA589846 EGW589842:EGW589846 EQS589842:EQS589846 FAO589842:FAO589846 FKK589842:FKK589846 FUG589842:FUG589846 GEC589842:GEC589846 GNY589842:GNY589846 GXU589842:GXU589846 HHQ589842:HHQ589846 HRM589842:HRM589846 IBI589842:IBI589846 ILE589842:ILE589846 IVA589842:IVA589846 JEW589842:JEW589846 JOS589842:JOS589846 JYO589842:JYO589846 KIK589842:KIK589846 KSG589842:KSG589846 LCC589842:LCC589846 LLY589842:LLY589846 LVU589842:LVU589846 MFQ589842:MFQ589846 MPM589842:MPM589846 MZI589842:MZI589846 NJE589842:NJE589846 NTA589842:NTA589846 OCW589842:OCW589846 OMS589842:OMS589846 OWO589842:OWO589846 PGK589842:PGK589846 PQG589842:PQG589846 QAC589842:QAC589846 QJY589842:QJY589846 QTU589842:QTU589846 RDQ589842:RDQ589846 RNM589842:RNM589846 RXI589842:RXI589846 SHE589842:SHE589846 SRA589842:SRA589846 TAW589842:TAW589846 TKS589842:TKS589846 TUO589842:TUO589846 UEK589842:UEK589846 UOG589842:UOG589846 UYC589842:UYC589846 VHY589842:VHY589846 VRU589842:VRU589846 WBQ589842:WBQ589846 WLM589842:WLM589846 WVI589842:WVI589846 IW655378:IW655382 SS655378:SS655382 ACO655378:ACO655382 AMK655378:AMK655382 AWG655378:AWG655382 BGC655378:BGC655382 BPY655378:BPY655382 BZU655378:BZU655382 CJQ655378:CJQ655382 CTM655378:CTM655382 DDI655378:DDI655382 DNE655378:DNE655382 DXA655378:DXA655382 EGW655378:EGW655382 EQS655378:EQS655382 FAO655378:FAO655382 FKK655378:FKK655382 FUG655378:FUG655382 GEC655378:GEC655382 GNY655378:GNY655382 GXU655378:GXU655382 HHQ655378:HHQ655382 HRM655378:HRM655382 IBI655378:IBI655382 ILE655378:ILE655382 IVA655378:IVA655382 JEW655378:JEW655382 JOS655378:JOS655382 JYO655378:JYO655382 KIK655378:KIK655382 KSG655378:KSG655382 LCC655378:LCC655382 LLY655378:LLY655382 LVU655378:LVU655382 MFQ655378:MFQ655382 MPM655378:MPM655382 MZI655378:MZI655382 NJE655378:NJE655382 NTA655378:NTA655382 OCW655378:OCW655382 OMS655378:OMS655382 OWO655378:OWO655382 PGK655378:PGK655382 PQG655378:PQG655382 QAC655378:QAC655382 QJY655378:QJY655382 QTU655378:QTU655382 RDQ655378:RDQ655382 RNM655378:RNM655382 RXI655378:RXI655382 SHE655378:SHE655382 SRA655378:SRA655382 TAW655378:TAW655382 TKS655378:TKS655382 TUO655378:TUO655382 UEK655378:UEK655382 UOG655378:UOG655382 UYC655378:UYC655382 VHY655378:VHY655382 VRU655378:VRU655382 WBQ655378:WBQ655382 WLM655378:WLM655382 WVI655378:WVI655382 IW720914:IW720918 SS720914:SS720918 ACO720914:ACO720918 AMK720914:AMK720918 AWG720914:AWG720918 BGC720914:BGC720918 BPY720914:BPY720918 BZU720914:BZU720918 CJQ720914:CJQ720918 CTM720914:CTM720918 DDI720914:DDI720918 DNE720914:DNE720918 DXA720914:DXA720918 EGW720914:EGW720918 EQS720914:EQS720918 FAO720914:FAO720918 FKK720914:FKK720918 FUG720914:FUG720918 GEC720914:GEC720918 GNY720914:GNY720918 GXU720914:GXU720918 HHQ720914:HHQ720918 HRM720914:HRM720918 IBI720914:IBI720918 ILE720914:ILE720918 IVA720914:IVA720918 JEW720914:JEW720918 JOS720914:JOS720918 JYO720914:JYO720918 KIK720914:KIK720918 KSG720914:KSG720918 LCC720914:LCC720918 LLY720914:LLY720918 LVU720914:LVU720918 MFQ720914:MFQ720918 MPM720914:MPM720918 MZI720914:MZI720918 NJE720914:NJE720918 NTA720914:NTA720918 OCW720914:OCW720918 OMS720914:OMS720918 OWO720914:OWO720918 PGK720914:PGK720918 PQG720914:PQG720918 QAC720914:QAC720918 QJY720914:QJY720918 QTU720914:QTU720918 RDQ720914:RDQ720918 RNM720914:RNM720918 RXI720914:RXI720918 SHE720914:SHE720918 SRA720914:SRA720918 TAW720914:TAW720918 TKS720914:TKS720918 TUO720914:TUO720918 UEK720914:UEK720918 UOG720914:UOG720918 UYC720914:UYC720918 VHY720914:VHY720918 VRU720914:VRU720918 WBQ720914:WBQ720918 WLM720914:WLM720918 WVI720914:WVI720918 IW786450:IW786454 SS786450:SS786454 ACO786450:ACO786454 AMK786450:AMK786454 AWG786450:AWG786454 BGC786450:BGC786454 BPY786450:BPY786454 BZU786450:BZU786454 CJQ786450:CJQ786454 CTM786450:CTM786454 DDI786450:DDI786454 DNE786450:DNE786454 DXA786450:DXA786454 EGW786450:EGW786454 EQS786450:EQS786454 FAO786450:FAO786454 FKK786450:FKK786454 FUG786450:FUG786454 GEC786450:GEC786454 GNY786450:GNY786454 GXU786450:GXU786454 HHQ786450:HHQ786454 HRM786450:HRM786454 IBI786450:IBI786454 ILE786450:ILE786454 IVA786450:IVA786454 JEW786450:JEW786454 JOS786450:JOS786454 JYO786450:JYO786454 KIK786450:KIK786454 KSG786450:KSG786454 LCC786450:LCC786454 LLY786450:LLY786454 LVU786450:LVU786454 MFQ786450:MFQ786454 MPM786450:MPM786454 MZI786450:MZI786454 NJE786450:NJE786454 NTA786450:NTA786454 OCW786450:OCW786454 OMS786450:OMS786454 OWO786450:OWO786454 PGK786450:PGK786454 PQG786450:PQG786454 QAC786450:QAC786454 QJY786450:QJY786454 QTU786450:QTU786454 RDQ786450:RDQ786454 RNM786450:RNM786454 RXI786450:RXI786454 SHE786450:SHE786454 SRA786450:SRA786454 TAW786450:TAW786454 TKS786450:TKS786454 TUO786450:TUO786454 UEK786450:UEK786454 UOG786450:UOG786454 UYC786450:UYC786454 VHY786450:VHY786454 VRU786450:VRU786454 WBQ786450:WBQ786454 WLM786450:WLM786454 WVI786450:WVI786454 IW851986:IW851990 SS851986:SS851990 ACO851986:ACO851990 AMK851986:AMK851990 AWG851986:AWG851990 BGC851986:BGC851990 BPY851986:BPY851990 BZU851986:BZU851990 CJQ851986:CJQ851990 CTM851986:CTM851990 DDI851986:DDI851990 DNE851986:DNE851990 DXA851986:DXA851990 EGW851986:EGW851990 EQS851986:EQS851990 FAO851986:FAO851990 FKK851986:FKK851990 FUG851986:FUG851990 GEC851986:GEC851990 GNY851986:GNY851990 GXU851986:GXU851990 HHQ851986:HHQ851990 HRM851986:HRM851990 IBI851986:IBI851990 ILE851986:ILE851990 IVA851986:IVA851990 JEW851986:JEW851990 JOS851986:JOS851990 JYO851986:JYO851990 KIK851986:KIK851990 KSG851986:KSG851990 LCC851986:LCC851990 LLY851986:LLY851990 LVU851986:LVU851990 MFQ851986:MFQ851990 MPM851986:MPM851990 MZI851986:MZI851990 NJE851986:NJE851990 NTA851986:NTA851990 OCW851986:OCW851990 OMS851986:OMS851990 OWO851986:OWO851990 PGK851986:PGK851990 PQG851986:PQG851990 QAC851986:QAC851990 QJY851986:QJY851990 QTU851986:QTU851990 RDQ851986:RDQ851990 RNM851986:RNM851990 RXI851986:RXI851990 SHE851986:SHE851990 SRA851986:SRA851990 TAW851986:TAW851990 TKS851986:TKS851990 TUO851986:TUO851990 UEK851986:UEK851990 UOG851986:UOG851990 UYC851986:UYC851990 VHY851986:VHY851990 VRU851986:VRU851990 WBQ851986:WBQ851990 WLM851986:WLM851990 WVI851986:WVI851990 IW917522:IW917526 SS917522:SS917526 ACO917522:ACO917526 AMK917522:AMK917526 AWG917522:AWG917526 BGC917522:BGC917526 BPY917522:BPY917526 BZU917522:BZU917526 CJQ917522:CJQ917526 CTM917522:CTM917526 DDI917522:DDI917526 DNE917522:DNE917526 DXA917522:DXA917526 EGW917522:EGW917526 EQS917522:EQS917526 FAO917522:FAO917526 FKK917522:FKK917526 FUG917522:FUG917526 GEC917522:GEC917526 GNY917522:GNY917526 GXU917522:GXU917526 HHQ917522:HHQ917526 HRM917522:HRM917526 IBI917522:IBI917526 ILE917522:ILE917526 IVA917522:IVA917526 JEW917522:JEW917526 JOS917522:JOS917526 JYO917522:JYO917526 KIK917522:KIK917526 KSG917522:KSG917526 LCC917522:LCC917526 LLY917522:LLY917526 LVU917522:LVU917526 MFQ917522:MFQ917526 MPM917522:MPM917526 MZI917522:MZI917526 NJE917522:NJE917526 NTA917522:NTA917526 OCW917522:OCW917526 OMS917522:OMS917526 OWO917522:OWO917526 PGK917522:PGK917526 PQG917522:PQG917526 QAC917522:QAC917526 QJY917522:QJY917526 QTU917522:QTU917526 RDQ917522:RDQ917526 RNM917522:RNM917526 RXI917522:RXI917526 SHE917522:SHE917526 SRA917522:SRA917526 TAW917522:TAW917526 TKS917522:TKS917526 TUO917522:TUO917526 UEK917522:UEK917526 UOG917522:UOG917526 UYC917522:UYC917526 VHY917522:VHY917526 VRU917522:VRU917526 WBQ917522:WBQ917526 WLM917522:WLM917526 WVI917522:WVI917526 IW983058:IW983062 SS983058:SS983062 ACO983058:ACO983062 AMK983058:AMK983062 AWG983058:AWG983062 BGC983058:BGC983062 BPY983058:BPY983062 BZU983058:BZU983062 CJQ983058:CJQ983062 CTM983058:CTM983062 DDI983058:DDI983062 DNE983058:DNE983062 DXA983058:DXA983062 EGW983058:EGW983062 EQS983058:EQS983062 FAO983058:FAO983062 FKK983058:FKK983062 FUG983058:FUG983062 GEC983058:GEC983062 GNY983058:GNY983062 GXU983058:GXU983062 HHQ983058:HHQ983062 HRM983058:HRM983062 IBI983058:IBI983062 ILE983058:ILE983062 IVA983058:IVA983062 JEW983058:JEW983062 JOS983058:JOS983062 JYO983058:JYO983062 KIK983058:KIK983062 KSG983058:KSG983062 LCC983058:LCC983062 LLY983058:LLY983062 LVU983058:LVU983062 MFQ983058:MFQ983062 MPM983058:MPM983062 MZI983058:MZI983062 NJE983058:NJE983062 NTA983058:NTA983062 OCW983058:OCW983062 OMS983058:OMS983062 OWO983058:OWO983062 PGK983058:PGK983062 PQG983058:PQG983062 QAC983058:QAC983062 QJY983058:QJY983062 QTU983058:QTU983062 RDQ983058:RDQ983062 RNM983058:RNM983062 RXI983058:RXI983062 SHE983058:SHE983062 SRA983058:SRA983062 TAW983058:TAW983062 TKS983058:TKS983062 TUO983058:TUO983062 UEK983058:UEK983062 UOG983058:UOG983062 UYC983058:UYC983062 VHY983058:VHY983062 VRU983058:VRU983062 WBQ983058:WBQ983062 WLM983058:WLM983062 WVI983058:WVI983062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IW65530:IW65544 SS65530:SS65544 ACO65530:ACO65544 AMK65530:AMK65544 AWG65530:AWG65544 BGC65530:BGC65544 BPY65530:BPY65544 BZU65530:BZU65544 CJQ65530:CJQ65544 CTM65530:CTM65544 DDI65530:DDI65544 DNE65530:DNE65544 DXA65530:DXA65544 EGW65530:EGW65544 EQS65530:EQS65544 FAO65530:FAO65544 FKK65530:FKK65544 FUG65530:FUG65544 GEC65530:GEC65544 GNY65530:GNY65544 GXU65530:GXU65544 HHQ65530:HHQ65544 HRM65530:HRM65544 IBI65530:IBI65544 ILE65530:ILE65544 IVA65530:IVA65544 JEW65530:JEW65544 JOS65530:JOS65544 JYO65530:JYO65544 KIK65530:KIK65544 KSG65530:KSG65544 LCC65530:LCC65544 LLY65530:LLY65544 LVU65530:LVU65544 MFQ65530:MFQ65544 MPM65530:MPM65544 MZI65530:MZI65544 NJE65530:NJE65544 NTA65530:NTA65544 OCW65530:OCW65544 OMS65530:OMS65544 OWO65530:OWO65544 PGK65530:PGK65544 PQG65530:PQG65544 QAC65530:QAC65544 QJY65530:QJY65544 QTU65530:QTU65544 RDQ65530:RDQ65544 RNM65530:RNM65544 RXI65530:RXI65544 SHE65530:SHE65544 SRA65530:SRA65544 TAW65530:TAW65544 TKS65530:TKS65544 TUO65530:TUO65544 UEK65530:UEK65544 UOG65530:UOG65544 UYC65530:UYC65544 VHY65530:VHY65544 VRU65530:VRU65544 WBQ65530:WBQ65544 WLM65530:WLM65544 WVI65530:WVI65544 IW131066:IW131080 SS131066:SS131080 ACO131066:ACO131080 AMK131066:AMK131080 AWG131066:AWG131080 BGC131066:BGC131080 BPY131066:BPY131080 BZU131066:BZU131080 CJQ131066:CJQ131080 CTM131066:CTM131080 DDI131066:DDI131080 DNE131066:DNE131080 DXA131066:DXA131080 EGW131066:EGW131080 EQS131066:EQS131080 FAO131066:FAO131080 FKK131066:FKK131080 FUG131066:FUG131080 GEC131066:GEC131080 GNY131066:GNY131080 GXU131066:GXU131080 HHQ131066:HHQ131080 HRM131066:HRM131080 IBI131066:IBI131080 ILE131066:ILE131080 IVA131066:IVA131080 JEW131066:JEW131080 JOS131066:JOS131080 JYO131066:JYO131080 KIK131066:KIK131080 KSG131066:KSG131080 LCC131066:LCC131080 LLY131066:LLY131080 LVU131066:LVU131080 MFQ131066:MFQ131080 MPM131066:MPM131080 MZI131066:MZI131080 NJE131066:NJE131080 NTA131066:NTA131080 OCW131066:OCW131080 OMS131066:OMS131080 OWO131066:OWO131080 PGK131066:PGK131080 PQG131066:PQG131080 QAC131066:QAC131080 QJY131066:QJY131080 QTU131066:QTU131080 RDQ131066:RDQ131080 RNM131066:RNM131080 RXI131066:RXI131080 SHE131066:SHE131080 SRA131066:SRA131080 TAW131066:TAW131080 TKS131066:TKS131080 TUO131066:TUO131080 UEK131066:UEK131080 UOG131066:UOG131080 UYC131066:UYC131080 VHY131066:VHY131080 VRU131066:VRU131080 WBQ131066:WBQ131080 WLM131066:WLM131080 WVI131066:WVI131080 IW196602:IW196616 SS196602:SS196616 ACO196602:ACO196616 AMK196602:AMK196616 AWG196602:AWG196616 BGC196602:BGC196616 BPY196602:BPY196616 BZU196602:BZU196616 CJQ196602:CJQ196616 CTM196602:CTM196616 DDI196602:DDI196616 DNE196602:DNE196616 DXA196602:DXA196616 EGW196602:EGW196616 EQS196602:EQS196616 FAO196602:FAO196616 FKK196602:FKK196616 FUG196602:FUG196616 GEC196602:GEC196616 GNY196602:GNY196616 GXU196602:GXU196616 HHQ196602:HHQ196616 HRM196602:HRM196616 IBI196602:IBI196616 ILE196602:ILE196616 IVA196602:IVA196616 JEW196602:JEW196616 JOS196602:JOS196616 JYO196602:JYO196616 KIK196602:KIK196616 KSG196602:KSG196616 LCC196602:LCC196616 LLY196602:LLY196616 LVU196602:LVU196616 MFQ196602:MFQ196616 MPM196602:MPM196616 MZI196602:MZI196616 NJE196602:NJE196616 NTA196602:NTA196616 OCW196602:OCW196616 OMS196602:OMS196616 OWO196602:OWO196616 PGK196602:PGK196616 PQG196602:PQG196616 QAC196602:QAC196616 QJY196602:QJY196616 QTU196602:QTU196616 RDQ196602:RDQ196616 RNM196602:RNM196616 RXI196602:RXI196616 SHE196602:SHE196616 SRA196602:SRA196616 TAW196602:TAW196616 TKS196602:TKS196616 TUO196602:TUO196616 UEK196602:UEK196616 UOG196602:UOG196616 UYC196602:UYC196616 VHY196602:VHY196616 VRU196602:VRU196616 WBQ196602:WBQ196616 WLM196602:WLM196616 WVI196602:WVI196616 IW262138:IW262152 SS262138:SS262152 ACO262138:ACO262152 AMK262138:AMK262152 AWG262138:AWG262152 BGC262138:BGC262152 BPY262138:BPY262152 BZU262138:BZU262152 CJQ262138:CJQ262152 CTM262138:CTM262152 DDI262138:DDI262152 DNE262138:DNE262152 DXA262138:DXA262152 EGW262138:EGW262152 EQS262138:EQS262152 FAO262138:FAO262152 FKK262138:FKK262152 FUG262138:FUG262152 GEC262138:GEC262152 GNY262138:GNY262152 GXU262138:GXU262152 HHQ262138:HHQ262152 HRM262138:HRM262152 IBI262138:IBI262152 ILE262138:ILE262152 IVA262138:IVA262152 JEW262138:JEW262152 JOS262138:JOS262152 JYO262138:JYO262152 KIK262138:KIK262152 KSG262138:KSG262152 LCC262138:LCC262152 LLY262138:LLY262152 LVU262138:LVU262152 MFQ262138:MFQ262152 MPM262138:MPM262152 MZI262138:MZI262152 NJE262138:NJE262152 NTA262138:NTA262152 OCW262138:OCW262152 OMS262138:OMS262152 OWO262138:OWO262152 PGK262138:PGK262152 PQG262138:PQG262152 QAC262138:QAC262152 QJY262138:QJY262152 QTU262138:QTU262152 RDQ262138:RDQ262152 RNM262138:RNM262152 RXI262138:RXI262152 SHE262138:SHE262152 SRA262138:SRA262152 TAW262138:TAW262152 TKS262138:TKS262152 TUO262138:TUO262152 UEK262138:UEK262152 UOG262138:UOG262152 UYC262138:UYC262152 VHY262138:VHY262152 VRU262138:VRU262152 WBQ262138:WBQ262152 WLM262138:WLM262152 WVI262138:WVI262152 IW327674:IW327688 SS327674:SS327688 ACO327674:ACO327688 AMK327674:AMK327688 AWG327674:AWG327688 BGC327674:BGC327688 BPY327674:BPY327688 BZU327674:BZU327688 CJQ327674:CJQ327688 CTM327674:CTM327688 DDI327674:DDI327688 DNE327674:DNE327688 DXA327674:DXA327688 EGW327674:EGW327688 EQS327674:EQS327688 FAO327674:FAO327688 FKK327674:FKK327688 FUG327674:FUG327688 GEC327674:GEC327688 GNY327674:GNY327688 GXU327674:GXU327688 HHQ327674:HHQ327688 HRM327674:HRM327688 IBI327674:IBI327688 ILE327674:ILE327688 IVA327674:IVA327688 JEW327674:JEW327688 JOS327674:JOS327688 JYO327674:JYO327688 KIK327674:KIK327688 KSG327674:KSG327688 LCC327674:LCC327688 LLY327674:LLY327688 LVU327674:LVU327688 MFQ327674:MFQ327688 MPM327674:MPM327688 MZI327674:MZI327688 NJE327674:NJE327688 NTA327674:NTA327688 OCW327674:OCW327688 OMS327674:OMS327688 OWO327674:OWO327688 PGK327674:PGK327688 PQG327674:PQG327688 QAC327674:QAC327688 QJY327674:QJY327688 QTU327674:QTU327688 RDQ327674:RDQ327688 RNM327674:RNM327688 RXI327674:RXI327688 SHE327674:SHE327688 SRA327674:SRA327688 TAW327674:TAW327688 TKS327674:TKS327688 TUO327674:TUO327688 UEK327674:UEK327688 UOG327674:UOG327688 UYC327674:UYC327688 VHY327674:VHY327688 VRU327674:VRU327688 WBQ327674:WBQ327688 WLM327674:WLM327688 WVI327674:WVI327688 IW393210:IW393224 SS393210:SS393224 ACO393210:ACO393224 AMK393210:AMK393224 AWG393210:AWG393224 BGC393210:BGC393224 BPY393210:BPY393224 BZU393210:BZU393224 CJQ393210:CJQ393224 CTM393210:CTM393224 DDI393210:DDI393224 DNE393210:DNE393224 DXA393210:DXA393224 EGW393210:EGW393224 EQS393210:EQS393224 FAO393210:FAO393224 FKK393210:FKK393224 FUG393210:FUG393224 GEC393210:GEC393224 GNY393210:GNY393224 GXU393210:GXU393224 HHQ393210:HHQ393224 HRM393210:HRM393224 IBI393210:IBI393224 ILE393210:ILE393224 IVA393210:IVA393224 JEW393210:JEW393224 JOS393210:JOS393224 JYO393210:JYO393224 KIK393210:KIK393224 KSG393210:KSG393224 LCC393210:LCC393224 LLY393210:LLY393224 LVU393210:LVU393224 MFQ393210:MFQ393224 MPM393210:MPM393224 MZI393210:MZI393224 NJE393210:NJE393224 NTA393210:NTA393224 OCW393210:OCW393224 OMS393210:OMS393224 OWO393210:OWO393224 PGK393210:PGK393224 PQG393210:PQG393224 QAC393210:QAC393224 QJY393210:QJY393224 QTU393210:QTU393224 RDQ393210:RDQ393224 RNM393210:RNM393224 RXI393210:RXI393224 SHE393210:SHE393224 SRA393210:SRA393224 TAW393210:TAW393224 TKS393210:TKS393224 TUO393210:TUO393224 UEK393210:UEK393224 UOG393210:UOG393224 UYC393210:UYC393224 VHY393210:VHY393224 VRU393210:VRU393224 WBQ393210:WBQ393224 WLM393210:WLM393224 WVI393210:WVI393224 IW458746:IW458760 SS458746:SS458760 ACO458746:ACO458760 AMK458746:AMK458760 AWG458746:AWG458760 BGC458746:BGC458760 BPY458746:BPY458760 BZU458746:BZU458760 CJQ458746:CJQ458760 CTM458746:CTM458760 DDI458746:DDI458760 DNE458746:DNE458760 DXA458746:DXA458760 EGW458746:EGW458760 EQS458746:EQS458760 FAO458746:FAO458760 FKK458746:FKK458760 FUG458746:FUG458760 GEC458746:GEC458760 GNY458746:GNY458760 GXU458746:GXU458760 HHQ458746:HHQ458760 HRM458746:HRM458760 IBI458746:IBI458760 ILE458746:ILE458760 IVA458746:IVA458760 JEW458746:JEW458760 JOS458746:JOS458760 JYO458746:JYO458760 KIK458746:KIK458760 KSG458746:KSG458760 LCC458746:LCC458760 LLY458746:LLY458760 LVU458746:LVU458760 MFQ458746:MFQ458760 MPM458746:MPM458760 MZI458746:MZI458760 NJE458746:NJE458760 NTA458746:NTA458760 OCW458746:OCW458760 OMS458746:OMS458760 OWO458746:OWO458760 PGK458746:PGK458760 PQG458746:PQG458760 QAC458746:QAC458760 QJY458746:QJY458760 QTU458746:QTU458760 RDQ458746:RDQ458760 RNM458746:RNM458760 RXI458746:RXI458760 SHE458746:SHE458760 SRA458746:SRA458760 TAW458746:TAW458760 TKS458746:TKS458760 TUO458746:TUO458760 UEK458746:UEK458760 UOG458746:UOG458760 UYC458746:UYC458760 VHY458746:VHY458760 VRU458746:VRU458760 WBQ458746:WBQ458760 WLM458746:WLM458760 WVI458746:WVI458760 IW524282:IW524296 SS524282:SS524296 ACO524282:ACO524296 AMK524282:AMK524296 AWG524282:AWG524296 BGC524282:BGC524296 BPY524282:BPY524296 BZU524282:BZU524296 CJQ524282:CJQ524296 CTM524282:CTM524296 DDI524282:DDI524296 DNE524282:DNE524296 DXA524282:DXA524296 EGW524282:EGW524296 EQS524282:EQS524296 FAO524282:FAO524296 FKK524282:FKK524296 FUG524282:FUG524296 GEC524282:GEC524296 GNY524282:GNY524296 GXU524282:GXU524296 HHQ524282:HHQ524296 HRM524282:HRM524296 IBI524282:IBI524296 ILE524282:ILE524296 IVA524282:IVA524296 JEW524282:JEW524296 JOS524282:JOS524296 JYO524282:JYO524296 KIK524282:KIK524296 KSG524282:KSG524296 LCC524282:LCC524296 LLY524282:LLY524296 LVU524282:LVU524296 MFQ524282:MFQ524296 MPM524282:MPM524296 MZI524282:MZI524296 NJE524282:NJE524296 NTA524282:NTA524296 OCW524282:OCW524296 OMS524282:OMS524296 OWO524282:OWO524296 PGK524282:PGK524296 PQG524282:PQG524296 QAC524282:QAC524296 QJY524282:QJY524296 QTU524282:QTU524296 RDQ524282:RDQ524296 RNM524282:RNM524296 RXI524282:RXI524296 SHE524282:SHE524296 SRA524282:SRA524296 TAW524282:TAW524296 TKS524282:TKS524296 TUO524282:TUO524296 UEK524282:UEK524296 UOG524282:UOG524296 UYC524282:UYC524296 VHY524282:VHY524296 VRU524282:VRU524296 WBQ524282:WBQ524296 WLM524282:WLM524296 WVI524282:WVI524296 IW589818:IW589832 SS589818:SS589832 ACO589818:ACO589832 AMK589818:AMK589832 AWG589818:AWG589832 BGC589818:BGC589832 BPY589818:BPY589832 BZU589818:BZU589832 CJQ589818:CJQ589832 CTM589818:CTM589832 DDI589818:DDI589832 DNE589818:DNE589832 DXA589818:DXA589832 EGW589818:EGW589832 EQS589818:EQS589832 FAO589818:FAO589832 FKK589818:FKK589832 FUG589818:FUG589832 GEC589818:GEC589832 GNY589818:GNY589832 GXU589818:GXU589832 HHQ589818:HHQ589832 HRM589818:HRM589832 IBI589818:IBI589832 ILE589818:ILE589832 IVA589818:IVA589832 JEW589818:JEW589832 JOS589818:JOS589832 JYO589818:JYO589832 KIK589818:KIK589832 KSG589818:KSG589832 LCC589818:LCC589832 LLY589818:LLY589832 LVU589818:LVU589832 MFQ589818:MFQ589832 MPM589818:MPM589832 MZI589818:MZI589832 NJE589818:NJE589832 NTA589818:NTA589832 OCW589818:OCW589832 OMS589818:OMS589832 OWO589818:OWO589832 PGK589818:PGK589832 PQG589818:PQG589832 QAC589818:QAC589832 QJY589818:QJY589832 QTU589818:QTU589832 RDQ589818:RDQ589832 RNM589818:RNM589832 RXI589818:RXI589832 SHE589818:SHE589832 SRA589818:SRA589832 TAW589818:TAW589832 TKS589818:TKS589832 TUO589818:TUO589832 UEK589818:UEK589832 UOG589818:UOG589832 UYC589818:UYC589832 VHY589818:VHY589832 VRU589818:VRU589832 WBQ589818:WBQ589832 WLM589818:WLM589832 WVI589818:WVI589832 IW655354:IW655368 SS655354:SS655368 ACO655354:ACO655368 AMK655354:AMK655368 AWG655354:AWG655368 BGC655354:BGC655368 BPY655354:BPY655368 BZU655354:BZU655368 CJQ655354:CJQ655368 CTM655354:CTM655368 DDI655354:DDI655368 DNE655354:DNE655368 DXA655354:DXA655368 EGW655354:EGW655368 EQS655354:EQS655368 FAO655354:FAO655368 FKK655354:FKK655368 FUG655354:FUG655368 GEC655354:GEC655368 GNY655354:GNY655368 GXU655354:GXU655368 HHQ655354:HHQ655368 HRM655354:HRM655368 IBI655354:IBI655368 ILE655354:ILE655368 IVA655354:IVA655368 JEW655354:JEW655368 JOS655354:JOS655368 JYO655354:JYO655368 KIK655354:KIK655368 KSG655354:KSG655368 LCC655354:LCC655368 LLY655354:LLY655368 LVU655354:LVU655368 MFQ655354:MFQ655368 MPM655354:MPM655368 MZI655354:MZI655368 NJE655354:NJE655368 NTA655354:NTA655368 OCW655354:OCW655368 OMS655354:OMS655368 OWO655354:OWO655368 PGK655354:PGK655368 PQG655354:PQG655368 QAC655354:QAC655368 QJY655354:QJY655368 QTU655354:QTU655368 RDQ655354:RDQ655368 RNM655354:RNM655368 RXI655354:RXI655368 SHE655354:SHE655368 SRA655354:SRA655368 TAW655354:TAW655368 TKS655354:TKS655368 TUO655354:TUO655368 UEK655354:UEK655368 UOG655354:UOG655368 UYC655354:UYC655368 VHY655354:VHY655368 VRU655354:VRU655368 WBQ655354:WBQ655368 WLM655354:WLM655368 WVI655354:WVI655368 IW720890:IW720904 SS720890:SS720904 ACO720890:ACO720904 AMK720890:AMK720904 AWG720890:AWG720904 BGC720890:BGC720904 BPY720890:BPY720904 BZU720890:BZU720904 CJQ720890:CJQ720904 CTM720890:CTM720904 DDI720890:DDI720904 DNE720890:DNE720904 DXA720890:DXA720904 EGW720890:EGW720904 EQS720890:EQS720904 FAO720890:FAO720904 FKK720890:FKK720904 FUG720890:FUG720904 GEC720890:GEC720904 GNY720890:GNY720904 GXU720890:GXU720904 HHQ720890:HHQ720904 HRM720890:HRM720904 IBI720890:IBI720904 ILE720890:ILE720904 IVA720890:IVA720904 JEW720890:JEW720904 JOS720890:JOS720904 JYO720890:JYO720904 KIK720890:KIK720904 KSG720890:KSG720904 LCC720890:LCC720904 LLY720890:LLY720904 LVU720890:LVU720904 MFQ720890:MFQ720904 MPM720890:MPM720904 MZI720890:MZI720904 NJE720890:NJE720904 NTA720890:NTA720904 OCW720890:OCW720904 OMS720890:OMS720904 OWO720890:OWO720904 PGK720890:PGK720904 PQG720890:PQG720904 QAC720890:QAC720904 QJY720890:QJY720904 QTU720890:QTU720904 RDQ720890:RDQ720904 RNM720890:RNM720904 RXI720890:RXI720904 SHE720890:SHE720904 SRA720890:SRA720904 TAW720890:TAW720904 TKS720890:TKS720904 TUO720890:TUO720904 UEK720890:UEK720904 UOG720890:UOG720904 UYC720890:UYC720904 VHY720890:VHY720904 VRU720890:VRU720904 WBQ720890:WBQ720904 WLM720890:WLM720904 WVI720890:WVI720904 IW786426:IW786440 SS786426:SS786440 ACO786426:ACO786440 AMK786426:AMK786440 AWG786426:AWG786440 BGC786426:BGC786440 BPY786426:BPY786440 BZU786426:BZU786440 CJQ786426:CJQ786440 CTM786426:CTM786440 DDI786426:DDI786440 DNE786426:DNE786440 DXA786426:DXA786440 EGW786426:EGW786440 EQS786426:EQS786440 FAO786426:FAO786440 FKK786426:FKK786440 FUG786426:FUG786440 GEC786426:GEC786440 GNY786426:GNY786440 GXU786426:GXU786440 HHQ786426:HHQ786440 HRM786426:HRM786440 IBI786426:IBI786440 ILE786426:ILE786440 IVA786426:IVA786440 JEW786426:JEW786440 JOS786426:JOS786440 JYO786426:JYO786440 KIK786426:KIK786440 KSG786426:KSG786440 LCC786426:LCC786440 LLY786426:LLY786440 LVU786426:LVU786440 MFQ786426:MFQ786440 MPM786426:MPM786440 MZI786426:MZI786440 NJE786426:NJE786440 NTA786426:NTA786440 OCW786426:OCW786440 OMS786426:OMS786440 OWO786426:OWO786440 PGK786426:PGK786440 PQG786426:PQG786440 QAC786426:QAC786440 QJY786426:QJY786440 QTU786426:QTU786440 RDQ786426:RDQ786440 RNM786426:RNM786440 RXI786426:RXI786440 SHE786426:SHE786440 SRA786426:SRA786440 TAW786426:TAW786440 TKS786426:TKS786440 TUO786426:TUO786440 UEK786426:UEK786440 UOG786426:UOG786440 UYC786426:UYC786440 VHY786426:VHY786440 VRU786426:VRU786440 WBQ786426:WBQ786440 WLM786426:WLM786440 WVI786426:WVI786440 IW851962:IW851976 SS851962:SS851976 ACO851962:ACO851976 AMK851962:AMK851976 AWG851962:AWG851976 BGC851962:BGC851976 BPY851962:BPY851976 BZU851962:BZU851976 CJQ851962:CJQ851976 CTM851962:CTM851976 DDI851962:DDI851976 DNE851962:DNE851976 DXA851962:DXA851976 EGW851962:EGW851976 EQS851962:EQS851976 FAO851962:FAO851976 FKK851962:FKK851976 FUG851962:FUG851976 GEC851962:GEC851976 GNY851962:GNY851976 GXU851962:GXU851976 HHQ851962:HHQ851976 HRM851962:HRM851976 IBI851962:IBI851976 ILE851962:ILE851976 IVA851962:IVA851976 JEW851962:JEW851976 JOS851962:JOS851976 JYO851962:JYO851976 KIK851962:KIK851976 KSG851962:KSG851976 LCC851962:LCC851976 LLY851962:LLY851976 LVU851962:LVU851976 MFQ851962:MFQ851976 MPM851962:MPM851976 MZI851962:MZI851976 NJE851962:NJE851976 NTA851962:NTA851976 OCW851962:OCW851976 OMS851962:OMS851976 OWO851962:OWO851976 PGK851962:PGK851976 PQG851962:PQG851976 QAC851962:QAC851976 QJY851962:QJY851976 QTU851962:QTU851976 RDQ851962:RDQ851976 RNM851962:RNM851976 RXI851962:RXI851976 SHE851962:SHE851976 SRA851962:SRA851976 TAW851962:TAW851976 TKS851962:TKS851976 TUO851962:TUO851976 UEK851962:UEK851976 UOG851962:UOG851976 UYC851962:UYC851976 VHY851962:VHY851976 VRU851962:VRU851976 WBQ851962:WBQ851976 WLM851962:WLM851976 WVI851962:WVI851976 IW917498:IW917512 SS917498:SS917512 ACO917498:ACO917512 AMK917498:AMK917512 AWG917498:AWG917512 BGC917498:BGC917512 BPY917498:BPY917512 BZU917498:BZU917512 CJQ917498:CJQ917512 CTM917498:CTM917512 DDI917498:DDI917512 DNE917498:DNE917512 DXA917498:DXA917512 EGW917498:EGW917512 EQS917498:EQS917512 FAO917498:FAO917512 FKK917498:FKK917512 FUG917498:FUG917512 GEC917498:GEC917512 GNY917498:GNY917512 GXU917498:GXU917512 HHQ917498:HHQ917512 HRM917498:HRM917512 IBI917498:IBI917512 ILE917498:ILE917512 IVA917498:IVA917512 JEW917498:JEW917512 JOS917498:JOS917512 JYO917498:JYO917512 KIK917498:KIK917512 KSG917498:KSG917512 LCC917498:LCC917512 LLY917498:LLY917512 LVU917498:LVU917512 MFQ917498:MFQ917512 MPM917498:MPM917512 MZI917498:MZI917512 NJE917498:NJE917512 NTA917498:NTA917512 OCW917498:OCW917512 OMS917498:OMS917512 OWO917498:OWO917512 PGK917498:PGK917512 PQG917498:PQG917512 QAC917498:QAC917512 QJY917498:QJY917512 QTU917498:QTU917512 RDQ917498:RDQ917512 RNM917498:RNM917512 RXI917498:RXI917512 SHE917498:SHE917512 SRA917498:SRA917512 TAW917498:TAW917512 TKS917498:TKS917512 TUO917498:TUO917512 UEK917498:UEK917512 UOG917498:UOG917512 UYC917498:UYC917512 VHY917498:VHY917512 VRU917498:VRU917512 WBQ917498:WBQ917512 WLM917498:WLM917512 WVI917498:WVI917512 IW983034:IW983048 SS983034:SS983048 ACO983034:ACO983048 AMK983034:AMK983048 AWG983034:AWG983048 BGC983034:BGC983048 BPY983034:BPY983048 BZU983034:BZU983048 CJQ983034:CJQ983048 CTM983034:CTM983048 DDI983034:DDI983048 DNE983034:DNE983048 DXA983034:DXA983048 EGW983034:EGW983048 EQS983034:EQS983048 FAO983034:FAO983048 FKK983034:FKK983048 FUG983034:FUG983048 GEC983034:GEC983048 GNY983034:GNY983048 GXU983034:GXU983048 HHQ983034:HHQ983048 HRM983034:HRM983048 IBI983034:IBI983048 ILE983034:ILE983048 IVA983034:IVA983048 JEW983034:JEW983048 JOS983034:JOS983048 JYO983034:JYO983048 KIK983034:KIK983048 KSG983034:KSG983048 LCC983034:LCC983048 LLY983034:LLY983048 LVU983034:LVU983048 MFQ983034:MFQ983048 MPM983034:MPM983048 MZI983034:MZI983048 NJE983034:NJE983048 NTA983034:NTA983048 OCW983034:OCW983048 OMS983034:OMS983048 OWO983034:OWO983048 PGK983034:PGK983048 PQG983034:PQG983048 QAC983034:QAC983048 QJY983034:QJY983048 QTU983034:QTU983048 RDQ983034:RDQ983048 RNM983034:RNM983048 RXI983034:RXI983048 SHE983034:SHE983048 SRA983034:SRA983048 TAW983034:TAW983048 TKS983034:TKS983048 TUO983034:TUO983048 UEK983034:UEK983048 UOG983034:UOG983048 UYC983034:UYC983048 VHY983034:VHY983048 VRU983034:VRU983048 WBQ983034:WBQ983048 WLM983034:WLM983048 WVI983034:WVI983048 WVI8:WVI23 WLM8:WLM23 WBQ8:WBQ23 VRU8:VRU23 VHY8:VHY23 UYC8:UYC23 UOG8:UOG23 UEK8:UEK23 TUO8:TUO23 TKS8:TKS23 TAW8:TAW23 SRA8:SRA23 SHE8:SHE23 RXI8:RXI23 RNM8:RNM23 RDQ8:RDQ23 QTU8:QTU23 QJY8:QJY23 QAC8:QAC23 PQG8:PQG23 PGK8:PGK23 OWO8:OWO23 OMS8:OMS23 OCW8:OCW23 NTA8:NTA23 NJE8:NJE23 MZI8:MZI23 MPM8:MPM23 MFQ8:MFQ23 LVU8:LVU23 LLY8:LLY23 LCC8:LCC23 KSG8:KSG23 KIK8:KIK23 JYO8:JYO23 JOS8:JOS23 JEW8:JEW23 IVA8:IVA23 ILE8:ILE23 IBI8:IBI23 HRM8:HRM23 HHQ8:HHQ23 GXU8:GXU23 GNY8:GNY23 GEC8:GEC23 FUG8:FUG23 FKK8:FKK23 FAO8:FAO23 EQS8:EQS23 EGW8:EGW23 DXA8:DXA23 DNE8:DNE23 DDI8:DDI23 CTM8:CTM23 CJQ8:CJQ23 BZU8:BZU23 BPY8:BPY23 BGC8:BGC23 AWG8:AWG23 AMK8:AMK23 ACO8:ACO23 SS8:SS23 IW8:IW23 WVI33:WVI36 WLM33:WLM36 WBQ33:WBQ36 VRU33:VRU36 VHY33:VHY36 UYC33:UYC36 UOG33:UOG36 UEK33:UEK36 TUO33:TUO36 TKS33:TKS36 TAW33:TAW36 SRA33:SRA36 SHE33:SHE36 RXI33:RXI36 RNM33:RNM36 RDQ33:RDQ36 QTU33:QTU36 QJY33:QJY36 QAC33:QAC36 PQG33:PQG36 PGK33:PGK36 OWO33:OWO36 OMS33:OMS36 OCW33:OCW36 NTA33:NTA36 NJE33:NJE36 MZI33:MZI36 MPM33:MPM36 MFQ33:MFQ36 LVU33:LVU36 LLY33:LLY36 LCC33:LCC36 KSG33:KSG36 KIK33:KIK36 JYO33:JYO36 JOS33:JOS36 JEW33:JEW36 IVA33:IVA36 ILE33:ILE36 IBI33:IBI36 HRM33:HRM36 HHQ33:HHQ36 GXU33:GXU36 GNY33:GNY36 GEC33:GEC36 FUG33:FUG36 FKK33:FKK36 FAO33:FAO36 EQS33:EQS36 EGW33:EGW36 DXA33:DXA36 DNE33:DNE36 DDI33:DDI36 CTM33:CTM36 CJQ33:CJQ36 BZU33:BZU36 BPY33:BPY36 BGC33:BGC36 AWG33:AWG36 AMK33:AMK36 ACO33:ACO36 SS33:SS36 IW33:IW36 WVL24:WVL25 WLP24:WLP25 WBT24:WBT25 VRX24:VRX25 VIB24:VIB25 UYF24:UYF25 UOJ24:UOJ25 UEN24:UEN25 TUR24:TUR25 TKV24:TKV25 TAZ24:TAZ25 SRD24:SRD25 SHH24:SHH25 RXL24:RXL25 RNP24:RNP25 RDT24:RDT25 QTX24:QTX25 QKB24:QKB25 QAF24:QAF25 PQJ24:PQJ25 PGN24:PGN25 OWR24:OWR25 OMV24:OMV25 OCZ24:OCZ25 NTD24:NTD25 NJH24:NJH25 MZL24:MZL25 MPP24:MPP25 MFT24:MFT25 LVX24:LVX25 LMB24:LMB25 LCF24:LCF25 KSJ24:KSJ25 KIN24:KIN25 JYR24:JYR25 JOV24:JOV25 JEZ24:JEZ25 IVD24:IVD25 ILH24:ILH25 IBL24:IBL25 HRP24:HRP25 HHT24:HHT25 GXX24:GXX25 GOB24:GOB25 GEF24:GEF25 FUJ24:FUJ25 FKN24:FKN25 FAR24:FAR25 EQV24:EQV25 EGZ24:EGZ25 DXD24:DXD25 DNH24:DNH25 DDL24:DDL25 CTP24:CTP25 CJT24:CJT25 BZX24:BZX25 BQB24:BQB25 BGF24:BGF25 AWJ24:AWJ25 AMN24:AMN25 ACR24:ACR25 SV24:SV25 IZ24:IZ25 D24:D25 WVI39:WVI42 WLM39:WLM42 WBQ39:WBQ42 VRU39:VRU42 VHY39:VHY42 UYC39:UYC42 UOG39:UOG42 UEK39:UEK42 TUO39:TUO42 TKS39:TKS42 TAW39:TAW42 SRA39:SRA42 SHE39:SHE42 RXI39:RXI42 RNM39:RNM42 RDQ39:RDQ42 QTU39:QTU42 QJY39:QJY42 QAC39:QAC42 PQG39:PQG42 PGK39:PGK42 OWO39:OWO42 OMS39:OMS42 OCW39:OCW42 NTA39:NTA42 NJE39:NJE42 MZI39:MZI42 MPM39:MPM42 MFQ39:MFQ42 LVU39:LVU42 LLY39:LLY42 LCC39:LCC42 KSG39:KSG42 KIK39:KIK42 JYO39:JYO42 JOS39:JOS42 JEW39:JEW42 IVA39:IVA42 ILE39:ILE42 IBI39:IBI42 HRM39:HRM42 HHQ39:HHQ42 GXU39:GXU42 GNY39:GNY42 GEC39:GEC42 FUG39:FUG42 FKK39:FKK42 FAO39:FAO42 EQS39:EQS42 EGW39:EGW42 DXA39:DXA42 DNE39:DNE42 DDI39:DDI42 CTM39:CTM42 CJQ39:CJQ42 BZU39:BZU42 BPY39:BPY42 BGC39:BGC42 AWG39:AWG42 AMK39:AMK42 ACO39:ACO42 SS39:SS42 IW39:IW42">
      <formula1>#REF!</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64:C65565 IY65564:IY65565 SU65564:SU65565 ACQ65564:ACQ65565 AMM65564:AMM65565 AWI65564:AWI65565 BGE65564:BGE65565 BQA65564:BQA65565 BZW65564:BZW65565 CJS65564:CJS65565 CTO65564:CTO65565 DDK65564:DDK65565 DNG65564:DNG65565 DXC65564:DXC65565 EGY65564:EGY65565 EQU65564:EQU65565 FAQ65564:FAQ65565 FKM65564:FKM65565 FUI65564:FUI65565 GEE65564:GEE65565 GOA65564:GOA65565 GXW65564:GXW65565 HHS65564:HHS65565 HRO65564:HRO65565 IBK65564:IBK65565 ILG65564:ILG65565 IVC65564:IVC65565 JEY65564:JEY65565 JOU65564:JOU65565 JYQ65564:JYQ65565 KIM65564:KIM65565 KSI65564:KSI65565 LCE65564:LCE65565 LMA65564:LMA65565 LVW65564:LVW65565 MFS65564:MFS65565 MPO65564:MPO65565 MZK65564:MZK65565 NJG65564:NJG65565 NTC65564:NTC65565 OCY65564:OCY65565 OMU65564:OMU65565 OWQ65564:OWQ65565 PGM65564:PGM65565 PQI65564:PQI65565 QAE65564:QAE65565 QKA65564:QKA65565 QTW65564:QTW65565 RDS65564:RDS65565 RNO65564:RNO65565 RXK65564:RXK65565 SHG65564:SHG65565 SRC65564:SRC65565 TAY65564:TAY65565 TKU65564:TKU65565 TUQ65564:TUQ65565 UEM65564:UEM65565 UOI65564:UOI65565 UYE65564:UYE65565 VIA65564:VIA65565 VRW65564:VRW65565 WBS65564:WBS65565 WLO65564:WLO65565 WVK65564:WVK65565 C131100:C131101 IY131100:IY131101 SU131100:SU131101 ACQ131100:ACQ131101 AMM131100:AMM131101 AWI131100:AWI131101 BGE131100:BGE131101 BQA131100:BQA131101 BZW131100:BZW131101 CJS131100:CJS131101 CTO131100:CTO131101 DDK131100:DDK131101 DNG131100:DNG131101 DXC131100:DXC131101 EGY131100:EGY131101 EQU131100:EQU131101 FAQ131100:FAQ131101 FKM131100:FKM131101 FUI131100:FUI131101 GEE131100:GEE131101 GOA131100:GOA131101 GXW131100:GXW131101 HHS131100:HHS131101 HRO131100:HRO131101 IBK131100:IBK131101 ILG131100:ILG131101 IVC131100:IVC131101 JEY131100:JEY131101 JOU131100:JOU131101 JYQ131100:JYQ131101 KIM131100:KIM131101 KSI131100:KSI131101 LCE131100:LCE131101 LMA131100:LMA131101 LVW131100:LVW131101 MFS131100:MFS131101 MPO131100:MPO131101 MZK131100:MZK131101 NJG131100:NJG131101 NTC131100:NTC131101 OCY131100:OCY131101 OMU131100:OMU131101 OWQ131100:OWQ131101 PGM131100:PGM131101 PQI131100:PQI131101 QAE131100:QAE131101 QKA131100:QKA131101 QTW131100:QTW131101 RDS131100:RDS131101 RNO131100:RNO131101 RXK131100:RXK131101 SHG131100:SHG131101 SRC131100:SRC131101 TAY131100:TAY131101 TKU131100:TKU131101 TUQ131100:TUQ131101 UEM131100:UEM131101 UOI131100:UOI131101 UYE131100:UYE131101 VIA131100:VIA131101 VRW131100:VRW131101 WBS131100:WBS131101 WLO131100:WLO131101 WVK131100:WVK131101 C196636:C196637 IY196636:IY196637 SU196636:SU196637 ACQ196636:ACQ196637 AMM196636:AMM196637 AWI196636:AWI196637 BGE196636:BGE196637 BQA196636:BQA196637 BZW196636:BZW196637 CJS196636:CJS196637 CTO196636:CTO196637 DDK196636:DDK196637 DNG196636:DNG196637 DXC196636:DXC196637 EGY196636:EGY196637 EQU196636:EQU196637 FAQ196636:FAQ196637 FKM196636:FKM196637 FUI196636:FUI196637 GEE196636:GEE196637 GOA196636:GOA196637 GXW196636:GXW196637 HHS196636:HHS196637 HRO196636:HRO196637 IBK196636:IBK196637 ILG196636:ILG196637 IVC196636:IVC196637 JEY196636:JEY196637 JOU196636:JOU196637 JYQ196636:JYQ196637 KIM196636:KIM196637 KSI196636:KSI196637 LCE196636:LCE196637 LMA196636:LMA196637 LVW196636:LVW196637 MFS196636:MFS196637 MPO196636:MPO196637 MZK196636:MZK196637 NJG196636:NJG196637 NTC196636:NTC196637 OCY196636:OCY196637 OMU196636:OMU196637 OWQ196636:OWQ196637 PGM196636:PGM196637 PQI196636:PQI196637 QAE196636:QAE196637 QKA196636:QKA196637 QTW196636:QTW196637 RDS196636:RDS196637 RNO196636:RNO196637 RXK196636:RXK196637 SHG196636:SHG196637 SRC196636:SRC196637 TAY196636:TAY196637 TKU196636:TKU196637 TUQ196636:TUQ196637 UEM196636:UEM196637 UOI196636:UOI196637 UYE196636:UYE196637 VIA196636:VIA196637 VRW196636:VRW196637 WBS196636:WBS196637 WLO196636:WLO196637 WVK196636:WVK196637 C262172:C262173 IY262172:IY262173 SU262172:SU262173 ACQ262172:ACQ262173 AMM262172:AMM262173 AWI262172:AWI262173 BGE262172:BGE262173 BQA262172:BQA262173 BZW262172:BZW262173 CJS262172:CJS262173 CTO262172:CTO262173 DDK262172:DDK262173 DNG262172:DNG262173 DXC262172:DXC262173 EGY262172:EGY262173 EQU262172:EQU262173 FAQ262172:FAQ262173 FKM262172:FKM262173 FUI262172:FUI262173 GEE262172:GEE262173 GOA262172:GOA262173 GXW262172:GXW262173 HHS262172:HHS262173 HRO262172:HRO262173 IBK262172:IBK262173 ILG262172:ILG262173 IVC262172:IVC262173 JEY262172:JEY262173 JOU262172:JOU262173 JYQ262172:JYQ262173 KIM262172:KIM262173 KSI262172:KSI262173 LCE262172:LCE262173 LMA262172:LMA262173 LVW262172:LVW262173 MFS262172:MFS262173 MPO262172:MPO262173 MZK262172:MZK262173 NJG262172:NJG262173 NTC262172:NTC262173 OCY262172:OCY262173 OMU262172:OMU262173 OWQ262172:OWQ262173 PGM262172:PGM262173 PQI262172:PQI262173 QAE262172:QAE262173 QKA262172:QKA262173 QTW262172:QTW262173 RDS262172:RDS262173 RNO262172:RNO262173 RXK262172:RXK262173 SHG262172:SHG262173 SRC262172:SRC262173 TAY262172:TAY262173 TKU262172:TKU262173 TUQ262172:TUQ262173 UEM262172:UEM262173 UOI262172:UOI262173 UYE262172:UYE262173 VIA262172:VIA262173 VRW262172:VRW262173 WBS262172:WBS262173 WLO262172:WLO262173 WVK262172:WVK262173 C327708:C327709 IY327708:IY327709 SU327708:SU327709 ACQ327708:ACQ327709 AMM327708:AMM327709 AWI327708:AWI327709 BGE327708:BGE327709 BQA327708:BQA327709 BZW327708:BZW327709 CJS327708:CJS327709 CTO327708:CTO327709 DDK327708:DDK327709 DNG327708:DNG327709 DXC327708:DXC327709 EGY327708:EGY327709 EQU327708:EQU327709 FAQ327708:FAQ327709 FKM327708:FKM327709 FUI327708:FUI327709 GEE327708:GEE327709 GOA327708:GOA327709 GXW327708:GXW327709 HHS327708:HHS327709 HRO327708:HRO327709 IBK327708:IBK327709 ILG327708:ILG327709 IVC327708:IVC327709 JEY327708:JEY327709 JOU327708:JOU327709 JYQ327708:JYQ327709 KIM327708:KIM327709 KSI327708:KSI327709 LCE327708:LCE327709 LMA327708:LMA327709 LVW327708:LVW327709 MFS327708:MFS327709 MPO327708:MPO327709 MZK327708:MZK327709 NJG327708:NJG327709 NTC327708:NTC327709 OCY327708:OCY327709 OMU327708:OMU327709 OWQ327708:OWQ327709 PGM327708:PGM327709 PQI327708:PQI327709 QAE327708:QAE327709 QKA327708:QKA327709 QTW327708:QTW327709 RDS327708:RDS327709 RNO327708:RNO327709 RXK327708:RXK327709 SHG327708:SHG327709 SRC327708:SRC327709 TAY327708:TAY327709 TKU327708:TKU327709 TUQ327708:TUQ327709 UEM327708:UEM327709 UOI327708:UOI327709 UYE327708:UYE327709 VIA327708:VIA327709 VRW327708:VRW327709 WBS327708:WBS327709 WLO327708:WLO327709 WVK327708:WVK327709 C393244:C393245 IY393244:IY393245 SU393244:SU393245 ACQ393244:ACQ393245 AMM393244:AMM393245 AWI393244:AWI393245 BGE393244:BGE393245 BQA393244:BQA393245 BZW393244:BZW393245 CJS393244:CJS393245 CTO393244:CTO393245 DDK393244:DDK393245 DNG393244:DNG393245 DXC393244:DXC393245 EGY393244:EGY393245 EQU393244:EQU393245 FAQ393244:FAQ393245 FKM393244:FKM393245 FUI393244:FUI393245 GEE393244:GEE393245 GOA393244:GOA393245 GXW393244:GXW393245 HHS393244:HHS393245 HRO393244:HRO393245 IBK393244:IBK393245 ILG393244:ILG393245 IVC393244:IVC393245 JEY393244:JEY393245 JOU393244:JOU393245 JYQ393244:JYQ393245 KIM393244:KIM393245 KSI393244:KSI393245 LCE393244:LCE393245 LMA393244:LMA393245 LVW393244:LVW393245 MFS393244:MFS393245 MPO393244:MPO393245 MZK393244:MZK393245 NJG393244:NJG393245 NTC393244:NTC393245 OCY393244:OCY393245 OMU393244:OMU393245 OWQ393244:OWQ393245 PGM393244:PGM393245 PQI393244:PQI393245 QAE393244:QAE393245 QKA393244:QKA393245 QTW393244:QTW393245 RDS393244:RDS393245 RNO393244:RNO393245 RXK393244:RXK393245 SHG393244:SHG393245 SRC393244:SRC393245 TAY393244:TAY393245 TKU393244:TKU393245 TUQ393244:TUQ393245 UEM393244:UEM393245 UOI393244:UOI393245 UYE393244:UYE393245 VIA393244:VIA393245 VRW393244:VRW393245 WBS393244:WBS393245 WLO393244:WLO393245 WVK393244:WVK393245 C458780:C458781 IY458780:IY458781 SU458780:SU458781 ACQ458780:ACQ458781 AMM458780:AMM458781 AWI458780:AWI458781 BGE458780:BGE458781 BQA458780:BQA458781 BZW458780:BZW458781 CJS458780:CJS458781 CTO458780:CTO458781 DDK458780:DDK458781 DNG458780:DNG458781 DXC458780:DXC458781 EGY458780:EGY458781 EQU458780:EQU458781 FAQ458780:FAQ458781 FKM458780:FKM458781 FUI458780:FUI458781 GEE458780:GEE458781 GOA458780:GOA458781 GXW458780:GXW458781 HHS458780:HHS458781 HRO458780:HRO458781 IBK458780:IBK458781 ILG458780:ILG458781 IVC458780:IVC458781 JEY458780:JEY458781 JOU458780:JOU458781 JYQ458780:JYQ458781 KIM458780:KIM458781 KSI458780:KSI458781 LCE458780:LCE458781 LMA458780:LMA458781 LVW458780:LVW458781 MFS458780:MFS458781 MPO458780:MPO458781 MZK458780:MZK458781 NJG458780:NJG458781 NTC458780:NTC458781 OCY458780:OCY458781 OMU458780:OMU458781 OWQ458780:OWQ458781 PGM458780:PGM458781 PQI458780:PQI458781 QAE458780:QAE458781 QKA458780:QKA458781 QTW458780:QTW458781 RDS458780:RDS458781 RNO458780:RNO458781 RXK458780:RXK458781 SHG458780:SHG458781 SRC458780:SRC458781 TAY458780:TAY458781 TKU458780:TKU458781 TUQ458780:TUQ458781 UEM458780:UEM458781 UOI458780:UOI458781 UYE458780:UYE458781 VIA458780:VIA458781 VRW458780:VRW458781 WBS458780:WBS458781 WLO458780:WLO458781 WVK458780:WVK458781 C524316:C524317 IY524316:IY524317 SU524316:SU524317 ACQ524316:ACQ524317 AMM524316:AMM524317 AWI524316:AWI524317 BGE524316:BGE524317 BQA524316:BQA524317 BZW524316:BZW524317 CJS524316:CJS524317 CTO524316:CTO524317 DDK524316:DDK524317 DNG524316:DNG524317 DXC524316:DXC524317 EGY524316:EGY524317 EQU524316:EQU524317 FAQ524316:FAQ524317 FKM524316:FKM524317 FUI524316:FUI524317 GEE524316:GEE524317 GOA524316:GOA524317 GXW524316:GXW524317 HHS524316:HHS524317 HRO524316:HRO524317 IBK524316:IBK524317 ILG524316:ILG524317 IVC524316:IVC524317 JEY524316:JEY524317 JOU524316:JOU524317 JYQ524316:JYQ524317 KIM524316:KIM524317 KSI524316:KSI524317 LCE524316:LCE524317 LMA524316:LMA524317 LVW524316:LVW524317 MFS524316:MFS524317 MPO524316:MPO524317 MZK524316:MZK524317 NJG524316:NJG524317 NTC524316:NTC524317 OCY524316:OCY524317 OMU524316:OMU524317 OWQ524316:OWQ524317 PGM524316:PGM524317 PQI524316:PQI524317 QAE524316:QAE524317 QKA524316:QKA524317 QTW524316:QTW524317 RDS524316:RDS524317 RNO524316:RNO524317 RXK524316:RXK524317 SHG524316:SHG524317 SRC524316:SRC524317 TAY524316:TAY524317 TKU524316:TKU524317 TUQ524316:TUQ524317 UEM524316:UEM524317 UOI524316:UOI524317 UYE524316:UYE524317 VIA524316:VIA524317 VRW524316:VRW524317 WBS524316:WBS524317 WLO524316:WLO524317 WVK524316:WVK524317 C589852:C589853 IY589852:IY589853 SU589852:SU589853 ACQ589852:ACQ589853 AMM589852:AMM589853 AWI589852:AWI589853 BGE589852:BGE589853 BQA589852:BQA589853 BZW589852:BZW589853 CJS589852:CJS589853 CTO589852:CTO589853 DDK589852:DDK589853 DNG589852:DNG589853 DXC589852:DXC589853 EGY589852:EGY589853 EQU589852:EQU589853 FAQ589852:FAQ589853 FKM589852:FKM589853 FUI589852:FUI589853 GEE589852:GEE589853 GOA589852:GOA589853 GXW589852:GXW589853 HHS589852:HHS589853 HRO589852:HRO589853 IBK589852:IBK589853 ILG589852:ILG589853 IVC589852:IVC589853 JEY589852:JEY589853 JOU589852:JOU589853 JYQ589852:JYQ589853 KIM589852:KIM589853 KSI589852:KSI589853 LCE589852:LCE589853 LMA589852:LMA589853 LVW589852:LVW589853 MFS589852:MFS589853 MPO589852:MPO589853 MZK589852:MZK589853 NJG589852:NJG589853 NTC589852:NTC589853 OCY589852:OCY589853 OMU589852:OMU589853 OWQ589852:OWQ589853 PGM589852:PGM589853 PQI589852:PQI589853 QAE589852:QAE589853 QKA589852:QKA589853 QTW589852:QTW589853 RDS589852:RDS589853 RNO589852:RNO589853 RXK589852:RXK589853 SHG589852:SHG589853 SRC589852:SRC589853 TAY589852:TAY589853 TKU589852:TKU589853 TUQ589852:TUQ589853 UEM589852:UEM589853 UOI589852:UOI589853 UYE589852:UYE589853 VIA589852:VIA589853 VRW589852:VRW589853 WBS589852:WBS589853 WLO589852:WLO589853 WVK589852:WVK589853 C655388:C655389 IY655388:IY655389 SU655388:SU655389 ACQ655388:ACQ655389 AMM655388:AMM655389 AWI655388:AWI655389 BGE655388:BGE655389 BQA655388:BQA655389 BZW655388:BZW655389 CJS655388:CJS655389 CTO655388:CTO655389 DDK655388:DDK655389 DNG655388:DNG655389 DXC655388:DXC655389 EGY655388:EGY655389 EQU655388:EQU655389 FAQ655388:FAQ655389 FKM655388:FKM655389 FUI655388:FUI655389 GEE655388:GEE655389 GOA655388:GOA655389 GXW655388:GXW655389 HHS655388:HHS655389 HRO655388:HRO655389 IBK655388:IBK655389 ILG655388:ILG655389 IVC655388:IVC655389 JEY655388:JEY655389 JOU655388:JOU655389 JYQ655388:JYQ655389 KIM655388:KIM655389 KSI655388:KSI655389 LCE655388:LCE655389 LMA655388:LMA655389 LVW655388:LVW655389 MFS655388:MFS655389 MPO655388:MPO655389 MZK655388:MZK655389 NJG655388:NJG655389 NTC655388:NTC655389 OCY655388:OCY655389 OMU655388:OMU655389 OWQ655388:OWQ655389 PGM655388:PGM655389 PQI655388:PQI655389 QAE655388:QAE655389 QKA655388:QKA655389 QTW655388:QTW655389 RDS655388:RDS655389 RNO655388:RNO655389 RXK655388:RXK655389 SHG655388:SHG655389 SRC655388:SRC655389 TAY655388:TAY655389 TKU655388:TKU655389 TUQ655388:TUQ655389 UEM655388:UEM655389 UOI655388:UOI655389 UYE655388:UYE655389 VIA655388:VIA655389 VRW655388:VRW655389 WBS655388:WBS655389 WLO655388:WLO655389 WVK655388:WVK655389 C720924:C720925 IY720924:IY720925 SU720924:SU720925 ACQ720924:ACQ720925 AMM720924:AMM720925 AWI720924:AWI720925 BGE720924:BGE720925 BQA720924:BQA720925 BZW720924:BZW720925 CJS720924:CJS720925 CTO720924:CTO720925 DDK720924:DDK720925 DNG720924:DNG720925 DXC720924:DXC720925 EGY720924:EGY720925 EQU720924:EQU720925 FAQ720924:FAQ720925 FKM720924:FKM720925 FUI720924:FUI720925 GEE720924:GEE720925 GOA720924:GOA720925 GXW720924:GXW720925 HHS720924:HHS720925 HRO720924:HRO720925 IBK720924:IBK720925 ILG720924:ILG720925 IVC720924:IVC720925 JEY720924:JEY720925 JOU720924:JOU720925 JYQ720924:JYQ720925 KIM720924:KIM720925 KSI720924:KSI720925 LCE720924:LCE720925 LMA720924:LMA720925 LVW720924:LVW720925 MFS720924:MFS720925 MPO720924:MPO720925 MZK720924:MZK720925 NJG720924:NJG720925 NTC720924:NTC720925 OCY720924:OCY720925 OMU720924:OMU720925 OWQ720924:OWQ720925 PGM720924:PGM720925 PQI720924:PQI720925 QAE720924:QAE720925 QKA720924:QKA720925 QTW720924:QTW720925 RDS720924:RDS720925 RNO720924:RNO720925 RXK720924:RXK720925 SHG720924:SHG720925 SRC720924:SRC720925 TAY720924:TAY720925 TKU720924:TKU720925 TUQ720924:TUQ720925 UEM720924:UEM720925 UOI720924:UOI720925 UYE720924:UYE720925 VIA720924:VIA720925 VRW720924:VRW720925 WBS720924:WBS720925 WLO720924:WLO720925 WVK720924:WVK720925 C786460:C786461 IY786460:IY786461 SU786460:SU786461 ACQ786460:ACQ786461 AMM786460:AMM786461 AWI786460:AWI786461 BGE786460:BGE786461 BQA786460:BQA786461 BZW786460:BZW786461 CJS786460:CJS786461 CTO786460:CTO786461 DDK786460:DDK786461 DNG786460:DNG786461 DXC786460:DXC786461 EGY786460:EGY786461 EQU786460:EQU786461 FAQ786460:FAQ786461 FKM786460:FKM786461 FUI786460:FUI786461 GEE786460:GEE786461 GOA786460:GOA786461 GXW786460:GXW786461 HHS786460:HHS786461 HRO786460:HRO786461 IBK786460:IBK786461 ILG786460:ILG786461 IVC786460:IVC786461 JEY786460:JEY786461 JOU786460:JOU786461 JYQ786460:JYQ786461 KIM786460:KIM786461 KSI786460:KSI786461 LCE786460:LCE786461 LMA786460:LMA786461 LVW786460:LVW786461 MFS786460:MFS786461 MPO786460:MPO786461 MZK786460:MZK786461 NJG786460:NJG786461 NTC786460:NTC786461 OCY786460:OCY786461 OMU786460:OMU786461 OWQ786460:OWQ786461 PGM786460:PGM786461 PQI786460:PQI786461 QAE786460:QAE786461 QKA786460:QKA786461 QTW786460:QTW786461 RDS786460:RDS786461 RNO786460:RNO786461 RXK786460:RXK786461 SHG786460:SHG786461 SRC786460:SRC786461 TAY786460:TAY786461 TKU786460:TKU786461 TUQ786460:TUQ786461 UEM786460:UEM786461 UOI786460:UOI786461 UYE786460:UYE786461 VIA786460:VIA786461 VRW786460:VRW786461 WBS786460:WBS786461 WLO786460:WLO786461 WVK786460:WVK786461 C851996:C851997 IY851996:IY851997 SU851996:SU851997 ACQ851996:ACQ851997 AMM851996:AMM851997 AWI851996:AWI851997 BGE851996:BGE851997 BQA851996:BQA851997 BZW851996:BZW851997 CJS851996:CJS851997 CTO851996:CTO851997 DDK851996:DDK851997 DNG851996:DNG851997 DXC851996:DXC851997 EGY851996:EGY851997 EQU851996:EQU851997 FAQ851996:FAQ851997 FKM851996:FKM851997 FUI851996:FUI851997 GEE851996:GEE851997 GOA851996:GOA851997 GXW851996:GXW851997 HHS851996:HHS851997 HRO851996:HRO851997 IBK851996:IBK851997 ILG851996:ILG851997 IVC851996:IVC851997 JEY851996:JEY851997 JOU851996:JOU851997 JYQ851996:JYQ851997 KIM851996:KIM851997 KSI851996:KSI851997 LCE851996:LCE851997 LMA851996:LMA851997 LVW851996:LVW851997 MFS851996:MFS851997 MPO851996:MPO851997 MZK851996:MZK851997 NJG851996:NJG851997 NTC851996:NTC851997 OCY851996:OCY851997 OMU851996:OMU851997 OWQ851996:OWQ851997 PGM851996:PGM851997 PQI851996:PQI851997 QAE851996:QAE851997 QKA851996:QKA851997 QTW851996:QTW851997 RDS851996:RDS851997 RNO851996:RNO851997 RXK851996:RXK851997 SHG851996:SHG851997 SRC851996:SRC851997 TAY851996:TAY851997 TKU851996:TKU851997 TUQ851996:TUQ851997 UEM851996:UEM851997 UOI851996:UOI851997 UYE851996:UYE851997 VIA851996:VIA851997 VRW851996:VRW851997 WBS851996:WBS851997 WLO851996:WLO851997 WVK851996:WVK851997 C917532:C917533 IY917532:IY917533 SU917532:SU917533 ACQ917532:ACQ917533 AMM917532:AMM917533 AWI917532:AWI917533 BGE917532:BGE917533 BQA917532:BQA917533 BZW917532:BZW917533 CJS917532:CJS917533 CTO917532:CTO917533 DDK917532:DDK917533 DNG917532:DNG917533 DXC917532:DXC917533 EGY917532:EGY917533 EQU917532:EQU917533 FAQ917532:FAQ917533 FKM917532:FKM917533 FUI917532:FUI917533 GEE917532:GEE917533 GOA917532:GOA917533 GXW917532:GXW917533 HHS917532:HHS917533 HRO917532:HRO917533 IBK917532:IBK917533 ILG917532:ILG917533 IVC917532:IVC917533 JEY917532:JEY917533 JOU917532:JOU917533 JYQ917532:JYQ917533 KIM917532:KIM917533 KSI917532:KSI917533 LCE917532:LCE917533 LMA917532:LMA917533 LVW917532:LVW917533 MFS917532:MFS917533 MPO917532:MPO917533 MZK917532:MZK917533 NJG917532:NJG917533 NTC917532:NTC917533 OCY917532:OCY917533 OMU917532:OMU917533 OWQ917532:OWQ917533 PGM917532:PGM917533 PQI917532:PQI917533 QAE917532:QAE917533 QKA917532:QKA917533 QTW917532:QTW917533 RDS917532:RDS917533 RNO917532:RNO917533 RXK917532:RXK917533 SHG917532:SHG917533 SRC917532:SRC917533 TAY917532:TAY917533 TKU917532:TKU917533 TUQ917532:TUQ917533 UEM917532:UEM917533 UOI917532:UOI917533 UYE917532:UYE917533 VIA917532:VIA917533 VRW917532:VRW917533 WBS917532:WBS917533 WLO917532:WLO917533 WVK917532:WVK917533 C983068:C983069 IY983068:IY983069 SU983068:SU983069 ACQ983068:ACQ983069 AMM983068:AMM983069 AWI983068:AWI983069 BGE983068:BGE983069 BQA983068:BQA983069 BZW983068:BZW983069 CJS983068:CJS983069 CTO983068:CTO983069 DDK983068:DDK983069 DNG983068:DNG983069 DXC983068:DXC983069 EGY983068:EGY983069 EQU983068:EQU983069 FAQ983068:FAQ983069 FKM983068:FKM983069 FUI983068:FUI983069 GEE983068:GEE983069 GOA983068:GOA983069 GXW983068:GXW983069 HHS983068:HHS983069 HRO983068:HRO983069 IBK983068:IBK983069 ILG983068:ILG983069 IVC983068:IVC983069 JEY983068:JEY983069 JOU983068:JOU983069 JYQ983068:JYQ983069 KIM983068:KIM983069 KSI983068:KSI983069 LCE983068:LCE983069 LMA983068:LMA983069 LVW983068:LVW983069 MFS983068:MFS983069 MPO983068:MPO983069 MZK983068:MZK983069 NJG983068:NJG983069 NTC983068:NTC983069 OCY983068:OCY983069 OMU983068:OMU983069 OWQ983068:OWQ983069 PGM983068:PGM983069 PQI983068:PQI983069 QAE983068:QAE983069 QKA983068:QKA983069 QTW983068:QTW983069 RDS983068:RDS983069 RNO983068:RNO983069 RXK983068:RXK983069 SHG983068:SHG983069 SRC983068:SRC983069 TAY983068:TAY983069 TKU983068:TKU983069 TUQ983068:TUQ983069 UEM983068:UEM983069 UOI983068:UOI983069 UYE983068:UYE983069 VIA983068:VIA983069 VRW983068:VRW983069 WBS983068:WBS983069 WLO983068:WLO983069 WVK983068:WVK983069 B65569 IX65569 ST65569 ACP65569 AML65569 AWH65569 BGD65569 BPZ65569 BZV65569 CJR65569 CTN65569 DDJ65569 DNF65569 DXB65569 EGX65569 EQT65569 FAP65569 FKL65569 FUH65569 GED65569 GNZ65569 GXV65569 HHR65569 HRN65569 IBJ65569 ILF65569 IVB65569 JEX65569 JOT65569 JYP65569 KIL65569 KSH65569 LCD65569 LLZ65569 LVV65569 MFR65569 MPN65569 MZJ65569 NJF65569 NTB65569 OCX65569 OMT65569 OWP65569 PGL65569 PQH65569 QAD65569 QJZ65569 QTV65569 RDR65569 RNN65569 RXJ65569 SHF65569 SRB65569 TAX65569 TKT65569 TUP65569 UEL65569 UOH65569 UYD65569 VHZ65569 VRV65569 WBR65569 WLN65569 WVJ65569 B131105 IX131105 ST131105 ACP131105 AML131105 AWH131105 BGD131105 BPZ131105 BZV131105 CJR131105 CTN131105 DDJ131105 DNF131105 DXB131105 EGX131105 EQT131105 FAP131105 FKL131105 FUH131105 GED131105 GNZ131105 GXV131105 HHR131105 HRN131105 IBJ131105 ILF131105 IVB131105 JEX131105 JOT131105 JYP131105 KIL131105 KSH131105 LCD131105 LLZ131105 LVV131105 MFR131105 MPN131105 MZJ131105 NJF131105 NTB131105 OCX131105 OMT131105 OWP131105 PGL131105 PQH131105 QAD131105 QJZ131105 QTV131105 RDR131105 RNN131105 RXJ131105 SHF131105 SRB131105 TAX131105 TKT131105 TUP131105 UEL131105 UOH131105 UYD131105 VHZ131105 VRV131105 WBR131105 WLN131105 WVJ131105 B196641 IX196641 ST196641 ACP196641 AML196641 AWH196641 BGD196641 BPZ196641 BZV196641 CJR196641 CTN196641 DDJ196641 DNF196641 DXB196641 EGX196641 EQT196641 FAP196641 FKL196641 FUH196641 GED196641 GNZ196641 GXV196641 HHR196641 HRN196641 IBJ196641 ILF196641 IVB196641 JEX196641 JOT196641 JYP196641 KIL196641 KSH196641 LCD196641 LLZ196641 LVV196641 MFR196641 MPN196641 MZJ196641 NJF196641 NTB196641 OCX196641 OMT196641 OWP196641 PGL196641 PQH196641 QAD196641 QJZ196641 QTV196641 RDR196641 RNN196641 RXJ196641 SHF196641 SRB196641 TAX196641 TKT196641 TUP196641 UEL196641 UOH196641 UYD196641 VHZ196641 VRV196641 WBR196641 WLN196641 WVJ196641 B262177 IX262177 ST262177 ACP262177 AML262177 AWH262177 BGD262177 BPZ262177 BZV262177 CJR262177 CTN262177 DDJ262177 DNF262177 DXB262177 EGX262177 EQT262177 FAP262177 FKL262177 FUH262177 GED262177 GNZ262177 GXV262177 HHR262177 HRN262177 IBJ262177 ILF262177 IVB262177 JEX262177 JOT262177 JYP262177 KIL262177 KSH262177 LCD262177 LLZ262177 LVV262177 MFR262177 MPN262177 MZJ262177 NJF262177 NTB262177 OCX262177 OMT262177 OWP262177 PGL262177 PQH262177 QAD262177 QJZ262177 QTV262177 RDR262177 RNN262177 RXJ262177 SHF262177 SRB262177 TAX262177 TKT262177 TUP262177 UEL262177 UOH262177 UYD262177 VHZ262177 VRV262177 WBR262177 WLN262177 WVJ262177 B327713 IX327713 ST327713 ACP327713 AML327713 AWH327713 BGD327713 BPZ327713 BZV327713 CJR327713 CTN327713 DDJ327713 DNF327713 DXB327713 EGX327713 EQT327713 FAP327713 FKL327713 FUH327713 GED327713 GNZ327713 GXV327713 HHR327713 HRN327713 IBJ327713 ILF327713 IVB327713 JEX327713 JOT327713 JYP327713 KIL327713 KSH327713 LCD327713 LLZ327713 LVV327713 MFR327713 MPN327713 MZJ327713 NJF327713 NTB327713 OCX327713 OMT327713 OWP327713 PGL327713 PQH327713 QAD327713 QJZ327713 QTV327713 RDR327713 RNN327713 RXJ327713 SHF327713 SRB327713 TAX327713 TKT327713 TUP327713 UEL327713 UOH327713 UYD327713 VHZ327713 VRV327713 WBR327713 WLN327713 WVJ327713 B393249 IX393249 ST393249 ACP393249 AML393249 AWH393249 BGD393249 BPZ393249 BZV393249 CJR393249 CTN393249 DDJ393249 DNF393249 DXB393249 EGX393249 EQT393249 FAP393249 FKL393249 FUH393249 GED393249 GNZ393249 GXV393249 HHR393249 HRN393249 IBJ393249 ILF393249 IVB393249 JEX393249 JOT393249 JYP393249 KIL393249 KSH393249 LCD393249 LLZ393249 LVV393249 MFR393249 MPN393249 MZJ393249 NJF393249 NTB393249 OCX393249 OMT393249 OWP393249 PGL393249 PQH393249 QAD393249 QJZ393249 QTV393249 RDR393249 RNN393249 RXJ393249 SHF393249 SRB393249 TAX393249 TKT393249 TUP393249 UEL393249 UOH393249 UYD393249 VHZ393249 VRV393249 WBR393249 WLN393249 WVJ393249 B458785 IX458785 ST458785 ACP458785 AML458785 AWH458785 BGD458785 BPZ458785 BZV458785 CJR458785 CTN458785 DDJ458785 DNF458785 DXB458785 EGX458785 EQT458785 FAP458785 FKL458785 FUH458785 GED458785 GNZ458785 GXV458785 HHR458785 HRN458785 IBJ458785 ILF458785 IVB458785 JEX458785 JOT458785 JYP458785 KIL458785 KSH458785 LCD458785 LLZ458785 LVV458785 MFR458785 MPN458785 MZJ458785 NJF458785 NTB458785 OCX458785 OMT458785 OWP458785 PGL458785 PQH458785 QAD458785 QJZ458785 QTV458785 RDR458785 RNN458785 RXJ458785 SHF458785 SRB458785 TAX458785 TKT458785 TUP458785 UEL458785 UOH458785 UYD458785 VHZ458785 VRV458785 WBR458785 WLN458785 WVJ458785 B524321 IX524321 ST524321 ACP524321 AML524321 AWH524321 BGD524321 BPZ524321 BZV524321 CJR524321 CTN524321 DDJ524321 DNF524321 DXB524321 EGX524321 EQT524321 FAP524321 FKL524321 FUH524321 GED524321 GNZ524321 GXV524321 HHR524321 HRN524321 IBJ524321 ILF524321 IVB524321 JEX524321 JOT524321 JYP524321 KIL524321 KSH524321 LCD524321 LLZ524321 LVV524321 MFR524321 MPN524321 MZJ524321 NJF524321 NTB524321 OCX524321 OMT524321 OWP524321 PGL524321 PQH524321 QAD524321 QJZ524321 QTV524321 RDR524321 RNN524321 RXJ524321 SHF524321 SRB524321 TAX524321 TKT524321 TUP524321 UEL524321 UOH524321 UYD524321 VHZ524321 VRV524321 WBR524321 WLN524321 WVJ524321 B589857 IX589857 ST589857 ACP589857 AML589857 AWH589857 BGD589857 BPZ589857 BZV589857 CJR589857 CTN589857 DDJ589857 DNF589857 DXB589857 EGX589857 EQT589857 FAP589857 FKL589857 FUH589857 GED589857 GNZ589857 GXV589857 HHR589857 HRN589857 IBJ589857 ILF589857 IVB589857 JEX589857 JOT589857 JYP589857 KIL589857 KSH589857 LCD589857 LLZ589857 LVV589857 MFR589857 MPN589857 MZJ589857 NJF589857 NTB589857 OCX589857 OMT589857 OWP589857 PGL589857 PQH589857 QAD589857 QJZ589857 QTV589857 RDR589857 RNN589857 RXJ589857 SHF589857 SRB589857 TAX589857 TKT589857 TUP589857 UEL589857 UOH589857 UYD589857 VHZ589857 VRV589857 WBR589857 WLN589857 WVJ589857 B655393 IX655393 ST655393 ACP655393 AML655393 AWH655393 BGD655393 BPZ655393 BZV655393 CJR655393 CTN655393 DDJ655393 DNF655393 DXB655393 EGX655393 EQT655393 FAP655393 FKL655393 FUH655393 GED655393 GNZ655393 GXV655393 HHR655393 HRN655393 IBJ655393 ILF655393 IVB655393 JEX655393 JOT655393 JYP655393 KIL655393 KSH655393 LCD655393 LLZ655393 LVV655393 MFR655393 MPN655393 MZJ655393 NJF655393 NTB655393 OCX655393 OMT655393 OWP655393 PGL655393 PQH655393 QAD655393 QJZ655393 QTV655393 RDR655393 RNN655393 RXJ655393 SHF655393 SRB655393 TAX655393 TKT655393 TUP655393 UEL655393 UOH655393 UYD655393 VHZ655393 VRV655393 WBR655393 WLN655393 WVJ655393 B720929 IX720929 ST720929 ACP720929 AML720929 AWH720929 BGD720929 BPZ720929 BZV720929 CJR720929 CTN720929 DDJ720929 DNF720929 DXB720929 EGX720929 EQT720929 FAP720929 FKL720929 FUH720929 GED720929 GNZ720929 GXV720929 HHR720929 HRN720929 IBJ720929 ILF720929 IVB720929 JEX720929 JOT720929 JYP720929 KIL720929 KSH720929 LCD720929 LLZ720929 LVV720929 MFR720929 MPN720929 MZJ720929 NJF720929 NTB720929 OCX720929 OMT720929 OWP720929 PGL720929 PQH720929 QAD720929 QJZ720929 QTV720929 RDR720929 RNN720929 RXJ720929 SHF720929 SRB720929 TAX720929 TKT720929 TUP720929 UEL720929 UOH720929 UYD720929 VHZ720929 VRV720929 WBR720929 WLN720929 WVJ720929 B786465 IX786465 ST786465 ACP786465 AML786465 AWH786465 BGD786465 BPZ786465 BZV786465 CJR786465 CTN786465 DDJ786465 DNF786465 DXB786465 EGX786465 EQT786465 FAP786465 FKL786465 FUH786465 GED786465 GNZ786465 GXV786465 HHR786465 HRN786465 IBJ786465 ILF786465 IVB786465 JEX786465 JOT786465 JYP786465 KIL786465 KSH786465 LCD786465 LLZ786465 LVV786465 MFR786465 MPN786465 MZJ786465 NJF786465 NTB786465 OCX786465 OMT786465 OWP786465 PGL786465 PQH786465 QAD786465 QJZ786465 QTV786465 RDR786465 RNN786465 RXJ786465 SHF786465 SRB786465 TAX786465 TKT786465 TUP786465 UEL786465 UOH786465 UYD786465 VHZ786465 VRV786465 WBR786465 WLN786465 WVJ786465 B852001 IX852001 ST852001 ACP852001 AML852001 AWH852001 BGD852001 BPZ852001 BZV852001 CJR852001 CTN852001 DDJ852001 DNF852001 DXB852001 EGX852001 EQT852001 FAP852001 FKL852001 FUH852001 GED852001 GNZ852001 GXV852001 HHR852001 HRN852001 IBJ852001 ILF852001 IVB852001 JEX852001 JOT852001 JYP852001 KIL852001 KSH852001 LCD852001 LLZ852001 LVV852001 MFR852001 MPN852001 MZJ852001 NJF852001 NTB852001 OCX852001 OMT852001 OWP852001 PGL852001 PQH852001 QAD852001 QJZ852001 QTV852001 RDR852001 RNN852001 RXJ852001 SHF852001 SRB852001 TAX852001 TKT852001 TUP852001 UEL852001 UOH852001 UYD852001 VHZ852001 VRV852001 WBR852001 WLN852001 WVJ852001 B917537 IX917537 ST917537 ACP917537 AML917537 AWH917537 BGD917537 BPZ917537 BZV917537 CJR917537 CTN917537 DDJ917537 DNF917537 DXB917537 EGX917537 EQT917537 FAP917537 FKL917537 FUH917537 GED917537 GNZ917537 GXV917537 HHR917537 HRN917537 IBJ917537 ILF917537 IVB917537 JEX917537 JOT917537 JYP917537 KIL917537 KSH917537 LCD917537 LLZ917537 LVV917537 MFR917537 MPN917537 MZJ917537 NJF917537 NTB917537 OCX917537 OMT917537 OWP917537 PGL917537 PQH917537 QAD917537 QJZ917537 QTV917537 RDR917537 RNN917537 RXJ917537 SHF917537 SRB917537 TAX917537 TKT917537 TUP917537 UEL917537 UOH917537 UYD917537 VHZ917537 VRV917537 WBR917537 WLN917537 WVJ917537 B983073 IX983073 ST983073 ACP983073 AML983073 AWH983073 BGD983073 BPZ983073 BZV983073 CJR983073 CTN983073 DDJ983073 DNF983073 DXB983073 EGX983073 EQT983073 FAP983073 FKL983073 FUH983073 GED983073 GNZ983073 GXV983073 HHR983073 HRN983073 IBJ983073 ILF983073 IVB983073 JEX983073 JOT983073 JYP983073 KIL983073 KSH983073 LCD983073 LLZ983073 LVV983073 MFR983073 MPN983073 MZJ983073 NJF983073 NTB983073 OCX983073 OMT983073 OWP983073 PGL983073 PQH983073 QAD983073 QJZ983073 QTV983073 RDR983073 RNN983073 RXJ983073 SHF983073 SRB983073 TAX983073 TKT983073 TUP983073 UEL983073 UOH983073 UYD983073 VHZ983073 VRV983073 WBR983073 WLN983073 WVJ983073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B65571:B65576 IX65571:IX65576 ST65571:ST65576 ACP65571:ACP65576 AML65571:AML65576 AWH65571:AWH65576 BGD65571:BGD65576 BPZ65571:BPZ65576 BZV65571:BZV65576 CJR65571:CJR65576 CTN65571:CTN65576 DDJ65571:DDJ65576 DNF65571:DNF65576 DXB65571:DXB65576 EGX65571:EGX65576 EQT65571:EQT65576 FAP65571:FAP65576 FKL65571:FKL65576 FUH65571:FUH65576 GED65571:GED65576 GNZ65571:GNZ65576 GXV65571:GXV65576 HHR65571:HHR65576 HRN65571:HRN65576 IBJ65571:IBJ65576 ILF65571:ILF65576 IVB65571:IVB65576 JEX65571:JEX65576 JOT65571:JOT65576 JYP65571:JYP65576 KIL65571:KIL65576 KSH65571:KSH65576 LCD65571:LCD65576 LLZ65571:LLZ65576 LVV65571:LVV65576 MFR65571:MFR65576 MPN65571:MPN65576 MZJ65571:MZJ65576 NJF65571:NJF65576 NTB65571:NTB65576 OCX65571:OCX65576 OMT65571:OMT65576 OWP65571:OWP65576 PGL65571:PGL65576 PQH65571:PQH65576 QAD65571:QAD65576 QJZ65571:QJZ65576 QTV65571:QTV65576 RDR65571:RDR65576 RNN65571:RNN65576 RXJ65571:RXJ65576 SHF65571:SHF65576 SRB65571:SRB65576 TAX65571:TAX65576 TKT65571:TKT65576 TUP65571:TUP65576 UEL65571:UEL65576 UOH65571:UOH65576 UYD65571:UYD65576 VHZ65571:VHZ65576 VRV65571:VRV65576 WBR65571:WBR65576 WLN65571:WLN65576 WVJ65571:WVJ65576 B131107:B131112 IX131107:IX131112 ST131107:ST131112 ACP131107:ACP131112 AML131107:AML131112 AWH131107:AWH131112 BGD131107:BGD131112 BPZ131107:BPZ131112 BZV131107:BZV131112 CJR131107:CJR131112 CTN131107:CTN131112 DDJ131107:DDJ131112 DNF131107:DNF131112 DXB131107:DXB131112 EGX131107:EGX131112 EQT131107:EQT131112 FAP131107:FAP131112 FKL131107:FKL131112 FUH131107:FUH131112 GED131107:GED131112 GNZ131107:GNZ131112 GXV131107:GXV131112 HHR131107:HHR131112 HRN131107:HRN131112 IBJ131107:IBJ131112 ILF131107:ILF131112 IVB131107:IVB131112 JEX131107:JEX131112 JOT131107:JOT131112 JYP131107:JYP131112 KIL131107:KIL131112 KSH131107:KSH131112 LCD131107:LCD131112 LLZ131107:LLZ131112 LVV131107:LVV131112 MFR131107:MFR131112 MPN131107:MPN131112 MZJ131107:MZJ131112 NJF131107:NJF131112 NTB131107:NTB131112 OCX131107:OCX131112 OMT131107:OMT131112 OWP131107:OWP131112 PGL131107:PGL131112 PQH131107:PQH131112 QAD131107:QAD131112 QJZ131107:QJZ131112 QTV131107:QTV131112 RDR131107:RDR131112 RNN131107:RNN131112 RXJ131107:RXJ131112 SHF131107:SHF131112 SRB131107:SRB131112 TAX131107:TAX131112 TKT131107:TKT131112 TUP131107:TUP131112 UEL131107:UEL131112 UOH131107:UOH131112 UYD131107:UYD131112 VHZ131107:VHZ131112 VRV131107:VRV131112 WBR131107:WBR131112 WLN131107:WLN131112 WVJ131107:WVJ131112 B196643:B196648 IX196643:IX196648 ST196643:ST196648 ACP196643:ACP196648 AML196643:AML196648 AWH196643:AWH196648 BGD196643:BGD196648 BPZ196643:BPZ196648 BZV196643:BZV196648 CJR196643:CJR196648 CTN196643:CTN196648 DDJ196643:DDJ196648 DNF196643:DNF196648 DXB196643:DXB196648 EGX196643:EGX196648 EQT196643:EQT196648 FAP196643:FAP196648 FKL196643:FKL196648 FUH196643:FUH196648 GED196643:GED196648 GNZ196643:GNZ196648 GXV196643:GXV196648 HHR196643:HHR196648 HRN196643:HRN196648 IBJ196643:IBJ196648 ILF196643:ILF196648 IVB196643:IVB196648 JEX196643:JEX196648 JOT196643:JOT196648 JYP196643:JYP196648 KIL196643:KIL196648 KSH196643:KSH196648 LCD196643:LCD196648 LLZ196643:LLZ196648 LVV196643:LVV196648 MFR196643:MFR196648 MPN196643:MPN196648 MZJ196643:MZJ196648 NJF196643:NJF196648 NTB196643:NTB196648 OCX196643:OCX196648 OMT196643:OMT196648 OWP196643:OWP196648 PGL196643:PGL196648 PQH196643:PQH196648 QAD196643:QAD196648 QJZ196643:QJZ196648 QTV196643:QTV196648 RDR196643:RDR196648 RNN196643:RNN196648 RXJ196643:RXJ196648 SHF196643:SHF196648 SRB196643:SRB196648 TAX196643:TAX196648 TKT196643:TKT196648 TUP196643:TUP196648 UEL196643:UEL196648 UOH196643:UOH196648 UYD196643:UYD196648 VHZ196643:VHZ196648 VRV196643:VRV196648 WBR196643:WBR196648 WLN196643:WLN196648 WVJ196643:WVJ196648 B262179:B262184 IX262179:IX262184 ST262179:ST262184 ACP262179:ACP262184 AML262179:AML262184 AWH262179:AWH262184 BGD262179:BGD262184 BPZ262179:BPZ262184 BZV262179:BZV262184 CJR262179:CJR262184 CTN262179:CTN262184 DDJ262179:DDJ262184 DNF262179:DNF262184 DXB262179:DXB262184 EGX262179:EGX262184 EQT262179:EQT262184 FAP262179:FAP262184 FKL262179:FKL262184 FUH262179:FUH262184 GED262179:GED262184 GNZ262179:GNZ262184 GXV262179:GXV262184 HHR262179:HHR262184 HRN262179:HRN262184 IBJ262179:IBJ262184 ILF262179:ILF262184 IVB262179:IVB262184 JEX262179:JEX262184 JOT262179:JOT262184 JYP262179:JYP262184 KIL262179:KIL262184 KSH262179:KSH262184 LCD262179:LCD262184 LLZ262179:LLZ262184 LVV262179:LVV262184 MFR262179:MFR262184 MPN262179:MPN262184 MZJ262179:MZJ262184 NJF262179:NJF262184 NTB262179:NTB262184 OCX262179:OCX262184 OMT262179:OMT262184 OWP262179:OWP262184 PGL262179:PGL262184 PQH262179:PQH262184 QAD262179:QAD262184 QJZ262179:QJZ262184 QTV262179:QTV262184 RDR262179:RDR262184 RNN262179:RNN262184 RXJ262179:RXJ262184 SHF262179:SHF262184 SRB262179:SRB262184 TAX262179:TAX262184 TKT262179:TKT262184 TUP262179:TUP262184 UEL262179:UEL262184 UOH262179:UOH262184 UYD262179:UYD262184 VHZ262179:VHZ262184 VRV262179:VRV262184 WBR262179:WBR262184 WLN262179:WLN262184 WVJ262179:WVJ262184 B327715:B327720 IX327715:IX327720 ST327715:ST327720 ACP327715:ACP327720 AML327715:AML327720 AWH327715:AWH327720 BGD327715:BGD327720 BPZ327715:BPZ327720 BZV327715:BZV327720 CJR327715:CJR327720 CTN327715:CTN327720 DDJ327715:DDJ327720 DNF327715:DNF327720 DXB327715:DXB327720 EGX327715:EGX327720 EQT327715:EQT327720 FAP327715:FAP327720 FKL327715:FKL327720 FUH327715:FUH327720 GED327715:GED327720 GNZ327715:GNZ327720 GXV327715:GXV327720 HHR327715:HHR327720 HRN327715:HRN327720 IBJ327715:IBJ327720 ILF327715:ILF327720 IVB327715:IVB327720 JEX327715:JEX327720 JOT327715:JOT327720 JYP327715:JYP327720 KIL327715:KIL327720 KSH327715:KSH327720 LCD327715:LCD327720 LLZ327715:LLZ327720 LVV327715:LVV327720 MFR327715:MFR327720 MPN327715:MPN327720 MZJ327715:MZJ327720 NJF327715:NJF327720 NTB327715:NTB327720 OCX327715:OCX327720 OMT327715:OMT327720 OWP327715:OWP327720 PGL327715:PGL327720 PQH327715:PQH327720 QAD327715:QAD327720 QJZ327715:QJZ327720 QTV327715:QTV327720 RDR327715:RDR327720 RNN327715:RNN327720 RXJ327715:RXJ327720 SHF327715:SHF327720 SRB327715:SRB327720 TAX327715:TAX327720 TKT327715:TKT327720 TUP327715:TUP327720 UEL327715:UEL327720 UOH327715:UOH327720 UYD327715:UYD327720 VHZ327715:VHZ327720 VRV327715:VRV327720 WBR327715:WBR327720 WLN327715:WLN327720 WVJ327715:WVJ327720 B393251:B393256 IX393251:IX393256 ST393251:ST393256 ACP393251:ACP393256 AML393251:AML393256 AWH393251:AWH393256 BGD393251:BGD393256 BPZ393251:BPZ393256 BZV393251:BZV393256 CJR393251:CJR393256 CTN393251:CTN393256 DDJ393251:DDJ393256 DNF393251:DNF393256 DXB393251:DXB393256 EGX393251:EGX393256 EQT393251:EQT393256 FAP393251:FAP393256 FKL393251:FKL393256 FUH393251:FUH393256 GED393251:GED393256 GNZ393251:GNZ393256 GXV393251:GXV393256 HHR393251:HHR393256 HRN393251:HRN393256 IBJ393251:IBJ393256 ILF393251:ILF393256 IVB393251:IVB393256 JEX393251:JEX393256 JOT393251:JOT393256 JYP393251:JYP393256 KIL393251:KIL393256 KSH393251:KSH393256 LCD393251:LCD393256 LLZ393251:LLZ393256 LVV393251:LVV393256 MFR393251:MFR393256 MPN393251:MPN393256 MZJ393251:MZJ393256 NJF393251:NJF393256 NTB393251:NTB393256 OCX393251:OCX393256 OMT393251:OMT393256 OWP393251:OWP393256 PGL393251:PGL393256 PQH393251:PQH393256 QAD393251:QAD393256 QJZ393251:QJZ393256 QTV393251:QTV393256 RDR393251:RDR393256 RNN393251:RNN393256 RXJ393251:RXJ393256 SHF393251:SHF393256 SRB393251:SRB393256 TAX393251:TAX393256 TKT393251:TKT393256 TUP393251:TUP393256 UEL393251:UEL393256 UOH393251:UOH393256 UYD393251:UYD393256 VHZ393251:VHZ393256 VRV393251:VRV393256 WBR393251:WBR393256 WLN393251:WLN393256 WVJ393251:WVJ393256 B458787:B458792 IX458787:IX458792 ST458787:ST458792 ACP458787:ACP458792 AML458787:AML458792 AWH458787:AWH458792 BGD458787:BGD458792 BPZ458787:BPZ458792 BZV458787:BZV458792 CJR458787:CJR458792 CTN458787:CTN458792 DDJ458787:DDJ458792 DNF458787:DNF458792 DXB458787:DXB458792 EGX458787:EGX458792 EQT458787:EQT458792 FAP458787:FAP458792 FKL458787:FKL458792 FUH458787:FUH458792 GED458787:GED458792 GNZ458787:GNZ458792 GXV458787:GXV458792 HHR458787:HHR458792 HRN458787:HRN458792 IBJ458787:IBJ458792 ILF458787:ILF458792 IVB458787:IVB458792 JEX458787:JEX458792 JOT458787:JOT458792 JYP458787:JYP458792 KIL458787:KIL458792 KSH458787:KSH458792 LCD458787:LCD458792 LLZ458787:LLZ458792 LVV458787:LVV458792 MFR458787:MFR458792 MPN458787:MPN458792 MZJ458787:MZJ458792 NJF458787:NJF458792 NTB458787:NTB458792 OCX458787:OCX458792 OMT458787:OMT458792 OWP458787:OWP458792 PGL458787:PGL458792 PQH458787:PQH458792 QAD458787:QAD458792 QJZ458787:QJZ458792 QTV458787:QTV458792 RDR458787:RDR458792 RNN458787:RNN458792 RXJ458787:RXJ458792 SHF458787:SHF458792 SRB458787:SRB458792 TAX458787:TAX458792 TKT458787:TKT458792 TUP458787:TUP458792 UEL458787:UEL458792 UOH458787:UOH458792 UYD458787:UYD458792 VHZ458787:VHZ458792 VRV458787:VRV458792 WBR458787:WBR458792 WLN458787:WLN458792 WVJ458787:WVJ458792 B524323:B524328 IX524323:IX524328 ST524323:ST524328 ACP524323:ACP524328 AML524323:AML524328 AWH524323:AWH524328 BGD524323:BGD524328 BPZ524323:BPZ524328 BZV524323:BZV524328 CJR524323:CJR524328 CTN524323:CTN524328 DDJ524323:DDJ524328 DNF524323:DNF524328 DXB524323:DXB524328 EGX524323:EGX524328 EQT524323:EQT524328 FAP524323:FAP524328 FKL524323:FKL524328 FUH524323:FUH524328 GED524323:GED524328 GNZ524323:GNZ524328 GXV524323:GXV524328 HHR524323:HHR524328 HRN524323:HRN524328 IBJ524323:IBJ524328 ILF524323:ILF524328 IVB524323:IVB524328 JEX524323:JEX524328 JOT524323:JOT524328 JYP524323:JYP524328 KIL524323:KIL524328 KSH524323:KSH524328 LCD524323:LCD524328 LLZ524323:LLZ524328 LVV524323:LVV524328 MFR524323:MFR524328 MPN524323:MPN524328 MZJ524323:MZJ524328 NJF524323:NJF524328 NTB524323:NTB524328 OCX524323:OCX524328 OMT524323:OMT524328 OWP524323:OWP524328 PGL524323:PGL524328 PQH524323:PQH524328 QAD524323:QAD524328 QJZ524323:QJZ524328 QTV524323:QTV524328 RDR524323:RDR524328 RNN524323:RNN524328 RXJ524323:RXJ524328 SHF524323:SHF524328 SRB524323:SRB524328 TAX524323:TAX524328 TKT524323:TKT524328 TUP524323:TUP524328 UEL524323:UEL524328 UOH524323:UOH524328 UYD524323:UYD524328 VHZ524323:VHZ524328 VRV524323:VRV524328 WBR524323:WBR524328 WLN524323:WLN524328 WVJ524323:WVJ524328 B589859:B589864 IX589859:IX589864 ST589859:ST589864 ACP589859:ACP589864 AML589859:AML589864 AWH589859:AWH589864 BGD589859:BGD589864 BPZ589859:BPZ589864 BZV589859:BZV589864 CJR589859:CJR589864 CTN589859:CTN589864 DDJ589859:DDJ589864 DNF589859:DNF589864 DXB589859:DXB589864 EGX589859:EGX589864 EQT589859:EQT589864 FAP589859:FAP589864 FKL589859:FKL589864 FUH589859:FUH589864 GED589859:GED589864 GNZ589859:GNZ589864 GXV589859:GXV589864 HHR589859:HHR589864 HRN589859:HRN589864 IBJ589859:IBJ589864 ILF589859:ILF589864 IVB589859:IVB589864 JEX589859:JEX589864 JOT589859:JOT589864 JYP589859:JYP589864 KIL589859:KIL589864 KSH589859:KSH589864 LCD589859:LCD589864 LLZ589859:LLZ589864 LVV589859:LVV589864 MFR589859:MFR589864 MPN589859:MPN589864 MZJ589859:MZJ589864 NJF589859:NJF589864 NTB589859:NTB589864 OCX589859:OCX589864 OMT589859:OMT589864 OWP589859:OWP589864 PGL589859:PGL589864 PQH589859:PQH589864 QAD589859:QAD589864 QJZ589859:QJZ589864 QTV589859:QTV589864 RDR589859:RDR589864 RNN589859:RNN589864 RXJ589859:RXJ589864 SHF589859:SHF589864 SRB589859:SRB589864 TAX589859:TAX589864 TKT589859:TKT589864 TUP589859:TUP589864 UEL589859:UEL589864 UOH589859:UOH589864 UYD589859:UYD589864 VHZ589859:VHZ589864 VRV589859:VRV589864 WBR589859:WBR589864 WLN589859:WLN589864 WVJ589859:WVJ589864 B655395:B655400 IX655395:IX655400 ST655395:ST655400 ACP655395:ACP655400 AML655395:AML655400 AWH655395:AWH655400 BGD655395:BGD655400 BPZ655395:BPZ655400 BZV655395:BZV655400 CJR655395:CJR655400 CTN655395:CTN655400 DDJ655395:DDJ655400 DNF655395:DNF655400 DXB655395:DXB655400 EGX655395:EGX655400 EQT655395:EQT655400 FAP655395:FAP655400 FKL655395:FKL655400 FUH655395:FUH655400 GED655395:GED655400 GNZ655395:GNZ655400 GXV655395:GXV655400 HHR655395:HHR655400 HRN655395:HRN655400 IBJ655395:IBJ655400 ILF655395:ILF655400 IVB655395:IVB655400 JEX655395:JEX655400 JOT655395:JOT655400 JYP655395:JYP655400 KIL655395:KIL655400 KSH655395:KSH655400 LCD655395:LCD655400 LLZ655395:LLZ655400 LVV655395:LVV655400 MFR655395:MFR655400 MPN655395:MPN655400 MZJ655395:MZJ655400 NJF655395:NJF655400 NTB655395:NTB655400 OCX655395:OCX655400 OMT655395:OMT655400 OWP655395:OWP655400 PGL655395:PGL655400 PQH655395:PQH655400 QAD655395:QAD655400 QJZ655395:QJZ655400 QTV655395:QTV655400 RDR655395:RDR655400 RNN655395:RNN655400 RXJ655395:RXJ655400 SHF655395:SHF655400 SRB655395:SRB655400 TAX655395:TAX655400 TKT655395:TKT655400 TUP655395:TUP655400 UEL655395:UEL655400 UOH655395:UOH655400 UYD655395:UYD655400 VHZ655395:VHZ655400 VRV655395:VRV655400 WBR655395:WBR655400 WLN655395:WLN655400 WVJ655395:WVJ655400 B720931:B720936 IX720931:IX720936 ST720931:ST720936 ACP720931:ACP720936 AML720931:AML720936 AWH720931:AWH720936 BGD720931:BGD720936 BPZ720931:BPZ720936 BZV720931:BZV720936 CJR720931:CJR720936 CTN720931:CTN720936 DDJ720931:DDJ720936 DNF720931:DNF720936 DXB720931:DXB720936 EGX720931:EGX720936 EQT720931:EQT720936 FAP720931:FAP720936 FKL720931:FKL720936 FUH720931:FUH720936 GED720931:GED720936 GNZ720931:GNZ720936 GXV720931:GXV720936 HHR720931:HHR720936 HRN720931:HRN720936 IBJ720931:IBJ720936 ILF720931:ILF720936 IVB720931:IVB720936 JEX720931:JEX720936 JOT720931:JOT720936 JYP720931:JYP720936 KIL720931:KIL720936 KSH720931:KSH720936 LCD720931:LCD720936 LLZ720931:LLZ720936 LVV720931:LVV720936 MFR720931:MFR720936 MPN720931:MPN720936 MZJ720931:MZJ720936 NJF720931:NJF720936 NTB720931:NTB720936 OCX720931:OCX720936 OMT720931:OMT720936 OWP720931:OWP720936 PGL720931:PGL720936 PQH720931:PQH720936 QAD720931:QAD720936 QJZ720931:QJZ720936 QTV720931:QTV720936 RDR720931:RDR720936 RNN720931:RNN720936 RXJ720931:RXJ720936 SHF720931:SHF720936 SRB720931:SRB720936 TAX720931:TAX720936 TKT720931:TKT720936 TUP720931:TUP720936 UEL720931:UEL720936 UOH720931:UOH720936 UYD720931:UYD720936 VHZ720931:VHZ720936 VRV720931:VRV720936 WBR720931:WBR720936 WLN720931:WLN720936 WVJ720931:WVJ720936 B786467:B786472 IX786467:IX786472 ST786467:ST786472 ACP786467:ACP786472 AML786467:AML786472 AWH786467:AWH786472 BGD786467:BGD786472 BPZ786467:BPZ786472 BZV786467:BZV786472 CJR786467:CJR786472 CTN786467:CTN786472 DDJ786467:DDJ786472 DNF786467:DNF786472 DXB786467:DXB786472 EGX786467:EGX786472 EQT786467:EQT786472 FAP786467:FAP786472 FKL786467:FKL786472 FUH786467:FUH786472 GED786467:GED786472 GNZ786467:GNZ786472 GXV786467:GXV786472 HHR786467:HHR786472 HRN786467:HRN786472 IBJ786467:IBJ786472 ILF786467:ILF786472 IVB786467:IVB786472 JEX786467:JEX786472 JOT786467:JOT786472 JYP786467:JYP786472 KIL786467:KIL786472 KSH786467:KSH786472 LCD786467:LCD786472 LLZ786467:LLZ786472 LVV786467:LVV786472 MFR786467:MFR786472 MPN786467:MPN786472 MZJ786467:MZJ786472 NJF786467:NJF786472 NTB786467:NTB786472 OCX786467:OCX786472 OMT786467:OMT786472 OWP786467:OWP786472 PGL786467:PGL786472 PQH786467:PQH786472 QAD786467:QAD786472 QJZ786467:QJZ786472 QTV786467:QTV786472 RDR786467:RDR786472 RNN786467:RNN786472 RXJ786467:RXJ786472 SHF786467:SHF786472 SRB786467:SRB786472 TAX786467:TAX786472 TKT786467:TKT786472 TUP786467:TUP786472 UEL786467:UEL786472 UOH786467:UOH786472 UYD786467:UYD786472 VHZ786467:VHZ786472 VRV786467:VRV786472 WBR786467:WBR786472 WLN786467:WLN786472 WVJ786467:WVJ786472 B852003:B852008 IX852003:IX852008 ST852003:ST852008 ACP852003:ACP852008 AML852003:AML852008 AWH852003:AWH852008 BGD852003:BGD852008 BPZ852003:BPZ852008 BZV852003:BZV852008 CJR852003:CJR852008 CTN852003:CTN852008 DDJ852003:DDJ852008 DNF852003:DNF852008 DXB852003:DXB852008 EGX852003:EGX852008 EQT852003:EQT852008 FAP852003:FAP852008 FKL852003:FKL852008 FUH852003:FUH852008 GED852003:GED852008 GNZ852003:GNZ852008 GXV852003:GXV852008 HHR852003:HHR852008 HRN852003:HRN852008 IBJ852003:IBJ852008 ILF852003:ILF852008 IVB852003:IVB852008 JEX852003:JEX852008 JOT852003:JOT852008 JYP852003:JYP852008 KIL852003:KIL852008 KSH852003:KSH852008 LCD852003:LCD852008 LLZ852003:LLZ852008 LVV852003:LVV852008 MFR852003:MFR852008 MPN852003:MPN852008 MZJ852003:MZJ852008 NJF852003:NJF852008 NTB852003:NTB852008 OCX852003:OCX852008 OMT852003:OMT852008 OWP852003:OWP852008 PGL852003:PGL852008 PQH852003:PQH852008 QAD852003:QAD852008 QJZ852003:QJZ852008 QTV852003:QTV852008 RDR852003:RDR852008 RNN852003:RNN852008 RXJ852003:RXJ852008 SHF852003:SHF852008 SRB852003:SRB852008 TAX852003:TAX852008 TKT852003:TKT852008 TUP852003:TUP852008 UEL852003:UEL852008 UOH852003:UOH852008 UYD852003:UYD852008 VHZ852003:VHZ852008 VRV852003:VRV852008 WBR852003:WBR852008 WLN852003:WLN852008 WVJ852003:WVJ852008 B917539:B917544 IX917539:IX917544 ST917539:ST917544 ACP917539:ACP917544 AML917539:AML917544 AWH917539:AWH917544 BGD917539:BGD917544 BPZ917539:BPZ917544 BZV917539:BZV917544 CJR917539:CJR917544 CTN917539:CTN917544 DDJ917539:DDJ917544 DNF917539:DNF917544 DXB917539:DXB917544 EGX917539:EGX917544 EQT917539:EQT917544 FAP917539:FAP917544 FKL917539:FKL917544 FUH917539:FUH917544 GED917539:GED917544 GNZ917539:GNZ917544 GXV917539:GXV917544 HHR917539:HHR917544 HRN917539:HRN917544 IBJ917539:IBJ917544 ILF917539:ILF917544 IVB917539:IVB917544 JEX917539:JEX917544 JOT917539:JOT917544 JYP917539:JYP917544 KIL917539:KIL917544 KSH917539:KSH917544 LCD917539:LCD917544 LLZ917539:LLZ917544 LVV917539:LVV917544 MFR917539:MFR917544 MPN917539:MPN917544 MZJ917539:MZJ917544 NJF917539:NJF917544 NTB917539:NTB917544 OCX917539:OCX917544 OMT917539:OMT917544 OWP917539:OWP917544 PGL917539:PGL917544 PQH917539:PQH917544 QAD917539:QAD917544 QJZ917539:QJZ917544 QTV917539:QTV917544 RDR917539:RDR917544 RNN917539:RNN917544 RXJ917539:RXJ917544 SHF917539:SHF917544 SRB917539:SRB917544 TAX917539:TAX917544 TKT917539:TKT917544 TUP917539:TUP917544 UEL917539:UEL917544 UOH917539:UOH917544 UYD917539:UYD917544 VHZ917539:VHZ917544 VRV917539:VRV917544 WBR917539:WBR917544 WLN917539:WLN917544 WVJ917539:WVJ917544 B983075:B983080 IX983075:IX983080 ST983075:ST983080 ACP983075:ACP983080 AML983075:AML983080 AWH983075:AWH983080 BGD983075:BGD983080 BPZ983075:BPZ983080 BZV983075:BZV983080 CJR983075:CJR983080 CTN983075:CTN983080 DDJ983075:DDJ983080 DNF983075:DNF983080 DXB983075:DXB983080 EGX983075:EGX983080 EQT983075:EQT983080 FAP983075:FAP983080 FKL983075:FKL983080 FUH983075:FUH983080 GED983075:GED983080 GNZ983075:GNZ983080 GXV983075:GXV983080 HHR983075:HHR983080 HRN983075:HRN983080 IBJ983075:IBJ983080 ILF983075:ILF983080 IVB983075:IVB983080 JEX983075:JEX983080 JOT983075:JOT983080 JYP983075:JYP983080 KIL983075:KIL983080 KSH983075:KSH983080 LCD983075:LCD983080 LLZ983075:LLZ983080 LVV983075:LVV983080 MFR983075:MFR983080 MPN983075:MPN983080 MZJ983075:MZJ983080 NJF983075:NJF983080 NTB983075:NTB983080 OCX983075:OCX983080 OMT983075:OMT983080 OWP983075:OWP983080 PGL983075:PGL983080 PQH983075:PQH983080 QAD983075:QAD983080 QJZ983075:QJZ983080 QTV983075:QTV983080 RDR983075:RDR983080 RNN983075:RNN983080 RXJ983075:RXJ983080 SHF983075:SHF983080 SRB983075:SRB983080 TAX983075:TAX983080 TKT983075:TKT983080 TUP983075:TUP983080 UEL983075:UEL983080 UOH983075:UOH983080 UYD983075:UYD983080 VHZ983075:VHZ983080 VRV983075:VRV983080 WBR983075:WBR983080 WLN983075:WLN983080 WVJ983075:WVJ983080 B65554:B65558 IX65554:IX65558 ST65554:ST65558 ACP65554:ACP65558 AML65554:AML65558 AWH65554:AWH65558 BGD65554:BGD65558 BPZ65554:BPZ65558 BZV65554:BZV65558 CJR65554:CJR65558 CTN65554:CTN65558 DDJ65554:DDJ65558 DNF65554:DNF65558 DXB65554:DXB65558 EGX65554:EGX65558 EQT65554:EQT65558 FAP65554:FAP65558 FKL65554:FKL65558 FUH65554:FUH65558 GED65554:GED65558 GNZ65554:GNZ65558 GXV65554:GXV65558 HHR65554:HHR65558 HRN65554:HRN65558 IBJ65554:IBJ65558 ILF65554:ILF65558 IVB65554:IVB65558 JEX65554:JEX65558 JOT65554:JOT65558 JYP65554:JYP65558 KIL65554:KIL65558 KSH65554:KSH65558 LCD65554:LCD65558 LLZ65554:LLZ65558 LVV65554:LVV65558 MFR65554:MFR65558 MPN65554:MPN65558 MZJ65554:MZJ65558 NJF65554:NJF65558 NTB65554:NTB65558 OCX65554:OCX65558 OMT65554:OMT65558 OWP65554:OWP65558 PGL65554:PGL65558 PQH65554:PQH65558 QAD65554:QAD65558 QJZ65554:QJZ65558 QTV65554:QTV65558 RDR65554:RDR65558 RNN65554:RNN65558 RXJ65554:RXJ65558 SHF65554:SHF65558 SRB65554:SRB65558 TAX65554:TAX65558 TKT65554:TKT65558 TUP65554:TUP65558 UEL65554:UEL65558 UOH65554:UOH65558 UYD65554:UYD65558 VHZ65554:VHZ65558 VRV65554:VRV65558 WBR65554:WBR65558 WLN65554:WLN65558 WVJ65554:WVJ65558 B131090:B131094 IX131090:IX131094 ST131090:ST131094 ACP131090:ACP131094 AML131090:AML131094 AWH131090:AWH131094 BGD131090:BGD131094 BPZ131090:BPZ131094 BZV131090:BZV131094 CJR131090:CJR131094 CTN131090:CTN131094 DDJ131090:DDJ131094 DNF131090:DNF131094 DXB131090:DXB131094 EGX131090:EGX131094 EQT131090:EQT131094 FAP131090:FAP131094 FKL131090:FKL131094 FUH131090:FUH131094 GED131090:GED131094 GNZ131090:GNZ131094 GXV131090:GXV131094 HHR131090:HHR131094 HRN131090:HRN131094 IBJ131090:IBJ131094 ILF131090:ILF131094 IVB131090:IVB131094 JEX131090:JEX131094 JOT131090:JOT131094 JYP131090:JYP131094 KIL131090:KIL131094 KSH131090:KSH131094 LCD131090:LCD131094 LLZ131090:LLZ131094 LVV131090:LVV131094 MFR131090:MFR131094 MPN131090:MPN131094 MZJ131090:MZJ131094 NJF131090:NJF131094 NTB131090:NTB131094 OCX131090:OCX131094 OMT131090:OMT131094 OWP131090:OWP131094 PGL131090:PGL131094 PQH131090:PQH131094 QAD131090:QAD131094 QJZ131090:QJZ131094 QTV131090:QTV131094 RDR131090:RDR131094 RNN131090:RNN131094 RXJ131090:RXJ131094 SHF131090:SHF131094 SRB131090:SRB131094 TAX131090:TAX131094 TKT131090:TKT131094 TUP131090:TUP131094 UEL131090:UEL131094 UOH131090:UOH131094 UYD131090:UYD131094 VHZ131090:VHZ131094 VRV131090:VRV131094 WBR131090:WBR131094 WLN131090:WLN131094 WVJ131090:WVJ131094 B196626:B196630 IX196626:IX196630 ST196626:ST196630 ACP196626:ACP196630 AML196626:AML196630 AWH196626:AWH196630 BGD196626:BGD196630 BPZ196626:BPZ196630 BZV196626:BZV196630 CJR196626:CJR196630 CTN196626:CTN196630 DDJ196626:DDJ196630 DNF196626:DNF196630 DXB196626:DXB196630 EGX196626:EGX196630 EQT196626:EQT196630 FAP196626:FAP196630 FKL196626:FKL196630 FUH196626:FUH196630 GED196626:GED196630 GNZ196626:GNZ196630 GXV196626:GXV196630 HHR196626:HHR196630 HRN196626:HRN196630 IBJ196626:IBJ196630 ILF196626:ILF196630 IVB196626:IVB196630 JEX196626:JEX196630 JOT196626:JOT196630 JYP196626:JYP196630 KIL196626:KIL196630 KSH196626:KSH196630 LCD196626:LCD196630 LLZ196626:LLZ196630 LVV196626:LVV196630 MFR196626:MFR196630 MPN196626:MPN196630 MZJ196626:MZJ196630 NJF196626:NJF196630 NTB196626:NTB196630 OCX196626:OCX196630 OMT196626:OMT196630 OWP196626:OWP196630 PGL196626:PGL196630 PQH196626:PQH196630 QAD196626:QAD196630 QJZ196626:QJZ196630 QTV196626:QTV196630 RDR196626:RDR196630 RNN196626:RNN196630 RXJ196626:RXJ196630 SHF196626:SHF196630 SRB196626:SRB196630 TAX196626:TAX196630 TKT196626:TKT196630 TUP196626:TUP196630 UEL196626:UEL196630 UOH196626:UOH196630 UYD196626:UYD196630 VHZ196626:VHZ196630 VRV196626:VRV196630 WBR196626:WBR196630 WLN196626:WLN196630 WVJ196626:WVJ196630 B262162:B262166 IX262162:IX262166 ST262162:ST262166 ACP262162:ACP262166 AML262162:AML262166 AWH262162:AWH262166 BGD262162:BGD262166 BPZ262162:BPZ262166 BZV262162:BZV262166 CJR262162:CJR262166 CTN262162:CTN262166 DDJ262162:DDJ262166 DNF262162:DNF262166 DXB262162:DXB262166 EGX262162:EGX262166 EQT262162:EQT262166 FAP262162:FAP262166 FKL262162:FKL262166 FUH262162:FUH262166 GED262162:GED262166 GNZ262162:GNZ262166 GXV262162:GXV262166 HHR262162:HHR262166 HRN262162:HRN262166 IBJ262162:IBJ262166 ILF262162:ILF262166 IVB262162:IVB262166 JEX262162:JEX262166 JOT262162:JOT262166 JYP262162:JYP262166 KIL262162:KIL262166 KSH262162:KSH262166 LCD262162:LCD262166 LLZ262162:LLZ262166 LVV262162:LVV262166 MFR262162:MFR262166 MPN262162:MPN262166 MZJ262162:MZJ262166 NJF262162:NJF262166 NTB262162:NTB262166 OCX262162:OCX262166 OMT262162:OMT262166 OWP262162:OWP262166 PGL262162:PGL262166 PQH262162:PQH262166 QAD262162:QAD262166 QJZ262162:QJZ262166 QTV262162:QTV262166 RDR262162:RDR262166 RNN262162:RNN262166 RXJ262162:RXJ262166 SHF262162:SHF262166 SRB262162:SRB262166 TAX262162:TAX262166 TKT262162:TKT262166 TUP262162:TUP262166 UEL262162:UEL262166 UOH262162:UOH262166 UYD262162:UYD262166 VHZ262162:VHZ262166 VRV262162:VRV262166 WBR262162:WBR262166 WLN262162:WLN262166 WVJ262162:WVJ262166 B327698:B327702 IX327698:IX327702 ST327698:ST327702 ACP327698:ACP327702 AML327698:AML327702 AWH327698:AWH327702 BGD327698:BGD327702 BPZ327698:BPZ327702 BZV327698:BZV327702 CJR327698:CJR327702 CTN327698:CTN327702 DDJ327698:DDJ327702 DNF327698:DNF327702 DXB327698:DXB327702 EGX327698:EGX327702 EQT327698:EQT327702 FAP327698:FAP327702 FKL327698:FKL327702 FUH327698:FUH327702 GED327698:GED327702 GNZ327698:GNZ327702 GXV327698:GXV327702 HHR327698:HHR327702 HRN327698:HRN327702 IBJ327698:IBJ327702 ILF327698:ILF327702 IVB327698:IVB327702 JEX327698:JEX327702 JOT327698:JOT327702 JYP327698:JYP327702 KIL327698:KIL327702 KSH327698:KSH327702 LCD327698:LCD327702 LLZ327698:LLZ327702 LVV327698:LVV327702 MFR327698:MFR327702 MPN327698:MPN327702 MZJ327698:MZJ327702 NJF327698:NJF327702 NTB327698:NTB327702 OCX327698:OCX327702 OMT327698:OMT327702 OWP327698:OWP327702 PGL327698:PGL327702 PQH327698:PQH327702 QAD327698:QAD327702 QJZ327698:QJZ327702 QTV327698:QTV327702 RDR327698:RDR327702 RNN327698:RNN327702 RXJ327698:RXJ327702 SHF327698:SHF327702 SRB327698:SRB327702 TAX327698:TAX327702 TKT327698:TKT327702 TUP327698:TUP327702 UEL327698:UEL327702 UOH327698:UOH327702 UYD327698:UYD327702 VHZ327698:VHZ327702 VRV327698:VRV327702 WBR327698:WBR327702 WLN327698:WLN327702 WVJ327698:WVJ327702 B393234:B393238 IX393234:IX393238 ST393234:ST393238 ACP393234:ACP393238 AML393234:AML393238 AWH393234:AWH393238 BGD393234:BGD393238 BPZ393234:BPZ393238 BZV393234:BZV393238 CJR393234:CJR393238 CTN393234:CTN393238 DDJ393234:DDJ393238 DNF393234:DNF393238 DXB393234:DXB393238 EGX393234:EGX393238 EQT393234:EQT393238 FAP393234:FAP393238 FKL393234:FKL393238 FUH393234:FUH393238 GED393234:GED393238 GNZ393234:GNZ393238 GXV393234:GXV393238 HHR393234:HHR393238 HRN393234:HRN393238 IBJ393234:IBJ393238 ILF393234:ILF393238 IVB393234:IVB393238 JEX393234:JEX393238 JOT393234:JOT393238 JYP393234:JYP393238 KIL393234:KIL393238 KSH393234:KSH393238 LCD393234:LCD393238 LLZ393234:LLZ393238 LVV393234:LVV393238 MFR393234:MFR393238 MPN393234:MPN393238 MZJ393234:MZJ393238 NJF393234:NJF393238 NTB393234:NTB393238 OCX393234:OCX393238 OMT393234:OMT393238 OWP393234:OWP393238 PGL393234:PGL393238 PQH393234:PQH393238 QAD393234:QAD393238 QJZ393234:QJZ393238 QTV393234:QTV393238 RDR393234:RDR393238 RNN393234:RNN393238 RXJ393234:RXJ393238 SHF393234:SHF393238 SRB393234:SRB393238 TAX393234:TAX393238 TKT393234:TKT393238 TUP393234:TUP393238 UEL393234:UEL393238 UOH393234:UOH393238 UYD393234:UYD393238 VHZ393234:VHZ393238 VRV393234:VRV393238 WBR393234:WBR393238 WLN393234:WLN393238 WVJ393234:WVJ393238 B458770:B458774 IX458770:IX458774 ST458770:ST458774 ACP458770:ACP458774 AML458770:AML458774 AWH458770:AWH458774 BGD458770:BGD458774 BPZ458770:BPZ458774 BZV458770:BZV458774 CJR458770:CJR458774 CTN458770:CTN458774 DDJ458770:DDJ458774 DNF458770:DNF458774 DXB458770:DXB458774 EGX458770:EGX458774 EQT458770:EQT458774 FAP458770:FAP458774 FKL458770:FKL458774 FUH458770:FUH458774 GED458770:GED458774 GNZ458770:GNZ458774 GXV458770:GXV458774 HHR458770:HHR458774 HRN458770:HRN458774 IBJ458770:IBJ458774 ILF458770:ILF458774 IVB458770:IVB458774 JEX458770:JEX458774 JOT458770:JOT458774 JYP458770:JYP458774 KIL458770:KIL458774 KSH458770:KSH458774 LCD458770:LCD458774 LLZ458770:LLZ458774 LVV458770:LVV458774 MFR458770:MFR458774 MPN458770:MPN458774 MZJ458770:MZJ458774 NJF458770:NJF458774 NTB458770:NTB458774 OCX458770:OCX458774 OMT458770:OMT458774 OWP458770:OWP458774 PGL458770:PGL458774 PQH458770:PQH458774 QAD458770:QAD458774 QJZ458770:QJZ458774 QTV458770:QTV458774 RDR458770:RDR458774 RNN458770:RNN458774 RXJ458770:RXJ458774 SHF458770:SHF458774 SRB458770:SRB458774 TAX458770:TAX458774 TKT458770:TKT458774 TUP458770:TUP458774 UEL458770:UEL458774 UOH458770:UOH458774 UYD458770:UYD458774 VHZ458770:VHZ458774 VRV458770:VRV458774 WBR458770:WBR458774 WLN458770:WLN458774 WVJ458770:WVJ458774 B524306:B524310 IX524306:IX524310 ST524306:ST524310 ACP524306:ACP524310 AML524306:AML524310 AWH524306:AWH524310 BGD524306:BGD524310 BPZ524306:BPZ524310 BZV524306:BZV524310 CJR524306:CJR524310 CTN524306:CTN524310 DDJ524306:DDJ524310 DNF524306:DNF524310 DXB524306:DXB524310 EGX524306:EGX524310 EQT524306:EQT524310 FAP524306:FAP524310 FKL524306:FKL524310 FUH524306:FUH524310 GED524306:GED524310 GNZ524306:GNZ524310 GXV524306:GXV524310 HHR524306:HHR524310 HRN524306:HRN524310 IBJ524306:IBJ524310 ILF524306:ILF524310 IVB524306:IVB524310 JEX524306:JEX524310 JOT524306:JOT524310 JYP524306:JYP524310 KIL524306:KIL524310 KSH524306:KSH524310 LCD524306:LCD524310 LLZ524306:LLZ524310 LVV524306:LVV524310 MFR524306:MFR524310 MPN524306:MPN524310 MZJ524306:MZJ524310 NJF524306:NJF524310 NTB524306:NTB524310 OCX524306:OCX524310 OMT524306:OMT524310 OWP524306:OWP524310 PGL524306:PGL524310 PQH524306:PQH524310 QAD524306:QAD524310 QJZ524306:QJZ524310 QTV524306:QTV524310 RDR524306:RDR524310 RNN524306:RNN524310 RXJ524306:RXJ524310 SHF524306:SHF524310 SRB524306:SRB524310 TAX524306:TAX524310 TKT524306:TKT524310 TUP524306:TUP524310 UEL524306:UEL524310 UOH524306:UOH524310 UYD524306:UYD524310 VHZ524306:VHZ524310 VRV524306:VRV524310 WBR524306:WBR524310 WLN524306:WLN524310 WVJ524306:WVJ524310 B589842:B589846 IX589842:IX589846 ST589842:ST589846 ACP589842:ACP589846 AML589842:AML589846 AWH589842:AWH589846 BGD589842:BGD589846 BPZ589842:BPZ589846 BZV589842:BZV589846 CJR589842:CJR589846 CTN589842:CTN589846 DDJ589842:DDJ589846 DNF589842:DNF589846 DXB589842:DXB589846 EGX589842:EGX589846 EQT589842:EQT589846 FAP589842:FAP589846 FKL589842:FKL589846 FUH589842:FUH589846 GED589842:GED589846 GNZ589842:GNZ589846 GXV589842:GXV589846 HHR589842:HHR589846 HRN589842:HRN589846 IBJ589842:IBJ589846 ILF589842:ILF589846 IVB589842:IVB589846 JEX589842:JEX589846 JOT589842:JOT589846 JYP589842:JYP589846 KIL589842:KIL589846 KSH589842:KSH589846 LCD589842:LCD589846 LLZ589842:LLZ589846 LVV589842:LVV589846 MFR589842:MFR589846 MPN589842:MPN589846 MZJ589842:MZJ589846 NJF589842:NJF589846 NTB589842:NTB589846 OCX589842:OCX589846 OMT589842:OMT589846 OWP589842:OWP589846 PGL589842:PGL589846 PQH589842:PQH589846 QAD589842:QAD589846 QJZ589842:QJZ589846 QTV589842:QTV589846 RDR589842:RDR589846 RNN589842:RNN589846 RXJ589842:RXJ589846 SHF589842:SHF589846 SRB589842:SRB589846 TAX589842:TAX589846 TKT589842:TKT589846 TUP589842:TUP589846 UEL589842:UEL589846 UOH589842:UOH589846 UYD589842:UYD589846 VHZ589842:VHZ589846 VRV589842:VRV589846 WBR589842:WBR589846 WLN589842:WLN589846 WVJ589842:WVJ589846 B655378:B655382 IX655378:IX655382 ST655378:ST655382 ACP655378:ACP655382 AML655378:AML655382 AWH655378:AWH655382 BGD655378:BGD655382 BPZ655378:BPZ655382 BZV655378:BZV655382 CJR655378:CJR655382 CTN655378:CTN655382 DDJ655378:DDJ655382 DNF655378:DNF655382 DXB655378:DXB655382 EGX655378:EGX655382 EQT655378:EQT655382 FAP655378:FAP655382 FKL655378:FKL655382 FUH655378:FUH655382 GED655378:GED655382 GNZ655378:GNZ655382 GXV655378:GXV655382 HHR655378:HHR655382 HRN655378:HRN655382 IBJ655378:IBJ655382 ILF655378:ILF655382 IVB655378:IVB655382 JEX655378:JEX655382 JOT655378:JOT655382 JYP655378:JYP655382 KIL655378:KIL655382 KSH655378:KSH655382 LCD655378:LCD655382 LLZ655378:LLZ655382 LVV655378:LVV655382 MFR655378:MFR655382 MPN655378:MPN655382 MZJ655378:MZJ655382 NJF655378:NJF655382 NTB655378:NTB655382 OCX655378:OCX655382 OMT655378:OMT655382 OWP655378:OWP655382 PGL655378:PGL655382 PQH655378:PQH655382 QAD655378:QAD655382 QJZ655378:QJZ655382 QTV655378:QTV655382 RDR655378:RDR655382 RNN655378:RNN655382 RXJ655378:RXJ655382 SHF655378:SHF655382 SRB655378:SRB655382 TAX655378:TAX655382 TKT655378:TKT655382 TUP655378:TUP655382 UEL655378:UEL655382 UOH655378:UOH655382 UYD655378:UYD655382 VHZ655378:VHZ655382 VRV655378:VRV655382 WBR655378:WBR655382 WLN655378:WLN655382 WVJ655378:WVJ655382 B720914:B720918 IX720914:IX720918 ST720914:ST720918 ACP720914:ACP720918 AML720914:AML720918 AWH720914:AWH720918 BGD720914:BGD720918 BPZ720914:BPZ720918 BZV720914:BZV720918 CJR720914:CJR720918 CTN720914:CTN720918 DDJ720914:DDJ720918 DNF720914:DNF720918 DXB720914:DXB720918 EGX720914:EGX720918 EQT720914:EQT720918 FAP720914:FAP720918 FKL720914:FKL720918 FUH720914:FUH720918 GED720914:GED720918 GNZ720914:GNZ720918 GXV720914:GXV720918 HHR720914:HHR720918 HRN720914:HRN720918 IBJ720914:IBJ720918 ILF720914:ILF720918 IVB720914:IVB720918 JEX720914:JEX720918 JOT720914:JOT720918 JYP720914:JYP720918 KIL720914:KIL720918 KSH720914:KSH720918 LCD720914:LCD720918 LLZ720914:LLZ720918 LVV720914:LVV720918 MFR720914:MFR720918 MPN720914:MPN720918 MZJ720914:MZJ720918 NJF720914:NJF720918 NTB720914:NTB720918 OCX720914:OCX720918 OMT720914:OMT720918 OWP720914:OWP720918 PGL720914:PGL720918 PQH720914:PQH720918 QAD720914:QAD720918 QJZ720914:QJZ720918 QTV720914:QTV720918 RDR720914:RDR720918 RNN720914:RNN720918 RXJ720914:RXJ720918 SHF720914:SHF720918 SRB720914:SRB720918 TAX720914:TAX720918 TKT720914:TKT720918 TUP720914:TUP720918 UEL720914:UEL720918 UOH720914:UOH720918 UYD720914:UYD720918 VHZ720914:VHZ720918 VRV720914:VRV720918 WBR720914:WBR720918 WLN720914:WLN720918 WVJ720914:WVJ720918 B786450:B786454 IX786450:IX786454 ST786450:ST786454 ACP786450:ACP786454 AML786450:AML786454 AWH786450:AWH786454 BGD786450:BGD786454 BPZ786450:BPZ786454 BZV786450:BZV786454 CJR786450:CJR786454 CTN786450:CTN786454 DDJ786450:DDJ786454 DNF786450:DNF786454 DXB786450:DXB786454 EGX786450:EGX786454 EQT786450:EQT786454 FAP786450:FAP786454 FKL786450:FKL786454 FUH786450:FUH786454 GED786450:GED786454 GNZ786450:GNZ786454 GXV786450:GXV786454 HHR786450:HHR786454 HRN786450:HRN786454 IBJ786450:IBJ786454 ILF786450:ILF786454 IVB786450:IVB786454 JEX786450:JEX786454 JOT786450:JOT786454 JYP786450:JYP786454 KIL786450:KIL786454 KSH786450:KSH786454 LCD786450:LCD786454 LLZ786450:LLZ786454 LVV786450:LVV786454 MFR786450:MFR786454 MPN786450:MPN786454 MZJ786450:MZJ786454 NJF786450:NJF786454 NTB786450:NTB786454 OCX786450:OCX786454 OMT786450:OMT786454 OWP786450:OWP786454 PGL786450:PGL786454 PQH786450:PQH786454 QAD786450:QAD786454 QJZ786450:QJZ786454 QTV786450:QTV786454 RDR786450:RDR786454 RNN786450:RNN786454 RXJ786450:RXJ786454 SHF786450:SHF786454 SRB786450:SRB786454 TAX786450:TAX786454 TKT786450:TKT786454 TUP786450:TUP786454 UEL786450:UEL786454 UOH786450:UOH786454 UYD786450:UYD786454 VHZ786450:VHZ786454 VRV786450:VRV786454 WBR786450:WBR786454 WLN786450:WLN786454 WVJ786450:WVJ786454 B851986:B851990 IX851986:IX851990 ST851986:ST851990 ACP851986:ACP851990 AML851986:AML851990 AWH851986:AWH851990 BGD851986:BGD851990 BPZ851986:BPZ851990 BZV851986:BZV851990 CJR851986:CJR851990 CTN851986:CTN851990 DDJ851986:DDJ851990 DNF851986:DNF851990 DXB851986:DXB851990 EGX851986:EGX851990 EQT851986:EQT851990 FAP851986:FAP851990 FKL851986:FKL851990 FUH851986:FUH851990 GED851986:GED851990 GNZ851986:GNZ851990 GXV851986:GXV851990 HHR851986:HHR851990 HRN851986:HRN851990 IBJ851986:IBJ851990 ILF851986:ILF851990 IVB851986:IVB851990 JEX851986:JEX851990 JOT851986:JOT851990 JYP851986:JYP851990 KIL851986:KIL851990 KSH851986:KSH851990 LCD851986:LCD851990 LLZ851986:LLZ851990 LVV851986:LVV851990 MFR851986:MFR851990 MPN851986:MPN851990 MZJ851986:MZJ851990 NJF851986:NJF851990 NTB851986:NTB851990 OCX851986:OCX851990 OMT851986:OMT851990 OWP851986:OWP851990 PGL851986:PGL851990 PQH851986:PQH851990 QAD851986:QAD851990 QJZ851986:QJZ851990 QTV851986:QTV851990 RDR851986:RDR851990 RNN851986:RNN851990 RXJ851986:RXJ851990 SHF851986:SHF851990 SRB851986:SRB851990 TAX851986:TAX851990 TKT851986:TKT851990 TUP851986:TUP851990 UEL851986:UEL851990 UOH851986:UOH851990 UYD851986:UYD851990 VHZ851986:VHZ851990 VRV851986:VRV851990 WBR851986:WBR851990 WLN851986:WLN851990 WVJ851986:WVJ851990 B917522:B917526 IX917522:IX917526 ST917522:ST917526 ACP917522:ACP917526 AML917522:AML917526 AWH917522:AWH917526 BGD917522:BGD917526 BPZ917522:BPZ917526 BZV917522:BZV917526 CJR917522:CJR917526 CTN917522:CTN917526 DDJ917522:DDJ917526 DNF917522:DNF917526 DXB917522:DXB917526 EGX917522:EGX917526 EQT917522:EQT917526 FAP917522:FAP917526 FKL917522:FKL917526 FUH917522:FUH917526 GED917522:GED917526 GNZ917522:GNZ917526 GXV917522:GXV917526 HHR917522:HHR917526 HRN917522:HRN917526 IBJ917522:IBJ917526 ILF917522:ILF917526 IVB917522:IVB917526 JEX917522:JEX917526 JOT917522:JOT917526 JYP917522:JYP917526 KIL917522:KIL917526 KSH917522:KSH917526 LCD917522:LCD917526 LLZ917522:LLZ917526 LVV917522:LVV917526 MFR917522:MFR917526 MPN917522:MPN917526 MZJ917522:MZJ917526 NJF917522:NJF917526 NTB917522:NTB917526 OCX917522:OCX917526 OMT917522:OMT917526 OWP917522:OWP917526 PGL917522:PGL917526 PQH917522:PQH917526 QAD917522:QAD917526 QJZ917522:QJZ917526 QTV917522:QTV917526 RDR917522:RDR917526 RNN917522:RNN917526 RXJ917522:RXJ917526 SHF917522:SHF917526 SRB917522:SRB917526 TAX917522:TAX917526 TKT917522:TKT917526 TUP917522:TUP917526 UEL917522:UEL917526 UOH917522:UOH917526 UYD917522:UYD917526 VHZ917522:VHZ917526 VRV917522:VRV917526 WBR917522:WBR917526 WLN917522:WLN917526 WVJ917522:WVJ917526 B983058:B983062 IX983058:IX983062 ST983058:ST983062 ACP983058:ACP983062 AML983058:AML983062 AWH983058:AWH983062 BGD983058:BGD983062 BPZ983058:BPZ983062 BZV983058:BZV983062 CJR983058:CJR983062 CTN983058:CTN983062 DDJ983058:DDJ983062 DNF983058:DNF983062 DXB983058:DXB983062 EGX983058:EGX983062 EQT983058:EQT983062 FAP983058:FAP983062 FKL983058:FKL983062 FUH983058:FUH983062 GED983058:GED983062 GNZ983058:GNZ983062 GXV983058:GXV983062 HHR983058:HHR983062 HRN983058:HRN983062 IBJ983058:IBJ983062 ILF983058:ILF983062 IVB983058:IVB983062 JEX983058:JEX983062 JOT983058:JOT983062 JYP983058:JYP983062 KIL983058:KIL983062 KSH983058:KSH983062 LCD983058:LCD983062 LLZ983058:LLZ983062 LVV983058:LVV983062 MFR983058:MFR983062 MPN983058:MPN983062 MZJ983058:MZJ983062 NJF983058:NJF983062 NTB983058:NTB983062 OCX983058:OCX983062 OMT983058:OMT983062 OWP983058:OWP983062 PGL983058:PGL983062 PQH983058:PQH983062 QAD983058:QAD983062 QJZ983058:QJZ983062 QTV983058:QTV983062 RDR983058:RDR983062 RNN983058:RNN983062 RXJ983058:RXJ983062 SHF983058:SHF983062 SRB983058:SRB983062 TAX983058:TAX983062 TKT983058:TKT983062 TUP983058:TUP983062 UEL983058:UEL983062 UOH983058:UOH983062 UYD983058:UYD983062 VHZ983058:VHZ983062 VRV983058:VRV983062 WBR983058:WBR983062 WLN983058:WLN983062 WVJ983058:WVJ983062 B65530:B65531 IX65530:IX65531 ST65530:ST65531 ACP65530:ACP65531 AML65530:AML65531 AWH65530:AWH65531 BGD65530:BGD65531 BPZ65530:BPZ65531 BZV65530:BZV65531 CJR65530:CJR65531 CTN65530:CTN65531 DDJ65530:DDJ65531 DNF65530:DNF65531 DXB65530:DXB65531 EGX65530:EGX65531 EQT65530:EQT65531 FAP65530:FAP65531 FKL65530:FKL65531 FUH65530:FUH65531 GED65530:GED65531 GNZ65530:GNZ65531 GXV65530:GXV65531 HHR65530:HHR65531 HRN65530:HRN65531 IBJ65530:IBJ65531 ILF65530:ILF65531 IVB65530:IVB65531 JEX65530:JEX65531 JOT65530:JOT65531 JYP65530:JYP65531 KIL65530:KIL65531 KSH65530:KSH65531 LCD65530:LCD65531 LLZ65530:LLZ65531 LVV65530:LVV65531 MFR65530:MFR65531 MPN65530:MPN65531 MZJ65530:MZJ65531 NJF65530:NJF65531 NTB65530:NTB65531 OCX65530:OCX65531 OMT65530:OMT65531 OWP65530:OWP65531 PGL65530:PGL65531 PQH65530:PQH65531 QAD65530:QAD65531 QJZ65530:QJZ65531 QTV65530:QTV65531 RDR65530:RDR65531 RNN65530:RNN65531 RXJ65530:RXJ65531 SHF65530:SHF65531 SRB65530:SRB65531 TAX65530:TAX65531 TKT65530:TKT65531 TUP65530:TUP65531 UEL65530:UEL65531 UOH65530:UOH65531 UYD65530:UYD65531 VHZ65530:VHZ65531 VRV65530:VRV65531 WBR65530:WBR65531 WLN65530:WLN65531 WVJ65530:WVJ65531 B131066:B131067 IX131066:IX131067 ST131066:ST131067 ACP131066:ACP131067 AML131066:AML131067 AWH131066:AWH131067 BGD131066:BGD131067 BPZ131066:BPZ131067 BZV131066:BZV131067 CJR131066:CJR131067 CTN131066:CTN131067 DDJ131066:DDJ131067 DNF131066:DNF131067 DXB131066:DXB131067 EGX131066:EGX131067 EQT131066:EQT131067 FAP131066:FAP131067 FKL131066:FKL131067 FUH131066:FUH131067 GED131066:GED131067 GNZ131066:GNZ131067 GXV131066:GXV131067 HHR131066:HHR131067 HRN131066:HRN131067 IBJ131066:IBJ131067 ILF131066:ILF131067 IVB131066:IVB131067 JEX131066:JEX131067 JOT131066:JOT131067 JYP131066:JYP131067 KIL131066:KIL131067 KSH131066:KSH131067 LCD131066:LCD131067 LLZ131066:LLZ131067 LVV131066:LVV131067 MFR131066:MFR131067 MPN131066:MPN131067 MZJ131066:MZJ131067 NJF131066:NJF131067 NTB131066:NTB131067 OCX131066:OCX131067 OMT131066:OMT131067 OWP131066:OWP131067 PGL131066:PGL131067 PQH131066:PQH131067 QAD131066:QAD131067 QJZ131066:QJZ131067 QTV131066:QTV131067 RDR131066:RDR131067 RNN131066:RNN131067 RXJ131066:RXJ131067 SHF131066:SHF131067 SRB131066:SRB131067 TAX131066:TAX131067 TKT131066:TKT131067 TUP131066:TUP131067 UEL131066:UEL131067 UOH131066:UOH131067 UYD131066:UYD131067 VHZ131066:VHZ131067 VRV131066:VRV131067 WBR131066:WBR131067 WLN131066:WLN131067 WVJ131066:WVJ131067 B196602:B196603 IX196602:IX196603 ST196602:ST196603 ACP196602:ACP196603 AML196602:AML196603 AWH196602:AWH196603 BGD196602:BGD196603 BPZ196602:BPZ196603 BZV196602:BZV196603 CJR196602:CJR196603 CTN196602:CTN196603 DDJ196602:DDJ196603 DNF196602:DNF196603 DXB196602:DXB196603 EGX196602:EGX196603 EQT196602:EQT196603 FAP196602:FAP196603 FKL196602:FKL196603 FUH196602:FUH196603 GED196602:GED196603 GNZ196602:GNZ196603 GXV196602:GXV196603 HHR196602:HHR196603 HRN196602:HRN196603 IBJ196602:IBJ196603 ILF196602:ILF196603 IVB196602:IVB196603 JEX196602:JEX196603 JOT196602:JOT196603 JYP196602:JYP196603 KIL196602:KIL196603 KSH196602:KSH196603 LCD196602:LCD196603 LLZ196602:LLZ196603 LVV196602:LVV196603 MFR196602:MFR196603 MPN196602:MPN196603 MZJ196602:MZJ196603 NJF196602:NJF196603 NTB196602:NTB196603 OCX196602:OCX196603 OMT196602:OMT196603 OWP196602:OWP196603 PGL196602:PGL196603 PQH196602:PQH196603 QAD196602:QAD196603 QJZ196602:QJZ196603 QTV196602:QTV196603 RDR196602:RDR196603 RNN196602:RNN196603 RXJ196602:RXJ196603 SHF196602:SHF196603 SRB196602:SRB196603 TAX196602:TAX196603 TKT196602:TKT196603 TUP196602:TUP196603 UEL196602:UEL196603 UOH196602:UOH196603 UYD196602:UYD196603 VHZ196602:VHZ196603 VRV196602:VRV196603 WBR196602:WBR196603 WLN196602:WLN196603 WVJ196602:WVJ196603 B262138:B262139 IX262138:IX262139 ST262138:ST262139 ACP262138:ACP262139 AML262138:AML262139 AWH262138:AWH262139 BGD262138:BGD262139 BPZ262138:BPZ262139 BZV262138:BZV262139 CJR262138:CJR262139 CTN262138:CTN262139 DDJ262138:DDJ262139 DNF262138:DNF262139 DXB262138:DXB262139 EGX262138:EGX262139 EQT262138:EQT262139 FAP262138:FAP262139 FKL262138:FKL262139 FUH262138:FUH262139 GED262138:GED262139 GNZ262138:GNZ262139 GXV262138:GXV262139 HHR262138:HHR262139 HRN262138:HRN262139 IBJ262138:IBJ262139 ILF262138:ILF262139 IVB262138:IVB262139 JEX262138:JEX262139 JOT262138:JOT262139 JYP262138:JYP262139 KIL262138:KIL262139 KSH262138:KSH262139 LCD262138:LCD262139 LLZ262138:LLZ262139 LVV262138:LVV262139 MFR262138:MFR262139 MPN262138:MPN262139 MZJ262138:MZJ262139 NJF262138:NJF262139 NTB262138:NTB262139 OCX262138:OCX262139 OMT262138:OMT262139 OWP262138:OWP262139 PGL262138:PGL262139 PQH262138:PQH262139 QAD262138:QAD262139 QJZ262138:QJZ262139 QTV262138:QTV262139 RDR262138:RDR262139 RNN262138:RNN262139 RXJ262138:RXJ262139 SHF262138:SHF262139 SRB262138:SRB262139 TAX262138:TAX262139 TKT262138:TKT262139 TUP262138:TUP262139 UEL262138:UEL262139 UOH262138:UOH262139 UYD262138:UYD262139 VHZ262138:VHZ262139 VRV262138:VRV262139 WBR262138:WBR262139 WLN262138:WLN262139 WVJ262138:WVJ262139 B327674:B327675 IX327674:IX327675 ST327674:ST327675 ACP327674:ACP327675 AML327674:AML327675 AWH327674:AWH327675 BGD327674:BGD327675 BPZ327674:BPZ327675 BZV327674:BZV327675 CJR327674:CJR327675 CTN327674:CTN327675 DDJ327674:DDJ327675 DNF327674:DNF327675 DXB327674:DXB327675 EGX327674:EGX327675 EQT327674:EQT327675 FAP327674:FAP327675 FKL327674:FKL327675 FUH327674:FUH327675 GED327674:GED327675 GNZ327674:GNZ327675 GXV327674:GXV327675 HHR327674:HHR327675 HRN327674:HRN327675 IBJ327674:IBJ327675 ILF327674:ILF327675 IVB327674:IVB327675 JEX327674:JEX327675 JOT327674:JOT327675 JYP327674:JYP327675 KIL327674:KIL327675 KSH327674:KSH327675 LCD327674:LCD327675 LLZ327674:LLZ327675 LVV327674:LVV327675 MFR327674:MFR327675 MPN327674:MPN327675 MZJ327674:MZJ327675 NJF327674:NJF327675 NTB327674:NTB327675 OCX327674:OCX327675 OMT327674:OMT327675 OWP327674:OWP327675 PGL327674:PGL327675 PQH327674:PQH327675 QAD327674:QAD327675 QJZ327674:QJZ327675 QTV327674:QTV327675 RDR327674:RDR327675 RNN327674:RNN327675 RXJ327674:RXJ327675 SHF327674:SHF327675 SRB327674:SRB327675 TAX327674:TAX327675 TKT327674:TKT327675 TUP327674:TUP327675 UEL327674:UEL327675 UOH327674:UOH327675 UYD327674:UYD327675 VHZ327674:VHZ327675 VRV327674:VRV327675 WBR327674:WBR327675 WLN327674:WLN327675 WVJ327674:WVJ327675 B393210:B393211 IX393210:IX393211 ST393210:ST393211 ACP393210:ACP393211 AML393210:AML393211 AWH393210:AWH393211 BGD393210:BGD393211 BPZ393210:BPZ393211 BZV393210:BZV393211 CJR393210:CJR393211 CTN393210:CTN393211 DDJ393210:DDJ393211 DNF393210:DNF393211 DXB393210:DXB393211 EGX393210:EGX393211 EQT393210:EQT393211 FAP393210:FAP393211 FKL393210:FKL393211 FUH393210:FUH393211 GED393210:GED393211 GNZ393210:GNZ393211 GXV393210:GXV393211 HHR393210:HHR393211 HRN393210:HRN393211 IBJ393210:IBJ393211 ILF393210:ILF393211 IVB393210:IVB393211 JEX393210:JEX393211 JOT393210:JOT393211 JYP393210:JYP393211 KIL393210:KIL393211 KSH393210:KSH393211 LCD393210:LCD393211 LLZ393210:LLZ393211 LVV393210:LVV393211 MFR393210:MFR393211 MPN393210:MPN393211 MZJ393210:MZJ393211 NJF393210:NJF393211 NTB393210:NTB393211 OCX393210:OCX393211 OMT393210:OMT393211 OWP393210:OWP393211 PGL393210:PGL393211 PQH393210:PQH393211 QAD393210:QAD393211 QJZ393210:QJZ393211 QTV393210:QTV393211 RDR393210:RDR393211 RNN393210:RNN393211 RXJ393210:RXJ393211 SHF393210:SHF393211 SRB393210:SRB393211 TAX393210:TAX393211 TKT393210:TKT393211 TUP393210:TUP393211 UEL393210:UEL393211 UOH393210:UOH393211 UYD393210:UYD393211 VHZ393210:VHZ393211 VRV393210:VRV393211 WBR393210:WBR393211 WLN393210:WLN393211 WVJ393210:WVJ393211 B458746:B458747 IX458746:IX458747 ST458746:ST458747 ACP458746:ACP458747 AML458746:AML458747 AWH458746:AWH458747 BGD458746:BGD458747 BPZ458746:BPZ458747 BZV458746:BZV458747 CJR458746:CJR458747 CTN458746:CTN458747 DDJ458746:DDJ458747 DNF458746:DNF458747 DXB458746:DXB458747 EGX458746:EGX458747 EQT458746:EQT458747 FAP458746:FAP458747 FKL458746:FKL458747 FUH458746:FUH458747 GED458746:GED458747 GNZ458746:GNZ458747 GXV458746:GXV458747 HHR458746:HHR458747 HRN458746:HRN458747 IBJ458746:IBJ458747 ILF458746:ILF458747 IVB458746:IVB458747 JEX458746:JEX458747 JOT458746:JOT458747 JYP458746:JYP458747 KIL458746:KIL458747 KSH458746:KSH458747 LCD458746:LCD458747 LLZ458746:LLZ458747 LVV458746:LVV458747 MFR458746:MFR458747 MPN458746:MPN458747 MZJ458746:MZJ458747 NJF458746:NJF458747 NTB458746:NTB458747 OCX458746:OCX458747 OMT458746:OMT458747 OWP458746:OWP458747 PGL458746:PGL458747 PQH458746:PQH458747 QAD458746:QAD458747 QJZ458746:QJZ458747 QTV458746:QTV458747 RDR458746:RDR458747 RNN458746:RNN458747 RXJ458746:RXJ458747 SHF458746:SHF458747 SRB458746:SRB458747 TAX458746:TAX458747 TKT458746:TKT458747 TUP458746:TUP458747 UEL458746:UEL458747 UOH458746:UOH458747 UYD458746:UYD458747 VHZ458746:VHZ458747 VRV458746:VRV458747 WBR458746:WBR458747 WLN458746:WLN458747 WVJ458746:WVJ458747 B524282:B524283 IX524282:IX524283 ST524282:ST524283 ACP524282:ACP524283 AML524282:AML524283 AWH524282:AWH524283 BGD524282:BGD524283 BPZ524282:BPZ524283 BZV524282:BZV524283 CJR524282:CJR524283 CTN524282:CTN524283 DDJ524282:DDJ524283 DNF524282:DNF524283 DXB524282:DXB524283 EGX524282:EGX524283 EQT524282:EQT524283 FAP524282:FAP524283 FKL524282:FKL524283 FUH524282:FUH524283 GED524282:GED524283 GNZ524282:GNZ524283 GXV524282:GXV524283 HHR524282:HHR524283 HRN524282:HRN524283 IBJ524282:IBJ524283 ILF524282:ILF524283 IVB524282:IVB524283 JEX524282:JEX524283 JOT524282:JOT524283 JYP524282:JYP524283 KIL524282:KIL524283 KSH524282:KSH524283 LCD524282:LCD524283 LLZ524282:LLZ524283 LVV524282:LVV524283 MFR524282:MFR524283 MPN524282:MPN524283 MZJ524282:MZJ524283 NJF524282:NJF524283 NTB524282:NTB524283 OCX524282:OCX524283 OMT524282:OMT524283 OWP524282:OWP524283 PGL524282:PGL524283 PQH524282:PQH524283 QAD524282:QAD524283 QJZ524282:QJZ524283 QTV524282:QTV524283 RDR524282:RDR524283 RNN524282:RNN524283 RXJ524282:RXJ524283 SHF524282:SHF524283 SRB524282:SRB524283 TAX524282:TAX524283 TKT524282:TKT524283 TUP524282:TUP524283 UEL524282:UEL524283 UOH524282:UOH524283 UYD524282:UYD524283 VHZ524282:VHZ524283 VRV524282:VRV524283 WBR524282:WBR524283 WLN524282:WLN524283 WVJ524282:WVJ524283 B589818:B589819 IX589818:IX589819 ST589818:ST589819 ACP589818:ACP589819 AML589818:AML589819 AWH589818:AWH589819 BGD589818:BGD589819 BPZ589818:BPZ589819 BZV589818:BZV589819 CJR589818:CJR589819 CTN589818:CTN589819 DDJ589818:DDJ589819 DNF589818:DNF589819 DXB589818:DXB589819 EGX589818:EGX589819 EQT589818:EQT589819 FAP589818:FAP589819 FKL589818:FKL589819 FUH589818:FUH589819 GED589818:GED589819 GNZ589818:GNZ589819 GXV589818:GXV589819 HHR589818:HHR589819 HRN589818:HRN589819 IBJ589818:IBJ589819 ILF589818:ILF589819 IVB589818:IVB589819 JEX589818:JEX589819 JOT589818:JOT589819 JYP589818:JYP589819 KIL589818:KIL589819 KSH589818:KSH589819 LCD589818:LCD589819 LLZ589818:LLZ589819 LVV589818:LVV589819 MFR589818:MFR589819 MPN589818:MPN589819 MZJ589818:MZJ589819 NJF589818:NJF589819 NTB589818:NTB589819 OCX589818:OCX589819 OMT589818:OMT589819 OWP589818:OWP589819 PGL589818:PGL589819 PQH589818:PQH589819 QAD589818:QAD589819 QJZ589818:QJZ589819 QTV589818:QTV589819 RDR589818:RDR589819 RNN589818:RNN589819 RXJ589818:RXJ589819 SHF589818:SHF589819 SRB589818:SRB589819 TAX589818:TAX589819 TKT589818:TKT589819 TUP589818:TUP589819 UEL589818:UEL589819 UOH589818:UOH589819 UYD589818:UYD589819 VHZ589818:VHZ589819 VRV589818:VRV589819 WBR589818:WBR589819 WLN589818:WLN589819 WVJ589818:WVJ589819 B655354:B655355 IX655354:IX655355 ST655354:ST655355 ACP655354:ACP655355 AML655354:AML655355 AWH655354:AWH655355 BGD655354:BGD655355 BPZ655354:BPZ655355 BZV655354:BZV655355 CJR655354:CJR655355 CTN655354:CTN655355 DDJ655354:DDJ655355 DNF655354:DNF655355 DXB655354:DXB655355 EGX655354:EGX655355 EQT655354:EQT655355 FAP655354:FAP655355 FKL655354:FKL655355 FUH655354:FUH655355 GED655354:GED655355 GNZ655354:GNZ655355 GXV655354:GXV655355 HHR655354:HHR655355 HRN655354:HRN655355 IBJ655354:IBJ655355 ILF655354:ILF655355 IVB655354:IVB655355 JEX655354:JEX655355 JOT655354:JOT655355 JYP655354:JYP655355 KIL655354:KIL655355 KSH655354:KSH655355 LCD655354:LCD655355 LLZ655354:LLZ655355 LVV655354:LVV655355 MFR655354:MFR655355 MPN655354:MPN655355 MZJ655354:MZJ655355 NJF655354:NJF655355 NTB655354:NTB655355 OCX655354:OCX655355 OMT655354:OMT655355 OWP655354:OWP655355 PGL655354:PGL655355 PQH655354:PQH655355 QAD655354:QAD655355 QJZ655354:QJZ655355 QTV655354:QTV655355 RDR655354:RDR655355 RNN655354:RNN655355 RXJ655354:RXJ655355 SHF655354:SHF655355 SRB655354:SRB655355 TAX655354:TAX655355 TKT655354:TKT655355 TUP655354:TUP655355 UEL655354:UEL655355 UOH655354:UOH655355 UYD655354:UYD655355 VHZ655354:VHZ655355 VRV655354:VRV655355 WBR655354:WBR655355 WLN655354:WLN655355 WVJ655354:WVJ655355 B720890:B720891 IX720890:IX720891 ST720890:ST720891 ACP720890:ACP720891 AML720890:AML720891 AWH720890:AWH720891 BGD720890:BGD720891 BPZ720890:BPZ720891 BZV720890:BZV720891 CJR720890:CJR720891 CTN720890:CTN720891 DDJ720890:DDJ720891 DNF720890:DNF720891 DXB720890:DXB720891 EGX720890:EGX720891 EQT720890:EQT720891 FAP720890:FAP720891 FKL720890:FKL720891 FUH720890:FUH720891 GED720890:GED720891 GNZ720890:GNZ720891 GXV720890:GXV720891 HHR720890:HHR720891 HRN720890:HRN720891 IBJ720890:IBJ720891 ILF720890:ILF720891 IVB720890:IVB720891 JEX720890:JEX720891 JOT720890:JOT720891 JYP720890:JYP720891 KIL720890:KIL720891 KSH720890:KSH720891 LCD720890:LCD720891 LLZ720890:LLZ720891 LVV720890:LVV720891 MFR720890:MFR720891 MPN720890:MPN720891 MZJ720890:MZJ720891 NJF720890:NJF720891 NTB720890:NTB720891 OCX720890:OCX720891 OMT720890:OMT720891 OWP720890:OWP720891 PGL720890:PGL720891 PQH720890:PQH720891 QAD720890:QAD720891 QJZ720890:QJZ720891 QTV720890:QTV720891 RDR720890:RDR720891 RNN720890:RNN720891 RXJ720890:RXJ720891 SHF720890:SHF720891 SRB720890:SRB720891 TAX720890:TAX720891 TKT720890:TKT720891 TUP720890:TUP720891 UEL720890:UEL720891 UOH720890:UOH720891 UYD720890:UYD720891 VHZ720890:VHZ720891 VRV720890:VRV720891 WBR720890:WBR720891 WLN720890:WLN720891 WVJ720890:WVJ720891 B786426:B786427 IX786426:IX786427 ST786426:ST786427 ACP786426:ACP786427 AML786426:AML786427 AWH786426:AWH786427 BGD786426:BGD786427 BPZ786426:BPZ786427 BZV786426:BZV786427 CJR786426:CJR786427 CTN786426:CTN786427 DDJ786426:DDJ786427 DNF786426:DNF786427 DXB786426:DXB786427 EGX786426:EGX786427 EQT786426:EQT786427 FAP786426:FAP786427 FKL786426:FKL786427 FUH786426:FUH786427 GED786426:GED786427 GNZ786426:GNZ786427 GXV786426:GXV786427 HHR786426:HHR786427 HRN786426:HRN786427 IBJ786426:IBJ786427 ILF786426:ILF786427 IVB786426:IVB786427 JEX786426:JEX786427 JOT786426:JOT786427 JYP786426:JYP786427 KIL786426:KIL786427 KSH786426:KSH786427 LCD786426:LCD786427 LLZ786426:LLZ786427 LVV786426:LVV786427 MFR786426:MFR786427 MPN786426:MPN786427 MZJ786426:MZJ786427 NJF786426:NJF786427 NTB786426:NTB786427 OCX786426:OCX786427 OMT786426:OMT786427 OWP786426:OWP786427 PGL786426:PGL786427 PQH786426:PQH786427 QAD786426:QAD786427 QJZ786426:QJZ786427 QTV786426:QTV786427 RDR786426:RDR786427 RNN786426:RNN786427 RXJ786426:RXJ786427 SHF786426:SHF786427 SRB786426:SRB786427 TAX786426:TAX786427 TKT786426:TKT786427 TUP786426:TUP786427 UEL786426:UEL786427 UOH786426:UOH786427 UYD786426:UYD786427 VHZ786426:VHZ786427 VRV786426:VRV786427 WBR786426:WBR786427 WLN786426:WLN786427 WVJ786426:WVJ786427 B851962:B851963 IX851962:IX851963 ST851962:ST851963 ACP851962:ACP851963 AML851962:AML851963 AWH851962:AWH851963 BGD851962:BGD851963 BPZ851962:BPZ851963 BZV851962:BZV851963 CJR851962:CJR851963 CTN851962:CTN851963 DDJ851962:DDJ851963 DNF851962:DNF851963 DXB851962:DXB851963 EGX851962:EGX851963 EQT851962:EQT851963 FAP851962:FAP851963 FKL851962:FKL851963 FUH851962:FUH851963 GED851962:GED851963 GNZ851962:GNZ851963 GXV851962:GXV851963 HHR851962:HHR851963 HRN851962:HRN851963 IBJ851962:IBJ851963 ILF851962:ILF851963 IVB851962:IVB851963 JEX851962:JEX851963 JOT851962:JOT851963 JYP851962:JYP851963 KIL851962:KIL851963 KSH851962:KSH851963 LCD851962:LCD851963 LLZ851962:LLZ851963 LVV851962:LVV851963 MFR851962:MFR851963 MPN851962:MPN851963 MZJ851962:MZJ851963 NJF851962:NJF851963 NTB851962:NTB851963 OCX851962:OCX851963 OMT851962:OMT851963 OWP851962:OWP851963 PGL851962:PGL851963 PQH851962:PQH851963 QAD851962:QAD851963 QJZ851962:QJZ851963 QTV851962:QTV851963 RDR851962:RDR851963 RNN851962:RNN851963 RXJ851962:RXJ851963 SHF851962:SHF851963 SRB851962:SRB851963 TAX851962:TAX851963 TKT851962:TKT851963 TUP851962:TUP851963 UEL851962:UEL851963 UOH851962:UOH851963 UYD851962:UYD851963 VHZ851962:VHZ851963 VRV851962:VRV851963 WBR851962:WBR851963 WLN851962:WLN851963 WVJ851962:WVJ851963 B917498:B917499 IX917498:IX917499 ST917498:ST917499 ACP917498:ACP917499 AML917498:AML917499 AWH917498:AWH917499 BGD917498:BGD917499 BPZ917498:BPZ917499 BZV917498:BZV917499 CJR917498:CJR917499 CTN917498:CTN917499 DDJ917498:DDJ917499 DNF917498:DNF917499 DXB917498:DXB917499 EGX917498:EGX917499 EQT917498:EQT917499 FAP917498:FAP917499 FKL917498:FKL917499 FUH917498:FUH917499 GED917498:GED917499 GNZ917498:GNZ917499 GXV917498:GXV917499 HHR917498:HHR917499 HRN917498:HRN917499 IBJ917498:IBJ917499 ILF917498:ILF917499 IVB917498:IVB917499 JEX917498:JEX917499 JOT917498:JOT917499 JYP917498:JYP917499 KIL917498:KIL917499 KSH917498:KSH917499 LCD917498:LCD917499 LLZ917498:LLZ917499 LVV917498:LVV917499 MFR917498:MFR917499 MPN917498:MPN917499 MZJ917498:MZJ917499 NJF917498:NJF917499 NTB917498:NTB917499 OCX917498:OCX917499 OMT917498:OMT917499 OWP917498:OWP917499 PGL917498:PGL917499 PQH917498:PQH917499 QAD917498:QAD917499 QJZ917498:QJZ917499 QTV917498:QTV917499 RDR917498:RDR917499 RNN917498:RNN917499 RXJ917498:RXJ917499 SHF917498:SHF917499 SRB917498:SRB917499 TAX917498:TAX917499 TKT917498:TKT917499 TUP917498:TUP917499 UEL917498:UEL917499 UOH917498:UOH917499 UYD917498:UYD917499 VHZ917498:VHZ917499 VRV917498:VRV917499 WBR917498:WBR917499 WLN917498:WLN917499 WVJ917498:WVJ917499 B983034:B983035 IX983034:IX983035 ST983034:ST983035 ACP983034:ACP983035 AML983034:AML983035 AWH983034:AWH983035 BGD983034:BGD983035 BPZ983034:BPZ983035 BZV983034:BZV983035 CJR983034:CJR983035 CTN983034:CTN983035 DDJ983034:DDJ983035 DNF983034:DNF983035 DXB983034:DXB983035 EGX983034:EGX983035 EQT983034:EQT983035 FAP983034:FAP983035 FKL983034:FKL983035 FUH983034:FUH983035 GED983034:GED983035 GNZ983034:GNZ983035 GXV983034:GXV983035 HHR983034:HHR983035 HRN983034:HRN983035 IBJ983034:IBJ983035 ILF983034:ILF983035 IVB983034:IVB983035 JEX983034:JEX983035 JOT983034:JOT983035 JYP983034:JYP983035 KIL983034:KIL983035 KSH983034:KSH983035 LCD983034:LCD983035 LLZ983034:LLZ983035 LVV983034:LVV983035 MFR983034:MFR983035 MPN983034:MPN983035 MZJ983034:MZJ983035 NJF983034:NJF983035 NTB983034:NTB983035 OCX983034:OCX983035 OMT983034:OMT983035 OWP983034:OWP983035 PGL983034:PGL983035 PQH983034:PQH983035 QAD983034:QAD983035 QJZ983034:QJZ983035 QTV983034:QTV983035 RDR983034:RDR983035 RNN983034:RNN983035 RXJ983034:RXJ983035 SHF983034:SHF983035 SRB983034:SRB983035 TAX983034:TAX983035 TKT983034:TKT983035 TUP983034:TUP983035 UEL983034:UEL983035 UOH983034:UOH983035 UYD983034:UYD983035 VHZ983034:VHZ983035 VRV983034:VRV983035 WBR983034:WBR983035 WLN983034:WLN983035 WVJ983034:WVJ983035 B65533:B65544 IX65533:IX65544 ST65533:ST65544 ACP65533:ACP65544 AML65533:AML65544 AWH65533:AWH65544 BGD65533:BGD65544 BPZ65533:BPZ65544 BZV65533:BZV65544 CJR65533:CJR65544 CTN65533:CTN65544 DDJ65533:DDJ65544 DNF65533:DNF65544 DXB65533:DXB65544 EGX65533:EGX65544 EQT65533:EQT65544 FAP65533:FAP65544 FKL65533:FKL65544 FUH65533:FUH65544 GED65533:GED65544 GNZ65533:GNZ65544 GXV65533:GXV65544 HHR65533:HHR65544 HRN65533:HRN65544 IBJ65533:IBJ65544 ILF65533:ILF65544 IVB65533:IVB65544 JEX65533:JEX65544 JOT65533:JOT65544 JYP65533:JYP65544 KIL65533:KIL65544 KSH65533:KSH65544 LCD65533:LCD65544 LLZ65533:LLZ65544 LVV65533:LVV65544 MFR65533:MFR65544 MPN65533:MPN65544 MZJ65533:MZJ65544 NJF65533:NJF65544 NTB65533:NTB65544 OCX65533:OCX65544 OMT65533:OMT65544 OWP65533:OWP65544 PGL65533:PGL65544 PQH65533:PQH65544 QAD65533:QAD65544 QJZ65533:QJZ65544 QTV65533:QTV65544 RDR65533:RDR65544 RNN65533:RNN65544 RXJ65533:RXJ65544 SHF65533:SHF65544 SRB65533:SRB65544 TAX65533:TAX65544 TKT65533:TKT65544 TUP65533:TUP65544 UEL65533:UEL65544 UOH65533:UOH65544 UYD65533:UYD65544 VHZ65533:VHZ65544 VRV65533:VRV65544 WBR65533:WBR65544 WLN65533:WLN65544 WVJ65533:WVJ65544 B131069:B131080 IX131069:IX131080 ST131069:ST131080 ACP131069:ACP131080 AML131069:AML131080 AWH131069:AWH131080 BGD131069:BGD131080 BPZ131069:BPZ131080 BZV131069:BZV131080 CJR131069:CJR131080 CTN131069:CTN131080 DDJ131069:DDJ131080 DNF131069:DNF131080 DXB131069:DXB131080 EGX131069:EGX131080 EQT131069:EQT131080 FAP131069:FAP131080 FKL131069:FKL131080 FUH131069:FUH131080 GED131069:GED131080 GNZ131069:GNZ131080 GXV131069:GXV131080 HHR131069:HHR131080 HRN131069:HRN131080 IBJ131069:IBJ131080 ILF131069:ILF131080 IVB131069:IVB131080 JEX131069:JEX131080 JOT131069:JOT131080 JYP131069:JYP131080 KIL131069:KIL131080 KSH131069:KSH131080 LCD131069:LCD131080 LLZ131069:LLZ131080 LVV131069:LVV131080 MFR131069:MFR131080 MPN131069:MPN131080 MZJ131069:MZJ131080 NJF131069:NJF131080 NTB131069:NTB131080 OCX131069:OCX131080 OMT131069:OMT131080 OWP131069:OWP131080 PGL131069:PGL131080 PQH131069:PQH131080 QAD131069:QAD131080 QJZ131069:QJZ131080 QTV131069:QTV131080 RDR131069:RDR131080 RNN131069:RNN131080 RXJ131069:RXJ131080 SHF131069:SHF131080 SRB131069:SRB131080 TAX131069:TAX131080 TKT131069:TKT131080 TUP131069:TUP131080 UEL131069:UEL131080 UOH131069:UOH131080 UYD131069:UYD131080 VHZ131069:VHZ131080 VRV131069:VRV131080 WBR131069:WBR131080 WLN131069:WLN131080 WVJ131069:WVJ131080 B196605:B196616 IX196605:IX196616 ST196605:ST196616 ACP196605:ACP196616 AML196605:AML196616 AWH196605:AWH196616 BGD196605:BGD196616 BPZ196605:BPZ196616 BZV196605:BZV196616 CJR196605:CJR196616 CTN196605:CTN196616 DDJ196605:DDJ196616 DNF196605:DNF196616 DXB196605:DXB196616 EGX196605:EGX196616 EQT196605:EQT196616 FAP196605:FAP196616 FKL196605:FKL196616 FUH196605:FUH196616 GED196605:GED196616 GNZ196605:GNZ196616 GXV196605:GXV196616 HHR196605:HHR196616 HRN196605:HRN196616 IBJ196605:IBJ196616 ILF196605:ILF196616 IVB196605:IVB196616 JEX196605:JEX196616 JOT196605:JOT196616 JYP196605:JYP196616 KIL196605:KIL196616 KSH196605:KSH196616 LCD196605:LCD196616 LLZ196605:LLZ196616 LVV196605:LVV196616 MFR196605:MFR196616 MPN196605:MPN196616 MZJ196605:MZJ196616 NJF196605:NJF196616 NTB196605:NTB196616 OCX196605:OCX196616 OMT196605:OMT196616 OWP196605:OWP196616 PGL196605:PGL196616 PQH196605:PQH196616 QAD196605:QAD196616 QJZ196605:QJZ196616 QTV196605:QTV196616 RDR196605:RDR196616 RNN196605:RNN196616 RXJ196605:RXJ196616 SHF196605:SHF196616 SRB196605:SRB196616 TAX196605:TAX196616 TKT196605:TKT196616 TUP196605:TUP196616 UEL196605:UEL196616 UOH196605:UOH196616 UYD196605:UYD196616 VHZ196605:VHZ196616 VRV196605:VRV196616 WBR196605:WBR196616 WLN196605:WLN196616 WVJ196605:WVJ196616 B262141:B262152 IX262141:IX262152 ST262141:ST262152 ACP262141:ACP262152 AML262141:AML262152 AWH262141:AWH262152 BGD262141:BGD262152 BPZ262141:BPZ262152 BZV262141:BZV262152 CJR262141:CJR262152 CTN262141:CTN262152 DDJ262141:DDJ262152 DNF262141:DNF262152 DXB262141:DXB262152 EGX262141:EGX262152 EQT262141:EQT262152 FAP262141:FAP262152 FKL262141:FKL262152 FUH262141:FUH262152 GED262141:GED262152 GNZ262141:GNZ262152 GXV262141:GXV262152 HHR262141:HHR262152 HRN262141:HRN262152 IBJ262141:IBJ262152 ILF262141:ILF262152 IVB262141:IVB262152 JEX262141:JEX262152 JOT262141:JOT262152 JYP262141:JYP262152 KIL262141:KIL262152 KSH262141:KSH262152 LCD262141:LCD262152 LLZ262141:LLZ262152 LVV262141:LVV262152 MFR262141:MFR262152 MPN262141:MPN262152 MZJ262141:MZJ262152 NJF262141:NJF262152 NTB262141:NTB262152 OCX262141:OCX262152 OMT262141:OMT262152 OWP262141:OWP262152 PGL262141:PGL262152 PQH262141:PQH262152 QAD262141:QAD262152 QJZ262141:QJZ262152 QTV262141:QTV262152 RDR262141:RDR262152 RNN262141:RNN262152 RXJ262141:RXJ262152 SHF262141:SHF262152 SRB262141:SRB262152 TAX262141:TAX262152 TKT262141:TKT262152 TUP262141:TUP262152 UEL262141:UEL262152 UOH262141:UOH262152 UYD262141:UYD262152 VHZ262141:VHZ262152 VRV262141:VRV262152 WBR262141:WBR262152 WLN262141:WLN262152 WVJ262141:WVJ262152 B327677:B327688 IX327677:IX327688 ST327677:ST327688 ACP327677:ACP327688 AML327677:AML327688 AWH327677:AWH327688 BGD327677:BGD327688 BPZ327677:BPZ327688 BZV327677:BZV327688 CJR327677:CJR327688 CTN327677:CTN327688 DDJ327677:DDJ327688 DNF327677:DNF327688 DXB327677:DXB327688 EGX327677:EGX327688 EQT327677:EQT327688 FAP327677:FAP327688 FKL327677:FKL327688 FUH327677:FUH327688 GED327677:GED327688 GNZ327677:GNZ327688 GXV327677:GXV327688 HHR327677:HHR327688 HRN327677:HRN327688 IBJ327677:IBJ327688 ILF327677:ILF327688 IVB327677:IVB327688 JEX327677:JEX327688 JOT327677:JOT327688 JYP327677:JYP327688 KIL327677:KIL327688 KSH327677:KSH327688 LCD327677:LCD327688 LLZ327677:LLZ327688 LVV327677:LVV327688 MFR327677:MFR327688 MPN327677:MPN327688 MZJ327677:MZJ327688 NJF327677:NJF327688 NTB327677:NTB327688 OCX327677:OCX327688 OMT327677:OMT327688 OWP327677:OWP327688 PGL327677:PGL327688 PQH327677:PQH327688 QAD327677:QAD327688 QJZ327677:QJZ327688 QTV327677:QTV327688 RDR327677:RDR327688 RNN327677:RNN327688 RXJ327677:RXJ327688 SHF327677:SHF327688 SRB327677:SRB327688 TAX327677:TAX327688 TKT327677:TKT327688 TUP327677:TUP327688 UEL327677:UEL327688 UOH327677:UOH327688 UYD327677:UYD327688 VHZ327677:VHZ327688 VRV327677:VRV327688 WBR327677:WBR327688 WLN327677:WLN327688 WVJ327677:WVJ327688 B393213:B393224 IX393213:IX393224 ST393213:ST393224 ACP393213:ACP393224 AML393213:AML393224 AWH393213:AWH393224 BGD393213:BGD393224 BPZ393213:BPZ393224 BZV393213:BZV393224 CJR393213:CJR393224 CTN393213:CTN393224 DDJ393213:DDJ393224 DNF393213:DNF393224 DXB393213:DXB393224 EGX393213:EGX393224 EQT393213:EQT393224 FAP393213:FAP393224 FKL393213:FKL393224 FUH393213:FUH393224 GED393213:GED393224 GNZ393213:GNZ393224 GXV393213:GXV393224 HHR393213:HHR393224 HRN393213:HRN393224 IBJ393213:IBJ393224 ILF393213:ILF393224 IVB393213:IVB393224 JEX393213:JEX393224 JOT393213:JOT393224 JYP393213:JYP393224 KIL393213:KIL393224 KSH393213:KSH393224 LCD393213:LCD393224 LLZ393213:LLZ393224 LVV393213:LVV393224 MFR393213:MFR393224 MPN393213:MPN393224 MZJ393213:MZJ393224 NJF393213:NJF393224 NTB393213:NTB393224 OCX393213:OCX393224 OMT393213:OMT393224 OWP393213:OWP393224 PGL393213:PGL393224 PQH393213:PQH393224 QAD393213:QAD393224 QJZ393213:QJZ393224 QTV393213:QTV393224 RDR393213:RDR393224 RNN393213:RNN393224 RXJ393213:RXJ393224 SHF393213:SHF393224 SRB393213:SRB393224 TAX393213:TAX393224 TKT393213:TKT393224 TUP393213:TUP393224 UEL393213:UEL393224 UOH393213:UOH393224 UYD393213:UYD393224 VHZ393213:VHZ393224 VRV393213:VRV393224 WBR393213:WBR393224 WLN393213:WLN393224 WVJ393213:WVJ393224 B458749:B458760 IX458749:IX458760 ST458749:ST458760 ACP458749:ACP458760 AML458749:AML458760 AWH458749:AWH458760 BGD458749:BGD458760 BPZ458749:BPZ458760 BZV458749:BZV458760 CJR458749:CJR458760 CTN458749:CTN458760 DDJ458749:DDJ458760 DNF458749:DNF458760 DXB458749:DXB458760 EGX458749:EGX458760 EQT458749:EQT458760 FAP458749:FAP458760 FKL458749:FKL458760 FUH458749:FUH458760 GED458749:GED458760 GNZ458749:GNZ458760 GXV458749:GXV458760 HHR458749:HHR458760 HRN458749:HRN458760 IBJ458749:IBJ458760 ILF458749:ILF458760 IVB458749:IVB458760 JEX458749:JEX458760 JOT458749:JOT458760 JYP458749:JYP458760 KIL458749:KIL458760 KSH458749:KSH458760 LCD458749:LCD458760 LLZ458749:LLZ458760 LVV458749:LVV458760 MFR458749:MFR458760 MPN458749:MPN458760 MZJ458749:MZJ458760 NJF458749:NJF458760 NTB458749:NTB458760 OCX458749:OCX458760 OMT458749:OMT458760 OWP458749:OWP458760 PGL458749:PGL458760 PQH458749:PQH458760 QAD458749:QAD458760 QJZ458749:QJZ458760 QTV458749:QTV458760 RDR458749:RDR458760 RNN458749:RNN458760 RXJ458749:RXJ458760 SHF458749:SHF458760 SRB458749:SRB458760 TAX458749:TAX458760 TKT458749:TKT458760 TUP458749:TUP458760 UEL458749:UEL458760 UOH458749:UOH458760 UYD458749:UYD458760 VHZ458749:VHZ458760 VRV458749:VRV458760 WBR458749:WBR458760 WLN458749:WLN458760 WVJ458749:WVJ458760 B524285:B524296 IX524285:IX524296 ST524285:ST524296 ACP524285:ACP524296 AML524285:AML524296 AWH524285:AWH524296 BGD524285:BGD524296 BPZ524285:BPZ524296 BZV524285:BZV524296 CJR524285:CJR524296 CTN524285:CTN524296 DDJ524285:DDJ524296 DNF524285:DNF524296 DXB524285:DXB524296 EGX524285:EGX524296 EQT524285:EQT524296 FAP524285:FAP524296 FKL524285:FKL524296 FUH524285:FUH524296 GED524285:GED524296 GNZ524285:GNZ524296 GXV524285:GXV524296 HHR524285:HHR524296 HRN524285:HRN524296 IBJ524285:IBJ524296 ILF524285:ILF524296 IVB524285:IVB524296 JEX524285:JEX524296 JOT524285:JOT524296 JYP524285:JYP524296 KIL524285:KIL524296 KSH524285:KSH524296 LCD524285:LCD524296 LLZ524285:LLZ524296 LVV524285:LVV524296 MFR524285:MFR524296 MPN524285:MPN524296 MZJ524285:MZJ524296 NJF524285:NJF524296 NTB524285:NTB524296 OCX524285:OCX524296 OMT524285:OMT524296 OWP524285:OWP524296 PGL524285:PGL524296 PQH524285:PQH524296 QAD524285:QAD524296 QJZ524285:QJZ524296 QTV524285:QTV524296 RDR524285:RDR524296 RNN524285:RNN524296 RXJ524285:RXJ524296 SHF524285:SHF524296 SRB524285:SRB524296 TAX524285:TAX524296 TKT524285:TKT524296 TUP524285:TUP524296 UEL524285:UEL524296 UOH524285:UOH524296 UYD524285:UYD524296 VHZ524285:VHZ524296 VRV524285:VRV524296 WBR524285:WBR524296 WLN524285:WLN524296 WVJ524285:WVJ524296 B589821:B589832 IX589821:IX589832 ST589821:ST589832 ACP589821:ACP589832 AML589821:AML589832 AWH589821:AWH589832 BGD589821:BGD589832 BPZ589821:BPZ589832 BZV589821:BZV589832 CJR589821:CJR589832 CTN589821:CTN589832 DDJ589821:DDJ589832 DNF589821:DNF589832 DXB589821:DXB589832 EGX589821:EGX589832 EQT589821:EQT589832 FAP589821:FAP589832 FKL589821:FKL589832 FUH589821:FUH589832 GED589821:GED589832 GNZ589821:GNZ589832 GXV589821:GXV589832 HHR589821:HHR589832 HRN589821:HRN589832 IBJ589821:IBJ589832 ILF589821:ILF589832 IVB589821:IVB589832 JEX589821:JEX589832 JOT589821:JOT589832 JYP589821:JYP589832 KIL589821:KIL589832 KSH589821:KSH589832 LCD589821:LCD589832 LLZ589821:LLZ589832 LVV589821:LVV589832 MFR589821:MFR589832 MPN589821:MPN589832 MZJ589821:MZJ589832 NJF589821:NJF589832 NTB589821:NTB589832 OCX589821:OCX589832 OMT589821:OMT589832 OWP589821:OWP589832 PGL589821:PGL589832 PQH589821:PQH589832 QAD589821:QAD589832 QJZ589821:QJZ589832 QTV589821:QTV589832 RDR589821:RDR589832 RNN589821:RNN589832 RXJ589821:RXJ589832 SHF589821:SHF589832 SRB589821:SRB589832 TAX589821:TAX589832 TKT589821:TKT589832 TUP589821:TUP589832 UEL589821:UEL589832 UOH589821:UOH589832 UYD589821:UYD589832 VHZ589821:VHZ589832 VRV589821:VRV589832 WBR589821:WBR589832 WLN589821:WLN589832 WVJ589821:WVJ589832 B655357:B655368 IX655357:IX655368 ST655357:ST655368 ACP655357:ACP655368 AML655357:AML655368 AWH655357:AWH655368 BGD655357:BGD655368 BPZ655357:BPZ655368 BZV655357:BZV655368 CJR655357:CJR655368 CTN655357:CTN655368 DDJ655357:DDJ655368 DNF655357:DNF655368 DXB655357:DXB655368 EGX655357:EGX655368 EQT655357:EQT655368 FAP655357:FAP655368 FKL655357:FKL655368 FUH655357:FUH655368 GED655357:GED655368 GNZ655357:GNZ655368 GXV655357:GXV655368 HHR655357:HHR655368 HRN655357:HRN655368 IBJ655357:IBJ655368 ILF655357:ILF655368 IVB655357:IVB655368 JEX655357:JEX655368 JOT655357:JOT655368 JYP655357:JYP655368 KIL655357:KIL655368 KSH655357:KSH655368 LCD655357:LCD655368 LLZ655357:LLZ655368 LVV655357:LVV655368 MFR655357:MFR655368 MPN655357:MPN655368 MZJ655357:MZJ655368 NJF655357:NJF655368 NTB655357:NTB655368 OCX655357:OCX655368 OMT655357:OMT655368 OWP655357:OWP655368 PGL655357:PGL655368 PQH655357:PQH655368 QAD655357:QAD655368 QJZ655357:QJZ655368 QTV655357:QTV655368 RDR655357:RDR655368 RNN655357:RNN655368 RXJ655357:RXJ655368 SHF655357:SHF655368 SRB655357:SRB655368 TAX655357:TAX655368 TKT655357:TKT655368 TUP655357:TUP655368 UEL655357:UEL655368 UOH655357:UOH655368 UYD655357:UYD655368 VHZ655357:VHZ655368 VRV655357:VRV655368 WBR655357:WBR655368 WLN655357:WLN655368 WVJ655357:WVJ655368 B720893:B720904 IX720893:IX720904 ST720893:ST720904 ACP720893:ACP720904 AML720893:AML720904 AWH720893:AWH720904 BGD720893:BGD720904 BPZ720893:BPZ720904 BZV720893:BZV720904 CJR720893:CJR720904 CTN720893:CTN720904 DDJ720893:DDJ720904 DNF720893:DNF720904 DXB720893:DXB720904 EGX720893:EGX720904 EQT720893:EQT720904 FAP720893:FAP720904 FKL720893:FKL720904 FUH720893:FUH720904 GED720893:GED720904 GNZ720893:GNZ720904 GXV720893:GXV720904 HHR720893:HHR720904 HRN720893:HRN720904 IBJ720893:IBJ720904 ILF720893:ILF720904 IVB720893:IVB720904 JEX720893:JEX720904 JOT720893:JOT720904 JYP720893:JYP720904 KIL720893:KIL720904 KSH720893:KSH720904 LCD720893:LCD720904 LLZ720893:LLZ720904 LVV720893:LVV720904 MFR720893:MFR720904 MPN720893:MPN720904 MZJ720893:MZJ720904 NJF720893:NJF720904 NTB720893:NTB720904 OCX720893:OCX720904 OMT720893:OMT720904 OWP720893:OWP720904 PGL720893:PGL720904 PQH720893:PQH720904 QAD720893:QAD720904 QJZ720893:QJZ720904 QTV720893:QTV720904 RDR720893:RDR720904 RNN720893:RNN720904 RXJ720893:RXJ720904 SHF720893:SHF720904 SRB720893:SRB720904 TAX720893:TAX720904 TKT720893:TKT720904 TUP720893:TUP720904 UEL720893:UEL720904 UOH720893:UOH720904 UYD720893:UYD720904 VHZ720893:VHZ720904 VRV720893:VRV720904 WBR720893:WBR720904 WLN720893:WLN720904 WVJ720893:WVJ720904 B786429:B786440 IX786429:IX786440 ST786429:ST786440 ACP786429:ACP786440 AML786429:AML786440 AWH786429:AWH786440 BGD786429:BGD786440 BPZ786429:BPZ786440 BZV786429:BZV786440 CJR786429:CJR786440 CTN786429:CTN786440 DDJ786429:DDJ786440 DNF786429:DNF786440 DXB786429:DXB786440 EGX786429:EGX786440 EQT786429:EQT786440 FAP786429:FAP786440 FKL786429:FKL786440 FUH786429:FUH786440 GED786429:GED786440 GNZ786429:GNZ786440 GXV786429:GXV786440 HHR786429:HHR786440 HRN786429:HRN786440 IBJ786429:IBJ786440 ILF786429:ILF786440 IVB786429:IVB786440 JEX786429:JEX786440 JOT786429:JOT786440 JYP786429:JYP786440 KIL786429:KIL786440 KSH786429:KSH786440 LCD786429:LCD786440 LLZ786429:LLZ786440 LVV786429:LVV786440 MFR786429:MFR786440 MPN786429:MPN786440 MZJ786429:MZJ786440 NJF786429:NJF786440 NTB786429:NTB786440 OCX786429:OCX786440 OMT786429:OMT786440 OWP786429:OWP786440 PGL786429:PGL786440 PQH786429:PQH786440 QAD786429:QAD786440 QJZ786429:QJZ786440 QTV786429:QTV786440 RDR786429:RDR786440 RNN786429:RNN786440 RXJ786429:RXJ786440 SHF786429:SHF786440 SRB786429:SRB786440 TAX786429:TAX786440 TKT786429:TKT786440 TUP786429:TUP786440 UEL786429:UEL786440 UOH786429:UOH786440 UYD786429:UYD786440 VHZ786429:VHZ786440 VRV786429:VRV786440 WBR786429:WBR786440 WLN786429:WLN786440 WVJ786429:WVJ786440 B851965:B851976 IX851965:IX851976 ST851965:ST851976 ACP851965:ACP851976 AML851965:AML851976 AWH851965:AWH851976 BGD851965:BGD851976 BPZ851965:BPZ851976 BZV851965:BZV851976 CJR851965:CJR851976 CTN851965:CTN851976 DDJ851965:DDJ851976 DNF851965:DNF851976 DXB851965:DXB851976 EGX851965:EGX851976 EQT851965:EQT851976 FAP851965:FAP851976 FKL851965:FKL851976 FUH851965:FUH851976 GED851965:GED851976 GNZ851965:GNZ851976 GXV851965:GXV851976 HHR851965:HHR851976 HRN851965:HRN851976 IBJ851965:IBJ851976 ILF851965:ILF851976 IVB851965:IVB851976 JEX851965:JEX851976 JOT851965:JOT851976 JYP851965:JYP851976 KIL851965:KIL851976 KSH851965:KSH851976 LCD851965:LCD851976 LLZ851965:LLZ851976 LVV851965:LVV851976 MFR851965:MFR851976 MPN851965:MPN851976 MZJ851965:MZJ851976 NJF851965:NJF851976 NTB851965:NTB851976 OCX851965:OCX851976 OMT851965:OMT851976 OWP851965:OWP851976 PGL851965:PGL851976 PQH851965:PQH851976 QAD851965:QAD851976 QJZ851965:QJZ851976 QTV851965:QTV851976 RDR851965:RDR851976 RNN851965:RNN851976 RXJ851965:RXJ851976 SHF851965:SHF851976 SRB851965:SRB851976 TAX851965:TAX851976 TKT851965:TKT851976 TUP851965:TUP851976 UEL851965:UEL851976 UOH851965:UOH851976 UYD851965:UYD851976 VHZ851965:VHZ851976 VRV851965:VRV851976 WBR851965:WBR851976 WLN851965:WLN851976 WVJ851965:WVJ851976 B917501:B917512 IX917501:IX917512 ST917501:ST917512 ACP917501:ACP917512 AML917501:AML917512 AWH917501:AWH917512 BGD917501:BGD917512 BPZ917501:BPZ917512 BZV917501:BZV917512 CJR917501:CJR917512 CTN917501:CTN917512 DDJ917501:DDJ917512 DNF917501:DNF917512 DXB917501:DXB917512 EGX917501:EGX917512 EQT917501:EQT917512 FAP917501:FAP917512 FKL917501:FKL917512 FUH917501:FUH917512 GED917501:GED917512 GNZ917501:GNZ917512 GXV917501:GXV917512 HHR917501:HHR917512 HRN917501:HRN917512 IBJ917501:IBJ917512 ILF917501:ILF917512 IVB917501:IVB917512 JEX917501:JEX917512 JOT917501:JOT917512 JYP917501:JYP917512 KIL917501:KIL917512 KSH917501:KSH917512 LCD917501:LCD917512 LLZ917501:LLZ917512 LVV917501:LVV917512 MFR917501:MFR917512 MPN917501:MPN917512 MZJ917501:MZJ917512 NJF917501:NJF917512 NTB917501:NTB917512 OCX917501:OCX917512 OMT917501:OMT917512 OWP917501:OWP917512 PGL917501:PGL917512 PQH917501:PQH917512 QAD917501:QAD917512 QJZ917501:QJZ917512 QTV917501:QTV917512 RDR917501:RDR917512 RNN917501:RNN917512 RXJ917501:RXJ917512 SHF917501:SHF917512 SRB917501:SRB917512 TAX917501:TAX917512 TKT917501:TKT917512 TUP917501:TUP917512 UEL917501:UEL917512 UOH917501:UOH917512 UYD917501:UYD917512 VHZ917501:VHZ917512 VRV917501:VRV917512 WBR917501:WBR917512 WLN917501:WLN917512 WVJ917501:WVJ917512 B983037:B983048 IX983037:IX983048 ST983037:ST983048 ACP983037:ACP983048 AML983037:AML983048 AWH983037:AWH983048 BGD983037:BGD983048 BPZ983037:BPZ983048 BZV983037:BZV983048 CJR983037:CJR983048 CTN983037:CTN983048 DDJ983037:DDJ983048 DNF983037:DNF983048 DXB983037:DXB983048 EGX983037:EGX983048 EQT983037:EQT983048 FAP983037:FAP983048 FKL983037:FKL983048 FUH983037:FUH983048 GED983037:GED983048 GNZ983037:GNZ983048 GXV983037:GXV983048 HHR983037:HHR983048 HRN983037:HRN983048 IBJ983037:IBJ983048 ILF983037:ILF983048 IVB983037:IVB983048 JEX983037:JEX983048 JOT983037:JOT983048 JYP983037:JYP983048 KIL983037:KIL983048 KSH983037:KSH983048 LCD983037:LCD983048 LLZ983037:LLZ983048 LVV983037:LVV983048 MFR983037:MFR983048 MPN983037:MPN983048 MZJ983037:MZJ983048 NJF983037:NJF983048 NTB983037:NTB983048 OCX983037:OCX983048 OMT983037:OMT983048 OWP983037:OWP983048 PGL983037:PGL983048 PQH983037:PQH983048 QAD983037:QAD983048 QJZ983037:QJZ983048 QTV983037:QTV983048 RDR983037:RDR983048 RNN983037:RNN983048 RXJ983037:RXJ983048 SHF983037:SHF983048 SRB983037:SRB983048 TAX983037:TAX983048 TKT983037:TKT983048 TUP983037:TUP983048 UEL983037:UEL983048 UOH983037:UOH983048 UYD983037:UYD983048 VHZ983037:VHZ983048 VRV983037:VRV983048 WBR983037:WBR983048 WLN983037:WLN983048 WVJ983037:WVJ983048 WVJ11:WVJ23 WLN11:WLN23 WBR11:WBR23 VRV11:VRV23 VHZ11:VHZ23 UYD11:UYD23 UOH11:UOH23 UEL11:UEL23 TUP11:TUP23 TKT11:TKT23 TAX11:TAX23 SRB11:SRB23 SHF11:SHF23 RXJ11:RXJ23 RNN11:RNN23 RDR11:RDR23 QTV11:QTV23 QJZ11:QJZ23 QAD11:QAD23 PQH11:PQH23 PGL11:PGL23 OWP11:OWP23 OMT11:OMT23 OCX11:OCX23 NTB11:NTB23 NJF11:NJF23 MZJ11:MZJ23 MPN11:MPN23 MFR11:MFR23 LVV11:LVV23 LLZ11:LLZ23 LCD11:LCD23 KSH11:KSH23 KIL11:KIL23 JYP11:JYP23 JOT11:JOT23 JEX11:JEX23 IVB11:IVB23 ILF11:ILF23 IBJ11:IBJ23 HRN11:HRN23 HHR11:HHR23 GXV11:GXV23 GNZ11:GNZ23 GED11:GED23 FUH11:FUH23 FKL11:FKL23 FAP11:FAP23 EQT11:EQT23 EGX11:EGX23 DXB11:DXB23 DNF11:DNF23 DDJ11:DDJ23 CTN11:CTN23 CJR11:CJR23 BZV11:BZV23 BPZ11:BPZ23 BGD11:BGD23 AWH11:AWH23 AML11:AML23 ACP11:ACP23 ST11:ST23 IX11:IX23 B39:B42 WVJ8:WVJ9 WLN8:WLN9 WBR8:WBR9 VRV8:VRV9 VHZ8:VHZ9 UYD8:UYD9 UOH8:UOH9 UEL8:UEL9 TUP8:TUP9 TKT8:TKT9 TAX8:TAX9 SRB8:SRB9 SHF8:SHF9 RXJ8:RXJ9 RNN8:RNN9 RDR8:RDR9 QTV8:QTV9 QJZ8:QJZ9 QAD8:QAD9 PQH8:PQH9 PGL8:PGL9 OWP8:OWP9 OMT8:OMT9 OCX8:OCX9 NTB8:NTB9 NJF8:NJF9 MZJ8:MZJ9 MPN8:MPN9 MFR8:MFR9 LVV8:LVV9 LLZ8:LLZ9 LCD8:LCD9 KSH8:KSH9 KIL8:KIL9 JYP8:JYP9 JOT8:JOT9 JEX8:JEX9 IVB8:IVB9 ILF8:ILF9 IBJ8:IBJ9 HRN8:HRN9 HHR8:HHR9 GXV8:GXV9 GNZ8:GNZ9 GED8:GED9 FUH8:FUH9 FKL8:FKL9 FAP8:FAP9 EQT8:EQT9 EGX8:EGX9 DXB8:DXB9 DNF8:DNF9 DDJ8:DDJ9 CTN8:CTN9 CJR8:CJR9 BZV8:BZV9 BPZ8:BPZ9 BGD8:BGD9 AWH8:AWH9 AML8:AML9 ACP8:ACP9 ST8:ST9 IX8:IX9 B8:B9 WVJ33:WVJ36 WLN33:WLN36 WBR33:WBR36 VRV33:VRV36 VHZ33:VHZ36 UYD33:UYD36 UOH33:UOH36 UEL33:UEL36 TUP33:TUP36 TKT33:TKT36 TAX33:TAX36 SRB33:SRB36 SHF33:SHF36 RXJ33:RXJ36 RNN33:RNN36 RDR33:RDR36 QTV33:QTV36 QJZ33:QJZ36 QAD33:QAD36 PQH33:PQH36 PGL33:PGL36 OWP33:OWP36 OMT33:OMT36 OCX33:OCX36 NTB33:NTB36 NJF33:NJF36 MZJ33:MZJ36 MPN33:MPN36 MFR33:MFR36 LVV33:LVV36 LLZ33:LLZ36 LCD33:LCD36 KSH33:KSH36 KIL33:KIL36 JYP33:JYP36 JOT33:JOT36 JEX33:JEX36 IVB33:IVB36 ILF33:ILF36 IBJ33:IBJ36 HRN33:HRN36 HHR33:HHR36 GXV33:GXV36 GNZ33:GNZ36 GED33:GED36 FUH33:FUH36 FKL33:FKL36 FAP33:FAP36 EQT33:EQT36 EGX33:EGX36 DXB33:DXB36 DNF33:DNF36 DDJ33:DDJ36 CTN33:CTN36 CJR33:CJR36 BZV33:BZV36 BPZ33:BPZ36 BGD33:BGD36 AWH33:AWH36 AML33:AML36 ACP33:ACP36 ST33:ST36 IX33:IX36 B33:B36 WVM25 WLQ25 WBU25 VRY25 VIC25 UYG25 UOK25 UEO25 TUS25 TKW25 TBA25 SRE25 SHI25 RXM25 RNQ25 RDU25 QTY25 QKC25 QAG25 PQK25 PGO25 OWS25 OMW25 ODA25 NTE25 NJI25 MZM25 MPQ25 MFU25 LVY25 LMC25 LCG25 KSK25 KIO25 JYS25 JOW25 JFA25 IVE25 ILI25 IBM25 HRQ25 HHU25 GXY25 GOC25 GEG25 FUK25 FKO25 FAS25 EQW25 EHA25 DXE25 DNI25 DDM25 CTQ25 CJU25 BZY25 BQC25 BGG25 AWK25 AMO25 ACS25 SW25 JA25 E25 WVJ39:WVJ42 WLN39:WLN42 WBR39:WBR42 VRV39:VRV42 VHZ39:VHZ42 UYD39:UYD42 UOH39:UOH42 UEL39:UEL42 TUP39:TUP42 TKT39:TKT42 TAX39:TAX42 SRB39:SRB42 SHF39:SHF42 RXJ39:RXJ42 RNN39:RNN42 RDR39:RDR42 QTV39:QTV42 QJZ39:QJZ42 QAD39:QAD42 PQH39:PQH42 PGL39:PGL42 OWP39:OWP42 OMT39:OMT42 OCX39:OCX42 NTB39:NTB42 NJF39:NJF42 MZJ39:MZJ42 MPN39:MPN42 MFR39:MFR42 LVV39:LVV42 LLZ39:LLZ42 LCD39:LCD42 KSH39:KSH42 KIL39:KIL42 JYP39:JYP42 JOT39:JOT42 JEX39:JEX42 IVB39:IVB42 ILF39:ILF42 IBJ39:IBJ42 HRN39:HRN42 HHR39:HHR42 GXV39:GXV42 GNZ39:GNZ42 GED39:GED42 FUH39:FUH42 FKL39:FKL42 FAP39:FAP42 EQT39:EQT42 EGX39:EGX42 DXB39:DXB42 DNF39:DNF42 DDJ39:DDJ42 CTN39:CTN42 CJR39:CJR42 BZV39:BZV42 BPZ39:BPZ42 BGD39:BGD42 AWH39:AWH42 AML39:AML42 ACP39:ACP42 ST39:ST42 IX39:IX42 B11:B23">
      <formula1>"1, 2, 3"</formula1>
    </dataValidation>
  </dataValidations>
  <pageMargins left="1" right="0.25" top="1.25" bottom="0.5" header="0.5" footer="0.25"/>
  <pageSetup scale="60" orientation="portrait" r:id="rId1"/>
  <headerFooter scaleWithDoc="0" alignWithMargins="0">
    <oddHeader>&amp;R&amp;"Times New Roman,Regular"PacifiCorp Docket UE-100749
Exhibit No. ___ (MDF-2)
Page &amp;P of &amp;N
Revised 12/6/10</oddHeader>
  </headerFooter>
  <drawing r:id="rId2"/>
</worksheet>
</file>

<file path=xl/worksheets/sheet33.xml><?xml version="1.0" encoding="utf-8"?>
<worksheet xmlns="http://schemas.openxmlformats.org/spreadsheetml/2006/main" xmlns:r="http://schemas.openxmlformats.org/officeDocument/2006/relationships">
  <dimension ref="A1:P381"/>
  <sheetViews>
    <sheetView tabSelected="1" zoomScaleNormal="100" workbookViewId="0">
      <selection activeCell="I6" sqref="I6"/>
    </sheetView>
  </sheetViews>
  <sheetFormatPr defaultColWidth="10" defaultRowHeight="15.6" customHeight="1"/>
  <cols>
    <col min="1" max="1" width="2.5703125" style="1083" customWidth="1"/>
    <col min="2" max="2" width="36" style="1083" customWidth="1"/>
    <col min="3" max="3" width="23.5703125" style="1083" customWidth="1"/>
    <col min="4" max="4" width="12.7109375" style="1083" bestFit="1" customWidth="1"/>
    <col min="5" max="5" width="4.7109375" style="1083" customWidth="1"/>
    <col min="6" max="6" width="15.140625" style="1083" customWidth="1"/>
    <col min="7" max="7" width="11.140625" style="1083" customWidth="1"/>
    <col min="8" max="8" width="10.28515625" style="1083" customWidth="1"/>
    <col min="9" max="9" width="13" style="1083" customWidth="1"/>
    <col min="10" max="10" width="8.28515625" style="1083" customWidth="1"/>
    <col min="11" max="11" width="11.5703125" style="1083" bestFit="1" customWidth="1"/>
    <col min="12" max="14" width="10" style="1083" customWidth="1"/>
    <col min="15" max="15" width="13.7109375" style="1083" customWidth="1"/>
    <col min="16" max="256" width="10" style="1083"/>
    <col min="257" max="257" width="2.5703125" style="1083" customWidth="1"/>
    <col min="258" max="258" width="7.140625" style="1083" customWidth="1"/>
    <col min="259" max="259" width="23.5703125" style="1083" customWidth="1"/>
    <col min="260" max="260" width="9.7109375" style="1083" customWidth="1"/>
    <col min="261" max="261" width="4.7109375" style="1083" customWidth="1"/>
    <col min="262" max="262" width="14.42578125" style="1083" customWidth="1"/>
    <col min="263" max="263" width="11.140625" style="1083" customWidth="1"/>
    <col min="264" max="264" width="10.28515625" style="1083" customWidth="1"/>
    <col min="265" max="265" width="13" style="1083" customWidth="1"/>
    <col min="266" max="266" width="8.28515625" style="1083" customWidth="1"/>
    <col min="267" max="270" width="10" style="1083" customWidth="1"/>
    <col min="271" max="271" width="13.7109375" style="1083" customWidth="1"/>
    <col min="272" max="512" width="10" style="1083"/>
    <col min="513" max="513" width="2.5703125" style="1083" customWidth="1"/>
    <col min="514" max="514" width="7.140625" style="1083" customWidth="1"/>
    <col min="515" max="515" width="23.5703125" style="1083" customWidth="1"/>
    <col min="516" max="516" width="9.7109375" style="1083" customWidth="1"/>
    <col min="517" max="517" width="4.7109375" style="1083" customWidth="1"/>
    <col min="518" max="518" width="14.42578125" style="1083" customWidth="1"/>
    <col min="519" max="519" width="11.140625" style="1083" customWidth="1"/>
    <col min="520" max="520" width="10.28515625" style="1083" customWidth="1"/>
    <col min="521" max="521" width="13" style="1083" customWidth="1"/>
    <col min="522" max="522" width="8.28515625" style="1083" customWidth="1"/>
    <col min="523" max="526" width="10" style="1083" customWidth="1"/>
    <col min="527" max="527" width="13.7109375" style="1083" customWidth="1"/>
    <col min="528" max="768" width="10" style="1083"/>
    <col min="769" max="769" width="2.5703125" style="1083" customWidth="1"/>
    <col min="770" max="770" width="7.140625" style="1083" customWidth="1"/>
    <col min="771" max="771" width="23.5703125" style="1083" customWidth="1"/>
    <col min="772" max="772" width="9.7109375" style="1083" customWidth="1"/>
    <col min="773" max="773" width="4.7109375" style="1083" customWidth="1"/>
    <col min="774" max="774" width="14.42578125" style="1083" customWidth="1"/>
    <col min="775" max="775" width="11.140625" style="1083" customWidth="1"/>
    <col min="776" max="776" width="10.28515625" style="1083" customWidth="1"/>
    <col min="777" max="777" width="13" style="1083" customWidth="1"/>
    <col min="778" max="778" width="8.28515625" style="1083" customWidth="1"/>
    <col min="779" max="782" width="10" style="1083" customWidth="1"/>
    <col min="783" max="783" width="13.7109375" style="1083" customWidth="1"/>
    <col min="784" max="1024" width="10" style="1083"/>
    <col min="1025" max="1025" width="2.5703125" style="1083" customWidth="1"/>
    <col min="1026" max="1026" width="7.140625" style="1083" customWidth="1"/>
    <col min="1027" max="1027" width="23.5703125" style="1083" customWidth="1"/>
    <col min="1028" max="1028" width="9.7109375" style="1083" customWidth="1"/>
    <col min="1029" max="1029" width="4.7109375" style="1083" customWidth="1"/>
    <col min="1030" max="1030" width="14.42578125" style="1083" customWidth="1"/>
    <col min="1031" max="1031" width="11.140625" style="1083" customWidth="1"/>
    <col min="1032" max="1032" width="10.28515625" style="1083" customWidth="1"/>
    <col min="1033" max="1033" width="13" style="1083" customWidth="1"/>
    <col min="1034" max="1034" width="8.28515625" style="1083" customWidth="1"/>
    <col min="1035" max="1038" width="10" style="1083" customWidth="1"/>
    <col min="1039" max="1039" width="13.7109375" style="1083" customWidth="1"/>
    <col min="1040" max="1280" width="10" style="1083"/>
    <col min="1281" max="1281" width="2.5703125" style="1083" customWidth="1"/>
    <col min="1282" max="1282" width="7.140625" style="1083" customWidth="1"/>
    <col min="1283" max="1283" width="23.5703125" style="1083" customWidth="1"/>
    <col min="1284" max="1284" width="9.7109375" style="1083" customWidth="1"/>
    <col min="1285" max="1285" width="4.7109375" style="1083" customWidth="1"/>
    <col min="1286" max="1286" width="14.42578125" style="1083" customWidth="1"/>
    <col min="1287" max="1287" width="11.140625" style="1083" customWidth="1"/>
    <col min="1288" max="1288" width="10.28515625" style="1083" customWidth="1"/>
    <col min="1289" max="1289" width="13" style="1083" customWidth="1"/>
    <col min="1290" max="1290" width="8.28515625" style="1083" customWidth="1"/>
    <col min="1291" max="1294" width="10" style="1083" customWidth="1"/>
    <col min="1295" max="1295" width="13.7109375" style="1083" customWidth="1"/>
    <col min="1296" max="1536" width="10" style="1083"/>
    <col min="1537" max="1537" width="2.5703125" style="1083" customWidth="1"/>
    <col min="1538" max="1538" width="7.140625" style="1083" customWidth="1"/>
    <col min="1539" max="1539" width="23.5703125" style="1083" customWidth="1"/>
    <col min="1540" max="1540" width="9.7109375" style="1083" customWidth="1"/>
    <col min="1541" max="1541" width="4.7109375" style="1083" customWidth="1"/>
    <col min="1542" max="1542" width="14.42578125" style="1083" customWidth="1"/>
    <col min="1543" max="1543" width="11.140625" style="1083" customWidth="1"/>
    <col min="1544" max="1544" width="10.28515625" style="1083" customWidth="1"/>
    <col min="1545" max="1545" width="13" style="1083" customWidth="1"/>
    <col min="1546" max="1546" width="8.28515625" style="1083" customWidth="1"/>
    <col min="1547" max="1550" width="10" style="1083" customWidth="1"/>
    <col min="1551" max="1551" width="13.7109375" style="1083" customWidth="1"/>
    <col min="1552" max="1792" width="10" style="1083"/>
    <col min="1793" max="1793" width="2.5703125" style="1083" customWidth="1"/>
    <col min="1794" max="1794" width="7.140625" style="1083" customWidth="1"/>
    <col min="1795" max="1795" width="23.5703125" style="1083" customWidth="1"/>
    <col min="1796" max="1796" width="9.7109375" style="1083" customWidth="1"/>
    <col min="1797" max="1797" width="4.7109375" style="1083" customWidth="1"/>
    <col min="1798" max="1798" width="14.42578125" style="1083" customWidth="1"/>
    <col min="1799" max="1799" width="11.140625" style="1083" customWidth="1"/>
    <col min="1800" max="1800" width="10.28515625" style="1083" customWidth="1"/>
    <col min="1801" max="1801" width="13" style="1083" customWidth="1"/>
    <col min="1802" max="1802" width="8.28515625" style="1083" customWidth="1"/>
    <col min="1803" max="1806" width="10" style="1083" customWidth="1"/>
    <col min="1807" max="1807" width="13.7109375" style="1083" customWidth="1"/>
    <col min="1808" max="2048" width="10" style="1083"/>
    <col min="2049" max="2049" width="2.5703125" style="1083" customWidth="1"/>
    <col min="2050" max="2050" width="7.140625" style="1083" customWidth="1"/>
    <col min="2051" max="2051" width="23.5703125" style="1083" customWidth="1"/>
    <col min="2052" max="2052" width="9.7109375" style="1083" customWidth="1"/>
    <col min="2053" max="2053" width="4.7109375" style="1083" customWidth="1"/>
    <col min="2054" max="2054" width="14.42578125" style="1083" customWidth="1"/>
    <col min="2055" max="2055" width="11.140625" style="1083" customWidth="1"/>
    <col min="2056" max="2056" width="10.28515625" style="1083" customWidth="1"/>
    <col min="2057" max="2057" width="13" style="1083" customWidth="1"/>
    <col min="2058" max="2058" width="8.28515625" style="1083" customWidth="1"/>
    <col min="2059" max="2062" width="10" style="1083" customWidth="1"/>
    <col min="2063" max="2063" width="13.7109375" style="1083" customWidth="1"/>
    <col min="2064" max="2304" width="10" style="1083"/>
    <col min="2305" max="2305" width="2.5703125" style="1083" customWidth="1"/>
    <col min="2306" max="2306" width="7.140625" style="1083" customWidth="1"/>
    <col min="2307" max="2307" width="23.5703125" style="1083" customWidth="1"/>
    <col min="2308" max="2308" width="9.7109375" style="1083" customWidth="1"/>
    <col min="2309" max="2309" width="4.7109375" style="1083" customWidth="1"/>
    <col min="2310" max="2310" width="14.42578125" style="1083" customWidth="1"/>
    <col min="2311" max="2311" width="11.140625" style="1083" customWidth="1"/>
    <col min="2312" max="2312" width="10.28515625" style="1083" customWidth="1"/>
    <col min="2313" max="2313" width="13" style="1083" customWidth="1"/>
    <col min="2314" max="2314" width="8.28515625" style="1083" customWidth="1"/>
    <col min="2315" max="2318" width="10" style="1083" customWidth="1"/>
    <col min="2319" max="2319" width="13.7109375" style="1083" customWidth="1"/>
    <col min="2320" max="2560" width="10" style="1083"/>
    <col min="2561" max="2561" width="2.5703125" style="1083" customWidth="1"/>
    <col min="2562" max="2562" width="7.140625" style="1083" customWidth="1"/>
    <col min="2563" max="2563" width="23.5703125" style="1083" customWidth="1"/>
    <col min="2564" max="2564" width="9.7109375" style="1083" customWidth="1"/>
    <col min="2565" max="2565" width="4.7109375" style="1083" customWidth="1"/>
    <col min="2566" max="2566" width="14.42578125" style="1083" customWidth="1"/>
    <col min="2567" max="2567" width="11.140625" style="1083" customWidth="1"/>
    <col min="2568" max="2568" width="10.28515625" style="1083" customWidth="1"/>
    <col min="2569" max="2569" width="13" style="1083" customWidth="1"/>
    <col min="2570" max="2570" width="8.28515625" style="1083" customWidth="1"/>
    <col min="2571" max="2574" width="10" style="1083" customWidth="1"/>
    <col min="2575" max="2575" width="13.7109375" style="1083" customWidth="1"/>
    <col min="2576" max="2816" width="10" style="1083"/>
    <col min="2817" max="2817" width="2.5703125" style="1083" customWidth="1"/>
    <col min="2818" max="2818" width="7.140625" style="1083" customWidth="1"/>
    <col min="2819" max="2819" width="23.5703125" style="1083" customWidth="1"/>
    <col min="2820" max="2820" width="9.7109375" style="1083" customWidth="1"/>
    <col min="2821" max="2821" width="4.7109375" style="1083" customWidth="1"/>
    <col min="2822" max="2822" width="14.42578125" style="1083" customWidth="1"/>
    <col min="2823" max="2823" width="11.140625" style="1083" customWidth="1"/>
    <col min="2824" max="2824" width="10.28515625" style="1083" customWidth="1"/>
    <col min="2825" max="2825" width="13" style="1083" customWidth="1"/>
    <col min="2826" max="2826" width="8.28515625" style="1083" customWidth="1"/>
    <col min="2827" max="2830" width="10" style="1083" customWidth="1"/>
    <col min="2831" max="2831" width="13.7109375" style="1083" customWidth="1"/>
    <col min="2832" max="3072" width="10" style="1083"/>
    <col min="3073" max="3073" width="2.5703125" style="1083" customWidth="1"/>
    <col min="3074" max="3074" width="7.140625" style="1083" customWidth="1"/>
    <col min="3075" max="3075" width="23.5703125" style="1083" customWidth="1"/>
    <col min="3076" max="3076" width="9.7109375" style="1083" customWidth="1"/>
    <col min="3077" max="3077" width="4.7109375" style="1083" customWidth="1"/>
    <col min="3078" max="3078" width="14.42578125" style="1083" customWidth="1"/>
    <col min="3079" max="3079" width="11.140625" style="1083" customWidth="1"/>
    <col min="3080" max="3080" width="10.28515625" style="1083" customWidth="1"/>
    <col min="3081" max="3081" width="13" style="1083" customWidth="1"/>
    <col min="3082" max="3082" width="8.28515625" style="1083" customWidth="1"/>
    <col min="3083" max="3086" width="10" style="1083" customWidth="1"/>
    <col min="3087" max="3087" width="13.7109375" style="1083" customWidth="1"/>
    <col min="3088" max="3328" width="10" style="1083"/>
    <col min="3329" max="3329" width="2.5703125" style="1083" customWidth="1"/>
    <col min="3330" max="3330" width="7.140625" style="1083" customWidth="1"/>
    <col min="3331" max="3331" width="23.5703125" style="1083" customWidth="1"/>
    <col min="3332" max="3332" width="9.7109375" style="1083" customWidth="1"/>
    <col min="3333" max="3333" width="4.7109375" style="1083" customWidth="1"/>
    <col min="3334" max="3334" width="14.42578125" style="1083" customWidth="1"/>
    <col min="3335" max="3335" width="11.140625" style="1083" customWidth="1"/>
    <col min="3336" max="3336" width="10.28515625" style="1083" customWidth="1"/>
    <col min="3337" max="3337" width="13" style="1083" customWidth="1"/>
    <col min="3338" max="3338" width="8.28515625" style="1083" customWidth="1"/>
    <col min="3339" max="3342" width="10" style="1083" customWidth="1"/>
    <col min="3343" max="3343" width="13.7109375" style="1083" customWidth="1"/>
    <col min="3344" max="3584" width="10" style="1083"/>
    <col min="3585" max="3585" width="2.5703125" style="1083" customWidth="1"/>
    <col min="3586" max="3586" width="7.140625" style="1083" customWidth="1"/>
    <col min="3587" max="3587" width="23.5703125" style="1083" customWidth="1"/>
    <col min="3588" max="3588" width="9.7109375" style="1083" customWidth="1"/>
    <col min="3589" max="3589" width="4.7109375" style="1083" customWidth="1"/>
    <col min="3590" max="3590" width="14.42578125" style="1083" customWidth="1"/>
    <col min="3591" max="3591" width="11.140625" style="1083" customWidth="1"/>
    <col min="3592" max="3592" width="10.28515625" style="1083" customWidth="1"/>
    <col min="3593" max="3593" width="13" style="1083" customWidth="1"/>
    <col min="3594" max="3594" width="8.28515625" style="1083" customWidth="1"/>
    <col min="3595" max="3598" width="10" style="1083" customWidth="1"/>
    <col min="3599" max="3599" width="13.7109375" style="1083" customWidth="1"/>
    <col min="3600" max="3840" width="10" style="1083"/>
    <col min="3841" max="3841" width="2.5703125" style="1083" customWidth="1"/>
    <col min="3842" max="3842" width="7.140625" style="1083" customWidth="1"/>
    <col min="3843" max="3843" width="23.5703125" style="1083" customWidth="1"/>
    <col min="3844" max="3844" width="9.7109375" style="1083" customWidth="1"/>
    <col min="3845" max="3845" width="4.7109375" style="1083" customWidth="1"/>
    <col min="3846" max="3846" width="14.42578125" style="1083" customWidth="1"/>
    <col min="3847" max="3847" width="11.140625" style="1083" customWidth="1"/>
    <col min="3848" max="3848" width="10.28515625" style="1083" customWidth="1"/>
    <col min="3849" max="3849" width="13" style="1083" customWidth="1"/>
    <col min="3850" max="3850" width="8.28515625" style="1083" customWidth="1"/>
    <col min="3851" max="3854" width="10" style="1083" customWidth="1"/>
    <col min="3855" max="3855" width="13.7109375" style="1083" customWidth="1"/>
    <col min="3856" max="4096" width="10" style="1083"/>
    <col min="4097" max="4097" width="2.5703125" style="1083" customWidth="1"/>
    <col min="4098" max="4098" width="7.140625" style="1083" customWidth="1"/>
    <col min="4099" max="4099" width="23.5703125" style="1083" customWidth="1"/>
    <col min="4100" max="4100" width="9.7109375" style="1083" customWidth="1"/>
    <col min="4101" max="4101" width="4.7109375" style="1083" customWidth="1"/>
    <col min="4102" max="4102" width="14.42578125" style="1083" customWidth="1"/>
    <col min="4103" max="4103" width="11.140625" style="1083" customWidth="1"/>
    <col min="4104" max="4104" width="10.28515625" style="1083" customWidth="1"/>
    <col min="4105" max="4105" width="13" style="1083" customWidth="1"/>
    <col min="4106" max="4106" width="8.28515625" style="1083" customWidth="1"/>
    <col min="4107" max="4110" width="10" style="1083" customWidth="1"/>
    <col min="4111" max="4111" width="13.7109375" style="1083" customWidth="1"/>
    <col min="4112" max="4352" width="10" style="1083"/>
    <col min="4353" max="4353" width="2.5703125" style="1083" customWidth="1"/>
    <col min="4354" max="4354" width="7.140625" style="1083" customWidth="1"/>
    <col min="4355" max="4355" width="23.5703125" style="1083" customWidth="1"/>
    <col min="4356" max="4356" width="9.7109375" style="1083" customWidth="1"/>
    <col min="4357" max="4357" width="4.7109375" style="1083" customWidth="1"/>
    <col min="4358" max="4358" width="14.42578125" style="1083" customWidth="1"/>
    <col min="4359" max="4359" width="11.140625" style="1083" customWidth="1"/>
    <col min="4360" max="4360" width="10.28515625" style="1083" customWidth="1"/>
    <col min="4361" max="4361" width="13" style="1083" customWidth="1"/>
    <col min="4362" max="4362" width="8.28515625" style="1083" customWidth="1"/>
    <col min="4363" max="4366" width="10" style="1083" customWidth="1"/>
    <col min="4367" max="4367" width="13.7109375" style="1083" customWidth="1"/>
    <col min="4368" max="4608" width="10" style="1083"/>
    <col min="4609" max="4609" width="2.5703125" style="1083" customWidth="1"/>
    <col min="4610" max="4610" width="7.140625" style="1083" customWidth="1"/>
    <col min="4611" max="4611" width="23.5703125" style="1083" customWidth="1"/>
    <col min="4612" max="4612" width="9.7109375" style="1083" customWidth="1"/>
    <col min="4613" max="4613" width="4.7109375" style="1083" customWidth="1"/>
    <col min="4614" max="4614" width="14.42578125" style="1083" customWidth="1"/>
    <col min="4615" max="4615" width="11.140625" style="1083" customWidth="1"/>
    <col min="4616" max="4616" width="10.28515625" style="1083" customWidth="1"/>
    <col min="4617" max="4617" width="13" style="1083" customWidth="1"/>
    <col min="4618" max="4618" width="8.28515625" style="1083" customWidth="1"/>
    <col min="4619" max="4622" width="10" style="1083" customWidth="1"/>
    <col min="4623" max="4623" width="13.7109375" style="1083" customWidth="1"/>
    <col min="4624" max="4864" width="10" style="1083"/>
    <col min="4865" max="4865" width="2.5703125" style="1083" customWidth="1"/>
    <col min="4866" max="4866" width="7.140625" style="1083" customWidth="1"/>
    <col min="4867" max="4867" width="23.5703125" style="1083" customWidth="1"/>
    <col min="4868" max="4868" width="9.7109375" style="1083" customWidth="1"/>
    <col min="4869" max="4869" width="4.7109375" style="1083" customWidth="1"/>
    <col min="4870" max="4870" width="14.42578125" style="1083" customWidth="1"/>
    <col min="4871" max="4871" width="11.140625" style="1083" customWidth="1"/>
    <col min="4872" max="4872" width="10.28515625" style="1083" customWidth="1"/>
    <col min="4873" max="4873" width="13" style="1083" customWidth="1"/>
    <col min="4874" max="4874" width="8.28515625" style="1083" customWidth="1"/>
    <col min="4875" max="4878" width="10" style="1083" customWidth="1"/>
    <col min="4879" max="4879" width="13.7109375" style="1083" customWidth="1"/>
    <col min="4880" max="5120" width="10" style="1083"/>
    <col min="5121" max="5121" width="2.5703125" style="1083" customWidth="1"/>
    <col min="5122" max="5122" width="7.140625" style="1083" customWidth="1"/>
    <col min="5123" max="5123" width="23.5703125" style="1083" customWidth="1"/>
    <col min="5124" max="5124" width="9.7109375" style="1083" customWidth="1"/>
    <col min="5125" max="5125" width="4.7109375" style="1083" customWidth="1"/>
    <col min="5126" max="5126" width="14.42578125" style="1083" customWidth="1"/>
    <col min="5127" max="5127" width="11.140625" style="1083" customWidth="1"/>
    <col min="5128" max="5128" width="10.28515625" style="1083" customWidth="1"/>
    <col min="5129" max="5129" width="13" style="1083" customWidth="1"/>
    <col min="5130" max="5130" width="8.28515625" style="1083" customWidth="1"/>
    <col min="5131" max="5134" width="10" style="1083" customWidth="1"/>
    <col min="5135" max="5135" width="13.7109375" style="1083" customWidth="1"/>
    <col min="5136" max="5376" width="10" style="1083"/>
    <col min="5377" max="5377" width="2.5703125" style="1083" customWidth="1"/>
    <col min="5378" max="5378" width="7.140625" style="1083" customWidth="1"/>
    <col min="5379" max="5379" width="23.5703125" style="1083" customWidth="1"/>
    <col min="5380" max="5380" width="9.7109375" style="1083" customWidth="1"/>
    <col min="5381" max="5381" width="4.7109375" style="1083" customWidth="1"/>
    <col min="5382" max="5382" width="14.42578125" style="1083" customWidth="1"/>
    <col min="5383" max="5383" width="11.140625" style="1083" customWidth="1"/>
    <col min="5384" max="5384" width="10.28515625" style="1083" customWidth="1"/>
    <col min="5385" max="5385" width="13" style="1083" customWidth="1"/>
    <col min="5386" max="5386" width="8.28515625" style="1083" customWidth="1"/>
    <col min="5387" max="5390" width="10" style="1083" customWidth="1"/>
    <col min="5391" max="5391" width="13.7109375" style="1083" customWidth="1"/>
    <col min="5392" max="5632" width="10" style="1083"/>
    <col min="5633" max="5633" width="2.5703125" style="1083" customWidth="1"/>
    <col min="5634" max="5634" width="7.140625" style="1083" customWidth="1"/>
    <col min="5635" max="5635" width="23.5703125" style="1083" customWidth="1"/>
    <col min="5636" max="5636" width="9.7109375" style="1083" customWidth="1"/>
    <col min="5637" max="5637" width="4.7109375" style="1083" customWidth="1"/>
    <col min="5638" max="5638" width="14.42578125" style="1083" customWidth="1"/>
    <col min="5639" max="5639" width="11.140625" style="1083" customWidth="1"/>
    <col min="5640" max="5640" width="10.28515625" style="1083" customWidth="1"/>
    <col min="5641" max="5641" width="13" style="1083" customWidth="1"/>
    <col min="5642" max="5642" width="8.28515625" style="1083" customWidth="1"/>
    <col min="5643" max="5646" width="10" style="1083" customWidth="1"/>
    <col min="5647" max="5647" width="13.7109375" style="1083" customWidth="1"/>
    <col min="5648" max="5888" width="10" style="1083"/>
    <col min="5889" max="5889" width="2.5703125" style="1083" customWidth="1"/>
    <col min="5890" max="5890" width="7.140625" style="1083" customWidth="1"/>
    <col min="5891" max="5891" width="23.5703125" style="1083" customWidth="1"/>
    <col min="5892" max="5892" width="9.7109375" style="1083" customWidth="1"/>
    <col min="5893" max="5893" width="4.7109375" style="1083" customWidth="1"/>
    <col min="5894" max="5894" width="14.42578125" style="1083" customWidth="1"/>
    <col min="5895" max="5895" width="11.140625" style="1083" customWidth="1"/>
    <col min="5896" max="5896" width="10.28515625" style="1083" customWidth="1"/>
    <col min="5897" max="5897" width="13" style="1083" customWidth="1"/>
    <col min="5898" max="5898" width="8.28515625" style="1083" customWidth="1"/>
    <col min="5899" max="5902" width="10" style="1083" customWidth="1"/>
    <col min="5903" max="5903" width="13.7109375" style="1083" customWidth="1"/>
    <col min="5904" max="6144" width="10" style="1083"/>
    <col min="6145" max="6145" width="2.5703125" style="1083" customWidth="1"/>
    <col min="6146" max="6146" width="7.140625" style="1083" customWidth="1"/>
    <col min="6147" max="6147" width="23.5703125" style="1083" customWidth="1"/>
    <col min="6148" max="6148" width="9.7109375" style="1083" customWidth="1"/>
    <col min="6149" max="6149" width="4.7109375" style="1083" customWidth="1"/>
    <col min="6150" max="6150" width="14.42578125" style="1083" customWidth="1"/>
    <col min="6151" max="6151" width="11.140625" style="1083" customWidth="1"/>
    <col min="6152" max="6152" width="10.28515625" style="1083" customWidth="1"/>
    <col min="6153" max="6153" width="13" style="1083" customWidth="1"/>
    <col min="6154" max="6154" width="8.28515625" style="1083" customWidth="1"/>
    <col min="6155" max="6158" width="10" style="1083" customWidth="1"/>
    <col min="6159" max="6159" width="13.7109375" style="1083" customWidth="1"/>
    <col min="6160" max="6400" width="10" style="1083"/>
    <col min="6401" max="6401" width="2.5703125" style="1083" customWidth="1"/>
    <col min="6402" max="6402" width="7.140625" style="1083" customWidth="1"/>
    <col min="6403" max="6403" width="23.5703125" style="1083" customWidth="1"/>
    <col min="6404" max="6404" width="9.7109375" style="1083" customWidth="1"/>
    <col min="6405" max="6405" width="4.7109375" style="1083" customWidth="1"/>
    <col min="6406" max="6406" width="14.42578125" style="1083" customWidth="1"/>
    <col min="6407" max="6407" width="11.140625" style="1083" customWidth="1"/>
    <col min="6408" max="6408" width="10.28515625" style="1083" customWidth="1"/>
    <col min="6409" max="6409" width="13" style="1083" customWidth="1"/>
    <col min="6410" max="6410" width="8.28515625" style="1083" customWidth="1"/>
    <col min="6411" max="6414" width="10" style="1083" customWidth="1"/>
    <col min="6415" max="6415" width="13.7109375" style="1083" customWidth="1"/>
    <col min="6416" max="6656" width="10" style="1083"/>
    <col min="6657" max="6657" width="2.5703125" style="1083" customWidth="1"/>
    <col min="6658" max="6658" width="7.140625" style="1083" customWidth="1"/>
    <col min="6659" max="6659" width="23.5703125" style="1083" customWidth="1"/>
    <col min="6660" max="6660" width="9.7109375" style="1083" customWidth="1"/>
    <col min="6661" max="6661" width="4.7109375" style="1083" customWidth="1"/>
    <col min="6662" max="6662" width="14.42578125" style="1083" customWidth="1"/>
    <col min="6663" max="6663" width="11.140625" style="1083" customWidth="1"/>
    <col min="6664" max="6664" width="10.28515625" style="1083" customWidth="1"/>
    <col min="6665" max="6665" width="13" style="1083" customWidth="1"/>
    <col min="6666" max="6666" width="8.28515625" style="1083" customWidth="1"/>
    <col min="6667" max="6670" width="10" style="1083" customWidth="1"/>
    <col min="6671" max="6671" width="13.7109375" style="1083" customWidth="1"/>
    <col min="6672" max="6912" width="10" style="1083"/>
    <col min="6913" max="6913" width="2.5703125" style="1083" customWidth="1"/>
    <col min="6914" max="6914" width="7.140625" style="1083" customWidth="1"/>
    <col min="6915" max="6915" width="23.5703125" style="1083" customWidth="1"/>
    <col min="6916" max="6916" width="9.7109375" style="1083" customWidth="1"/>
    <col min="6917" max="6917" width="4.7109375" style="1083" customWidth="1"/>
    <col min="6918" max="6918" width="14.42578125" style="1083" customWidth="1"/>
    <col min="6919" max="6919" width="11.140625" style="1083" customWidth="1"/>
    <col min="6920" max="6920" width="10.28515625" style="1083" customWidth="1"/>
    <col min="6921" max="6921" width="13" style="1083" customWidth="1"/>
    <col min="6922" max="6922" width="8.28515625" style="1083" customWidth="1"/>
    <col min="6923" max="6926" width="10" style="1083" customWidth="1"/>
    <col min="6927" max="6927" width="13.7109375" style="1083" customWidth="1"/>
    <col min="6928" max="7168" width="10" style="1083"/>
    <col min="7169" max="7169" width="2.5703125" style="1083" customWidth="1"/>
    <col min="7170" max="7170" width="7.140625" style="1083" customWidth="1"/>
    <col min="7171" max="7171" width="23.5703125" style="1083" customWidth="1"/>
    <col min="7172" max="7172" width="9.7109375" style="1083" customWidth="1"/>
    <col min="7173" max="7173" width="4.7109375" style="1083" customWidth="1"/>
    <col min="7174" max="7174" width="14.42578125" style="1083" customWidth="1"/>
    <col min="7175" max="7175" width="11.140625" style="1083" customWidth="1"/>
    <col min="7176" max="7176" width="10.28515625" style="1083" customWidth="1"/>
    <col min="7177" max="7177" width="13" style="1083" customWidth="1"/>
    <col min="7178" max="7178" width="8.28515625" style="1083" customWidth="1"/>
    <col min="7179" max="7182" width="10" style="1083" customWidth="1"/>
    <col min="7183" max="7183" width="13.7109375" style="1083" customWidth="1"/>
    <col min="7184" max="7424" width="10" style="1083"/>
    <col min="7425" max="7425" width="2.5703125" style="1083" customWidth="1"/>
    <col min="7426" max="7426" width="7.140625" style="1083" customWidth="1"/>
    <col min="7427" max="7427" width="23.5703125" style="1083" customWidth="1"/>
    <col min="7428" max="7428" width="9.7109375" style="1083" customWidth="1"/>
    <col min="7429" max="7429" width="4.7109375" style="1083" customWidth="1"/>
    <col min="7430" max="7430" width="14.42578125" style="1083" customWidth="1"/>
    <col min="7431" max="7431" width="11.140625" style="1083" customWidth="1"/>
    <col min="7432" max="7432" width="10.28515625" style="1083" customWidth="1"/>
    <col min="7433" max="7433" width="13" style="1083" customWidth="1"/>
    <col min="7434" max="7434" width="8.28515625" style="1083" customWidth="1"/>
    <col min="7435" max="7438" width="10" style="1083" customWidth="1"/>
    <col min="7439" max="7439" width="13.7109375" style="1083" customWidth="1"/>
    <col min="7440" max="7680" width="10" style="1083"/>
    <col min="7681" max="7681" width="2.5703125" style="1083" customWidth="1"/>
    <col min="7682" max="7682" width="7.140625" style="1083" customWidth="1"/>
    <col min="7683" max="7683" width="23.5703125" style="1083" customWidth="1"/>
    <col min="7684" max="7684" width="9.7109375" style="1083" customWidth="1"/>
    <col min="7685" max="7685" width="4.7109375" style="1083" customWidth="1"/>
    <col min="7686" max="7686" width="14.42578125" style="1083" customWidth="1"/>
    <col min="7687" max="7687" width="11.140625" style="1083" customWidth="1"/>
    <col min="7688" max="7688" width="10.28515625" style="1083" customWidth="1"/>
    <col min="7689" max="7689" width="13" style="1083" customWidth="1"/>
    <col min="7690" max="7690" width="8.28515625" style="1083" customWidth="1"/>
    <col min="7691" max="7694" width="10" style="1083" customWidth="1"/>
    <col min="7695" max="7695" width="13.7109375" style="1083" customWidth="1"/>
    <col min="7696" max="7936" width="10" style="1083"/>
    <col min="7937" max="7937" width="2.5703125" style="1083" customWidth="1"/>
    <col min="7938" max="7938" width="7.140625" style="1083" customWidth="1"/>
    <col min="7939" max="7939" width="23.5703125" style="1083" customWidth="1"/>
    <col min="7940" max="7940" width="9.7109375" style="1083" customWidth="1"/>
    <col min="7941" max="7941" width="4.7109375" style="1083" customWidth="1"/>
    <col min="7942" max="7942" width="14.42578125" style="1083" customWidth="1"/>
    <col min="7943" max="7943" width="11.140625" style="1083" customWidth="1"/>
    <col min="7944" max="7944" width="10.28515625" style="1083" customWidth="1"/>
    <col min="7945" max="7945" width="13" style="1083" customWidth="1"/>
    <col min="7946" max="7946" width="8.28515625" style="1083" customWidth="1"/>
    <col min="7947" max="7950" width="10" style="1083" customWidth="1"/>
    <col min="7951" max="7951" width="13.7109375" style="1083" customWidth="1"/>
    <col min="7952" max="8192" width="10" style="1083"/>
    <col min="8193" max="8193" width="2.5703125" style="1083" customWidth="1"/>
    <col min="8194" max="8194" width="7.140625" style="1083" customWidth="1"/>
    <col min="8195" max="8195" width="23.5703125" style="1083" customWidth="1"/>
    <col min="8196" max="8196" width="9.7109375" style="1083" customWidth="1"/>
    <col min="8197" max="8197" width="4.7109375" style="1083" customWidth="1"/>
    <col min="8198" max="8198" width="14.42578125" style="1083" customWidth="1"/>
    <col min="8199" max="8199" width="11.140625" style="1083" customWidth="1"/>
    <col min="8200" max="8200" width="10.28515625" style="1083" customWidth="1"/>
    <col min="8201" max="8201" width="13" style="1083" customWidth="1"/>
    <col min="8202" max="8202" width="8.28515625" style="1083" customWidth="1"/>
    <col min="8203" max="8206" width="10" style="1083" customWidth="1"/>
    <col min="8207" max="8207" width="13.7109375" style="1083" customWidth="1"/>
    <col min="8208" max="8448" width="10" style="1083"/>
    <col min="8449" max="8449" width="2.5703125" style="1083" customWidth="1"/>
    <col min="8450" max="8450" width="7.140625" style="1083" customWidth="1"/>
    <col min="8451" max="8451" width="23.5703125" style="1083" customWidth="1"/>
    <col min="8452" max="8452" width="9.7109375" style="1083" customWidth="1"/>
    <col min="8453" max="8453" width="4.7109375" style="1083" customWidth="1"/>
    <col min="8454" max="8454" width="14.42578125" style="1083" customWidth="1"/>
    <col min="8455" max="8455" width="11.140625" style="1083" customWidth="1"/>
    <col min="8456" max="8456" width="10.28515625" style="1083" customWidth="1"/>
    <col min="8457" max="8457" width="13" style="1083" customWidth="1"/>
    <col min="8458" max="8458" width="8.28515625" style="1083" customWidth="1"/>
    <col min="8459" max="8462" width="10" style="1083" customWidth="1"/>
    <col min="8463" max="8463" width="13.7109375" style="1083" customWidth="1"/>
    <col min="8464" max="8704" width="10" style="1083"/>
    <col min="8705" max="8705" width="2.5703125" style="1083" customWidth="1"/>
    <col min="8706" max="8706" width="7.140625" style="1083" customWidth="1"/>
    <col min="8707" max="8707" width="23.5703125" style="1083" customWidth="1"/>
    <col min="8708" max="8708" width="9.7109375" style="1083" customWidth="1"/>
    <col min="8709" max="8709" width="4.7109375" style="1083" customWidth="1"/>
    <col min="8710" max="8710" width="14.42578125" style="1083" customWidth="1"/>
    <col min="8711" max="8711" width="11.140625" style="1083" customWidth="1"/>
    <col min="8712" max="8712" width="10.28515625" style="1083" customWidth="1"/>
    <col min="8713" max="8713" width="13" style="1083" customWidth="1"/>
    <col min="8714" max="8714" width="8.28515625" style="1083" customWidth="1"/>
    <col min="8715" max="8718" width="10" style="1083" customWidth="1"/>
    <col min="8719" max="8719" width="13.7109375" style="1083" customWidth="1"/>
    <col min="8720" max="8960" width="10" style="1083"/>
    <col min="8961" max="8961" width="2.5703125" style="1083" customWidth="1"/>
    <col min="8962" max="8962" width="7.140625" style="1083" customWidth="1"/>
    <col min="8963" max="8963" width="23.5703125" style="1083" customWidth="1"/>
    <col min="8964" max="8964" width="9.7109375" style="1083" customWidth="1"/>
    <col min="8965" max="8965" width="4.7109375" style="1083" customWidth="1"/>
    <col min="8966" max="8966" width="14.42578125" style="1083" customWidth="1"/>
    <col min="8967" max="8967" width="11.140625" style="1083" customWidth="1"/>
    <col min="8968" max="8968" width="10.28515625" style="1083" customWidth="1"/>
    <col min="8969" max="8969" width="13" style="1083" customWidth="1"/>
    <col min="8970" max="8970" width="8.28515625" style="1083" customWidth="1"/>
    <col min="8971" max="8974" width="10" style="1083" customWidth="1"/>
    <col min="8975" max="8975" width="13.7109375" style="1083" customWidth="1"/>
    <col min="8976" max="9216" width="10" style="1083"/>
    <col min="9217" max="9217" width="2.5703125" style="1083" customWidth="1"/>
    <col min="9218" max="9218" width="7.140625" style="1083" customWidth="1"/>
    <col min="9219" max="9219" width="23.5703125" style="1083" customWidth="1"/>
    <col min="9220" max="9220" width="9.7109375" style="1083" customWidth="1"/>
    <col min="9221" max="9221" width="4.7109375" style="1083" customWidth="1"/>
    <col min="9222" max="9222" width="14.42578125" style="1083" customWidth="1"/>
    <col min="9223" max="9223" width="11.140625" style="1083" customWidth="1"/>
    <col min="9224" max="9224" width="10.28515625" style="1083" customWidth="1"/>
    <col min="9225" max="9225" width="13" style="1083" customWidth="1"/>
    <col min="9226" max="9226" width="8.28515625" style="1083" customWidth="1"/>
    <col min="9227" max="9230" width="10" style="1083" customWidth="1"/>
    <col min="9231" max="9231" width="13.7109375" style="1083" customWidth="1"/>
    <col min="9232" max="9472" width="10" style="1083"/>
    <col min="9473" max="9473" width="2.5703125" style="1083" customWidth="1"/>
    <col min="9474" max="9474" width="7.140625" style="1083" customWidth="1"/>
    <col min="9475" max="9475" width="23.5703125" style="1083" customWidth="1"/>
    <col min="9476" max="9476" width="9.7109375" style="1083" customWidth="1"/>
    <col min="9477" max="9477" width="4.7109375" style="1083" customWidth="1"/>
    <col min="9478" max="9478" width="14.42578125" style="1083" customWidth="1"/>
    <col min="9479" max="9479" width="11.140625" style="1083" customWidth="1"/>
    <col min="9480" max="9480" width="10.28515625" style="1083" customWidth="1"/>
    <col min="9481" max="9481" width="13" style="1083" customWidth="1"/>
    <col min="9482" max="9482" width="8.28515625" style="1083" customWidth="1"/>
    <col min="9483" max="9486" width="10" style="1083" customWidth="1"/>
    <col min="9487" max="9487" width="13.7109375" style="1083" customWidth="1"/>
    <col min="9488" max="9728" width="10" style="1083"/>
    <col min="9729" max="9729" width="2.5703125" style="1083" customWidth="1"/>
    <col min="9730" max="9730" width="7.140625" style="1083" customWidth="1"/>
    <col min="9731" max="9731" width="23.5703125" style="1083" customWidth="1"/>
    <col min="9732" max="9732" width="9.7109375" style="1083" customWidth="1"/>
    <col min="9733" max="9733" width="4.7109375" style="1083" customWidth="1"/>
    <col min="9734" max="9734" width="14.42578125" style="1083" customWidth="1"/>
    <col min="9735" max="9735" width="11.140625" style="1083" customWidth="1"/>
    <col min="9736" max="9736" width="10.28515625" style="1083" customWidth="1"/>
    <col min="9737" max="9737" width="13" style="1083" customWidth="1"/>
    <col min="9738" max="9738" width="8.28515625" style="1083" customWidth="1"/>
    <col min="9739" max="9742" width="10" style="1083" customWidth="1"/>
    <col min="9743" max="9743" width="13.7109375" style="1083" customWidth="1"/>
    <col min="9744" max="9984" width="10" style="1083"/>
    <col min="9985" max="9985" width="2.5703125" style="1083" customWidth="1"/>
    <col min="9986" max="9986" width="7.140625" style="1083" customWidth="1"/>
    <col min="9987" max="9987" width="23.5703125" style="1083" customWidth="1"/>
    <col min="9988" max="9988" width="9.7109375" style="1083" customWidth="1"/>
    <col min="9989" max="9989" width="4.7109375" style="1083" customWidth="1"/>
    <col min="9990" max="9990" width="14.42578125" style="1083" customWidth="1"/>
    <col min="9991" max="9991" width="11.140625" style="1083" customWidth="1"/>
    <col min="9992" max="9992" width="10.28515625" style="1083" customWidth="1"/>
    <col min="9993" max="9993" width="13" style="1083" customWidth="1"/>
    <col min="9994" max="9994" width="8.28515625" style="1083" customWidth="1"/>
    <col min="9995" max="9998" width="10" style="1083" customWidth="1"/>
    <col min="9999" max="9999" width="13.7109375" style="1083" customWidth="1"/>
    <col min="10000" max="10240" width="10" style="1083"/>
    <col min="10241" max="10241" width="2.5703125" style="1083" customWidth="1"/>
    <col min="10242" max="10242" width="7.140625" style="1083" customWidth="1"/>
    <col min="10243" max="10243" width="23.5703125" style="1083" customWidth="1"/>
    <col min="10244" max="10244" width="9.7109375" style="1083" customWidth="1"/>
    <col min="10245" max="10245" width="4.7109375" style="1083" customWidth="1"/>
    <col min="10246" max="10246" width="14.42578125" style="1083" customWidth="1"/>
    <col min="10247" max="10247" width="11.140625" style="1083" customWidth="1"/>
    <col min="10248" max="10248" width="10.28515625" style="1083" customWidth="1"/>
    <col min="10249" max="10249" width="13" style="1083" customWidth="1"/>
    <col min="10250" max="10250" width="8.28515625" style="1083" customWidth="1"/>
    <col min="10251" max="10254" width="10" style="1083" customWidth="1"/>
    <col min="10255" max="10255" width="13.7109375" style="1083" customWidth="1"/>
    <col min="10256" max="10496" width="10" style="1083"/>
    <col min="10497" max="10497" width="2.5703125" style="1083" customWidth="1"/>
    <col min="10498" max="10498" width="7.140625" style="1083" customWidth="1"/>
    <col min="10499" max="10499" width="23.5703125" style="1083" customWidth="1"/>
    <col min="10500" max="10500" width="9.7109375" style="1083" customWidth="1"/>
    <col min="10501" max="10501" width="4.7109375" style="1083" customWidth="1"/>
    <col min="10502" max="10502" width="14.42578125" style="1083" customWidth="1"/>
    <col min="10503" max="10503" width="11.140625" style="1083" customWidth="1"/>
    <col min="10504" max="10504" width="10.28515625" style="1083" customWidth="1"/>
    <col min="10505" max="10505" width="13" style="1083" customWidth="1"/>
    <col min="10506" max="10506" width="8.28515625" style="1083" customWidth="1"/>
    <col min="10507" max="10510" width="10" style="1083" customWidth="1"/>
    <col min="10511" max="10511" width="13.7109375" style="1083" customWidth="1"/>
    <col min="10512" max="10752" width="10" style="1083"/>
    <col min="10753" max="10753" width="2.5703125" style="1083" customWidth="1"/>
    <col min="10754" max="10754" width="7.140625" style="1083" customWidth="1"/>
    <col min="10755" max="10755" width="23.5703125" style="1083" customWidth="1"/>
    <col min="10756" max="10756" width="9.7109375" style="1083" customWidth="1"/>
    <col min="10757" max="10757" width="4.7109375" style="1083" customWidth="1"/>
    <col min="10758" max="10758" width="14.42578125" style="1083" customWidth="1"/>
    <col min="10759" max="10759" width="11.140625" style="1083" customWidth="1"/>
    <col min="10760" max="10760" width="10.28515625" style="1083" customWidth="1"/>
    <col min="10761" max="10761" width="13" style="1083" customWidth="1"/>
    <col min="10762" max="10762" width="8.28515625" style="1083" customWidth="1"/>
    <col min="10763" max="10766" width="10" style="1083" customWidth="1"/>
    <col min="10767" max="10767" width="13.7109375" style="1083" customWidth="1"/>
    <col min="10768" max="11008" width="10" style="1083"/>
    <col min="11009" max="11009" width="2.5703125" style="1083" customWidth="1"/>
    <col min="11010" max="11010" width="7.140625" style="1083" customWidth="1"/>
    <col min="11011" max="11011" width="23.5703125" style="1083" customWidth="1"/>
    <col min="11012" max="11012" width="9.7109375" style="1083" customWidth="1"/>
    <col min="11013" max="11013" width="4.7109375" style="1083" customWidth="1"/>
    <col min="11014" max="11014" width="14.42578125" style="1083" customWidth="1"/>
    <col min="11015" max="11015" width="11.140625" style="1083" customWidth="1"/>
    <col min="11016" max="11016" width="10.28515625" style="1083" customWidth="1"/>
    <col min="11017" max="11017" width="13" style="1083" customWidth="1"/>
    <col min="11018" max="11018" width="8.28515625" style="1083" customWidth="1"/>
    <col min="11019" max="11022" width="10" style="1083" customWidth="1"/>
    <col min="11023" max="11023" width="13.7109375" style="1083" customWidth="1"/>
    <col min="11024" max="11264" width="10" style="1083"/>
    <col min="11265" max="11265" width="2.5703125" style="1083" customWidth="1"/>
    <col min="11266" max="11266" width="7.140625" style="1083" customWidth="1"/>
    <col min="11267" max="11267" width="23.5703125" style="1083" customWidth="1"/>
    <col min="11268" max="11268" width="9.7109375" style="1083" customWidth="1"/>
    <col min="11269" max="11269" width="4.7109375" style="1083" customWidth="1"/>
    <col min="11270" max="11270" width="14.42578125" style="1083" customWidth="1"/>
    <col min="11271" max="11271" width="11.140625" style="1083" customWidth="1"/>
    <col min="11272" max="11272" width="10.28515625" style="1083" customWidth="1"/>
    <col min="11273" max="11273" width="13" style="1083" customWidth="1"/>
    <col min="11274" max="11274" width="8.28515625" style="1083" customWidth="1"/>
    <col min="11275" max="11278" width="10" style="1083" customWidth="1"/>
    <col min="11279" max="11279" width="13.7109375" style="1083" customWidth="1"/>
    <col min="11280" max="11520" width="10" style="1083"/>
    <col min="11521" max="11521" width="2.5703125" style="1083" customWidth="1"/>
    <col min="11522" max="11522" width="7.140625" style="1083" customWidth="1"/>
    <col min="11523" max="11523" width="23.5703125" style="1083" customWidth="1"/>
    <col min="11524" max="11524" width="9.7109375" style="1083" customWidth="1"/>
    <col min="11525" max="11525" width="4.7109375" style="1083" customWidth="1"/>
    <col min="11526" max="11526" width="14.42578125" style="1083" customWidth="1"/>
    <col min="11527" max="11527" width="11.140625" style="1083" customWidth="1"/>
    <col min="11528" max="11528" width="10.28515625" style="1083" customWidth="1"/>
    <col min="11529" max="11529" width="13" style="1083" customWidth="1"/>
    <col min="11530" max="11530" width="8.28515625" style="1083" customWidth="1"/>
    <col min="11531" max="11534" width="10" style="1083" customWidth="1"/>
    <col min="11535" max="11535" width="13.7109375" style="1083" customWidth="1"/>
    <col min="11536" max="11776" width="10" style="1083"/>
    <col min="11777" max="11777" width="2.5703125" style="1083" customWidth="1"/>
    <col min="11778" max="11778" width="7.140625" style="1083" customWidth="1"/>
    <col min="11779" max="11779" width="23.5703125" style="1083" customWidth="1"/>
    <col min="11780" max="11780" width="9.7109375" style="1083" customWidth="1"/>
    <col min="11781" max="11781" width="4.7109375" style="1083" customWidth="1"/>
    <col min="11782" max="11782" width="14.42578125" style="1083" customWidth="1"/>
    <col min="11783" max="11783" width="11.140625" style="1083" customWidth="1"/>
    <col min="11784" max="11784" width="10.28515625" style="1083" customWidth="1"/>
    <col min="11785" max="11785" width="13" style="1083" customWidth="1"/>
    <col min="11786" max="11786" width="8.28515625" style="1083" customWidth="1"/>
    <col min="11787" max="11790" width="10" style="1083" customWidth="1"/>
    <col min="11791" max="11791" width="13.7109375" style="1083" customWidth="1"/>
    <col min="11792" max="12032" width="10" style="1083"/>
    <col min="12033" max="12033" width="2.5703125" style="1083" customWidth="1"/>
    <col min="12034" max="12034" width="7.140625" style="1083" customWidth="1"/>
    <col min="12035" max="12035" width="23.5703125" style="1083" customWidth="1"/>
    <col min="12036" max="12036" width="9.7109375" style="1083" customWidth="1"/>
    <col min="12037" max="12037" width="4.7109375" style="1083" customWidth="1"/>
    <col min="12038" max="12038" width="14.42578125" style="1083" customWidth="1"/>
    <col min="12039" max="12039" width="11.140625" style="1083" customWidth="1"/>
    <col min="12040" max="12040" width="10.28515625" style="1083" customWidth="1"/>
    <col min="12041" max="12041" width="13" style="1083" customWidth="1"/>
    <col min="12042" max="12042" width="8.28515625" style="1083" customWidth="1"/>
    <col min="12043" max="12046" width="10" style="1083" customWidth="1"/>
    <col min="12047" max="12047" width="13.7109375" style="1083" customWidth="1"/>
    <col min="12048" max="12288" width="10" style="1083"/>
    <col min="12289" max="12289" width="2.5703125" style="1083" customWidth="1"/>
    <col min="12290" max="12290" width="7.140625" style="1083" customWidth="1"/>
    <col min="12291" max="12291" width="23.5703125" style="1083" customWidth="1"/>
    <col min="12292" max="12292" width="9.7109375" style="1083" customWidth="1"/>
    <col min="12293" max="12293" width="4.7109375" style="1083" customWidth="1"/>
    <col min="12294" max="12294" width="14.42578125" style="1083" customWidth="1"/>
    <col min="12295" max="12295" width="11.140625" style="1083" customWidth="1"/>
    <col min="12296" max="12296" width="10.28515625" style="1083" customWidth="1"/>
    <col min="12297" max="12297" width="13" style="1083" customWidth="1"/>
    <col min="12298" max="12298" width="8.28515625" style="1083" customWidth="1"/>
    <col min="12299" max="12302" width="10" style="1083" customWidth="1"/>
    <col min="12303" max="12303" width="13.7109375" style="1083" customWidth="1"/>
    <col min="12304" max="12544" width="10" style="1083"/>
    <col min="12545" max="12545" width="2.5703125" style="1083" customWidth="1"/>
    <col min="12546" max="12546" width="7.140625" style="1083" customWidth="1"/>
    <col min="12547" max="12547" width="23.5703125" style="1083" customWidth="1"/>
    <col min="12548" max="12548" width="9.7109375" style="1083" customWidth="1"/>
    <col min="12549" max="12549" width="4.7109375" style="1083" customWidth="1"/>
    <col min="12550" max="12550" width="14.42578125" style="1083" customWidth="1"/>
    <col min="12551" max="12551" width="11.140625" style="1083" customWidth="1"/>
    <col min="12552" max="12552" width="10.28515625" style="1083" customWidth="1"/>
    <col min="12553" max="12553" width="13" style="1083" customWidth="1"/>
    <col min="12554" max="12554" width="8.28515625" style="1083" customWidth="1"/>
    <col min="12555" max="12558" width="10" style="1083" customWidth="1"/>
    <col min="12559" max="12559" width="13.7109375" style="1083" customWidth="1"/>
    <col min="12560" max="12800" width="10" style="1083"/>
    <col min="12801" max="12801" width="2.5703125" style="1083" customWidth="1"/>
    <col min="12802" max="12802" width="7.140625" style="1083" customWidth="1"/>
    <col min="12803" max="12803" width="23.5703125" style="1083" customWidth="1"/>
    <col min="12804" max="12804" width="9.7109375" style="1083" customWidth="1"/>
    <col min="12805" max="12805" width="4.7109375" style="1083" customWidth="1"/>
    <col min="12806" max="12806" width="14.42578125" style="1083" customWidth="1"/>
    <col min="12807" max="12807" width="11.140625" style="1083" customWidth="1"/>
    <col min="12808" max="12808" width="10.28515625" style="1083" customWidth="1"/>
    <col min="12809" max="12809" width="13" style="1083" customWidth="1"/>
    <col min="12810" max="12810" width="8.28515625" style="1083" customWidth="1"/>
    <col min="12811" max="12814" width="10" style="1083" customWidth="1"/>
    <col min="12815" max="12815" width="13.7109375" style="1083" customWidth="1"/>
    <col min="12816" max="13056" width="10" style="1083"/>
    <col min="13057" max="13057" width="2.5703125" style="1083" customWidth="1"/>
    <col min="13058" max="13058" width="7.140625" style="1083" customWidth="1"/>
    <col min="13059" max="13059" width="23.5703125" style="1083" customWidth="1"/>
    <col min="13060" max="13060" width="9.7109375" style="1083" customWidth="1"/>
    <col min="13061" max="13061" width="4.7109375" style="1083" customWidth="1"/>
    <col min="13062" max="13062" width="14.42578125" style="1083" customWidth="1"/>
    <col min="13063" max="13063" width="11.140625" style="1083" customWidth="1"/>
    <col min="13064" max="13064" width="10.28515625" style="1083" customWidth="1"/>
    <col min="13065" max="13065" width="13" style="1083" customWidth="1"/>
    <col min="13066" max="13066" width="8.28515625" style="1083" customWidth="1"/>
    <col min="13067" max="13070" width="10" style="1083" customWidth="1"/>
    <col min="13071" max="13071" width="13.7109375" style="1083" customWidth="1"/>
    <col min="13072" max="13312" width="10" style="1083"/>
    <col min="13313" max="13313" width="2.5703125" style="1083" customWidth="1"/>
    <col min="13314" max="13314" width="7.140625" style="1083" customWidth="1"/>
    <col min="13315" max="13315" width="23.5703125" style="1083" customWidth="1"/>
    <col min="13316" max="13316" width="9.7109375" style="1083" customWidth="1"/>
    <col min="13317" max="13317" width="4.7109375" style="1083" customWidth="1"/>
    <col min="13318" max="13318" width="14.42578125" style="1083" customWidth="1"/>
    <col min="13319" max="13319" width="11.140625" style="1083" customWidth="1"/>
    <col min="13320" max="13320" width="10.28515625" style="1083" customWidth="1"/>
    <col min="13321" max="13321" width="13" style="1083" customWidth="1"/>
    <col min="13322" max="13322" width="8.28515625" style="1083" customWidth="1"/>
    <col min="13323" max="13326" width="10" style="1083" customWidth="1"/>
    <col min="13327" max="13327" width="13.7109375" style="1083" customWidth="1"/>
    <col min="13328" max="13568" width="10" style="1083"/>
    <col min="13569" max="13569" width="2.5703125" style="1083" customWidth="1"/>
    <col min="13570" max="13570" width="7.140625" style="1083" customWidth="1"/>
    <col min="13571" max="13571" width="23.5703125" style="1083" customWidth="1"/>
    <col min="13572" max="13572" width="9.7109375" style="1083" customWidth="1"/>
    <col min="13573" max="13573" width="4.7109375" style="1083" customWidth="1"/>
    <col min="13574" max="13574" width="14.42578125" style="1083" customWidth="1"/>
    <col min="13575" max="13575" width="11.140625" style="1083" customWidth="1"/>
    <col min="13576" max="13576" width="10.28515625" style="1083" customWidth="1"/>
    <col min="13577" max="13577" width="13" style="1083" customWidth="1"/>
    <col min="13578" max="13578" width="8.28515625" style="1083" customWidth="1"/>
    <col min="13579" max="13582" width="10" style="1083" customWidth="1"/>
    <col min="13583" max="13583" width="13.7109375" style="1083" customWidth="1"/>
    <col min="13584" max="13824" width="10" style="1083"/>
    <col min="13825" max="13825" width="2.5703125" style="1083" customWidth="1"/>
    <col min="13826" max="13826" width="7.140625" style="1083" customWidth="1"/>
    <col min="13827" max="13827" width="23.5703125" style="1083" customWidth="1"/>
    <col min="13828" max="13828" width="9.7109375" style="1083" customWidth="1"/>
    <col min="13829" max="13829" width="4.7109375" style="1083" customWidth="1"/>
    <col min="13830" max="13830" width="14.42578125" style="1083" customWidth="1"/>
    <col min="13831" max="13831" width="11.140625" style="1083" customWidth="1"/>
    <col min="13832" max="13832" width="10.28515625" style="1083" customWidth="1"/>
    <col min="13833" max="13833" width="13" style="1083" customWidth="1"/>
    <col min="13834" max="13834" width="8.28515625" style="1083" customWidth="1"/>
    <col min="13835" max="13838" width="10" style="1083" customWidth="1"/>
    <col min="13839" max="13839" width="13.7109375" style="1083" customWidth="1"/>
    <col min="13840" max="14080" width="10" style="1083"/>
    <col min="14081" max="14081" width="2.5703125" style="1083" customWidth="1"/>
    <col min="14082" max="14082" width="7.140625" style="1083" customWidth="1"/>
    <col min="14083" max="14083" width="23.5703125" style="1083" customWidth="1"/>
    <col min="14084" max="14084" width="9.7109375" style="1083" customWidth="1"/>
    <col min="14085" max="14085" width="4.7109375" style="1083" customWidth="1"/>
    <col min="14086" max="14086" width="14.42578125" style="1083" customWidth="1"/>
    <col min="14087" max="14087" width="11.140625" style="1083" customWidth="1"/>
    <col min="14088" max="14088" width="10.28515625" style="1083" customWidth="1"/>
    <col min="14089" max="14089" width="13" style="1083" customWidth="1"/>
    <col min="14090" max="14090" width="8.28515625" style="1083" customWidth="1"/>
    <col min="14091" max="14094" width="10" style="1083" customWidth="1"/>
    <col min="14095" max="14095" width="13.7109375" style="1083" customWidth="1"/>
    <col min="14096" max="14336" width="10" style="1083"/>
    <col min="14337" max="14337" width="2.5703125" style="1083" customWidth="1"/>
    <col min="14338" max="14338" width="7.140625" style="1083" customWidth="1"/>
    <col min="14339" max="14339" width="23.5703125" style="1083" customWidth="1"/>
    <col min="14340" max="14340" width="9.7109375" style="1083" customWidth="1"/>
    <col min="14341" max="14341" width="4.7109375" style="1083" customWidth="1"/>
    <col min="14342" max="14342" width="14.42578125" style="1083" customWidth="1"/>
    <col min="14343" max="14343" width="11.140625" style="1083" customWidth="1"/>
    <col min="14344" max="14344" width="10.28515625" style="1083" customWidth="1"/>
    <col min="14345" max="14345" width="13" style="1083" customWidth="1"/>
    <col min="14346" max="14346" width="8.28515625" style="1083" customWidth="1"/>
    <col min="14347" max="14350" width="10" style="1083" customWidth="1"/>
    <col min="14351" max="14351" width="13.7109375" style="1083" customWidth="1"/>
    <col min="14352" max="14592" width="10" style="1083"/>
    <col min="14593" max="14593" width="2.5703125" style="1083" customWidth="1"/>
    <col min="14594" max="14594" width="7.140625" style="1083" customWidth="1"/>
    <col min="14595" max="14595" width="23.5703125" style="1083" customWidth="1"/>
    <col min="14596" max="14596" width="9.7109375" style="1083" customWidth="1"/>
    <col min="14597" max="14597" width="4.7109375" style="1083" customWidth="1"/>
    <col min="14598" max="14598" width="14.42578125" style="1083" customWidth="1"/>
    <col min="14599" max="14599" width="11.140625" style="1083" customWidth="1"/>
    <col min="14600" max="14600" width="10.28515625" style="1083" customWidth="1"/>
    <col min="14601" max="14601" width="13" style="1083" customWidth="1"/>
    <col min="14602" max="14602" width="8.28515625" style="1083" customWidth="1"/>
    <col min="14603" max="14606" width="10" style="1083" customWidth="1"/>
    <col min="14607" max="14607" width="13.7109375" style="1083" customWidth="1"/>
    <col min="14608" max="14848" width="10" style="1083"/>
    <col min="14849" max="14849" width="2.5703125" style="1083" customWidth="1"/>
    <col min="14850" max="14850" width="7.140625" style="1083" customWidth="1"/>
    <col min="14851" max="14851" width="23.5703125" style="1083" customWidth="1"/>
    <col min="14852" max="14852" width="9.7109375" style="1083" customWidth="1"/>
    <col min="14853" max="14853" width="4.7109375" style="1083" customWidth="1"/>
    <col min="14854" max="14854" width="14.42578125" style="1083" customWidth="1"/>
    <col min="14855" max="14855" width="11.140625" style="1083" customWidth="1"/>
    <col min="14856" max="14856" width="10.28515625" style="1083" customWidth="1"/>
    <col min="14857" max="14857" width="13" style="1083" customWidth="1"/>
    <col min="14858" max="14858" width="8.28515625" style="1083" customWidth="1"/>
    <col min="14859" max="14862" width="10" style="1083" customWidth="1"/>
    <col min="14863" max="14863" width="13.7109375" style="1083" customWidth="1"/>
    <col min="14864" max="15104" width="10" style="1083"/>
    <col min="15105" max="15105" width="2.5703125" style="1083" customWidth="1"/>
    <col min="15106" max="15106" width="7.140625" style="1083" customWidth="1"/>
    <col min="15107" max="15107" width="23.5703125" style="1083" customWidth="1"/>
    <col min="15108" max="15108" width="9.7109375" style="1083" customWidth="1"/>
    <col min="15109" max="15109" width="4.7109375" style="1083" customWidth="1"/>
    <col min="15110" max="15110" width="14.42578125" style="1083" customWidth="1"/>
    <col min="15111" max="15111" width="11.140625" style="1083" customWidth="1"/>
    <col min="15112" max="15112" width="10.28515625" style="1083" customWidth="1"/>
    <col min="15113" max="15113" width="13" style="1083" customWidth="1"/>
    <col min="15114" max="15114" width="8.28515625" style="1083" customWidth="1"/>
    <col min="15115" max="15118" width="10" style="1083" customWidth="1"/>
    <col min="15119" max="15119" width="13.7109375" style="1083" customWidth="1"/>
    <col min="15120" max="15360" width="10" style="1083"/>
    <col min="15361" max="15361" width="2.5703125" style="1083" customWidth="1"/>
    <col min="15362" max="15362" width="7.140625" style="1083" customWidth="1"/>
    <col min="15363" max="15363" width="23.5703125" style="1083" customWidth="1"/>
    <col min="15364" max="15364" width="9.7109375" style="1083" customWidth="1"/>
    <col min="15365" max="15365" width="4.7109375" style="1083" customWidth="1"/>
    <col min="15366" max="15366" width="14.42578125" style="1083" customWidth="1"/>
    <col min="15367" max="15367" width="11.140625" style="1083" customWidth="1"/>
    <col min="15368" max="15368" width="10.28515625" style="1083" customWidth="1"/>
    <col min="15369" max="15369" width="13" style="1083" customWidth="1"/>
    <col min="15370" max="15370" width="8.28515625" style="1083" customWidth="1"/>
    <col min="15371" max="15374" width="10" style="1083" customWidth="1"/>
    <col min="15375" max="15375" width="13.7109375" style="1083" customWidth="1"/>
    <col min="15376" max="15616" width="10" style="1083"/>
    <col min="15617" max="15617" width="2.5703125" style="1083" customWidth="1"/>
    <col min="15618" max="15618" width="7.140625" style="1083" customWidth="1"/>
    <col min="15619" max="15619" width="23.5703125" style="1083" customWidth="1"/>
    <col min="15620" max="15620" width="9.7109375" style="1083" customWidth="1"/>
    <col min="15621" max="15621" width="4.7109375" style="1083" customWidth="1"/>
    <col min="15622" max="15622" width="14.42578125" style="1083" customWidth="1"/>
    <col min="15623" max="15623" width="11.140625" style="1083" customWidth="1"/>
    <col min="15624" max="15624" width="10.28515625" style="1083" customWidth="1"/>
    <col min="15625" max="15625" width="13" style="1083" customWidth="1"/>
    <col min="15626" max="15626" width="8.28515625" style="1083" customWidth="1"/>
    <col min="15627" max="15630" width="10" style="1083" customWidth="1"/>
    <col min="15631" max="15631" width="13.7109375" style="1083" customWidth="1"/>
    <col min="15632" max="15872" width="10" style="1083"/>
    <col min="15873" max="15873" width="2.5703125" style="1083" customWidth="1"/>
    <col min="15874" max="15874" width="7.140625" style="1083" customWidth="1"/>
    <col min="15875" max="15875" width="23.5703125" style="1083" customWidth="1"/>
    <col min="15876" max="15876" width="9.7109375" style="1083" customWidth="1"/>
    <col min="15877" max="15877" width="4.7109375" style="1083" customWidth="1"/>
    <col min="15878" max="15878" width="14.42578125" style="1083" customWidth="1"/>
    <col min="15879" max="15879" width="11.140625" style="1083" customWidth="1"/>
    <col min="15880" max="15880" width="10.28515625" style="1083" customWidth="1"/>
    <col min="15881" max="15881" width="13" style="1083" customWidth="1"/>
    <col min="15882" max="15882" width="8.28515625" style="1083" customWidth="1"/>
    <col min="15883" max="15886" width="10" style="1083" customWidth="1"/>
    <col min="15887" max="15887" width="13.7109375" style="1083" customWidth="1"/>
    <col min="15888" max="16128" width="10" style="1083"/>
    <col min="16129" max="16129" width="2.5703125" style="1083" customWidth="1"/>
    <col min="16130" max="16130" width="7.140625" style="1083" customWidth="1"/>
    <col min="16131" max="16131" width="23.5703125" style="1083" customWidth="1"/>
    <col min="16132" max="16132" width="9.7109375" style="1083" customWidth="1"/>
    <col min="16133" max="16133" width="4.7109375" style="1083" customWidth="1"/>
    <col min="16134" max="16134" width="14.42578125" style="1083" customWidth="1"/>
    <col min="16135" max="16135" width="11.140625" style="1083" customWidth="1"/>
    <col min="16136" max="16136" width="10.28515625" style="1083" customWidth="1"/>
    <col min="16137" max="16137" width="13" style="1083" customWidth="1"/>
    <col min="16138" max="16138" width="8.28515625" style="1083" customWidth="1"/>
    <col min="16139" max="16142" width="10" style="1083" customWidth="1"/>
    <col min="16143" max="16143" width="13.7109375" style="1083" customWidth="1"/>
    <col min="16144" max="16384" width="10" style="1083"/>
  </cols>
  <sheetData>
    <row r="1" spans="1:16" ht="15.6" customHeight="1">
      <c r="B1" s="1381" t="s">
        <v>134</v>
      </c>
      <c r="D1" s="1053"/>
      <c r="E1" s="1053"/>
      <c r="F1" s="1053"/>
      <c r="G1" s="1053"/>
      <c r="H1" s="1053"/>
      <c r="I1" s="1053"/>
      <c r="J1" s="1053"/>
    </row>
    <row r="2" spans="1:16" ht="15.6" customHeight="1">
      <c r="B2" s="1381" t="s">
        <v>578</v>
      </c>
      <c r="D2" s="1053"/>
      <c r="E2" s="1053"/>
      <c r="F2" s="1053"/>
      <c r="G2" s="1053"/>
      <c r="H2" s="1053"/>
      <c r="I2" s="1053"/>
      <c r="J2" s="1053"/>
    </row>
    <row r="3" spans="1:16" ht="15.6" customHeight="1">
      <c r="B3" s="1381" t="s">
        <v>921</v>
      </c>
      <c r="D3" s="1053"/>
      <c r="E3" s="1053"/>
      <c r="F3" s="1053"/>
      <c r="G3" s="1053"/>
      <c r="H3" s="1053"/>
      <c r="I3" s="1053"/>
      <c r="J3" s="1053"/>
    </row>
    <row r="4" spans="1:16" ht="15.6" customHeight="1">
      <c r="D4" s="1053"/>
      <c r="E4" s="1053"/>
      <c r="F4" s="1053"/>
      <c r="G4" s="1053"/>
      <c r="H4" s="1053"/>
      <c r="I4" s="1053"/>
      <c r="J4" s="1053"/>
    </row>
    <row r="5" spans="1:16" ht="15.6" customHeight="1">
      <c r="D5" s="1053" t="s">
        <v>270</v>
      </c>
      <c r="E5" s="1053" t="s">
        <v>271</v>
      </c>
      <c r="F5" s="1053" t="s">
        <v>272</v>
      </c>
      <c r="G5" s="1053" t="s">
        <v>273</v>
      </c>
      <c r="H5" s="1053" t="s">
        <v>274</v>
      </c>
      <c r="I5" s="1053" t="s">
        <v>275</v>
      </c>
      <c r="J5" s="1053" t="s">
        <v>276</v>
      </c>
    </row>
    <row r="6" spans="1:16" ht="15.6" customHeight="1">
      <c r="A6" s="1083" t="s">
        <v>650</v>
      </c>
      <c r="D6" s="1053"/>
      <c r="E6" s="1053"/>
      <c r="F6" s="1414"/>
      <c r="G6" s="1053"/>
      <c r="H6" s="1053"/>
      <c r="I6" s="1415"/>
      <c r="J6" s="1053"/>
    </row>
    <row r="7" spans="1:16" ht="15.6" customHeight="1">
      <c r="D7" s="1416"/>
      <c r="E7" s="1416"/>
      <c r="F7" s="1417"/>
      <c r="G7" s="1416"/>
      <c r="H7" s="1416"/>
      <c r="I7" s="1418"/>
      <c r="J7" s="1416"/>
    </row>
    <row r="8" spans="1:16" ht="15.6" customHeight="1">
      <c r="A8" s="1085"/>
      <c r="B8" s="1419" t="s">
        <v>651</v>
      </c>
      <c r="C8" s="1085"/>
      <c r="D8" s="1062">
        <v>557</v>
      </c>
      <c r="E8" s="1062">
        <v>1</v>
      </c>
      <c r="F8" s="1087">
        <v>1836574.36</v>
      </c>
      <c r="G8" s="1062" t="s">
        <v>286</v>
      </c>
      <c r="H8" s="1420">
        <v>8.2916446129532903E-2</v>
      </c>
      <c r="I8" s="1089">
        <f>+H8*F8</f>
        <v>152282.21898382137</v>
      </c>
      <c r="J8" s="1053" t="s">
        <v>470</v>
      </c>
    </row>
    <row r="9" spans="1:16" ht="15.6" customHeight="1">
      <c r="A9" s="1085"/>
      <c r="C9" s="1085"/>
      <c r="D9" s="1062"/>
      <c r="E9" s="1062"/>
      <c r="F9" s="1421"/>
      <c r="G9" s="1062"/>
      <c r="H9" s="1422"/>
      <c r="I9" s="1423"/>
      <c r="J9" s="1053"/>
    </row>
    <row r="10" spans="1:16" ht="15.6" customHeight="1">
      <c r="A10" s="1085"/>
      <c r="B10" s="1424" t="s">
        <v>652</v>
      </c>
      <c r="C10" s="1085"/>
      <c r="D10" s="1062">
        <v>254</v>
      </c>
      <c r="E10" s="1062">
        <v>1</v>
      </c>
      <c r="F10" s="1211">
        <v>-2694225.0941670001</v>
      </c>
      <c r="G10" s="1062" t="s">
        <v>288</v>
      </c>
      <c r="H10" s="1422">
        <v>7.8903160106448891E-2</v>
      </c>
      <c r="I10" s="1089">
        <f>+H10*F10</f>
        <v>-212582.87396787116</v>
      </c>
      <c r="J10" s="1053" t="s">
        <v>467</v>
      </c>
    </row>
    <row r="11" spans="1:16" ht="15.6" customHeight="1">
      <c r="A11" s="1085"/>
      <c r="B11" s="1424"/>
      <c r="C11" s="1085"/>
      <c r="D11" s="1062"/>
      <c r="E11" s="1062"/>
      <c r="F11" s="1425"/>
      <c r="G11" s="1426"/>
      <c r="H11" s="1427"/>
      <c r="I11" s="1423"/>
      <c r="J11" s="1053"/>
    </row>
    <row r="12" spans="1:16" ht="15.6" customHeight="1">
      <c r="A12" s="1085"/>
      <c r="B12" s="1424"/>
      <c r="C12" s="1085"/>
      <c r="D12" s="1062"/>
      <c r="E12" s="1062"/>
      <c r="F12" s="1425"/>
      <c r="G12" s="1087"/>
      <c r="H12" s="1427"/>
      <c r="I12" s="1423"/>
      <c r="J12" s="1053"/>
    </row>
    <row r="13" spans="1:16" ht="15.6" customHeight="1">
      <c r="A13" s="1085"/>
      <c r="B13" s="1428"/>
      <c r="C13" s="1085"/>
      <c r="D13" s="1062"/>
      <c r="E13" s="1062"/>
      <c r="F13" s="1425"/>
      <c r="G13" s="1426"/>
      <c r="H13" s="1427"/>
      <c r="I13" s="1423"/>
      <c r="J13" s="1053"/>
    </row>
    <row r="14" spans="1:16" ht="15.6" customHeight="1">
      <c r="A14" s="1085"/>
      <c r="C14" s="1085"/>
      <c r="D14" s="1062"/>
      <c r="E14" s="1062"/>
      <c r="F14" s="1425"/>
      <c r="G14" s="1426"/>
      <c r="H14" s="1427"/>
      <c r="I14" s="1423"/>
      <c r="J14" s="1053"/>
    </row>
    <row r="15" spans="1:16" ht="15.6" customHeight="1">
      <c r="A15" s="1085" t="s">
        <v>653</v>
      </c>
      <c r="B15" s="1424"/>
      <c r="C15" s="1085"/>
      <c r="D15" s="1062"/>
      <c r="E15" s="1062"/>
      <c r="F15" s="1211"/>
      <c r="G15" s="1388"/>
      <c r="H15" s="1429"/>
      <c r="I15" s="1423"/>
      <c r="J15" s="1053"/>
      <c r="K15" s="1430"/>
      <c r="L15" s="1054"/>
      <c r="M15" s="1054"/>
      <c r="N15" s="1054"/>
      <c r="O15" s="1054"/>
      <c r="P15" s="1054"/>
    </row>
    <row r="16" spans="1:16" ht="15.6" customHeight="1">
      <c r="A16" s="1085" t="s">
        <v>654</v>
      </c>
      <c r="B16" s="1424"/>
      <c r="C16" s="1085"/>
      <c r="D16" s="1062"/>
      <c r="E16" s="1062"/>
      <c r="F16" s="1421"/>
      <c r="G16" s="1431"/>
      <c r="H16" s="1427"/>
      <c r="I16" s="1423"/>
      <c r="J16" s="1053"/>
      <c r="K16" s="1054"/>
      <c r="L16" s="1054"/>
      <c r="M16" s="1054"/>
      <c r="N16" s="1054"/>
      <c r="O16" s="1054"/>
      <c r="P16" s="1054"/>
    </row>
    <row r="17" spans="1:16" ht="15.6" customHeight="1">
      <c r="A17" s="1085"/>
      <c r="B17" s="1424" t="s">
        <v>655</v>
      </c>
      <c r="C17" s="1432"/>
      <c r="D17" s="1062" t="s">
        <v>369</v>
      </c>
      <c r="E17" s="1062">
        <v>1</v>
      </c>
      <c r="F17" s="1211">
        <v>-2587363</v>
      </c>
      <c r="G17" s="1068" t="s">
        <v>484</v>
      </c>
      <c r="H17" s="1422">
        <v>0</v>
      </c>
      <c r="I17" s="1423">
        <v>0</v>
      </c>
      <c r="J17" s="1053"/>
      <c r="K17" s="1430"/>
      <c r="L17" s="1054"/>
      <c r="M17" s="1054"/>
      <c r="N17" s="1054"/>
      <c r="O17" s="1054"/>
      <c r="P17" s="1054"/>
    </row>
    <row r="18" spans="1:16" ht="15.6" customHeight="1">
      <c r="A18" s="1085"/>
      <c r="B18" s="1424" t="s">
        <v>656</v>
      </c>
      <c r="C18" s="1432"/>
      <c r="D18" s="1062">
        <v>41110</v>
      </c>
      <c r="E18" s="1062">
        <v>1</v>
      </c>
      <c r="F18" s="1211">
        <v>3078734</v>
      </c>
      <c r="G18" s="1068" t="s">
        <v>484</v>
      </c>
      <c r="H18" s="1433">
        <v>0</v>
      </c>
      <c r="I18" s="1423">
        <v>0</v>
      </c>
      <c r="J18" s="1053"/>
      <c r="K18" s="1054"/>
      <c r="L18" s="1054"/>
      <c r="M18" s="1054"/>
      <c r="N18" s="1054"/>
      <c r="O18" s="1054"/>
      <c r="P18" s="1054"/>
    </row>
    <row r="19" spans="1:16" ht="15.6" customHeight="1">
      <c r="A19" s="1085"/>
      <c r="B19" s="1424" t="s">
        <v>656</v>
      </c>
      <c r="C19" s="1432"/>
      <c r="D19" s="1062">
        <v>41010</v>
      </c>
      <c r="E19" s="1062">
        <v>1</v>
      </c>
      <c r="F19" s="1211">
        <v>-2096804</v>
      </c>
      <c r="G19" s="1068" t="s">
        <v>484</v>
      </c>
      <c r="H19" s="1433">
        <v>0</v>
      </c>
      <c r="I19" s="1423">
        <v>0</v>
      </c>
      <c r="J19" s="1053"/>
      <c r="K19" s="1054"/>
      <c r="L19" s="1054"/>
      <c r="M19" s="1054"/>
      <c r="N19" s="1054"/>
      <c r="O19" s="1054"/>
      <c r="P19" s="1054"/>
    </row>
    <row r="20" spans="1:16" ht="15.6" customHeight="1">
      <c r="A20" s="1085"/>
      <c r="B20" s="1424" t="s">
        <v>657</v>
      </c>
      <c r="C20" s="1432"/>
      <c r="D20" s="1062">
        <v>190</v>
      </c>
      <c r="E20" s="1062">
        <v>1</v>
      </c>
      <c r="F20" s="1211">
        <v>-786302</v>
      </c>
      <c r="G20" s="1062" t="s">
        <v>484</v>
      </c>
      <c r="H20" s="1422">
        <v>0</v>
      </c>
      <c r="I20" s="1423">
        <v>0</v>
      </c>
      <c r="J20" s="1082"/>
    </row>
    <row r="21" spans="1:16" ht="15.6" customHeight="1">
      <c r="A21" s="1085"/>
      <c r="B21" s="1424" t="s">
        <v>657</v>
      </c>
      <c r="C21" s="1432"/>
      <c r="D21" s="1062">
        <v>283</v>
      </c>
      <c r="E21" s="1062">
        <v>1</v>
      </c>
      <c r="F21" s="1089">
        <v>-191328</v>
      </c>
      <c r="G21" s="1062" t="s">
        <v>484</v>
      </c>
      <c r="H21" s="1422">
        <v>0</v>
      </c>
      <c r="I21" s="1423">
        <v>0</v>
      </c>
      <c r="J21" s="1082"/>
    </row>
    <row r="22" spans="1:16" ht="15.6" customHeight="1">
      <c r="A22" s="1085"/>
      <c r="B22" s="1424"/>
      <c r="C22" s="1432"/>
      <c r="D22" s="1062"/>
      <c r="E22" s="1062"/>
      <c r="F22" s="1089"/>
      <c r="G22" s="1087"/>
      <c r="H22" s="1429"/>
      <c r="I22" s="1434"/>
      <c r="J22" s="1082"/>
    </row>
    <row r="23" spans="1:16" ht="15.6" customHeight="1">
      <c r="A23" s="1085"/>
      <c r="B23" s="1424"/>
      <c r="C23" s="1432"/>
      <c r="D23" s="1062"/>
      <c r="E23" s="1062"/>
      <c r="F23" s="1089"/>
      <c r="G23" s="1087"/>
      <c r="H23" s="1429"/>
      <c r="I23" s="1434"/>
      <c r="J23" s="1082"/>
    </row>
    <row r="24" spans="1:16" ht="15.6" customHeight="1">
      <c r="A24" s="1085"/>
      <c r="B24" s="1424"/>
      <c r="C24" s="1085"/>
      <c r="D24" s="1062"/>
      <c r="E24" s="1062"/>
      <c r="F24" s="1089"/>
      <c r="G24" s="1087"/>
      <c r="H24" s="1429"/>
      <c r="I24" s="1423"/>
      <c r="J24" s="1082"/>
    </row>
    <row r="25" spans="1:16" ht="15.6" customHeight="1">
      <c r="A25" s="1085" t="s">
        <v>658</v>
      </c>
      <c r="B25" s="1424"/>
      <c r="C25" s="1085"/>
      <c r="D25" s="1062"/>
      <c r="E25" s="1062"/>
      <c r="F25" s="1089"/>
      <c r="G25" s="1087"/>
      <c r="H25" s="1429"/>
      <c r="I25" s="1423"/>
      <c r="J25" s="1082"/>
    </row>
    <row r="26" spans="1:16" ht="15.6" customHeight="1">
      <c r="A26" s="1085"/>
      <c r="B26" s="1428" t="s">
        <v>655</v>
      </c>
      <c r="C26" s="1085"/>
      <c r="D26" s="1062" t="s">
        <v>372</v>
      </c>
      <c r="E26" s="1062">
        <v>1</v>
      </c>
      <c r="F26" s="1089">
        <v>-1836574</v>
      </c>
      <c r="G26" s="1062" t="s">
        <v>484</v>
      </c>
      <c r="H26" s="1422">
        <v>0</v>
      </c>
      <c r="I26" s="1423">
        <v>0</v>
      </c>
      <c r="J26" s="1425"/>
    </row>
    <row r="27" spans="1:16" ht="15.6" customHeight="1">
      <c r="A27" s="1085"/>
      <c r="B27" s="1424" t="s">
        <v>656</v>
      </c>
      <c r="C27" s="1085"/>
      <c r="D27" s="1062">
        <v>41010</v>
      </c>
      <c r="E27" s="1062">
        <v>1</v>
      </c>
      <c r="F27" s="1089">
        <v>-2185328</v>
      </c>
      <c r="G27" s="1062" t="s">
        <v>484</v>
      </c>
      <c r="H27" s="1422">
        <v>0</v>
      </c>
      <c r="I27" s="1423">
        <v>0</v>
      </c>
      <c r="J27" s="1425"/>
    </row>
    <row r="28" spans="1:16" ht="15.6" customHeight="1">
      <c r="A28" s="1085"/>
      <c r="B28" s="1419" t="s">
        <v>656</v>
      </c>
      <c r="C28" s="1085"/>
      <c r="D28" s="1062">
        <v>41110</v>
      </c>
      <c r="E28" s="1062">
        <v>1</v>
      </c>
      <c r="F28" s="1089">
        <v>1488330</v>
      </c>
      <c r="G28" s="1062" t="s">
        <v>484</v>
      </c>
      <c r="H28" s="1422">
        <v>0</v>
      </c>
      <c r="I28" s="1423">
        <v>0</v>
      </c>
      <c r="J28" s="1425"/>
    </row>
    <row r="29" spans="1:16" ht="15.6" customHeight="1">
      <c r="A29" s="1085"/>
      <c r="B29" s="1419" t="s">
        <v>657</v>
      </c>
      <c r="C29" s="1085"/>
      <c r="D29" s="1062">
        <v>283</v>
      </c>
      <c r="E29" s="1435">
        <v>1</v>
      </c>
      <c r="F29" s="1089">
        <v>558124</v>
      </c>
      <c r="G29" s="1062" t="s">
        <v>484</v>
      </c>
      <c r="H29" s="1422">
        <v>0</v>
      </c>
      <c r="I29" s="1423">
        <v>0</v>
      </c>
      <c r="J29" s="1425"/>
    </row>
    <row r="30" spans="1:16" ht="15.6" customHeight="1">
      <c r="A30" s="1085"/>
      <c r="B30" s="1419" t="s">
        <v>657</v>
      </c>
      <c r="C30" s="1085"/>
      <c r="D30" s="1062">
        <v>190</v>
      </c>
      <c r="E30" s="1062">
        <v>1</v>
      </c>
      <c r="F30" s="1089">
        <v>135786</v>
      </c>
      <c r="G30" s="1062" t="s">
        <v>403</v>
      </c>
      <c r="H30" s="1422">
        <v>0</v>
      </c>
      <c r="I30" s="1423">
        <v>0</v>
      </c>
      <c r="J30" s="1053"/>
    </row>
    <row r="31" spans="1:16" ht="15.6" customHeight="1">
      <c r="A31" s="1085"/>
      <c r="B31" s="1424"/>
      <c r="C31" s="1085"/>
      <c r="D31" s="1062"/>
      <c r="E31" s="1062"/>
      <c r="F31" s="1089"/>
      <c r="G31" s="1087"/>
      <c r="H31" s="1422"/>
      <c r="I31" s="1423"/>
      <c r="J31" s="1053"/>
    </row>
    <row r="32" spans="1:16" ht="15.6" customHeight="1">
      <c r="A32" s="1085"/>
      <c r="B32" s="1424"/>
      <c r="C32" s="1085"/>
      <c r="D32" s="1062"/>
      <c r="E32" s="1062"/>
      <c r="F32" s="1408"/>
      <c r="G32" s="1062"/>
      <c r="H32" s="1427"/>
      <c r="I32" s="1434"/>
      <c r="J32" s="1053"/>
    </row>
    <row r="33" spans="1:10" ht="15.6" customHeight="1">
      <c r="A33" s="1085"/>
      <c r="B33" s="1424" t="s">
        <v>400</v>
      </c>
      <c r="C33" s="1085"/>
      <c r="D33" s="1062"/>
      <c r="E33" s="1062"/>
      <c r="F33" s="1408"/>
      <c r="G33" s="1062"/>
      <c r="H33" s="1427"/>
      <c r="I33" s="1434"/>
      <c r="J33" s="1053"/>
    </row>
    <row r="34" spans="1:10" ht="15.6" customHeight="1">
      <c r="A34" s="1085"/>
      <c r="B34" s="1424"/>
      <c r="C34" s="1085"/>
      <c r="D34" s="1062"/>
      <c r="E34" s="1062"/>
      <c r="F34" s="1408"/>
      <c r="G34" s="1062"/>
      <c r="H34" s="1427"/>
      <c r="I34" s="1434"/>
      <c r="J34" s="1053"/>
    </row>
    <row r="35" spans="1:10" ht="15.6" customHeight="1">
      <c r="A35" s="1085"/>
      <c r="B35" s="1085"/>
      <c r="C35" s="1085"/>
      <c r="D35" s="1062"/>
      <c r="E35" s="1062"/>
      <c r="F35" s="1062"/>
      <c r="G35" s="1062"/>
      <c r="H35" s="1062"/>
      <c r="I35" s="1062"/>
      <c r="J35" s="1062"/>
    </row>
    <row r="36" spans="1:10" ht="15.6" customHeight="1">
      <c r="A36" s="1436"/>
      <c r="B36" s="1240"/>
      <c r="C36" s="1241"/>
      <c r="D36" s="1242"/>
      <c r="E36" s="1242"/>
      <c r="F36" s="1242"/>
      <c r="G36" s="1242"/>
      <c r="H36" s="1242"/>
      <c r="I36" s="1242"/>
      <c r="J36" s="1437"/>
    </row>
    <row r="37" spans="1:10" ht="15.6" customHeight="1">
      <c r="A37" s="1436"/>
      <c r="B37" s="1245"/>
      <c r="C37" s="1085"/>
      <c r="D37" s="1062"/>
      <c r="E37" s="1062"/>
      <c r="F37" s="1435"/>
      <c r="G37" s="1062"/>
      <c r="H37" s="1062"/>
      <c r="I37" s="1062"/>
      <c r="J37" s="1438"/>
    </row>
    <row r="38" spans="1:10" ht="15.6" customHeight="1">
      <c r="A38" s="1436"/>
      <c r="B38" s="1245"/>
      <c r="C38" s="1085"/>
      <c r="D38" s="1062"/>
      <c r="E38" s="1062"/>
      <c r="F38" s="1062"/>
      <c r="G38" s="1062"/>
      <c r="H38" s="1062"/>
      <c r="I38" s="1062"/>
      <c r="J38" s="1438"/>
    </row>
    <row r="39" spans="1:10" ht="15.6" customHeight="1">
      <c r="A39" s="1436"/>
      <c r="B39" s="1245"/>
      <c r="C39" s="1085"/>
      <c r="D39" s="1062"/>
      <c r="E39" s="1062"/>
      <c r="F39" s="1062"/>
      <c r="G39" s="1062"/>
      <c r="H39" s="1062"/>
      <c r="I39" s="1062"/>
      <c r="J39" s="1438"/>
    </row>
    <row r="40" spans="1:10" ht="15.6" customHeight="1">
      <c r="A40" s="1436"/>
      <c r="B40" s="1245"/>
      <c r="C40" s="1085"/>
      <c r="D40" s="1062"/>
      <c r="E40" s="1062"/>
      <c r="F40" s="1062"/>
      <c r="G40" s="1062"/>
      <c r="H40" s="1062"/>
      <c r="I40" s="1062"/>
      <c r="J40" s="1438"/>
    </row>
    <row r="41" spans="1:10" ht="15.6" customHeight="1">
      <c r="A41" s="1436"/>
      <c r="B41" s="1245"/>
      <c r="C41" s="1085"/>
      <c r="D41" s="1062"/>
      <c r="E41" s="1062"/>
      <c r="F41" s="1062"/>
      <c r="G41" s="1062"/>
      <c r="H41" s="1062"/>
      <c r="I41" s="1062"/>
      <c r="J41" s="1438"/>
    </row>
    <row r="42" spans="1:10" ht="15.6" customHeight="1">
      <c r="A42" s="1436"/>
      <c r="B42" s="1439"/>
      <c r="C42" s="1250"/>
      <c r="D42" s="1251"/>
      <c r="E42" s="1251"/>
      <c r="F42" s="1251"/>
      <c r="G42" s="1251"/>
      <c r="H42" s="1251"/>
      <c r="I42" s="1251"/>
      <c r="J42" s="1440"/>
    </row>
    <row r="43" spans="1:10" ht="15.6" customHeight="1">
      <c r="A43" s="1085"/>
      <c r="B43" s="1085"/>
      <c r="C43" s="1085"/>
      <c r="D43" s="1062"/>
      <c r="E43" s="1062"/>
      <c r="F43" s="1062"/>
      <c r="G43" s="1062"/>
      <c r="H43" s="1062"/>
      <c r="I43" s="1062"/>
      <c r="J43" s="1062"/>
    </row>
    <row r="44" spans="1:10" ht="15.6" customHeight="1">
      <c r="A44" s="1085"/>
    </row>
    <row r="46" spans="1:10" ht="15.6" customHeight="1">
      <c r="D46" s="1416"/>
      <c r="G46" s="1441"/>
      <c r="I46" s="1441"/>
    </row>
    <row r="47" spans="1:10" ht="15.6" customHeight="1">
      <c r="D47" s="1442"/>
    </row>
    <row r="48" spans="1:10" ht="15.6" customHeight="1">
      <c r="D48" s="1442"/>
    </row>
    <row r="49" spans="4:4" ht="15.6" customHeight="1">
      <c r="D49" s="1442"/>
    </row>
    <row r="50" spans="4:4" ht="15.6" customHeight="1">
      <c r="D50" s="1442"/>
    </row>
    <row r="51" spans="4:4" ht="15.6" customHeight="1">
      <c r="D51" s="1442"/>
    </row>
    <row r="52" spans="4:4" ht="15.6" customHeight="1">
      <c r="D52" s="1442"/>
    </row>
    <row r="53" spans="4:4" ht="15.6" customHeight="1">
      <c r="D53" s="1442"/>
    </row>
    <row r="54" spans="4:4" ht="15.6" customHeight="1">
      <c r="D54" s="1442"/>
    </row>
    <row r="55" spans="4:4" ht="15.6" customHeight="1">
      <c r="D55" s="1442"/>
    </row>
    <row r="56" spans="4:4" ht="15.6" customHeight="1">
      <c r="D56" s="1442"/>
    </row>
    <row r="57" spans="4:4" ht="15.6" customHeight="1">
      <c r="D57" s="1442"/>
    </row>
    <row r="58" spans="4:4" ht="15.6" customHeight="1">
      <c r="D58" s="1442"/>
    </row>
    <row r="59" spans="4:4" ht="15.6" customHeight="1">
      <c r="D59" s="1442"/>
    </row>
    <row r="60" spans="4:4" ht="15.6" customHeight="1">
      <c r="D60" s="1442"/>
    </row>
    <row r="61" spans="4:4" ht="15.6" customHeight="1">
      <c r="D61" s="1442"/>
    </row>
    <row r="62" spans="4:4" ht="15.6" customHeight="1">
      <c r="D62" s="1442"/>
    </row>
    <row r="63" spans="4:4" ht="15.6" customHeight="1">
      <c r="D63" s="1442"/>
    </row>
    <row r="64" spans="4:4" ht="15.6" customHeight="1">
      <c r="D64" s="1442"/>
    </row>
    <row r="65" spans="4:4" ht="15.6" customHeight="1">
      <c r="D65" s="1442"/>
    </row>
    <row r="66" spans="4:4" ht="15.6" customHeight="1">
      <c r="D66" s="1442"/>
    </row>
    <row r="67" spans="4:4" s="1054" customFormat="1" ht="15.6" customHeight="1">
      <c r="D67" s="1616"/>
    </row>
    <row r="68" spans="4:4" ht="15.6" customHeight="1">
      <c r="D68" s="1442"/>
    </row>
    <row r="69" spans="4:4" ht="15.6" customHeight="1">
      <c r="D69" s="1442"/>
    </row>
    <row r="70" spans="4:4" ht="15.6" customHeight="1">
      <c r="D70" s="1442"/>
    </row>
    <row r="71" spans="4:4" ht="15.6" customHeight="1">
      <c r="D71" s="1442"/>
    </row>
    <row r="72" spans="4:4" ht="15.6" customHeight="1">
      <c r="D72" s="1442"/>
    </row>
    <row r="73" spans="4:4" ht="15.6" customHeight="1">
      <c r="D73" s="1442"/>
    </row>
    <row r="74" spans="4:4" ht="15.6" customHeight="1">
      <c r="D74" s="1442"/>
    </row>
    <row r="75" spans="4:4" ht="15.6" customHeight="1">
      <c r="D75" s="1442"/>
    </row>
    <row r="76" spans="4:4" ht="15.6" customHeight="1">
      <c r="D76" s="1442"/>
    </row>
    <row r="77" spans="4:4" ht="15.6" customHeight="1">
      <c r="D77" s="1442"/>
    </row>
    <row r="78" spans="4:4" ht="15.6" customHeight="1">
      <c r="D78" s="1442"/>
    </row>
    <row r="79" spans="4:4" ht="15.6" customHeight="1">
      <c r="D79" s="1442"/>
    </row>
    <row r="80" spans="4:4" ht="15.6" customHeight="1">
      <c r="D80" s="1442"/>
    </row>
    <row r="81" spans="4:4" ht="15.6" customHeight="1">
      <c r="D81" s="1442"/>
    </row>
    <row r="82" spans="4:4" ht="15.6" customHeight="1">
      <c r="D82" s="1442"/>
    </row>
    <row r="83" spans="4:4" ht="15.6" customHeight="1">
      <c r="D83" s="1442"/>
    </row>
    <row r="84" spans="4:4" ht="15.6" customHeight="1">
      <c r="D84" s="1442"/>
    </row>
    <row r="85" spans="4:4" ht="15.6" customHeight="1">
      <c r="D85" s="1442"/>
    </row>
    <row r="86" spans="4:4" ht="15.6" customHeight="1">
      <c r="D86" s="1442"/>
    </row>
    <row r="87" spans="4:4" ht="15.6" customHeight="1">
      <c r="D87" s="1442"/>
    </row>
    <row r="88" spans="4:4" ht="15.6" customHeight="1">
      <c r="D88" s="1442"/>
    </row>
    <row r="89" spans="4:4" ht="15.6" customHeight="1">
      <c r="D89" s="1442"/>
    </row>
    <row r="90" spans="4:4" ht="15.6" customHeight="1">
      <c r="D90" s="1442"/>
    </row>
    <row r="91" spans="4:4" ht="15.6" customHeight="1">
      <c r="D91" s="1442"/>
    </row>
    <row r="92" spans="4:4" ht="15.6" customHeight="1">
      <c r="D92" s="1442"/>
    </row>
    <row r="93" spans="4:4" ht="15.6" customHeight="1">
      <c r="D93" s="1442"/>
    </row>
    <row r="94" spans="4:4" ht="15.6" customHeight="1">
      <c r="D94" s="1442"/>
    </row>
    <row r="95" spans="4:4" ht="15.6" customHeight="1">
      <c r="D95" s="1442"/>
    </row>
    <row r="96" spans="4:4" ht="15.6" customHeight="1">
      <c r="D96" s="1442"/>
    </row>
    <row r="97" spans="4:4" ht="15.6" customHeight="1">
      <c r="D97" s="1442"/>
    </row>
    <row r="98" spans="4:4" ht="15.6" customHeight="1">
      <c r="D98" s="1442"/>
    </row>
    <row r="99" spans="4:4" ht="15.6" customHeight="1">
      <c r="D99" s="1442"/>
    </row>
    <row r="100" spans="4:4" ht="15.6" customHeight="1">
      <c r="D100" s="1442"/>
    </row>
    <row r="101" spans="4:4" ht="15.6" customHeight="1">
      <c r="D101" s="1442"/>
    </row>
    <row r="102" spans="4:4" ht="15.6" customHeight="1">
      <c r="D102" s="1442"/>
    </row>
    <row r="103" spans="4:4" ht="15.6" customHeight="1">
      <c r="D103" s="1442"/>
    </row>
    <row r="104" spans="4:4" ht="15.6" customHeight="1">
      <c r="D104" s="1442"/>
    </row>
    <row r="105" spans="4:4" ht="15.6" customHeight="1">
      <c r="D105" s="1442"/>
    </row>
    <row r="106" spans="4:4" ht="15.6" customHeight="1">
      <c r="D106" s="1442"/>
    </row>
    <row r="107" spans="4:4" ht="15.6" customHeight="1">
      <c r="D107" s="1442"/>
    </row>
    <row r="108" spans="4:4" ht="15.6" customHeight="1">
      <c r="D108" s="1442"/>
    </row>
    <row r="109" spans="4:4" ht="15.6" customHeight="1">
      <c r="D109" s="1442"/>
    </row>
    <row r="110" spans="4:4" ht="15.6" customHeight="1">
      <c r="D110" s="1442"/>
    </row>
    <row r="111" spans="4:4" ht="15.6" customHeight="1">
      <c r="D111" s="1442"/>
    </row>
    <row r="112" spans="4:4" ht="15.6" customHeight="1">
      <c r="D112" s="1442"/>
    </row>
    <row r="113" spans="4:4" ht="15.6" customHeight="1">
      <c r="D113" s="1442"/>
    </row>
    <row r="114" spans="4:4" ht="15.6" customHeight="1">
      <c r="D114" s="1442"/>
    </row>
    <row r="115" spans="4:4" ht="15.6" customHeight="1">
      <c r="D115" s="1442"/>
    </row>
    <row r="116" spans="4:4" ht="15.6" customHeight="1">
      <c r="D116" s="1442"/>
    </row>
    <row r="117" spans="4:4" ht="15.6" customHeight="1">
      <c r="D117" s="1442"/>
    </row>
    <row r="118" spans="4:4" ht="15.6" customHeight="1">
      <c r="D118" s="1442"/>
    </row>
    <row r="119" spans="4:4" ht="15.6" customHeight="1">
      <c r="D119" s="1442"/>
    </row>
    <row r="120" spans="4:4" ht="15.6" customHeight="1">
      <c r="D120" s="1442"/>
    </row>
    <row r="121" spans="4:4" ht="15.6" customHeight="1">
      <c r="D121" s="1442"/>
    </row>
    <row r="122" spans="4:4" ht="15.6" customHeight="1">
      <c r="D122" s="1442"/>
    </row>
    <row r="123" spans="4:4" ht="15.6" customHeight="1">
      <c r="D123" s="1442"/>
    </row>
    <row r="124" spans="4:4" ht="15.6" customHeight="1">
      <c r="D124" s="1442"/>
    </row>
    <row r="125" spans="4:4" ht="15.6" customHeight="1">
      <c r="D125" s="1442"/>
    </row>
    <row r="126" spans="4:4" ht="15.6" customHeight="1">
      <c r="D126" s="1442"/>
    </row>
    <row r="127" spans="4:4" ht="15.6" customHeight="1">
      <c r="D127" s="1442"/>
    </row>
    <row r="128" spans="4:4" ht="15.6" customHeight="1">
      <c r="D128" s="1442"/>
    </row>
    <row r="129" spans="4:4" ht="15.6" customHeight="1">
      <c r="D129" s="1442"/>
    </row>
    <row r="130" spans="4:4" ht="15.6" customHeight="1">
      <c r="D130" s="1442"/>
    </row>
    <row r="131" spans="4:4" ht="15.6" customHeight="1">
      <c r="D131" s="1442"/>
    </row>
    <row r="132" spans="4:4" ht="15.6" customHeight="1">
      <c r="D132" s="1442"/>
    </row>
    <row r="133" spans="4:4" ht="15.6" customHeight="1">
      <c r="D133" s="1442"/>
    </row>
    <row r="134" spans="4:4" ht="15.6" customHeight="1">
      <c r="D134" s="1442"/>
    </row>
    <row r="135" spans="4:4" ht="15.6" customHeight="1">
      <c r="D135" s="1442"/>
    </row>
    <row r="136" spans="4:4" ht="15.6" customHeight="1">
      <c r="D136" s="1442"/>
    </row>
    <row r="137" spans="4:4" ht="15.6" customHeight="1">
      <c r="D137" s="1442"/>
    </row>
    <row r="138" spans="4:4" ht="15.6" customHeight="1">
      <c r="D138" s="1442"/>
    </row>
    <row r="139" spans="4:4" ht="15.6" customHeight="1">
      <c r="D139" s="1442"/>
    </row>
    <row r="140" spans="4:4" ht="15.6" customHeight="1">
      <c r="D140" s="1442"/>
    </row>
    <row r="141" spans="4:4" ht="15.6" customHeight="1">
      <c r="D141" s="1442"/>
    </row>
    <row r="142" spans="4:4" ht="15.6" customHeight="1">
      <c r="D142" s="1442"/>
    </row>
    <row r="143" spans="4:4" ht="15.6" customHeight="1">
      <c r="D143" s="1442"/>
    </row>
    <row r="144" spans="4:4" ht="15.6" customHeight="1">
      <c r="D144" s="1442"/>
    </row>
    <row r="145" spans="4:4" ht="15.6" customHeight="1">
      <c r="D145" s="1442"/>
    </row>
    <row r="146" spans="4:4" ht="15.6" customHeight="1">
      <c r="D146" s="1442"/>
    </row>
    <row r="147" spans="4:4" ht="15.6" customHeight="1">
      <c r="D147" s="1442"/>
    </row>
    <row r="148" spans="4:4" ht="15.6" customHeight="1">
      <c r="D148" s="1442"/>
    </row>
    <row r="149" spans="4:4" ht="15.6" customHeight="1">
      <c r="D149" s="1442"/>
    </row>
    <row r="150" spans="4:4" ht="15.6" customHeight="1">
      <c r="D150" s="1442"/>
    </row>
    <row r="151" spans="4:4" ht="15.6" customHeight="1">
      <c r="D151" s="1442"/>
    </row>
    <row r="152" spans="4:4" ht="15.6" customHeight="1">
      <c r="D152" s="1442"/>
    </row>
    <row r="153" spans="4:4" ht="15.6" customHeight="1">
      <c r="D153" s="1442"/>
    </row>
    <row r="154" spans="4:4" ht="15.6" customHeight="1">
      <c r="D154" s="1442"/>
    </row>
    <row r="155" spans="4:4" ht="15.6" customHeight="1">
      <c r="D155" s="1442"/>
    </row>
    <row r="156" spans="4:4" ht="15.6" customHeight="1">
      <c r="D156" s="1442"/>
    </row>
    <row r="157" spans="4:4" ht="15.6" customHeight="1">
      <c r="D157" s="1442"/>
    </row>
    <row r="158" spans="4:4" ht="15.6" customHeight="1">
      <c r="D158" s="1442"/>
    </row>
    <row r="159" spans="4:4" ht="15.6" customHeight="1">
      <c r="D159" s="1442"/>
    </row>
    <row r="160" spans="4:4" ht="15.6" customHeight="1">
      <c r="D160" s="1442"/>
    </row>
    <row r="161" spans="4:4" ht="15.6" customHeight="1">
      <c r="D161" s="1442"/>
    </row>
    <row r="162" spans="4:4" ht="15.6" customHeight="1">
      <c r="D162" s="1442"/>
    </row>
    <row r="163" spans="4:4" ht="15.6" customHeight="1">
      <c r="D163" s="1442"/>
    </row>
    <row r="164" spans="4:4" ht="15.6" customHeight="1">
      <c r="D164" s="1442"/>
    </row>
    <row r="165" spans="4:4" ht="15.6" customHeight="1">
      <c r="D165" s="1442"/>
    </row>
    <row r="166" spans="4:4" ht="15.6" customHeight="1">
      <c r="D166" s="1442"/>
    </row>
    <row r="167" spans="4:4" ht="15.6" customHeight="1">
      <c r="D167" s="1442"/>
    </row>
    <row r="168" spans="4:4" ht="15.6" customHeight="1">
      <c r="D168" s="1442"/>
    </row>
    <row r="169" spans="4:4" ht="15.6" customHeight="1">
      <c r="D169" s="1442"/>
    </row>
    <row r="170" spans="4:4" ht="15.6" customHeight="1">
      <c r="D170" s="1442"/>
    </row>
    <row r="171" spans="4:4" ht="15.6" customHeight="1">
      <c r="D171" s="1442"/>
    </row>
    <row r="172" spans="4:4" ht="15.6" customHeight="1">
      <c r="D172" s="1442"/>
    </row>
    <row r="173" spans="4:4" ht="15.6" customHeight="1">
      <c r="D173" s="1442"/>
    </row>
    <row r="174" spans="4:4" ht="15.6" customHeight="1">
      <c r="D174" s="1442"/>
    </row>
    <row r="175" spans="4:4" ht="15.6" customHeight="1">
      <c r="D175" s="1442"/>
    </row>
    <row r="176" spans="4:4" ht="15.6" customHeight="1">
      <c r="D176" s="1442"/>
    </row>
    <row r="177" spans="4:4" ht="15.6" customHeight="1">
      <c r="D177" s="1442"/>
    </row>
    <row r="178" spans="4:4" ht="15.6" customHeight="1">
      <c r="D178" s="1442"/>
    </row>
    <row r="179" spans="4:4" ht="15.6" customHeight="1">
      <c r="D179" s="1442"/>
    </row>
    <row r="180" spans="4:4" ht="15.6" customHeight="1">
      <c r="D180" s="1442"/>
    </row>
    <row r="181" spans="4:4" ht="15.6" customHeight="1">
      <c r="D181" s="1442"/>
    </row>
    <row r="182" spans="4:4" ht="15.6" customHeight="1">
      <c r="D182" s="1442"/>
    </row>
    <row r="183" spans="4:4" ht="15.6" customHeight="1">
      <c r="D183" s="1442"/>
    </row>
    <row r="184" spans="4:4" ht="15.6" customHeight="1">
      <c r="D184" s="1442"/>
    </row>
    <row r="185" spans="4:4" ht="15.6" customHeight="1">
      <c r="D185" s="1442"/>
    </row>
    <row r="186" spans="4:4" ht="15.6" customHeight="1">
      <c r="D186" s="1442"/>
    </row>
    <row r="187" spans="4:4" ht="15.6" customHeight="1">
      <c r="D187" s="1442"/>
    </row>
    <row r="188" spans="4:4" ht="15.6" customHeight="1">
      <c r="D188" s="1442"/>
    </row>
    <row r="189" spans="4:4" ht="15.6" customHeight="1">
      <c r="D189" s="1442"/>
    </row>
    <row r="190" spans="4:4" ht="15.6" customHeight="1">
      <c r="D190" s="1442"/>
    </row>
    <row r="191" spans="4:4" ht="15.6" customHeight="1">
      <c r="D191" s="1442"/>
    </row>
    <row r="192" spans="4:4" ht="15.6" customHeight="1">
      <c r="D192" s="1442"/>
    </row>
    <row r="193" spans="4:4" ht="15.6" customHeight="1">
      <c r="D193" s="1442"/>
    </row>
    <row r="194" spans="4:4" ht="15.6" customHeight="1">
      <c r="D194" s="1442"/>
    </row>
    <row r="195" spans="4:4" ht="15.6" customHeight="1">
      <c r="D195" s="1442"/>
    </row>
    <row r="196" spans="4:4" ht="15.6" customHeight="1">
      <c r="D196" s="1442"/>
    </row>
    <row r="197" spans="4:4" ht="15.6" customHeight="1">
      <c r="D197" s="1442"/>
    </row>
    <row r="198" spans="4:4" ht="15.6" customHeight="1">
      <c r="D198" s="1442"/>
    </row>
    <row r="199" spans="4:4" ht="15.6" customHeight="1">
      <c r="D199" s="1442"/>
    </row>
    <row r="200" spans="4:4" ht="15.6" customHeight="1">
      <c r="D200" s="1442"/>
    </row>
    <row r="201" spans="4:4" ht="15.6" customHeight="1">
      <c r="D201" s="1442"/>
    </row>
    <row r="202" spans="4:4" ht="15.6" customHeight="1">
      <c r="D202" s="1442"/>
    </row>
    <row r="203" spans="4:4" ht="15.6" customHeight="1">
      <c r="D203" s="1442"/>
    </row>
    <row r="204" spans="4:4" ht="15.6" customHeight="1">
      <c r="D204" s="1442"/>
    </row>
    <row r="205" spans="4:4" ht="15.6" customHeight="1">
      <c r="D205" s="1442"/>
    </row>
    <row r="206" spans="4:4" ht="15.6" customHeight="1">
      <c r="D206" s="1442"/>
    </row>
    <row r="207" spans="4:4" ht="15.6" customHeight="1">
      <c r="D207" s="1442"/>
    </row>
    <row r="208" spans="4:4" ht="15.6" customHeight="1">
      <c r="D208" s="1442"/>
    </row>
    <row r="209" spans="4:4" ht="15.6" customHeight="1">
      <c r="D209" s="1442"/>
    </row>
    <row r="210" spans="4:4" ht="15.6" customHeight="1">
      <c r="D210" s="1442"/>
    </row>
    <row r="211" spans="4:4" ht="15.6" customHeight="1">
      <c r="D211" s="1442"/>
    </row>
    <row r="212" spans="4:4" ht="15.6" customHeight="1">
      <c r="D212" s="1442"/>
    </row>
    <row r="213" spans="4:4" ht="15.6" customHeight="1">
      <c r="D213" s="1442"/>
    </row>
    <row r="214" spans="4:4" ht="15.6" customHeight="1">
      <c r="D214" s="1442"/>
    </row>
    <row r="215" spans="4:4" ht="15.6" customHeight="1">
      <c r="D215" s="1442"/>
    </row>
    <row r="216" spans="4:4" ht="15.6" customHeight="1">
      <c r="D216" s="1442"/>
    </row>
    <row r="217" spans="4:4" ht="15.6" customHeight="1">
      <c r="D217" s="1442"/>
    </row>
    <row r="218" spans="4:4" ht="15.6" customHeight="1">
      <c r="D218" s="1442"/>
    </row>
    <row r="219" spans="4:4" ht="15.6" customHeight="1">
      <c r="D219" s="1442"/>
    </row>
    <row r="220" spans="4:4" ht="15.6" customHeight="1">
      <c r="D220" s="1442"/>
    </row>
    <row r="221" spans="4:4" ht="15.6" customHeight="1">
      <c r="D221" s="1442"/>
    </row>
    <row r="222" spans="4:4" ht="15.6" customHeight="1">
      <c r="D222" s="1442"/>
    </row>
    <row r="223" spans="4:4" ht="15.6" customHeight="1">
      <c r="D223" s="1442"/>
    </row>
    <row r="224" spans="4:4" ht="15.6" customHeight="1">
      <c r="D224" s="1442"/>
    </row>
    <row r="225" spans="4:4" ht="15.6" customHeight="1">
      <c r="D225" s="1442"/>
    </row>
    <row r="226" spans="4:4" ht="15.6" customHeight="1">
      <c r="D226" s="1442"/>
    </row>
    <row r="227" spans="4:4" ht="15.6" customHeight="1">
      <c r="D227" s="1442"/>
    </row>
    <row r="228" spans="4:4" ht="15.6" customHeight="1">
      <c r="D228" s="1442"/>
    </row>
    <row r="229" spans="4:4" ht="15.6" customHeight="1">
      <c r="D229" s="1442"/>
    </row>
    <row r="230" spans="4:4" ht="15.6" customHeight="1">
      <c r="D230" s="1442"/>
    </row>
    <row r="231" spans="4:4" ht="15.6" customHeight="1">
      <c r="D231" s="1442"/>
    </row>
    <row r="232" spans="4:4" ht="15.6" customHeight="1">
      <c r="D232" s="1442"/>
    </row>
    <row r="233" spans="4:4" ht="15.6" customHeight="1">
      <c r="D233" s="1442"/>
    </row>
    <row r="234" spans="4:4" ht="15.6" customHeight="1">
      <c r="D234" s="1442"/>
    </row>
    <row r="235" spans="4:4" ht="15.6" customHeight="1">
      <c r="D235" s="1442"/>
    </row>
    <row r="236" spans="4:4" ht="15.6" customHeight="1">
      <c r="D236" s="1442"/>
    </row>
    <row r="237" spans="4:4" ht="15.6" customHeight="1">
      <c r="D237" s="1442"/>
    </row>
    <row r="238" spans="4:4" ht="15.6" customHeight="1">
      <c r="D238" s="1442"/>
    </row>
    <row r="239" spans="4:4" ht="15.6" customHeight="1">
      <c r="D239" s="1442"/>
    </row>
    <row r="240" spans="4:4" ht="15.6" customHeight="1">
      <c r="D240" s="1442"/>
    </row>
    <row r="241" spans="4:4" ht="15.6" customHeight="1">
      <c r="D241" s="1442"/>
    </row>
    <row r="242" spans="4:4" ht="15.6" customHeight="1">
      <c r="D242" s="1442"/>
    </row>
    <row r="243" spans="4:4" ht="15.6" customHeight="1">
      <c r="D243" s="1442"/>
    </row>
    <row r="244" spans="4:4" ht="15.6" customHeight="1">
      <c r="D244" s="1442"/>
    </row>
    <row r="245" spans="4:4" ht="15.6" customHeight="1">
      <c r="D245" s="1442"/>
    </row>
    <row r="246" spans="4:4" ht="15.6" customHeight="1">
      <c r="D246" s="1442"/>
    </row>
    <row r="247" spans="4:4" ht="15.6" customHeight="1">
      <c r="D247" s="1442"/>
    </row>
    <row r="248" spans="4:4" ht="15.6" customHeight="1">
      <c r="D248" s="1442"/>
    </row>
    <row r="249" spans="4:4" ht="15.6" customHeight="1">
      <c r="D249" s="1442"/>
    </row>
    <row r="250" spans="4:4" ht="15.6" customHeight="1">
      <c r="D250" s="1442"/>
    </row>
    <row r="251" spans="4:4" ht="15.6" customHeight="1">
      <c r="D251" s="1442"/>
    </row>
    <row r="252" spans="4:4" ht="15.6" customHeight="1">
      <c r="D252" s="1442"/>
    </row>
    <row r="253" spans="4:4" ht="15.6" customHeight="1">
      <c r="D253" s="1442"/>
    </row>
    <row r="254" spans="4:4" ht="15.6" customHeight="1">
      <c r="D254" s="1442"/>
    </row>
    <row r="255" spans="4:4" ht="15.6" customHeight="1">
      <c r="D255" s="1442"/>
    </row>
    <row r="256" spans="4:4" ht="15.6" customHeight="1">
      <c r="D256" s="1442"/>
    </row>
    <row r="257" spans="4:4" ht="15.6" customHeight="1">
      <c r="D257" s="1442"/>
    </row>
    <row r="258" spans="4:4" ht="15.6" customHeight="1">
      <c r="D258" s="1442"/>
    </row>
    <row r="259" spans="4:4" ht="15.6" customHeight="1">
      <c r="D259" s="1442"/>
    </row>
    <row r="260" spans="4:4" ht="15.6" customHeight="1">
      <c r="D260" s="1442"/>
    </row>
    <row r="261" spans="4:4" ht="15.6" customHeight="1">
      <c r="D261" s="1442"/>
    </row>
    <row r="262" spans="4:4" ht="15.6" customHeight="1">
      <c r="D262" s="1442"/>
    </row>
    <row r="263" spans="4:4" ht="15.6" customHeight="1">
      <c r="D263" s="1442"/>
    </row>
    <row r="264" spans="4:4" ht="15.6" customHeight="1">
      <c r="D264" s="1442"/>
    </row>
    <row r="265" spans="4:4" ht="15.6" customHeight="1">
      <c r="D265" s="1442"/>
    </row>
    <row r="266" spans="4:4" ht="15.6" customHeight="1">
      <c r="D266" s="1442"/>
    </row>
    <row r="267" spans="4:4" ht="15.6" customHeight="1">
      <c r="D267" s="1442"/>
    </row>
    <row r="268" spans="4:4" ht="15.6" customHeight="1">
      <c r="D268" s="1442"/>
    </row>
    <row r="269" spans="4:4" ht="15.6" customHeight="1">
      <c r="D269" s="1442"/>
    </row>
    <row r="270" spans="4:4" ht="15.6" customHeight="1">
      <c r="D270" s="1442"/>
    </row>
    <row r="271" spans="4:4" ht="15.6" customHeight="1">
      <c r="D271" s="1442"/>
    </row>
    <row r="272" spans="4:4" ht="15.6" customHeight="1">
      <c r="D272" s="1442"/>
    </row>
    <row r="273" spans="4:4" ht="15.6" customHeight="1">
      <c r="D273" s="1442"/>
    </row>
    <row r="274" spans="4:4" ht="15.6" customHeight="1">
      <c r="D274" s="1442"/>
    </row>
    <row r="275" spans="4:4" ht="15.6" customHeight="1">
      <c r="D275" s="1442"/>
    </row>
    <row r="276" spans="4:4" ht="15.6" customHeight="1">
      <c r="D276" s="1442"/>
    </row>
    <row r="277" spans="4:4" ht="15.6" customHeight="1">
      <c r="D277" s="1442"/>
    </row>
    <row r="278" spans="4:4" ht="15.6" customHeight="1">
      <c r="D278" s="1442"/>
    </row>
    <row r="279" spans="4:4" ht="15.6" customHeight="1">
      <c r="D279" s="1442"/>
    </row>
    <row r="280" spans="4:4" ht="15.6" customHeight="1">
      <c r="D280" s="1442"/>
    </row>
    <row r="281" spans="4:4" ht="15.6" customHeight="1">
      <c r="D281" s="1442"/>
    </row>
    <row r="282" spans="4:4" ht="15.6" customHeight="1">
      <c r="D282" s="1442"/>
    </row>
    <row r="283" spans="4:4" ht="15.6" customHeight="1">
      <c r="D283" s="1442"/>
    </row>
    <row r="284" spans="4:4" ht="15.6" customHeight="1">
      <c r="D284" s="1442"/>
    </row>
    <row r="285" spans="4:4" ht="15.6" customHeight="1">
      <c r="D285" s="1442"/>
    </row>
    <row r="286" spans="4:4" ht="15.6" customHeight="1">
      <c r="D286" s="1442"/>
    </row>
    <row r="287" spans="4:4" ht="15.6" customHeight="1">
      <c r="D287" s="1442"/>
    </row>
    <row r="288" spans="4:4" ht="15.6" customHeight="1">
      <c r="D288" s="1442"/>
    </row>
    <row r="289" spans="4:4" ht="15.6" customHeight="1">
      <c r="D289" s="1442"/>
    </row>
    <row r="290" spans="4:4" ht="15.6" customHeight="1">
      <c r="D290" s="1442"/>
    </row>
    <row r="291" spans="4:4" ht="15.6" customHeight="1">
      <c r="D291" s="1442"/>
    </row>
    <row r="292" spans="4:4" ht="15.6" customHeight="1">
      <c r="D292" s="1442"/>
    </row>
    <row r="293" spans="4:4" ht="15.6" customHeight="1">
      <c r="D293" s="1442"/>
    </row>
    <row r="294" spans="4:4" ht="15.6" customHeight="1">
      <c r="D294" s="1442"/>
    </row>
    <row r="295" spans="4:4" ht="15.6" customHeight="1">
      <c r="D295" s="1442"/>
    </row>
    <row r="296" spans="4:4" ht="15.6" customHeight="1">
      <c r="D296" s="1442"/>
    </row>
    <row r="297" spans="4:4" ht="15.6" customHeight="1">
      <c r="D297" s="1442"/>
    </row>
    <row r="298" spans="4:4" ht="15.6" customHeight="1">
      <c r="D298" s="1442"/>
    </row>
    <row r="299" spans="4:4" ht="15.6" customHeight="1">
      <c r="D299" s="1442"/>
    </row>
    <row r="300" spans="4:4" ht="15.6" customHeight="1">
      <c r="D300" s="1442"/>
    </row>
    <row r="301" spans="4:4" ht="15.6" customHeight="1">
      <c r="D301" s="1442"/>
    </row>
    <row r="302" spans="4:4" ht="15.6" customHeight="1">
      <c r="D302" s="1442"/>
    </row>
    <row r="303" spans="4:4" ht="15.6" customHeight="1">
      <c r="D303" s="1442"/>
    </row>
    <row r="304" spans="4:4" ht="15.6" customHeight="1">
      <c r="D304" s="1442"/>
    </row>
    <row r="305" spans="4:4" ht="15.6" customHeight="1">
      <c r="D305" s="1442"/>
    </row>
    <row r="306" spans="4:4" ht="15.6" customHeight="1">
      <c r="D306" s="1442"/>
    </row>
    <row r="307" spans="4:4" ht="15.6" customHeight="1">
      <c r="D307" s="1442"/>
    </row>
    <row r="308" spans="4:4" ht="15.6" customHeight="1">
      <c r="D308" s="1442"/>
    </row>
    <row r="309" spans="4:4" ht="15.6" customHeight="1">
      <c r="D309" s="1442"/>
    </row>
    <row r="310" spans="4:4" ht="15.6" customHeight="1">
      <c r="D310" s="1442"/>
    </row>
    <row r="311" spans="4:4" ht="15.6" customHeight="1">
      <c r="D311" s="1442"/>
    </row>
    <row r="312" spans="4:4" ht="15.6" customHeight="1">
      <c r="D312" s="1442"/>
    </row>
    <row r="313" spans="4:4" ht="15.6" customHeight="1">
      <c r="D313" s="1442"/>
    </row>
    <row r="314" spans="4:4" ht="15.6" customHeight="1">
      <c r="D314" s="1442"/>
    </row>
    <row r="315" spans="4:4" ht="15.6" customHeight="1">
      <c r="D315" s="1442"/>
    </row>
    <row r="316" spans="4:4" ht="15.6" customHeight="1">
      <c r="D316" s="1442"/>
    </row>
    <row r="317" spans="4:4" ht="15.6" customHeight="1">
      <c r="D317" s="1442"/>
    </row>
    <row r="318" spans="4:4" ht="15.6" customHeight="1">
      <c r="D318" s="1442"/>
    </row>
    <row r="319" spans="4:4" ht="15.6" customHeight="1">
      <c r="D319" s="1442"/>
    </row>
    <row r="320" spans="4:4" ht="15.6" customHeight="1">
      <c r="D320" s="1442"/>
    </row>
    <row r="321" spans="4:4" ht="15.6" customHeight="1">
      <c r="D321" s="1442"/>
    </row>
    <row r="322" spans="4:4" ht="15.6" customHeight="1">
      <c r="D322" s="1442"/>
    </row>
    <row r="323" spans="4:4" ht="15.6" customHeight="1">
      <c r="D323" s="1442"/>
    </row>
    <row r="324" spans="4:4" ht="15.6" customHeight="1">
      <c r="D324" s="1442"/>
    </row>
    <row r="325" spans="4:4" ht="15.6" customHeight="1">
      <c r="D325" s="1442"/>
    </row>
    <row r="326" spans="4:4" ht="15.6" customHeight="1">
      <c r="D326" s="1442"/>
    </row>
    <row r="327" spans="4:4" ht="15.6" customHeight="1">
      <c r="D327" s="1442"/>
    </row>
    <row r="328" spans="4:4" ht="15.6" customHeight="1">
      <c r="D328" s="1442"/>
    </row>
    <row r="329" spans="4:4" ht="15.6" customHeight="1">
      <c r="D329" s="1442"/>
    </row>
    <row r="330" spans="4:4" ht="15.6" customHeight="1">
      <c r="D330" s="1442"/>
    </row>
    <row r="331" spans="4:4" ht="15.6" customHeight="1">
      <c r="D331" s="1442"/>
    </row>
    <row r="332" spans="4:4" ht="15.6" customHeight="1">
      <c r="D332" s="1442"/>
    </row>
    <row r="333" spans="4:4" ht="15.6" customHeight="1">
      <c r="D333" s="1442"/>
    </row>
    <row r="334" spans="4:4" ht="15.6" customHeight="1">
      <c r="D334" s="1442"/>
    </row>
    <row r="335" spans="4:4" ht="15.6" customHeight="1">
      <c r="D335" s="1442"/>
    </row>
    <row r="336" spans="4:4" ht="15.6" customHeight="1">
      <c r="D336" s="1442"/>
    </row>
    <row r="337" spans="4:4" ht="15.6" customHeight="1">
      <c r="D337" s="1442"/>
    </row>
    <row r="338" spans="4:4" ht="15.6" customHeight="1">
      <c r="D338" s="1442"/>
    </row>
    <row r="339" spans="4:4" ht="15.6" customHeight="1">
      <c r="D339" s="1442"/>
    </row>
    <row r="340" spans="4:4" ht="15.6" customHeight="1">
      <c r="D340" s="1442"/>
    </row>
    <row r="341" spans="4:4" ht="15.6" customHeight="1">
      <c r="D341" s="1442"/>
    </row>
    <row r="342" spans="4:4" ht="15.6" customHeight="1">
      <c r="D342" s="1442"/>
    </row>
    <row r="343" spans="4:4" ht="15.6" customHeight="1">
      <c r="D343" s="1442"/>
    </row>
    <row r="344" spans="4:4" ht="15.6" customHeight="1">
      <c r="D344" s="1442"/>
    </row>
    <row r="345" spans="4:4" ht="15.6" customHeight="1">
      <c r="D345" s="1442"/>
    </row>
    <row r="346" spans="4:4" ht="15.6" customHeight="1">
      <c r="D346" s="1442"/>
    </row>
    <row r="347" spans="4:4" ht="15.6" customHeight="1">
      <c r="D347" s="1442"/>
    </row>
    <row r="348" spans="4:4" ht="15.6" customHeight="1">
      <c r="D348" s="1442"/>
    </row>
    <row r="349" spans="4:4" ht="15.6" customHeight="1">
      <c r="D349" s="1442"/>
    </row>
    <row r="350" spans="4:4" ht="15.6" customHeight="1">
      <c r="D350" s="1442"/>
    </row>
    <row r="351" spans="4:4" ht="15.6" customHeight="1">
      <c r="D351" s="1442"/>
    </row>
    <row r="352" spans="4:4" ht="15.6" customHeight="1">
      <c r="D352" s="1442"/>
    </row>
    <row r="353" spans="4:4" ht="15.6" customHeight="1">
      <c r="D353" s="1442"/>
    </row>
    <row r="354" spans="4:4" ht="15.6" customHeight="1">
      <c r="D354" s="1442"/>
    </row>
    <row r="355" spans="4:4" ht="15.6" customHeight="1">
      <c r="D355" s="1442"/>
    </row>
    <row r="356" spans="4:4" ht="15.6" customHeight="1">
      <c r="D356" s="1442"/>
    </row>
    <row r="357" spans="4:4" ht="15.6" customHeight="1">
      <c r="D357" s="1442"/>
    </row>
    <row r="358" spans="4:4" ht="15.6" customHeight="1">
      <c r="D358" s="1442"/>
    </row>
    <row r="359" spans="4:4" ht="15.6" customHeight="1">
      <c r="D359" s="1442"/>
    </row>
    <row r="360" spans="4:4" ht="15.6" customHeight="1">
      <c r="D360" s="1442"/>
    </row>
    <row r="361" spans="4:4" ht="15.6" customHeight="1">
      <c r="D361" s="1442"/>
    </row>
    <row r="362" spans="4:4" ht="15.6" customHeight="1">
      <c r="D362" s="1442"/>
    </row>
    <row r="363" spans="4:4" ht="15.6" customHeight="1">
      <c r="D363" s="1442"/>
    </row>
    <row r="364" spans="4:4" ht="15.6" customHeight="1">
      <c r="D364" s="1442"/>
    </row>
    <row r="365" spans="4:4" ht="15.6" customHeight="1">
      <c r="D365" s="1442"/>
    </row>
    <row r="366" spans="4:4" ht="15.6" customHeight="1">
      <c r="D366" s="1442"/>
    </row>
    <row r="367" spans="4:4" ht="15.6" customHeight="1">
      <c r="D367" s="1442"/>
    </row>
    <row r="368" spans="4:4" ht="15.6" customHeight="1">
      <c r="D368" s="1442"/>
    </row>
    <row r="369" spans="4:4" ht="15.6" customHeight="1">
      <c r="D369" s="1442"/>
    </row>
    <row r="370" spans="4:4" ht="15.6" customHeight="1">
      <c r="D370" s="1442"/>
    </row>
    <row r="371" spans="4:4" ht="15.6" customHeight="1">
      <c r="D371" s="1442"/>
    </row>
    <row r="372" spans="4:4" ht="15.6" customHeight="1">
      <c r="D372" s="1442"/>
    </row>
    <row r="373" spans="4:4" ht="15.6" customHeight="1">
      <c r="D373" s="1442"/>
    </row>
    <row r="374" spans="4:4" ht="15.6" customHeight="1">
      <c r="D374" s="1442"/>
    </row>
    <row r="375" spans="4:4" ht="15.6" customHeight="1">
      <c r="D375" s="1442"/>
    </row>
    <row r="376" spans="4:4" ht="15.6" customHeight="1">
      <c r="D376" s="1442"/>
    </row>
    <row r="377" spans="4:4" ht="15.6" customHeight="1">
      <c r="D377" s="1442"/>
    </row>
    <row r="378" spans="4:4" ht="15.6" customHeight="1">
      <c r="D378" s="1442"/>
    </row>
    <row r="379" spans="4:4" ht="15.6" customHeight="1">
      <c r="D379" s="1442"/>
    </row>
    <row r="380" spans="4:4" ht="15.6" customHeight="1">
      <c r="D380" s="1442"/>
    </row>
    <row r="381" spans="4:4" ht="15.6" customHeight="1">
      <c r="D381" s="1442"/>
    </row>
  </sheetData>
  <conditionalFormatting sqref="J1">
    <cfRule type="cellIs" dxfId="60" priority="4" stopIfTrue="1" operator="equal">
      <formula>"x.x"</formula>
    </cfRule>
  </conditionalFormatting>
  <conditionalFormatting sqref="B14 B9">
    <cfRule type="cellIs" dxfId="59" priority="3" stopIfTrue="1" operator="equal">
      <formula>"Title"</formula>
    </cfRule>
  </conditionalFormatting>
  <conditionalFormatting sqref="B13 B26 B8">
    <cfRule type="cellIs" dxfId="58" priority="2" stopIfTrue="1" operator="equal">
      <formula>"Adjustment to Income/Expense/Rate Base:"</formula>
    </cfRule>
  </conditionalFormatting>
  <conditionalFormatting sqref="I6">
    <cfRule type="cellIs" dxfId="57" priority="1" stopIfTrue="1" operator="equal">
      <formula>"Update"</formula>
    </cfRule>
  </conditionalFormatting>
  <dataValidations count="4">
    <dataValidation type="list" allowBlank="1" showInputMessage="1" showErrorMessage="1" errorTitle="Oops!" error="You must enter a state, or, if the adjustment is system, enter all states." sqref="I65524 WVQ983028 WLU983028 WBY983028 VSC983028 VIG983028 UYK983028 UOO983028 UES983028 TUW983028 TLA983028 TBE983028 SRI983028 SHM983028 RXQ983028 RNU983028 RDY983028 QUC983028 QKG983028 QAK983028 PQO983028 PGS983028 OWW983028 ONA983028 ODE983028 NTI983028 NJM983028 MZQ983028 MPU983028 MFY983028 LWC983028 LMG983028 LCK983028 KSO983028 KIS983028 JYW983028 JPA983028 JFE983028 IVI983028 ILM983028 IBQ983028 HRU983028 HHY983028 GYC983028 GOG983028 GEK983028 FUO983028 FKS983028 FAW983028 ERA983028 EHE983028 DXI983028 DNM983028 DDQ983028 CTU983028 CJY983028 CAC983028 BQG983028 BGK983028 AWO983028 AMS983028 ACW983028 TA983028 JE983028 I983028 WVQ917492 WLU917492 WBY917492 VSC917492 VIG917492 UYK917492 UOO917492 UES917492 TUW917492 TLA917492 TBE917492 SRI917492 SHM917492 RXQ917492 RNU917492 RDY917492 QUC917492 QKG917492 QAK917492 PQO917492 PGS917492 OWW917492 ONA917492 ODE917492 NTI917492 NJM917492 MZQ917492 MPU917492 MFY917492 LWC917492 LMG917492 LCK917492 KSO917492 KIS917492 JYW917492 JPA917492 JFE917492 IVI917492 ILM917492 IBQ917492 HRU917492 HHY917492 GYC917492 GOG917492 GEK917492 FUO917492 FKS917492 FAW917492 ERA917492 EHE917492 DXI917492 DNM917492 DDQ917492 CTU917492 CJY917492 CAC917492 BQG917492 BGK917492 AWO917492 AMS917492 ACW917492 TA917492 JE917492 I917492 WVQ851956 WLU851956 WBY851956 VSC851956 VIG851956 UYK851956 UOO851956 UES851956 TUW851956 TLA851956 TBE851956 SRI851956 SHM851956 RXQ851956 RNU851956 RDY851956 QUC851956 QKG851956 QAK851956 PQO851956 PGS851956 OWW851956 ONA851956 ODE851956 NTI851956 NJM851956 MZQ851956 MPU851956 MFY851956 LWC851956 LMG851956 LCK851956 KSO851956 KIS851956 JYW851956 JPA851956 JFE851956 IVI851956 ILM851956 IBQ851956 HRU851956 HHY851956 GYC851956 GOG851956 GEK851956 FUO851956 FKS851956 FAW851956 ERA851956 EHE851956 DXI851956 DNM851956 DDQ851956 CTU851956 CJY851956 CAC851956 BQG851956 BGK851956 AWO851956 AMS851956 ACW851956 TA851956 JE851956 I851956 WVQ786420 WLU786420 WBY786420 VSC786420 VIG786420 UYK786420 UOO786420 UES786420 TUW786420 TLA786420 TBE786420 SRI786420 SHM786420 RXQ786420 RNU786420 RDY786420 QUC786420 QKG786420 QAK786420 PQO786420 PGS786420 OWW786420 ONA786420 ODE786420 NTI786420 NJM786420 MZQ786420 MPU786420 MFY786420 LWC786420 LMG786420 LCK786420 KSO786420 KIS786420 JYW786420 JPA786420 JFE786420 IVI786420 ILM786420 IBQ786420 HRU786420 HHY786420 GYC786420 GOG786420 GEK786420 FUO786420 FKS786420 FAW786420 ERA786420 EHE786420 DXI786420 DNM786420 DDQ786420 CTU786420 CJY786420 CAC786420 BQG786420 BGK786420 AWO786420 AMS786420 ACW786420 TA786420 JE786420 I786420 WVQ720884 WLU720884 WBY720884 VSC720884 VIG720884 UYK720884 UOO720884 UES720884 TUW720884 TLA720884 TBE720884 SRI720884 SHM720884 RXQ720884 RNU720884 RDY720884 QUC720884 QKG720884 QAK720884 PQO720884 PGS720884 OWW720884 ONA720884 ODE720884 NTI720884 NJM720884 MZQ720884 MPU720884 MFY720884 LWC720884 LMG720884 LCK720884 KSO720884 KIS720884 JYW720884 JPA720884 JFE720884 IVI720884 ILM720884 IBQ720884 HRU720884 HHY720884 GYC720884 GOG720884 GEK720884 FUO720884 FKS720884 FAW720884 ERA720884 EHE720884 DXI720884 DNM720884 DDQ720884 CTU720884 CJY720884 CAC720884 BQG720884 BGK720884 AWO720884 AMS720884 ACW720884 TA720884 JE720884 I720884 WVQ655348 WLU655348 WBY655348 VSC655348 VIG655348 UYK655348 UOO655348 UES655348 TUW655348 TLA655348 TBE655348 SRI655348 SHM655348 RXQ655348 RNU655348 RDY655348 QUC655348 QKG655348 QAK655348 PQO655348 PGS655348 OWW655348 ONA655348 ODE655348 NTI655348 NJM655348 MZQ655348 MPU655348 MFY655348 LWC655348 LMG655348 LCK655348 KSO655348 KIS655348 JYW655348 JPA655348 JFE655348 IVI655348 ILM655348 IBQ655348 HRU655348 HHY655348 GYC655348 GOG655348 GEK655348 FUO655348 FKS655348 FAW655348 ERA655348 EHE655348 DXI655348 DNM655348 DDQ655348 CTU655348 CJY655348 CAC655348 BQG655348 BGK655348 AWO655348 AMS655348 ACW655348 TA655348 JE655348 I655348 WVQ589812 WLU589812 WBY589812 VSC589812 VIG589812 UYK589812 UOO589812 UES589812 TUW589812 TLA589812 TBE589812 SRI589812 SHM589812 RXQ589812 RNU589812 RDY589812 QUC589812 QKG589812 QAK589812 PQO589812 PGS589812 OWW589812 ONA589812 ODE589812 NTI589812 NJM589812 MZQ589812 MPU589812 MFY589812 LWC589812 LMG589812 LCK589812 KSO589812 KIS589812 JYW589812 JPA589812 JFE589812 IVI589812 ILM589812 IBQ589812 HRU589812 HHY589812 GYC589812 GOG589812 GEK589812 FUO589812 FKS589812 FAW589812 ERA589812 EHE589812 DXI589812 DNM589812 DDQ589812 CTU589812 CJY589812 CAC589812 BQG589812 BGK589812 AWO589812 AMS589812 ACW589812 TA589812 JE589812 I589812 WVQ524276 WLU524276 WBY524276 VSC524276 VIG524276 UYK524276 UOO524276 UES524276 TUW524276 TLA524276 TBE524276 SRI524276 SHM524276 RXQ524276 RNU524276 RDY524276 QUC524276 QKG524276 QAK524276 PQO524276 PGS524276 OWW524276 ONA524276 ODE524276 NTI524276 NJM524276 MZQ524276 MPU524276 MFY524276 LWC524276 LMG524276 LCK524276 KSO524276 KIS524276 JYW524276 JPA524276 JFE524276 IVI524276 ILM524276 IBQ524276 HRU524276 HHY524276 GYC524276 GOG524276 GEK524276 FUO524276 FKS524276 FAW524276 ERA524276 EHE524276 DXI524276 DNM524276 DDQ524276 CTU524276 CJY524276 CAC524276 BQG524276 BGK524276 AWO524276 AMS524276 ACW524276 TA524276 JE524276 I524276 WVQ458740 WLU458740 WBY458740 VSC458740 VIG458740 UYK458740 UOO458740 UES458740 TUW458740 TLA458740 TBE458740 SRI458740 SHM458740 RXQ458740 RNU458740 RDY458740 QUC458740 QKG458740 QAK458740 PQO458740 PGS458740 OWW458740 ONA458740 ODE458740 NTI458740 NJM458740 MZQ458740 MPU458740 MFY458740 LWC458740 LMG458740 LCK458740 KSO458740 KIS458740 JYW458740 JPA458740 JFE458740 IVI458740 ILM458740 IBQ458740 HRU458740 HHY458740 GYC458740 GOG458740 GEK458740 FUO458740 FKS458740 FAW458740 ERA458740 EHE458740 DXI458740 DNM458740 DDQ458740 CTU458740 CJY458740 CAC458740 BQG458740 BGK458740 AWO458740 AMS458740 ACW458740 TA458740 JE458740 I458740 WVQ393204 WLU393204 WBY393204 VSC393204 VIG393204 UYK393204 UOO393204 UES393204 TUW393204 TLA393204 TBE393204 SRI393204 SHM393204 RXQ393204 RNU393204 RDY393204 QUC393204 QKG393204 QAK393204 PQO393204 PGS393204 OWW393204 ONA393204 ODE393204 NTI393204 NJM393204 MZQ393204 MPU393204 MFY393204 LWC393204 LMG393204 LCK393204 KSO393204 KIS393204 JYW393204 JPA393204 JFE393204 IVI393204 ILM393204 IBQ393204 HRU393204 HHY393204 GYC393204 GOG393204 GEK393204 FUO393204 FKS393204 FAW393204 ERA393204 EHE393204 DXI393204 DNM393204 DDQ393204 CTU393204 CJY393204 CAC393204 BQG393204 BGK393204 AWO393204 AMS393204 ACW393204 TA393204 JE393204 I393204 WVQ327668 WLU327668 WBY327668 VSC327668 VIG327668 UYK327668 UOO327668 UES327668 TUW327668 TLA327668 TBE327668 SRI327668 SHM327668 RXQ327668 RNU327668 RDY327668 QUC327668 QKG327668 QAK327668 PQO327668 PGS327668 OWW327668 ONA327668 ODE327668 NTI327668 NJM327668 MZQ327668 MPU327668 MFY327668 LWC327668 LMG327668 LCK327668 KSO327668 KIS327668 JYW327668 JPA327668 JFE327668 IVI327668 ILM327668 IBQ327668 HRU327668 HHY327668 GYC327668 GOG327668 GEK327668 FUO327668 FKS327668 FAW327668 ERA327668 EHE327668 DXI327668 DNM327668 DDQ327668 CTU327668 CJY327668 CAC327668 BQG327668 BGK327668 AWO327668 AMS327668 ACW327668 TA327668 JE327668 I327668 WVQ262132 WLU262132 WBY262132 VSC262132 VIG262132 UYK262132 UOO262132 UES262132 TUW262132 TLA262132 TBE262132 SRI262132 SHM262132 RXQ262132 RNU262132 RDY262132 QUC262132 QKG262132 QAK262132 PQO262132 PGS262132 OWW262132 ONA262132 ODE262132 NTI262132 NJM262132 MZQ262132 MPU262132 MFY262132 LWC262132 LMG262132 LCK262132 KSO262132 KIS262132 JYW262132 JPA262132 JFE262132 IVI262132 ILM262132 IBQ262132 HRU262132 HHY262132 GYC262132 GOG262132 GEK262132 FUO262132 FKS262132 FAW262132 ERA262132 EHE262132 DXI262132 DNM262132 DDQ262132 CTU262132 CJY262132 CAC262132 BQG262132 BGK262132 AWO262132 AMS262132 ACW262132 TA262132 JE262132 I262132 WVQ196596 WLU196596 WBY196596 VSC196596 VIG196596 UYK196596 UOO196596 UES196596 TUW196596 TLA196596 TBE196596 SRI196596 SHM196596 RXQ196596 RNU196596 RDY196596 QUC196596 QKG196596 QAK196596 PQO196596 PGS196596 OWW196596 ONA196596 ODE196596 NTI196596 NJM196596 MZQ196596 MPU196596 MFY196596 LWC196596 LMG196596 LCK196596 KSO196596 KIS196596 JYW196596 JPA196596 JFE196596 IVI196596 ILM196596 IBQ196596 HRU196596 HHY196596 GYC196596 GOG196596 GEK196596 FUO196596 FKS196596 FAW196596 ERA196596 EHE196596 DXI196596 DNM196596 DDQ196596 CTU196596 CJY196596 CAC196596 BQG196596 BGK196596 AWO196596 AMS196596 ACW196596 TA196596 JE196596 I196596 WVQ131060 WLU131060 WBY131060 VSC131060 VIG131060 UYK131060 UOO131060 UES131060 TUW131060 TLA131060 TBE131060 SRI131060 SHM131060 RXQ131060 RNU131060 RDY131060 QUC131060 QKG131060 QAK131060 PQO131060 PGS131060 OWW131060 ONA131060 ODE131060 NTI131060 NJM131060 MZQ131060 MPU131060 MFY131060 LWC131060 LMG131060 LCK131060 KSO131060 KIS131060 JYW131060 JPA131060 JFE131060 IVI131060 ILM131060 IBQ131060 HRU131060 HHY131060 GYC131060 GOG131060 GEK131060 FUO131060 FKS131060 FAW131060 ERA131060 EHE131060 DXI131060 DNM131060 DDQ131060 CTU131060 CJY131060 CAC131060 BQG131060 BGK131060 AWO131060 AMS131060 ACW131060 TA131060 JE131060 I131060 WVQ65524 WLU65524 WBY65524 VSC65524 VIG65524 UYK65524 UOO65524 UES65524 TUW65524 TLA65524 TBE65524 SRI65524 SHM65524 RXQ65524 RNU65524 RDY65524 QUC65524 QKG65524 QAK65524 PQO65524 PGS65524 OWW65524 ONA65524 ODE65524 NTI65524 NJM65524 MZQ65524 MPU65524 MFY65524 LWC65524 LMG65524 LCK65524 KSO65524 KIS65524 JYW65524 JPA65524 JFE65524 IVI65524 ILM65524 IBQ65524 HRU65524 HHY65524 GYC65524 GOG65524 GEK65524 FUO65524 FKS65524 FAW65524 ERA65524 EHE65524 DXI65524 DNM65524 DDQ65524 CTU65524 CJY65524 CAC65524 BQG65524 BGK65524 AWO65524 AMS65524 ACW65524 TA65524 JE65524 WVQ6 WLU6 WBY6 VSC6 VIG6 UYK6 UOO6 UES6 TUW6 TLA6 TBE6 SRI6 SHM6 RXQ6 RNU6 RDY6 QUC6 QKG6 QAK6 PQO6 PGS6 OWW6 ONA6 ODE6 NTI6 NJM6 MZQ6 MPU6 MFY6 LWC6 LMG6 LCK6 KSO6 KIS6 JYW6 JPA6 JFE6 IVI6 ILM6 IBQ6 HRU6 HHY6 GYC6 GOG6 GEK6 FUO6 FKS6 FAW6 ERA6 EHE6 DXI6 DNM6 DDQ6 CTU6 CJY6 CAC6 BQG6 BGK6 AWO6 AMS6 ACW6 TA6 JE6 I6">
      <formula1>$I$47:$I$54</formula1>
    </dataValidation>
    <dataValidation type="list" errorStyle="warning" allowBlank="1" showInputMessage="1" showErrorMessage="1" errorTitle="Factor" error="This factor is not included in the drop-down list. Is this the factor you want to use?" sqref="G65527:G65569 WVO983031:WVO983073 WLS983031:WLS983073 WBW983031:WBW983073 VSA983031:VSA983073 VIE983031:VIE983073 UYI983031:UYI983073 UOM983031:UOM983073 UEQ983031:UEQ983073 TUU983031:TUU983073 TKY983031:TKY983073 TBC983031:TBC983073 SRG983031:SRG983073 SHK983031:SHK983073 RXO983031:RXO983073 RNS983031:RNS983073 RDW983031:RDW983073 QUA983031:QUA983073 QKE983031:QKE983073 QAI983031:QAI983073 PQM983031:PQM983073 PGQ983031:PGQ983073 OWU983031:OWU983073 OMY983031:OMY983073 ODC983031:ODC983073 NTG983031:NTG983073 NJK983031:NJK983073 MZO983031:MZO983073 MPS983031:MPS983073 MFW983031:MFW983073 LWA983031:LWA983073 LME983031:LME983073 LCI983031:LCI983073 KSM983031:KSM983073 KIQ983031:KIQ983073 JYU983031:JYU983073 JOY983031:JOY983073 JFC983031:JFC983073 IVG983031:IVG983073 ILK983031:ILK983073 IBO983031:IBO983073 HRS983031:HRS983073 HHW983031:HHW983073 GYA983031:GYA983073 GOE983031:GOE983073 GEI983031:GEI983073 FUM983031:FUM983073 FKQ983031:FKQ983073 FAU983031:FAU983073 EQY983031:EQY983073 EHC983031:EHC983073 DXG983031:DXG983073 DNK983031:DNK983073 DDO983031:DDO983073 CTS983031:CTS983073 CJW983031:CJW983073 CAA983031:CAA983073 BQE983031:BQE983073 BGI983031:BGI983073 AWM983031:AWM983073 AMQ983031:AMQ983073 ACU983031:ACU983073 SY983031:SY983073 JC983031:JC983073 G983031:G983073 WVO917495:WVO917537 WLS917495:WLS917537 WBW917495:WBW917537 VSA917495:VSA917537 VIE917495:VIE917537 UYI917495:UYI917537 UOM917495:UOM917537 UEQ917495:UEQ917537 TUU917495:TUU917537 TKY917495:TKY917537 TBC917495:TBC917537 SRG917495:SRG917537 SHK917495:SHK917537 RXO917495:RXO917537 RNS917495:RNS917537 RDW917495:RDW917537 QUA917495:QUA917537 QKE917495:QKE917537 QAI917495:QAI917537 PQM917495:PQM917537 PGQ917495:PGQ917537 OWU917495:OWU917537 OMY917495:OMY917537 ODC917495:ODC917537 NTG917495:NTG917537 NJK917495:NJK917537 MZO917495:MZO917537 MPS917495:MPS917537 MFW917495:MFW917537 LWA917495:LWA917537 LME917495:LME917537 LCI917495:LCI917537 KSM917495:KSM917537 KIQ917495:KIQ917537 JYU917495:JYU917537 JOY917495:JOY917537 JFC917495:JFC917537 IVG917495:IVG917537 ILK917495:ILK917537 IBO917495:IBO917537 HRS917495:HRS917537 HHW917495:HHW917537 GYA917495:GYA917537 GOE917495:GOE917537 GEI917495:GEI917537 FUM917495:FUM917537 FKQ917495:FKQ917537 FAU917495:FAU917537 EQY917495:EQY917537 EHC917495:EHC917537 DXG917495:DXG917537 DNK917495:DNK917537 DDO917495:DDO917537 CTS917495:CTS917537 CJW917495:CJW917537 CAA917495:CAA917537 BQE917495:BQE917537 BGI917495:BGI917537 AWM917495:AWM917537 AMQ917495:AMQ917537 ACU917495:ACU917537 SY917495:SY917537 JC917495:JC917537 G917495:G917537 WVO851959:WVO852001 WLS851959:WLS852001 WBW851959:WBW852001 VSA851959:VSA852001 VIE851959:VIE852001 UYI851959:UYI852001 UOM851959:UOM852001 UEQ851959:UEQ852001 TUU851959:TUU852001 TKY851959:TKY852001 TBC851959:TBC852001 SRG851959:SRG852001 SHK851959:SHK852001 RXO851959:RXO852001 RNS851959:RNS852001 RDW851959:RDW852001 QUA851959:QUA852001 QKE851959:QKE852001 QAI851959:QAI852001 PQM851959:PQM852001 PGQ851959:PGQ852001 OWU851959:OWU852001 OMY851959:OMY852001 ODC851959:ODC852001 NTG851959:NTG852001 NJK851959:NJK852001 MZO851959:MZO852001 MPS851959:MPS852001 MFW851959:MFW852001 LWA851959:LWA852001 LME851959:LME852001 LCI851959:LCI852001 KSM851959:KSM852001 KIQ851959:KIQ852001 JYU851959:JYU852001 JOY851959:JOY852001 JFC851959:JFC852001 IVG851959:IVG852001 ILK851959:ILK852001 IBO851959:IBO852001 HRS851959:HRS852001 HHW851959:HHW852001 GYA851959:GYA852001 GOE851959:GOE852001 GEI851959:GEI852001 FUM851959:FUM852001 FKQ851959:FKQ852001 FAU851959:FAU852001 EQY851959:EQY852001 EHC851959:EHC852001 DXG851959:DXG852001 DNK851959:DNK852001 DDO851959:DDO852001 CTS851959:CTS852001 CJW851959:CJW852001 CAA851959:CAA852001 BQE851959:BQE852001 BGI851959:BGI852001 AWM851959:AWM852001 AMQ851959:AMQ852001 ACU851959:ACU852001 SY851959:SY852001 JC851959:JC852001 G851959:G852001 WVO786423:WVO786465 WLS786423:WLS786465 WBW786423:WBW786465 VSA786423:VSA786465 VIE786423:VIE786465 UYI786423:UYI786465 UOM786423:UOM786465 UEQ786423:UEQ786465 TUU786423:TUU786465 TKY786423:TKY786465 TBC786423:TBC786465 SRG786423:SRG786465 SHK786423:SHK786465 RXO786423:RXO786465 RNS786423:RNS786465 RDW786423:RDW786465 QUA786423:QUA786465 QKE786423:QKE786465 QAI786423:QAI786465 PQM786423:PQM786465 PGQ786423:PGQ786465 OWU786423:OWU786465 OMY786423:OMY786465 ODC786423:ODC786465 NTG786423:NTG786465 NJK786423:NJK786465 MZO786423:MZO786465 MPS786423:MPS786465 MFW786423:MFW786465 LWA786423:LWA786465 LME786423:LME786465 LCI786423:LCI786465 KSM786423:KSM786465 KIQ786423:KIQ786465 JYU786423:JYU786465 JOY786423:JOY786465 JFC786423:JFC786465 IVG786423:IVG786465 ILK786423:ILK786465 IBO786423:IBO786465 HRS786423:HRS786465 HHW786423:HHW786465 GYA786423:GYA786465 GOE786423:GOE786465 GEI786423:GEI786465 FUM786423:FUM786465 FKQ786423:FKQ786465 FAU786423:FAU786465 EQY786423:EQY786465 EHC786423:EHC786465 DXG786423:DXG786465 DNK786423:DNK786465 DDO786423:DDO786465 CTS786423:CTS786465 CJW786423:CJW786465 CAA786423:CAA786465 BQE786423:BQE786465 BGI786423:BGI786465 AWM786423:AWM786465 AMQ786423:AMQ786465 ACU786423:ACU786465 SY786423:SY786465 JC786423:JC786465 G786423:G786465 WVO720887:WVO720929 WLS720887:WLS720929 WBW720887:WBW720929 VSA720887:VSA720929 VIE720887:VIE720929 UYI720887:UYI720929 UOM720887:UOM720929 UEQ720887:UEQ720929 TUU720887:TUU720929 TKY720887:TKY720929 TBC720887:TBC720929 SRG720887:SRG720929 SHK720887:SHK720929 RXO720887:RXO720929 RNS720887:RNS720929 RDW720887:RDW720929 QUA720887:QUA720929 QKE720887:QKE720929 QAI720887:QAI720929 PQM720887:PQM720929 PGQ720887:PGQ720929 OWU720887:OWU720929 OMY720887:OMY720929 ODC720887:ODC720929 NTG720887:NTG720929 NJK720887:NJK720929 MZO720887:MZO720929 MPS720887:MPS720929 MFW720887:MFW720929 LWA720887:LWA720929 LME720887:LME720929 LCI720887:LCI720929 KSM720887:KSM720929 KIQ720887:KIQ720929 JYU720887:JYU720929 JOY720887:JOY720929 JFC720887:JFC720929 IVG720887:IVG720929 ILK720887:ILK720929 IBO720887:IBO720929 HRS720887:HRS720929 HHW720887:HHW720929 GYA720887:GYA720929 GOE720887:GOE720929 GEI720887:GEI720929 FUM720887:FUM720929 FKQ720887:FKQ720929 FAU720887:FAU720929 EQY720887:EQY720929 EHC720887:EHC720929 DXG720887:DXG720929 DNK720887:DNK720929 DDO720887:DDO720929 CTS720887:CTS720929 CJW720887:CJW720929 CAA720887:CAA720929 BQE720887:BQE720929 BGI720887:BGI720929 AWM720887:AWM720929 AMQ720887:AMQ720929 ACU720887:ACU720929 SY720887:SY720929 JC720887:JC720929 G720887:G720929 WVO655351:WVO655393 WLS655351:WLS655393 WBW655351:WBW655393 VSA655351:VSA655393 VIE655351:VIE655393 UYI655351:UYI655393 UOM655351:UOM655393 UEQ655351:UEQ655393 TUU655351:TUU655393 TKY655351:TKY655393 TBC655351:TBC655393 SRG655351:SRG655393 SHK655351:SHK655393 RXO655351:RXO655393 RNS655351:RNS655393 RDW655351:RDW655393 QUA655351:QUA655393 QKE655351:QKE655393 QAI655351:QAI655393 PQM655351:PQM655393 PGQ655351:PGQ655393 OWU655351:OWU655393 OMY655351:OMY655393 ODC655351:ODC655393 NTG655351:NTG655393 NJK655351:NJK655393 MZO655351:MZO655393 MPS655351:MPS655393 MFW655351:MFW655393 LWA655351:LWA655393 LME655351:LME655393 LCI655351:LCI655393 KSM655351:KSM655393 KIQ655351:KIQ655393 JYU655351:JYU655393 JOY655351:JOY655393 JFC655351:JFC655393 IVG655351:IVG655393 ILK655351:ILK655393 IBO655351:IBO655393 HRS655351:HRS655393 HHW655351:HHW655393 GYA655351:GYA655393 GOE655351:GOE655393 GEI655351:GEI655393 FUM655351:FUM655393 FKQ655351:FKQ655393 FAU655351:FAU655393 EQY655351:EQY655393 EHC655351:EHC655393 DXG655351:DXG655393 DNK655351:DNK655393 DDO655351:DDO655393 CTS655351:CTS655393 CJW655351:CJW655393 CAA655351:CAA655393 BQE655351:BQE655393 BGI655351:BGI655393 AWM655351:AWM655393 AMQ655351:AMQ655393 ACU655351:ACU655393 SY655351:SY655393 JC655351:JC655393 G655351:G655393 WVO589815:WVO589857 WLS589815:WLS589857 WBW589815:WBW589857 VSA589815:VSA589857 VIE589815:VIE589857 UYI589815:UYI589857 UOM589815:UOM589857 UEQ589815:UEQ589857 TUU589815:TUU589857 TKY589815:TKY589857 TBC589815:TBC589857 SRG589815:SRG589857 SHK589815:SHK589857 RXO589815:RXO589857 RNS589815:RNS589857 RDW589815:RDW589857 QUA589815:QUA589857 QKE589815:QKE589857 QAI589815:QAI589857 PQM589815:PQM589857 PGQ589815:PGQ589857 OWU589815:OWU589857 OMY589815:OMY589857 ODC589815:ODC589857 NTG589815:NTG589857 NJK589815:NJK589857 MZO589815:MZO589857 MPS589815:MPS589857 MFW589815:MFW589857 LWA589815:LWA589857 LME589815:LME589857 LCI589815:LCI589857 KSM589815:KSM589857 KIQ589815:KIQ589857 JYU589815:JYU589857 JOY589815:JOY589857 JFC589815:JFC589857 IVG589815:IVG589857 ILK589815:ILK589857 IBO589815:IBO589857 HRS589815:HRS589857 HHW589815:HHW589857 GYA589815:GYA589857 GOE589815:GOE589857 GEI589815:GEI589857 FUM589815:FUM589857 FKQ589815:FKQ589857 FAU589815:FAU589857 EQY589815:EQY589857 EHC589815:EHC589857 DXG589815:DXG589857 DNK589815:DNK589857 DDO589815:DDO589857 CTS589815:CTS589857 CJW589815:CJW589857 CAA589815:CAA589857 BQE589815:BQE589857 BGI589815:BGI589857 AWM589815:AWM589857 AMQ589815:AMQ589857 ACU589815:ACU589857 SY589815:SY589857 JC589815:JC589857 G589815:G589857 WVO524279:WVO524321 WLS524279:WLS524321 WBW524279:WBW524321 VSA524279:VSA524321 VIE524279:VIE524321 UYI524279:UYI524321 UOM524279:UOM524321 UEQ524279:UEQ524321 TUU524279:TUU524321 TKY524279:TKY524321 TBC524279:TBC524321 SRG524279:SRG524321 SHK524279:SHK524321 RXO524279:RXO524321 RNS524279:RNS524321 RDW524279:RDW524321 QUA524279:QUA524321 QKE524279:QKE524321 QAI524279:QAI524321 PQM524279:PQM524321 PGQ524279:PGQ524321 OWU524279:OWU524321 OMY524279:OMY524321 ODC524279:ODC524321 NTG524279:NTG524321 NJK524279:NJK524321 MZO524279:MZO524321 MPS524279:MPS524321 MFW524279:MFW524321 LWA524279:LWA524321 LME524279:LME524321 LCI524279:LCI524321 KSM524279:KSM524321 KIQ524279:KIQ524321 JYU524279:JYU524321 JOY524279:JOY524321 JFC524279:JFC524321 IVG524279:IVG524321 ILK524279:ILK524321 IBO524279:IBO524321 HRS524279:HRS524321 HHW524279:HHW524321 GYA524279:GYA524321 GOE524279:GOE524321 GEI524279:GEI524321 FUM524279:FUM524321 FKQ524279:FKQ524321 FAU524279:FAU524321 EQY524279:EQY524321 EHC524279:EHC524321 DXG524279:DXG524321 DNK524279:DNK524321 DDO524279:DDO524321 CTS524279:CTS524321 CJW524279:CJW524321 CAA524279:CAA524321 BQE524279:BQE524321 BGI524279:BGI524321 AWM524279:AWM524321 AMQ524279:AMQ524321 ACU524279:ACU524321 SY524279:SY524321 JC524279:JC524321 G524279:G524321 WVO458743:WVO458785 WLS458743:WLS458785 WBW458743:WBW458785 VSA458743:VSA458785 VIE458743:VIE458785 UYI458743:UYI458785 UOM458743:UOM458785 UEQ458743:UEQ458785 TUU458743:TUU458785 TKY458743:TKY458785 TBC458743:TBC458785 SRG458743:SRG458785 SHK458743:SHK458785 RXO458743:RXO458785 RNS458743:RNS458785 RDW458743:RDW458785 QUA458743:QUA458785 QKE458743:QKE458785 QAI458743:QAI458785 PQM458743:PQM458785 PGQ458743:PGQ458785 OWU458743:OWU458785 OMY458743:OMY458785 ODC458743:ODC458785 NTG458743:NTG458785 NJK458743:NJK458785 MZO458743:MZO458785 MPS458743:MPS458785 MFW458743:MFW458785 LWA458743:LWA458785 LME458743:LME458785 LCI458743:LCI458785 KSM458743:KSM458785 KIQ458743:KIQ458785 JYU458743:JYU458785 JOY458743:JOY458785 JFC458743:JFC458785 IVG458743:IVG458785 ILK458743:ILK458785 IBO458743:IBO458785 HRS458743:HRS458785 HHW458743:HHW458785 GYA458743:GYA458785 GOE458743:GOE458785 GEI458743:GEI458785 FUM458743:FUM458785 FKQ458743:FKQ458785 FAU458743:FAU458785 EQY458743:EQY458785 EHC458743:EHC458785 DXG458743:DXG458785 DNK458743:DNK458785 DDO458743:DDO458785 CTS458743:CTS458785 CJW458743:CJW458785 CAA458743:CAA458785 BQE458743:BQE458785 BGI458743:BGI458785 AWM458743:AWM458785 AMQ458743:AMQ458785 ACU458743:ACU458785 SY458743:SY458785 JC458743:JC458785 G458743:G458785 WVO393207:WVO393249 WLS393207:WLS393249 WBW393207:WBW393249 VSA393207:VSA393249 VIE393207:VIE393249 UYI393207:UYI393249 UOM393207:UOM393249 UEQ393207:UEQ393249 TUU393207:TUU393249 TKY393207:TKY393249 TBC393207:TBC393249 SRG393207:SRG393249 SHK393207:SHK393249 RXO393207:RXO393249 RNS393207:RNS393249 RDW393207:RDW393249 QUA393207:QUA393249 QKE393207:QKE393249 QAI393207:QAI393249 PQM393207:PQM393249 PGQ393207:PGQ393249 OWU393207:OWU393249 OMY393207:OMY393249 ODC393207:ODC393249 NTG393207:NTG393249 NJK393207:NJK393249 MZO393207:MZO393249 MPS393207:MPS393249 MFW393207:MFW393249 LWA393207:LWA393249 LME393207:LME393249 LCI393207:LCI393249 KSM393207:KSM393249 KIQ393207:KIQ393249 JYU393207:JYU393249 JOY393207:JOY393249 JFC393207:JFC393249 IVG393207:IVG393249 ILK393207:ILK393249 IBO393207:IBO393249 HRS393207:HRS393249 HHW393207:HHW393249 GYA393207:GYA393249 GOE393207:GOE393249 GEI393207:GEI393249 FUM393207:FUM393249 FKQ393207:FKQ393249 FAU393207:FAU393249 EQY393207:EQY393249 EHC393207:EHC393249 DXG393207:DXG393249 DNK393207:DNK393249 DDO393207:DDO393249 CTS393207:CTS393249 CJW393207:CJW393249 CAA393207:CAA393249 BQE393207:BQE393249 BGI393207:BGI393249 AWM393207:AWM393249 AMQ393207:AMQ393249 ACU393207:ACU393249 SY393207:SY393249 JC393207:JC393249 G393207:G393249 WVO327671:WVO327713 WLS327671:WLS327713 WBW327671:WBW327713 VSA327671:VSA327713 VIE327671:VIE327713 UYI327671:UYI327713 UOM327671:UOM327713 UEQ327671:UEQ327713 TUU327671:TUU327713 TKY327671:TKY327713 TBC327671:TBC327713 SRG327671:SRG327713 SHK327671:SHK327713 RXO327671:RXO327713 RNS327671:RNS327713 RDW327671:RDW327713 QUA327671:QUA327713 QKE327671:QKE327713 QAI327671:QAI327713 PQM327671:PQM327713 PGQ327671:PGQ327713 OWU327671:OWU327713 OMY327671:OMY327713 ODC327671:ODC327713 NTG327671:NTG327713 NJK327671:NJK327713 MZO327671:MZO327713 MPS327671:MPS327713 MFW327671:MFW327713 LWA327671:LWA327713 LME327671:LME327713 LCI327671:LCI327713 KSM327671:KSM327713 KIQ327671:KIQ327713 JYU327671:JYU327713 JOY327671:JOY327713 JFC327671:JFC327713 IVG327671:IVG327713 ILK327671:ILK327713 IBO327671:IBO327713 HRS327671:HRS327713 HHW327671:HHW327713 GYA327671:GYA327713 GOE327671:GOE327713 GEI327671:GEI327713 FUM327671:FUM327713 FKQ327671:FKQ327713 FAU327671:FAU327713 EQY327671:EQY327713 EHC327671:EHC327713 DXG327671:DXG327713 DNK327671:DNK327713 DDO327671:DDO327713 CTS327671:CTS327713 CJW327671:CJW327713 CAA327671:CAA327713 BQE327671:BQE327713 BGI327671:BGI327713 AWM327671:AWM327713 AMQ327671:AMQ327713 ACU327671:ACU327713 SY327671:SY327713 JC327671:JC327713 G327671:G327713 WVO262135:WVO262177 WLS262135:WLS262177 WBW262135:WBW262177 VSA262135:VSA262177 VIE262135:VIE262177 UYI262135:UYI262177 UOM262135:UOM262177 UEQ262135:UEQ262177 TUU262135:TUU262177 TKY262135:TKY262177 TBC262135:TBC262177 SRG262135:SRG262177 SHK262135:SHK262177 RXO262135:RXO262177 RNS262135:RNS262177 RDW262135:RDW262177 QUA262135:QUA262177 QKE262135:QKE262177 QAI262135:QAI262177 PQM262135:PQM262177 PGQ262135:PGQ262177 OWU262135:OWU262177 OMY262135:OMY262177 ODC262135:ODC262177 NTG262135:NTG262177 NJK262135:NJK262177 MZO262135:MZO262177 MPS262135:MPS262177 MFW262135:MFW262177 LWA262135:LWA262177 LME262135:LME262177 LCI262135:LCI262177 KSM262135:KSM262177 KIQ262135:KIQ262177 JYU262135:JYU262177 JOY262135:JOY262177 JFC262135:JFC262177 IVG262135:IVG262177 ILK262135:ILK262177 IBO262135:IBO262177 HRS262135:HRS262177 HHW262135:HHW262177 GYA262135:GYA262177 GOE262135:GOE262177 GEI262135:GEI262177 FUM262135:FUM262177 FKQ262135:FKQ262177 FAU262135:FAU262177 EQY262135:EQY262177 EHC262135:EHC262177 DXG262135:DXG262177 DNK262135:DNK262177 DDO262135:DDO262177 CTS262135:CTS262177 CJW262135:CJW262177 CAA262135:CAA262177 BQE262135:BQE262177 BGI262135:BGI262177 AWM262135:AWM262177 AMQ262135:AMQ262177 ACU262135:ACU262177 SY262135:SY262177 JC262135:JC262177 G262135:G262177 WVO196599:WVO196641 WLS196599:WLS196641 WBW196599:WBW196641 VSA196599:VSA196641 VIE196599:VIE196641 UYI196599:UYI196641 UOM196599:UOM196641 UEQ196599:UEQ196641 TUU196599:TUU196641 TKY196599:TKY196641 TBC196599:TBC196641 SRG196599:SRG196641 SHK196599:SHK196641 RXO196599:RXO196641 RNS196599:RNS196641 RDW196599:RDW196641 QUA196599:QUA196641 QKE196599:QKE196641 QAI196599:QAI196641 PQM196599:PQM196641 PGQ196599:PGQ196641 OWU196599:OWU196641 OMY196599:OMY196641 ODC196599:ODC196641 NTG196599:NTG196641 NJK196599:NJK196641 MZO196599:MZO196641 MPS196599:MPS196641 MFW196599:MFW196641 LWA196599:LWA196641 LME196599:LME196641 LCI196599:LCI196641 KSM196599:KSM196641 KIQ196599:KIQ196641 JYU196599:JYU196641 JOY196599:JOY196641 JFC196599:JFC196641 IVG196599:IVG196641 ILK196599:ILK196641 IBO196599:IBO196641 HRS196599:HRS196641 HHW196599:HHW196641 GYA196599:GYA196641 GOE196599:GOE196641 GEI196599:GEI196641 FUM196599:FUM196641 FKQ196599:FKQ196641 FAU196599:FAU196641 EQY196599:EQY196641 EHC196599:EHC196641 DXG196599:DXG196641 DNK196599:DNK196641 DDO196599:DDO196641 CTS196599:CTS196641 CJW196599:CJW196641 CAA196599:CAA196641 BQE196599:BQE196641 BGI196599:BGI196641 AWM196599:AWM196641 AMQ196599:AMQ196641 ACU196599:ACU196641 SY196599:SY196641 JC196599:JC196641 G196599:G196641 WVO131063:WVO131105 WLS131063:WLS131105 WBW131063:WBW131105 VSA131063:VSA131105 VIE131063:VIE131105 UYI131063:UYI131105 UOM131063:UOM131105 UEQ131063:UEQ131105 TUU131063:TUU131105 TKY131063:TKY131105 TBC131063:TBC131105 SRG131063:SRG131105 SHK131063:SHK131105 RXO131063:RXO131105 RNS131063:RNS131105 RDW131063:RDW131105 QUA131063:QUA131105 QKE131063:QKE131105 QAI131063:QAI131105 PQM131063:PQM131105 PGQ131063:PGQ131105 OWU131063:OWU131105 OMY131063:OMY131105 ODC131063:ODC131105 NTG131063:NTG131105 NJK131063:NJK131105 MZO131063:MZO131105 MPS131063:MPS131105 MFW131063:MFW131105 LWA131063:LWA131105 LME131063:LME131105 LCI131063:LCI131105 KSM131063:KSM131105 KIQ131063:KIQ131105 JYU131063:JYU131105 JOY131063:JOY131105 JFC131063:JFC131105 IVG131063:IVG131105 ILK131063:ILK131105 IBO131063:IBO131105 HRS131063:HRS131105 HHW131063:HHW131105 GYA131063:GYA131105 GOE131063:GOE131105 GEI131063:GEI131105 FUM131063:FUM131105 FKQ131063:FKQ131105 FAU131063:FAU131105 EQY131063:EQY131105 EHC131063:EHC131105 DXG131063:DXG131105 DNK131063:DNK131105 DDO131063:DDO131105 CTS131063:CTS131105 CJW131063:CJW131105 CAA131063:CAA131105 BQE131063:BQE131105 BGI131063:BGI131105 AWM131063:AWM131105 AMQ131063:AMQ131105 ACU131063:ACU131105 SY131063:SY131105 JC131063:JC131105 G131063:G131105 WVO65527:WVO65569 WLS65527:WLS65569 WBW65527:WBW65569 VSA65527:VSA65569 VIE65527:VIE65569 UYI65527:UYI65569 UOM65527:UOM65569 UEQ65527:UEQ65569 TUU65527:TUU65569 TKY65527:TKY65569 TBC65527:TBC65569 SRG65527:SRG65569 SHK65527:SHK65569 RXO65527:RXO65569 RNS65527:RNS65569 RDW65527:RDW65569 QUA65527:QUA65569 QKE65527:QKE65569 QAI65527:QAI65569 PQM65527:PQM65569 PGQ65527:PGQ65569 OWU65527:OWU65569 OMY65527:OMY65569 ODC65527:ODC65569 NTG65527:NTG65569 NJK65527:NJK65569 MZO65527:MZO65569 MPS65527:MPS65569 MFW65527:MFW65569 LWA65527:LWA65569 LME65527:LME65569 LCI65527:LCI65569 KSM65527:KSM65569 KIQ65527:KIQ65569 JYU65527:JYU65569 JOY65527:JOY65569 JFC65527:JFC65569 IVG65527:IVG65569 ILK65527:ILK65569 IBO65527:IBO65569 HRS65527:HRS65569 HHW65527:HHW65569 GYA65527:GYA65569 GOE65527:GOE65569 GEI65527:GEI65569 FUM65527:FUM65569 FKQ65527:FKQ65569 FAU65527:FAU65569 EQY65527:EQY65569 EHC65527:EHC65569 DXG65527:DXG65569 DNK65527:DNK65569 DDO65527:DDO65569 CTS65527:CTS65569 CJW65527:CJW65569 CAA65527:CAA65569 BQE65527:BQE65569 BGI65527:BGI65569 AWM65527:AWM65569 AMQ65527:AMQ65569 ACU65527:ACU65569 SY65527:SY65569 JC65527:JC65569 WVO9:WVO34 WLS9:WLS34 WBW9:WBW34 VSA9:VSA34 VIE9:VIE34 UYI9:UYI34 UOM9:UOM34 UEQ9:UEQ34 TUU9:TUU34 TKY9:TKY34 TBC9:TBC34 SRG9:SRG34 SHK9:SHK34 RXO9:RXO34 RNS9:RNS34 RDW9:RDW34 QUA9:QUA34 QKE9:QKE34 QAI9:QAI34 PQM9:PQM34 PGQ9:PGQ34 OWU9:OWU34 OMY9:OMY34 ODC9:ODC34 NTG9:NTG34 NJK9:NJK34 MZO9:MZO34 MPS9:MPS34 MFW9:MFW34 LWA9:LWA34 LME9:LME34 LCI9:LCI34 KSM9:KSM34 KIQ9:KIQ34 JYU9:JYU34 JOY9:JOY34 JFC9:JFC34 IVG9:IVG34 ILK9:ILK34 IBO9:IBO34 HRS9:HRS34 HHW9:HHW34 GYA9:GYA34 GOE9:GOE34 GEI9:GEI34 FUM9:FUM34 FKQ9:FKQ34 FAU9:FAU34 EQY9:EQY34 EHC9:EHC34 DXG9:DXG34 DNK9:DNK34 DDO9:DDO34 CTS9:CTS34 CJW9:CJW34 CAA9:CAA34 BQE9:BQE34 BGI9:BGI34 AWM9:AWM34 AMQ9:AMQ34 ACU9:ACU34 SY9:SY34 JC9:JC34 G9:G34">
      <formula1>$G$47:$G$138</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27:E65569 JA65527:JA65569 SW65527:SW65569 ACS65527:ACS65569 AMO65527:AMO65569 AWK65527:AWK65569 BGG65527:BGG65569 BQC65527:BQC65569 BZY65527:BZY65569 CJU65527:CJU65569 CTQ65527:CTQ65569 DDM65527:DDM65569 DNI65527:DNI65569 DXE65527:DXE65569 EHA65527:EHA65569 EQW65527:EQW65569 FAS65527:FAS65569 FKO65527:FKO65569 FUK65527:FUK65569 GEG65527:GEG65569 GOC65527:GOC65569 GXY65527:GXY65569 HHU65527:HHU65569 HRQ65527:HRQ65569 IBM65527:IBM65569 ILI65527:ILI65569 IVE65527:IVE65569 JFA65527:JFA65569 JOW65527:JOW65569 JYS65527:JYS65569 KIO65527:KIO65569 KSK65527:KSK65569 LCG65527:LCG65569 LMC65527:LMC65569 LVY65527:LVY65569 MFU65527:MFU65569 MPQ65527:MPQ65569 MZM65527:MZM65569 NJI65527:NJI65569 NTE65527:NTE65569 ODA65527:ODA65569 OMW65527:OMW65569 OWS65527:OWS65569 PGO65527:PGO65569 PQK65527:PQK65569 QAG65527:QAG65569 QKC65527:QKC65569 QTY65527:QTY65569 RDU65527:RDU65569 RNQ65527:RNQ65569 RXM65527:RXM65569 SHI65527:SHI65569 SRE65527:SRE65569 TBA65527:TBA65569 TKW65527:TKW65569 TUS65527:TUS65569 UEO65527:UEO65569 UOK65527:UOK65569 UYG65527:UYG65569 VIC65527:VIC65569 VRY65527:VRY65569 WBU65527:WBU65569 WLQ65527:WLQ65569 WVM65527:WVM65569 E131063:E131105 JA131063:JA131105 SW131063:SW131105 ACS131063:ACS131105 AMO131063:AMO131105 AWK131063:AWK131105 BGG131063:BGG131105 BQC131063:BQC131105 BZY131063:BZY131105 CJU131063:CJU131105 CTQ131063:CTQ131105 DDM131063:DDM131105 DNI131063:DNI131105 DXE131063:DXE131105 EHA131063:EHA131105 EQW131063:EQW131105 FAS131063:FAS131105 FKO131063:FKO131105 FUK131063:FUK131105 GEG131063:GEG131105 GOC131063:GOC131105 GXY131063:GXY131105 HHU131063:HHU131105 HRQ131063:HRQ131105 IBM131063:IBM131105 ILI131063:ILI131105 IVE131063:IVE131105 JFA131063:JFA131105 JOW131063:JOW131105 JYS131063:JYS131105 KIO131063:KIO131105 KSK131063:KSK131105 LCG131063:LCG131105 LMC131063:LMC131105 LVY131063:LVY131105 MFU131063:MFU131105 MPQ131063:MPQ131105 MZM131063:MZM131105 NJI131063:NJI131105 NTE131063:NTE131105 ODA131063:ODA131105 OMW131063:OMW131105 OWS131063:OWS131105 PGO131063:PGO131105 PQK131063:PQK131105 QAG131063:QAG131105 QKC131063:QKC131105 QTY131063:QTY131105 RDU131063:RDU131105 RNQ131063:RNQ131105 RXM131063:RXM131105 SHI131063:SHI131105 SRE131063:SRE131105 TBA131063:TBA131105 TKW131063:TKW131105 TUS131063:TUS131105 UEO131063:UEO131105 UOK131063:UOK131105 UYG131063:UYG131105 VIC131063:VIC131105 VRY131063:VRY131105 WBU131063:WBU131105 WLQ131063:WLQ131105 WVM131063:WVM131105 E196599:E196641 JA196599:JA196641 SW196599:SW196641 ACS196599:ACS196641 AMO196599:AMO196641 AWK196599:AWK196641 BGG196599:BGG196641 BQC196599:BQC196641 BZY196599:BZY196641 CJU196599:CJU196641 CTQ196599:CTQ196641 DDM196599:DDM196641 DNI196599:DNI196641 DXE196599:DXE196641 EHA196599:EHA196641 EQW196599:EQW196641 FAS196599:FAS196641 FKO196599:FKO196641 FUK196599:FUK196641 GEG196599:GEG196641 GOC196599:GOC196641 GXY196599:GXY196641 HHU196599:HHU196641 HRQ196599:HRQ196641 IBM196599:IBM196641 ILI196599:ILI196641 IVE196599:IVE196641 JFA196599:JFA196641 JOW196599:JOW196641 JYS196599:JYS196641 KIO196599:KIO196641 KSK196599:KSK196641 LCG196599:LCG196641 LMC196599:LMC196641 LVY196599:LVY196641 MFU196599:MFU196641 MPQ196599:MPQ196641 MZM196599:MZM196641 NJI196599:NJI196641 NTE196599:NTE196641 ODA196599:ODA196641 OMW196599:OMW196641 OWS196599:OWS196641 PGO196599:PGO196641 PQK196599:PQK196641 QAG196599:QAG196641 QKC196599:QKC196641 QTY196599:QTY196641 RDU196599:RDU196641 RNQ196599:RNQ196641 RXM196599:RXM196641 SHI196599:SHI196641 SRE196599:SRE196641 TBA196599:TBA196641 TKW196599:TKW196641 TUS196599:TUS196641 UEO196599:UEO196641 UOK196599:UOK196641 UYG196599:UYG196641 VIC196599:VIC196641 VRY196599:VRY196641 WBU196599:WBU196641 WLQ196599:WLQ196641 WVM196599:WVM196641 E262135:E262177 JA262135:JA262177 SW262135:SW262177 ACS262135:ACS262177 AMO262135:AMO262177 AWK262135:AWK262177 BGG262135:BGG262177 BQC262135:BQC262177 BZY262135:BZY262177 CJU262135:CJU262177 CTQ262135:CTQ262177 DDM262135:DDM262177 DNI262135:DNI262177 DXE262135:DXE262177 EHA262135:EHA262177 EQW262135:EQW262177 FAS262135:FAS262177 FKO262135:FKO262177 FUK262135:FUK262177 GEG262135:GEG262177 GOC262135:GOC262177 GXY262135:GXY262177 HHU262135:HHU262177 HRQ262135:HRQ262177 IBM262135:IBM262177 ILI262135:ILI262177 IVE262135:IVE262177 JFA262135:JFA262177 JOW262135:JOW262177 JYS262135:JYS262177 KIO262135:KIO262177 KSK262135:KSK262177 LCG262135:LCG262177 LMC262135:LMC262177 LVY262135:LVY262177 MFU262135:MFU262177 MPQ262135:MPQ262177 MZM262135:MZM262177 NJI262135:NJI262177 NTE262135:NTE262177 ODA262135:ODA262177 OMW262135:OMW262177 OWS262135:OWS262177 PGO262135:PGO262177 PQK262135:PQK262177 QAG262135:QAG262177 QKC262135:QKC262177 QTY262135:QTY262177 RDU262135:RDU262177 RNQ262135:RNQ262177 RXM262135:RXM262177 SHI262135:SHI262177 SRE262135:SRE262177 TBA262135:TBA262177 TKW262135:TKW262177 TUS262135:TUS262177 UEO262135:UEO262177 UOK262135:UOK262177 UYG262135:UYG262177 VIC262135:VIC262177 VRY262135:VRY262177 WBU262135:WBU262177 WLQ262135:WLQ262177 WVM262135:WVM262177 E327671:E327713 JA327671:JA327713 SW327671:SW327713 ACS327671:ACS327713 AMO327671:AMO327713 AWK327671:AWK327713 BGG327671:BGG327713 BQC327671:BQC327713 BZY327671:BZY327713 CJU327671:CJU327713 CTQ327671:CTQ327713 DDM327671:DDM327713 DNI327671:DNI327713 DXE327671:DXE327713 EHA327671:EHA327713 EQW327671:EQW327713 FAS327671:FAS327713 FKO327671:FKO327713 FUK327671:FUK327713 GEG327671:GEG327713 GOC327671:GOC327713 GXY327671:GXY327713 HHU327671:HHU327713 HRQ327671:HRQ327713 IBM327671:IBM327713 ILI327671:ILI327713 IVE327671:IVE327713 JFA327671:JFA327713 JOW327671:JOW327713 JYS327671:JYS327713 KIO327671:KIO327713 KSK327671:KSK327713 LCG327671:LCG327713 LMC327671:LMC327713 LVY327671:LVY327713 MFU327671:MFU327713 MPQ327671:MPQ327713 MZM327671:MZM327713 NJI327671:NJI327713 NTE327671:NTE327713 ODA327671:ODA327713 OMW327671:OMW327713 OWS327671:OWS327713 PGO327671:PGO327713 PQK327671:PQK327713 QAG327671:QAG327713 QKC327671:QKC327713 QTY327671:QTY327713 RDU327671:RDU327713 RNQ327671:RNQ327713 RXM327671:RXM327713 SHI327671:SHI327713 SRE327671:SRE327713 TBA327671:TBA327713 TKW327671:TKW327713 TUS327671:TUS327713 UEO327671:UEO327713 UOK327671:UOK327713 UYG327671:UYG327713 VIC327671:VIC327713 VRY327671:VRY327713 WBU327671:WBU327713 WLQ327671:WLQ327713 WVM327671:WVM327713 E393207:E393249 JA393207:JA393249 SW393207:SW393249 ACS393207:ACS393249 AMO393207:AMO393249 AWK393207:AWK393249 BGG393207:BGG393249 BQC393207:BQC393249 BZY393207:BZY393249 CJU393207:CJU393249 CTQ393207:CTQ393249 DDM393207:DDM393249 DNI393207:DNI393249 DXE393207:DXE393249 EHA393207:EHA393249 EQW393207:EQW393249 FAS393207:FAS393249 FKO393207:FKO393249 FUK393207:FUK393249 GEG393207:GEG393249 GOC393207:GOC393249 GXY393207:GXY393249 HHU393207:HHU393249 HRQ393207:HRQ393249 IBM393207:IBM393249 ILI393207:ILI393249 IVE393207:IVE393249 JFA393207:JFA393249 JOW393207:JOW393249 JYS393207:JYS393249 KIO393207:KIO393249 KSK393207:KSK393249 LCG393207:LCG393249 LMC393207:LMC393249 LVY393207:LVY393249 MFU393207:MFU393249 MPQ393207:MPQ393249 MZM393207:MZM393249 NJI393207:NJI393249 NTE393207:NTE393249 ODA393207:ODA393249 OMW393207:OMW393249 OWS393207:OWS393249 PGO393207:PGO393249 PQK393207:PQK393249 QAG393207:QAG393249 QKC393207:QKC393249 QTY393207:QTY393249 RDU393207:RDU393249 RNQ393207:RNQ393249 RXM393207:RXM393249 SHI393207:SHI393249 SRE393207:SRE393249 TBA393207:TBA393249 TKW393207:TKW393249 TUS393207:TUS393249 UEO393207:UEO393249 UOK393207:UOK393249 UYG393207:UYG393249 VIC393207:VIC393249 VRY393207:VRY393249 WBU393207:WBU393249 WLQ393207:WLQ393249 WVM393207:WVM393249 E458743:E458785 JA458743:JA458785 SW458743:SW458785 ACS458743:ACS458785 AMO458743:AMO458785 AWK458743:AWK458785 BGG458743:BGG458785 BQC458743:BQC458785 BZY458743:BZY458785 CJU458743:CJU458785 CTQ458743:CTQ458785 DDM458743:DDM458785 DNI458743:DNI458785 DXE458743:DXE458785 EHA458743:EHA458785 EQW458743:EQW458785 FAS458743:FAS458785 FKO458743:FKO458785 FUK458743:FUK458785 GEG458743:GEG458785 GOC458743:GOC458785 GXY458743:GXY458785 HHU458743:HHU458785 HRQ458743:HRQ458785 IBM458743:IBM458785 ILI458743:ILI458785 IVE458743:IVE458785 JFA458743:JFA458785 JOW458743:JOW458785 JYS458743:JYS458785 KIO458743:KIO458785 KSK458743:KSK458785 LCG458743:LCG458785 LMC458743:LMC458785 LVY458743:LVY458785 MFU458743:MFU458785 MPQ458743:MPQ458785 MZM458743:MZM458785 NJI458743:NJI458785 NTE458743:NTE458785 ODA458743:ODA458785 OMW458743:OMW458785 OWS458743:OWS458785 PGO458743:PGO458785 PQK458743:PQK458785 QAG458743:QAG458785 QKC458743:QKC458785 QTY458743:QTY458785 RDU458743:RDU458785 RNQ458743:RNQ458785 RXM458743:RXM458785 SHI458743:SHI458785 SRE458743:SRE458785 TBA458743:TBA458785 TKW458743:TKW458785 TUS458743:TUS458785 UEO458743:UEO458785 UOK458743:UOK458785 UYG458743:UYG458785 VIC458743:VIC458785 VRY458743:VRY458785 WBU458743:WBU458785 WLQ458743:WLQ458785 WVM458743:WVM458785 E524279:E524321 JA524279:JA524321 SW524279:SW524321 ACS524279:ACS524321 AMO524279:AMO524321 AWK524279:AWK524321 BGG524279:BGG524321 BQC524279:BQC524321 BZY524279:BZY524321 CJU524279:CJU524321 CTQ524279:CTQ524321 DDM524279:DDM524321 DNI524279:DNI524321 DXE524279:DXE524321 EHA524279:EHA524321 EQW524279:EQW524321 FAS524279:FAS524321 FKO524279:FKO524321 FUK524279:FUK524321 GEG524279:GEG524321 GOC524279:GOC524321 GXY524279:GXY524321 HHU524279:HHU524321 HRQ524279:HRQ524321 IBM524279:IBM524321 ILI524279:ILI524321 IVE524279:IVE524321 JFA524279:JFA524321 JOW524279:JOW524321 JYS524279:JYS524321 KIO524279:KIO524321 KSK524279:KSK524321 LCG524279:LCG524321 LMC524279:LMC524321 LVY524279:LVY524321 MFU524279:MFU524321 MPQ524279:MPQ524321 MZM524279:MZM524321 NJI524279:NJI524321 NTE524279:NTE524321 ODA524279:ODA524321 OMW524279:OMW524321 OWS524279:OWS524321 PGO524279:PGO524321 PQK524279:PQK524321 QAG524279:QAG524321 QKC524279:QKC524321 QTY524279:QTY524321 RDU524279:RDU524321 RNQ524279:RNQ524321 RXM524279:RXM524321 SHI524279:SHI524321 SRE524279:SRE524321 TBA524279:TBA524321 TKW524279:TKW524321 TUS524279:TUS524321 UEO524279:UEO524321 UOK524279:UOK524321 UYG524279:UYG524321 VIC524279:VIC524321 VRY524279:VRY524321 WBU524279:WBU524321 WLQ524279:WLQ524321 WVM524279:WVM524321 E589815:E589857 JA589815:JA589857 SW589815:SW589857 ACS589815:ACS589857 AMO589815:AMO589857 AWK589815:AWK589857 BGG589815:BGG589857 BQC589815:BQC589857 BZY589815:BZY589857 CJU589815:CJU589857 CTQ589815:CTQ589857 DDM589815:DDM589857 DNI589815:DNI589857 DXE589815:DXE589857 EHA589815:EHA589857 EQW589815:EQW589857 FAS589815:FAS589857 FKO589815:FKO589857 FUK589815:FUK589857 GEG589815:GEG589857 GOC589815:GOC589857 GXY589815:GXY589857 HHU589815:HHU589857 HRQ589815:HRQ589857 IBM589815:IBM589857 ILI589815:ILI589857 IVE589815:IVE589857 JFA589815:JFA589857 JOW589815:JOW589857 JYS589815:JYS589857 KIO589815:KIO589857 KSK589815:KSK589857 LCG589815:LCG589857 LMC589815:LMC589857 LVY589815:LVY589857 MFU589815:MFU589857 MPQ589815:MPQ589857 MZM589815:MZM589857 NJI589815:NJI589857 NTE589815:NTE589857 ODA589815:ODA589857 OMW589815:OMW589857 OWS589815:OWS589857 PGO589815:PGO589857 PQK589815:PQK589857 QAG589815:QAG589857 QKC589815:QKC589857 QTY589815:QTY589857 RDU589815:RDU589857 RNQ589815:RNQ589857 RXM589815:RXM589857 SHI589815:SHI589857 SRE589815:SRE589857 TBA589815:TBA589857 TKW589815:TKW589857 TUS589815:TUS589857 UEO589815:UEO589857 UOK589815:UOK589857 UYG589815:UYG589857 VIC589815:VIC589857 VRY589815:VRY589857 WBU589815:WBU589857 WLQ589815:WLQ589857 WVM589815:WVM589857 E655351:E655393 JA655351:JA655393 SW655351:SW655393 ACS655351:ACS655393 AMO655351:AMO655393 AWK655351:AWK655393 BGG655351:BGG655393 BQC655351:BQC655393 BZY655351:BZY655393 CJU655351:CJU655393 CTQ655351:CTQ655393 DDM655351:DDM655393 DNI655351:DNI655393 DXE655351:DXE655393 EHA655351:EHA655393 EQW655351:EQW655393 FAS655351:FAS655393 FKO655351:FKO655393 FUK655351:FUK655393 GEG655351:GEG655393 GOC655351:GOC655393 GXY655351:GXY655393 HHU655351:HHU655393 HRQ655351:HRQ655393 IBM655351:IBM655393 ILI655351:ILI655393 IVE655351:IVE655393 JFA655351:JFA655393 JOW655351:JOW655393 JYS655351:JYS655393 KIO655351:KIO655393 KSK655351:KSK655393 LCG655351:LCG655393 LMC655351:LMC655393 LVY655351:LVY655393 MFU655351:MFU655393 MPQ655351:MPQ655393 MZM655351:MZM655393 NJI655351:NJI655393 NTE655351:NTE655393 ODA655351:ODA655393 OMW655351:OMW655393 OWS655351:OWS655393 PGO655351:PGO655393 PQK655351:PQK655393 QAG655351:QAG655393 QKC655351:QKC655393 QTY655351:QTY655393 RDU655351:RDU655393 RNQ655351:RNQ655393 RXM655351:RXM655393 SHI655351:SHI655393 SRE655351:SRE655393 TBA655351:TBA655393 TKW655351:TKW655393 TUS655351:TUS655393 UEO655351:UEO655393 UOK655351:UOK655393 UYG655351:UYG655393 VIC655351:VIC655393 VRY655351:VRY655393 WBU655351:WBU655393 WLQ655351:WLQ655393 WVM655351:WVM655393 E720887:E720929 JA720887:JA720929 SW720887:SW720929 ACS720887:ACS720929 AMO720887:AMO720929 AWK720887:AWK720929 BGG720887:BGG720929 BQC720887:BQC720929 BZY720887:BZY720929 CJU720887:CJU720929 CTQ720887:CTQ720929 DDM720887:DDM720929 DNI720887:DNI720929 DXE720887:DXE720929 EHA720887:EHA720929 EQW720887:EQW720929 FAS720887:FAS720929 FKO720887:FKO720929 FUK720887:FUK720929 GEG720887:GEG720929 GOC720887:GOC720929 GXY720887:GXY720929 HHU720887:HHU720929 HRQ720887:HRQ720929 IBM720887:IBM720929 ILI720887:ILI720929 IVE720887:IVE720929 JFA720887:JFA720929 JOW720887:JOW720929 JYS720887:JYS720929 KIO720887:KIO720929 KSK720887:KSK720929 LCG720887:LCG720929 LMC720887:LMC720929 LVY720887:LVY720929 MFU720887:MFU720929 MPQ720887:MPQ720929 MZM720887:MZM720929 NJI720887:NJI720929 NTE720887:NTE720929 ODA720887:ODA720929 OMW720887:OMW720929 OWS720887:OWS720929 PGO720887:PGO720929 PQK720887:PQK720929 QAG720887:QAG720929 QKC720887:QKC720929 QTY720887:QTY720929 RDU720887:RDU720929 RNQ720887:RNQ720929 RXM720887:RXM720929 SHI720887:SHI720929 SRE720887:SRE720929 TBA720887:TBA720929 TKW720887:TKW720929 TUS720887:TUS720929 UEO720887:UEO720929 UOK720887:UOK720929 UYG720887:UYG720929 VIC720887:VIC720929 VRY720887:VRY720929 WBU720887:WBU720929 WLQ720887:WLQ720929 WVM720887:WVM720929 E786423:E786465 JA786423:JA786465 SW786423:SW786465 ACS786423:ACS786465 AMO786423:AMO786465 AWK786423:AWK786465 BGG786423:BGG786465 BQC786423:BQC786465 BZY786423:BZY786465 CJU786423:CJU786465 CTQ786423:CTQ786465 DDM786423:DDM786465 DNI786423:DNI786465 DXE786423:DXE786465 EHA786423:EHA786465 EQW786423:EQW786465 FAS786423:FAS786465 FKO786423:FKO786465 FUK786423:FUK786465 GEG786423:GEG786465 GOC786423:GOC786465 GXY786423:GXY786465 HHU786423:HHU786465 HRQ786423:HRQ786465 IBM786423:IBM786465 ILI786423:ILI786465 IVE786423:IVE786465 JFA786423:JFA786465 JOW786423:JOW786465 JYS786423:JYS786465 KIO786423:KIO786465 KSK786423:KSK786465 LCG786423:LCG786465 LMC786423:LMC786465 LVY786423:LVY786465 MFU786423:MFU786465 MPQ786423:MPQ786465 MZM786423:MZM786465 NJI786423:NJI786465 NTE786423:NTE786465 ODA786423:ODA786465 OMW786423:OMW786465 OWS786423:OWS786465 PGO786423:PGO786465 PQK786423:PQK786465 QAG786423:QAG786465 QKC786423:QKC786465 QTY786423:QTY786465 RDU786423:RDU786465 RNQ786423:RNQ786465 RXM786423:RXM786465 SHI786423:SHI786465 SRE786423:SRE786465 TBA786423:TBA786465 TKW786423:TKW786465 TUS786423:TUS786465 UEO786423:UEO786465 UOK786423:UOK786465 UYG786423:UYG786465 VIC786423:VIC786465 VRY786423:VRY786465 WBU786423:WBU786465 WLQ786423:WLQ786465 WVM786423:WVM786465 E851959:E852001 JA851959:JA852001 SW851959:SW852001 ACS851959:ACS852001 AMO851959:AMO852001 AWK851959:AWK852001 BGG851959:BGG852001 BQC851959:BQC852001 BZY851959:BZY852001 CJU851959:CJU852001 CTQ851959:CTQ852001 DDM851959:DDM852001 DNI851959:DNI852001 DXE851959:DXE852001 EHA851959:EHA852001 EQW851959:EQW852001 FAS851959:FAS852001 FKO851959:FKO852001 FUK851959:FUK852001 GEG851959:GEG852001 GOC851959:GOC852001 GXY851959:GXY852001 HHU851959:HHU852001 HRQ851959:HRQ852001 IBM851959:IBM852001 ILI851959:ILI852001 IVE851959:IVE852001 JFA851959:JFA852001 JOW851959:JOW852001 JYS851959:JYS852001 KIO851959:KIO852001 KSK851959:KSK852001 LCG851959:LCG852001 LMC851959:LMC852001 LVY851959:LVY852001 MFU851959:MFU852001 MPQ851959:MPQ852001 MZM851959:MZM852001 NJI851959:NJI852001 NTE851959:NTE852001 ODA851959:ODA852001 OMW851959:OMW852001 OWS851959:OWS852001 PGO851959:PGO852001 PQK851959:PQK852001 QAG851959:QAG852001 QKC851959:QKC852001 QTY851959:QTY852001 RDU851959:RDU852001 RNQ851959:RNQ852001 RXM851959:RXM852001 SHI851959:SHI852001 SRE851959:SRE852001 TBA851959:TBA852001 TKW851959:TKW852001 TUS851959:TUS852001 UEO851959:UEO852001 UOK851959:UOK852001 UYG851959:UYG852001 VIC851959:VIC852001 VRY851959:VRY852001 WBU851959:WBU852001 WLQ851959:WLQ852001 WVM851959:WVM852001 E917495:E917537 JA917495:JA917537 SW917495:SW917537 ACS917495:ACS917537 AMO917495:AMO917537 AWK917495:AWK917537 BGG917495:BGG917537 BQC917495:BQC917537 BZY917495:BZY917537 CJU917495:CJU917537 CTQ917495:CTQ917537 DDM917495:DDM917537 DNI917495:DNI917537 DXE917495:DXE917537 EHA917495:EHA917537 EQW917495:EQW917537 FAS917495:FAS917537 FKO917495:FKO917537 FUK917495:FUK917537 GEG917495:GEG917537 GOC917495:GOC917537 GXY917495:GXY917537 HHU917495:HHU917537 HRQ917495:HRQ917537 IBM917495:IBM917537 ILI917495:ILI917537 IVE917495:IVE917537 JFA917495:JFA917537 JOW917495:JOW917537 JYS917495:JYS917537 KIO917495:KIO917537 KSK917495:KSK917537 LCG917495:LCG917537 LMC917495:LMC917537 LVY917495:LVY917537 MFU917495:MFU917537 MPQ917495:MPQ917537 MZM917495:MZM917537 NJI917495:NJI917537 NTE917495:NTE917537 ODA917495:ODA917537 OMW917495:OMW917537 OWS917495:OWS917537 PGO917495:PGO917537 PQK917495:PQK917537 QAG917495:QAG917537 QKC917495:QKC917537 QTY917495:QTY917537 RDU917495:RDU917537 RNQ917495:RNQ917537 RXM917495:RXM917537 SHI917495:SHI917537 SRE917495:SRE917537 TBA917495:TBA917537 TKW917495:TKW917537 TUS917495:TUS917537 UEO917495:UEO917537 UOK917495:UOK917537 UYG917495:UYG917537 VIC917495:VIC917537 VRY917495:VRY917537 WBU917495:WBU917537 WLQ917495:WLQ917537 WVM917495:WVM917537 E983031:E983073 JA983031:JA983073 SW983031:SW983073 ACS983031:ACS983073 AMO983031:AMO983073 AWK983031:AWK983073 BGG983031:BGG983073 BQC983031:BQC983073 BZY983031:BZY983073 CJU983031:CJU983073 CTQ983031:CTQ983073 DDM983031:DDM983073 DNI983031:DNI983073 DXE983031:DXE983073 EHA983031:EHA983073 EQW983031:EQW983073 FAS983031:FAS983073 FKO983031:FKO983073 FUK983031:FUK983073 GEG983031:GEG983073 GOC983031:GOC983073 GXY983031:GXY983073 HHU983031:HHU983073 HRQ983031:HRQ983073 IBM983031:IBM983073 ILI983031:ILI983073 IVE983031:IVE983073 JFA983031:JFA983073 JOW983031:JOW983073 JYS983031:JYS983073 KIO983031:KIO983073 KSK983031:KSK983073 LCG983031:LCG983073 LMC983031:LMC983073 LVY983031:LVY983073 MFU983031:MFU983073 MPQ983031:MPQ983073 MZM983031:MZM983073 NJI983031:NJI983073 NTE983031:NTE983073 ODA983031:ODA983073 OMW983031:OMW983073 OWS983031:OWS983073 PGO983031:PGO983073 PQK983031:PQK983073 QAG983031:QAG983073 QKC983031:QKC983073 QTY983031:QTY983073 RDU983031:RDU983073 RNQ983031:RNQ983073 RXM983031:RXM983073 SHI983031:SHI983073 SRE983031:SRE983073 TBA983031:TBA983073 TKW983031:TKW983073 TUS983031:TUS983073 UEO983031:UEO983073 UOK983031:UOK983073 UYG983031:UYG983073 VIC983031:VIC983073 VRY983031:VRY983073 WBU983031:WBU983073 WLQ983031:WLQ983073 WVM983031:WVM983073 WVM9:WVM34 WLQ9:WLQ34 WBU9:WBU34 VRY9:VRY34 VIC9:VIC34 UYG9:UYG34 UOK9:UOK34 UEO9:UEO34 TUS9:TUS34 TKW9:TKW34 TBA9:TBA34 SRE9:SRE34 SHI9:SHI34 RXM9:RXM34 RNQ9:RNQ34 RDU9:RDU34 QTY9:QTY34 QKC9:QKC34 QAG9:QAG34 PQK9:PQK34 PGO9:PGO34 OWS9:OWS34 OMW9:OMW34 ODA9:ODA34 NTE9:NTE34 NJI9:NJI34 MZM9:MZM34 MPQ9:MPQ34 MFU9:MFU34 LVY9:LVY34 LMC9:LMC34 LCG9:LCG34 KSK9:KSK34 KIO9:KIO34 JYS9:JYS34 JOW9:JOW34 JFA9:JFA34 IVE9:IVE34 ILI9:ILI34 IBM9:IBM34 HRQ9:HRQ34 HHU9:HHU34 GXY9:GXY34 GOC9:GOC34 GEG9:GEG34 FUK9:FUK34 FKO9:FKO34 FAS9:FAS34 EQW9:EQW34 EHA9:EHA34 DXE9:DXE34 DNI9:DNI34 DDM9:DDM34 CTQ9:CTQ34 CJU9:CJU34 BZY9:BZY34 BQC9:BQC34 BGG9:BGG34 AWK9:AWK34 AMO9:AMO34 ACS9:ACS34 SW9:SW34 JA9:JA34 E9:E34">
      <formula1>"1, 2, 3"</formula1>
    </dataValidation>
    <dataValidation type="list" errorStyle="warning" allowBlank="1" showInputMessage="1" showErrorMessage="1" errorTitle="FERC ACCOUNT" error="This FERC Account is not included in the drop-down list. Is this the account you want to use?" sqref="D65527:D65569 WVL983031:WVL983073 WLP983031:WLP983073 WBT983031:WBT983073 VRX983031:VRX983073 VIB983031:VIB983073 UYF983031:UYF983073 UOJ983031:UOJ983073 UEN983031:UEN983073 TUR983031:TUR983073 TKV983031:TKV983073 TAZ983031:TAZ983073 SRD983031:SRD983073 SHH983031:SHH983073 RXL983031:RXL983073 RNP983031:RNP983073 RDT983031:RDT983073 QTX983031:QTX983073 QKB983031:QKB983073 QAF983031:QAF983073 PQJ983031:PQJ983073 PGN983031:PGN983073 OWR983031:OWR983073 OMV983031:OMV983073 OCZ983031:OCZ983073 NTD983031:NTD983073 NJH983031:NJH983073 MZL983031:MZL983073 MPP983031:MPP983073 MFT983031:MFT983073 LVX983031:LVX983073 LMB983031:LMB983073 LCF983031:LCF983073 KSJ983031:KSJ983073 KIN983031:KIN983073 JYR983031:JYR983073 JOV983031:JOV983073 JEZ983031:JEZ983073 IVD983031:IVD983073 ILH983031:ILH983073 IBL983031:IBL983073 HRP983031:HRP983073 HHT983031:HHT983073 GXX983031:GXX983073 GOB983031:GOB983073 GEF983031:GEF983073 FUJ983031:FUJ983073 FKN983031:FKN983073 FAR983031:FAR983073 EQV983031:EQV983073 EGZ983031:EGZ983073 DXD983031:DXD983073 DNH983031:DNH983073 DDL983031:DDL983073 CTP983031:CTP983073 CJT983031:CJT983073 BZX983031:BZX983073 BQB983031:BQB983073 BGF983031:BGF983073 AWJ983031:AWJ983073 AMN983031:AMN983073 ACR983031:ACR983073 SV983031:SV983073 IZ983031:IZ983073 D983031:D983073 WVL917495:WVL917537 WLP917495:WLP917537 WBT917495:WBT917537 VRX917495:VRX917537 VIB917495:VIB917537 UYF917495:UYF917537 UOJ917495:UOJ917537 UEN917495:UEN917537 TUR917495:TUR917537 TKV917495:TKV917537 TAZ917495:TAZ917537 SRD917495:SRD917537 SHH917495:SHH917537 RXL917495:RXL917537 RNP917495:RNP917537 RDT917495:RDT917537 QTX917495:QTX917537 QKB917495:QKB917537 QAF917495:QAF917537 PQJ917495:PQJ917537 PGN917495:PGN917537 OWR917495:OWR917537 OMV917495:OMV917537 OCZ917495:OCZ917537 NTD917495:NTD917537 NJH917495:NJH917537 MZL917495:MZL917537 MPP917495:MPP917537 MFT917495:MFT917537 LVX917495:LVX917537 LMB917495:LMB917537 LCF917495:LCF917537 KSJ917495:KSJ917537 KIN917495:KIN917537 JYR917495:JYR917537 JOV917495:JOV917537 JEZ917495:JEZ917537 IVD917495:IVD917537 ILH917495:ILH917537 IBL917495:IBL917537 HRP917495:HRP917537 HHT917495:HHT917537 GXX917495:GXX917537 GOB917495:GOB917537 GEF917495:GEF917537 FUJ917495:FUJ917537 FKN917495:FKN917537 FAR917495:FAR917537 EQV917495:EQV917537 EGZ917495:EGZ917537 DXD917495:DXD917537 DNH917495:DNH917537 DDL917495:DDL917537 CTP917495:CTP917537 CJT917495:CJT917537 BZX917495:BZX917537 BQB917495:BQB917537 BGF917495:BGF917537 AWJ917495:AWJ917537 AMN917495:AMN917537 ACR917495:ACR917537 SV917495:SV917537 IZ917495:IZ917537 D917495:D917537 WVL851959:WVL852001 WLP851959:WLP852001 WBT851959:WBT852001 VRX851959:VRX852001 VIB851959:VIB852001 UYF851959:UYF852001 UOJ851959:UOJ852001 UEN851959:UEN852001 TUR851959:TUR852001 TKV851959:TKV852001 TAZ851959:TAZ852001 SRD851959:SRD852001 SHH851959:SHH852001 RXL851959:RXL852001 RNP851959:RNP852001 RDT851959:RDT852001 QTX851959:QTX852001 QKB851959:QKB852001 QAF851959:QAF852001 PQJ851959:PQJ852001 PGN851959:PGN852001 OWR851959:OWR852001 OMV851959:OMV852001 OCZ851959:OCZ852001 NTD851959:NTD852001 NJH851959:NJH852001 MZL851959:MZL852001 MPP851959:MPP852001 MFT851959:MFT852001 LVX851959:LVX852001 LMB851959:LMB852001 LCF851959:LCF852001 KSJ851959:KSJ852001 KIN851959:KIN852001 JYR851959:JYR852001 JOV851959:JOV852001 JEZ851959:JEZ852001 IVD851959:IVD852001 ILH851959:ILH852001 IBL851959:IBL852001 HRP851959:HRP852001 HHT851959:HHT852001 GXX851959:GXX852001 GOB851959:GOB852001 GEF851959:GEF852001 FUJ851959:FUJ852001 FKN851959:FKN852001 FAR851959:FAR852001 EQV851959:EQV852001 EGZ851959:EGZ852001 DXD851959:DXD852001 DNH851959:DNH852001 DDL851959:DDL852001 CTP851959:CTP852001 CJT851959:CJT852001 BZX851959:BZX852001 BQB851959:BQB852001 BGF851959:BGF852001 AWJ851959:AWJ852001 AMN851959:AMN852001 ACR851959:ACR852001 SV851959:SV852001 IZ851959:IZ852001 D851959:D852001 WVL786423:WVL786465 WLP786423:WLP786465 WBT786423:WBT786465 VRX786423:VRX786465 VIB786423:VIB786465 UYF786423:UYF786465 UOJ786423:UOJ786465 UEN786423:UEN786465 TUR786423:TUR786465 TKV786423:TKV786465 TAZ786423:TAZ786465 SRD786423:SRD786465 SHH786423:SHH786465 RXL786423:RXL786465 RNP786423:RNP786465 RDT786423:RDT786465 QTX786423:QTX786465 QKB786423:QKB786465 QAF786423:QAF786465 PQJ786423:PQJ786465 PGN786423:PGN786465 OWR786423:OWR786465 OMV786423:OMV786465 OCZ786423:OCZ786465 NTD786423:NTD786465 NJH786423:NJH786465 MZL786423:MZL786465 MPP786423:MPP786465 MFT786423:MFT786465 LVX786423:LVX786465 LMB786423:LMB786465 LCF786423:LCF786465 KSJ786423:KSJ786465 KIN786423:KIN786465 JYR786423:JYR786465 JOV786423:JOV786465 JEZ786423:JEZ786465 IVD786423:IVD786465 ILH786423:ILH786465 IBL786423:IBL786465 HRP786423:HRP786465 HHT786423:HHT786465 GXX786423:GXX786465 GOB786423:GOB786465 GEF786423:GEF786465 FUJ786423:FUJ786465 FKN786423:FKN786465 FAR786423:FAR786465 EQV786423:EQV786465 EGZ786423:EGZ786465 DXD786423:DXD786465 DNH786423:DNH786465 DDL786423:DDL786465 CTP786423:CTP786465 CJT786423:CJT786465 BZX786423:BZX786465 BQB786423:BQB786465 BGF786423:BGF786465 AWJ786423:AWJ786465 AMN786423:AMN786465 ACR786423:ACR786465 SV786423:SV786465 IZ786423:IZ786465 D786423:D786465 WVL720887:WVL720929 WLP720887:WLP720929 WBT720887:WBT720929 VRX720887:VRX720929 VIB720887:VIB720929 UYF720887:UYF720929 UOJ720887:UOJ720929 UEN720887:UEN720929 TUR720887:TUR720929 TKV720887:TKV720929 TAZ720887:TAZ720929 SRD720887:SRD720929 SHH720887:SHH720929 RXL720887:RXL720929 RNP720887:RNP720929 RDT720887:RDT720929 QTX720887:QTX720929 QKB720887:QKB720929 QAF720887:QAF720929 PQJ720887:PQJ720929 PGN720887:PGN720929 OWR720887:OWR720929 OMV720887:OMV720929 OCZ720887:OCZ720929 NTD720887:NTD720929 NJH720887:NJH720929 MZL720887:MZL720929 MPP720887:MPP720929 MFT720887:MFT720929 LVX720887:LVX720929 LMB720887:LMB720929 LCF720887:LCF720929 KSJ720887:KSJ720929 KIN720887:KIN720929 JYR720887:JYR720929 JOV720887:JOV720929 JEZ720887:JEZ720929 IVD720887:IVD720929 ILH720887:ILH720929 IBL720887:IBL720929 HRP720887:HRP720929 HHT720887:HHT720929 GXX720887:GXX720929 GOB720887:GOB720929 GEF720887:GEF720929 FUJ720887:FUJ720929 FKN720887:FKN720929 FAR720887:FAR720929 EQV720887:EQV720929 EGZ720887:EGZ720929 DXD720887:DXD720929 DNH720887:DNH720929 DDL720887:DDL720929 CTP720887:CTP720929 CJT720887:CJT720929 BZX720887:BZX720929 BQB720887:BQB720929 BGF720887:BGF720929 AWJ720887:AWJ720929 AMN720887:AMN720929 ACR720887:ACR720929 SV720887:SV720929 IZ720887:IZ720929 D720887:D720929 WVL655351:WVL655393 WLP655351:WLP655393 WBT655351:WBT655393 VRX655351:VRX655393 VIB655351:VIB655393 UYF655351:UYF655393 UOJ655351:UOJ655393 UEN655351:UEN655393 TUR655351:TUR655393 TKV655351:TKV655393 TAZ655351:TAZ655393 SRD655351:SRD655393 SHH655351:SHH655393 RXL655351:RXL655393 RNP655351:RNP655393 RDT655351:RDT655393 QTX655351:QTX655393 QKB655351:QKB655393 QAF655351:QAF655393 PQJ655351:PQJ655393 PGN655351:PGN655393 OWR655351:OWR655393 OMV655351:OMV655393 OCZ655351:OCZ655393 NTD655351:NTD655393 NJH655351:NJH655393 MZL655351:MZL655393 MPP655351:MPP655393 MFT655351:MFT655393 LVX655351:LVX655393 LMB655351:LMB655393 LCF655351:LCF655393 KSJ655351:KSJ655393 KIN655351:KIN655393 JYR655351:JYR655393 JOV655351:JOV655393 JEZ655351:JEZ655393 IVD655351:IVD655393 ILH655351:ILH655393 IBL655351:IBL655393 HRP655351:HRP655393 HHT655351:HHT655393 GXX655351:GXX655393 GOB655351:GOB655393 GEF655351:GEF655393 FUJ655351:FUJ655393 FKN655351:FKN655393 FAR655351:FAR655393 EQV655351:EQV655393 EGZ655351:EGZ655393 DXD655351:DXD655393 DNH655351:DNH655393 DDL655351:DDL655393 CTP655351:CTP655393 CJT655351:CJT655393 BZX655351:BZX655393 BQB655351:BQB655393 BGF655351:BGF655393 AWJ655351:AWJ655393 AMN655351:AMN655393 ACR655351:ACR655393 SV655351:SV655393 IZ655351:IZ655393 D655351:D655393 WVL589815:WVL589857 WLP589815:WLP589857 WBT589815:WBT589857 VRX589815:VRX589857 VIB589815:VIB589857 UYF589815:UYF589857 UOJ589815:UOJ589857 UEN589815:UEN589857 TUR589815:TUR589857 TKV589815:TKV589857 TAZ589815:TAZ589857 SRD589815:SRD589857 SHH589815:SHH589857 RXL589815:RXL589857 RNP589815:RNP589857 RDT589815:RDT589857 QTX589815:QTX589857 QKB589815:QKB589857 QAF589815:QAF589857 PQJ589815:PQJ589857 PGN589815:PGN589857 OWR589815:OWR589857 OMV589815:OMV589857 OCZ589815:OCZ589857 NTD589815:NTD589857 NJH589815:NJH589857 MZL589815:MZL589857 MPP589815:MPP589857 MFT589815:MFT589857 LVX589815:LVX589857 LMB589815:LMB589857 LCF589815:LCF589857 KSJ589815:KSJ589857 KIN589815:KIN589857 JYR589815:JYR589857 JOV589815:JOV589857 JEZ589815:JEZ589857 IVD589815:IVD589857 ILH589815:ILH589857 IBL589815:IBL589857 HRP589815:HRP589857 HHT589815:HHT589857 GXX589815:GXX589857 GOB589815:GOB589857 GEF589815:GEF589857 FUJ589815:FUJ589857 FKN589815:FKN589857 FAR589815:FAR589857 EQV589815:EQV589857 EGZ589815:EGZ589857 DXD589815:DXD589857 DNH589815:DNH589857 DDL589815:DDL589857 CTP589815:CTP589857 CJT589815:CJT589857 BZX589815:BZX589857 BQB589815:BQB589857 BGF589815:BGF589857 AWJ589815:AWJ589857 AMN589815:AMN589857 ACR589815:ACR589857 SV589815:SV589857 IZ589815:IZ589857 D589815:D589857 WVL524279:WVL524321 WLP524279:WLP524321 WBT524279:WBT524321 VRX524279:VRX524321 VIB524279:VIB524321 UYF524279:UYF524321 UOJ524279:UOJ524321 UEN524279:UEN524321 TUR524279:TUR524321 TKV524279:TKV524321 TAZ524279:TAZ524321 SRD524279:SRD524321 SHH524279:SHH524321 RXL524279:RXL524321 RNP524279:RNP524321 RDT524279:RDT524321 QTX524279:QTX524321 QKB524279:QKB524321 QAF524279:QAF524321 PQJ524279:PQJ524321 PGN524279:PGN524321 OWR524279:OWR524321 OMV524279:OMV524321 OCZ524279:OCZ524321 NTD524279:NTD524321 NJH524279:NJH524321 MZL524279:MZL524321 MPP524279:MPP524321 MFT524279:MFT524321 LVX524279:LVX524321 LMB524279:LMB524321 LCF524279:LCF524321 KSJ524279:KSJ524321 KIN524279:KIN524321 JYR524279:JYR524321 JOV524279:JOV524321 JEZ524279:JEZ524321 IVD524279:IVD524321 ILH524279:ILH524321 IBL524279:IBL524321 HRP524279:HRP524321 HHT524279:HHT524321 GXX524279:GXX524321 GOB524279:GOB524321 GEF524279:GEF524321 FUJ524279:FUJ524321 FKN524279:FKN524321 FAR524279:FAR524321 EQV524279:EQV524321 EGZ524279:EGZ524321 DXD524279:DXD524321 DNH524279:DNH524321 DDL524279:DDL524321 CTP524279:CTP524321 CJT524279:CJT524321 BZX524279:BZX524321 BQB524279:BQB524321 BGF524279:BGF524321 AWJ524279:AWJ524321 AMN524279:AMN524321 ACR524279:ACR524321 SV524279:SV524321 IZ524279:IZ524321 D524279:D524321 WVL458743:WVL458785 WLP458743:WLP458785 WBT458743:WBT458785 VRX458743:VRX458785 VIB458743:VIB458785 UYF458743:UYF458785 UOJ458743:UOJ458785 UEN458743:UEN458785 TUR458743:TUR458785 TKV458743:TKV458785 TAZ458743:TAZ458785 SRD458743:SRD458785 SHH458743:SHH458785 RXL458743:RXL458785 RNP458743:RNP458785 RDT458743:RDT458785 QTX458743:QTX458785 QKB458743:QKB458785 QAF458743:QAF458785 PQJ458743:PQJ458785 PGN458743:PGN458785 OWR458743:OWR458785 OMV458743:OMV458785 OCZ458743:OCZ458785 NTD458743:NTD458785 NJH458743:NJH458785 MZL458743:MZL458785 MPP458743:MPP458785 MFT458743:MFT458785 LVX458743:LVX458785 LMB458743:LMB458785 LCF458743:LCF458785 KSJ458743:KSJ458785 KIN458743:KIN458785 JYR458743:JYR458785 JOV458743:JOV458785 JEZ458743:JEZ458785 IVD458743:IVD458785 ILH458743:ILH458785 IBL458743:IBL458785 HRP458743:HRP458785 HHT458743:HHT458785 GXX458743:GXX458785 GOB458743:GOB458785 GEF458743:GEF458785 FUJ458743:FUJ458785 FKN458743:FKN458785 FAR458743:FAR458785 EQV458743:EQV458785 EGZ458743:EGZ458785 DXD458743:DXD458785 DNH458743:DNH458785 DDL458743:DDL458785 CTP458743:CTP458785 CJT458743:CJT458785 BZX458743:BZX458785 BQB458743:BQB458785 BGF458743:BGF458785 AWJ458743:AWJ458785 AMN458743:AMN458785 ACR458743:ACR458785 SV458743:SV458785 IZ458743:IZ458785 D458743:D458785 WVL393207:WVL393249 WLP393207:WLP393249 WBT393207:WBT393249 VRX393207:VRX393249 VIB393207:VIB393249 UYF393207:UYF393249 UOJ393207:UOJ393249 UEN393207:UEN393249 TUR393207:TUR393249 TKV393207:TKV393249 TAZ393207:TAZ393249 SRD393207:SRD393249 SHH393207:SHH393249 RXL393207:RXL393249 RNP393207:RNP393249 RDT393207:RDT393249 QTX393207:QTX393249 QKB393207:QKB393249 QAF393207:QAF393249 PQJ393207:PQJ393249 PGN393207:PGN393249 OWR393207:OWR393249 OMV393207:OMV393249 OCZ393207:OCZ393249 NTD393207:NTD393249 NJH393207:NJH393249 MZL393207:MZL393249 MPP393207:MPP393249 MFT393207:MFT393249 LVX393207:LVX393249 LMB393207:LMB393249 LCF393207:LCF393249 KSJ393207:KSJ393249 KIN393207:KIN393249 JYR393207:JYR393249 JOV393207:JOV393249 JEZ393207:JEZ393249 IVD393207:IVD393249 ILH393207:ILH393249 IBL393207:IBL393249 HRP393207:HRP393249 HHT393207:HHT393249 GXX393207:GXX393249 GOB393207:GOB393249 GEF393207:GEF393249 FUJ393207:FUJ393249 FKN393207:FKN393249 FAR393207:FAR393249 EQV393207:EQV393249 EGZ393207:EGZ393249 DXD393207:DXD393249 DNH393207:DNH393249 DDL393207:DDL393249 CTP393207:CTP393249 CJT393207:CJT393249 BZX393207:BZX393249 BQB393207:BQB393249 BGF393207:BGF393249 AWJ393207:AWJ393249 AMN393207:AMN393249 ACR393207:ACR393249 SV393207:SV393249 IZ393207:IZ393249 D393207:D393249 WVL327671:WVL327713 WLP327671:WLP327713 WBT327671:WBT327713 VRX327671:VRX327713 VIB327671:VIB327713 UYF327671:UYF327713 UOJ327671:UOJ327713 UEN327671:UEN327713 TUR327671:TUR327713 TKV327671:TKV327713 TAZ327671:TAZ327713 SRD327671:SRD327713 SHH327671:SHH327713 RXL327671:RXL327713 RNP327671:RNP327713 RDT327671:RDT327713 QTX327671:QTX327713 QKB327671:QKB327713 QAF327671:QAF327713 PQJ327671:PQJ327713 PGN327671:PGN327713 OWR327671:OWR327713 OMV327671:OMV327713 OCZ327671:OCZ327713 NTD327671:NTD327713 NJH327671:NJH327713 MZL327671:MZL327713 MPP327671:MPP327713 MFT327671:MFT327713 LVX327671:LVX327713 LMB327671:LMB327713 LCF327671:LCF327713 KSJ327671:KSJ327713 KIN327671:KIN327713 JYR327671:JYR327713 JOV327671:JOV327713 JEZ327671:JEZ327713 IVD327671:IVD327713 ILH327671:ILH327713 IBL327671:IBL327713 HRP327671:HRP327713 HHT327671:HHT327713 GXX327671:GXX327713 GOB327671:GOB327713 GEF327671:GEF327713 FUJ327671:FUJ327713 FKN327671:FKN327713 FAR327671:FAR327713 EQV327671:EQV327713 EGZ327671:EGZ327713 DXD327671:DXD327713 DNH327671:DNH327713 DDL327671:DDL327713 CTP327671:CTP327713 CJT327671:CJT327713 BZX327671:BZX327713 BQB327671:BQB327713 BGF327671:BGF327713 AWJ327671:AWJ327713 AMN327671:AMN327713 ACR327671:ACR327713 SV327671:SV327713 IZ327671:IZ327713 D327671:D327713 WVL262135:WVL262177 WLP262135:WLP262177 WBT262135:WBT262177 VRX262135:VRX262177 VIB262135:VIB262177 UYF262135:UYF262177 UOJ262135:UOJ262177 UEN262135:UEN262177 TUR262135:TUR262177 TKV262135:TKV262177 TAZ262135:TAZ262177 SRD262135:SRD262177 SHH262135:SHH262177 RXL262135:RXL262177 RNP262135:RNP262177 RDT262135:RDT262177 QTX262135:QTX262177 QKB262135:QKB262177 QAF262135:QAF262177 PQJ262135:PQJ262177 PGN262135:PGN262177 OWR262135:OWR262177 OMV262135:OMV262177 OCZ262135:OCZ262177 NTD262135:NTD262177 NJH262135:NJH262177 MZL262135:MZL262177 MPP262135:MPP262177 MFT262135:MFT262177 LVX262135:LVX262177 LMB262135:LMB262177 LCF262135:LCF262177 KSJ262135:KSJ262177 KIN262135:KIN262177 JYR262135:JYR262177 JOV262135:JOV262177 JEZ262135:JEZ262177 IVD262135:IVD262177 ILH262135:ILH262177 IBL262135:IBL262177 HRP262135:HRP262177 HHT262135:HHT262177 GXX262135:GXX262177 GOB262135:GOB262177 GEF262135:GEF262177 FUJ262135:FUJ262177 FKN262135:FKN262177 FAR262135:FAR262177 EQV262135:EQV262177 EGZ262135:EGZ262177 DXD262135:DXD262177 DNH262135:DNH262177 DDL262135:DDL262177 CTP262135:CTP262177 CJT262135:CJT262177 BZX262135:BZX262177 BQB262135:BQB262177 BGF262135:BGF262177 AWJ262135:AWJ262177 AMN262135:AMN262177 ACR262135:ACR262177 SV262135:SV262177 IZ262135:IZ262177 D262135:D262177 WVL196599:WVL196641 WLP196599:WLP196641 WBT196599:WBT196641 VRX196599:VRX196641 VIB196599:VIB196641 UYF196599:UYF196641 UOJ196599:UOJ196641 UEN196599:UEN196641 TUR196599:TUR196641 TKV196599:TKV196641 TAZ196599:TAZ196641 SRD196599:SRD196641 SHH196599:SHH196641 RXL196599:RXL196641 RNP196599:RNP196641 RDT196599:RDT196641 QTX196599:QTX196641 QKB196599:QKB196641 QAF196599:QAF196641 PQJ196599:PQJ196641 PGN196599:PGN196641 OWR196599:OWR196641 OMV196599:OMV196641 OCZ196599:OCZ196641 NTD196599:NTD196641 NJH196599:NJH196641 MZL196599:MZL196641 MPP196599:MPP196641 MFT196599:MFT196641 LVX196599:LVX196641 LMB196599:LMB196641 LCF196599:LCF196641 KSJ196599:KSJ196641 KIN196599:KIN196641 JYR196599:JYR196641 JOV196599:JOV196641 JEZ196599:JEZ196641 IVD196599:IVD196641 ILH196599:ILH196641 IBL196599:IBL196641 HRP196599:HRP196641 HHT196599:HHT196641 GXX196599:GXX196641 GOB196599:GOB196641 GEF196599:GEF196641 FUJ196599:FUJ196641 FKN196599:FKN196641 FAR196599:FAR196641 EQV196599:EQV196641 EGZ196599:EGZ196641 DXD196599:DXD196641 DNH196599:DNH196641 DDL196599:DDL196641 CTP196599:CTP196641 CJT196599:CJT196641 BZX196599:BZX196641 BQB196599:BQB196641 BGF196599:BGF196641 AWJ196599:AWJ196641 AMN196599:AMN196641 ACR196599:ACR196641 SV196599:SV196641 IZ196599:IZ196641 D196599:D196641 WVL131063:WVL131105 WLP131063:WLP131105 WBT131063:WBT131105 VRX131063:VRX131105 VIB131063:VIB131105 UYF131063:UYF131105 UOJ131063:UOJ131105 UEN131063:UEN131105 TUR131063:TUR131105 TKV131063:TKV131105 TAZ131063:TAZ131105 SRD131063:SRD131105 SHH131063:SHH131105 RXL131063:RXL131105 RNP131063:RNP131105 RDT131063:RDT131105 QTX131063:QTX131105 QKB131063:QKB131105 QAF131063:QAF131105 PQJ131063:PQJ131105 PGN131063:PGN131105 OWR131063:OWR131105 OMV131063:OMV131105 OCZ131063:OCZ131105 NTD131063:NTD131105 NJH131063:NJH131105 MZL131063:MZL131105 MPP131063:MPP131105 MFT131063:MFT131105 LVX131063:LVX131105 LMB131063:LMB131105 LCF131063:LCF131105 KSJ131063:KSJ131105 KIN131063:KIN131105 JYR131063:JYR131105 JOV131063:JOV131105 JEZ131063:JEZ131105 IVD131063:IVD131105 ILH131063:ILH131105 IBL131063:IBL131105 HRP131063:HRP131105 HHT131063:HHT131105 GXX131063:GXX131105 GOB131063:GOB131105 GEF131063:GEF131105 FUJ131063:FUJ131105 FKN131063:FKN131105 FAR131063:FAR131105 EQV131063:EQV131105 EGZ131063:EGZ131105 DXD131063:DXD131105 DNH131063:DNH131105 DDL131063:DDL131105 CTP131063:CTP131105 CJT131063:CJT131105 BZX131063:BZX131105 BQB131063:BQB131105 BGF131063:BGF131105 AWJ131063:AWJ131105 AMN131063:AMN131105 ACR131063:ACR131105 SV131063:SV131105 IZ131063:IZ131105 D131063:D131105 WVL65527:WVL65569 WLP65527:WLP65569 WBT65527:WBT65569 VRX65527:VRX65569 VIB65527:VIB65569 UYF65527:UYF65569 UOJ65527:UOJ65569 UEN65527:UEN65569 TUR65527:TUR65569 TKV65527:TKV65569 TAZ65527:TAZ65569 SRD65527:SRD65569 SHH65527:SHH65569 RXL65527:RXL65569 RNP65527:RNP65569 RDT65527:RDT65569 QTX65527:QTX65569 QKB65527:QKB65569 QAF65527:QAF65569 PQJ65527:PQJ65569 PGN65527:PGN65569 OWR65527:OWR65569 OMV65527:OMV65569 OCZ65527:OCZ65569 NTD65527:NTD65569 NJH65527:NJH65569 MZL65527:MZL65569 MPP65527:MPP65569 MFT65527:MFT65569 LVX65527:LVX65569 LMB65527:LMB65569 LCF65527:LCF65569 KSJ65527:KSJ65569 KIN65527:KIN65569 JYR65527:JYR65569 JOV65527:JOV65569 JEZ65527:JEZ65569 IVD65527:IVD65569 ILH65527:ILH65569 IBL65527:IBL65569 HRP65527:HRP65569 HHT65527:HHT65569 GXX65527:GXX65569 GOB65527:GOB65569 GEF65527:GEF65569 FUJ65527:FUJ65569 FKN65527:FKN65569 FAR65527:FAR65569 EQV65527:EQV65569 EGZ65527:EGZ65569 DXD65527:DXD65569 DNH65527:DNH65569 DDL65527:DDL65569 CTP65527:CTP65569 CJT65527:CJT65569 BZX65527:BZX65569 BQB65527:BQB65569 BGF65527:BGF65569 AWJ65527:AWJ65569 AMN65527:AMN65569 ACR65527:ACR65569 SV65527:SV65569 IZ65527:IZ65569 WVL9:WVL34 WLP9:WLP34 WBT9:WBT34 VRX9:VRX34 VIB9:VIB34 UYF9:UYF34 UOJ9:UOJ34 UEN9:UEN34 TUR9:TUR34 TKV9:TKV34 TAZ9:TAZ34 SRD9:SRD34 SHH9:SHH34 RXL9:RXL34 RNP9:RNP34 RDT9:RDT34 QTX9:QTX34 QKB9:QKB34 QAF9:QAF34 PQJ9:PQJ34 PGN9:PGN34 OWR9:OWR34 OMV9:OMV34 OCZ9:OCZ34 NTD9:NTD34 NJH9:NJH34 MZL9:MZL34 MPP9:MPP34 MFT9:MFT34 LVX9:LVX34 LMB9:LMB34 LCF9:LCF34 KSJ9:KSJ34 KIN9:KIN34 JYR9:JYR34 JOV9:JOV34 JEZ9:JEZ34 IVD9:IVD34 ILH9:ILH34 IBL9:IBL34 HRP9:HRP34 HHT9:HHT34 GXX9:GXX34 GOB9:GOB34 GEF9:GEF34 FUJ9:FUJ34 FKN9:FKN34 FAR9:FAR34 EQV9:EQV34 EGZ9:EGZ34 DXD9:DXD34 DNH9:DNH34 DDL9:DDL34 CTP9:CTP34 CJT9:CJT34 BZX9:BZX34 BQB9:BQB34 BGF9:BGF34 AWJ9:AWJ34 AMN9:AMN34 ACR9:ACR34 SV9:SV34 IZ9:IZ34 D9:D34">
      <formula1>$D$47:$D$381</formula1>
    </dataValidation>
  </dataValidations>
  <pageMargins left="1" right="0.25" top="1.25" bottom="0.5" header="0.5" footer="0.25"/>
  <pageSetup scale="60" orientation="portrait" r:id="rId1"/>
  <headerFooter scaleWithDoc="0" alignWithMargins="0">
    <oddHeader>&amp;R&amp;"Times New Roman,Regular"PacifiCorp Docket UE-100749
Exhibit No. ___ (MDF-2)
Page &amp;P of &amp;N
Revised 12/6/10</oddHeader>
  </headerFooter>
  <drawing r:id="rId2"/>
</worksheet>
</file>

<file path=xl/worksheets/sheet34.xml><?xml version="1.0" encoding="utf-8"?>
<worksheet xmlns="http://schemas.openxmlformats.org/spreadsheetml/2006/main" xmlns:r="http://schemas.openxmlformats.org/officeDocument/2006/relationships">
  <dimension ref="A1:H67"/>
  <sheetViews>
    <sheetView tabSelected="1" zoomScaleNormal="100" workbookViewId="0">
      <selection activeCell="I6" sqref="I6"/>
    </sheetView>
  </sheetViews>
  <sheetFormatPr defaultColWidth="9.140625" defaultRowHeight="12.75"/>
  <cols>
    <col min="1" max="1" width="25.7109375" style="14" customWidth="1"/>
    <col min="2" max="2" width="36" style="14" customWidth="1"/>
    <col min="3" max="3" width="11.42578125" style="14" customWidth="1"/>
    <col min="4" max="4" width="6.28515625" style="158" bestFit="1" customWidth="1"/>
    <col min="5" max="5" width="13.42578125" style="14" bestFit="1" customWidth="1"/>
    <col min="6" max="6" width="15.140625" style="158" customWidth="1"/>
    <col min="7" max="7" width="13.140625" style="158" customWidth="1"/>
    <col min="8" max="8" width="17.140625" style="14" customWidth="1"/>
    <col min="9" max="16384" width="9.140625" style="14"/>
  </cols>
  <sheetData>
    <row r="1" spans="1:8" ht="15.75">
      <c r="A1" s="1" t="s">
        <v>134</v>
      </c>
      <c r="B1" s="1"/>
      <c r="C1" s="1"/>
      <c r="D1" s="870"/>
      <c r="E1" s="1"/>
      <c r="F1" s="870"/>
      <c r="G1" s="870"/>
      <c r="H1" s="1"/>
    </row>
    <row r="2" spans="1:8" ht="15.75">
      <c r="A2" s="1" t="s">
        <v>578</v>
      </c>
      <c r="B2" s="1"/>
      <c r="C2" s="1"/>
      <c r="D2" s="870"/>
      <c r="E2" s="1"/>
      <c r="F2" s="870"/>
      <c r="G2" s="870"/>
      <c r="H2" s="1"/>
    </row>
    <row r="3" spans="1:8" ht="15.75">
      <c r="A3" s="1" t="s">
        <v>922</v>
      </c>
      <c r="B3" s="1"/>
      <c r="C3" s="1"/>
      <c r="D3" s="870"/>
      <c r="E3" s="1"/>
      <c r="F3" s="870"/>
      <c r="G3" s="870"/>
      <c r="H3" s="1"/>
    </row>
    <row r="4" spans="1:8" ht="15.75">
      <c r="A4" s="1"/>
      <c r="B4" s="1"/>
      <c r="C4" s="1"/>
      <c r="D4" s="870"/>
      <c r="E4" s="1"/>
      <c r="F4" s="870"/>
      <c r="G4" s="870"/>
      <c r="H4" s="1"/>
    </row>
    <row r="5" spans="1:8" ht="15.75">
      <c r="A5" s="1"/>
      <c r="B5" s="1"/>
      <c r="C5" s="1"/>
      <c r="D5" s="870"/>
      <c r="E5" s="1"/>
      <c r="F5" s="870"/>
      <c r="G5" s="870"/>
      <c r="H5" s="1"/>
    </row>
    <row r="6" spans="1:8" ht="15.75">
      <c r="A6" s="1"/>
      <c r="B6" s="1"/>
      <c r="C6" s="1"/>
      <c r="D6" s="870"/>
      <c r="E6" s="1" t="s">
        <v>268</v>
      </c>
      <c r="F6" s="870"/>
      <c r="G6" s="870"/>
      <c r="H6" s="870" t="s">
        <v>437</v>
      </c>
    </row>
    <row r="7" spans="1:8" ht="15.75">
      <c r="A7" s="1"/>
      <c r="B7" s="1"/>
      <c r="C7" s="1" t="s">
        <v>270</v>
      </c>
      <c r="D7" s="870" t="s">
        <v>271</v>
      </c>
      <c r="E7" s="1" t="s">
        <v>272</v>
      </c>
      <c r="F7" s="870" t="s">
        <v>273</v>
      </c>
      <c r="G7" s="870" t="s">
        <v>274</v>
      </c>
      <c r="H7" s="870" t="s">
        <v>275</v>
      </c>
    </row>
    <row r="8" spans="1:8" ht="15.75">
      <c r="A8" s="1" t="s">
        <v>380</v>
      </c>
      <c r="B8" s="1"/>
      <c r="C8" s="1"/>
      <c r="D8" s="870"/>
      <c r="E8" s="1"/>
      <c r="F8" s="870"/>
      <c r="G8" s="870"/>
      <c r="H8" s="1"/>
    </row>
    <row r="9" spans="1:8" ht="15.75">
      <c r="A9" s="1" t="s">
        <v>660</v>
      </c>
      <c r="B9" s="1"/>
      <c r="C9" s="1">
        <v>555</v>
      </c>
      <c r="D9" s="870">
        <v>1</v>
      </c>
      <c r="E9" s="1285">
        <v>25337357</v>
      </c>
      <c r="F9" s="870" t="s">
        <v>312</v>
      </c>
      <c r="G9" s="1262" t="s">
        <v>281</v>
      </c>
      <c r="H9" s="21">
        <v>0</v>
      </c>
    </row>
    <row r="10" spans="1:8" ht="15.75">
      <c r="A10" s="1" t="s">
        <v>660</v>
      </c>
      <c r="B10" s="1"/>
      <c r="C10" s="1">
        <v>555</v>
      </c>
      <c r="D10" s="870">
        <v>1</v>
      </c>
      <c r="E10" s="1285">
        <v>8025121</v>
      </c>
      <c r="F10" s="870" t="s">
        <v>280</v>
      </c>
      <c r="G10" s="1262" t="s">
        <v>281</v>
      </c>
      <c r="H10" s="21">
        <f>+E10</f>
        <v>8025121</v>
      </c>
    </row>
    <row r="11" spans="1:8" ht="15.75">
      <c r="A11" s="1" t="s">
        <v>660</v>
      </c>
      <c r="B11" s="1"/>
      <c r="C11" s="1">
        <v>555</v>
      </c>
      <c r="D11" s="870">
        <v>1</v>
      </c>
      <c r="E11" s="1285">
        <v>-154710</v>
      </c>
      <c r="F11" s="870" t="s">
        <v>315</v>
      </c>
      <c r="G11" s="1262" t="s">
        <v>281</v>
      </c>
      <c r="H11" s="21">
        <v>0</v>
      </c>
    </row>
    <row r="12" spans="1:8" ht="16.5" thickBot="1">
      <c r="A12" s="1"/>
      <c r="B12" s="1"/>
      <c r="C12" s="1"/>
      <c r="D12" s="870"/>
      <c r="E12" s="1443">
        <f>+E11+E10+E9</f>
        <v>33207768</v>
      </c>
      <c r="F12" s="870"/>
      <c r="G12" s="1262"/>
      <c r="H12" s="1443">
        <f>+H11+H10+H9</f>
        <v>8025121</v>
      </c>
    </row>
    <row r="13" spans="1:8" ht="15.75">
      <c r="A13" s="1"/>
      <c r="B13" s="1"/>
      <c r="C13" s="1"/>
      <c r="D13" s="870"/>
      <c r="E13" s="1285"/>
      <c r="F13" s="870"/>
      <c r="G13" s="1262"/>
      <c r="H13" s="21"/>
    </row>
    <row r="14" spans="1:8" ht="15.75">
      <c r="A14" s="1"/>
      <c r="B14" s="1"/>
      <c r="C14" s="1"/>
      <c r="D14" s="870"/>
      <c r="E14" s="1285"/>
      <c r="F14" s="870"/>
      <c r="G14" s="1262"/>
      <c r="H14" s="21"/>
    </row>
    <row r="15" spans="1:8" ht="15.75">
      <c r="A15" s="1"/>
      <c r="B15" s="1"/>
      <c r="C15" s="1"/>
      <c r="D15" s="870"/>
      <c r="E15" s="1285"/>
      <c r="F15" s="870"/>
      <c r="G15" s="1262"/>
      <c r="H15" s="21"/>
    </row>
    <row r="16" spans="1:8" ht="15.75">
      <c r="A16" s="1"/>
      <c r="B16" s="1"/>
      <c r="C16" s="1"/>
      <c r="D16" s="870"/>
      <c r="E16" s="1285"/>
      <c r="F16" s="870"/>
      <c r="G16" s="1262"/>
      <c r="H16" s="21"/>
    </row>
    <row r="17" spans="1:8" ht="15.75">
      <c r="A17" s="1" t="s">
        <v>400</v>
      </c>
      <c r="B17" s="1"/>
      <c r="C17" s="1"/>
      <c r="D17" s="870"/>
      <c r="E17" s="1285"/>
      <c r="F17" s="870"/>
      <c r="G17" s="1262"/>
      <c r="H17" s="21"/>
    </row>
    <row r="18" spans="1:8" ht="15.75">
      <c r="A18" s="1"/>
      <c r="B18" s="1"/>
      <c r="C18" s="1"/>
      <c r="D18" s="870"/>
      <c r="E18" s="1285"/>
      <c r="F18" s="870"/>
      <c r="G18" s="1262"/>
      <c r="H18" s="21"/>
    </row>
    <row r="19" spans="1:8" ht="15.75">
      <c r="A19" s="1039"/>
      <c r="B19" s="1040"/>
      <c r="C19" s="1040"/>
      <c r="D19" s="1041"/>
      <c r="E19" s="1286"/>
      <c r="F19" s="1041"/>
      <c r="G19" s="1277"/>
      <c r="H19" s="1287"/>
    </row>
    <row r="20" spans="1:8" ht="15.75">
      <c r="A20" s="1288"/>
      <c r="B20" s="879"/>
      <c r="C20" s="879"/>
      <c r="D20" s="7"/>
      <c r="E20" s="1289"/>
      <c r="F20" s="7"/>
      <c r="G20" s="1265"/>
      <c r="H20" s="1290"/>
    </row>
    <row r="21" spans="1:8" ht="15.75">
      <c r="A21" s="1288"/>
      <c r="B21" s="879"/>
      <c r="C21" s="879"/>
      <c r="D21" s="7"/>
      <c r="E21" s="1289"/>
      <c r="F21" s="7"/>
      <c r="G21" s="1265"/>
      <c r="H21" s="1290"/>
    </row>
    <row r="22" spans="1:8" ht="15.75">
      <c r="A22" s="1288"/>
      <c r="B22" s="879"/>
      <c r="C22" s="879"/>
      <c r="D22" s="7"/>
      <c r="E22" s="1289"/>
      <c r="F22" s="7"/>
      <c r="G22" s="1265"/>
      <c r="H22" s="1290"/>
    </row>
    <row r="23" spans="1:8" ht="15.75">
      <c r="A23" s="1288"/>
      <c r="B23" s="879"/>
      <c r="C23" s="879"/>
      <c r="D23" s="7"/>
      <c r="E23" s="1289"/>
      <c r="F23" s="7"/>
      <c r="G23" s="1265"/>
      <c r="H23" s="1290"/>
    </row>
    <row r="24" spans="1:8" ht="15.75">
      <c r="A24" s="1288"/>
      <c r="B24" s="879"/>
      <c r="C24" s="879"/>
      <c r="D24" s="7"/>
      <c r="E24" s="1196"/>
      <c r="F24" s="7"/>
      <c r="G24" s="1265"/>
      <c r="H24" s="1290"/>
    </row>
    <row r="25" spans="1:8" ht="15.75">
      <c r="A25" s="1288"/>
      <c r="B25" s="879"/>
      <c r="C25" s="879"/>
      <c r="D25" s="7"/>
      <c r="E25" s="1196"/>
      <c r="F25" s="7"/>
      <c r="G25" s="1444"/>
      <c r="H25" s="1290"/>
    </row>
    <row r="26" spans="1:8" ht="15.75">
      <c r="A26" s="1291"/>
      <c r="B26" s="3"/>
      <c r="C26" s="3"/>
      <c r="D26" s="1047"/>
      <c r="E26" s="1445"/>
      <c r="F26" s="1047"/>
      <c r="G26" s="1446"/>
      <c r="H26" s="1292"/>
    </row>
    <row r="27" spans="1:8" ht="15.75">
      <c r="A27" s="1"/>
      <c r="B27" s="1"/>
      <c r="C27" s="1"/>
      <c r="D27" s="870"/>
      <c r="E27" s="21"/>
      <c r="F27" s="870"/>
      <c r="G27" s="1447"/>
      <c r="H27" s="21"/>
    </row>
    <row r="28" spans="1:8">
      <c r="E28" s="198"/>
      <c r="G28" s="477"/>
      <c r="H28" s="198"/>
    </row>
    <row r="29" spans="1:8">
      <c r="E29" s="198"/>
      <c r="G29" s="477"/>
      <c r="H29" s="198"/>
    </row>
    <row r="30" spans="1:8">
      <c r="E30" s="198"/>
      <c r="G30" s="477"/>
      <c r="H30" s="198"/>
    </row>
    <row r="31" spans="1:8">
      <c r="E31" s="198"/>
      <c r="G31" s="477"/>
      <c r="H31" s="198"/>
    </row>
    <row r="32" spans="1:8">
      <c r="E32" s="198"/>
      <c r="G32" s="477"/>
      <c r="H32" s="198"/>
    </row>
    <row r="33" spans="5:8">
      <c r="E33" s="198"/>
      <c r="G33" s="477"/>
      <c r="H33" s="198"/>
    </row>
    <row r="34" spans="5:8">
      <c r="E34" s="198"/>
      <c r="G34" s="477"/>
      <c r="H34" s="198"/>
    </row>
    <row r="35" spans="5:8">
      <c r="E35" s="198"/>
      <c r="G35" s="477"/>
      <c r="H35" s="198"/>
    </row>
    <row r="36" spans="5:8">
      <c r="E36" s="198"/>
      <c r="G36" s="477"/>
      <c r="H36" s="198"/>
    </row>
    <row r="37" spans="5:8">
      <c r="E37" s="198"/>
      <c r="G37" s="477"/>
      <c r="H37" s="198"/>
    </row>
    <row r="38" spans="5:8">
      <c r="E38" s="198"/>
      <c r="G38" s="477"/>
      <c r="H38" s="198"/>
    </row>
    <row r="39" spans="5:8">
      <c r="E39" s="198"/>
      <c r="G39" s="477"/>
      <c r="H39" s="198"/>
    </row>
    <row r="40" spans="5:8">
      <c r="E40" s="198"/>
      <c r="G40" s="477"/>
      <c r="H40" s="198"/>
    </row>
    <row r="41" spans="5:8">
      <c r="E41" s="198"/>
    </row>
    <row r="42" spans="5:8">
      <c r="E42" s="198"/>
    </row>
    <row r="44" spans="5:8">
      <c r="E44" s="198"/>
    </row>
    <row r="57" spans="5:5">
      <c r="E57" s="478"/>
    </row>
    <row r="67" spans="4:7" s="68" customFormat="1">
      <c r="D67" s="77"/>
      <c r="F67" s="77"/>
      <c r="G67" s="77"/>
    </row>
  </sheetData>
  <pageMargins left="1" right="0.25" top="1.25" bottom="0.5" header="0.5" footer="0.25"/>
  <pageSetup scale="60" orientation="portrait" r:id="rId1"/>
  <headerFooter scaleWithDoc="0" alignWithMargins="0">
    <oddHeader>&amp;R&amp;"Times New Roman,Regular"PacifiCorp Docket UE-100749
Exhibit No. ___ (MDF-2)
Page &amp;P of &amp;N
Revised 12/6/10</oddHeader>
  </headerFooter>
  <drawing r:id="rId2"/>
</worksheet>
</file>

<file path=xl/worksheets/sheet35.xml><?xml version="1.0" encoding="utf-8"?>
<worksheet xmlns="http://schemas.openxmlformats.org/spreadsheetml/2006/main" xmlns:r="http://schemas.openxmlformats.org/officeDocument/2006/relationships">
  <dimension ref="B1:J67"/>
  <sheetViews>
    <sheetView tabSelected="1" zoomScaleNormal="100" workbookViewId="0">
      <selection activeCell="I6" sqref="I6"/>
    </sheetView>
  </sheetViews>
  <sheetFormatPr defaultColWidth="9.140625" defaultRowHeight="12.75"/>
  <cols>
    <col min="1" max="1" width="5.85546875" style="14" customWidth="1"/>
    <col min="2" max="2" width="36" style="14" customWidth="1"/>
    <col min="3" max="3" width="18.140625" style="14" customWidth="1"/>
    <col min="4" max="4" width="11.28515625" style="14" bestFit="1" customWidth="1"/>
    <col min="5" max="5" width="9.140625" style="14"/>
    <col min="6" max="6" width="15.140625" style="14" customWidth="1"/>
    <col min="7" max="8" width="9.140625" style="14"/>
    <col min="9" max="9" width="13.7109375" style="14" bestFit="1" customWidth="1"/>
    <col min="10" max="16384" width="9.140625" style="14"/>
  </cols>
  <sheetData>
    <row r="1" spans="2:9">
      <c r="B1" s="176" t="s">
        <v>134</v>
      </c>
    </row>
    <row r="2" spans="2:9">
      <c r="B2" s="176" t="s">
        <v>578</v>
      </c>
    </row>
    <row r="3" spans="2:9">
      <c r="B3" s="176" t="s">
        <v>923</v>
      </c>
    </row>
    <row r="6" spans="2:9">
      <c r="F6" s="14" t="s">
        <v>268</v>
      </c>
      <c r="I6" s="14" t="s">
        <v>437</v>
      </c>
    </row>
    <row r="7" spans="2:9">
      <c r="D7" s="14" t="s">
        <v>270</v>
      </c>
      <c r="E7" s="14" t="s">
        <v>271</v>
      </c>
      <c r="F7" s="14" t="s">
        <v>272</v>
      </c>
      <c r="G7" s="14" t="s">
        <v>273</v>
      </c>
      <c r="H7" s="14" t="s">
        <v>274</v>
      </c>
      <c r="I7" s="14" t="s">
        <v>275</v>
      </c>
    </row>
    <row r="8" spans="2:9">
      <c r="B8" s="14" t="s">
        <v>444</v>
      </c>
    </row>
    <row r="9" spans="2:9">
      <c r="B9" s="14" t="s">
        <v>383</v>
      </c>
      <c r="D9" s="14">
        <v>456</v>
      </c>
      <c r="E9" s="14">
        <v>3</v>
      </c>
      <c r="F9" s="198">
        <f>+F18</f>
        <v>5336012.2181749996</v>
      </c>
      <c r="G9" s="14" t="s">
        <v>386</v>
      </c>
      <c r="H9" s="296">
        <v>0.220870814871235</v>
      </c>
      <c r="I9" s="198">
        <f>+H9*F9</f>
        <v>1178569.3667911782</v>
      </c>
    </row>
    <row r="10" spans="2:9">
      <c r="F10" s="295"/>
      <c r="H10" s="296"/>
      <c r="I10" s="198"/>
    </row>
    <row r="11" spans="2:9">
      <c r="F11" s="295"/>
      <c r="H11" s="296"/>
      <c r="I11" s="198"/>
    </row>
    <row r="12" spans="2:9">
      <c r="B12" s="14" t="s">
        <v>390</v>
      </c>
      <c r="F12" s="295"/>
      <c r="H12" s="296"/>
      <c r="I12" s="198"/>
    </row>
    <row r="13" spans="2:9">
      <c r="F13" s="479" t="s">
        <v>460</v>
      </c>
      <c r="H13" s="296"/>
      <c r="I13" s="198"/>
    </row>
    <row r="14" spans="2:9">
      <c r="F14" s="480">
        <v>40999</v>
      </c>
      <c r="H14" s="296"/>
      <c r="I14" s="198"/>
    </row>
    <row r="15" spans="2:9">
      <c r="B15" s="14" t="s">
        <v>461</v>
      </c>
      <c r="F15" s="479"/>
      <c r="H15" s="296"/>
      <c r="I15" s="198"/>
    </row>
    <row r="16" spans="2:9">
      <c r="B16" s="14" t="s">
        <v>462</v>
      </c>
      <c r="F16" s="163">
        <v>4790327.4681749996</v>
      </c>
      <c r="H16" s="296"/>
      <c r="I16" s="295"/>
    </row>
    <row r="17" spans="2:10">
      <c r="B17" s="14" t="s">
        <v>464</v>
      </c>
      <c r="F17" s="163">
        <v>545684.75</v>
      </c>
      <c r="H17" s="296"/>
      <c r="I17" s="198"/>
    </row>
    <row r="18" spans="2:10" ht="13.5" thickBot="1">
      <c r="B18" s="14" t="s">
        <v>465</v>
      </c>
      <c r="F18" s="481">
        <f>+F17+F16</f>
        <v>5336012.2181749996</v>
      </c>
      <c r="H18" s="296"/>
      <c r="I18" s="198"/>
    </row>
    <row r="19" spans="2:10">
      <c r="F19" s="295"/>
      <c r="H19" s="296"/>
      <c r="I19" s="198"/>
    </row>
    <row r="20" spans="2:10">
      <c r="F20" s="295"/>
      <c r="H20" s="296"/>
      <c r="I20" s="198"/>
    </row>
    <row r="21" spans="2:10">
      <c r="F21" s="295"/>
      <c r="H21" s="296"/>
      <c r="I21" s="198"/>
    </row>
    <row r="22" spans="2:10">
      <c r="F22" s="295"/>
      <c r="H22" s="296"/>
      <c r="I22" s="198"/>
    </row>
    <row r="23" spans="2:10">
      <c r="B23" s="14" t="s">
        <v>400</v>
      </c>
      <c r="F23" s="295"/>
      <c r="H23" s="296"/>
      <c r="I23" s="198"/>
    </row>
    <row r="24" spans="2:10">
      <c r="F24" s="198"/>
      <c r="H24" s="296"/>
      <c r="I24" s="198"/>
    </row>
    <row r="25" spans="2:10">
      <c r="B25" s="440"/>
      <c r="C25" s="441"/>
      <c r="D25" s="441"/>
      <c r="E25" s="830"/>
      <c r="F25" s="726"/>
      <c r="G25" s="726"/>
      <c r="H25" s="831"/>
      <c r="I25" s="473"/>
      <c r="J25" s="110"/>
    </row>
    <row r="26" spans="2:10">
      <c r="B26" s="444"/>
      <c r="C26" s="110"/>
      <c r="D26" s="110"/>
      <c r="E26" s="110"/>
      <c r="F26" s="270"/>
      <c r="G26" s="270"/>
      <c r="H26" s="781"/>
      <c r="I26" s="474"/>
      <c r="J26" s="110"/>
    </row>
    <row r="27" spans="2:10">
      <c r="B27" s="444"/>
      <c r="C27" s="110"/>
      <c r="D27" s="110"/>
      <c r="E27" s="271"/>
      <c r="F27" s="270"/>
      <c r="G27" s="270"/>
      <c r="H27" s="110"/>
      <c r="I27" s="474"/>
      <c r="J27" s="110"/>
    </row>
    <row r="28" spans="2:10">
      <c r="B28" s="444"/>
      <c r="C28" s="110"/>
      <c r="D28" s="110"/>
      <c r="E28" s="271"/>
      <c r="F28" s="270"/>
      <c r="G28" s="270"/>
      <c r="H28" s="781"/>
      <c r="I28" s="474"/>
      <c r="J28" s="110"/>
    </row>
    <row r="29" spans="2:10">
      <c r="B29" s="444"/>
      <c r="C29" s="110"/>
      <c r="D29" s="110"/>
      <c r="E29" s="271"/>
      <c r="F29" s="270"/>
      <c r="G29" s="270"/>
      <c r="H29" s="781"/>
      <c r="I29" s="474"/>
      <c r="J29" s="110"/>
    </row>
    <row r="30" spans="2:10">
      <c r="B30" s="444"/>
      <c r="C30" s="110"/>
      <c r="D30" s="110"/>
      <c r="E30" s="271"/>
      <c r="F30" s="270"/>
      <c r="G30" s="270"/>
      <c r="H30" s="110"/>
      <c r="I30" s="445"/>
      <c r="J30" s="110"/>
    </row>
    <row r="31" spans="2:10">
      <c r="B31" s="444"/>
      <c r="C31" s="110"/>
      <c r="D31" s="110"/>
      <c r="E31" s="110"/>
      <c r="F31" s="270"/>
      <c r="G31" s="270"/>
      <c r="H31" s="781"/>
      <c r="I31" s="474"/>
      <c r="J31" s="110"/>
    </row>
    <row r="32" spans="2:10">
      <c r="B32" s="444"/>
      <c r="C32" s="110"/>
      <c r="D32" s="110"/>
      <c r="E32" s="110"/>
      <c r="F32" s="110"/>
      <c r="G32" s="110"/>
      <c r="H32" s="110"/>
      <c r="I32" s="445"/>
      <c r="J32" s="110"/>
    </row>
    <row r="33" spans="2:10">
      <c r="B33" s="444"/>
      <c r="C33" s="110"/>
      <c r="D33" s="110"/>
      <c r="E33" s="271"/>
      <c r="F33" s="270"/>
      <c r="G33" s="270"/>
      <c r="H33" s="781"/>
      <c r="I33" s="474"/>
      <c r="J33" s="110"/>
    </row>
    <row r="34" spans="2:10">
      <c r="B34" s="444"/>
      <c r="C34" s="110"/>
      <c r="D34" s="110"/>
      <c r="E34" s="271"/>
      <c r="F34" s="270"/>
      <c r="G34" s="270"/>
      <c r="H34" s="781"/>
      <c r="I34" s="474"/>
      <c r="J34" s="110"/>
    </row>
    <row r="35" spans="2:10">
      <c r="B35" s="444"/>
      <c r="C35" s="110"/>
      <c r="D35" s="110"/>
      <c r="E35" s="271"/>
      <c r="F35" s="270"/>
      <c r="G35" s="270"/>
      <c r="H35" s="110"/>
      <c r="I35" s="445"/>
      <c r="J35" s="110"/>
    </row>
    <row r="36" spans="2:10">
      <c r="B36" s="444"/>
      <c r="C36" s="110"/>
      <c r="D36" s="110"/>
      <c r="E36" s="110"/>
      <c r="F36" s="270"/>
      <c r="G36" s="270"/>
      <c r="H36" s="781"/>
      <c r="I36" s="474"/>
      <c r="J36" s="110"/>
    </row>
    <row r="37" spans="2:10">
      <c r="B37" s="446"/>
      <c r="C37" s="447"/>
      <c r="D37" s="447"/>
      <c r="E37" s="447"/>
      <c r="F37" s="447"/>
      <c r="G37" s="447"/>
      <c r="H37" s="447"/>
      <c r="I37" s="448"/>
      <c r="J37" s="110"/>
    </row>
    <row r="38" spans="2:10">
      <c r="E38" s="478"/>
      <c r="F38" s="198"/>
      <c r="I38" s="198"/>
    </row>
    <row r="39" spans="2:10">
      <c r="E39" s="478"/>
      <c r="F39" s="198"/>
      <c r="I39" s="198"/>
    </row>
    <row r="40" spans="2:10">
      <c r="F40" s="198"/>
      <c r="G40" s="198"/>
      <c r="H40" s="166"/>
      <c r="I40" s="198"/>
    </row>
    <row r="41" spans="2:10">
      <c r="F41" s="198"/>
      <c r="H41" s="166"/>
      <c r="I41" s="198"/>
    </row>
    <row r="42" spans="2:10">
      <c r="F42" s="198"/>
      <c r="G42" s="198"/>
      <c r="H42" s="166"/>
      <c r="I42" s="198"/>
    </row>
    <row r="43" spans="2:10">
      <c r="E43" s="478"/>
      <c r="F43" s="198"/>
      <c r="G43" s="198"/>
      <c r="H43" s="166"/>
      <c r="I43" s="198"/>
    </row>
    <row r="44" spans="2:10">
      <c r="F44" s="198"/>
      <c r="G44" s="198"/>
      <c r="H44" s="166"/>
      <c r="I44" s="198"/>
    </row>
    <row r="45" spans="2:10">
      <c r="F45" s="198"/>
      <c r="G45" s="198"/>
      <c r="H45" s="166"/>
      <c r="I45" s="198"/>
    </row>
    <row r="46" spans="2:10">
      <c r="F46" s="198"/>
      <c r="G46" s="198"/>
      <c r="H46" s="166"/>
      <c r="I46" s="198"/>
    </row>
    <row r="47" spans="2:10">
      <c r="F47" s="198"/>
      <c r="G47" s="198"/>
      <c r="H47" s="166"/>
      <c r="I47" s="198"/>
    </row>
    <row r="48" spans="2:10">
      <c r="F48" s="198"/>
      <c r="H48" s="166"/>
      <c r="I48" s="198"/>
    </row>
    <row r="57" spans="6:6">
      <c r="F57" s="478"/>
    </row>
    <row r="67" s="68" customFormat="1"/>
  </sheetData>
  <pageMargins left="1" right="0.25" top="1.25" bottom="0.5" header="0.5" footer="0.25"/>
  <pageSetup scale="60" orientation="portrait" r:id="rId1"/>
  <headerFooter scaleWithDoc="0" alignWithMargins="0">
    <oddHeader>&amp;R&amp;"Times New Roman,Regular"PacifiCorp Docket UE-100749
Exhibit No. ___ (MDF-2)
Page &amp;P of &amp;N
Revised 12/6/10</oddHeader>
  </headerFooter>
  <drawing r:id="rId2"/>
</worksheet>
</file>

<file path=xl/worksheets/sheet36.xml><?xml version="1.0" encoding="utf-8"?>
<worksheet xmlns="http://schemas.openxmlformats.org/spreadsheetml/2006/main" xmlns:r="http://schemas.openxmlformats.org/officeDocument/2006/relationships">
  <dimension ref="A1:H67"/>
  <sheetViews>
    <sheetView tabSelected="1" zoomScaleNormal="100" workbookViewId="0">
      <selection activeCell="I6" sqref="I6"/>
    </sheetView>
  </sheetViews>
  <sheetFormatPr defaultColWidth="9.140625" defaultRowHeight="15.75"/>
  <cols>
    <col min="1" max="1" width="41.7109375" style="1" bestFit="1" customWidth="1"/>
    <col min="2" max="2" width="36" style="1" customWidth="1"/>
    <col min="3" max="3" width="9.42578125" style="1" bestFit="1" customWidth="1"/>
    <col min="4" max="4" width="14.7109375" style="1" bestFit="1" customWidth="1"/>
    <col min="5" max="5" width="9.140625" style="1"/>
    <col min="6" max="6" width="15.140625" style="1" customWidth="1"/>
    <col min="7" max="7" width="18.42578125" style="1" customWidth="1"/>
    <col min="8" max="8" width="10.42578125" style="1" bestFit="1" customWidth="1"/>
    <col min="9" max="16384" width="9.140625" style="1"/>
  </cols>
  <sheetData>
    <row r="1" spans="1:7">
      <c r="A1" s="1" t="s">
        <v>134</v>
      </c>
    </row>
    <row r="2" spans="1:7">
      <c r="A2" s="1" t="s">
        <v>578</v>
      </c>
    </row>
    <row r="3" spans="1:7">
      <c r="A3" s="1" t="s">
        <v>924</v>
      </c>
    </row>
    <row r="6" spans="1:7">
      <c r="D6" s="1" t="s">
        <v>268</v>
      </c>
      <c r="G6" s="870" t="s">
        <v>437</v>
      </c>
    </row>
    <row r="7" spans="1:7">
      <c r="B7" s="1" t="s">
        <v>270</v>
      </c>
      <c r="C7" s="1" t="s">
        <v>271</v>
      </c>
      <c r="D7" s="1" t="s">
        <v>272</v>
      </c>
      <c r="E7" s="1" t="s">
        <v>273</v>
      </c>
      <c r="F7" s="1" t="s">
        <v>274</v>
      </c>
      <c r="G7" s="870" t="s">
        <v>275</v>
      </c>
    </row>
    <row r="8" spans="1:7">
      <c r="A8" s="1" t="s">
        <v>380</v>
      </c>
      <c r="C8" s="1449"/>
      <c r="D8" s="21"/>
      <c r="E8" s="21"/>
    </row>
    <row r="9" spans="1:7">
      <c r="A9" s="1" t="s">
        <v>466</v>
      </c>
      <c r="B9" s="870" t="s">
        <v>344</v>
      </c>
      <c r="C9" s="1">
        <v>1</v>
      </c>
      <c r="D9" s="21">
        <v>-1676301.6000000003</v>
      </c>
      <c r="E9" s="870" t="s">
        <v>386</v>
      </c>
      <c r="F9" s="67">
        <v>0.220870814871235</v>
      </c>
      <c r="G9" s="21">
        <f>+F9*D9</f>
        <v>-370246.10036195512</v>
      </c>
    </row>
    <row r="10" spans="1:7">
      <c r="A10" s="1" t="s">
        <v>468</v>
      </c>
      <c r="B10" s="870" t="s">
        <v>344</v>
      </c>
      <c r="C10" s="1">
        <v>1</v>
      </c>
      <c r="D10" s="21">
        <v>-122179.56991999994</v>
      </c>
      <c r="E10" s="870" t="s">
        <v>386</v>
      </c>
      <c r="F10" s="67">
        <v>0.220870814871235</v>
      </c>
      <c r="G10" s="21">
        <f t="shared" ref="G10:G15" si="0">+F10*D10</f>
        <v>-26985.901168847417</v>
      </c>
    </row>
    <row r="11" spans="1:7">
      <c r="A11" s="1" t="s">
        <v>469</v>
      </c>
      <c r="B11" s="870">
        <v>408</v>
      </c>
      <c r="C11" s="1">
        <v>1</v>
      </c>
      <c r="D11" s="21">
        <v>-568606.33123200003</v>
      </c>
      <c r="E11" s="870" t="s">
        <v>289</v>
      </c>
      <c r="F11" s="67">
        <v>7.4083697262163004E-2</v>
      </c>
      <c r="G11" s="21">
        <f t="shared" si="0"/>
        <v>-42124.459304340671</v>
      </c>
    </row>
    <row r="12" spans="1:7">
      <c r="A12" s="1" t="s">
        <v>471</v>
      </c>
      <c r="B12" s="870" t="s">
        <v>372</v>
      </c>
      <c r="C12" s="1">
        <v>1</v>
      </c>
      <c r="D12" s="21">
        <v>-409271.21144024609</v>
      </c>
      <c r="E12" s="870" t="s">
        <v>386</v>
      </c>
      <c r="F12" s="67">
        <v>0.220870814871235</v>
      </c>
      <c r="G12" s="21">
        <f t="shared" si="0"/>
        <v>-90396.065974144673</v>
      </c>
    </row>
    <row r="13" spans="1:7">
      <c r="A13" s="1" t="s">
        <v>472</v>
      </c>
      <c r="B13" s="870" t="s">
        <v>369</v>
      </c>
      <c r="C13" s="1">
        <v>1</v>
      </c>
      <c r="D13" s="21">
        <v>-1676301.6000000003</v>
      </c>
      <c r="E13" s="870" t="s">
        <v>386</v>
      </c>
      <c r="F13" s="67">
        <v>0.220870814871235</v>
      </c>
      <c r="G13" s="21">
        <f t="shared" si="0"/>
        <v>-370246.10036195512</v>
      </c>
    </row>
    <row r="14" spans="1:7">
      <c r="A14" s="1" t="s">
        <v>473</v>
      </c>
      <c r="B14" s="870" t="s">
        <v>369</v>
      </c>
      <c r="C14" s="1">
        <v>1</v>
      </c>
      <c r="D14" s="21">
        <v>-122179.56991999994</v>
      </c>
      <c r="E14" s="870" t="s">
        <v>386</v>
      </c>
      <c r="F14" s="67">
        <v>0.220870814871235</v>
      </c>
      <c r="G14" s="21">
        <f t="shared" si="0"/>
        <v>-26985.901168847417</v>
      </c>
    </row>
    <row r="15" spans="1:7">
      <c r="A15" s="1" t="s">
        <v>474</v>
      </c>
      <c r="B15" s="870">
        <v>41110</v>
      </c>
      <c r="C15" s="1">
        <v>1</v>
      </c>
      <c r="D15" s="21">
        <v>527219.07134265197</v>
      </c>
      <c r="E15" s="870" t="s">
        <v>386</v>
      </c>
      <c r="F15" s="67">
        <v>0.220870814871235</v>
      </c>
      <c r="G15" s="21">
        <f t="shared" si="0"/>
        <v>116447.30590310732</v>
      </c>
    </row>
    <row r="16" spans="1:7">
      <c r="D16" s="21"/>
      <c r="E16" s="1448"/>
    </row>
    <row r="17" spans="1:8">
      <c r="A17" s="1" t="s">
        <v>418</v>
      </c>
      <c r="D17" s="21"/>
      <c r="E17" s="1448"/>
    </row>
    <row r="18" spans="1:8">
      <c r="A18" s="1" t="s">
        <v>475</v>
      </c>
      <c r="B18" s="870">
        <v>310</v>
      </c>
      <c r="C18" s="1">
        <v>1</v>
      </c>
      <c r="D18" s="21">
        <v>-110283000</v>
      </c>
      <c r="E18" s="1" t="s">
        <v>386</v>
      </c>
      <c r="F18" s="67">
        <v>0.220870814871235</v>
      </c>
      <c r="G18" s="21">
        <f t="shared" ref="G18:G23" si="1">+F18*D18</f>
        <v>-24358296.07644441</v>
      </c>
    </row>
    <row r="19" spans="1:8">
      <c r="A19" s="1" t="s">
        <v>476</v>
      </c>
      <c r="B19" s="870">
        <v>310</v>
      </c>
      <c r="C19" s="1">
        <v>1</v>
      </c>
      <c r="D19" s="21">
        <v>-8003012.505109814</v>
      </c>
      <c r="E19" s="1" t="s">
        <v>386</v>
      </c>
      <c r="F19" s="67">
        <v>0.220870814871235</v>
      </c>
      <c r="G19" s="21">
        <f t="shared" si="1"/>
        <v>-1767631.8934282884</v>
      </c>
      <c r="H19" s="21"/>
    </row>
    <row r="20" spans="1:8">
      <c r="A20" s="1" t="s">
        <v>477</v>
      </c>
      <c r="B20" s="870" t="s">
        <v>325</v>
      </c>
      <c r="C20" s="1">
        <v>1</v>
      </c>
      <c r="D20" s="21">
        <v>71055042.149999663</v>
      </c>
      <c r="E20" s="1" t="s">
        <v>386</v>
      </c>
      <c r="F20" s="67">
        <v>0.220870814871235</v>
      </c>
      <c r="G20" s="21">
        <f t="shared" si="1"/>
        <v>15693985.060380375</v>
      </c>
    </row>
    <row r="21" spans="1:8">
      <c r="A21" s="1" t="s">
        <v>478</v>
      </c>
      <c r="B21" s="870" t="s">
        <v>325</v>
      </c>
      <c r="C21" s="1">
        <v>1</v>
      </c>
      <c r="D21" s="21">
        <v>1434219.7235629987</v>
      </c>
      <c r="E21" s="1" t="s">
        <v>386</v>
      </c>
      <c r="F21" s="67">
        <v>0.220870814871235</v>
      </c>
      <c r="G21" s="21">
        <f t="shared" si="1"/>
        <v>316777.27904775692</v>
      </c>
    </row>
    <row r="22" spans="1:8">
      <c r="A22" s="1" t="s">
        <v>479</v>
      </c>
      <c r="B22" s="870">
        <v>282</v>
      </c>
      <c r="C22" s="1">
        <v>1</v>
      </c>
      <c r="D22" s="21">
        <f>+D34</f>
        <v>7117927.5475185011</v>
      </c>
      <c r="E22" s="1" t="s">
        <v>386</v>
      </c>
      <c r="F22" s="67">
        <v>0.220870814871235</v>
      </c>
      <c r="G22" s="21">
        <f t="shared" si="1"/>
        <v>1572142.4576148225</v>
      </c>
    </row>
    <row r="23" spans="1:8">
      <c r="A23" s="1" t="s">
        <v>480</v>
      </c>
      <c r="B23" s="870">
        <v>255</v>
      </c>
      <c r="C23" s="1">
        <v>1</v>
      </c>
      <c r="D23" s="21">
        <v>1018235.7083332674</v>
      </c>
      <c r="E23" s="1" t="s">
        <v>298</v>
      </c>
      <c r="F23" s="67">
        <v>0.14180000000000001</v>
      </c>
      <c r="G23" s="21">
        <f t="shared" si="1"/>
        <v>144385.82344165733</v>
      </c>
    </row>
    <row r="24" spans="1:8">
      <c r="D24" s="21"/>
    </row>
    <row r="25" spans="1:8">
      <c r="A25" s="1" t="s">
        <v>662</v>
      </c>
      <c r="D25" s="21"/>
    </row>
    <row r="26" spans="1:8">
      <c r="A26" s="1" t="s">
        <v>415</v>
      </c>
      <c r="B26" s="1" t="s">
        <v>369</v>
      </c>
      <c r="C26" s="1">
        <v>1</v>
      </c>
      <c r="D26" s="1285">
        <v>-52188</v>
      </c>
      <c r="E26" s="1" t="s">
        <v>280</v>
      </c>
      <c r="F26" s="67" t="s">
        <v>281</v>
      </c>
      <c r="G26" s="21">
        <f t="shared" ref="G26:G27" si="2">+D26</f>
        <v>-52188</v>
      </c>
    </row>
    <row r="27" spans="1:8">
      <c r="A27" s="1" t="s">
        <v>474</v>
      </c>
      <c r="B27" s="1">
        <v>41110</v>
      </c>
      <c r="C27" s="1">
        <v>1</v>
      </c>
      <c r="D27" s="1285">
        <v>19806</v>
      </c>
      <c r="E27" s="1" t="s">
        <v>280</v>
      </c>
      <c r="F27" s="67" t="s">
        <v>281</v>
      </c>
      <c r="G27" s="21">
        <f t="shared" si="2"/>
        <v>19806</v>
      </c>
    </row>
    <row r="28" spans="1:8">
      <c r="A28" s="1" t="s">
        <v>479</v>
      </c>
      <c r="B28" s="1">
        <v>283</v>
      </c>
      <c r="C28" s="1">
        <v>1</v>
      </c>
      <c r="D28" s="1285">
        <v>238507</v>
      </c>
      <c r="E28" s="1" t="s">
        <v>280</v>
      </c>
      <c r="F28" s="67" t="s">
        <v>281</v>
      </c>
      <c r="G28" s="21">
        <f>+D28</f>
        <v>238507</v>
      </c>
    </row>
    <row r="29" spans="1:8">
      <c r="C29" s="1449"/>
      <c r="D29" s="21"/>
      <c r="E29" s="21"/>
      <c r="F29" s="878"/>
      <c r="G29" s="21"/>
    </row>
    <row r="30" spans="1:8">
      <c r="G30" s="21"/>
    </row>
    <row r="31" spans="1:8">
      <c r="A31" s="1" t="s">
        <v>663</v>
      </c>
      <c r="G31" s="21"/>
    </row>
    <row r="32" spans="1:8">
      <c r="A32" s="1" t="s">
        <v>481</v>
      </c>
      <c r="D32" s="21">
        <v>7381537.0831898274</v>
      </c>
      <c r="G32" s="21"/>
    </row>
    <row r="33" spans="1:7">
      <c r="A33" s="3" t="s">
        <v>482</v>
      </c>
      <c r="B33" s="3"/>
      <c r="C33" s="3"/>
      <c r="D33" s="1445">
        <v>6854318.0118471757</v>
      </c>
      <c r="G33" s="21"/>
    </row>
    <row r="34" spans="1:7">
      <c r="A34" s="1450" t="s">
        <v>483</v>
      </c>
      <c r="B34" s="1450"/>
      <c r="C34" s="1450"/>
      <c r="D34" s="1349">
        <f>(D32+D33)/2</f>
        <v>7117927.5475185011</v>
      </c>
      <c r="G34" s="21"/>
    </row>
    <row r="35" spans="1:7">
      <c r="G35" s="21"/>
    </row>
    <row r="36" spans="1:7">
      <c r="G36" s="21"/>
    </row>
    <row r="38" spans="1:7">
      <c r="A38" s="1" t="s">
        <v>400</v>
      </c>
      <c r="G38" s="21"/>
    </row>
    <row r="40" spans="1:7">
      <c r="A40" s="1039"/>
      <c r="B40" s="1040"/>
      <c r="C40" s="1040"/>
      <c r="D40" s="1040"/>
      <c r="E40" s="1040"/>
      <c r="F40" s="1373"/>
    </row>
    <row r="41" spans="1:7">
      <c r="A41" s="1288"/>
      <c r="B41" s="879"/>
      <c r="C41" s="879"/>
      <c r="D41" s="879"/>
      <c r="E41" s="879"/>
      <c r="F41" s="1374"/>
      <c r="G41" s="21"/>
    </row>
    <row r="42" spans="1:7">
      <c r="A42" s="1288"/>
      <c r="B42" s="879"/>
      <c r="C42" s="879"/>
      <c r="D42" s="879"/>
      <c r="E42" s="879"/>
      <c r="F42" s="1374"/>
    </row>
    <row r="43" spans="1:7">
      <c r="A43" s="1288"/>
      <c r="B43" s="879"/>
      <c r="C43" s="879"/>
      <c r="D43" s="879"/>
      <c r="E43" s="879"/>
      <c r="F43" s="1374"/>
    </row>
    <row r="44" spans="1:7">
      <c r="A44" s="1291"/>
      <c r="B44" s="3"/>
      <c r="C44" s="3"/>
      <c r="D44" s="3"/>
      <c r="E44" s="3"/>
      <c r="F44" s="1375"/>
    </row>
    <row r="55" spans="4:4">
      <c r="D55" s="1449"/>
    </row>
    <row r="67" s="904" customFormat="1"/>
  </sheetData>
  <pageMargins left="1" right="0.25" top="1.25" bottom="0.5" header="0.5" footer="0.25"/>
  <pageSetup scale="60" orientation="portrait" r:id="rId1"/>
  <headerFooter scaleWithDoc="0" alignWithMargins="0">
    <oddHeader>&amp;R&amp;"Times New Roman,Regular"PacifiCorp Docket UE-100749
Exhibit No. ___ (MDF-2)
Page &amp;P of &amp;N
Revised 12/6/10</oddHeader>
  </headerFooter>
  <drawing r:id="rId2"/>
</worksheet>
</file>

<file path=xl/worksheets/sheet37.xml><?xml version="1.0" encoding="utf-8"?>
<worksheet xmlns="http://schemas.openxmlformats.org/spreadsheetml/2006/main" xmlns:r="http://schemas.openxmlformats.org/officeDocument/2006/relationships">
  <dimension ref="A1:M406"/>
  <sheetViews>
    <sheetView tabSelected="1" zoomScaleNormal="100" workbookViewId="0">
      <selection activeCell="I6" sqref="I6"/>
    </sheetView>
  </sheetViews>
  <sheetFormatPr defaultColWidth="10" defaultRowHeight="15.6" customHeight="1"/>
  <cols>
    <col min="1" max="1" width="2.5703125" style="250" customWidth="1"/>
    <col min="2" max="2" width="36" style="250" customWidth="1"/>
    <col min="3" max="3" width="32.85546875" style="250" customWidth="1"/>
    <col min="4" max="4" width="11.28515625" style="250" bestFit="1" customWidth="1"/>
    <col min="5" max="5" width="4.7109375" style="250" customWidth="1"/>
    <col min="6" max="6" width="15.140625" style="250" customWidth="1"/>
    <col min="7" max="7" width="9.7109375" style="250" customWidth="1"/>
    <col min="8" max="8" width="11.7109375" style="250" customWidth="1"/>
    <col min="9" max="9" width="14" style="250" customWidth="1"/>
    <col min="10" max="10" width="8.28515625" style="250" customWidth="1"/>
    <col min="11" max="11" width="10" style="250"/>
    <col min="12" max="12" width="10.5703125" style="250" bestFit="1" customWidth="1"/>
    <col min="13" max="256" width="10" style="250"/>
    <col min="257" max="257" width="2.5703125" style="250" customWidth="1"/>
    <col min="258" max="258" width="7.140625" style="250" customWidth="1"/>
    <col min="259" max="259" width="23.5703125" style="250" customWidth="1"/>
    <col min="260" max="260" width="9.7109375" style="250" customWidth="1"/>
    <col min="261" max="261" width="4.7109375" style="250" customWidth="1"/>
    <col min="262" max="262" width="14.42578125" style="250" customWidth="1"/>
    <col min="263" max="263" width="11.140625" style="250" customWidth="1"/>
    <col min="264" max="264" width="10.28515625" style="250" customWidth="1"/>
    <col min="265" max="265" width="13" style="250" customWidth="1"/>
    <col min="266" max="266" width="8.28515625" style="250" customWidth="1"/>
    <col min="267" max="512" width="10" style="250"/>
    <col min="513" max="513" width="2.5703125" style="250" customWidth="1"/>
    <col min="514" max="514" width="7.140625" style="250" customWidth="1"/>
    <col min="515" max="515" width="23.5703125" style="250" customWidth="1"/>
    <col min="516" max="516" width="9.7109375" style="250" customWidth="1"/>
    <col min="517" max="517" width="4.7109375" style="250" customWidth="1"/>
    <col min="518" max="518" width="14.42578125" style="250" customWidth="1"/>
    <col min="519" max="519" width="11.140625" style="250" customWidth="1"/>
    <col min="520" max="520" width="10.28515625" style="250" customWidth="1"/>
    <col min="521" max="521" width="13" style="250" customWidth="1"/>
    <col min="522" max="522" width="8.28515625" style="250" customWidth="1"/>
    <col min="523" max="768" width="10" style="250"/>
    <col min="769" max="769" width="2.5703125" style="250" customWidth="1"/>
    <col min="770" max="770" width="7.140625" style="250" customWidth="1"/>
    <col min="771" max="771" width="23.5703125" style="250" customWidth="1"/>
    <col min="772" max="772" width="9.7109375" style="250" customWidth="1"/>
    <col min="773" max="773" width="4.7109375" style="250" customWidth="1"/>
    <col min="774" max="774" width="14.42578125" style="250" customWidth="1"/>
    <col min="775" max="775" width="11.140625" style="250" customWidth="1"/>
    <col min="776" max="776" width="10.28515625" style="250" customWidth="1"/>
    <col min="777" max="777" width="13" style="250" customWidth="1"/>
    <col min="778" max="778" width="8.28515625" style="250" customWidth="1"/>
    <col min="779" max="1024" width="10" style="250"/>
    <col min="1025" max="1025" width="2.5703125" style="250" customWidth="1"/>
    <col min="1026" max="1026" width="7.140625" style="250" customWidth="1"/>
    <col min="1027" max="1027" width="23.5703125" style="250" customWidth="1"/>
    <col min="1028" max="1028" width="9.7109375" style="250" customWidth="1"/>
    <col min="1029" max="1029" width="4.7109375" style="250" customWidth="1"/>
    <col min="1030" max="1030" width="14.42578125" style="250" customWidth="1"/>
    <col min="1031" max="1031" width="11.140625" style="250" customWidth="1"/>
    <col min="1032" max="1032" width="10.28515625" style="250" customWidth="1"/>
    <col min="1033" max="1033" width="13" style="250" customWidth="1"/>
    <col min="1034" max="1034" width="8.28515625" style="250" customWidth="1"/>
    <col min="1035" max="1280" width="10" style="250"/>
    <col min="1281" max="1281" width="2.5703125" style="250" customWidth="1"/>
    <col min="1282" max="1282" width="7.140625" style="250" customWidth="1"/>
    <col min="1283" max="1283" width="23.5703125" style="250" customWidth="1"/>
    <col min="1284" max="1284" width="9.7109375" style="250" customWidth="1"/>
    <col min="1285" max="1285" width="4.7109375" style="250" customWidth="1"/>
    <col min="1286" max="1286" width="14.42578125" style="250" customWidth="1"/>
    <col min="1287" max="1287" width="11.140625" style="250" customWidth="1"/>
    <col min="1288" max="1288" width="10.28515625" style="250" customWidth="1"/>
    <col min="1289" max="1289" width="13" style="250" customWidth="1"/>
    <col min="1290" max="1290" width="8.28515625" style="250" customWidth="1"/>
    <col min="1291" max="1536" width="10" style="250"/>
    <col min="1537" max="1537" width="2.5703125" style="250" customWidth="1"/>
    <col min="1538" max="1538" width="7.140625" style="250" customWidth="1"/>
    <col min="1539" max="1539" width="23.5703125" style="250" customWidth="1"/>
    <col min="1540" max="1540" width="9.7109375" style="250" customWidth="1"/>
    <col min="1541" max="1541" width="4.7109375" style="250" customWidth="1"/>
    <col min="1542" max="1542" width="14.42578125" style="250" customWidth="1"/>
    <col min="1543" max="1543" width="11.140625" style="250" customWidth="1"/>
    <col min="1544" max="1544" width="10.28515625" style="250" customWidth="1"/>
    <col min="1545" max="1545" width="13" style="250" customWidth="1"/>
    <col min="1546" max="1546" width="8.28515625" style="250" customWidth="1"/>
    <col min="1547" max="1792" width="10" style="250"/>
    <col min="1793" max="1793" width="2.5703125" style="250" customWidth="1"/>
    <col min="1794" max="1794" width="7.140625" style="250" customWidth="1"/>
    <col min="1795" max="1795" width="23.5703125" style="250" customWidth="1"/>
    <col min="1796" max="1796" width="9.7109375" style="250" customWidth="1"/>
    <col min="1797" max="1797" width="4.7109375" style="250" customWidth="1"/>
    <col min="1798" max="1798" width="14.42578125" style="250" customWidth="1"/>
    <col min="1799" max="1799" width="11.140625" style="250" customWidth="1"/>
    <col min="1800" max="1800" width="10.28515625" style="250" customWidth="1"/>
    <col min="1801" max="1801" width="13" style="250" customWidth="1"/>
    <col min="1802" max="1802" width="8.28515625" style="250" customWidth="1"/>
    <col min="1803" max="2048" width="10" style="250"/>
    <col min="2049" max="2049" width="2.5703125" style="250" customWidth="1"/>
    <col min="2050" max="2050" width="7.140625" style="250" customWidth="1"/>
    <col min="2051" max="2051" width="23.5703125" style="250" customWidth="1"/>
    <col min="2052" max="2052" width="9.7109375" style="250" customWidth="1"/>
    <col min="2053" max="2053" width="4.7109375" style="250" customWidth="1"/>
    <col min="2054" max="2054" width="14.42578125" style="250" customWidth="1"/>
    <col min="2055" max="2055" width="11.140625" style="250" customWidth="1"/>
    <col min="2056" max="2056" width="10.28515625" style="250" customWidth="1"/>
    <col min="2057" max="2057" width="13" style="250" customWidth="1"/>
    <col min="2058" max="2058" width="8.28515625" style="250" customWidth="1"/>
    <col min="2059" max="2304" width="10" style="250"/>
    <col min="2305" max="2305" width="2.5703125" style="250" customWidth="1"/>
    <col min="2306" max="2306" width="7.140625" style="250" customWidth="1"/>
    <col min="2307" max="2307" width="23.5703125" style="250" customWidth="1"/>
    <col min="2308" max="2308" width="9.7109375" style="250" customWidth="1"/>
    <col min="2309" max="2309" width="4.7109375" style="250" customWidth="1"/>
    <col min="2310" max="2310" width="14.42578125" style="250" customWidth="1"/>
    <col min="2311" max="2311" width="11.140625" style="250" customWidth="1"/>
    <col min="2312" max="2312" width="10.28515625" style="250" customWidth="1"/>
    <col min="2313" max="2313" width="13" style="250" customWidth="1"/>
    <col min="2314" max="2314" width="8.28515625" style="250" customWidth="1"/>
    <col min="2315" max="2560" width="10" style="250"/>
    <col min="2561" max="2561" width="2.5703125" style="250" customWidth="1"/>
    <col min="2562" max="2562" width="7.140625" style="250" customWidth="1"/>
    <col min="2563" max="2563" width="23.5703125" style="250" customWidth="1"/>
    <col min="2564" max="2564" width="9.7109375" style="250" customWidth="1"/>
    <col min="2565" max="2565" width="4.7109375" style="250" customWidth="1"/>
    <col min="2566" max="2566" width="14.42578125" style="250" customWidth="1"/>
    <col min="2567" max="2567" width="11.140625" style="250" customWidth="1"/>
    <col min="2568" max="2568" width="10.28515625" style="250" customWidth="1"/>
    <col min="2569" max="2569" width="13" style="250" customWidth="1"/>
    <col min="2570" max="2570" width="8.28515625" style="250" customWidth="1"/>
    <col min="2571" max="2816" width="10" style="250"/>
    <col min="2817" max="2817" width="2.5703125" style="250" customWidth="1"/>
    <col min="2818" max="2818" width="7.140625" style="250" customWidth="1"/>
    <col min="2819" max="2819" width="23.5703125" style="250" customWidth="1"/>
    <col min="2820" max="2820" width="9.7109375" style="250" customWidth="1"/>
    <col min="2821" max="2821" width="4.7109375" style="250" customWidth="1"/>
    <col min="2822" max="2822" width="14.42578125" style="250" customWidth="1"/>
    <col min="2823" max="2823" width="11.140625" style="250" customWidth="1"/>
    <col min="2824" max="2824" width="10.28515625" style="250" customWidth="1"/>
    <col min="2825" max="2825" width="13" style="250" customWidth="1"/>
    <col min="2826" max="2826" width="8.28515625" style="250" customWidth="1"/>
    <col min="2827" max="3072" width="10" style="250"/>
    <col min="3073" max="3073" width="2.5703125" style="250" customWidth="1"/>
    <col min="3074" max="3074" width="7.140625" style="250" customWidth="1"/>
    <col min="3075" max="3075" width="23.5703125" style="250" customWidth="1"/>
    <col min="3076" max="3076" width="9.7109375" style="250" customWidth="1"/>
    <col min="3077" max="3077" width="4.7109375" style="250" customWidth="1"/>
    <col min="3078" max="3078" width="14.42578125" style="250" customWidth="1"/>
    <col min="3079" max="3079" width="11.140625" style="250" customWidth="1"/>
    <col min="3080" max="3080" width="10.28515625" style="250" customWidth="1"/>
    <col min="3081" max="3081" width="13" style="250" customWidth="1"/>
    <col min="3082" max="3082" width="8.28515625" style="250" customWidth="1"/>
    <col min="3083" max="3328" width="10" style="250"/>
    <col min="3329" max="3329" width="2.5703125" style="250" customWidth="1"/>
    <col min="3330" max="3330" width="7.140625" style="250" customWidth="1"/>
    <col min="3331" max="3331" width="23.5703125" style="250" customWidth="1"/>
    <col min="3332" max="3332" width="9.7109375" style="250" customWidth="1"/>
    <col min="3333" max="3333" width="4.7109375" style="250" customWidth="1"/>
    <col min="3334" max="3334" width="14.42578125" style="250" customWidth="1"/>
    <col min="3335" max="3335" width="11.140625" style="250" customWidth="1"/>
    <col min="3336" max="3336" width="10.28515625" style="250" customWidth="1"/>
    <col min="3337" max="3337" width="13" style="250" customWidth="1"/>
    <col min="3338" max="3338" width="8.28515625" style="250" customWidth="1"/>
    <col min="3339" max="3584" width="10" style="250"/>
    <col min="3585" max="3585" width="2.5703125" style="250" customWidth="1"/>
    <col min="3586" max="3586" width="7.140625" style="250" customWidth="1"/>
    <col min="3587" max="3587" width="23.5703125" style="250" customWidth="1"/>
    <col min="3588" max="3588" width="9.7109375" style="250" customWidth="1"/>
    <col min="3589" max="3589" width="4.7109375" style="250" customWidth="1"/>
    <col min="3590" max="3590" width="14.42578125" style="250" customWidth="1"/>
    <col min="3591" max="3591" width="11.140625" style="250" customWidth="1"/>
    <col min="3592" max="3592" width="10.28515625" style="250" customWidth="1"/>
    <col min="3593" max="3593" width="13" style="250" customWidth="1"/>
    <col min="3594" max="3594" width="8.28515625" style="250" customWidth="1"/>
    <col min="3595" max="3840" width="10" style="250"/>
    <col min="3841" max="3841" width="2.5703125" style="250" customWidth="1"/>
    <col min="3842" max="3842" width="7.140625" style="250" customWidth="1"/>
    <col min="3843" max="3843" width="23.5703125" style="250" customWidth="1"/>
    <col min="3844" max="3844" width="9.7109375" style="250" customWidth="1"/>
    <col min="3845" max="3845" width="4.7109375" style="250" customWidth="1"/>
    <col min="3846" max="3846" width="14.42578125" style="250" customWidth="1"/>
    <col min="3847" max="3847" width="11.140625" style="250" customWidth="1"/>
    <col min="3848" max="3848" width="10.28515625" style="250" customWidth="1"/>
    <col min="3849" max="3849" width="13" style="250" customWidth="1"/>
    <col min="3850" max="3850" width="8.28515625" style="250" customWidth="1"/>
    <col min="3851" max="4096" width="10" style="250"/>
    <col min="4097" max="4097" width="2.5703125" style="250" customWidth="1"/>
    <col min="4098" max="4098" width="7.140625" style="250" customWidth="1"/>
    <col min="4099" max="4099" width="23.5703125" style="250" customWidth="1"/>
    <col min="4100" max="4100" width="9.7109375" style="250" customWidth="1"/>
    <col min="4101" max="4101" width="4.7109375" style="250" customWidth="1"/>
    <col min="4102" max="4102" width="14.42578125" style="250" customWidth="1"/>
    <col min="4103" max="4103" width="11.140625" style="250" customWidth="1"/>
    <col min="4104" max="4104" width="10.28515625" style="250" customWidth="1"/>
    <col min="4105" max="4105" width="13" style="250" customWidth="1"/>
    <col min="4106" max="4106" width="8.28515625" style="250" customWidth="1"/>
    <col min="4107" max="4352" width="10" style="250"/>
    <col min="4353" max="4353" width="2.5703125" style="250" customWidth="1"/>
    <col min="4354" max="4354" width="7.140625" style="250" customWidth="1"/>
    <col min="4355" max="4355" width="23.5703125" style="250" customWidth="1"/>
    <col min="4356" max="4356" width="9.7109375" style="250" customWidth="1"/>
    <col min="4357" max="4357" width="4.7109375" style="250" customWidth="1"/>
    <col min="4358" max="4358" width="14.42578125" style="250" customWidth="1"/>
    <col min="4359" max="4359" width="11.140625" style="250" customWidth="1"/>
    <col min="4360" max="4360" width="10.28515625" style="250" customWidth="1"/>
    <col min="4361" max="4361" width="13" style="250" customWidth="1"/>
    <col min="4362" max="4362" width="8.28515625" style="250" customWidth="1"/>
    <col min="4363" max="4608" width="10" style="250"/>
    <col min="4609" max="4609" width="2.5703125" style="250" customWidth="1"/>
    <col min="4610" max="4610" width="7.140625" style="250" customWidth="1"/>
    <col min="4611" max="4611" width="23.5703125" style="250" customWidth="1"/>
    <col min="4612" max="4612" width="9.7109375" style="250" customWidth="1"/>
    <col min="4613" max="4613" width="4.7109375" style="250" customWidth="1"/>
    <col min="4614" max="4614" width="14.42578125" style="250" customWidth="1"/>
    <col min="4615" max="4615" width="11.140625" style="250" customWidth="1"/>
    <col min="4616" max="4616" width="10.28515625" style="250" customWidth="1"/>
    <col min="4617" max="4617" width="13" style="250" customWidth="1"/>
    <col min="4618" max="4618" width="8.28515625" style="250" customWidth="1"/>
    <col min="4619" max="4864" width="10" style="250"/>
    <col min="4865" max="4865" width="2.5703125" style="250" customWidth="1"/>
    <col min="4866" max="4866" width="7.140625" style="250" customWidth="1"/>
    <col min="4867" max="4867" width="23.5703125" style="250" customWidth="1"/>
    <col min="4868" max="4868" width="9.7109375" style="250" customWidth="1"/>
    <col min="4869" max="4869" width="4.7109375" style="250" customWidth="1"/>
    <col min="4870" max="4870" width="14.42578125" style="250" customWidth="1"/>
    <col min="4871" max="4871" width="11.140625" style="250" customWidth="1"/>
    <col min="4872" max="4872" width="10.28515625" style="250" customWidth="1"/>
    <col min="4873" max="4873" width="13" style="250" customWidth="1"/>
    <col min="4874" max="4874" width="8.28515625" style="250" customWidth="1"/>
    <col min="4875" max="5120" width="10" style="250"/>
    <col min="5121" max="5121" width="2.5703125" style="250" customWidth="1"/>
    <col min="5122" max="5122" width="7.140625" style="250" customWidth="1"/>
    <col min="5123" max="5123" width="23.5703125" style="250" customWidth="1"/>
    <col min="5124" max="5124" width="9.7109375" style="250" customWidth="1"/>
    <col min="5125" max="5125" width="4.7109375" style="250" customWidth="1"/>
    <col min="5126" max="5126" width="14.42578125" style="250" customWidth="1"/>
    <col min="5127" max="5127" width="11.140625" style="250" customWidth="1"/>
    <col min="5128" max="5128" width="10.28515625" style="250" customWidth="1"/>
    <col min="5129" max="5129" width="13" style="250" customWidth="1"/>
    <col min="5130" max="5130" width="8.28515625" style="250" customWidth="1"/>
    <col min="5131" max="5376" width="10" style="250"/>
    <col min="5377" max="5377" width="2.5703125" style="250" customWidth="1"/>
    <col min="5378" max="5378" width="7.140625" style="250" customWidth="1"/>
    <col min="5379" max="5379" width="23.5703125" style="250" customWidth="1"/>
    <col min="5380" max="5380" width="9.7109375" style="250" customWidth="1"/>
    <col min="5381" max="5381" width="4.7109375" style="250" customWidth="1"/>
    <col min="5382" max="5382" width="14.42578125" style="250" customWidth="1"/>
    <col min="5383" max="5383" width="11.140625" style="250" customWidth="1"/>
    <col min="5384" max="5384" width="10.28515625" style="250" customWidth="1"/>
    <col min="5385" max="5385" width="13" style="250" customWidth="1"/>
    <col min="5386" max="5386" width="8.28515625" style="250" customWidth="1"/>
    <col min="5387" max="5632" width="10" style="250"/>
    <col min="5633" max="5633" width="2.5703125" style="250" customWidth="1"/>
    <col min="5634" max="5634" width="7.140625" style="250" customWidth="1"/>
    <col min="5635" max="5635" width="23.5703125" style="250" customWidth="1"/>
    <col min="5636" max="5636" width="9.7109375" style="250" customWidth="1"/>
    <col min="5637" max="5637" width="4.7109375" style="250" customWidth="1"/>
    <col min="5638" max="5638" width="14.42578125" style="250" customWidth="1"/>
    <col min="5639" max="5639" width="11.140625" style="250" customWidth="1"/>
    <col min="5640" max="5640" width="10.28515625" style="250" customWidth="1"/>
    <col min="5641" max="5641" width="13" style="250" customWidth="1"/>
    <col min="5642" max="5642" width="8.28515625" style="250" customWidth="1"/>
    <col min="5643" max="5888" width="10" style="250"/>
    <col min="5889" max="5889" width="2.5703125" style="250" customWidth="1"/>
    <col min="5890" max="5890" width="7.140625" style="250" customWidth="1"/>
    <col min="5891" max="5891" width="23.5703125" style="250" customWidth="1"/>
    <col min="5892" max="5892" width="9.7109375" style="250" customWidth="1"/>
    <col min="5893" max="5893" width="4.7109375" style="250" customWidth="1"/>
    <col min="5894" max="5894" width="14.42578125" style="250" customWidth="1"/>
    <col min="5895" max="5895" width="11.140625" style="250" customWidth="1"/>
    <col min="5896" max="5896" width="10.28515625" style="250" customWidth="1"/>
    <col min="5897" max="5897" width="13" style="250" customWidth="1"/>
    <col min="5898" max="5898" width="8.28515625" style="250" customWidth="1"/>
    <col min="5899" max="6144" width="10" style="250"/>
    <col min="6145" max="6145" width="2.5703125" style="250" customWidth="1"/>
    <col min="6146" max="6146" width="7.140625" style="250" customWidth="1"/>
    <col min="6147" max="6147" width="23.5703125" style="250" customWidth="1"/>
    <col min="6148" max="6148" width="9.7109375" style="250" customWidth="1"/>
    <col min="6149" max="6149" width="4.7109375" style="250" customWidth="1"/>
    <col min="6150" max="6150" width="14.42578125" style="250" customWidth="1"/>
    <col min="6151" max="6151" width="11.140625" style="250" customWidth="1"/>
    <col min="6152" max="6152" width="10.28515625" style="250" customWidth="1"/>
    <col min="6153" max="6153" width="13" style="250" customWidth="1"/>
    <col min="6154" max="6154" width="8.28515625" style="250" customWidth="1"/>
    <col min="6155" max="6400" width="10" style="250"/>
    <col min="6401" max="6401" width="2.5703125" style="250" customWidth="1"/>
    <col min="6402" max="6402" width="7.140625" style="250" customWidth="1"/>
    <col min="6403" max="6403" width="23.5703125" style="250" customWidth="1"/>
    <col min="6404" max="6404" width="9.7109375" style="250" customWidth="1"/>
    <col min="6405" max="6405" width="4.7109375" style="250" customWidth="1"/>
    <col min="6406" max="6406" width="14.42578125" style="250" customWidth="1"/>
    <col min="6407" max="6407" width="11.140625" style="250" customWidth="1"/>
    <col min="6408" max="6408" width="10.28515625" style="250" customWidth="1"/>
    <col min="6409" max="6409" width="13" style="250" customWidth="1"/>
    <col min="6410" max="6410" width="8.28515625" style="250" customWidth="1"/>
    <col min="6411" max="6656" width="10" style="250"/>
    <col min="6657" max="6657" width="2.5703125" style="250" customWidth="1"/>
    <col min="6658" max="6658" width="7.140625" style="250" customWidth="1"/>
    <col min="6659" max="6659" width="23.5703125" style="250" customWidth="1"/>
    <col min="6660" max="6660" width="9.7109375" style="250" customWidth="1"/>
    <col min="6661" max="6661" width="4.7109375" style="250" customWidth="1"/>
    <col min="6662" max="6662" width="14.42578125" style="250" customWidth="1"/>
    <col min="6663" max="6663" width="11.140625" style="250" customWidth="1"/>
    <col min="6664" max="6664" width="10.28515625" style="250" customWidth="1"/>
    <col min="6665" max="6665" width="13" style="250" customWidth="1"/>
    <col min="6666" max="6666" width="8.28515625" style="250" customWidth="1"/>
    <col min="6667" max="6912" width="10" style="250"/>
    <col min="6913" max="6913" width="2.5703125" style="250" customWidth="1"/>
    <col min="6914" max="6914" width="7.140625" style="250" customWidth="1"/>
    <col min="6915" max="6915" width="23.5703125" style="250" customWidth="1"/>
    <col min="6916" max="6916" width="9.7109375" style="250" customWidth="1"/>
    <col min="6917" max="6917" width="4.7109375" style="250" customWidth="1"/>
    <col min="6918" max="6918" width="14.42578125" style="250" customWidth="1"/>
    <col min="6919" max="6919" width="11.140625" style="250" customWidth="1"/>
    <col min="6920" max="6920" width="10.28515625" style="250" customWidth="1"/>
    <col min="6921" max="6921" width="13" style="250" customWidth="1"/>
    <col min="6922" max="6922" width="8.28515625" style="250" customWidth="1"/>
    <col min="6923" max="7168" width="10" style="250"/>
    <col min="7169" max="7169" width="2.5703125" style="250" customWidth="1"/>
    <col min="7170" max="7170" width="7.140625" style="250" customWidth="1"/>
    <col min="7171" max="7171" width="23.5703125" style="250" customWidth="1"/>
    <col min="7172" max="7172" width="9.7109375" style="250" customWidth="1"/>
    <col min="7173" max="7173" width="4.7109375" style="250" customWidth="1"/>
    <col min="7174" max="7174" width="14.42578125" style="250" customWidth="1"/>
    <col min="7175" max="7175" width="11.140625" style="250" customWidth="1"/>
    <col min="7176" max="7176" width="10.28515625" style="250" customWidth="1"/>
    <col min="7177" max="7177" width="13" style="250" customWidth="1"/>
    <col min="7178" max="7178" width="8.28515625" style="250" customWidth="1"/>
    <col min="7179" max="7424" width="10" style="250"/>
    <col min="7425" max="7425" width="2.5703125" style="250" customWidth="1"/>
    <col min="7426" max="7426" width="7.140625" style="250" customWidth="1"/>
    <col min="7427" max="7427" width="23.5703125" style="250" customWidth="1"/>
    <col min="7428" max="7428" width="9.7109375" style="250" customWidth="1"/>
    <col min="7429" max="7429" width="4.7109375" style="250" customWidth="1"/>
    <col min="7430" max="7430" width="14.42578125" style="250" customWidth="1"/>
    <col min="7431" max="7431" width="11.140625" style="250" customWidth="1"/>
    <col min="7432" max="7432" width="10.28515625" style="250" customWidth="1"/>
    <col min="7433" max="7433" width="13" style="250" customWidth="1"/>
    <col min="7434" max="7434" width="8.28515625" style="250" customWidth="1"/>
    <col min="7435" max="7680" width="10" style="250"/>
    <col min="7681" max="7681" width="2.5703125" style="250" customWidth="1"/>
    <col min="7682" max="7682" width="7.140625" style="250" customWidth="1"/>
    <col min="7683" max="7683" width="23.5703125" style="250" customWidth="1"/>
    <col min="7684" max="7684" width="9.7109375" style="250" customWidth="1"/>
    <col min="7685" max="7685" width="4.7109375" style="250" customWidth="1"/>
    <col min="7686" max="7686" width="14.42578125" style="250" customWidth="1"/>
    <col min="7687" max="7687" width="11.140625" style="250" customWidth="1"/>
    <col min="7688" max="7688" width="10.28515625" style="250" customWidth="1"/>
    <col min="7689" max="7689" width="13" style="250" customWidth="1"/>
    <col min="7690" max="7690" width="8.28515625" style="250" customWidth="1"/>
    <col min="7691" max="7936" width="10" style="250"/>
    <col min="7937" max="7937" width="2.5703125" style="250" customWidth="1"/>
    <col min="7938" max="7938" width="7.140625" style="250" customWidth="1"/>
    <col min="7939" max="7939" width="23.5703125" style="250" customWidth="1"/>
    <col min="7940" max="7940" width="9.7109375" style="250" customWidth="1"/>
    <col min="7941" max="7941" width="4.7109375" style="250" customWidth="1"/>
    <col min="7942" max="7942" width="14.42578125" style="250" customWidth="1"/>
    <col min="7943" max="7943" width="11.140625" style="250" customWidth="1"/>
    <col min="7944" max="7944" width="10.28515625" style="250" customWidth="1"/>
    <col min="7945" max="7945" width="13" style="250" customWidth="1"/>
    <col min="7946" max="7946" width="8.28515625" style="250" customWidth="1"/>
    <col min="7947" max="8192" width="10" style="250"/>
    <col min="8193" max="8193" width="2.5703125" style="250" customWidth="1"/>
    <col min="8194" max="8194" width="7.140625" style="250" customWidth="1"/>
    <col min="8195" max="8195" width="23.5703125" style="250" customWidth="1"/>
    <col min="8196" max="8196" width="9.7109375" style="250" customWidth="1"/>
    <col min="8197" max="8197" width="4.7109375" style="250" customWidth="1"/>
    <col min="8198" max="8198" width="14.42578125" style="250" customWidth="1"/>
    <col min="8199" max="8199" width="11.140625" style="250" customWidth="1"/>
    <col min="8200" max="8200" width="10.28515625" style="250" customWidth="1"/>
    <col min="8201" max="8201" width="13" style="250" customWidth="1"/>
    <col min="8202" max="8202" width="8.28515625" style="250" customWidth="1"/>
    <col min="8203" max="8448" width="10" style="250"/>
    <col min="8449" max="8449" width="2.5703125" style="250" customWidth="1"/>
    <col min="8450" max="8450" width="7.140625" style="250" customWidth="1"/>
    <col min="8451" max="8451" width="23.5703125" style="250" customWidth="1"/>
    <col min="8452" max="8452" width="9.7109375" style="250" customWidth="1"/>
    <col min="8453" max="8453" width="4.7109375" style="250" customWidth="1"/>
    <col min="8454" max="8454" width="14.42578125" style="250" customWidth="1"/>
    <col min="8455" max="8455" width="11.140625" style="250" customWidth="1"/>
    <col min="8456" max="8456" width="10.28515625" style="250" customWidth="1"/>
    <col min="8457" max="8457" width="13" style="250" customWidth="1"/>
    <col min="8458" max="8458" width="8.28515625" style="250" customWidth="1"/>
    <col min="8459" max="8704" width="10" style="250"/>
    <col min="8705" max="8705" width="2.5703125" style="250" customWidth="1"/>
    <col min="8706" max="8706" width="7.140625" style="250" customWidth="1"/>
    <col min="8707" max="8707" width="23.5703125" style="250" customWidth="1"/>
    <col min="8708" max="8708" width="9.7109375" style="250" customWidth="1"/>
    <col min="8709" max="8709" width="4.7109375" style="250" customWidth="1"/>
    <col min="8710" max="8710" width="14.42578125" style="250" customWidth="1"/>
    <col min="8711" max="8711" width="11.140625" style="250" customWidth="1"/>
    <col min="8712" max="8712" width="10.28515625" style="250" customWidth="1"/>
    <col min="8713" max="8713" width="13" style="250" customWidth="1"/>
    <col min="8714" max="8714" width="8.28515625" style="250" customWidth="1"/>
    <col min="8715" max="8960" width="10" style="250"/>
    <col min="8961" max="8961" width="2.5703125" style="250" customWidth="1"/>
    <col min="8962" max="8962" width="7.140625" style="250" customWidth="1"/>
    <col min="8963" max="8963" width="23.5703125" style="250" customWidth="1"/>
    <col min="8964" max="8964" width="9.7109375" style="250" customWidth="1"/>
    <col min="8965" max="8965" width="4.7109375" style="250" customWidth="1"/>
    <col min="8966" max="8966" width="14.42578125" style="250" customWidth="1"/>
    <col min="8967" max="8967" width="11.140625" style="250" customWidth="1"/>
    <col min="8968" max="8968" width="10.28515625" style="250" customWidth="1"/>
    <col min="8969" max="8969" width="13" style="250" customWidth="1"/>
    <col min="8970" max="8970" width="8.28515625" style="250" customWidth="1"/>
    <col min="8971" max="9216" width="10" style="250"/>
    <col min="9217" max="9217" width="2.5703125" style="250" customWidth="1"/>
    <col min="9218" max="9218" width="7.140625" style="250" customWidth="1"/>
    <col min="9219" max="9219" width="23.5703125" style="250" customWidth="1"/>
    <col min="9220" max="9220" width="9.7109375" style="250" customWidth="1"/>
    <col min="9221" max="9221" width="4.7109375" style="250" customWidth="1"/>
    <col min="9222" max="9222" width="14.42578125" style="250" customWidth="1"/>
    <col min="9223" max="9223" width="11.140625" style="250" customWidth="1"/>
    <col min="9224" max="9224" width="10.28515625" style="250" customWidth="1"/>
    <col min="9225" max="9225" width="13" style="250" customWidth="1"/>
    <col min="9226" max="9226" width="8.28515625" style="250" customWidth="1"/>
    <col min="9227" max="9472" width="10" style="250"/>
    <col min="9473" max="9473" width="2.5703125" style="250" customWidth="1"/>
    <col min="9474" max="9474" width="7.140625" style="250" customWidth="1"/>
    <col min="9475" max="9475" width="23.5703125" style="250" customWidth="1"/>
    <col min="9476" max="9476" width="9.7109375" style="250" customWidth="1"/>
    <col min="9477" max="9477" width="4.7109375" style="250" customWidth="1"/>
    <col min="9478" max="9478" width="14.42578125" style="250" customWidth="1"/>
    <col min="9479" max="9479" width="11.140625" style="250" customWidth="1"/>
    <col min="9480" max="9480" width="10.28515625" style="250" customWidth="1"/>
    <col min="9481" max="9481" width="13" style="250" customWidth="1"/>
    <col min="9482" max="9482" width="8.28515625" style="250" customWidth="1"/>
    <col min="9483" max="9728" width="10" style="250"/>
    <col min="9729" max="9729" width="2.5703125" style="250" customWidth="1"/>
    <col min="9730" max="9730" width="7.140625" style="250" customWidth="1"/>
    <col min="9731" max="9731" width="23.5703125" style="250" customWidth="1"/>
    <col min="9732" max="9732" width="9.7109375" style="250" customWidth="1"/>
    <col min="9733" max="9733" width="4.7109375" style="250" customWidth="1"/>
    <col min="9734" max="9734" width="14.42578125" style="250" customWidth="1"/>
    <col min="9735" max="9735" width="11.140625" style="250" customWidth="1"/>
    <col min="9736" max="9736" width="10.28515625" style="250" customWidth="1"/>
    <col min="9737" max="9737" width="13" style="250" customWidth="1"/>
    <col min="9738" max="9738" width="8.28515625" style="250" customWidth="1"/>
    <col min="9739" max="9984" width="10" style="250"/>
    <col min="9985" max="9985" width="2.5703125" style="250" customWidth="1"/>
    <col min="9986" max="9986" width="7.140625" style="250" customWidth="1"/>
    <col min="9987" max="9987" width="23.5703125" style="250" customWidth="1"/>
    <col min="9988" max="9988" width="9.7109375" style="250" customWidth="1"/>
    <col min="9989" max="9989" width="4.7109375" style="250" customWidth="1"/>
    <col min="9990" max="9990" width="14.42578125" style="250" customWidth="1"/>
    <col min="9991" max="9991" width="11.140625" style="250" customWidth="1"/>
    <col min="9992" max="9992" width="10.28515625" style="250" customWidth="1"/>
    <col min="9993" max="9993" width="13" style="250" customWidth="1"/>
    <col min="9994" max="9994" width="8.28515625" style="250" customWidth="1"/>
    <col min="9995" max="10240" width="10" style="250"/>
    <col min="10241" max="10241" width="2.5703125" style="250" customWidth="1"/>
    <col min="10242" max="10242" width="7.140625" style="250" customWidth="1"/>
    <col min="10243" max="10243" width="23.5703125" style="250" customWidth="1"/>
    <col min="10244" max="10244" width="9.7109375" style="250" customWidth="1"/>
    <col min="10245" max="10245" width="4.7109375" style="250" customWidth="1"/>
    <col min="10246" max="10246" width="14.42578125" style="250" customWidth="1"/>
    <col min="10247" max="10247" width="11.140625" style="250" customWidth="1"/>
    <col min="10248" max="10248" width="10.28515625" style="250" customWidth="1"/>
    <col min="10249" max="10249" width="13" style="250" customWidth="1"/>
    <col min="10250" max="10250" width="8.28515625" style="250" customWidth="1"/>
    <col min="10251" max="10496" width="10" style="250"/>
    <col min="10497" max="10497" width="2.5703125" style="250" customWidth="1"/>
    <col min="10498" max="10498" width="7.140625" style="250" customWidth="1"/>
    <col min="10499" max="10499" width="23.5703125" style="250" customWidth="1"/>
    <col min="10500" max="10500" width="9.7109375" style="250" customWidth="1"/>
    <col min="10501" max="10501" width="4.7109375" style="250" customWidth="1"/>
    <col min="10502" max="10502" width="14.42578125" style="250" customWidth="1"/>
    <col min="10503" max="10503" width="11.140625" style="250" customWidth="1"/>
    <col min="10504" max="10504" width="10.28515625" style="250" customWidth="1"/>
    <col min="10505" max="10505" width="13" style="250" customWidth="1"/>
    <col min="10506" max="10506" width="8.28515625" style="250" customWidth="1"/>
    <col min="10507" max="10752" width="10" style="250"/>
    <col min="10753" max="10753" width="2.5703125" style="250" customWidth="1"/>
    <col min="10754" max="10754" width="7.140625" style="250" customWidth="1"/>
    <col min="10755" max="10755" width="23.5703125" style="250" customWidth="1"/>
    <col min="10756" max="10756" width="9.7109375" style="250" customWidth="1"/>
    <col min="10757" max="10757" width="4.7109375" style="250" customWidth="1"/>
    <col min="10758" max="10758" width="14.42578125" style="250" customWidth="1"/>
    <col min="10759" max="10759" width="11.140625" style="250" customWidth="1"/>
    <col min="10760" max="10760" width="10.28515625" style="250" customWidth="1"/>
    <col min="10761" max="10761" width="13" style="250" customWidth="1"/>
    <col min="10762" max="10762" width="8.28515625" style="250" customWidth="1"/>
    <col min="10763" max="11008" width="10" style="250"/>
    <col min="11009" max="11009" width="2.5703125" style="250" customWidth="1"/>
    <col min="11010" max="11010" width="7.140625" style="250" customWidth="1"/>
    <col min="11011" max="11011" width="23.5703125" style="250" customWidth="1"/>
    <col min="11012" max="11012" width="9.7109375" style="250" customWidth="1"/>
    <col min="11013" max="11013" width="4.7109375" style="250" customWidth="1"/>
    <col min="11014" max="11014" width="14.42578125" style="250" customWidth="1"/>
    <col min="11015" max="11015" width="11.140625" style="250" customWidth="1"/>
    <col min="11016" max="11016" width="10.28515625" style="250" customWidth="1"/>
    <col min="11017" max="11017" width="13" style="250" customWidth="1"/>
    <col min="11018" max="11018" width="8.28515625" style="250" customWidth="1"/>
    <col min="11019" max="11264" width="10" style="250"/>
    <col min="11265" max="11265" width="2.5703125" style="250" customWidth="1"/>
    <col min="11266" max="11266" width="7.140625" style="250" customWidth="1"/>
    <col min="11267" max="11267" width="23.5703125" style="250" customWidth="1"/>
    <col min="11268" max="11268" width="9.7109375" style="250" customWidth="1"/>
    <col min="11269" max="11269" width="4.7109375" style="250" customWidth="1"/>
    <col min="11270" max="11270" width="14.42578125" style="250" customWidth="1"/>
    <col min="11271" max="11271" width="11.140625" style="250" customWidth="1"/>
    <col min="11272" max="11272" width="10.28515625" style="250" customWidth="1"/>
    <col min="11273" max="11273" width="13" style="250" customWidth="1"/>
    <col min="11274" max="11274" width="8.28515625" style="250" customWidth="1"/>
    <col min="11275" max="11520" width="10" style="250"/>
    <col min="11521" max="11521" width="2.5703125" style="250" customWidth="1"/>
    <col min="11522" max="11522" width="7.140625" style="250" customWidth="1"/>
    <col min="11523" max="11523" width="23.5703125" style="250" customWidth="1"/>
    <col min="11524" max="11524" width="9.7109375" style="250" customWidth="1"/>
    <col min="11525" max="11525" width="4.7109375" style="250" customWidth="1"/>
    <col min="11526" max="11526" width="14.42578125" style="250" customWidth="1"/>
    <col min="11527" max="11527" width="11.140625" style="250" customWidth="1"/>
    <col min="11528" max="11528" width="10.28515625" style="250" customWidth="1"/>
    <col min="11529" max="11529" width="13" style="250" customWidth="1"/>
    <col min="11530" max="11530" width="8.28515625" style="250" customWidth="1"/>
    <col min="11531" max="11776" width="10" style="250"/>
    <col min="11777" max="11777" width="2.5703125" style="250" customWidth="1"/>
    <col min="11778" max="11778" width="7.140625" style="250" customWidth="1"/>
    <col min="11779" max="11779" width="23.5703125" style="250" customWidth="1"/>
    <col min="11780" max="11780" width="9.7109375" style="250" customWidth="1"/>
    <col min="11781" max="11781" width="4.7109375" style="250" customWidth="1"/>
    <col min="11782" max="11782" width="14.42578125" style="250" customWidth="1"/>
    <col min="11783" max="11783" width="11.140625" style="250" customWidth="1"/>
    <col min="11784" max="11784" width="10.28515625" style="250" customWidth="1"/>
    <col min="11785" max="11785" width="13" style="250" customWidth="1"/>
    <col min="11786" max="11786" width="8.28515625" style="250" customWidth="1"/>
    <col min="11787" max="12032" width="10" style="250"/>
    <col min="12033" max="12033" width="2.5703125" style="250" customWidth="1"/>
    <col min="12034" max="12034" width="7.140625" style="250" customWidth="1"/>
    <col min="12035" max="12035" width="23.5703125" style="250" customWidth="1"/>
    <col min="12036" max="12036" width="9.7109375" style="250" customWidth="1"/>
    <col min="12037" max="12037" width="4.7109375" style="250" customWidth="1"/>
    <col min="12038" max="12038" width="14.42578125" style="250" customWidth="1"/>
    <col min="12039" max="12039" width="11.140625" style="250" customWidth="1"/>
    <col min="12040" max="12040" width="10.28515625" style="250" customWidth="1"/>
    <col min="12041" max="12041" width="13" style="250" customWidth="1"/>
    <col min="12042" max="12042" width="8.28515625" style="250" customWidth="1"/>
    <col min="12043" max="12288" width="10" style="250"/>
    <col min="12289" max="12289" width="2.5703125" style="250" customWidth="1"/>
    <col min="12290" max="12290" width="7.140625" style="250" customWidth="1"/>
    <col min="12291" max="12291" width="23.5703125" style="250" customWidth="1"/>
    <col min="12292" max="12292" width="9.7109375" style="250" customWidth="1"/>
    <col min="12293" max="12293" width="4.7109375" style="250" customWidth="1"/>
    <col min="12294" max="12294" width="14.42578125" style="250" customWidth="1"/>
    <col min="12295" max="12295" width="11.140625" style="250" customWidth="1"/>
    <col min="12296" max="12296" width="10.28515625" style="250" customWidth="1"/>
    <col min="12297" max="12297" width="13" style="250" customWidth="1"/>
    <col min="12298" max="12298" width="8.28515625" style="250" customWidth="1"/>
    <col min="12299" max="12544" width="10" style="250"/>
    <col min="12545" max="12545" width="2.5703125" style="250" customWidth="1"/>
    <col min="12546" max="12546" width="7.140625" style="250" customWidth="1"/>
    <col min="12547" max="12547" width="23.5703125" style="250" customWidth="1"/>
    <col min="12548" max="12548" width="9.7109375" style="250" customWidth="1"/>
    <col min="12549" max="12549" width="4.7109375" style="250" customWidth="1"/>
    <col min="12550" max="12550" width="14.42578125" style="250" customWidth="1"/>
    <col min="12551" max="12551" width="11.140625" style="250" customWidth="1"/>
    <col min="12552" max="12552" width="10.28515625" style="250" customWidth="1"/>
    <col min="12553" max="12553" width="13" style="250" customWidth="1"/>
    <col min="12554" max="12554" width="8.28515625" style="250" customWidth="1"/>
    <col min="12555" max="12800" width="10" style="250"/>
    <col min="12801" max="12801" width="2.5703125" style="250" customWidth="1"/>
    <col min="12802" max="12802" width="7.140625" style="250" customWidth="1"/>
    <col min="12803" max="12803" width="23.5703125" style="250" customWidth="1"/>
    <col min="12804" max="12804" width="9.7109375" style="250" customWidth="1"/>
    <col min="12805" max="12805" width="4.7109375" style="250" customWidth="1"/>
    <col min="12806" max="12806" width="14.42578125" style="250" customWidth="1"/>
    <col min="12807" max="12807" width="11.140625" style="250" customWidth="1"/>
    <col min="12808" max="12808" width="10.28515625" style="250" customWidth="1"/>
    <col min="12809" max="12809" width="13" style="250" customWidth="1"/>
    <col min="12810" max="12810" width="8.28515625" style="250" customWidth="1"/>
    <col min="12811" max="13056" width="10" style="250"/>
    <col min="13057" max="13057" width="2.5703125" style="250" customWidth="1"/>
    <col min="13058" max="13058" width="7.140625" style="250" customWidth="1"/>
    <col min="13059" max="13059" width="23.5703125" style="250" customWidth="1"/>
    <col min="13060" max="13060" width="9.7109375" style="250" customWidth="1"/>
    <col min="13061" max="13061" width="4.7109375" style="250" customWidth="1"/>
    <col min="13062" max="13062" width="14.42578125" style="250" customWidth="1"/>
    <col min="13063" max="13063" width="11.140625" style="250" customWidth="1"/>
    <col min="13064" max="13064" width="10.28515625" style="250" customWidth="1"/>
    <col min="13065" max="13065" width="13" style="250" customWidth="1"/>
    <col min="13066" max="13066" width="8.28515625" style="250" customWidth="1"/>
    <col min="13067" max="13312" width="10" style="250"/>
    <col min="13313" max="13313" width="2.5703125" style="250" customWidth="1"/>
    <col min="13314" max="13314" width="7.140625" style="250" customWidth="1"/>
    <col min="13315" max="13315" width="23.5703125" style="250" customWidth="1"/>
    <col min="13316" max="13316" width="9.7109375" style="250" customWidth="1"/>
    <col min="13317" max="13317" width="4.7109375" style="250" customWidth="1"/>
    <col min="13318" max="13318" width="14.42578125" style="250" customWidth="1"/>
    <col min="13319" max="13319" width="11.140625" style="250" customWidth="1"/>
    <col min="13320" max="13320" width="10.28515625" style="250" customWidth="1"/>
    <col min="13321" max="13321" width="13" style="250" customWidth="1"/>
    <col min="13322" max="13322" width="8.28515625" style="250" customWidth="1"/>
    <col min="13323" max="13568" width="10" style="250"/>
    <col min="13569" max="13569" width="2.5703125" style="250" customWidth="1"/>
    <col min="13570" max="13570" width="7.140625" style="250" customWidth="1"/>
    <col min="13571" max="13571" width="23.5703125" style="250" customWidth="1"/>
    <col min="13572" max="13572" width="9.7109375" style="250" customWidth="1"/>
    <col min="13573" max="13573" width="4.7109375" style="250" customWidth="1"/>
    <col min="13574" max="13574" width="14.42578125" style="250" customWidth="1"/>
    <col min="13575" max="13575" width="11.140625" style="250" customWidth="1"/>
    <col min="13576" max="13576" width="10.28515625" style="250" customWidth="1"/>
    <col min="13577" max="13577" width="13" style="250" customWidth="1"/>
    <col min="13578" max="13578" width="8.28515625" style="250" customWidth="1"/>
    <col min="13579" max="13824" width="10" style="250"/>
    <col min="13825" max="13825" width="2.5703125" style="250" customWidth="1"/>
    <col min="13826" max="13826" width="7.140625" style="250" customWidth="1"/>
    <col min="13827" max="13827" width="23.5703125" style="250" customWidth="1"/>
    <col min="13828" max="13828" width="9.7109375" style="250" customWidth="1"/>
    <col min="13829" max="13829" width="4.7109375" style="250" customWidth="1"/>
    <col min="13830" max="13830" width="14.42578125" style="250" customWidth="1"/>
    <col min="13831" max="13831" width="11.140625" style="250" customWidth="1"/>
    <col min="13832" max="13832" width="10.28515625" style="250" customWidth="1"/>
    <col min="13833" max="13833" width="13" style="250" customWidth="1"/>
    <col min="13834" max="13834" width="8.28515625" style="250" customWidth="1"/>
    <col min="13835" max="14080" width="10" style="250"/>
    <col min="14081" max="14081" width="2.5703125" style="250" customWidth="1"/>
    <col min="14082" max="14082" width="7.140625" style="250" customWidth="1"/>
    <col min="14083" max="14083" width="23.5703125" style="250" customWidth="1"/>
    <col min="14084" max="14084" width="9.7109375" style="250" customWidth="1"/>
    <col min="14085" max="14085" width="4.7109375" style="250" customWidth="1"/>
    <col min="14086" max="14086" width="14.42578125" style="250" customWidth="1"/>
    <col min="14087" max="14087" width="11.140625" style="250" customWidth="1"/>
    <col min="14088" max="14088" width="10.28515625" style="250" customWidth="1"/>
    <col min="14089" max="14089" width="13" style="250" customWidth="1"/>
    <col min="14090" max="14090" width="8.28515625" style="250" customWidth="1"/>
    <col min="14091" max="14336" width="10" style="250"/>
    <col min="14337" max="14337" width="2.5703125" style="250" customWidth="1"/>
    <col min="14338" max="14338" width="7.140625" style="250" customWidth="1"/>
    <col min="14339" max="14339" width="23.5703125" style="250" customWidth="1"/>
    <col min="14340" max="14340" width="9.7109375" style="250" customWidth="1"/>
    <col min="14341" max="14341" width="4.7109375" style="250" customWidth="1"/>
    <col min="14342" max="14342" width="14.42578125" style="250" customWidth="1"/>
    <col min="14343" max="14343" width="11.140625" style="250" customWidth="1"/>
    <col min="14344" max="14344" width="10.28515625" style="250" customWidth="1"/>
    <col min="14345" max="14345" width="13" style="250" customWidth="1"/>
    <col min="14346" max="14346" width="8.28515625" style="250" customWidth="1"/>
    <col min="14347" max="14592" width="10" style="250"/>
    <col min="14593" max="14593" width="2.5703125" style="250" customWidth="1"/>
    <col min="14594" max="14594" width="7.140625" style="250" customWidth="1"/>
    <col min="14595" max="14595" width="23.5703125" style="250" customWidth="1"/>
    <col min="14596" max="14596" width="9.7109375" style="250" customWidth="1"/>
    <col min="14597" max="14597" width="4.7109375" style="250" customWidth="1"/>
    <col min="14598" max="14598" width="14.42578125" style="250" customWidth="1"/>
    <col min="14599" max="14599" width="11.140625" style="250" customWidth="1"/>
    <col min="14600" max="14600" width="10.28515625" style="250" customWidth="1"/>
    <col min="14601" max="14601" width="13" style="250" customWidth="1"/>
    <col min="14602" max="14602" width="8.28515625" style="250" customWidth="1"/>
    <col min="14603" max="14848" width="10" style="250"/>
    <col min="14849" max="14849" width="2.5703125" style="250" customWidth="1"/>
    <col min="14850" max="14850" width="7.140625" style="250" customWidth="1"/>
    <col min="14851" max="14851" width="23.5703125" style="250" customWidth="1"/>
    <col min="14852" max="14852" width="9.7109375" style="250" customWidth="1"/>
    <col min="14853" max="14853" width="4.7109375" style="250" customWidth="1"/>
    <col min="14854" max="14854" width="14.42578125" style="250" customWidth="1"/>
    <col min="14855" max="14855" width="11.140625" style="250" customWidth="1"/>
    <col min="14856" max="14856" width="10.28515625" style="250" customWidth="1"/>
    <col min="14857" max="14857" width="13" style="250" customWidth="1"/>
    <col min="14858" max="14858" width="8.28515625" style="250" customWidth="1"/>
    <col min="14859" max="15104" width="10" style="250"/>
    <col min="15105" max="15105" width="2.5703125" style="250" customWidth="1"/>
    <col min="15106" max="15106" width="7.140625" style="250" customWidth="1"/>
    <col min="15107" max="15107" width="23.5703125" style="250" customWidth="1"/>
    <col min="15108" max="15108" width="9.7109375" style="250" customWidth="1"/>
    <col min="15109" max="15109" width="4.7109375" style="250" customWidth="1"/>
    <col min="15110" max="15110" width="14.42578125" style="250" customWidth="1"/>
    <col min="15111" max="15111" width="11.140625" style="250" customWidth="1"/>
    <col min="15112" max="15112" width="10.28515625" style="250" customWidth="1"/>
    <col min="15113" max="15113" width="13" style="250" customWidth="1"/>
    <col min="15114" max="15114" width="8.28515625" style="250" customWidth="1"/>
    <col min="15115" max="15360" width="10" style="250"/>
    <col min="15361" max="15361" width="2.5703125" style="250" customWidth="1"/>
    <col min="15362" max="15362" width="7.140625" style="250" customWidth="1"/>
    <col min="15363" max="15363" width="23.5703125" style="250" customWidth="1"/>
    <col min="15364" max="15364" width="9.7109375" style="250" customWidth="1"/>
    <col min="15365" max="15365" width="4.7109375" style="250" customWidth="1"/>
    <col min="15366" max="15366" width="14.42578125" style="250" customWidth="1"/>
    <col min="15367" max="15367" width="11.140625" style="250" customWidth="1"/>
    <col min="15368" max="15368" width="10.28515625" style="250" customWidth="1"/>
    <col min="15369" max="15369" width="13" style="250" customWidth="1"/>
    <col min="15370" max="15370" width="8.28515625" style="250" customWidth="1"/>
    <col min="15371" max="15616" width="10" style="250"/>
    <col min="15617" max="15617" width="2.5703125" style="250" customWidth="1"/>
    <col min="15618" max="15618" width="7.140625" style="250" customWidth="1"/>
    <col min="15619" max="15619" width="23.5703125" style="250" customWidth="1"/>
    <col min="15620" max="15620" width="9.7109375" style="250" customWidth="1"/>
    <col min="15621" max="15621" width="4.7109375" style="250" customWidth="1"/>
    <col min="15622" max="15622" width="14.42578125" style="250" customWidth="1"/>
    <col min="15623" max="15623" width="11.140625" style="250" customWidth="1"/>
    <col min="15624" max="15624" width="10.28515625" style="250" customWidth="1"/>
    <col min="15625" max="15625" width="13" style="250" customWidth="1"/>
    <col min="15626" max="15626" width="8.28515625" style="250" customWidth="1"/>
    <col min="15627" max="15872" width="10" style="250"/>
    <col min="15873" max="15873" width="2.5703125" style="250" customWidth="1"/>
    <col min="15874" max="15874" width="7.140625" style="250" customWidth="1"/>
    <col min="15875" max="15875" width="23.5703125" style="250" customWidth="1"/>
    <col min="15876" max="15876" width="9.7109375" style="250" customWidth="1"/>
    <col min="15877" max="15877" width="4.7109375" style="250" customWidth="1"/>
    <col min="15878" max="15878" width="14.42578125" style="250" customWidth="1"/>
    <col min="15879" max="15879" width="11.140625" style="250" customWidth="1"/>
    <col min="15880" max="15880" width="10.28515625" style="250" customWidth="1"/>
    <col min="15881" max="15881" width="13" style="250" customWidth="1"/>
    <col min="15882" max="15882" width="8.28515625" style="250" customWidth="1"/>
    <col min="15883" max="16128" width="10" style="250"/>
    <col min="16129" max="16129" width="2.5703125" style="250" customWidth="1"/>
    <col min="16130" max="16130" width="7.140625" style="250" customWidth="1"/>
    <col min="16131" max="16131" width="23.5703125" style="250" customWidth="1"/>
    <col min="16132" max="16132" width="9.7109375" style="250" customWidth="1"/>
    <col min="16133" max="16133" width="4.7109375" style="250" customWidth="1"/>
    <col min="16134" max="16134" width="14.42578125" style="250" customWidth="1"/>
    <col min="16135" max="16135" width="11.140625" style="250" customWidth="1"/>
    <col min="16136" max="16136" width="10.28515625" style="250" customWidth="1"/>
    <col min="16137" max="16137" width="13" style="250" customWidth="1"/>
    <col min="16138" max="16138" width="8.28515625" style="250" customWidth="1"/>
    <col min="16139" max="16384" width="10" style="250"/>
  </cols>
  <sheetData>
    <row r="1" spans="1:12" ht="15.6" customHeight="1">
      <c r="B1" s="251" t="s">
        <v>134</v>
      </c>
      <c r="D1" s="252"/>
      <c r="E1" s="252"/>
      <c r="F1" s="252"/>
      <c r="G1" s="252"/>
      <c r="H1" s="252"/>
      <c r="I1" s="252"/>
      <c r="J1" s="336"/>
    </row>
    <row r="2" spans="1:12" ht="15.6" customHeight="1">
      <c r="B2" s="251" t="s">
        <v>578</v>
      </c>
      <c r="D2" s="252"/>
      <c r="E2" s="252"/>
      <c r="F2" s="252"/>
      <c r="G2" s="252"/>
      <c r="H2" s="252"/>
      <c r="I2" s="252"/>
      <c r="J2" s="252"/>
    </row>
    <row r="3" spans="1:12" ht="15.6" customHeight="1">
      <c r="B3" s="251" t="s">
        <v>925</v>
      </c>
      <c r="D3" s="252"/>
      <c r="E3" s="252"/>
      <c r="F3" s="252"/>
      <c r="G3" s="252"/>
      <c r="H3" s="252"/>
      <c r="I3" s="252"/>
      <c r="J3" s="252"/>
    </row>
    <row r="4" spans="1:12" ht="15.6" customHeight="1">
      <c r="D4" s="252"/>
      <c r="E4" s="252"/>
      <c r="F4" s="252"/>
      <c r="G4" s="252"/>
      <c r="H4" s="252"/>
      <c r="I4" s="252"/>
      <c r="J4" s="252"/>
    </row>
    <row r="5" spans="1:12" ht="15.6" customHeight="1">
      <c r="D5" s="252"/>
      <c r="E5" s="252"/>
      <c r="F5" s="252"/>
      <c r="G5" s="252"/>
      <c r="H5" s="252"/>
      <c r="I5" s="252"/>
      <c r="J5" s="252"/>
    </row>
    <row r="6" spans="1:12" ht="15.6" customHeight="1">
      <c r="D6" s="252"/>
      <c r="E6" s="252"/>
      <c r="F6" s="252" t="s">
        <v>268</v>
      </c>
      <c r="G6" s="252"/>
      <c r="H6" s="252"/>
      <c r="I6" s="252" t="s">
        <v>437</v>
      </c>
      <c r="J6" s="252"/>
    </row>
    <row r="7" spans="1:12" ht="15.6" customHeight="1">
      <c r="D7" s="253" t="s">
        <v>270</v>
      </c>
      <c r="E7" s="253" t="s">
        <v>271</v>
      </c>
      <c r="F7" s="253" t="s">
        <v>272</v>
      </c>
      <c r="G7" s="253" t="s">
        <v>273</v>
      </c>
      <c r="H7" s="253" t="s">
        <v>274</v>
      </c>
      <c r="I7" s="253" t="s">
        <v>275</v>
      </c>
      <c r="J7" s="253" t="s">
        <v>276</v>
      </c>
    </row>
    <row r="8" spans="1:12" ht="15.6" customHeight="1">
      <c r="A8" s="254"/>
      <c r="B8" s="255" t="s">
        <v>665</v>
      </c>
      <c r="C8" s="254"/>
      <c r="D8" s="256"/>
      <c r="E8" s="256"/>
      <c r="F8" s="337"/>
      <c r="G8" s="256"/>
      <c r="H8" s="256"/>
      <c r="I8" s="106"/>
      <c r="J8" s="256"/>
    </row>
    <row r="9" spans="1:12" ht="15.6" customHeight="1">
      <c r="A9" s="254"/>
      <c r="B9" s="255" t="s">
        <v>401</v>
      </c>
      <c r="C9" s="254"/>
      <c r="D9" s="256" t="s">
        <v>321</v>
      </c>
      <c r="E9" s="256">
        <v>1</v>
      </c>
      <c r="F9" s="337">
        <v>-36244.697142511606</v>
      </c>
      <c r="G9" s="256" t="s">
        <v>386</v>
      </c>
      <c r="H9" s="259">
        <v>0.220870814871235</v>
      </c>
      <c r="I9" s="205">
        <f>+H9*F9</f>
        <v>-8005.3957926276607</v>
      </c>
      <c r="J9" s="256" t="s">
        <v>402</v>
      </c>
      <c r="K9" s="183"/>
      <c r="L9" s="14"/>
    </row>
    <row r="10" spans="1:12" ht="15.6" customHeight="1">
      <c r="A10" s="254"/>
      <c r="B10" s="482" t="s">
        <v>401</v>
      </c>
      <c r="C10" s="254"/>
      <c r="D10" s="204" t="s">
        <v>321</v>
      </c>
      <c r="E10" s="256">
        <v>1</v>
      </c>
      <c r="F10" s="208">
        <v>36244.697142511606</v>
      </c>
      <c r="G10" s="204" t="s">
        <v>403</v>
      </c>
      <c r="H10" s="259">
        <v>0</v>
      </c>
      <c r="I10" s="205">
        <f>+H10*F10</f>
        <v>0</v>
      </c>
      <c r="J10" s="256" t="s">
        <v>402</v>
      </c>
      <c r="K10" s="183"/>
      <c r="L10" s="14"/>
    </row>
    <row r="11" spans="1:12" ht="15.6" customHeight="1" thickBot="1">
      <c r="A11" s="254"/>
      <c r="B11" s="482"/>
      <c r="C11" s="254"/>
      <c r="D11" s="204"/>
      <c r="E11" s="256"/>
      <c r="F11" s="483">
        <v>0</v>
      </c>
      <c r="G11" s="204"/>
      <c r="H11" s="259"/>
      <c r="I11" s="483">
        <f>+I10+I9</f>
        <v>-8005.3957926276607</v>
      </c>
      <c r="J11" s="256"/>
      <c r="K11" s="183"/>
      <c r="L11" s="14"/>
    </row>
    <row r="12" spans="1:12" ht="15.6" customHeight="1">
      <c r="A12" s="254"/>
      <c r="B12" s="255" t="s">
        <v>666</v>
      </c>
      <c r="C12" s="254"/>
      <c r="D12" s="256"/>
      <c r="E12" s="256"/>
      <c r="F12" s="208"/>
      <c r="G12" s="256"/>
      <c r="H12" s="259"/>
      <c r="I12" s="205"/>
      <c r="J12" s="256"/>
      <c r="K12" s="183"/>
      <c r="L12" s="14"/>
    </row>
    <row r="13" spans="1:12" ht="15.6" customHeight="1">
      <c r="A13" s="254"/>
      <c r="B13" s="484" t="s">
        <v>401</v>
      </c>
      <c r="C13" s="254"/>
      <c r="D13" s="256" t="s">
        <v>321</v>
      </c>
      <c r="E13" s="256">
        <v>3</v>
      </c>
      <c r="F13" s="337">
        <f>+F27</f>
        <v>-1159403.8760119025</v>
      </c>
      <c r="G13" s="256" t="s">
        <v>386</v>
      </c>
      <c r="H13" s="259">
        <v>0.220870814871235</v>
      </c>
      <c r="I13" s="205">
        <f>+H13*F13</f>
        <v>-256078.4788596172</v>
      </c>
      <c r="J13" s="256" t="s">
        <v>389</v>
      </c>
      <c r="K13" s="183"/>
      <c r="L13" s="14"/>
    </row>
    <row r="14" spans="1:12" ht="15.6" customHeight="1">
      <c r="A14" s="254"/>
      <c r="B14" s="482" t="s">
        <v>401</v>
      </c>
      <c r="C14" s="482"/>
      <c r="D14" s="204" t="s">
        <v>321</v>
      </c>
      <c r="E14" s="256">
        <v>3</v>
      </c>
      <c r="F14" s="208">
        <f>+F31</f>
        <v>-1350550.0000000014</v>
      </c>
      <c r="G14" s="204" t="s">
        <v>403</v>
      </c>
      <c r="H14" s="259">
        <v>0</v>
      </c>
      <c r="I14" s="205">
        <f>+H14*F14</f>
        <v>0</v>
      </c>
      <c r="J14" s="256" t="s">
        <v>389</v>
      </c>
      <c r="K14" s="109"/>
      <c r="L14" s="14"/>
    </row>
    <row r="15" spans="1:12" ht="15.6" customHeight="1" thickBot="1">
      <c r="A15" s="254"/>
      <c r="B15" s="482"/>
      <c r="C15" s="482"/>
      <c r="D15" s="204"/>
      <c r="E15" s="256"/>
      <c r="F15" s="483">
        <f>+F14+F13</f>
        <v>-2509953.8760119039</v>
      </c>
      <c r="G15" s="204"/>
      <c r="H15" s="259"/>
      <c r="I15" s="483">
        <f>+I14+I13</f>
        <v>-256078.4788596172</v>
      </c>
      <c r="J15" s="256" t="s">
        <v>406</v>
      </c>
      <c r="K15" s="109"/>
      <c r="L15" s="176"/>
    </row>
    <row r="16" spans="1:12" ht="15.6" customHeight="1">
      <c r="A16" s="254"/>
      <c r="B16" s="482"/>
      <c r="C16" s="482"/>
      <c r="D16" s="204"/>
      <c r="E16" s="256"/>
      <c r="F16" s="208"/>
      <c r="G16" s="204"/>
      <c r="H16" s="259"/>
      <c r="I16" s="208"/>
      <c r="J16" s="256"/>
      <c r="K16" s="109"/>
      <c r="L16" s="176"/>
    </row>
    <row r="17" spans="1:13" ht="15.6" customHeight="1">
      <c r="A17" s="254"/>
      <c r="B17" s="484"/>
      <c r="C17" s="482"/>
      <c r="D17" s="204"/>
      <c r="E17" s="256"/>
      <c r="F17" s="208"/>
      <c r="G17" s="204"/>
      <c r="H17" s="259"/>
      <c r="I17" s="205"/>
      <c r="J17" s="256"/>
      <c r="K17" s="109"/>
      <c r="L17" s="176"/>
    </row>
    <row r="18" spans="1:13" ht="15.6" customHeight="1">
      <c r="A18" s="254"/>
      <c r="B18" s="482"/>
      <c r="C18" s="482"/>
      <c r="D18" s="252"/>
      <c r="E18" s="256"/>
      <c r="F18" s="487"/>
      <c r="G18" s="204"/>
      <c r="H18" s="485"/>
      <c r="I18" s="486"/>
      <c r="J18" s="488"/>
      <c r="K18" s="109"/>
      <c r="L18" s="110"/>
    </row>
    <row r="19" spans="1:13" ht="15.6" customHeight="1">
      <c r="A19" s="254"/>
      <c r="B19" s="482" t="s">
        <v>667</v>
      </c>
      <c r="C19" s="482"/>
      <c r="D19" s="252"/>
      <c r="E19" s="256"/>
      <c r="G19" s="204"/>
      <c r="H19" s="485"/>
      <c r="I19" s="486"/>
      <c r="J19" s="488"/>
      <c r="K19" s="109"/>
      <c r="L19" s="110"/>
    </row>
    <row r="20" spans="1:13" ht="15.6" customHeight="1">
      <c r="A20" s="254"/>
      <c r="B20" s="489" t="s">
        <v>668</v>
      </c>
      <c r="C20" s="489"/>
      <c r="D20" s="167"/>
      <c r="E20" s="257"/>
      <c r="F20" s="490">
        <v>-11512253.662559515</v>
      </c>
      <c r="G20" s="257"/>
      <c r="H20" s="491"/>
      <c r="I20" s="492"/>
      <c r="J20" s="256" t="s">
        <v>406</v>
      </c>
      <c r="K20" s="109"/>
      <c r="L20" s="110"/>
    </row>
    <row r="21" spans="1:13" ht="15.6" customHeight="1">
      <c r="A21" s="254"/>
      <c r="B21" s="489" t="s">
        <v>669</v>
      </c>
      <c r="C21" s="489"/>
      <c r="D21" s="167"/>
      <c r="E21" s="257"/>
      <c r="F21" s="493">
        <v>-14022207.538571417</v>
      </c>
      <c r="G21" s="257"/>
      <c r="H21" s="494"/>
      <c r="I21" s="258"/>
      <c r="J21" s="257" t="s">
        <v>406</v>
      </c>
      <c r="K21" s="109"/>
      <c r="L21" s="110"/>
    </row>
    <row r="22" spans="1:13" ht="15.6" customHeight="1">
      <c r="A22" s="254"/>
      <c r="B22" s="489" t="s">
        <v>670</v>
      </c>
      <c r="C22" s="489"/>
      <c r="D22" s="257"/>
      <c r="E22" s="257"/>
      <c r="F22" s="192">
        <f>+F20-F21</f>
        <v>2509953.8760119025</v>
      </c>
      <c r="G22" s="257"/>
      <c r="H22" s="494"/>
      <c r="I22" s="258"/>
      <c r="J22" s="257" t="s">
        <v>406</v>
      </c>
      <c r="K22" s="109"/>
      <c r="L22" s="110"/>
    </row>
    <row r="23" spans="1:13" ht="15.6" customHeight="1">
      <c r="A23" s="254"/>
      <c r="B23" s="484"/>
      <c r="C23" s="489"/>
      <c r="D23" s="167"/>
      <c r="E23" s="257"/>
      <c r="F23" s="192"/>
      <c r="G23" s="167"/>
      <c r="H23" s="259"/>
      <c r="I23" s="208"/>
      <c r="J23" s="266"/>
      <c r="L23" s="495"/>
      <c r="M23" s="495"/>
    </row>
    <row r="24" spans="1:13" ht="15.6" customHeight="1">
      <c r="A24" s="254"/>
      <c r="B24" s="489" t="s">
        <v>408</v>
      </c>
      <c r="C24" s="489"/>
      <c r="D24" s="167"/>
      <c r="E24" s="257"/>
      <c r="F24" s="192"/>
      <c r="G24" s="167"/>
      <c r="H24" s="259"/>
      <c r="I24" s="205"/>
      <c r="J24" s="488"/>
      <c r="L24" s="495"/>
      <c r="M24" s="495"/>
    </row>
    <row r="25" spans="1:13" ht="15.6" customHeight="1">
      <c r="A25" s="254"/>
      <c r="B25" s="489" t="s">
        <v>671</v>
      </c>
      <c r="C25" s="489"/>
      <c r="D25" s="167"/>
      <c r="E25" s="257"/>
      <c r="F25" s="192">
        <v>-16449374.418571414</v>
      </c>
      <c r="G25" s="167"/>
      <c r="H25" s="259"/>
      <c r="I25" s="205"/>
      <c r="J25" s="256" t="s">
        <v>406</v>
      </c>
      <c r="L25" s="495"/>
      <c r="M25" s="495"/>
    </row>
    <row r="26" spans="1:13" ht="15.6" customHeight="1">
      <c r="A26" s="254"/>
      <c r="B26" s="489" t="s">
        <v>672</v>
      </c>
      <c r="C26" s="489"/>
      <c r="D26" s="167"/>
      <c r="E26" s="257"/>
      <c r="F26" s="192">
        <v>-15289970.542559512</v>
      </c>
      <c r="G26" s="257"/>
      <c r="H26" s="491"/>
      <c r="I26" s="496"/>
      <c r="J26" s="256" t="s">
        <v>406</v>
      </c>
      <c r="L26" s="495"/>
      <c r="M26" s="495"/>
    </row>
    <row r="27" spans="1:13" ht="15.6" customHeight="1" thickBot="1">
      <c r="A27" s="254"/>
      <c r="B27" s="489" t="s">
        <v>673</v>
      </c>
      <c r="C27" s="489"/>
      <c r="D27" s="257"/>
      <c r="E27" s="257"/>
      <c r="F27" s="497">
        <v>-1159403.8760119025</v>
      </c>
      <c r="G27" s="257"/>
      <c r="H27" s="494"/>
      <c r="I27" s="260"/>
      <c r="J27" s="488" t="s">
        <v>391</v>
      </c>
    </row>
    <row r="28" spans="1:13" ht="15.6" customHeight="1">
      <c r="A28" s="254"/>
      <c r="B28" s="489"/>
      <c r="C28" s="489"/>
      <c r="D28" s="257"/>
      <c r="E28" s="257"/>
      <c r="F28" s="192"/>
      <c r="G28" s="257"/>
      <c r="H28" s="340"/>
      <c r="I28" s="338"/>
      <c r="J28" s="488"/>
      <c r="K28" s="254"/>
      <c r="L28" s="254"/>
    </row>
    <row r="29" spans="1:13" ht="15.6" customHeight="1">
      <c r="A29" s="254"/>
      <c r="B29" s="489" t="s">
        <v>674</v>
      </c>
      <c r="C29" s="489"/>
      <c r="D29" s="257"/>
      <c r="E29" s="257"/>
      <c r="F29" s="192">
        <v>2427166.8799999971</v>
      </c>
      <c r="G29" s="257"/>
      <c r="H29" s="340"/>
      <c r="I29" s="338"/>
      <c r="J29" s="257" t="s">
        <v>406</v>
      </c>
      <c r="K29" s="254"/>
      <c r="L29" s="254"/>
    </row>
    <row r="30" spans="1:13" ht="15.6" customHeight="1">
      <c r="A30" s="254"/>
      <c r="B30" s="489" t="s">
        <v>675</v>
      </c>
      <c r="C30" s="489"/>
      <c r="D30" s="167"/>
      <c r="E30" s="257"/>
      <c r="F30" s="192">
        <v>3777716.8799999985</v>
      </c>
      <c r="G30" s="167"/>
      <c r="H30" s="498"/>
      <c r="I30" s="192"/>
      <c r="J30" s="256" t="s">
        <v>406</v>
      </c>
      <c r="K30" s="254"/>
      <c r="L30" s="254"/>
    </row>
    <row r="31" spans="1:13" ht="15.6" customHeight="1" thickBot="1">
      <c r="A31" s="254"/>
      <c r="B31" s="489" t="s">
        <v>676</v>
      </c>
      <c r="C31" s="489"/>
      <c r="D31" s="167"/>
      <c r="E31" s="257"/>
      <c r="F31" s="499">
        <v>-1350550.0000000014</v>
      </c>
      <c r="G31" s="167"/>
      <c r="H31" s="498"/>
      <c r="I31" s="192"/>
      <c r="J31" s="266" t="s">
        <v>391</v>
      </c>
      <c r="K31" s="254"/>
      <c r="L31" s="254"/>
    </row>
    <row r="32" spans="1:13" ht="15.6" customHeight="1">
      <c r="A32" s="254"/>
      <c r="B32" s="489"/>
      <c r="C32" s="489"/>
      <c r="D32" s="257"/>
      <c r="E32" s="257"/>
      <c r="F32" s="192"/>
      <c r="G32" s="257"/>
      <c r="H32" s="498"/>
      <c r="I32" s="260"/>
      <c r="J32" s="488"/>
      <c r="K32" s="254"/>
      <c r="L32" s="254"/>
    </row>
    <row r="33" spans="1:13" ht="15.6" customHeight="1">
      <c r="A33" s="254"/>
      <c r="B33" s="489" t="s">
        <v>400</v>
      </c>
      <c r="C33" s="489"/>
      <c r="D33" s="257"/>
      <c r="E33" s="257"/>
      <c r="F33" s="260"/>
      <c r="G33" s="257"/>
      <c r="H33" s="494"/>
      <c r="I33" s="260"/>
      <c r="J33" s="488"/>
      <c r="K33" s="254"/>
      <c r="L33" s="254"/>
    </row>
    <row r="34" spans="1:13" ht="15.6" customHeight="1">
      <c r="A34" s="254"/>
      <c r="B34" s="500"/>
      <c r="C34" s="501"/>
      <c r="D34" s="502"/>
      <c r="E34" s="502"/>
      <c r="F34" s="503"/>
      <c r="G34" s="502"/>
      <c r="H34" s="504"/>
      <c r="I34" s="505"/>
      <c r="J34" s="506"/>
      <c r="K34" s="254"/>
      <c r="L34" s="254"/>
    </row>
    <row r="35" spans="1:13" ht="15.6" customHeight="1">
      <c r="A35" s="254"/>
      <c r="B35" s="507"/>
      <c r="C35" s="254"/>
      <c r="D35" s="254"/>
      <c r="E35" s="254"/>
      <c r="F35" s="249"/>
      <c r="G35" s="254"/>
      <c r="H35" s="508"/>
      <c r="I35" s="338"/>
      <c r="J35" s="351"/>
      <c r="K35" s="254"/>
      <c r="L35" s="254"/>
    </row>
    <row r="36" spans="1:13" ht="15.6" customHeight="1">
      <c r="A36" s="254"/>
      <c r="B36" s="507"/>
      <c r="C36" s="254"/>
      <c r="D36" s="254"/>
      <c r="E36" s="254"/>
      <c r="F36" s="249"/>
      <c r="G36" s="254"/>
      <c r="H36" s="508"/>
      <c r="I36" s="338"/>
      <c r="J36" s="351"/>
      <c r="L36" s="495"/>
      <c r="M36" s="495"/>
    </row>
    <row r="37" spans="1:13" ht="12.75">
      <c r="A37" s="254"/>
      <c r="B37" s="507"/>
      <c r="C37" s="254"/>
      <c r="D37" s="254"/>
      <c r="E37" s="254"/>
      <c r="F37" s="249"/>
      <c r="G37" s="254"/>
      <c r="H37" s="508"/>
      <c r="I37" s="338"/>
      <c r="J37" s="351"/>
      <c r="L37" s="495"/>
      <c r="M37" s="495"/>
    </row>
    <row r="38" spans="1:13" ht="15.6" customHeight="1">
      <c r="A38" s="254"/>
      <c r="B38" s="507"/>
      <c r="C38" s="254"/>
      <c r="D38" s="254"/>
      <c r="E38" s="254"/>
      <c r="F38" s="509"/>
      <c r="G38" s="254"/>
      <c r="H38" s="508"/>
      <c r="I38" s="338"/>
      <c r="J38" s="510"/>
      <c r="L38" s="495"/>
      <c r="M38" s="495"/>
    </row>
    <row r="39" spans="1:13" ht="15.6" customHeight="1">
      <c r="A39" s="254"/>
      <c r="B39" s="507"/>
      <c r="C39" s="489"/>
      <c r="D39" s="257"/>
      <c r="E39" s="257"/>
      <c r="F39" s="258"/>
      <c r="G39" s="257"/>
      <c r="H39" s="511"/>
      <c r="I39" s="260"/>
      <c r="J39" s="351"/>
      <c r="L39" s="495"/>
      <c r="M39" s="495"/>
    </row>
    <row r="40" spans="1:13" ht="15.6" customHeight="1">
      <c r="A40" s="254"/>
      <c r="B40" s="507"/>
      <c r="C40" s="489"/>
      <c r="D40" s="257"/>
      <c r="E40" s="257"/>
      <c r="F40" s="260"/>
      <c r="G40" s="257"/>
      <c r="H40" s="511"/>
      <c r="I40" s="260"/>
      <c r="J40" s="351"/>
    </row>
    <row r="41" spans="1:13" ht="15.6" customHeight="1">
      <c r="B41" s="507"/>
      <c r="C41" s="489"/>
      <c r="D41" s="257"/>
      <c r="E41" s="257"/>
      <c r="F41" s="249"/>
      <c r="G41" s="257"/>
      <c r="H41" s="511"/>
      <c r="I41" s="260"/>
      <c r="J41" s="351"/>
    </row>
    <row r="42" spans="1:13" ht="15.6" customHeight="1">
      <c r="B42" s="512"/>
      <c r="C42" s="513"/>
      <c r="D42" s="189"/>
      <c r="E42" s="514"/>
      <c r="F42" s="515"/>
      <c r="G42" s="189"/>
      <c r="H42" s="516"/>
      <c r="I42" s="515"/>
      <c r="J42" s="517"/>
    </row>
    <row r="43" spans="1:13" ht="15.6" customHeight="1">
      <c r="B43" s="489"/>
      <c r="C43" s="489"/>
      <c r="D43" s="167"/>
      <c r="E43" s="257"/>
      <c r="F43" s="192"/>
      <c r="G43" s="167"/>
      <c r="H43" s="511"/>
      <c r="I43" s="260"/>
      <c r="J43" s="257"/>
    </row>
    <row r="44" spans="1:13" ht="15.6" customHeight="1">
      <c r="B44" s="489"/>
      <c r="C44" s="489"/>
      <c r="D44" s="167"/>
      <c r="E44" s="257"/>
      <c r="F44" s="192"/>
      <c r="G44" s="167"/>
      <c r="H44" s="511"/>
      <c r="I44" s="276"/>
      <c r="J44" s="257"/>
    </row>
    <row r="45" spans="1:13" ht="15.6" customHeight="1">
      <c r="B45" s="518"/>
      <c r="C45" s="489"/>
      <c r="D45" s="167"/>
      <c r="E45" s="257"/>
      <c r="F45" s="192"/>
      <c r="G45" s="167"/>
      <c r="H45" s="511"/>
      <c r="I45" s="260"/>
      <c r="J45" s="257"/>
    </row>
    <row r="46" spans="1:13" ht="15.6" customHeight="1">
      <c r="A46" s="254"/>
      <c r="C46" s="489"/>
      <c r="D46" s="257"/>
      <c r="E46" s="257"/>
      <c r="F46" s="276"/>
      <c r="G46" s="257"/>
      <c r="H46" s="519"/>
      <c r="I46" s="276"/>
      <c r="J46" s="257"/>
    </row>
    <row r="47" spans="1:13" ht="15.6" customHeight="1">
      <c r="A47" s="254"/>
      <c r="B47" s="489"/>
      <c r="C47" s="489"/>
      <c r="D47" s="257"/>
      <c r="E47" s="257"/>
      <c r="F47" s="520"/>
      <c r="G47" s="257"/>
      <c r="H47" s="519"/>
      <c r="I47" s="276"/>
      <c r="J47" s="257"/>
    </row>
    <row r="48" spans="1:13" ht="15.6" customHeight="1">
      <c r="A48" s="254"/>
      <c r="B48" s="518"/>
      <c r="C48" s="489"/>
      <c r="D48" s="257"/>
      <c r="E48" s="257"/>
      <c r="F48" s="276"/>
      <c r="G48" s="257"/>
      <c r="H48" s="519"/>
      <c r="I48" s="276"/>
      <c r="J48" s="257"/>
    </row>
    <row r="49" spans="1:13" ht="15.6" customHeight="1">
      <c r="A49" s="254"/>
      <c r="B49" s="484"/>
      <c r="C49" s="482"/>
      <c r="D49" s="256"/>
      <c r="E49" s="256"/>
      <c r="F49" s="256"/>
      <c r="G49" s="256"/>
      <c r="H49" s="256"/>
      <c r="I49" s="256"/>
      <c r="J49" s="256"/>
    </row>
    <row r="50" spans="1:13" ht="15.6" customHeight="1">
      <c r="A50" s="254"/>
      <c r="B50" s="482"/>
      <c r="C50" s="482"/>
      <c r="D50" s="256"/>
      <c r="E50" s="256"/>
      <c r="F50" s="256"/>
      <c r="G50" s="256"/>
      <c r="H50" s="256"/>
      <c r="I50" s="256"/>
      <c r="J50" s="256"/>
    </row>
    <row r="51" spans="1:13" ht="15.6" customHeight="1">
      <c r="A51" s="254"/>
      <c r="B51" s="262"/>
      <c r="C51" s="482"/>
      <c r="D51" s="256"/>
      <c r="E51" s="256"/>
      <c r="F51" s="256"/>
      <c r="G51" s="256"/>
      <c r="H51" s="256"/>
      <c r="I51" s="256"/>
      <c r="J51" s="256"/>
    </row>
    <row r="52" spans="1:13" ht="15.6" customHeight="1">
      <c r="A52" s="254"/>
      <c r="B52" s="262"/>
      <c r="C52" s="482"/>
      <c r="D52" s="256"/>
      <c r="E52" s="256"/>
      <c r="F52" s="256"/>
      <c r="G52" s="256"/>
      <c r="H52" s="256"/>
      <c r="I52" s="256"/>
      <c r="J52" s="256"/>
    </row>
    <row r="53" spans="1:13" ht="15.6" customHeight="1">
      <c r="A53" s="254"/>
    </row>
    <row r="54" spans="1:13" ht="15.6" customHeight="1">
      <c r="A54" s="254"/>
    </row>
    <row r="55" spans="1:13" ht="15.6" customHeight="1">
      <c r="A55" s="254"/>
    </row>
    <row r="56" spans="1:13" ht="15.6" customHeight="1">
      <c r="A56" s="254"/>
      <c r="B56" s="254"/>
      <c r="C56" s="254"/>
      <c r="D56" s="254"/>
      <c r="E56" s="254"/>
      <c r="F56" s="254"/>
      <c r="G56" s="254"/>
      <c r="H56" s="254"/>
      <c r="I56" s="254"/>
      <c r="J56" s="254"/>
      <c r="K56" s="254"/>
      <c r="L56" s="254"/>
      <c r="M56" s="254"/>
    </row>
    <row r="57" spans="1:13" ht="15.6" customHeight="1">
      <c r="A57" s="254"/>
      <c r="B57" s="265"/>
      <c r="C57" s="254"/>
      <c r="D57" s="256"/>
      <c r="E57" s="256"/>
      <c r="F57" s="211"/>
      <c r="G57" s="256"/>
      <c r="H57" s="256"/>
      <c r="I57" s="256"/>
      <c r="J57" s="342"/>
      <c r="K57" s="254"/>
      <c r="L57" s="254"/>
      <c r="M57" s="254"/>
    </row>
    <row r="58" spans="1:13" ht="15.6" customHeight="1">
      <c r="A58" s="254"/>
      <c r="B58" s="262"/>
      <c r="C58" s="254"/>
      <c r="D58" s="256"/>
      <c r="E58" s="256"/>
      <c r="F58" s="256"/>
      <c r="G58" s="256"/>
      <c r="H58" s="256"/>
      <c r="I58" s="256"/>
      <c r="J58" s="342"/>
      <c r="K58" s="254"/>
      <c r="L58" s="254"/>
      <c r="M58" s="254"/>
    </row>
    <row r="59" spans="1:13" ht="15.6" customHeight="1">
      <c r="A59" s="254"/>
      <c r="B59" s="262"/>
      <c r="C59" s="254"/>
      <c r="D59" s="256"/>
      <c r="E59" s="256"/>
      <c r="F59" s="350"/>
      <c r="G59" s="256"/>
      <c r="H59" s="256"/>
      <c r="I59" s="256"/>
      <c r="J59" s="342"/>
      <c r="K59" s="254"/>
      <c r="L59" s="254"/>
      <c r="M59" s="254"/>
    </row>
    <row r="60" spans="1:13" ht="15.6" customHeight="1">
      <c r="A60" s="254"/>
      <c r="B60" s="262"/>
      <c r="C60" s="254"/>
      <c r="D60" s="256"/>
      <c r="E60" s="256"/>
      <c r="F60" s="256"/>
      <c r="G60" s="256"/>
      <c r="H60" s="256"/>
      <c r="I60" s="256"/>
      <c r="J60" s="342"/>
      <c r="K60" s="254"/>
      <c r="L60" s="254"/>
      <c r="M60" s="254"/>
    </row>
    <row r="61" spans="1:13" ht="15.6" customHeight="1">
      <c r="A61" s="254"/>
      <c r="B61" s="262"/>
      <c r="C61" s="254"/>
      <c r="D61" s="256"/>
      <c r="E61" s="256"/>
      <c r="F61" s="256"/>
      <c r="G61" s="256"/>
      <c r="H61" s="256"/>
      <c r="I61" s="256"/>
      <c r="J61" s="342"/>
      <c r="K61" s="254"/>
      <c r="L61" s="254"/>
      <c r="M61" s="254"/>
    </row>
    <row r="62" spans="1:13" ht="15.6" customHeight="1">
      <c r="A62" s="254"/>
      <c r="B62" s="254"/>
      <c r="C62" s="254"/>
      <c r="D62" s="256"/>
      <c r="E62" s="256"/>
      <c r="F62" s="256"/>
      <c r="G62" s="256"/>
      <c r="H62" s="256"/>
      <c r="I62" s="256"/>
      <c r="J62" s="256"/>
      <c r="K62" s="254"/>
      <c r="L62" s="254"/>
      <c r="M62" s="254"/>
    </row>
    <row r="63" spans="1:13" ht="15.6" customHeight="1">
      <c r="A63" s="254"/>
      <c r="B63" s="254"/>
      <c r="C63" s="254"/>
      <c r="D63" s="256"/>
      <c r="E63" s="256"/>
      <c r="F63" s="256"/>
      <c r="G63" s="256"/>
      <c r="H63" s="256"/>
      <c r="I63" s="256"/>
      <c r="J63" s="256"/>
      <c r="K63" s="254"/>
      <c r="L63" s="254"/>
      <c r="M63" s="254"/>
    </row>
    <row r="64" spans="1:13" ht="15.6" customHeight="1">
      <c r="A64" s="254"/>
      <c r="B64" s="254"/>
      <c r="C64" s="254"/>
      <c r="D64" s="256"/>
      <c r="E64" s="256"/>
      <c r="F64" s="256"/>
      <c r="G64" s="256"/>
      <c r="H64" s="256"/>
      <c r="I64" s="256"/>
      <c r="J64" s="256"/>
      <c r="K64" s="254"/>
      <c r="L64" s="254"/>
      <c r="M64" s="254"/>
    </row>
    <row r="65" spans="1:13" ht="15.6" customHeight="1">
      <c r="A65" s="254"/>
      <c r="B65" s="254"/>
      <c r="C65" s="254"/>
      <c r="D65" s="256"/>
      <c r="E65" s="256"/>
      <c r="F65" s="256"/>
      <c r="G65" s="256"/>
      <c r="H65" s="256"/>
      <c r="I65" s="256"/>
      <c r="J65" s="256"/>
      <c r="K65" s="254"/>
      <c r="L65" s="254"/>
      <c r="M65" s="254"/>
    </row>
    <row r="66" spans="1:13" ht="15.6" customHeight="1">
      <c r="A66" s="254"/>
      <c r="B66" s="254"/>
      <c r="C66" s="254"/>
      <c r="D66" s="256"/>
      <c r="E66" s="256"/>
      <c r="F66" s="256"/>
      <c r="G66" s="256"/>
      <c r="H66" s="256"/>
      <c r="I66" s="256"/>
      <c r="J66" s="256"/>
      <c r="K66" s="254"/>
      <c r="L66" s="254"/>
      <c r="M66" s="254"/>
    </row>
    <row r="67" spans="1:13" s="1615" customFormat="1" ht="15.6" customHeight="1">
      <c r="A67" s="624"/>
      <c r="B67" s="624"/>
      <c r="C67" s="624"/>
      <c r="D67" s="257"/>
      <c r="E67" s="257"/>
      <c r="F67" s="257"/>
      <c r="G67" s="257"/>
      <c r="H67" s="257"/>
      <c r="I67" s="257"/>
      <c r="J67" s="257"/>
      <c r="K67" s="624"/>
      <c r="L67" s="624"/>
      <c r="M67" s="624"/>
    </row>
    <row r="68" spans="1:13" ht="15.6" customHeight="1">
      <c r="A68" s="254"/>
      <c r="B68" s="254"/>
      <c r="C68" s="254"/>
      <c r="D68" s="256"/>
      <c r="E68" s="256"/>
      <c r="F68" s="256"/>
      <c r="G68" s="256"/>
      <c r="H68" s="256"/>
      <c r="I68" s="256"/>
      <c r="J68" s="256"/>
      <c r="K68" s="254"/>
      <c r="L68" s="254"/>
      <c r="M68" s="254"/>
    </row>
    <row r="71" spans="1:13" ht="15.6" customHeight="1">
      <c r="D71" s="253"/>
      <c r="G71" s="521"/>
    </row>
    <row r="72" spans="1:13" ht="15.6" customHeight="1">
      <c r="D72" s="341"/>
    </row>
    <row r="73" spans="1:13" ht="15.6" customHeight="1">
      <c r="D73" s="341"/>
    </row>
    <row r="74" spans="1:13" ht="15.6" customHeight="1">
      <c r="D74" s="341"/>
    </row>
    <row r="75" spans="1:13" ht="15.6" customHeight="1">
      <c r="D75" s="341"/>
    </row>
    <row r="76" spans="1:13" ht="15.6" customHeight="1">
      <c r="D76" s="341"/>
    </row>
    <row r="77" spans="1:13" ht="15.6" customHeight="1">
      <c r="D77" s="341"/>
    </row>
    <row r="78" spans="1:13" ht="15.6" customHeight="1">
      <c r="D78" s="341"/>
    </row>
    <row r="79" spans="1:13" ht="15.6" customHeight="1">
      <c r="D79" s="341"/>
    </row>
    <row r="80" spans="1:13" ht="15.6" customHeight="1">
      <c r="D80" s="341"/>
    </row>
    <row r="81" spans="4:4" ht="15.6" customHeight="1">
      <c r="D81" s="341"/>
    </row>
    <row r="82" spans="4:4" ht="15.6" customHeight="1">
      <c r="D82" s="341"/>
    </row>
    <row r="83" spans="4:4" ht="15.6" customHeight="1">
      <c r="D83" s="341"/>
    </row>
    <row r="84" spans="4:4" ht="15.6" customHeight="1">
      <c r="D84" s="341"/>
    </row>
    <row r="85" spans="4:4" ht="15.6" customHeight="1">
      <c r="D85" s="341"/>
    </row>
    <row r="86" spans="4:4" ht="15.6" customHeight="1">
      <c r="D86" s="341"/>
    </row>
    <row r="87" spans="4:4" ht="15.6" customHeight="1">
      <c r="D87" s="341"/>
    </row>
    <row r="88" spans="4:4" ht="15.6" customHeight="1">
      <c r="D88" s="341"/>
    </row>
    <row r="89" spans="4:4" ht="15.6" customHeight="1">
      <c r="D89" s="341"/>
    </row>
    <row r="90" spans="4:4" ht="15.6" customHeight="1">
      <c r="D90" s="341"/>
    </row>
    <row r="91" spans="4:4" ht="15.6" customHeight="1">
      <c r="D91" s="341"/>
    </row>
    <row r="92" spans="4:4" ht="15.6" customHeight="1">
      <c r="D92" s="341"/>
    </row>
    <row r="93" spans="4:4" ht="15.6" customHeight="1">
      <c r="D93" s="341"/>
    </row>
    <row r="94" spans="4:4" ht="15.6" customHeight="1">
      <c r="D94" s="341"/>
    </row>
    <row r="95" spans="4:4" ht="15.6" customHeight="1">
      <c r="D95" s="341"/>
    </row>
    <row r="96" spans="4:4" ht="15.6" customHeight="1">
      <c r="D96" s="341"/>
    </row>
    <row r="97" spans="4:4" ht="15.6" customHeight="1">
      <c r="D97" s="341"/>
    </row>
    <row r="98" spans="4:4" ht="15.6" customHeight="1">
      <c r="D98" s="341"/>
    </row>
    <row r="99" spans="4:4" ht="15.6" customHeight="1">
      <c r="D99" s="341"/>
    </row>
    <row r="100" spans="4:4" ht="15.6" customHeight="1">
      <c r="D100" s="341"/>
    </row>
    <row r="101" spans="4:4" ht="15.6" customHeight="1">
      <c r="D101" s="341"/>
    </row>
    <row r="102" spans="4:4" ht="15.6" customHeight="1">
      <c r="D102" s="341"/>
    </row>
    <row r="103" spans="4:4" ht="15.6" customHeight="1">
      <c r="D103" s="341"/>
    </row>
    <row r="104" spans="4:4" ht="15.6" customHeight="1">
      <c r="D104" s="341"/>
    </row>
    <row r="105" spans="4:4" ht="15.6" customHeight="1">
      <c r="D105" s="341"/>
    </row>
    <row r="106" spans="4:4" ht="15.6" customHeight="1">
      <c r="D106" s="341"/>
    </row>
    <row r="107" spans="4:4" ht="15.6" customHeight="1">
      <c r="D107" s="341"/>
    </row>
    <row r="108" spans="4:4" ht="15.6" customHeight="1">
      <c r="D108" s="341"/>
    </row>
    <row r="109" spans="4:4" ht="15.6" customHeight="1">
      <c r="D109" s="341"/>
    </row>
    <row r="110" spans="4:4" ht="15.6" customHeight="1">
      <c r="D110" s="341"/>
    </row>
    <row r="111" spans="4:4" ht="15.6" customHeight="1">
      <c r="D111" s="341"/>
    </row>
    <row r="112" spans="4:4" ht="15.6" customHeight="1">
      <c r="D112" s="341"/>
    </row>
    <row r="113" spans="4:4" ht="15.6" customHeight="1">
      <c r="D113" s="341"/>
    </row>
    <row r="114" spans="4:4" ht="15.6" customHeight="1">
      <c r="D114" s="341"/>
    </row>
    <row r="115" spans="4:4" ht="15.6" customHeight="1">
      <c r="D115" s="341"/>
    </row>
    <row r="116" spans="4:4" ht="15.6" customHeight="1">
      <c r="D116" s="341"/>
    </row>
    <row r="117" spans="4:4" ht="15.6" customHeight="1">
      <c r="D117" s="341"/>
    </row>
    <row r="118" spans="4:4" ht="15.6" customHeight="1">
      <c r="D118" s="341"/>
    </row>
    <row r="119" spans="4:4" ht="15.6" customHeight="1">
      <c r="D119" s="341"/>
    </row>
    <row r="120" spans="4:4" ht="15.6" customHeight="1">
      <c r="D120" s="341"/>
    </row>
    <row r="121" spans="4:4" ht="15.6" customHeight="1">
      <c r="D121" s="341"/>
    </row>
    <row r="122" spans="4:4" ht="15.6" customHeight="1">
      <c r="D122" s="341"/>
    </row>
    <row r="123" spans="4:4" ht="15.6" customHeight="1">
      <c r="D123" s="341"/>
    </row>
    <row r="124" spans="4:4" ht="15.6" customHeight="1">
      <c r="D124" s="341"/>
    </row>
    <row r="125" spans="4:4" ht="15.6" customHeight="1">
      <c r="D125" s="341"/>
    </row>
    <row r="126" spans="4:4" ht="15.6" customHeight="1">
      <c r="D126" s="341"/>
    </row>
    <row r="127" spans="4:4" ht="15.6" customHeight="1">
      <c r="D127" s="341"/>
    </row>
    <row r="128" spans="4:4" ht="15.6" customHeight="1">
      <c r="D128" s="341"/>
    </row>
    <row r="129" spans="4:4" ht="15.6" customHeight="1">
      <c r="D129" s="341"/>
    </row>
    <row r="130" spans="4:4" ht="15.6" customHeight="1">
      <c r="D130" s="341"/>
    </row>
    <row r="131" spans="4:4" ht="15.6" customHeight="1">
      <c r="D131" s="341"/>
    </row>
    <row r="132" spans="4:4" ht="15.6" customHeight="1">
      <c r="D132" s="341"/>
    </row>
    <row r="133" spans="4:4" ht="15.6" customHeight="1">
      <c r="D133" s="341"/>
    </row>
    <row r="134" spans="4:4" ht="15.6" customHeight="1">
      <c r="D134" s="341"/>
    </row>
    <row r="135" spans="4:4" ht="15.6" customHeight="1">
      <c r="D135" s="341"/>
    </row>
    <row r="136" spans="4:4" ht="15.6" customHeight="1">
      <c r="D136" s="341"/>
    </row>
    <row r="137" spans="4:4" ht="15.6" customHeight="1">
      <c r="D137" s="341"/>
    </row>
    <row r="138" spans="4:4" ht="15.6" customHeight="1">
      <c r="D138" s="341"/>
    </row>
    <row r="139" spans="4:4" ht="15.6" customHeight="1">
      <c r="D139" s="341"/>
    </row>
    <row r="140" spans="4:4" ht="15.6" customHeight="1">
      <c r="D140" s="341"/>
    </row>
    <row r="141" spans="4:4" ht="15.6" customHeight="1">
      <c r="D141" s="341"/>
    </row>
    <row r="142" spans="4:4" ht="15.6" customHeight="1">
      <c r="D142" s="341"/>
    </row>
    <row r="143" spans="4:4" ht="15.6" customHeight="1">
      <c r="D143" s="341"/>
    </row>
    <row r="144" spans="4:4" ht="15.6" customHeight="1">
      <c r="D144" s="341"/>
    </row>
    <row r="145" spans="4:4" ht="15.6" customHeight="1">
      <c r="D145" s="341"/>
    </row>
    <row r="146" spans="4:4" ht="15.6" customHeight="1">
      <c r="D146" s="341"/>
    </row>
    <row r="147" spans="4:4" ht="15.6" customHeight="1">
      <c r="D147" s="341"/>
    </row>
    <row r="148" spans="4:4" ht="15.6" customHeight="1">
      <c r="D148" s="341"/>
    </row>
    <row r="149" spans="4:4" ht="15.6" customHeight="1">
      <c r="D149" s="341"/>
    </row>
    <row r="150" spans="4:4" ht="15.6" customHeight="1">
      <c r="D150" s="341"/>
    </row>
    <row r="151" spans="4:4" ht="15.6" customHeight="1">
      <c r="D151" s="341"/>
    </row>
    <row r="152" spans="4:4" ht="15.6" customHeight="1">
      <c r="D152" s="341"/>
    </row>
    <row r="153" spans="4:4" ht="15.6" customHeight="1">
      <c r="D153" s="341"/>
    </row>
    <row r="154" spans="4:4" ht="15.6" customHeight="1">
      <c r="D154" s="341"/>
    </row>
    <row r="155" spans="4:4" ht="15.6" customHeight="1">
      <c r="D155" s="341"/>
    </row>
    <row r="156" spans="4:4" ht="15.6" customHeight="1">
      <c r="D156" s="341"/>
    </row>
    <row r="157" spans="4:4" ht="15.6" customHeight="1">
      <c r="D157" s="341"/>
    </row>
    <row r="158" spans="4:4" ht="15.6" customHeight="1">
      <c r="D158" s="341"/>
    </row>
    <row r="159" spans="4:4" ht="15.6" customHeight="1">
      <c r="D159" s="341"/>
    </row>
    <row r="160" spans="4:4" ht="15.6" customHeight="1">
      <c r="D160" s="341"/>
    </row>
    <row r="161" spans="4:4" ht="15.6" customHeight="1">
      <c r="D161" s="341"/>
    </row>
    <row r="162" spans="4:4" ht="15.6" customHeight="1">
      <c r="D162" s="341"/>
    </row>
    <row r="163" spans="4:4" ht="15.6" customHeight="1">
      <c r="D163" s="341"/>
    </row>
    <row r="164" spans="4:4" ht="15.6" customHeight="1">
      <c r="D164" s="341"/>
    </row>
    <row r="165" spans="4:4" ht="15.6" customHeight="1">
      <c r="D165" s="341"/>
    </row>
    <row r="166" spans="4:4" ht="15.6" customHeight="1">
      <c r="D166" s="341"/>
    </row>
    <row r="167" spans="4:4" ht="15.6" customHeight="1">
      <c r="D167" s="341"/>
    </row>
    <row r="168" spans="4:4" ht="15.6" customHeight="1">
      <c r="D168" s="341"/>
    </row>
    <row r="169" spans="4:4" ht="15.6" customHeight="1">
      <c r="D169" s="341"/>
    </row>
    <row r="170" spans="4:4" ht="15.6" customHeight="1">
      <c r="D170" s="341"/>
    </row>
    <row r="171" spans="4:4" ht="15.6" customHeight="1">
      <c r="D171" s="341"/>
    </row>
    <row r="172" spans="4:4" ht="15.6" customHeight="1">
      <c r="D172" s="341"/>
    </row>
    <row r="173" spans="4:4" ht="15.6" customHeight="1">
      <c r="D173" s="341"/>
    </row>
    <row r="174" spans="4:4" ht="15.6" customHeight="1">
      <c r="D174" s="341"/>
    </row>
    <row r="175" spans="4:4" ht="15.6" customHeight="1">
      <c r="D175" s="341"/>
    </row>
    <row r="176" spans="4:4" ht="15.6" customHeight="1">
      <c r="D176" s="341"/>
    </row>
    <row r="177" spans="4:4" ht="15.6" customHeight="1">
      <c r="D177" s="341"/>
    </row>
    <row r="178" spans="4:4" ht="15.6" customHeight="1">
      <c r="D178" s="341"/>
    </row>
    <row r="179" spans="4:4" ht="15.6" customHeight="1">
      <c r="D179" s="341"/>
    </row>
    <row r="180" spans="4:4" ht="15.6" customHeight="1">
      <c r="D180" s="341"/>
    </row>
    <row r="181" spans="4:4" ht="15.6" customHeight="1">
      <c r="D181" s="341"/>
    </row>
    <row r="182" spans="4:4" ht="15.6" customHeight="1">
      <c r="D182" s="341"/>
    </row>
    <row r="183" spans="4:4" ht="15.6" customHeight="1">
      <c r="D183" s="341"/>
    </row>
    <row r="184" spans="4:4" ht="15.6" customHeight="1">
      <c r="D184" s="341"/>
    </row>
    <row r="185" spans="4:4" ht="15.6" customHeight="1">
      <c r="D185" s="341"/>
    </row>
    <row r="186" spans="4:4" ht="15.6" customHeight="1">
      <c r="D186" s="341"/>
    </row>
    <row r="187" spans="4:4" ht="15.6" customHeight="1">
      <c r="D187" s="341"/>
    </row>
    <row r="188" spans="4:4" ht="15.6" customHeight="1">
      <c r="D188" s="341"/>
    </row>
    <row r="189" spans="4:4" ht="15.6" customHeight="1">
      <c r="D189" s="341"/>
    </row>
    <row r="190" spans="4:4" ht="15.6" customHeight="1">
      <c r="D190" s="341"/>
    </row>
    <row r="191" spans="4:4" ht="15.6" customHeight="1">
      <c r="D191" s="341"/>
    </row>
    <row r="192" spans="4:4" ht="15.6" customHeight="1">
      <c r="D192" s="341"/>
    </row>
    <row r="193" spans="4:4" ht="15.6" customHeight="1">
      <c r="D193" s="341"/>
    </row>
    <row r="194" spans="4:4" ht="15.6" customHeight="1">
      <c r="D194" s="341"/>
    </row>
    <row r="195" spans="4:4" ht="15.6" customHeight="1">
      <c r="D195" s="341"/>
    </row>
    <row r="196" spans="4:4" ht="15.6" customHeight="1">
      <c r="D196" s="341"/>
    </row>
    <row r="197" spans="4:4" ht="15.6" customHeight="1">
      <c r="D197" s="341"/>
    </row>
    <row r="198" spans="4:4" ht="15.6" customHeight="1">
      <c r="D198" s="341"/>
    </row>
    <row r="199" spans="4:4" ht="15.6" customHeight="1">
      <c r="D199" s="341"/>
    </row>
    <row r="200" spans="4:4" ht="15.6" customHeight="1">
      <c r="D200" s="341"/>
    </row>
    <row r="201" spans="4:4" ht="15.6" customHeight="1">
      <c r="D201" s="341"/>
    </row>
    <row r="202" spans="4:4" ht="15.6" customHeight="1">
      <c r="D202" s="341"/>
    </row>
    <row r="203" spans="4:4" ht="15.6" customHeight="1">
      <c r="D203" s="341"/>
    </row>
    <row r="204" spans="4:4" ht="15.6" customHeight="1">
      <c r="D204" s="341"/>
    </row>
    <row r="205" spans="4:4" ht="15.6" customHeight="1">
      <c r="D205" s="341"/>
    </row>
    <row r="206" spans="4:4" ht="15.6" customHeight="1">
      <c r="D206" s="341"/>
    </row>
    <row r="207" spans="4:4" ht="15.6" customHeight="1">
      <c r="D207" s="341"/>
    </row>
    <row r="208" spans="4:4" ht="15.6" customHeight="1">
      <c r="D208" s="341"/>
    </row>
    <row r="209" spans="4:4" ht="15.6" customHeight="1">
      <c r="D209" s="341"/>
    </row>
    <row r="210" spans="4:4" ht="15.6" customHeight="1">
      <c r="D210" s="341"/>
    </row>
    <row r="211" spans="4:4" ht="15.6" customHeight="1">
      <c r="D211" s="341"/>
    </row>
    <row r="212" spans="4:4" ht="15.6" customHeight="1">
      <c r="D212" s="341"/>
    </row>
    <row r="213" spans="4:4" ht="15.6" customHeight="1">
      <c r="D213" s="341"/>
    </row>
    <row r="214" spans="4:4" ht="15.6" customHeight="1">
      <c r="D214" s="341"/>
    </row>
    <row r="215" spans="4:4" ht="15.6" customHeight="1">
      <c r="D215" s="341"/>
    </row>
    <row r="216" spans="4:4" ht="15.6" customHeight="1">
      <c r="D216" s="341"/>
    </row>
    <row r="217" spans="4:4" ht="15.6" customHeight="1">
      <c r="D217" s="341"/>
    </row>
    <row r="218" spans="4:4" ht="15.6" customHeight="1">
      <c r="D218" s="341"/>
    </row>
    <row r="219" spans="4:4" ht="15.6" customHeight="1">
      <c r="D219" s="341"/>
    </row>
    <row r="220" spans="4:4" ht="15.6" customHeight="1">
      <c r="D220" s="341"/>
    </row>
    <row r="221" spans="4:4" ht="15.6" customHeight="1">
      <c r="D221" s="341"/>
    </row>
    <row r="222" spans="4:4" ht="15.6" customHeight="1">
      <c r="D222" s="341"/>
    </row>
    <row r="223" spans="4:4" ht="15.6" customHeight="1">
      <c r="D223" s="341"/>
    </row>
    <row r="224" spans="4:4" ht="15.6" customHeight="1">
      <c r="D224" s="341"/>
    </row>
    <row r="225" spans="4:4" ht="15.6" customHeight="1">
      <c r="D225" s="341"/>
    </row>
    <row r="226" spans="4:4" ht="15.6" customHeight="1">
      <c r="D226" s="341"/>
    </row>
    <row r="227" spans="4:4" ht="15.6" customHeight="1">
      <c r="D227" s="341"/>
    </row>
    <row r="228" spans="4:4" ht="15.6" customHeight="1">
      <c r="D228" s="341"/>
    </row>
    <row r="229" spans="4:4" ht="15.6" customHeight="1">
      <c r="D229" s="341"/>
    </row>
    <row r="230" spans="4:4" ht="15.6" customHeight="1">
      <c r="D230" s="341"/>
    </row>
    <row r="231" spans="4:4" ht="15.6" customHeight="1">
      <c r="D231" s="341"/>
    </row>
    <row r="232" spans="4:4" ht="15.6" customHeight="1">
      <c r="D232" s="341"/>
    </row>
    <row r="233" spans="4:4" ht="15.6" customHeight="1">
      <c r="D233" s="341"/>
    </row>
    <row r="234" spans="4:4" ht="15.6" customHeight="1">
      <c r="D234" s="341"/>
    </row>
    <row r="235" spans="4:4" ht="15.6" customHeight="1">
      <c r="D235" s="341"/>
    </row>
    <row r="236" spans="4:4" ht="15.6" customHeight="1">
      <c r="D236" s="341"/>
    </row>
    <row r="237" spans="4:4" ht="15.6" customHeight="1">
      <c r="D237" s="341"/>
    </row>
    <row r="238" spans="4:4" ht="15.6" customHeight="1">
      <c r="D238" s="341"/>
    </row>
    <row r="239" spans="4:4" ht="15.6" customHeight="1">
      <c r="D239" s="341"/>
    </row>
    <row r="240" spans="4:4" ht="15.6" customHeight="1">
      <c r="D240" s="341"/>
    </row>
    <row r="241" spans="4:4" ht="15.6" customHeight="1">
      <c r="D241" s="341"/>
    </row>
    <row r="242" spans="4:4" ht="15.6" customHeight="1">
      <c r="D242" s="341"/>
    </row>
    <row r="243" spans="4:4" ht="15.6" customHeight="1">
      <c r="D243" s="341"/>
    </row>
    <row r="244" spans="4:4" ht="15.6" customHeight="1">
      <c r="D244" s="341"/>
    </row>
    <row r="245" spans="4:4" ht="15.6" customHeight="1">
      <c r="D245" s="341"/>
    </row>
    <row r="246" spans="4:4" ht="15.6" customHeight="1">
      <c r="D246" s="341"/>
    </row>
    <row r="247" spans="4:4" ht="15.6" customHeight="1">
      <c r="D247" s="341"/>
    </row>
    <row r="248" spans="4:4" ht="15.6" customHeight="1">
      <c r="D248" s="341"/>
    </row>
    <row r="249" spans="4:4" ht="15.6" customHeight="1">
      <c r="D249" s="341"/>
    </row>
    <row r="250" spans="4:4" ht="15.6" customHeight="1">
      <c r="D250" s="341"/>
    </row>
    <row r="251" spans="4:4" ht="15.6" customHeight="1">
      <c r="D251" s="341"/>
    </row>
    <row r="252" spans="4:4" ht="15.6" customHeight="1">
      <c r="D252" s="341"/>
    </row>
    <row r="253" spans="4:4" ht="15.6" customHeight="1">
      <c r="D253" s="341"/>
    </row>
    <row r="254" spans="4:4" ht="15.6" customHeight="1">
      <c r="D254" s="341"/>
    </row>
    <row r="255" spans="4:4" ht="15.6" customHeight="1">
      <c r="D255" s="341"/>
    </row>
    <row r="256" spans="4:4" ht="15.6" customHeight="1">
      <c r="D256" s="341"/>
    </row>
    <row r="257" spans="4:4" ht="15.6" customHeight="1">
      <c r="D257" s="341"/>
    </row>
    <row r="258" spans="4:4" ht="15.6" customHeight="1">
      <c r="D258" s="341"/>
    </row>
    <row r="259" spans="4:4" ht="15.6" customHeight="1">
      <c r="D259" s="341"/>
    </row>
    <row r="260" spans="4:4" ht="15.6" customHeight="1">
      <c r="D260" s="341"/>
    </row>
    <row r="261" spans="4:4" ht="15.6" customHeight="1">
      <c r="D261" s="341"/>
    </row>
    <row r="262" spans="4:4" ht="15.6" customHeight="1">
      <c r="D262" s="341"/>
    </row>
    <row r="263" spans="4:4" ht="15.6" customHeight="1">
      <c r="D263" s="341"/>
    </row>
    <row r="264" spans="4:4" ht="15.6" customHeight="1">
      <c r="D264" s="341"/>
    </row>
    <row r="265" spans="4:4" ht="15.6" customHeight="1">
      <c r="D265" s="341"/>
    </row>
    <row r="266" spans="4:4" ht="15.6" customHeight="1">
      <c r="D266" s="341"/>
    </row>
    <row r="267" spans="4:4" ht="15.6" customHeight="1">
      <c r="D267" s="341"/>
    </row>
    <row r="268" spans="4:4" ht="15.6" customHeight="1">
      <c r="D268" s="341"/>
    </row>
    <row r="269" spans="4:4" ht="15.6" customHeight="1">
      <c r="D269" s="341"/>
    </row>
    <row r="270" spans="4:4" ht="15.6" customHeight="1">
      <c r="D270" s="341"/>
    </row>
    <row r="271" spans="4:4" ht="15.6" customHeight="1">
      <c r="D271" s="341"/>
    </row>
    <row r="272" spans="4:4" ht="15.6" customHeight="1">
      <c r="D272" s="341"/>
    </row>
    <row r="273" spans="4:4" ht="15.6" customHeight="1">
      <c r="D273" s="341"/>
    </row>
    <row r="274" spans="4:4" ht="15.6" customHeight="1">
      <c r="D274" s="341"/>
    </row>
    <row r="275" spans="4:4" ht="15.6" customHeight="1">
      <c r="D275" s="341"/>
    </row>
    <row r="276" spans="4:4" ht="15.6" customHeight="1">
      <c r="D276" s="341"/>
    </row>
    <row r="277" spans="4:4" ht="15.6" customHeight="1">
      <c r="D277" s="341"/>
    </row>
    <row r="278" spans="4:4" ht="15.6" customHeight="1">
      <c r="D278" s="341"/>
    </row>
    <row r="279" spans="4:4" ht="15.6" customHeight="1">
      <c r="D279" s="341"/>
    </row>
    <row r="280" spans="4:4" ht="15.6" customHeight="1">
      <c r="D280" s="341"/>
    </row>
    <row r="281" spans="4:4" ht="15.6" customHeight="1">
      <c r="D281" s="341"/>
    </row>
    <row r="282" spans="4:4" ht="15.6" customHeight="1">
      <c r="D282" s="341"/>
    </row>
    <row r="283" spans="4:4" ht="15.6" customHeight="1">
      <c r="D283" s="341"/>
    </row>
    <row r="284" spans="4:4" ht="15.6" customHeight="1">
      <c r="D284" s="341"/>
    </row>
    <row r="285" spans="4:4" ht="15.6" customHeight="1">
      <c r="D285" s="341"/>
    </row>
    <row r="286" spans="4:4" ht="15.6" customHeight="1">
      <c r="D286" s="341"/>
    </row>
    <row r="287" spans="4:4" ht="15.6" customHeight="1">
      <c r="D287" s="341"/>
    </row>
    <row r="288" spans="4:4" ht="15.6" customHeight="1">
      <c r="D288" s="341"/>
    </row>
    <row r="289" spans="4:4" ht="15.6" customHeight="1">
      <c r="D289" s="341"/>
    </row>
    <row r="290" spans="4:4" ht="15.6" customHeight="1">
      <c r="D290" s="341"/>
    </row>
    <row r="291" spans="4:4" ht="15.6" customHeight="1">
      <c r="D291" s="341"/>
    </row>
    <row r="292" spans="4:4" ht="15.6" customHeight="1">
      <c r="D292" s="341"/>
    </row>
    <row r="293" spans="4:4" ht="15.6" customHeight="1">
      <c r="D293" s="341"/>
    </row>
    <row r="294" spans="4:4" ht="15.6" customHeight="1">
      <c r="D294" s="341"/>
    </row>
    <row r="295" spans="4:4" ht="15.6" customHeight="1">
      <c r="D295" s="341"/>
    </row>
    <row r="296" spans="4:4" ht="15.6" customHeight="1">
      <c r="D296" s="341"/>
    </row>
    <row r="297" spans="4:4" ht="15.6" customHeight="1">
      <c r="D297" s="341"/>
    </row>
    <row r="298" spans="4:4" ht="15.6" customHeight="1">
      <c r="D298" s="341"/>
    </row>
    <row r="299" spans="4:4" ht="15.6" customHeight="1">
      <c r="D299" s="341"/>
    </row>
    <row r="300" spans="4:4" ht="15.6" customHeight="1">
      <c r="D300" s="341"/>
    </row>
    <row r="301" spans="4:4" ht="15.6" customHeight="1">
      <c r="D301" s="341"/>
    </row>
    <row r="302" spans="4:4" ht="15.6" customHeight="1">
      <c r="D302" s="341"/>
    </row>
    <row r="303" spans="4:4" ht="15.6" customHeight="1">
      <c r="D303" s="341"/>
    </row>
    <row r="304" spans="4:4" ht="15.6" customHeight="1">
      <c r="D304" s="341"/>
    </row>
    <row r="305" spans="4:4" ht="15.6" customHeight="1">
      <c r="D305" s="341"/>
    </row>
    <row r="306" spans="4:4" ht="15.6" customHeight="1">
      <c r="D306" s="341"/>
    </row>
    <row r="307" spans="4:4" ht="15.6" customHeight="1">
      <c r="D307" s="341"/>
    </row>
    <row r="308" spans="4:4" ht="15.6" customHeight="1">
      <c r="D308" s="341"/>
    </row>
    <row r="309" spans="4:4" ht="15.6" customHeight="1">
      <c r="D309" s="341"/>
    </row>
    <row r="310" spans="4:4" ht="15.6" customHeight="1">
      <c r="D310" s="341"/>
    </row>
    <row r="311" spans="4:4" ht="15.6" customHeight="1">
      <c r="D311" s="341"/>
    </row>
    <row r="312" spans="4:4" ht="15.6" customHeight="1">
      <c r="D312" s="341"/>
    </row>
    <row r="313" spans="4:4" ht="15.6" customHeight="1">
      <c r="D313" s="341"/>
    </row>
    <row r="314" spans="4:4" ht="15.6" customHeight="1">
      <c r="D314" s="341"/>
    </row>
    <row r="315" spans="4:4" ht="15.6" customHeight="1">
      <c r="D315" s="341"/>
    </row>
    <row r="316" spans="4:4" ht="15.6" customHeight="1">
      <c r="D316" s="341"/>
    </row>
    <row r="317" spans="4:4" ht="15.6" customHeight="1">
      <c r="D317" s="341"/>
    </row>
    <row r="318" spans="4:4" ht="15.6" customHeight="1">
      <c r="D318" s="341"/>
    </row>
    <row r="319" spans="4:4" ht="15.6" customHeight="1">
      <c r="D319" s="341"/>
    </row>
    <row r="320" spans="4:4" ht="15.6" customHeight="1">
      <c r="D320" s="341"/>
    </row>
    <row r="321" spans="4:4" ht="15.6" customHeight="1">
      <c r="D321" s="341"/>
    </row>
    <row r="322" spans="4:4" ht="15.6" customHeight="1">
      <c r="D322" s="341"/>
    </row>
    <row r="323" spans="4:4" ht="15.6" customHeight="1">
      <c r="D323" s="341"/>
    </row>
    <row r="324" spans="4:4" ht="15.6" customHeight="1">
      <c r="D324" s="341"/>
    </row>
    <row r="325" spans="4:4" ht="15.6" customHeight="1">
      <c r="D325" s="341"/>
    </row>
    <row r="326" spans="4:4" ht="15.6" customHeight="1">
      <c r="D326" s="341"/>
    </row>
    <row r="327" spans="4:4" ht="15.6" customHeight="1">
      <c r="D327" s="341"/>
    </row>
    <row r="328" spans="4:4" ht="15.6" customHeight="1">
      <c r="D328" s="341"/>
    </row>
    <row r="329" spans="4:4" ht="15.6" customHeight="1">
      <c r="D329" s="341"/>
    </row>
    <row r="330" spans="4:4" ht="15.6" customHeight="1">
      <c r="D330" s="341"/>
    </row>
    <row r="331" spans="4:4" ht="15.6" customHeight="1">
      <c r="D331" s="341"/>
    </row>
    <row r="332" spans="4:4" ht="15.6" customHeight="1">
      <c r="D332" s="341"/>
    </row>
    <row r="333" spans="4:4" ht="15.6" customHeight="1">
      <c r="D333" s="341"/>
    </row>
    <row r="334" spans="4:4" ht="15.6" customHeight="1">
      <c r="D334" s="341"/>
    </row>
    <row r="335" spans="4:4" ht="15.6" customHeight="1">
      <c r="D335" s="341"/>
    </row>
    <row r="336" spans="4:4" ht="15.6" customHeight="1">
      <c r="D336" s="341"/>
    </row>
    <row r="337" spans="4:4" ht="15.6" customHeight="1">
      <c r="D337" s="341"/>
    </row>
    <row r="338" spans="4:4" ht="15.6" customHeight="1">
      <c r="D338" s="341"/>
    </row>
    <row r="339" spans="4:4" ht="15.6" customHeight="1">
      <c r="D339" s="341"/>
    </row>
    <row r="340" spans="4:4" ht="15.6" customHeight="1">
      <c r="D340" s="341"/>
    </row>
    <row r="341" spans="4:4" ht="15.6" customHeight="1">
      <c r="D341" s="341"/>
    </row>
    <row r="342" spans="4:4" ht="15.6" customHeight="1">
      <c r="D342" s="341"/>
    </row>
    <row r="343" spans="4:4" ht="15.6" customHeight="1">
      <c r="D343" s="341"/>
    </row>
    <row r="344" spans="4:4" ht="15.6" customHeight="1">
      <c r="D344" s="341"/>
    </row>
    <row r="345" spans="4:4" ht="15.6" customHeight="1">
      <c r="D345" s="341"/>
    </row>
    <row r="346" spans="4:4" ht="15.6" customHeight="1">
      <c r="D346" s="341"/>
    </row>
    <row r="347" spans="4:4" ht="15.6" customHeight="1">
      <c r="D347" s="341"/>
    </row>
    <row r="348" spans="4:4" ht="15.6" customHeight="1">
      <c r="D348" s="341"/>
    </row>
    <row r="349" spans="4:4" ht="15.6" customHeight="1">
      <c r="D349" s="341"/>
    </row>
    <row r="350" spans="4:4" ht="15.6" customHeight="1">
      <c r="D350" s="341"/>
    </row>
    <row r="351" spans="4:4" ht="15.6" customHeight="1">
      <c r="D351" s="341"/>
    </row>
    <row r="352" spans="4:4" ht="15.6" customHeight="1">
      <c r="D352" s="341"/>
    </row>
    <row r="353" spans="4:4" ht="15.6" customHeight="1">
      <c r="D353" s="341"/>
    </row>
    <row r="354" spans="4:4" ht="15.6" customHeight="1">
      <c r="D354" s="341"/>
    </row>
    <row r="355" spans="4:4" ht="15.6" customHeight="1">
      <c r="D355" s="341"/>
    </row>
    <row r="356" spans="4:4" ht="15.6" customHeight="1">
      <c r="D356" s="341"/>
    </row>
    <row r="357" spans="4:4" ht="15.6" customHeight="1">
      <c r="D357" s="341"/>
    </row>
    <row r="358" spans="4:4" ht="15.6" customHeight="1">
      <c r="D358" s="341"/>
    </row>
    <row r="359" spans="4:4" ht="15.6" customHeight="1">
      <c r="D359" s="341"/>
    </row>
    <row r="360" spans="4:4" ht="15.6" customHeight="1">
      <c r="D360" s="341"/>
    </row>
    <row r="361" spans="4:4" ht="15.6" customHeight="1">
      <c r="D361" s="341"/>
    </row>
    <row r="362" spans="4:4" ht="15.6" customHeight="1">
      <c r="D362" s="341"/>
    </row>
    <row r="363" spans="4:4" ht="15.6" customHeight="1">
      <c r="D363" s="341"/>
    </row>
    <row r="364" spans="4:4" ht="15.6" customHeight="1">
      <c r="D364" s="341"/>
    </row>
    <row r="365" spans="4:4" ht="15.6" customHeight="1">
      <c r="D365" s="341"/>
    </row>
    <row r="366" spans="4:4" ht="15.6" customHeight="1">
      <c r="D366" s="341"/>
    </row>
    <row r="367" spans="4:4" ht="15.6" customHeight="1">
      <c r="D367" s="341"/>
    </row>
    <row r="368" spans="4:4" ht="15.6" customHeight="1">
      <c r="D368" s="341"/>
    </row>
    <row r="369" spans="4:4" ht="15.6" customHeight="1">
      <c r="D369" s="341"/>
    </row>
    <row r="370" spans="4:4" ht="15.6" customHeight="1">
      <c r="D370" s="341"/>
    </row>
    <row r="371" spans="4:4" ht="15.6" customHeight="1">
      <c r="D371" s="341"/>
    </row>
    <row r="372" spans="4:4" ht="15.6" customHeight="1">
      <c r="D372" s="341"/>
    </row>
    <row r="373" spans="4:4" ht="15.6" customHeight="1">
      <c r="D373" s="341"/>
    </row>
    <row r="374" spans="4:4" ht="15.6" customHeight="1">
      <c r="D374" s="341"/>
    </row>
    <row r="375" spans="4:4" ht="15.6" customHeight="1">
      <c r="D375" s="341"/>
    </row>
    <row r="376" spans="4:4" ht="15.6" customHeight="1">
      <c r="D376" s="341"/>
    </row>
    <row r="377" spans="4:4" ht="15.6" customHeight="1">
      <c r="D377" s="341"/>
    </row>
    <row r="378" spans="4:4" ht="15.6" customHeight="1">
      <c r="D378" s="341"/>
    </row>
    <row r="379" spans="4:4" ht="15.6" customHeight="1">
      <c r="D379" s="341"/>
    </row>
    <row r="380" spans="4:4" ht="15.6" customHeight="1">
      <c r="D380" s="341"/>
    </row>
    <row r="381" spans="4:4" ht="15.6" customHeight="1">
      <c r="D381" s="341"/>
    </row>
    <row r="382" spans="4:4" ht="15.6" customHeight="1">
      <c r="D382" s="341"/>
    </row>
    <row r="383" spans="4:4" ht="15.6" customHeight="1">
      <c r="D383" s="341"/>
    </row>
    <row r="384" spans="4:4" ht="15.6" customHeight="1">
      <c r="D384" s="341"/>
    </row>
    <row r="385" spans="4:4" ht="15.6" customHeight="1">
      <c r="D385" s="341"/>
    </row>
    <row r="386" spans="4:4" ht="15.6" customHeight="1">
      <c r="D386" s="341"/>
    </row>
    <row r="387" spans="4:4" ht="15.6" customHeight="1">
      <c r="D387" s="341"/>
    </row>
    <row r="388" spans="4:4" ht="15.6" customHeight="1">
      <c r="D388" s="341"/>
    </row>
    <row r="389" spans="4:4" ht="15.6" customHeight="1">
      <c r="D389" s="341"/>
    </row>
    <row r="390" spans="4:4" ht="15.6" customHeight="1">
      <c r="D390" s="341"/>
    </row>
    <row r="391" spans="4:4" ht="15.6" customHeight="1">
      <c r="D391" s="341"/>
    </row>
    <row r="392" spans="4:4" ht="15.6" customHeight="1">
      <c r="D392" s="341"/>
    </row>
    <row r="393" spans="4:4" ht="15.6" customHeight="1">
      <c r="D393" s="341"/>
    </row>
    <row r="394" spans="4:4" ht="15.6" customHeight="1">
      <c r="D394" s="341"/>
    </row>
    <row r="395" spans="4:4" ht="15.6" customHeight="1">
      <c r="D395" s="341"/>
    </row>
    <row r="396" spans="4:4" ht="15.6" customHeight="1">
      <c r="D396" s="341"/>
    </row>
    <row r="397" spans="4:4" ht="15.6" customHeight="1">
      <c r="D397" s="341"/>
    </row>
    <row r="398" spans="4:4" ht="15.6" customHeight="1">
      <c r="D398" s="341"/>
    </row>
    <row r="399" spans="4:4" ht="15.6" customHeight="1">
      <c r="D399" s="341"/>
    </row>
    <row r="400" spans="4:4" ht="15.6" customHeight="1">
      <c r="D400" s="341"/>
    </row>
    <row r="401" spans="4:4" ht="15.6" customHeight="1">
      <c r="D401" s="341"/>
    </row>
    <row r="402" spans="4:4" ht="15.6" customHeight="1">
      <c r="D402" s="341"/>
    </row>
    <row r="403" spans="4:4" ht="15.6" customHeight="1">
      <c r="D403" s="341"/>
    </row>
    <row r="404" spans="4:4" ht="15.6" customHeight="1">
      <c r="D404" s="341"/>
    </row>
    <row r="405" spans="4:4" ht="15.6" customHeight="1">
      <c r="D405" s="341"/>
    </row>
    <row r="406" spans="4:4" ht="15.6" customHeight="1">
      <c r="D406" s="341"/>
    </row>
  </sheetData>
  <conditionalFormatting sqref="B42 B23 B10:B11 B13:B19">
    <cfRule type="cellIs" dxfId="56" priority="3" stopIfTrue="1" operator="equal">
      <formula>"Title"</formula>
    </cfRule>
  </conditionalFormatting>
  <conditionalFormatting sqref="B8:B9 B12">
    <cfRule type="cellIs" dxfId="55" priority="2" stopIfTrue="1" operator="equal">
      <formula>"Adjustment to Income/Expense/Rate Base:"</formula>
    </cfRule>
  </conditionalFormatting>
  <conditionalFormatting sqref="J1">
    <cfRule type="cellIs" dxfId="54" priority="1" stopIfTrue="1" operator="equal">
      <formula>"x.x"</formula>
    </cfRule>
  </conditionalFormatting>
  <dataValidations count="5">
    <dataValidation type="list" errorStyle="warning" allowBlank="1" showInputMessage="1" showErrorMessage="1" errorTitle="Factor" error="This factor is not included in the drop-down list. Is this the factor you want to use?" sqref="G39:G41 WVO983079:WVO983081 WLS983079:WLS983081 WBW983079:WBW983081 VSA983079:VSA983081 VIE983079:VIE983081 UYI983079:UYI983081 UOM983079:UOM983081 UEQ983079:UEQ983081 TUU983079:TUU983081 TKY983079:TKY983081 TBC983079:TBC983081 SRG983079:SRG983081 SHK983079:SHK983081 RXO983079:RXO983081 RNS983079:RNS983081 RDW983079:RDW983081 QUA983079:QUA983081 QKE983079:QKE983081 QAI983079:QAI983081 PQM983079:PQM983081 PGQ983079:PGQ983081 OWU983079:OWU983081 OMY983079:OMY983081 ODC983079:ODC983081 NTG983079:NTG983081 NJK983079:NJK983081 MZO983079:MZO983081 MPS983079:MPS983081 MFW983079:MFW983081 LWA983079:LWA983081 LME983079:LME983081 LCI983079:LCI983081 KSM983079:KSM983081 KIQ983079:KIQ983081 JYU983079:JYU983081 JOY983079:JOY983081 JFC983079:JFC983081 IVG983079:IVG983081 ILK983079:ILK983081 IBO983079:IBO983081 HRS983079:HRS983081 HHW983079:HHW983081 GYA983079:GYA983081 GOE983079:GOE983081 GEI983079:GEI983081 FUM983079:FUM983081 FKQ983079:FKQ983081 FAU983079:FAU983081 EQY983079:EQY983081 EHC983079:EHC983081 DXG983079:DXG983081 DNK983079:DNK983081 DDO983079:DDO983081 CTS983079:CTS983081 CJW983079:CJW983081 CAA983079:CAA983081 BQE983079:BQE983081 BGI983079:BGI983081 AWM983079:AWM983081 AMQ983079:AMQ983081 ACU983079:ACU983081 SY983079:SY983081 JC983079:JC983081 G983079:G983081 WVO917543:WVO917545 WLS917543:WLS917545 WBW917543:WBW917545 VSA917543:VSA917545 VIE917543:VIE917545 UYI917543:UYI917545 UOM917543:UOM917545 UEQ917543:UEQ917545 TUU917543:TUU917545 TKY917543:TKY917545 TBC917543:TBC917545 SRG917543:SRG917545 SHK917543:SHK917545 RXO917543:RXO917545 RNS917543:RNS917545 RDW917543:RDW917545 QUA917543:QUA917545 QKE917543:QKE917545 QAI917543:QAI917545 PQM917543:PQM917545 PGQ917543:PGQ917545 OWU917543:OWU917545 OMY917543:OMY917545 ODC917543:ODC917545 NTG917543:NTG917545 NJK917543:NJK917545 MZO917543:MZO917545 MPS917543:MPS917545 MFW917543:MFW917545 LWA917543:LWA917545 LME917543:LME917545 LCI917543:LCI917545 KSM917543:KSM917545 KIQ917543:KIQ917545 JYU917543:JYU917545 JOY917543:JOY917545 JFC917543:JFC917545 IVG917543:IVG917545 ILK917543:ILK917545 IBO917543:IBO917545 HRS917543:HRS917545 HHW917543:HHW917545 GYA917543:GYA917545 GOE917543:GOE917545 GEI917543:GEI917545 FUM917543:FUM917545 FKQ917543:FKQ917545 FAU917543:FAU917545 EQY917543:EQY917545 EHC917543:EHC917545 DXG917543:DXG917545 DNK917543:DNK917545 DDO917543:DDO917545 CTS917543:CTS917545 CJW917543:CJW917545 CAA917543:CAA917545 BQE917543:BQE917545 BGI917543:BGI917545 AWM917543:AWM917545 AMQ917543:AMQ917545 ACU917543:ACU917545 SY917543:SY917545 JC917543:JC917545 G917543:G917545 WVO852007:WVO852009 WLS852007:WLS852009 WBW852007:WBW852009 VSA852007:VSA852009 VIE852007:VIE852009 UYI852007:UYI852009 UOM852007:UOM852009 UEQ852007:UEQ852009 TUU852007:TUU852009 TKY852007:TKY852009 TBC852007:TBC852009 SRG852007:SRG852009 SHK852007:SHK852009 RXO852007:RXO852009 RNS852007:RNS852009 RDW852007:RDW852009 QUA852007:QUA852009 QKE852007:QKE852009 QAI852007:QAI852009 PQM852007:PQM852009 PGQ852007:PGQ852009 OWU852007:OWU852009 OMY852007:OMY852009 ODC852007:ODC852009 NTG852007:NTG852009 NJK852007:NJK852009 MZO852007:MZO852009 MPS852007:MPS852009 MFW852007:MFW852009 LWA852007:LWA852009 LME852007:LME852009 LCI852007:LCI852009 KSM852007:KSM852009 KIQ852007:KIQ852009 JYU852007:JYU852009 JOY852007:JOY852009 JFC852007:JFC852009 IVG852007:IVG852009 ILK852007:ILK852009 IBO852007:IBO852009 HRS852007:HRS852009 HHW852007:HHW852009 GYA852007:GYA852009 GOE852007:GOE852009 GEI852007:GEI852009 FUM852007:FUM852009 FKQ852007:FKQ852009 FAU852007:FAU852009 EQY852007:EQY852009 EHC852007:EHC852009 DXG852007:DXG852009 DNK852007:DNK852009 DDO852007:DDO852009 CTS852007:CTS852009 CJW852007:CJW852009 CAA852007:CAA852009 BQE852007:BQE852009 BGI852007:BGI852009 AWM852007:AWM852009 AMQ852007:AMQ852009 ACU852007:ACU852009 SY852007:SY852009 JC852007:JC852009 G852007:G852009 WVO786471:WVO786473 WLS786471:WLS786473 WBW786471:WBW786473 VSA786471:VSA786473 VIE786471:VIE786473 UYI786471:UYI786473 UOM786471:UOM786473 UEQ786471:UEQ786473 TUU786471:TUU786473 TKY786471:TKY786473 TBC786471:TBC786473 SRG786471:SRG786473 SHK786471:SHK786473 RXO786471:RXO786473 RNS786471:RNS786473 RDW786471:RDW786473 QUA786471:QUA786473 QKE786471:QKE786473 QAI786471:QAI786473 PQM786471:PQM786473 PGQ786471:PGQ786473 OWU786471:OWU786473 OMY786471:OMY786473 ODC786471:ODC786473 NTG786471:NTG786473 NJK786471:NJK786473 MZO786471:MZO786473 MPS786471:MPS786473 MFW786471:MFW786473 LWA786471:LWA786473 LME786471:LME786473 LCI786471:LCI786473 KSM786471:KSM786473 KIQ786471:KIQ786473 JYU786471:JYU786473 JOY786471:JOY786473 JFC786471:JFC786473 IVG786471:IVG786473 ILK786471:ILK786473 IBO786471:IBO786473 HRS786471:HRS786473 HHW786471:HHW786473 GYA786471:GYA786473 GOE786471:GOE786473 GEI786471:GEI786473 FUM786471:FUM786473 FKQ786471:FKQ786473 FAU786471:FAU786473 EQY786471:EQY786473 EHC786471:EHC786473 DXG786471:DXG786473 DNK786471:DNK786473 DDO786471:DDO786473 CTS786471:CTS786473 CJW786471:CJW786473 CAA786471:CAA786473 BQE786471:BQE786473 BGI786471:BGI786473 AWM786471:AWM786473 AMQ786471:AMQ786473 ACU786471:ACU786473 SY786471:SY786473 JC786471:JC786473 G786471:G786473 WVO720935:WVO720937 WLS720935:WLS720937 WBW720935:WBW720937 VSA720935:VSA720937 VIE720935:VIE720937 UYI720935:UYI720937 UOM720935:UOM720937 UEQ720935:UEQ720937 TUU720935:TUU720937 TKY720935:TKY720937 TBC720935:TBC720937 SRG720935:SRG720937 SHK720935:SHK720937 RXO720935:RXO720937 RNS720935:RNS720937 RDW720935:RDW720937 QUA720935:QUA720937 QKE720935:QKE720937 QAI720935:QAI720937 PQM720935:PQM720937 PGQ720935:PGQ720937 OWU720935:OWU720937 OMY720935:OMY720937 ODC720935:ODC720937 NTG720935:NTG720937 NJK720935:NJK720937 MZO720935:MZO720937 MPS720935:MPS720937 MFW720935:MFW720937 LWA720935:LWA720937 LME720935:LME720937 LCI720935:LCI720937 KSM720935:KSM720937 KIQ720935:KIQ720937 JYU720935:JYU720937 JOY720935:JOY720937 JFC720935:JFC720937 IVG720935:IVG720937 ILK720935:ILK720937 IBO720935:IBO720937 HRS720935:HRS720937 HHW720935:HHW720937 GYA720935:GYA720937 GOE720935:GOE720937 GEI720935:GEI720937 FUM720935:FUM720937 FKQ720935:FKQ720937 FAU720935:FAU720937 EQY720935:EQY720937 EHC720935:EHC720937 DXG720935:DXG720937 DNK720935:DNK720937 DDO720935:DDO720937 CTS720935:CTS720937 CJW720935:CJW720937 CAA720935:CAA720937 BQE720935:BQE720937 BGI720935:BGI720937 AWM720935:AWM720937 AMQ720935:AMQ720937 ACU720935:ACU720937 SY720935:SY720937 JC720935:JC720937 G720935:G720937 WVO655399:WVO655401 WLS655399:WLS655401 WBW655399:WBW655401 VSA655399:VSA655401 VIE655399:VIE655401 UYI655399:UYI655401 UOM655399:UOM655401 UEQ655399:UEQ655401 TUU655399:TUU655401 TKY655399:TKY655401 TBC655399:TBC655401 SRG655399:SRG655401 SHK655399:SHK655401 RXO655399:RXO655401 RNS655399:RNS655401 RDW655399:RDW655401 QUA655399:QUA655401 QKE655399:QKE655401 QAI655399:QAI655401 PQM655399:PQM655401 PGQ655399:PGQ655401 OWU655399:OWU655401 OMY655399:OMY655401 ODC655399:ODC655401 NTG655399:NTG655401 NJK655399:NJK655401 MZO655399:MZO655401 MPS655399:MPS655401 MFW655399:MFW655401 LWA655399:LWA655401 LME655399:LME655401 LCI655399:LCI655401 KSM655399:KSM655401 KIQ655399:KIQ655401 JYU655399:JYU655401 JOY655399:JOY655401 JFC655399:JFC655401 IVG655399:IVG655401 ILK655399:ILK655401 IBO655399:IBO655401 HRS655399:HRS655401 HHW655399:HHW655401 GYA655399:GYA655401 GOE655399:GOE655401 GEI655399:GEI655401 FUM655399:FUM655401 FKQ655399:FKQ655401 FAU655399:FAU655401 EQY655399:EQY655401 EHC655399:EHC655401 DXG655399:DXG655401 DNK655399:DNK655401 DDO655399:DDO655401 CTS655399:CTS655401 CJW655399:CJW655401 CAA655399:CAA655401 BQE655399:BQE655401 BGI655399:BGI655401 AWM655399:AWM655401 AMQ655399:AMQ655401 ACU655399:ACU655401 SY655399:SY655401 JC655399:JC655401 G655399:G655401 WVO589863:WVO589865 WLS589863:WLS589865 WBW589863:WBW589865 VSA589863:VSA589865 VIE589863:VIE589865 UYI589863:UYI589865 UOM589863:UOM589865 UEQ589863:UEQ589865 TUU589863:TUU589865 TKY589863:TKY589865 TBC589863:TBC589865 SRG589863:SRG589865 SHK589863:SHK589865 RXO589863:RXO589865 RNS589863:RNS589865 RDW589863:RDW589865 QUA589863:QUA589865 QKE589863:QKE589865 QAI589863:QAI589865 PQM589863:PQM589865 PGQ589863:PGQ589865 OWU589863:OWU589865 OMY589863:OMY589865 ODC589863:ODC589865 NTG589863:NTG589865 NJK589863:NJK589865 MZO589863:MZO589865 MPS589863:MPS589865 MFW589863:MFW589865 LWA589863:LWA589865 LME589863:LME589865 LCI589863:LCI589865 KSM589863:KSM589865 KIQ589863:KIQ589865 JYU589863:JYU589865 JOY589863:JOY589865 JFC589863:JFC589865 IVG589863:IVG589865 ILK589863:ILK589865 IBO589863:IBO589865 HRS589863:HRS589865 HHW589863:HHW589865 GYA589863:GYA589865 GOE589863:GOE589865 GEI589863:GEI589865 FUM589863:FUM589865 FKQ589863:FKQ589865 FAU589863:FAU589865 EQY589863:EQY589865 EHC589863:EHC589865 DXG589863:DXG589865 DNK589863:DNK589865 DDO589863:DDO589865 CTS589863:CTS589865 CJW589863:CJW589865 CAA589863:CAA589865 BQE589863:BQE589865 BGI589863:BGI589865 AWM589863:AWM589865 AMQ589863:AMQ589865 ACU589863:ACU589865 SY589863:SY589865 JC589863:JC589865 G589863:G589865 WVO524327:WVO524329 WLS524327:WLS524329 WBW524327:WBW524329 VSA524327:VSA524329 VIE524327:VIE524329 UYI524327:UYI524329 UOM524327:UOM524329 UEQ524327:UEQ524329 TUU524327:TUU524329 TKY524327:TKY524329 TBC524327:TBC524329 SRG524327:SRG524329 SHK524327:SHK524329 RXO524327:RXO524329 RNS524327:RNS524329 RDW524327:RDW524329 QUA524327:QUA524329 QKE524327:QKE524329 QAI524327:QAI524329 PQM524327:PQM524329 PGQ524327:PGQ524329 OWU524327:OWU524329 OMY524327:OMY524329 ODC524327:ODC524329 NTG524327:NTG524329 NJK524327:NJK524329 MZO524327:MZO524329 MPS524327:MPS524329 MFW524327:MFW524329 LWA524327:LWA524329 LME524327:LME524329 LCI524327:LCI524329 KSM524327:KSM524329 KIQ524327:KIQ524329 JYU524327:JYU524329 JOY524327:JOY524329 JFC524327:JFC524329 IVG524327:IVG524329 ILK524327:ILK524329 IBO524327:IBO524329 HRS524327:HRS524329 HHW524327:HHW524329 GYA524327:GYA524329 GOE524327:GOE524329 GEI524327:GEI524329 FUM524327:FUM524329 FKQ524327:FKQ524329 FAU524327:FAU524329 EQY524327:EQY524329 EHC524327:EHC524329 DXG524327:DXG524329 DNK524327:DNK524329 DDO524327:DDO524329 CTS524327:CTS524329 CJW524327:CJW524329 CAA524327:CAA524329 BQE524327:BQE524329 BGI524327:BGI524329 AWM524327:AWM524329 AMQ524327:AMQ524329 ACU524327:ACU524329 SY524327:SY524329 JC524327:JC524329 G524327:G524329 WVO458791:WVO458793 WLS458791:WLS458793 WBW458791:WBW458793 VSA458791:VSA458793 VIE458791:VIE458793 UYI458791:UYI458793 UOM458791:UOM458793 UEQ458791:UEQ458793 TUU458791:TUU458793 TKY458791:TKY458793 TBC458791:TBC458793 SRG458791:SRG458793 SHK458791:SHK458793 RXO458791:RXO458793 RNS458791:RNS458793 RDW458791:RDW458793 QUA458791:QUA458793 QKE458791:QKE458793 QAI458791:QAI458793 PQM458791:PQM458793 PGQ458791:PGQ458793 OWU458791:OWU458793 OMY458791:OMY458793 ODC458791:ODC458793 NTG458791:NTG458793 NJK458791:NJK458793 MZO458791:MZO458793 MPS458791:MPS458793 MFW458791:MFW458793 LWA458791:LWA458793 LME458791:LME458793 LCI458791:LCI458793 KSM458791:KSM458793 KIQ458791:KIQ458793 JYU458791:JYU458793 JOY458791:JOY458793 JFC458791:JFC458793 IVG458791:IVG458793 ILK458791:ILK458793 IBO458791:IBO458793 HRS458791:HRS458793 HHW458791:HHW458793 GYA458791:GYA458793 GOE458791:GOE458793 GEI458791:GEI458793 FUM458791:FUM458793 FKQ458791:FKQ458793 FAU458791:FAU458793 EQY458791:EQY458793 EHC458791:EHC458793 DXG458791:DXG458793 DNK458791:DNK458793 DDO458791:DDO458793 CTS458791:CTS458793 CJW458791:CJW458793 CAA458791:CAA458793 BQE458791:BQE458793 BGI458791:BGI458793 AWM458791:AWM458793 AMQ458791:AMQ458793 ACU458791:ACU458793 SY458791:SY458793 JC458791:JC458793 G458791:G458793 WVO393255:WVO393257 WLS393255:WLS393257 WBW393255:WBW393257 VSA393255:VSA393257 VIE393255:VIE393257 UYI393255:UYI393257 UOM393255:UOM393257 UEQ393255:UEQ393257 TUU393255:TUU393257 TKY393255:TKY393257 TBC393255:TBC393257 SRG393255:SRG393257 SHK393255:SHK393257 RXO393255:RXO393257 RNS393255:RNS393257 RDW393255:RDW393257 QUA393255:QUA393257 QKE393255:QKE393257 QAI393255:QAI393257 PQM393255:PQM393257 PGQ393255:PGQ393257 OWU393255:OWU393257 OMY393255:OMY393257 ODC393255:ODC393257 NTG393255:NTG393257 NJK393255:NJK393257 MZO393255:MZO393257 MPS393255:MPS393257 MFW393255:MFW393257 LWA393255:LWA393257 LME393255:LME393257 LCI393255:LCI393257 KSM393255:KSM393257 KIQ393255:KIQ393257 JYU393255:JYU393257 JOY393255:JOY393257 JFC393255:JFC393257 IVG393255:IVG393257 ILK393255:ILK393257 IBO393255:IBO393257 HRS393255:HRS393257 HHW393255:HHW393257 GYA393255:GYA393257 GOE393255:GOE393257 GEI393255:GEI393257 FUM393255:FUM393257 FKQ393255:FKQ393257 FAU393255:FAU393257 EQY393255:EQY393257 EHC393255:EHC393257 DXG393255:DXG393257 DNK393255:DNK393257 DDO393255:DDO393257 CTS393255:CTS393257 CJW393255:CJW393257 CAA393255:CAA393257 BQE393255:BQE393257 BGI393255:BGI393257 AWM393255:AWM393257 AMQ393255:AMQ393257 ACU393255:ACU393257 SY393255:SY393257 JC393255:JC393257 G393255:G393257 WVO327719:WVO327721 WLS327719:WLS327721 WBW327719:WBW327721 VSA327719:VSA327721 VIE327719:VIE327721 UYI327719:UYI327721 UOM327719:UOM327721 UEQ327719:UEQ327721 TUU327719:TUU327721 TKY327719:TKY327721 TBC327719:TBC327721 SRG327719:SRG327721 SHK327719:SHK327721 RXO327719:RXO327721 RNS327719:RNS327721 RDW327719:RDW327721 QUA327719:QUA327721 QKE327719:QKE327721 QAI327719:QAI327721 PQM327719:PQM327721 PGQ327719:PGQ327721 OWU327719:OWU327721 OMY327719:OMY327721 ODC327719:ODC327721 NTG327719:NTG327721 NJK327719:NJK327721 MZO327719:MZO327721 MPS327719:MPS327721 MFW327719:MFW327721 LWA327719:LWA327721 LME327719:LME327721 LCI327719:LCI327721 KSM327719:KSM327721 KIQ327719:KIQ327721 JYU327719:JYU327721 JOY327719:JOY327721 JFC327719:JFC327721 IVG327719:IVG327721 ILK327719:ILK327721 IBO327719:IBO327721 HRS327719:HRS327721 HHW327719:HHW327721 GYA327719:GYA327721 GOE327719:GOE327721 GEI327719:GEI327721 FUM327719:FUM327721 FKQ327719:FKQ327721 FAU327719:FAU327721 EQY327719:EQY327721 EHC327719:EHC327721 DXG327719:DXG327721 DNK327719:DNK327721 DDO327719:DDO327721 CTS327719:CTS327721 CJW327719:CJW327721 CAA327719:CAA327721 BQE327719:BQE327721 BGI327719:BGI327721 AWM327719:AWM327721 AMQ327719:AMQ327721 ACU327719:ACU327721 SY327719:SY327721 JC327719:JC327721 G327719:G327721 WVO262183:WVO262185 WLS262183:WLS262185 WBW262183:WBW262185 VSA262183:VSA262185 VIE262183:VIE262185 UYI262183:UYI262185 UOM262183:UOM262185 UEQ262183:UEQ262185 TUU262183:TUU262185 TKY262183:TKY262185 TBC262183:TBC262185 SRG262183:SRG262185 SHK262183:SHK262185 RXO262183:RXO262185 RNS262183:RNS262185 RDW262183:RDW262185 QUA262183:QUA262185 QKE262183:QKE262185 QAI262183:QAI262185 PQM262183:PQM262185 PGQ262183:PGQ262185 OWU262183:OWU262185 OMY262183:OMY262185 ODC262183:ODC262185 NTG262183:NTG262185 NJK262183:NJK262185 MZO262183:MZO262185 MPS262183:MPS262185 MFW262183:MFW262185 LWA262183:LWA262185 LME262183:LME262185 LCI262183:LCI262185 KSM262183:KSM262185 KIQ262183:KIQ262185 JYU262183:JYU262185 JOY262183:JOY262185 JFC262183:JFC262185 IVG262183:IVG262185 ILK262183:ILK262185 IBO262183:IBO262185 HRS262183:HRS262185 HHW262183:HHW262185 GYA262183:GYA262185 GOE262183:GOE262185 GEI262183:GEI262185 FUM262183:FUM262185 FKQ262183:FKQ262185 FAU262183:FAU262185 EQY262183:EQY262185 EHC262183:EHC262185 DXG262183:DXG262185 DNK262183:DNK262185 DDO262183:DDO262185 CTS262183:CTS262185 CJW262183:CJW262185 CAA262183:CAA262185 BQE262183:BQE262185 BGI262183:BGI262185 AWM262183:AWM262185 AMQ262183:AMQ262185 ACU262183:ACU262185 SY262183:SY262185 JC262183:JC262185 G262183:G262185 WVO196647:WVO196649 WLS196647:WLS196649 WBW196647:WBW196649 VSA196647:VSA196649 VIE196647:VIE196649 UYI196647:UYI196649 UOM196647:UOM196649 UEQ196647:UEQ196649 TUU196647:TUU196649 TKY196647:TKY196649 TBC196647:TBC196649 SRG196647:SRG196649 SHK196647:SHK196649 RXO196647:RXO196649 RNS196647:RNS196649 RDW196647:RDW196649 QUA196647:QUA196649 QKE196647:QKE196649 QAI196647:QAI196649 PQM196647:PQM196649 PGQ196647:PGQ196649 OWU196647:OWU196649 OMY196647:OMY196649 ODC196647:ODC196649 NTG196647:NTG196649 NJK196647:NJK196649 MZO196647:MZO196649 MPS196647:MPS196649 MFW196647:MFW196649 LWA196647:LWA196649 LME196647:LME196649 LCI196647:LCI196649 KSM196647:KSM196649 KIQ196647:KIQ196649 JYU196647:JYU196649 JOY196647:JOY196649 JFC196647:JFC196649 IVG196647:IVG196649 ILK196647:ILK196649 IBO196647:IBO196649 HRS196647:HRS196649 HHW196647:HHW196649 GYA196647:GYA196649 GOE196647:GOE196649 GEI196647:GEI196649 FUM196647:FUM196649 FKQ196647:FKQ196649 FAU196647:FAU196649 EQY196647:EQY196649 EHC196647:EHC196649 DXG196647:DXG196649 DNK196647:DNK196649 DDO196647:DDO196649 CTS196647:CTS196649 CJW196647:CJW196649 CAA196647:CAA196649 BQE196647:BQE196649 BGI196647:BGI196649 AWM196647:AWM196649 AMQ196647:AMQ196649 ACU196647:ACU196649 SY196647:SY196649 JC196647:JC196649 G196647:G196649 WVO131111:WVO131113 WLS131111:WLS131113 WBW131111:WBW131113 VSA131111:VSA131113 VIE131111:VIE131113 UYI131111:UYI131113 UOM131111:UOM131113 UEQ131111:UEQ131113 TUU131111:TUU131113 TKY131111:TKY131113 TBC131111:TBC131113 SRG131111:SRG131113 SHK131111:SHK131113 RXO131111:RXO131113 RNS131111:RNS131113 RDW131111:RDW131113 QUA131111:QUA131113 QKE131111:QKE131113 QAI131111:QAI131113 PQM131111:PQM131113 PGQ131111:PGQ131113 OWU131111:OWU131113 OMY131111:OMY131113 ODC131111:ODC131113 NTG131111:NTG131113 NJK131111:NJK131113 MZO131111:MZO131113 MPS131111:MPS131113 MFW131111:MFW131113 LWA131111:LWA131113 LME131111:LME131113 LCI131111:LCI131113 KSM131111:KSM131113 KIQ131111:KIQ131113 JYU131111:JYU131113 JOY131111:JOY131113 JFC131111:JFC131113 IVG131111:IVG131113 ILK131111:ILK131113 IBO131111:IBO131113 HRS131111:HRS131113 HHW131111:HHW131113 GYA131111:GYA131113 GOE131111:GOE131113 GEI131111:GEI131113 FUM131111:FUM131113 FKQ131111:FKQ131113 FAU131111:FAU131113 EQY131111:EQY131113 EHC131111:EHC131113 DXG131111:DXG131113 DNK131111:DNK131113 DDO131111:DDO131113 CTS131111:CTS131113 CJW131111:CJW131113 CAA131111:CAA131113 BQE131111:BQE131113 BGI131111:BGI131113 AWM131111:AWM131113 AMQ131111:AMQ131113 ACU131111:ACU131113 SY131111:SY131113 JC131111:JC131113 G131111:G131113 WVO65575:WVO65577 WLS65575:WLS65577 WBW65575:WBW65577 VSA65575:VSA65577 VIE65575:VIE65577 UYI65575:UYI65577 UOM65575:UOM65577 UEQ65575:UEQ65577 TUU65575:TUU65577 TKY65575:TKY65577 TBC65575:TBC65577 SRG65575:SRG65577 SHK65575:SHK65577 RXO65575:RXO65577 RNS65575:RNS65577 RDW65575:RDW65577 QUA65575:QUA65577 QKE65575:QKE65577 QAI65575:QAI65577 PQM65575:PQM65577 PGQ65575:PGQ65577 OWU65575:OWU65577 OMY65575:OMY65577 ODC65575:ODC65577 NTG65575:NTG65577 NJK65575:NJK65577 MZO65575:MZO65577 MPS65575:MPS65577 MFW65575:MFW65577 LWA65575:LWA65577 LME65575:LME65577 LCI65575:LCI65577 KSM65575:KSM65577 KIQ65575:KIQ65577 JYU65575:JYU65577 JOY65575:JOY65577 JFC65575:JFC65577 IVG65575:IVG65577 ILK65575:ILK65577 IBO65575:IBO65577 HRS65575:HRS65577 HHW65575:HHW65577 GYA65575:GYA65577 GOE65575:GOE65577 GEI65575:GEI65577 FUM65575:FUM65577 FKQ65575:FKQ65577 FAU65575:FAU65577 EQY65575:EQY65577 EHC65575:EHC65577 DXG65575:DXG65577 DNK65575:DNK65577 DDO65575:DDO65577 CTS65575:CTS65577 CJW65575:CJW65577 CAA65575:CAA65577 BQE65575:BQE65577 BGI65575:BGI65577 AWM65575:AWM65577 AMQ65575:AMQ65577 ACU65575:ACU65577 SY65575:SY65577 JC65575:JC65577 G65575:G65577 WVO39:WVO41 WLS39:WLS41 WBW39:WBW41 VSA39:VSA41 VIE39:VIE41 UYI39:UYI41 UOM39:UOM41 UEQ39:UEQ41 TUU39:TUU41 TKY39:TKY41 TBC39:TBC41 SRG39:SRG41 SHK39:SHK41 RXO39:RXO41 RNS39:RNS41 RDW39:RDW41 QUA39:QUA41 QKE39:QKE41 QAI39:QAI41 PQM39:PQM41 PGQ39:PGQ41 OWU39:OWU41 OMY39:OMY41 ODC39:ODC41 NTG39:NTG41 NJK39:NJK41 MZO39:MZO41 MPS39:MPS41 MFW39:MFW41 LWA39:LWA41 LME39:LME41 LCI39:LCI41 KSM39:KSM41 KIQ39:KIQ41 JYU39:JYU41 JOY39:JOY41 JFC39:JFC41 IVG39:IVG41 ILK39:ILK41 IBO39:IBO41 HRS39:HRS41 HHW39:HHW41 GYA39:GYA41 GOE39:GOE41 GEI39:GEI41 FUM39:FUM41 FKQ39:FKQ41 FAU39:FAU41 EQY39:EQY41 EHC39:EHC41 DXG39:DXG41 DNK39:DNK41 DDO39:DDO41 CTS39:CTS41 CJW39:CJW41 CAA39:CAA41 BQE39:BQE41 BGI39:BGI41 AWM39:AWM41 AMQ39:AMQ41 ACU39:ACU41 SY39:SY41 JC39:JC41">
      <formula1>$G$63:$G$154</formula1>
    </dataValidation>
    <dataValidation type="list" errorStyle="warning" allowBlank="1" showInputMessage="1" showErrorMessage="1" errorTitle="FERC ACCOUNT" error="This FERC Account is not included in the drop-down list. Is this the account you want to use?" sqref="D39:D41 WVL983079:WVL983081 WLP983079:WLP983081 WBT983079:WBT983081 VRX983079:VRX983081 VIB983079:VIB983081 UYF983079:UYF983081 UOJ983079:UOJ983081 UEN983079:UEN983081 TUR983079:TUR983081 TKV983079:TKV983081 TAZ983079:TAZ983081 SRD983079:SRD983081 SHH983079:SHH983081 RXL983079:RXL983081 RNP983079:RNP983081 RDT983079:RDT983081 QTX983079:QTX983081 QKB983079:QKB983081 QAF983079:QAF983081 PQJ983079:PQJ983081 PGN983079:PGN983081 OWR983079:OWR983081 OMV983079:OMV983081 OCZ983079:OCZ983081 NTD983079:NTD983081 NJH983079:NJH983081 MZL983079:MZL983081 MPP983079:MPP983081 MFT983079:MFT983081 LVX983079:LVX983081 LMB983079:LMB983081 LCF983079:LCF983081 KSJ983079:KSJ983081 KIN983079:KIN983081 JYR983079:JYR983081 JOV983079:JOV983081 JEZ983079:JEZ983081 IVD983079:IVD983081 ILH983079:ILH983081 IBL983079:IBL983081 HRP983079:HRP983081 HHT983079:HHT983081 GXX983079:GXX983081 GOB983079:GOB983081 GEF983079:GEF983081 FUJ983079:FUJ983081 FKN983079:FKN983081 FAR983079:FAR983081 EQV983079:EQV983081 EGZ983079:EGZ983081 DXD983079:DXD983081 DNH983079:DNH983081 DDL983079:DDL983081 CTP983079:CTP983081 CJT983079:CJT983081 BZX983079:BZX983081 BQB983079:BQB983081 BGF983079:BGF983081 AWJ983079:AWJ983081 AMN983079:AMN983081 ACR983079:ACR983081 SV983079:SV983081 IZ983079:IZ983081 D983079:D983081 WVL917543:WVL917545 WLP917543:WLP917545 WBT917543:WBT917545 VRX917543:VRX917545 VIB917543:VIB917545 UYF917543:UYF917545 UOJ917543:UOJ917545 UEN917543:UEN917545 TUR917543:TUR917545 TKV917543:TKV917545 TAZ917543:TAZ917545 SRD917543:SRD917545 SHH917543:SHH917545 RXL917543:RXL917545 RNP917543:RNP917545 RDT917543:RDT917545 QTX917543:QTX917545 QKB917543:QKB917545 QAF917543:QAF917545 PQJ917543:PQJ917545 PGN917543:PGN917545 OWR917543:OWR917545 OMV917543:OMV917545 OCZ917543:OCZ917545 NTD917543:NTD917545 NJH917543:NJH917545 MZL917543:MZL917545 MPP917543:MPP917545 MFT917543:MFT917545 LVX917543:LVX917545 LMB917543:LMB917545 LCF917543:LCF917545 KSJ917543:KSJ917545 KIN917543:KIN917545 JYR917543:JYR917545 JOV917543:JOV917545 JEZ917543:JEZ917545 IVD917543:IVD917545 ILH917543:ILH917545 IBL917543:IBL917545 HRP917543:HRP917545 HHT917543:HHT917545 GXX917543:GXX917545 GOB917543:GOB917545 GEF917543:GEF917545 FUJ917543:FUJ917545 FKN917543:FKN917545 FAR917543:FAR917545 EQV917543:EQV917545 EGZ917543:EGZ917545 DXD917543:DXD917545 DNH917543:DNH917545 DDL917543:DDL917545 CTP917543:CTP917545 CJT917543:CJT917545 BZX917543:BZX917545 BQB917543:BQB917545 BGF917543:BGF917545 AWJ917543:AWJ917545 AMN917543:AMN917545 ACR917543:ACR917545 SV917543:SV917545 IZ917543:IZ917545 D917543:D917545 WVL852007:WVL852009 WLP852007:WLP852009 WBT852007:WBT852009 VRX852007:VRX852009 VIB852007:VIB852009 UYF852007:UYF852009 UOJ852007:UOJ852009 UEN852007:UEN852009 TUR852007:TUR852009 TKV852007:TKV852009 TAZ852007:TAZ852009 SRD852007:SRD852009 SHH852007:SHH852009 RXL852007:RXL852009 RNP852007:RNP852009 RDT852007:RDT852009 QTX852007:QTX852009 QKB852007:QKB852009 QAF852007:QAF852009 PQJ852007:PQJ852009 PGN852007:PGN852009 OWR852007:OWR852009 OMV852007:OMV852009 OCZ852007:OCZ852009 NTD852007:NTD852009 NJH852007:NJH852009 MZL852007:MZL852009 MPP852007:MPP852009 MFT852007:MFT852009 LVX852007:LVX852009 LMB852007:LMB852009 LCF852007:LCF852009 KSJ852007:KSJ852009 KIN852007:KIN852009 JYR852007:JYR852009 JOV852007:JOV852009 JEZ852007:JEZ852009 IVD852007:IVD852009 ILH852007:ILH852009 IBL852007:IBL852009 HRP852007:HRP852009 HHT852007:HHT852009 GXX852007:GXX852009 GOB852007:GOB852009 GEF852007:GEF852009 FUJ852007:FUJ852009 FKN852007:FKN852009 FAR852007:FAR852009 EQV852007:EQV852009 EGZ852007:EGZ852009 DXD852007:DXD852009 DNH852007:DNH852009 DDL852007:DDL852009 CTP852007:CTP852009 CJT852007:CJT852009 BZX852007:BZX852009 BQB852007:BQB852009 BGF852007:BGF852009 AWJ852007:AWJ852009 AMN852007:AMN852009 ACR852007:ACR852009 SV852007:SV852009 IZ852007:IZ852009 D852007:D852009 WVL786471:WVL786473 WLP786471:WLP786473 WBT786471:WBT786473 VRX786471:VRX786473 VIB786471:VIB786473 UYF786471:UYF786473 UOJ786471:UOJ786473 UEN786471:UEN786473 TUR786471:TUR786473 TKV786471:TKV786473 TAZ786471:TAZ786473 SRD786471:SRD786473 SHH786471:SHH786473 RXL786471:RXL786473 RNP786471:RNP786473 RDT786471:RDT786473 QTX786471:QTX786473 QKB786471:QKB786473 QAF786471:QAF786473 PQJ786471:PQJ786473 PGN786471:PGN786473 OWR786471:OWR786473 OMV786471:OMV786473 OCZ786471:OCZ786473 NTD786471:NTD786473 NJH786471:NJH786473 MZL786471:MZL786473 MPP786471:MPP786473 MFT786471:MFT786473 LVX786471:LVX786473 LMB786471:LMB786473 LCF786471:LCF786473 KSJ786471:KSJ786473 KIN786471:KIN786473 JYR786471:JYR786473 JOV786471:JOV786473 JEZ786471:JEZ786473 IVD786471:IVD786473 ILH786471:ILH786473 IBL786471:IBL786473 HRP786471:HRP786473 HHT786471:HHT786473 GXX786471:GXX786473 GOB786471:GOB786473 GEF786471:GEF786473 FUJ786471:FUJ786473 FKN786471:FKN786473 FAR786471:FAR786473 EQV786471:EQV786473 EGZ786471:EGZ786473 DXD786471:DXD786473 DNH786471:DNH786473 DDL786471:DDL786473 CTP786471:CTP786473 CJT786471:CJT786473 BZX786471:BZX786473 BQB786471:BQB786473 BGF786471:BGF786473 AWJ786471:AWJ786473 AMN786471:AMN786473 ACR786471:ACR786473 SV786471:SV786473 IZ786471:IZ786473 D786471:D786473 WVL720935:WVL720937 WLP720935:WLP720937 WBT720935:WBT720937 VRX720935:VRX720937 VIB720935:VIB720937 UYF720935:UYF720937 UOJ720935:UOJ720937 UEN720935:UEN720937 TUR720935:TUR720937 TKV720935:TKV720937 TAZ720935:TAZ720937 SRD720935:SRD720937 SHH720935:SHH720937 RXL720935:RXL720937 RNP720935:RNP720937 RDT720935:RDT720937 QTX720935:QTX720937 QKB720935:QKB720937 QAF720935:QAF720937 PQJ720935:PQJ720937 PGN720935:PGN720937 OWR720935:OWR720937 OMV720935:OMV720937 OCZ720935:OCZ720937 NTD720935:NTD720937 NJH720935:NJH720937 MZL720935:MZL720937 MPP720935:MPP720937 MFT720935:MFT720937 LVX720935:LVX720937 LMB720935:LMB720937 LCF720935:LCF720937 KSJ720935:KSJ720937 KIN720935:KIN720937 JYR720935:JYR720937 JOV720935:JOV720937 JEZ720935:JEZ720937 IVD720935:IVD720937 ILH720935:ILH720937 IBL720935:IBL720937 HRP720935:HRP720937 HHT720935:HHT720937 GXX720935:GXX720937 GOB720935:GOB720937 GEF720935:GEF720937 FUJ720935:FUJ720937 FKN720935:FKN720937 FAR720935:FAR720937 EQV720935:EQV720937 EGZ720935:EGZ720937 DXD720935:DXD720937 DNH720935:DNH720937 DDL720935:DDL720937 CTP720935:CTP720937 CJT720935:CJT720937 BZX720935:BZX720937 BQB720935:BQB720937 BGF720935:BGF720937 AWJ720935:AWJ720937 AMN720935:AMN720937 ACR720935:ACR720937 SV720935:SV720937 IZ720935:IZ720937 D720935:D720937 WVL655399:WVL655401 WLP655399:WLP655401 WBT655399:WBT655401 VRX655399:VRX655401 VIB655399:VIB655401 UYF655399:UYF655401 UOJ655399:UOJ655401 UEN655399:UEN655401 TUR655399:TUR655401 TKV655399:TKV655401 TAZ655399:TAZ655401 SRD655399:SRD655401 SHH655399:SHH655401 RXL655399:RXL655401 RNP655399:RNP655401 RDT655399:RDT655401 QTX655399:QTX655401 QKB655399:QKB655401 QAF655399:QAF655401 PQJ655399:PQJ655401 PGN655399:PGN655401 OWR655399:OWR655401 OMV655399:OMV655401 OCZ655399:OCZ655401 NTD655399:NTD655401 NJH655399:NJH655401 MZL655399:MZL655401 MPP655399:MPP655401 MFT655399:MFT655401 LVX655399:LVX655401 LMB655399:LMB655401 LCF655399:LCF655401 KSJ655399:KSJ655401 KIN655399:KIN655401 JYR655399:JYR655401 JOV655399:JOV655401 JEZ655399:JEZ655401 IVD655399:IVD655401 ILH655399:ILH655401 IBL655399:IBL655401 HRP655399:HRP655401 HHT655399:HHT655401 GXX655399:GXX655401 GOB655399:GOB655401 GEF655399:GEF655401 FUJ655399:FUJ655401 FKN655399:FKN655401 FAR655399:FAR655401 EQV655399:EQV655401 EGZ655399:EGZ655401 DXD655399:DXD655401 DNH655399:DNH655401 DDL655399:DDL655401 CTP655399:CTP655401 CJT655399:CJT655401 BZX655399:BZX655401 BQB655399:BQB655401 BGF655399:BGF655401 AWJ655399:AWJ655401 AMN655399:AMN655401 ACR655399:ACR655401 SV655399:SV655401 IZ655399:IZ655401 D655399:D655401 WVL589863:WVL589865 WLP589863:WLP589865 WBT589863:WBT589865 VRX589863:VRX589865 VIB589863:VIB589865 UYF589863:UYF589865 UOJ589863:UOJ589865 UEN589863:UEN589865 TUR589863:TUR589865 TKV589863:TKV589865 TAZ589863:TAZ589865 SRD589863:SRD589865 SHH589863:SHH589865 RXL589863:RXL589865 RNP589863:RNP589865 RDT589863:RDT589865 QTX589863:QTX589865 QKB589863:QKB589865 QAF589863:QAF589865 PQJ589863:PQJ589865 PGN589863:PGN589865 OWR589863:OWR589865 OMV589863:OMV589865 OCZ589863:OCZ589865 NTD589863:NTD589865 NJH589863:NJH589865 MZL589863:MZL589865 MPP589863:MPP589865 MFT589863:MFT589865 LVX589863:LVX589865 LMB589863:LMB589865 LCF589863:LCF589865 KSJ589863:KSJ589865 KIN589863:KIN589865 JYR589863:JYR589865 JOV589863:JOV589865 JEZ589863:JEZ589865 IVD589863:IVD589865 ILH589863:ILH589865 IBL589863:IBL589865 HRP589863:HRP589865 HHT589863:HHT589865 GXX589863:GXX589865 GOB589863:GOB589865 GEF589863:GEF589865 FUJ589863:FUJ589865 FKN589863:FKN589865 FAR589863:FAR589865 EQV589863:EQV589865 EGZ589863:EGZ589865 DXD589863:DXD589865 DNH589863:DNH589865 DDL589863:DDL589865 CTP589863:CTP589865 CJT589863:CJT589865 BZX589863:BZX589865 BQB589863:BQB589865 BGF589863:BGF589865 AWJ589863:AWJ589865 AMN589863:AMN589865 ACR589863:ACR589865 SV589863:SV589865 IZ589863:IZ589865 D589863:D589865 WVL524327:WVL524329 WLP524327:WLP524329 WBT524327:WBT524329 VRX524327:VRX524329 VIB524327:VIB524329 UYF524327:UYF524329 UOJ524327:UOJ524329 UEN524327:UEN524329 TUR524327:TUR524329 TKV524327:TKV524329 TAZ524327:TAZ524329 SRD524327:SRD524329 SHH524327:SHH524329 RXL524327:RXL524329 RNP524327:RNP524329 RDT524327:RDT524329 QTX524327:QTX524329 QKB524327:QKB524329 QAF524327:QAF524329 PQJ524327:PQJ524329 PGN524327:PGN524329 OWR524327:OWR524329 OMV524327:OMV524329 OCZ524327:OCZ524329 NTD524327:NTD524329 NJH524327:NJH524329 MZL524327:MZL524329 MPP524327:MPP524329 MFT524327:MFT524329 LVX524327:LVX524329 LMB524327:LMB524329 LCF524327:LCF524329 KSJ524327:KSJ524329 KIN524327:KIN524329 JYR524327:JYR524329 JOV524327:JOV524329 JEZ524327:JEZ524329 IVD524327:IVD524329 ILH524327:ILH524329 IBL524327:IBL524329 HRP524327:HRP524329 HHT524327:HHT524329 GXX524327:GXX524329 GOB524327:GOB524329 GEF524327:GEF524329 FUJ524327:FUJ524329 FKN524327:FKN524329 FAR524327:FAR524329 EQV524327:EQV524329 EGZ524327:EGZ524329 DXD524327:DXD524329 DNH524327:DNH524329 DDL524327:DDL524329 CTP524327:CTP524329 CJT524327:CJT524329 BZX524327:BZX524329 BQB524327:BQB524329 BGF524327:BGF524329 AWJ524327:AWJ524329 AMN524327:AMN524329 ACR524327:ACR524329 SV524327:SV524329 IZ524327:IZ524329 D524327:D524329 WVL458791:WVL458793 WLP458791:WLP458793 WBT458791:WBT458793 VRX458791:VRX458793 VIB458791:VIB458793 UYF458791:UYF458793 UOJ458791:UOJ458793 UEN458791:UEN458793 TUR458791:TUR458793 TKV458791:TKV458793 TAZ458791:TAZ458793 SRD458791:SRD458793 SHH458791:SHH458793 RXL458791:RXL458793 RNP458791:RNP458793 RDT458791:RDT458793 QTX458791:QTX458793 QKB458791:QKB458793 QAF458791:QAF458793 PQJ458791:PQJ458793 PGN458791:PGN458793 OWR458791:OWR458793 OMV458791:OMV458793 OCZ458791:OCZ458793 NTD458791:NTD458793 NJH458791:NJH458793 MZL458791:MZL458793 MPP458791:MPP458793 MFT458791:MFT458793 LVX458791:LVX458793 LMB458791:LMB458793 LCF458791:LCF458793 KSJ458791:KSJ458793 KIN458791:KIN458793 JYR458791:JYR458793 JOV458791:JOV458793 JEZ458791:JEZ458793 IVD458791:IVD458793 ILH458791:ILH458793 IBL458791:IBL458793 HRP458791:HRP458793 HHT458791:HHT458793 GXX458791:GXX458793 GOB458791:GOB458793 GEF458791:GEF458793 FUJ458791:FUJ458793 FKN458791:FKN458793 FAR458791:FAR458793 EQV458791:EQV458793 EGZ458791:EGZ458793 DXD458791:DXD458793 DNH458791:DNH458793 DDL458791:DDL458793 CTP458791:CTP458793 CJT458791:CJT458793 BZX458791:BZX458793 BQB458791:BQB458793 BGF458791:BGF458793 AWJ458791:AWJ458793 AMN458791:AMN458793 ACR458791:ACR458793 SV458791:SV458793 IZ458791:IZ458793 D458791:D458793 WVL393255:WVL393257 WLP393255:WLP393257 WBT393255:WBT393257 VRX393255:VRX393257 VIB393255:VIB393257 UYF393255:UYF393257 UOJ393255:UOJ393257 UEN393255:UEN393257 TUR393255:TUR393257 TKV393255:TKV393257 TAZ393255:TAZ393257 SRD393255:SRD393257 SHH393255:SHH393257 RXL393255:RXL393257 RNP393255:RNP393257 RDT393255:RDT393257 QTX393255:QTX393257 QKB393255:QKB393257 QAF393255:QAF393257 PQJ393255:PQJ393257 PGN393255:PGN393257 OWR393255:OWR393257 OMV393255:OMV393257 OCZ393255:OCZ393257 NTD393255:NTD393257 NJH393255:NJH393257 MZL393255:MZL393257 MPP393255:MPP393257 MFT393255:MFT393257 LVX393255:LVX393257 LMB393255:LMB393257 LCF393255:LCF393257 KSJ393255:KSJ393257 KIN393255:KIN393257 JYR393255:JYR393257 JOV393255:JOV393257 JEZ393255:JEZ393257 IVD393255:IVD393257 ILH393255:ILH393257 IBL393255:IBL393257 HRP393255:HRP393257 HHT393255:HHT393257 GXX393255:GXX393257 GOB393255:GOB393257 GEF393255:GEF393257 FUJ393255:FUJ393257 FKN393255:FKN393257 FAR393255:FAR393257 EQV393255:EQV393257 EGZ393255:EGZ393257 DXD393255:DXD393257 DNH393255:DNH393257 DDL393255:DDL393257 CTP393255:CTP393257 CJT393255:CJT393257 BZX393255:BZX393257 BQB393255:BQB393257 BGF393255:BGF393257 AWJ393255:AWJ393257 AMN393255:AMN393257 ACR393255:ACR393257 SV393255:SV393257 IZ393255:IZ393257 D393255:D393257 WVL327719:WVL327721 WLP327719:WLP327721 WBT327719:WBT327721 VRX327719:VRX327721 VIB327719:VIB327721 UYF327719:UYF327721 UOJ327719:UOJ327721 UEN327719:UEN327721 TUR327719:TUR327721 TKV327719:TKV327721 TAZ327719:TAZ327721 SRD327719:SRD327721 SHH327719:SHH327721 RXL327719:RXL327721 RNP327719:RNP327721 RDT327719:RDT327721 QTX327719:QTX327721 QKB327719:QKB327721 QAF327719:QAF327721 PQJ327719:PQJ327721 PGN327719:PGN327721 OWR327719:OWR327721 OMV327719:OMV327721 OCZ327719:OCZ327721 NTD327719:NTD327721 NJH327719:NJH327721 MZL327719:MZL327721 MPP327719:MPP327721 MFT327719:MFT327721 LVX327719:LVX327721 LMB327719:LMB327721 LCF327719:LCF327721 KSJ327719:KSJ327721 KIN327719:KIN327721 JYR327719:JYR327721 JOV327719:JOV327721 JEZ327719:JEZ327721 IVD327719:IVD327721 ILH327719:ILH327721 IBL327719:IBL327721 HRP327719:HRP327721 HHT327719:HHT327721 GXX327719:GXX327721 GOB327719:GOB327721 GEF327719:GEF327721 FUJ327719:FUJ327721 FKN327719:FKN327721 FAR327719:FAR327721 EQV327719:EQV327721 EGZ327719:EGZ327721 DXD327719:DXD327721 DNH327719:DNH327721 DDL327719:DDL327721 CTP327719:CTP327721 CJT327719:CJT327721 BZX327719:BZX327721 BQB327719:BQB327721 BGF327719:BGF327721 AWJ327719:AWJ327721 AMN327719:AMN327721 ACR327719:ACR327721 SV327719:SV327721 IZ327719:IZ327721 D327719:D327721 WVL262183:WVL262185 WLP262183:WLP262185 WBT262183:WBT262185 VRX262183:VRX262185 VIB262183:VIB262185 UYF262183:UYF262185 UOJ262183:UOJ262185 UEN262183:UEN262185 TUR262183:TUR262185 TKV262183:TKV262185 TAZ262183:TAZ262185 SRD262183:SRD262185 SHH262183:SHH262185 RXL262183:RXL262185 RNP262183:RNP262185 RDT262183:RDT262185 QTX262183:QTX262185 QKB262183:QKB262185 QAF262183:QAF262185 PQJ262183:PQJ262185 PGN262183:PGN262185 OWR262183:OWR262185 OMV262183:OMV262185 OCZ262183:OCZ262185 NTD262183:NTD262185 NJH262183:NJH262185 MZL262183:MZL262185 MPP262183:MPP262185 MFT262183:MFT262185 LVX262183:LVX262185 LMB262183:LMB262185 LCF262183:LCF262185 KSJ262183:KSJ262185 KIN262183:KIN262185 JYR262183:JYR262185 JOV262183:JOV262185 JEZ262183:JEZ262185 IVD262183:IVD262185 ILH262183:ILH262185 IBL262183:IBL262185 HRP262183:HRP262185 HHT262183:HHT262185 GXX262183:GXX262185 GOB262183:GOB262185 GEF262183:GEF262185 FUJ262183:FUJ262185 FKN262183:FKN262185 FAR262183:FAR262185 EQV262183:EQV262185 EGZ262183:EGZ262185 DXD262183:DXD262185 DNH262183:DNH262185 DDL262183:DDL262185 CTP262183:CTP262185 CJT262183:CJT262185 BZX262183:BZX262185 BQB262183:BQB262185 BGF262183:BGF262185 AWJ262183:AWJ262185 AMN262183:AMN262185 ACR262183:ACR262185 SV262183:SV262185 IZ262183:IZ262185 D262183:D262185 WVL196647:WVL196649 WLP196647:WLP196649 WBT196647:WBT196649 VRX196647:VRX196649 VIB196647:VIB196649 UYF196647:UYF196649 UOJ196647:UOJ196649 UEN196647:UEN196649 TUR196647:TUR196649 TKV196647:TKV196649 TAZ196647:TAZ196649 SRD196647:SRD196649 SHH196647:SHH196649 RXL196647:RXL196649 RNP196647:RNP196649 RDT196647:RDT196649 QTX196647:QTX196649 QKB196647:QKB196649 QAF196647:QAF196649 PQJ196647:PQJ196649 PGN196647:PGN196649 OWR196647:OWR196649 OMV196647:OMV196649 OCZ196647:OCZ196649 NTD196647:NTD196649 NJH196647:NJH196649 MZL196647:MZL196649 MPP196647:MPP196649 MFT196647:MFT196649 LVX196647:LVX196649 LMB196647:LMB196649 LCF196647:LCF196649 KSJ196647:KSJ196649 KIN196647:KIN196649 JYR196647:JYR196649 JOV196647:JOV196649 JEZ196647:JEZ196649 IVD196647:IVD196649 ILH196647:ILH196649 IBL196647:IBL196649 HRP196647:HRP196649 HHT196647:HHT196649 GXX196647:GXX196649 GOB196647:GOB196649 GEF196647:GEF196649 FUJ196647:FUJ196649 FKN196647:FKN196649 FAR196647:FAR196649 EQV196647:EQV196649 EGZ196647:EGZ196649 DXD196647:DXD196649 DNH196647:DNH196649 DDL196647:DDL196649 CTP196647:CTP196649 CJT196647:CJT196649 BZX196647:BZX196649 BQB196647:BQB196649 BGF196647:BGF196649 AWJ196647:AWJ196649 AMN196647:AMN196649 ACR196647:ACR196649 SV196647:SV196649 IZ196647:IZ196649 D196647:D196649 WVL131111:WVL131113 WLP131111:WLP131113 WBT131111:WBT131113 VRX131111:VRX131113 VIB131111:VIB131113 UYF131111:UYF131113 UOJ131111:UOJ131113 UEN131111:UEN131113 TUR131111:TUR131113 TKV131111:TKV131113 TAZ131111:TAZ131113 SRD131111:SRD131113 SHH131111:SHH131113 RXL131111:RXL131113 RNP131111:RNP131113 RDT131111:RDT131113 QTX131111:QTX131113 QKB131111:QKB131113 QAF131111:QAF131113 PQJ131111:PQJ131113 PGN131111:PGN131113 OWR131111:OWR131113 OMV131111:OMV131113 OCZ131111:OCZ131113 NTD131111:NTD131113 NJH131111:NJH131113 MZL131111:MZL131113 MPP131111:MPP131113 MFT131111:MFT131113 LVX131111:LVX131113 LMB131111:LMB131113 LCF131111:LCF131113 KSJ131111:KSJ131113 KIN131111:KIN131113 JYR131111:JYR131113 JOV131111:JOV131113 JEZ131111:JEZ131113 IVD131111:IVD131113 ILH131111:ILH131113 IBL131111:IBL131113 HRP131111:HRP131113 HHT131111:HHT131113 GXX131111:GXX131113 GOB131111:GOB131113 GEF131111:GEF131113 FUJ131111:FUJ131113 FKN131111:FKN131113 FAR131111:FAR131113 EQV131111:EQV131113 EGZ131111:EGZ131113 DXD131111:DXD131113 DNH131111:DNH131113 DDL131111:DDL131113 CTP131111:CTP131113 CJT131111:CJT131113 BZX131111:BZX131113 BQB131111:BQB131113 BGF131111:BGF131113 AWJ131111:AWJ131113 AMN131111:AMN131113 ACR131111:ACR131113 SV131111:SV131113 IZ131111:IZ131113 D131111:D131113 WVL65575:WVL65577 WLP65575:WLP65577 WBT65575:WBT65577 VRX65575:VRX65577 VIB65575:VIB65577 UYF65575:UYF65577 UOJ65575:UOJ65577 UEN65575:UEN65577 TUR65575:TUR65577 TKV65575:TKV65577 TAZ65575:TAZ65577 SRD65575:SRD65577 SHH65575:SHH65577 RXL65575:RXL65577 RNP65575:RNP65577 RDT65575:RDT65577 QTX65575:QTX65577 QKB65575:QKB65577 QAF65575:QAF65577 PQJ65575:PQJ65577 PGN65575:PGN65577 OWR65575:OWR65577 OMV65575:OMV65577 OCZ65575:OCZ65577 NTD65575:NTD65577 NJH65575:NJH65577 MZL65575:MZL65577 MPP65575:MPP65577 MFT65575:MFT65577 LVX65575:LVX65577 LMB65575:LMB65577 LCF65575:LCF65577 KSJ65575:KSJ65577 KIN65575:KIN65577 JYR65575:JYR65577 JOV65575:JOV65577 JEZ65575:JEZ65577 IVD65575:IVD65577 ILH65575:ILH65577 IBL65575:IBL65577 HRP65575:HRP65577 HHT65575:HHT65577 GXX65575:GXX65577 GOB65575:GOB65577 GEF65575:GEF65577 FUJ65575:FUJ65577 FKN65575:FKN65577 FAR65575:FAR65577 EQV65575:EQV65577 EGZ65575:EGZ65577 DXD65575:DXD65577 DNH65575:DNH65577 DDL65575:DDL65577 CTP65575:CTP65577 CJT65575:CJT65577 BZX65575:BZX65577 BQB65575:BQB65577 BGF65575:BGF65577 AWJ65575:AWJ65577 AMN65575:AMN65577 ACR65575:ACR65577 SV65575:SV65577 IZ65575:IZ65577 D65575:D65577 WVL39:WVL41 WLP39:WLP41 WBT39:WBT41 VRX39:VRX41 VIB39:VIB41 UYF39:UYF41 UOJ39:UOJ41 UEN39:UEN41 TUR39:TUR41 TKV39:TKV41 TAZ39:TAZ41 SRD39:SRD41 SHH39:SHH41 RXL39:RXL41 RNP39:RNP41 RDT39:RDT41 QTX39:QTX41 QKB39:QKB41 QAF39:QAF41 PQJ39:PQJ41 PGN39:PGN41 OWR39:OWR41 OMV39:OMV41 OCZ39:OCZ41 NTD39:NTD41 NJH39:NJH41 MZL39:MZL41 MPP39:MPP41 MFT39:MFT41 LVX39:LVX41 LMB39:LMB41 LCF39:LCF41 KSJ39:KSJ41 KIN39:KIN41 JYR39:JYR41 JOV39:JOV41 JEZ39:JEZ41 IVD39:IVD41 ILH39:ILH41 IBL39:IBL41 HRP39:HRP41 HHT39:HHT41 GXX39:GXX41 GOB39:GOB41 GEF39:GEF41 FUJ39:FUJ41 FKN39:FKN41 FAR39:FAR41 EQV39:EQV41 EGZ39:EGZ41 DXD39:DXD41 DNH39:DNH41 DDL39:DDL41 CTP39:CTP41 CJT39:CJT41 BZX39:BZX41 BQB39:BQB41 BGF39:BGF41 AWJ39:AWJ41 AMN39:AMN41 ACR39:ACR41 SV39:SV41 IZ39:IZ41">
      <formula1>$D$63:$D$397</formula1>
    </dataValidation>
    <dataValidation type="list" errorStyle="warning" allowBlank="1" showInputMessage="1" showErrorMessage="1" errorTitle="Factor" error="This factor is not included in the drop-down list. Is this the factor you want to use?" sqref="G45:G48 WVO983085:WVO983088 WLS983085:WLS983088 WBW983085:WBW983088 VSA983085:VSA983088 VIE983085:VIE983088 UYI983085:UYI983088 UOM983085:UOM983088 UEQ983085:UEQ983088 TUU983085:TUU983088 TKY983085:TKY983088 TBC983085:TBC983088 SRG983085:SRG983088 SHK983085:SHK983088 RXO983085:RXO983088 RNS983085:RNS983088 RDW983085:RDW983088 QUA983085:QUA983088 QKE983085:QKE983088 QAI983085:QAI983088 PQM983085:PQM983088 PGQ983085:PGQ983088 OWU983085:OWU983088 OMY983085:OMY983088 ODC983085:ODC983088 NTG983085:NTG983088 NJK983085:NJK983088 MZO983085:MZO983088 MPS983085:MPS983088 MFW983085:MFW983088 LWA983085:LWA983088 LME983085:LME983088 LCI983085:LCI983088 KSM983085:KSM983088 KIQ983085:KIQ983088 JYU983085:JYU983088 JOY983085:JOY983088 JFC983085:JFC983088 IVG983085:IVG983088 ILK983085:ILK983088 IBO983085:IBO983088 HRS983085:HRS983088 HHW983085:HHW983088 GYA983085:GYA983088 GOE983085:GOE983088 GEI983085:GEI983088 FUM983085:FUM983088 FKQ983085:FKQ983088 FAU983085:FAU983088 EQY983085:EQY983088 EHC983085:EHC983088 DXG983085:DXG983088 DNK983085:DNK983088 DDO983085:DDO983088 CTS983085:CTS983088 CJW983085:CJW983088 CAA983085:CAA983088 BQE983085:BQE983088 BGI983085:BGI983088 AWM983085:AWM983088 AMQ983085:AMQ983088 ACU983085:ACU983088 SY983085:SY983088 JC983085:JC983088 G983085:G983088 WVO917549:WVO917552 WLS917549:WLS917552 WBW917549:WBW917552 VSA917549:VSA917552 VIE917549:VIE917552 UYI917549:UYI917552 UOM917549:UOM917552 UEQ917549:UEQ917552 TUU917549:TUU917552 TKY917549:TKY917552 TBC917549:TBC917552 SRG917549:SRG917552 SHK917549:SHK917552 RXO917549:RXO917552 RNS917549:RNS917552 RDW917549:RDW917552 QUA917549:QUA917552 QKE917549:QKE917552 QAI917549:QAI917552 PQM917549:PQM917552 PGQ917549:PGQ917552 OWU917549:OWU917552 OMY917549:OMY917552 ODC917549:ODC917552 NTG917549:NTG917552 NJK917549:NJK917552 MZO917549:MZO917552 MPS917549:MPS917552 MFW917549:MFW917552 LWA917549:LWA917552 LME917549:LME917552 LCI917549:LCI917552 KSM917549:KSM917552 KIQ917549:KIQ917552 JYU917549:JYU917552 JOY917549:JOY917552 JFC917549:JFC917552 IVG917549:IVG917552 ILK917549:ILK917552 IBO917549:IBO917552 HRS917549:HRS917552 HHW917549:HHW917552 GYA917549:GYA917552 GOE917549:GOE917552 GEI917549:GEI917552 FUM917549:FUM917552 FKQ917549:FKQ917552 FAU917549:FAU917552 EQY917549:EQY917552 EHC917549:EHC917552 DXG917549:DXG917552 DNK917549:DNK917552 DDO917549:DDO917552 CTS917549:CTS917552 CJW917549:CJW917552 CAA917549:CAA917552 BQE917549:BQE917552 BGI917549:BGI917552 AWM917549:AWM917552 AMQ917549:AMQ917552 ACU917549:ACU917552 SY917549:SY917552 JC917549:JC917552 G917549:G917552 WVO852013:WVO852016 WLS852013:WLS852016 WBW852013:WBW852016 VSA852013:VSA852016 VIE852013:VIE852016 UYI852013:UYI852016 UOM852013:UOM852016 UEQ852013:UEQ852016 TUU852013:TUU852016 TKY852013:TKY852016 TBC852013:TBC852016 SRG852013:SRG852016 SHK852013:SHK852016 RXO852013:RXO852016 RNS852013:RNS852016 RDW852013:RDW852016 QUA852013:QUA852016 QKE852013:QKE852016 QAI852013:QAI852016 PQM852013:PQM852016 PGQ852013:PGQ852016 OWU852013:OWU852016 OMY852013:OMY852016 ODC852013:ODC852016 NTG852013:NTG852016 NJK852013:NJK852016 MZO852013:MZO852016 MPS852013:MPS852016 MFW852013:MFW852016 LWA852013:LWA852016 LME852013:LME852016 LCI852013:LCI852016 KSM852013:KSM852016 KIQ852013:KIQ852016 JYU852013:JYU852016 JOY852013:JOY852016 JFC852013:JFC852016 IVG852013:IVG852016 ILK852013:ILK852016 IBO852013:IBO852016 HRS852013:HRS852016 HHW852013:HHW852016 GYA852013:GYA852016 GOE852013:GOE852016 GEI852013:GEI852016 FUM852013:FUM852016 FKQ852013:FKQ852016 FAU852013:FAU852016 EQY852013:EQY852016 EHC852013:EHC852016 DXG852013:DXG852016 DNK852013:DNK852016 DDO852013:DDO852016 CTS852013:CTS852016 CJW852013:CJW852016 CAA852013:CAA852016 BQE852013:BQE852016 BGI852013:BGI852016 AWM852013:AWM852016 AMQ852013:AMQ852016 ACU852013:ACU852016 SY852013:SY852016 JC852013:JC852016 G852013:G852016 WVO786477:WVO786480 WLS786477:WLS786480 WBW786477:WBW786480 VSA786477:VSA786480 VIE786477:VIE786480 UYI786477:UYI786480 UOM786477:UOM786480 UEQ786477:UEQ786480 TUU786477:TUU786480 TKY786477:TKY786480 TBC786477:TBC786480 SRG786477:SRG786480 SHK786477:SHK786480 RXO786477:RXO786480 RNS786477:RNS786480 RDW786477:RDW786480 QUA786477:QUA786480 QKE786477:QKE786480 QAI786477:QAI786480 PQM786477:PQM786480 PGQ786477:PGQ786480 OWU786477:OWU786480 OMY786477:OMY786480 ODC786477:ODC786480 NTG786477:NTG786480 NJK786477:NJK786480 MZO786477:MZO786480 MPS786477:MPS786480 MFW786477:MFW786480 LWA786477:LWA786480 LME786477:LME786480 LCI786477:LCI786480 KSM786477:KSM786480 KIQ786477:KIQ786480 JYU786477:JYU786480 JOY786477:JOY786480 JFC786477:JFC786480 IVG786477:IVG786480 ILK786477:ILK786480 IBO786477:IBO786480 HRS786477:HRS786480 HHW786477:HHW786480 GYA786477:GYA786480 GOE786477:GOE786480 GEI786477:GEI786480 FUM786477:FUM786480 FKQ786477:FKQ786480 FAU786477:FAU786480 EQY786477:EQY786480 EHC786477:EHC786480 DXG786477:DXG786480 DNK786477:DNK786480 DDO786477:DDO786480 CTS786477:CTS786480 CJW786477:CJW786480 CAA786477:CAA786480 BQE786477:BQE786480 BGI786477:BGI786480 AWM786477:AWM786480 AMQ786477:AMQ786480 ACU786477:ACU786480 SY786477:SY786480 JC786477:JC786480 G786477:G786480 WVO720941:WVO720944 WLS720941:WLS720944 WBW720941:WBW720944 VSA720941:VSA720944 VIE720941:VIE720944 UYI720941:UYI720944 UOM720941:UOM720944 UEQ720941:UEQ720944 TUU720941:TUU720944 TKY720941:TKY720944 TBC720941:TBC720944 SRG720941:SRG720944 SHK720941:SHK720944 RXO720941:RXO720944 RNS720941:RNS720944 RDW720941:RDW720944 QUA720941:QUA720944 QKE720941:QKE720944 QAI720941:QAI720944 PQM720941:PQM720944 PGQ720941:PGQ720944 OWU720941:OWU720944 OMY720941:OMY720944 ODC720941:ODC720944 NTG720941:NTG720944 NJK720941:NJK720944 MZO720941:MZO720944 MPS720941:MPS720944 MFW720941:MFW720944 LWA720941:LWA720944 LME720941:LME720944 LCI720941:LCI720944 KSM720941:KSM720944 KIQ720941:KIQ720944 JYU720941:JYU720944 JOY720941:JOY720944 JFC720941:JFC720944 IVG720941:IVG720944 ILK720941:ILK720944 IBO720941:IBO720944 HRS720941:HRS720944 HHW720941:HHW720944 GYA720941:GYA720944 GOE720941:GOE720944 GEI720941:GEI720944 FUM720941:FUM720944 FKQ720941:FKQ720944 FAU720941:FAU720944 EQY720941:EQY720944 EHC720941:EHC720944 DXG720941:DXG720944 DNK720941:DNK720944 DDO720941:DDO720944 CTS720941:CTS720944 CJW720941:CJW720944 CAA720941:CAA720944 BQE720941:BQE720944 BGI720941:BGI720944 AWM720941:AWM720944 AMQ720941:AMQ720944 ACU720941:ACU720944 SY720941:SY720944 JC720941:JC720944 G720941:G720944 WVO655405:WVO655408 WLS655405:WLS655408 WBW655405:WBW655408 VSA655405:VSA655408 VIE655405:VIE655408 UYI655405:UYI655408 UOM655405:UOM655408 UEQ655405:UEQ655408 TUU655405:TUU655408 TKY655405:TKY655408 TBC655405:TBC655408 SRG655405:SRG655408 SHK655405:SHK655408 RXO655405:RXO655408 RNS655405:RNS655408 RDW655405:RDW655408 QUA655405:QUA655408 QKE655405:QKE655408 QAI655405:QAI655408 PQM655405:PQM655408 PGQ655405:PGQ655408 OWU655405:OWU655408 OMY655405:OMY655408 ODC655405:ODC655408 NTG655405:NTG655408 NJK655405:NJK655408 MZO655405:MZO655408 MPS655405:MPS655408 MFW655405:MFW655408 LWA655405:LWA655408 LME655405:LME655408 LCI655405:LCI655408 KSM655405:KSM655408 KIQ655405:KIQ655408 JYU655405:JYU655408 JOY655405:JOY655408 JFC655405:JFC655408 IVG655405:IVG655408 ILK655405:ILK655408 IBO655405:IBO655408 HRS655405:HRS655408 HHW655405:HHW655408 GYA655405:GYA655408 GOE655405:GOE655408 GEI655405:GEI655408 FUM655405:FUM655408 FKQ655405:FKQ655408 FAU655405:FAU655408 EQY655405:EQY655408 EHC655405:EHC655408 DXG655405:DXG655408 DNK655405:DNK655408 DDO655405:DDO655408 CTS655405:CTS655408 CJW655405:CJW655408 CAA655405:CAA655408 BQE655405:BQE655408 BGI655405:BGI655408 AWM655405:AWM655408 AMQ655405:AMQ655408 ACU655405:ACU655408 SY655405:SY655408 JC655405:JC655408 G655405:G655408 WVO589869:WVO589872 WLS589869:WLS589872 WBW589869:WBW589872 VSA589869:VSA589872 VIE589869:VIE589872 UYI589869:UYI589872 UOM589869:UOM589872 UEQ589869:UEQ589872 TUU589869:TUU589872 TKY589869:TKY589872 TBC589869:TBC589872 SRG589869:SRG589872 SHK589869:SHK589872 RXO589869:RXO589872 RNS589869:RNS589872 RDW589869:RDW589872 QUA589869:QUA589872 QKE589869:QKE589872 QAI589869:QAI589872 PQM589869:PQM589872 PGQ589869:PGQ589872 OWU589869:OWU589872 OMY589869:OMY589872 ODC589869:ODC589872 NTG589869:NTG589872 NJK589869:NJK589872 MZO589869:MZO589872 MPS589869:MPS589872 MFW589869:MFW589872 LWA589869:LWA589872 LME589869:LME589872 LCI589869:LCI589872 KSM589869:KSM589872 KIQ589869:KIQ589872 JYU589869:JYU589872 JOY589869:JOY589872 JFC589869:JFC589872 IVG589869:IVG589872 ILK589869:ILK589872 IBO589869:IBO589872 HRS589869:HRS589872 HHW589869:HHW589872 GYA589869:GYA589872 GOE589869:GOE589872 GEI589869:GEI589872 FUM589869:FUM589872 FKQ589869:FKQ589872 FAU589869:FAU589872 EQY589869:EQY589872 EHC589869:EHC589872 DXG589869:DXG589872 DNK589869:DNK589872 DDO589869:DDO589872 CTS589869:CTS589872 CJW589869:CJW589872 CAA589869:CAA589872 BQE589869:BQE589872 BGI589869:BGI589872 AWM589869:AWM589872 AMQ589869:AMQ589872 ACU589869:ACU589872 SY589869:SY589872 JC589869:JC589872 G589869:G589872 WVO524333:WVO524336 WLS524333:WLS524336 WBW524333:WBW524336 VSA524333:VSA524336 VIE524333:VIE524336 UYI524333:UYI524336 UOM524333:UOM524336 UEQ524333:UEQ524336 TUU524333:TUU524336 TKY524333:TKY524336 TBC524333:TBC524336 SRG524333:SRG524336 SHK524333:SHK524336 RXO524333:RXO524336 RNS524333:RNS524336 RDW524333:RDW524336 QUA524333:QUA524336 QKE524333:QKE524336 QAI524333:QAI524336 PQM524333:PQM524336 PGQ524333:PGQ524336 OWU524333:OWU524336 OMY524333:OMY524336 ODC524333:ODC524336 NTG524333:NTG524336 NJK524333:NJK524336 MZO524333:MZO524336 MPS524333:MPS524336 MFW524333:MFW524336 LWA524333:LWA524336 LME524333:LME524336 LCI524333:LCI524336 KSM524333:KSM524336 KIQ524333:KIQ524336 JYU524333:JYU524336 JOY524333:JOY524336 JFC524333:JFC524336 IVG524333:IVG524336 ILK524333:ILK524336 IBO524333:IBO524336 HRS524333:HRS524336 HHW524333:HHW524336 GYA524333:GYA524336 GOE524333:GOE524336 GEI524333:GEI524336 FUM524333:FUM524336 FKQ524333:FKQ524336 FAU524333:FAU524336 EQY524333:EQY524336 EHC524333:EHC524336 DXG524333:DXG524336 DNK524333:DNK524336 DDO524333:DDO524336 CTS524333:CTS524336 CJW524333:CJW524336 CAA524333:CAA524336 BQE524333:BQE524336 BGI524333:BGI524336 AWM524333:AWM524336 AMQ524333:AMQ524336 ACU524333:ACU524336 SY524333:SY524336 JC524333:JC524336 G524333:G524336 WVO458797:WVO458800 WLS458797:WLS458800 WBW458797:WBW458800 VSA458797:VSA458800 VIE458797:VIE458800 UYI458797:UYI458800 UOM458797:UOM458800 UEQ458797:UEQ458800 TUU458797:TUU458800 TKY458797:TKY458800 TBC458797:TBC458800 SRG458797:SRG458800 SHK458797:SHK458800 RXO458797:RXO458800 RNS458797:RNS458800 RDW458797:RDW458800 QUA458797:QUA458800 QKE458797:QKE458800 QAI458797:QAI458800 PQM458797:PQM458800 PGQ458797:PGQ458800 OWU458797:OWU458800 OMY458797:OMY458800 ODC458797:ODC458800 NTG458797:NTG458800 NJK458797:NJK458800 MZO458797:MZO458800 MPS458797:MPS458800 MFW458797:MFW458800 LWA458797:LWA458800 LME458797:LME458800 LCI458797:LCI458800 KSM458797:KSM458800 KIQ458797:KIQ458800 JYU458797:JYU458800 JOY458797:JOY458800 JFC458797:JFC458800 IVG458797:IVG458800 ILK458797:ILK458800 IBO458797:IBO458800 HRS458797:HRS458800 HHW458797:HHW458800 GYA458797:GYA458800 GOE458797:GOE458800 GEI458797:GEI458800 FUM458797:FUM458800 FKQ458797:FKQ458800 FAU458797:FAU458800 EQY458797:EQY458800 EHC458797:EHC458800 DXG458797:DXG458800 DNK458797:DNK458800 DDO458797:DDO458800 CTS458797:CTS458800 CJW458797:CJW458800 CAA458797:CAA458800 BQE458797:BQE458800 BGI458797:BGI458800 AWM458797:AWM458800 AMQ458797:AMQ458800 ACU458797:ACU458800 SY458797:SY458800 JC458797:JC458800 G458797:G458800 WVO393261:WVO393264 WLS393261:WLS393264 WBW393261:WBW393264 VSA393261:VSA393264 VIE393261:VIE393264 UYI393261:UYI393264 UOM393261:UOM393264 UEQ393261:UEQ393264 TUU393261:TUU393264 TKY393261:TKY393264 TBC393261:TBC393264 SRG393261:SRG393264 SHK393261:SHK393264 RXO393261:RXO393264 RNS393261:RNS393264 RDW393261:RDW393264 QUA393261:QUA393264 QKE393261:QKE393264 QAI393261:QAI393264 PQM393261:PQM393264 PGQ393261:PGQ393264 OWU393261:OWU393264 OMY393261:OMY393264 ODC393261:ODC393264 NTG393261:NTG393264 NJK393261:NJK393264 MZO393261:MZO393264 MPS393261:MPS393264 MFW393261:MFW393264 LWA393261:LWA393264 LME393261:LME393264 LCI393261:LCI393264 KSM393261:KSM393264 KIQ393261:KIQ393264 JYU393261:JYU393264 JOY393261:JOY393264 JFC393261:JFC393264 IVG393261:IVG393264 ILK393261:ILK393264 IBO393261:IBO393264 HRS393261:HRS393264 HHW393261:HHW393264 GYA393261:GYA393264 GOE393261:GOE393264 GEI393261:GEI393264 FUM393261:FUM393264 FKQ393261:FKQ393264 FAU393261:FAU393264 EQY393261:EQY393264 EHC393261:EHC393264 DXG393261:DXG393264 DNK393261:DNK393264 DDO393261:DDO393264 CTS393261:CTS393264 CJW393261:CJW393264 CAA393261:CAA393264 BQE393261:BQE393264 BGI393261:BGI393264 AWM393261:AWM393264 AMQ393261:AMQ393264 ACU393261:ACU393264 SY393261:SY393264 JC393261:JC393264 G393261:G393264 WVO327725:WVO327728 WLS327725:WLS327728 WBW327725:WBW327728 VSA327725:VSA327728 VIE327725:VIE327728 UYI327725:UYI327728 UOM327725:UOM327728 UEQ327725:UEQ327728 TUU327725:TUU327728 TKY327725:TKY327728 TBC327725:TBC327728 SRG327725:SRG327728 SHK327725:SHK327728 RXO327725:RXO327728 RNS327725:RNS327728 RDW327725:RDW327728 QUA327725:QUA327728 QKE327725:QKE327728 QAI327725:QAI327728 PQM327725:PQM327728 PGQ327725:PGQ327728 OWU327725:OWU327728 OMY327725:OMY327728 ODC327725:ODC327728 NTG327725:NTG327728 NJK327725:NJK327728 MZO327725:MZO327728 MPS327725:MPS327728 MFW327725:MFW327728 LWA327725:LWA327728 LME327725:LME327728 LCI327725:LCI327728 KSM327725:KSM327728 KIQ327725:KIQ327728 JYU327725:JYU327728 JOY327725:JOY327728 JFC327725:JFC327728 IVG327725:IVG327728 ILK327725:ILK327728 IBO327725:IBO327728 HRS327725:HRS327728 HHW327725:HHW327728 GYA327725:GYA327728 GOE327725:GOE327728 GEI327725:GEI327728 FUM327725:FUM327728 FKQ327725:FKQ327728 FAU327725:FAU327728 EQY327725:EQY327728 EHC327725:EHC327728 DXG327725:DXG327728 DNK327725:DNK327728 DDO327725:DDO327728 CTS327725:CTS327728 CJW327725:CJW327728 CAA327725:CAA327728 BQE327725:BQE327728 BGI327725:BGI327728 AWM327725:AWM327728 AMQ327725:AMQ327728 ACU327725:ACU327728 SY327725:SY327728 JC327725:JC327728 G327725:G327728 WVO262189:WVO262192 WLS262189:WLS262192 WBW262189:WBW262192 VSA262189:VSA262192 VIE262189:VIE262192 UYI262189:UYI262192 UOM262189:UOM262192 UEQ262189:UEQ262192 TUU262189:TUU262192 TKY262189:TKY262192 TBC262189:TBC262192 SRG262189:SRG262192 SHK262189:SHK262192 RXO262189:RXO262192 RNS262189:RNS262192 RDW262189:RDW262192 QUA262189:QUA262192 QKE262189:QKE262192 QAI262189:QAI262192 PQM262189:PQM262192 PGQ262189:PGQ262192 OWU262189:OWU262192 OMY262189:OMY262192 ODC262189:ODC262192 NTG262189:NTG262192 NJK262189:NJK262192 MZO262189:MZO262192 MPS262189:MPS262192 MFW262189:MFW262192 LWA262189:LWA262192 LME262189:LME262192 LCI262189:LCI262192 KSM262189:KSM262192 KIQ262189:KIQ262192 JYU262189:JYU262192 JOY262189:JOY262192 JFC262189:JFC262192 IVG262189:IVG262192 ILK262189:ILK262192 IBO262189:IBO262192 HRS262189:HRS262192 HHW262189:HHW262192 GYA262189:GYA262192 GOE262189:GOE262192 GEI262189:GEI262192 FUM262189:FUM262192 FKQ262189:FKQ262192 FAU262189:FAU262192 EQY262189:EQY262192 EHC262189:EHC262192 DXG262189:DXG262192 DNK262189:DNK262192 DDO262189:DDO262192 CTS262189:CTS262192 CJW262189:CJW262192 CAA262189:CAA262192 BQE262189:BQE262192 BGI262189:BGI262192 AWM262189:AWM262192 AMQ262189:AMQ262192 ACU262189:ACU262192 SY262189:SY262192 JC262189:JC262192 G262189:G262192 WVO196653:WVO196656 WLS196653:WLS196656 WBW196653:WBW196656 VSA196653:VSA196656 VIE196653:VIE196656 UYI196653:UYI196656 UOM196653:UOM196656 UEQ196653:UEQ196656 TUU196653:TUU196656 TKY196653:TKY196656 TBC196653:TBC196656 SRG196653:SRG196656 SHK196653:SHK196656 RXO196653:RXO196656 RNS196653:RNS196656 RDW196653:RDW196656 QUA196653:QUA196656 QKE196653:QKE196656 QAI196653:QAI196656 PQM196653:PQM196656 PGQ196653:PGQ196656 OWU196653:OWU196656 OMY196653:OMY196656 ODC196653:ODC196656 NTG196653:NTG196656 NJK196653:NJK196656 MZO196653:MZO196656 MPS196653:MPS196656 MFW196653:MFW196656 LWA196653:LWA196656 LME196653:LME196656 LCI196653:LCI196656 KSM196653:KSM196656 KIQ196653:KIQ196656 JYU196653:JYU196656 JOY196653:JOY196656 JFC196653:JFC196656 IVG196653:IVG196656 ILK196653:ILK196656 IBO196653:IBO196656 HRS196653:HRS196656 HHW196653:HHW196656 GYA196653:GYA196656 GOE196653:GOE196656 GEI196653:GEI196656 FUM196653:FUM196656 FKQ196653:FKQ196656 FAU196653:FAU196656 EQY196653:EQY196656 EHC196653:EHC196656 DXG196653:DXG196656 DNK196653:DNK196656 DDO196653:DDO196656 CTS196653:CTS196656 CJW196653:CJW196656 CAA196653:CAA196656 BQE196653:BQE196656 BGI196653:BGI196656 AWM196653:AWM196656 AMQ196653:AMQ196656 ACU196653:ACU196656 SY196653:SY196656 JC196653:JC196656 G196653:G196656 WVO131117:WVO131120 WLS131117:WLS131120 WBW131117:WBW131120 VSA131117:VSA131120 VIE131117:VIE131120 UYI131117:UYI131120 UOM131117:UOM131120 UEQ131117:UEQ131120 TUU131117:TUU131120 TKY131117:TKY131120 TBC131117:TBC131120 SRG131117:SRG131120 SHK131117:SHK131120 RXO131117:RXO131120 RNS131117:RNS131120 RDW131117:RDW131120 QUA131117:QUA131120 QKE131117:QKE131120 QAI131117:QAI131120 PQM131117:PQM131120 PGQ131117:PGQ131120 OWU131117:OWU131120 OMY131117:OMY131120 ODC131117:ODC131120 NTG131117:NTG131120 NJK131117:NJK131120 MZO131117:MZO131120 MPS131117:MPS131120 MFW131117:MFW131120 LWA131117:LWA131120 LME131117:LME131120 LCI131117:LCI131120 KSM131117:KSM131120 KIQ131117:KIQ131120 JYU131117:JYU131120 JOY131117:JOY131120 JFC131117:JFC131120 IVG131117:IVG131120 ILK131117:ILK131120 IBO131117:IBO131120 HRS131117:HRS131120 HHW131117:HHW131120 GYA131117:GYA131120 GOE131117:GOE131120 GEI131117:GEI131120 FUM131117:FUM131120 FKQ131117:FKQ131120 FAU131117:FAU131120 EQY131117:EQY131120 EHC131117:EHC131120 DXG131117:DXG131120 DNK131117:DNK131120 DDO131117:DDO131120 CTS131117:CTS131120 CJW131117:CJW131120 CAA131117:CAA131120 BQE131117:BQE131120 BGI131117:BGI131120 AWM131117:AWM131120 AMQ131117:AMQ131120 ACU131117:ACU131120 SY131117:SY131120 JC131117:JC131120 G131117:G131120 WVO65581:WVO65584 WLS65581:WLS65584 WBW65581:WBW65584 VSA65581:VSA65584 VIE65581:VIE65584 UYI65581:UYI65584 UOM65581:UOM65584 UEQ65581:UEQ65584 TUU65581:TUU65584 TKY65581:TKY65584 TBC65581:TBC65584 SRG65581:SRG65584 SHK65581:SHK65584 RXO65581:RXO65584 RNS65581:RNS65584 RDW65581:RDW65584 QUA65581:QUA65584 QKE65581:QKE65584 QAI65581:QAI65584 PQM65581:PQM65584 PGQ65581:PGQ65584 OWU65581:OWU65584 OMY65581:OMY65584 ODC65581:ODC65584 NTG65581:NTG65584 NJK65581:NJK65584 MZO65581:MZO65584 MPS65581:MPS65584 MFW65581:MFW65584 LWA65581:LWA65584 LME65581:LME65584 LCI65581:LCI65584 KSM65581:KSM65584 KIQ65581:KIQ65584 JYU65581:JYU65584 JOY65581:JOY65584 JFC65581:JFC65584 IVG65581:IVG65584 ILK65581:ILK65584 IBO65581:IBO65584 HRS65581:HRS65584 HHW65581:HHW65584 GYA65581:GYA65584 GOE65581:GOE65584 GEI65581:GEI65584 FUM65581:FUM65584 FKQ65581:FKQ65584 FAU65581:FAU65584 EQY65581:EQY65584 EHC65581:EHC65584 DXG65581:DXG65584 DNK65581:DNK65584 DDO65581:DDO65584 CTS65581:CTS65584 CJW65581:CJW65584 CAA65581:CAA65584 BQE65581:BQE65584 BGI65581:BGI65584 AWM65581:AWM65584 AMQ65581:AMQ65584 ACU65581:ACU65584 SY65581:SY65584 JC65581:JC65584 G65581:G65584 WVO45:WVO48 WLS45:WLS48 WBW45:WBW48 VSA45:VSA48 VIE45:VIE48 UYI45:UYI48 UOM45:UOM48 UEQ45:UEQ48 TUU45:TUU48 TKY45:TKY48 TBC45:TBC48 SRG45:SRG48 SHK45:SHK48 RXO45:RXO48 RNS45:RNS48 RDW45:RDW48 QUA45:QUA48 QKE45:QKE48 QAI45:QAI48 PQM45:PQM48 PGQ45:PGQ48 OWU45:OWU48 OMY45:OMY48 ODC45:ODC48 NTG45:NTG48 NJK45:NJK48 MZO45:MZO48 MPS45:MPS48 MFW45:MFW48 LWA45:LWA48 LME45:LME48 LCI45:LCI48 KSM45:KSM48 KIQ45:KIQ48 JYU45:JYU48 JOY45:JOY48 JFC45:JFC48 IVG45:IVG48 ILK45:ILK48 IBO45:IBO48 HRS45:HRS48 HHW45:HHW48 GYA45:GYA48 GOE45:GOE48 GEI45:GEI48 FUM45:FUM48 FKQ45:FKQ48 FAU45:FAU48 EQY45:EQY48 EHC45:EHC48 DXG45:DXG48 DNK45:DNK48 DDO45:DDO48 CTS45:CTS48 CJW45:CJW48 CAA45:CAA48 BQE45:BQE48 BGI45:BGI48 AWM45:AWM48 AMQ45:AMQ48 ACU45:ACU48 SY45:SY48 JC45:JC48">
      <formula1>$G$72:$G$163</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62:E65570 JA65562:JA65570 SW65562:SW65570 ACS65562:ACS65570 AMO65562:AMO65570 AWK65562:AWK65570 BGG65562:BGG65570 BQC65562:BQC65570 BZY65562:BZY65570 CJU65562:CJU65570 CTQ65562:CTQ65570 DDM65562:DDM65570 DNI65562:DNI65570 DXE65562:DXE65570 EHA65562:EHA65570 EQW65562:EQW65570 FAS65562:FAS65570 FKO65562:FKO65570 FUK65562:FUK65570 GEG65562:GEG65570 GOC65562:GOC65570 GXY65562:GXY65570 HHU65562:HHU65570 HRQ65562:HRQ65570 IBM65562:IBM65570 ILI65562:ILI65570 IVE65562:IVE65570 JFA65562:JFA65570 JOW65562:JOW65570 JYS65562:JYS65570 KIO65562:KIO65570 KSK65562:KSK65570 LCG65562:LCG65570 LMC65562:LMC65570 LVY65562:LVY65570 MFU65562:MFU65570 MPQ65562:MPQ65570 MZM65562:MZM65570 NJI65562:NJI65570 NTE65562:NTE65570 ODA65562:ODA65570 OMW65562:OMW65570 OWS65562:OWS65570 PGO65562:PGO65570 PQK65562:PQK65570 QAG65562:QAG65570 QKC65562:QKC65570 QTY65562:QTY65570 RDU65562:RDU65570 RNQ65562:RNQ65570 RXM65562:RXM65570 SHI65562:SHI65570 SRE65562:SRE65570 TBA65562:TBA65570 TKW65562:TKW65570 TUS65562:TUS65570 UEO65562:UEO65570 UOK65562:UOK65570 UYG65562:UYG65570 VIC65562:VIC65570 VRY65562:VRY65570 WBU65562:WBU65570 WLQ65562:WLQ65570 WVM65562:WVM65570 E131098:E131106 JA131098:JA131106 SW131098:SW131106 ACS131098:ACS131106 AMO131098:AMO131106 AWK131098:AWK131106 BGG131098:BGG131106 BQC131098:BQC131106 BZY131098:BZY131106 CJU131098:CJU131106 CTQ131098:CTQ131106 DDM131098:DDM131106 DNI131098:DNI131106 DXE131098:DXE131106 EHA131098:EHA131106 EQW131098:EQW131106 FAS131098:FAS131106 FKO131098:FKO131106 FUK131098:FUK131106 GEG131098:GEG131106 GOC131098:GOC131106 GXY131098:GXY131106 HHU131098:HHU131106 HRQ131098:HRQ131106 IBM131098:IBM131106 ILI131098:ILI131106 IVE131098:IVE131106 JFA131098:JFA131106 JOW131098:JOW131106 JYS131098:JYS131106 KIO131098:KIO131106 KSK131098:KSK131106 LCG131098:LCG131106 LMC131098:LMC131106 LVY131098:LVY131106 MFU131098:MFU131106 MPQ131098:MPQ131106 MZM131098:MZM131106 NJI131098:NJI131106 NTE131098:NTE131106 ODA131098:ODA131106 OMW131098:OMW131106 OWS131098:OWS131106 PGO131098:PGO131106 PQK131098:PQK131106 QAG131098:QAG131106 QKC131098:QKC131106 QTY131098:QTY131106 RDU131098:RDU131106 RNQ131098:RNQ131106 RXM131098:RXM131106 SHI131098:SHI131106 SRE131098:SRE131106 TBA131098:TBA131106 TKW131098:TKW131106 TUS131098:TUS131106 UEO131098:UEO131106 UOK131098:UOK131106 UYG131098:UYG131106 VIC131098:VIC131106 VRY131098:VRY131106 WBU131098:WBU131106 WLQ131098:WLQ131106 WVM131098:WVM131106 E196634:E196642 JA196634:JA196642 SW196634:SW196642 ACS196634:ACS196642 AMO196634:AMO196642 AWK196634:AWK196642 BGG196634:BGG196642 BQC196634:BQC196642 BZY196634:BZY196642 CJU196634:CJU196642 CTQ196634:CTQ196642 DDM196634:DDM196642 DNI196634:DNI196642 DXE196634:DXE196642 EHA196634:EHA196642 EQW196634:EQW196642 FAS196634:FAS196642 FKO196634:FKO196642 FUK196634:FUK196642 GEG196634:GEG196642 GOC196634:GOC196642 GXY196634:GXY196642 HHU196634:HHU196642 HRQ196634:HRQ196642 IBM196634:IBM196642 ILI196634:ILI196642 IVE196634:IVE196642 JFA196634:JFA196642 JOW196634:JOW196642 JYS196634:JYS196642 KIO196634:KIO196642 KSK196634:KSK196642 LCG196634:LCG196642 LMC196634:LMC196642 LVY196634:LVY196642 MFU196634:MFU196642 MPQ196634:MPQ196642 MZM196634:MZM196642 NJI196634:NJI196642 NTE196634:NTE196642 ODA196634:ODA196642 OMW196634:OMW196642 OWS196634:OWS196642 PGO196634:PGO196642 PQK196634:PQK196642 QAG196634:QAG196642 QKC196634:QKC196642 QTY196634:QTY196642 RDU196634:RDU196642 RNQ196634:RNQ196642 RXM196634:RXM196642 SHI196634:SHI196642 SRE196634:SRE196642 TBA196634:TBA196642 TKW196634:TKW196642 TUS196634:TUS196642 UEO196634:UEO196642 UOK196634:UOK196642 UYG196634:UYG196642 VIC196634:VIC196642 VRY196634:VRY196642 WBU196634:WBU196642 WLQ196634:WLQ196642 WVM196634:WVM196642 E262170:E262178 JA262170:JA262178 SW262170:SW262178 ACS262170:ACS262178 AMO262170:AMO262178 AWK262170:AWK262178 BGG262170:BGG262178 BQC262170:BQC262178 BZY262170:BZY262178 CJU262170:CJU262178 CTQ262170:CTQ262178 DDM262170:DDM262178 DNI262170:DNI262178 DXE262170:DXE262178 EHA262170:EHA262178 EQW262170:EQW262178 FAS262170:FAS262178 FKO262170:FKO262178 FUK262170:FUK262178 GEG262170:GEG262178 GOC262170:GOC262178 GXY262170:GXY262178 HHU262170:HHU262178 HRQ262170:HRQ262178 IBM262170:IBM262178 ILI262170:ILI262178 IVE262170:IVE262178 JFA262170:JFA262178 JOW262170:JOW262178 JYS262170:JYS262178 KIO262170:KIO262178 KSK262170:KSK262178 LCG262170:LCG262178 LMC262170:LMC262178 LVY262170:LVY262178 MFU262170:MFU262178 MPQ262170:MPQ262178 MZM262170:MZM262178 NJI262170:NJI262178 NTE262170:NTE262178 ODA262170:ODA262178 OMW262170:OMW262178 OWS262170:OWS262178 PGO262170:PGO262178 PQK262170:PQK262178 QAG262170:QAG262178 QKC262170:QKC262178 QTY262170:QTY262178 RDU262170:RDU262178 RNQ262170:RNQ262178 RXM262170:RXM262178 SHI262170:SHI262178 SRE262170:SRE262178 TBA262170:TBA262178 TKW262170:TKW262178 TUS262170:TUS262178 UEO262170:UEO262178 UOK262170:UOK262178 UYG262170:UYG262178 VIC262170:VIC262178 VRY262170:VRY262178 WBU262170:WBU262178 WLQ262170:WLQ262178 WVM262170:WVM262178 E327706:E327714 JA327706:JA327714 SW327706:SW327714 ACS327706:ACS327714 AMO327706:AMO327714 AWK327706:AWK327714 BGG327706:BGG327714 BQC327706:BQC327714 BZY327706:BZY327714 CJU327706:CJU327714 CTQ327706:CTQ327714 DDM327706:DDM327714 DNI327706:DNI327714 DXE327706:DXE327714 EHA327706:EHA327714 EQW327706:EQW327714 FAS327706:FAS327714 FKO327706:FKO327714 FUK327706:FUK327714 GEG327706:GEG327714 GOC327706:GOC327714 GXY327706:GXY327714 HHU327706:HHU327714 HRQ327706:HRQ327714 IBM327706:IBM327714 ILI327706:ILI327714 IVE327706:IVE327714 JFA327706:JFA327714 JOW327706:JOW327714 JYS327706:JYS327714 KIO327706:KIO327714 KSK327706:KSK327714 LCG327706:LCG327714 LMC327706:LMC327714 LVY327706:LVY327714 MFU327706:MFU327714 MPQ327706:MPQ327714 MZM327706:MZM327714 NJI327706:NJI327714 NTE327706:NTE327714 ODA327706:ODA327714 OMW327706:OMW327714 OWS327706:OWS327714 PGO327706:PGO327714 PQK327706:PQK327714 QAG327706:QAG327714 QKC327706:QKC327714 QTY327706:QTY327714 RDU327706:RDU327714 RNQ327706:RNQ327714 RXM327706:RXM327714 SHI327706:SHI327714 SRE327706:SRE327714 TBA327706:TBA327714 TKW327706:TKW327714 TUS327706:TUS327714 UEO327706:UEO327714 UOK327706:UOK327714 UYG327706:UYG327714 VIC327706:VIC327714 VRY327706:VRY327714 WBU327706:WBU327714 WLQ327706:WLQ327714 WVM327706:WVM327714 E393242:E393250 JA393242:JA393250 SW393242:SW393250 ACS393242:ACS393250 AMO393242:AMO393250 AWK393242:AWK393250 BGG393242:BGG393250 BQC393242:BQC393250 BZY393242:BZY393250 CJU393242:CJU393250 CTQ393242:CTQ393250 DDM393242:DDM393250 DNI393242:DNI393250 DXE393242:DXE393250 EHA393242:EHA393250 EQW393242:EQW393250 FAS393242:FAS393250 FKO393242:FKO393250 FUK393242:FUK393250 GEG393242:GEG393250 GOC393242:GOC393250 GXY393242:GXY393250 HHU393242:HHU393250 HRQ393242:HRQ393250 IBM393242:IBM393250 ILI393242:ILI393250 IVE393242:IVE393250 JFA393242:JFA393250 JOW393242:JOW393250 JYS393242:JYS393250 KIO393242:KIO393250 KSK393242:KSK393250 LCG393242:LCG393250 LMC393242:LMC393250 LVY393242:LVY393250 MFU393242:MFU393250 MPQ393242:MPQ393250 MZM393242:MZM393250 NJI393242:NJI393250 NTE393242:NTE393250 ODA393242:ODA393250 OMW393242:OMW393250 OWS393242:OWS393250 PGO393242:PGO393250 PQK393242:PQK393250 QAG393242:QAG393250 QKC393242:QKC393250 QTY393242:QTY393250 RDU393242:RDU393250 RNQ393242:RNQ393250 RXM393242:RXM393250 SHI393242:SHI393250 SRE393242:SRE393250 TBA393242:TBA393250 TKW393242:TKW393250 TUS393242:TUS393250 UEO393242:UEO393250 UOK393242:UOK393250 UYG393242:UYG393250 VIC393242:VIC393250 VRY393242:VRY393250 WBU393242:WBU393250 WLQ393242:WLQ393250 WVM393242:WVM393250 E458778:E458786 JA458778:JA458786 SW458778:SW458786 ACS458778:ACS458786 AMO458778:AMO458786 AWK458778:AWK458786 BGG458778:BGG458786 BQC458778:BQC458786 BZY458778:BZY458786 CJU458778:CJU458786 CTQ458778:CTQ458786 DDM458778:DDM458786 DNI458778:DNI458786 DXE458778:DXE458786 EHA458778:EHA458786 EQW458778:EQW458786 FAS458778:FAS458786 FKO458778:FKO458786 FUK458778:FUK458786 GEG458778:GEG458786 GOC458778:GOC458786 GXY458778:GXY458786 HHU458778:HHU458786 HRQ458778:HRQ458786 IBM458778:IBM458786 ILI458778:ILI458786 IVE458778:IVE458786 JFA458778:JFA458786 JOW458778:JOW458786 JYS458778:JYS458786 KIO458778:KIO458786 KSK458778:KSK458786 LCG458778:LCG458786 LMC458778:LMC458786 LVY458778:LVY458786 MFU458778:MFU458786 MPQ458778:MPQ458786 MZM458778:MZM458786 NJI458778:NJI458786 NTE458778:NTE458786 ODA458778:ODA458786 OMW458778:OMW458786 OWS458778:OWS458786 PGO458778:PGO458786 PQK458778:PQK458786 QAG458778:QAG458786 QKC458778:QKC458786 QTY458778:QTY458786 RDU458778:RDU458786 RNQ458778:RNQ458786 RXM458778:RXM458786 SHI458778:SHI458786 SRE458778:SRE458786 TBA458778:TBA458786 TKW458778:TKW458786 TUS458778:TUS458786 UEO458778:UEO458786 UOK458778:UOK458786 UYG458778:UYG458786 VIC458778:VIC458786 VRY458778:VRY458786 WBU458778:WBU458786 WLQ458778:WLQ458786 WVM458778:WVM458786 E524314:E524322 JA524314:JA524322 SW524314:SW524322 ACS524314:ACS524322 AMO524314:AMO524322 AWK524314:AWK524322 BGG524314:BGG524322 BQC524314:BQC524322 BZY524314:BZY524322 CJU524314:CJU524322 CTQ524314:CTQ524322 DDM524314:DDM524322 DNI524314:DNI524322 DXE524314:DXE524322 EHA524314:EHA524322 EQW524314:EQW524322 FAS524314:FAS524322 FKO524314:FKO524322 FUK524314:FUK524322 GEG524314:GEG524322 GOC524314:GOC524322 GXY524314:GXY524322 HHU524314:HHU524322 HRQ524314:HRQ524322 IBM524314:IBM524322 ILI524314:ILI524322 IVE524314:IVE524322 JFA524314:JFA524322 JOW524314:JOW524322 JYS524314:JYS524322 KIO524314:KIO524322 KSK524314:KSK524322 LCG524314:LCG524322 LMC524314:LMC524322 LVY524314:LVY524322 MFU524314:MFU524322 MPQ524314:MPQ524322 MZM524314:MZM524322 NJI524314:NJI524322 NTE524314:NTE524322 ODA524314:ODA524322 OMW524314:OMW524322 OWS524314:OWS524322 PGO524314:PGO524322 PQK524314:PQK524322 QAG524314:QAG524322 QKC524314:QKC524322 QTY524314:QTY524322 RDU524314:RDU524322 RNQ524314:RNQ524322 RXM524314:RXM524322 SHI524314:SHI524322 SRE524314:SRE524322 TBA524314:TBA524322 TKW524314:TKW524322 TUS524314:TUS524322 UEO524314:UEO524322 UOK524314:UOK524322 UYG524314:UYG524322 VIC524314:VIC524322 VRY524314:VRY524322 WBU524314:WBU524322 WLQ524314:WLQ524322 WVM524314:WVM524322 E589850:E589858 JA589850:JA589858 SW589850:SW589858 ACS589850:ACS589858 AMO589850:AMO589858 AWK589850:AWK589858 BGG589850:BGG589858 BQC589850:BQC589858 BZY589850:BZY589858 CJU589850:CJU589858 CTQ589850:CTQ589858 DDM589850:DDM589858 DNI589850:DNI589858 DXE589850:DXE589858 EHA589850:EHA589858 EQW589850:EQW589858 FAS589850:FAS589858 FKO589850:FKO589858 FUK589850:FUK589858 GEG589850:GEG589858 GOC589850:GOC589858 GXY589850:GXY589858 HHU589850:HHU589858 HRQ589850:HRQ589858 IBM589850:IBM589858 ILI589850:ILI589858 IVE589850:IVE589858 JFA589850:JFA589858 JOW589850:JOW589858 JYS589850:JYS589858 KIO589850:KIO589858 KSK589850:KSK589858 LCG589850:LCG589858 LMC589850:LMC589858 LVY589850:LVY589858 MFU589850:MFU589858 MPQ589850:MPQ589858 MZM589850:MZM589858 NJI589850:NJI589858 NTE589850:NTE589858 ODA589850:ODA589858 OMW589850:OMW589858 OWS589850:OWS589858 PGO589850:PGO589858 PQK589850:PQK589858 QAG589850:QAG589858 QKC589850:QKC589858 QTY589850:QTY589858 RDU589850:RDU589858 RNQ589850:RNQ589858 RXM589850:RXM589858 SHI589850:SHI589858 SRE589850:SRE589858 TBA589850:TBA589858 TKW589850:TKW589858 TUS589850:TUS589858 UEO589850:UEO589858 UOK589850:UOK589858 UYG589850:UYG589858 VIC589850:VIC589858 VRY589850:VRY589858 WBU589850:WBU589858 WLQ589850:WLQ589858 WVM589850:WVM589858 E655386:E655394 JA655386:JA655394 SW655386:SW655394 ACS655386:ACS655394 AMO655386:AMO655394 AWK655386:AWK655394 BGG655386:BGG655394 BQC655386:BQC655394 BZY655386:BZY655394 CJU655386:CJU655394 CTQ655386:CTQ655394 DDM655386:DDM655394 DNI655386:DNI655394 DXE655386:DXE655394 EHA655386:EHA655394 EQW655386:EQW655394 FAS655386:FAS655394 FKO655386:FKO655394 FUK655386:FUK655394 GEG655386:GEG655394 GOC655386:GOC655394 GXY655386:GXY655394 HHU655386:HHU655394 HRQ655386:HRQ655394 IBM655386:IBM655394 ILI655386:ILI655394 IVE655386:IVE655394 JFA655386:JFA655394 JOW655386:JOW655394 JYS655386:JYS655394 KIO655386:KIO655394 KSK655386:KSK655394 LCG655386:LCG655394 LMC655386:LMC655394 LVY655386:LVY655394 MFU655386:MFU655394 MPQ655386:MPQ655394 MZM655386:MZM655394 NJI655386:NJI655394 NTE655386:NTE655394 ODA655386:ODA655394 OMW655386:OMW655394 OWS655386:OWS655394 PGO655386:PGO655394 PQK655386:PQK655394 QAG655386:QAG655394 QKC655386:QKC655394 QTY655386:QTY655394 RDU655386:RDU655394 RNQ655386:RNQ655394 RXM655386:RXM655394 SHI655386:SHI655394 SRE655386:SRE655394 TBA655386:TBA655394 TKW655386:TKW655394 TUS655386:TUS655394 UEO655386:UEO655394 UOK655386:UOK655394 UYG655386:UYG655394 VIC655386:VIC655394 VRY655386:VRY655394 WBU655386:WBU655394 WLQ655386:WLQ655394 WVM655386:WVM655394 E720922:E720930 JA720922:JA720930 SW720922:SW720930 ACS720922:ACS720930 AMO720922:AMO720930 AWK720922:AWK720930 BGG720922:BGG720930 BQC720922:BQC720930 BZY720922:BZY720930 CJU720922:CJU720930 CTQ720922:CTQ720930 DDM720922:DDM720930 DNI720922:DNI720930 DXE720922:DXE720930 EHA720922:EHA720930 EQW720922:EQW720930 FAS720922:FAS720930 FKO720922:FKO720930 FUK720922:FUK720930 GEG720922:GEG720930 GOC720922:GOC720930 GXY720922:GXY720930 HHU720922:HHU720930 HRQ720922:HRQ720930 IBM720922:IBM720930 ILI720922:ILI720930 IVE720922:IVE720930 JFA720922:JFA720930 JOW720922:JOW720930 JYS720922:JYS720930 KIO720922:KIO720930 KSK720922:KSK720930 LCG720922:LCG720930 LMC720922:LMC720930 LVY720922:LVY720930 MFU720922:MFU720930 MPQ720922:MPQ720930 MZM720922:MZM720930 NJI720922:NJI720930 NTE720922:NTE720930 ODA720922:ODA720930 OMW720922:OMW720930 OWS720922:OWS720930 PGO720922:PGO720930 PQK720922:PQK720930 QAG720922:QAG720930 QKC720922:QKC720930 QTY720922:QTY720930 RDU720922:RDU720930 RNQ720922:RNQ720930 RXM720922:RXM720930 SHI720922:SHI720930 SRE720922:SRE720930 TBA720922:TBA720930 TKW720922:TKW720930 TUS720922:TUS720930 UEO720922:UEO720930 UOK720922:UOK720930 UYG720922:UYG720930 VIC720922:VIC720930 VRY720922:VRY720930 WBU720922:WBU720930 WLQ720922:WLQ720930 WVM720922:WVM720930 E786458:E786466 JA786458:JA786466 SW786458:SW786466 ACS786458:ACS786466 AMO786458:AMO786466 AWK786458:AWK786466 BGG786458:BGG786466 BQC786458:BQC786466 BZY786458:BZY786466 CJU786458:CJU786466 CTQ786458:CTQ786466 DDM786458:DDM786466 DNI786458:DNI786466 DXE786458:DXE786466 EHA786458:EHA786466 EQW786458:EQW786466 FAS786458:FAS786466 FKO786458:FKO786466 FUK786458:FUK786466 GEG786458:GEG786466 GOC786458:GOC786466 GXY786458:GXY786466 HHU786458:HHU786466 HRQ786458:HRQ786466 IBM786458:IBM786466 ILI786458:ILI786466 IVE786458:IVE786466 JFA786458:JFA786466 JOW786458:JOW786466 JYS786458:JYS786466 KIO786458:KIO786466 KSK786458:KSK786466 LCG786458:LCG786466 LMC786458:LMC786466 LVY786458:LVY786466 MFU786458:MFU786466 MPQ786458:MPQ786466 MZM786458:MZM786466 NJI786458:NJI786466 NTE786458:NTE786466 ODA786458:ODA786466 OMW786458:OMW786466 OWS786458:OWS786466 PGO786458:PGO786466 PQK786458:PQK786466 QAG786458:QAG786466 QKC786458:QKC786466 QTY786458:QTY786466 RDU786458:RDU786466 RNQ786458:RNQ786466 RXM786458:RXM786466 SHI786458:SHI786466 SRE786458:SRE786466 TBA786458:TBA786466 TKW786458:TKW786466 TUS786458:TUS786466 UEO786458:UEO786466 UOK786458:UOK786466 UYG786458:UYG786466 VIC786458:VIC786466 VRY786458:VRY786466 WBU786458:WBU786466 WLQ786458:WLQ786466 WVM786458:WVM786466 E851994:E852002 JA851994:JA852002 SW851994:SW852002 ACS851994:ACS852002 AMO851994:AMO852002 AWK851994:AWK852002 BGG851994:BGG852002 BQC851994:BQC852002 BZY851994:BZY852002 CJU851994:CJU852002 CTQ851994:CTQ852002 DDM851994:DDM852002 DNI851994:DNI852002 DXE851994:DXE852002 EHA851994:EHA852002 EQW851994:EQW852002 FAS851994:FAS852002 FKO851994:FKO852002 FUK851994:FUK852002 GEG851994:GEG852002 GOC851994:GOC852002 GXY851994:GXY852002 HHU851994:HHU852002 HRQ851994:HRQ852002 IBM851994:IBM852002 ILI851994:ILI852002 IVE851994:IVE852002 JFA851994:JFA852002 JOW851994:JOW852002 JYS851994:JYS852002 KIO851994:KIO852002 KSK851994:KSK852002 LCG851994:LCG852002 LMC851994:LMC852002 LVY851994:LVY852002 MFU851994:MFU852002 MPQ851994:MPQ852002 MZM851994:MZM852002 NJI851994:NJI852002 NTE851994:NTE852002 ODA851994:ODA852002 OMW851994:OMW852002 OWS851994:OWS852002 PGO851994:PGO852002 PQK851994:PQK852002 QAG851994:QAG852002 QKC851994:QKC852002 QTY851994:QTY852002 RDU851994:RDU852002 RNQ851994:RNQ852002 RXM851994:RXM852002 SHI851994:SHI852002 SRE851994:SRE852002 TBA851994:TBA852002 TKW851994:TKW852002 TUS851994:TUS852002 UEO851994:UEO852002 UOK851994:UOK852002 UYG851994:UYG852002 VIC851994:VIC852002 VRY851994:VRY852002 WBU851994:WBU852002 WLQ851994:WLQ852002 WVM851994:WVM852002 E917530:E917538 JA917530:JA917538 SW917530:SW917538 ACS917530:ACS917538 AMO917530:AMO917538 AWK917530:AWK917538 BGG917530:BGG917538 BQC917530:BQC917538 BZY917530:BZY917538 CJU917530:CJU917538 CTQ917530:CTQ917538 DDM917530:DDM917538 DNI917530:DNI917538 DXE917530:DXE917538 EHA917530:EHA917538 EQW917530:EQW917538 FAS917530:FAS917538 FKO917530:FKO917538 FUK917530:FUK917538 GEG917530:GEG917538 GOC917530:GOC917538 GXY917530:GXY917538 HHU917530:HHU917538 HRQ917530:HRQ917538 IBM917530:IBM917538 ILI917530:ILI917538 IVE917530:IVE917538 JFA917530:JFA917538 JOW917530:JOW917538 JYS917530:JYS917538 KIO917530:KIO917538 KSK917530:KSK917538 LCG917530:LCG917538 LMC917530:LMC917538 LVY917530:LVY917538 MFU917530:MFU917538 MPQ917530:MPQ917538 MZM917530:MZM917538 NJI917530:NJI917538 NTE917530:NTE917538 ODA917530:ODA917538 OMW917530:OMW917538 OWS917530:OWS917538 PGO917530:PGO917538 PQK917530:PQK917538 QAG917530:QAG917538 QKC917530:QKC917538 QTY917530:QTY917538 RDU917530:RDU917538 RNQ917530:RNQ917538 RXM917530:RXM917538 SHI917530:SHI917538 SRE917530:SRE917538 TBA917530:TBA917538 TKW917530:TKW917538 TUS917530:TUS917538 UEO917530:UEO917538 UOK917530:UOK917538 UYG917530:UYG917538 VIC917530:VIC917538 VRY917530:VRY917538 WBU917530:WBU917538 WLQ917530:WLQ917538 WVM917530:WVM917538 E983066:E983074 JA983066:JA983074 SW983066:SW983074 ACS983066:ACS983074 AMO983066:AMO983074 AWK983066:AWK983074 BGG983066:BGG983074 BQC983066:BQC983074 BZY983066:BZY983074 CJU983066:CJU983074 CTQ983066:CTQ983074 DDM983066:DDM983074 DNI983066:DNI983074 DXE983066:DXE983074 EHA983066:EHA983074 EQW983066:EQW983074 FAS983066:FAS983074 FKO983066:FKO983074 FUK983066:FUK983074 GEG983066:GEG983074 GOC983066:GOC983074 GXY983066:GXY983074 HHU983066:HHU983074 HRQ983066:HRQ983074 IBM983066:IBM983074 ILI983066:ILI983074 IVE983066:IVE983074 JFA983066:JFA983074 JOW983066:JOW983074 JYS983066:JYS983074 KIO983066:KIO983074 KSK983066:KSK983074 LCG983066:LCG983074 LMC983066:LMC983074 LVY983066:LVY983074 MFU983066:MFU983074 MPQ983066:MPQ983074 MZM983066:MZM983074 NJI983066:NJI983074 NTE983066:NTE983074 ODA983066:ODA983074 OMW983066:OMW983074 OWS983066:OWS983074 PGO983066:PGO983074 PQK983066:PQK983074 QAG983066:QAG983074 QKC983066:QKC983074 QTY983066:QTY983074 RDU983066:RDU983074 RNQ983066:RNQ983074 RXM983066:RXM983074 SHI983066:SHI983074 SRE983066:SRE983074 TBA983066:TBA983074 TKW983066:TKW983074 TUS983066:TUS983074 UEO983066:UEO983074 UOK983066:UOK983074 UYG983066:UYG983074 VIC983066:VIC983074 VRY983066:VRY983074 WBU983066:WBU983074 WLQ983066:WLQ983074 WVM983066:WVM983074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E39:E48 JA39:JA48 SW39:SW48 ACS39:ACS48 AMO39:AMO48 AWK39:AWK48 BGG39:BGG48 BQC39:BQC48 BZY39:BZY48 CJU39:CJU48 CTQ39:CTQ48 DDM39:DDM48 DNI39:DNI48 DXE39:DXE48 EHA39:EHA48 EQW39:EQW48 FAS39:FAS48 FKO39:FKO48 FUK39:FUK48 GEG39:GEG48 GOC39:GOC48 GXY39:GXY48 HHU39:HHU48 HRQ39:HRQ48 IBM39:IBM48 ILI39:ILI48 IVE39:IVE48 JFA39:JFA48 JOW39:JOW48 JYS39:JYS48 KIO39:KIO48 KSK39:KSK48 LCG39:LCG48 LMC39:LMC48 LVY39:LVY48 MFU39:MFU48 MPQ39:MPQ48 MZM39:MZM48 NJI39:NJI48 NTE39:NTE48 ODA39:ODA48 OMW39:OMW48 OWS39:OWS48 PGO39:PGO48 PQK39:PQK48 QAG39:QAG48 QKC39:QKC48 QTY39:QTY48 RDU39:RDU48 RNQ39:RNQ48 RXM39:RXM48 SHI39:SHI48 SRE39:SRE48 TBA39:TBA48 TKW39:TKW48 TUS39:TUS48 UEO39:UEO48 UOK39:UOK48 UYG39:UYG48 VIC39:VIC48 VRY39:VRY48 WBU39:WBU48 WLQ39:WLQ48 WVM39:WVM48 E65575:E65584 JA65575:JA65584 SW65575:SW65584 ACS65575:ACS65584 AMO65575:AMO65584 AWK65575:AWK65584 BGG65575:BGG65584 BQC65575:BQC65584 BZY65575:BZY65584 CJU65575:CJU65584 CTQ65575:CTQ65584 DDM65575:DDM65584 DNI65575:DNI65584 DXE65575:DXE65584 EHA65575:EHA65584 EQW65575:EQW65584 FAS65575:FAS65584 FKO65575:FKO65584 FUK65575:FUK65584 GEG65575:GEG65584 GOC65575:GOC65584 GXY65575:GXY65584 HHU65575:HHU65584 HRQ65575:HRQ65584 IBM65575:IBM65584 ILI65575:ILI65584 IVE65575:IVE65584 JFA65575:JFA65584 JOW65575:JOW65584 JYS65575:JYS65584 KIO65575:KIO65584 KSK65575:KSK65584 LCG65575:LCG65584 LMC65575:LMC65584 LVY65575:LVY65584 MFU65575:MFU65584 MPQ65575:MPQ65584 MZM65575:MZM65584 NJI65575:NJI65584 NTE65575:NTE65584 ODA65575:ODA65584 OMW65575:OMW65584 OWS65575:OWS65584 PGO65575:PGO65584 PQK65575:PQK65584 QAG65575:QAG65584 QKC65575:QKC65584 QTY65575:QTY65584 RDU65575:RDU65584 RNQ65575:RNQ65584 RXM65575:RXM65584 SHI65575:SHI65584 SRE65575:SRE65584 TBA65575:TBA65584 TKW65575:TKW65584 TUS65575:TUS65584 UEO65575:UEO65584 UOK65575:UOK65584 UYG65575:UYG65584 VIC65575:VIC65584 VRY65575:VRY65584 WBU65575:WBU65584 WLQ65575:WLQ65584 WVM65575:WVM65584 E131111:E131120 JA131111:JA131120 SW131111:SW131120 ACS131111:ACS131120 AMO131111:AMO131120 AWK131111:AWK131120 BGG131111:BGG131120 BQC131111:BQC131120 BZY131111:BZY131120 CJU131111:CJU131120 CTQ131111:CTQ131120 DDM131111:DDM131120 DNI131111:DNI131120 DXE131111:DXE131120 EHA131111:EHA131120 EQW131111:EQW131120 FAS131111:FAS131120 FKO131111:FKO131120 FUK131111:FUK131120 GEG131111:GEG131120 GOC131111:GOC131120 GXY131111:GXY131120 HHU131111:HHU131120 HRQ131111:HRQ131120 IBM131111:IBM131120 ILI131111:ILI131120 IVE131111:IVE131120 JFA131111:JFA131120 JOW131111:JOW131120 JYS131111:JYS131120 KIO131111:KIO131120 KSK131111:KSK131120 LCG131111:LCG131120 LMC131111:LMC131120 LVY131111:LVY131120 MFU131111:MFU131120 MPQ131111:MPQ131120 MZM131111:MZM131120 NJI131111:NJI131120 NTE131111:NTE131120 ODA131111:ODA131120 OMW131111:OMW131120 OWS131111:OWS131120 PGO131111:PGO131120 PQK131111:PQK131120 QAG131111:QAG131120 QKC131111:QKC131120 QTY131111:QTY131120 RDU131111:RDU131120 RNQ131111:RNQ131120 RXM131111:RXM131120 SHI131111:SHI131120 SRE131111:SRE131120 TBA131111:TBA131120 TKW131111:TKW131120 TUS131111:TUS131120 UEO131111:UEO131120 UOK131111:UOK131120 UYG131111:UYG131120 VIC131111:VIC131120 VRY131111:VRY131120 WBU131111:WBU131120 WLQ131111:WLQ131120 WVM131111:WVM131120 E196647:E196656 JA196647:JA196656 SW196647:SW196656 ACS196647:ACS196656 AMO196647:AMO196656 AWK196647:AWK196656 BGG196647:BGG196656 BQC196647:BQC196656 BZY196647:BZY196656 CJU196647:CJU196656 CTQ196647:CTQ196656 DDM196647:DDM196656 DNI196647:DNI196656 DXE196647:DXE196656 EHA196647:EHA196656 EQW196647:EQW196656 FAS196647:FAS196656 FKO196647:FKO196656 FUK196647:FUK196656 GEG196647:GEG196656 GOC196647:GOC196656 GXY196647:GXY196656 HHU196647:HHU196656 HRQ196647:HRQ196656 IBM196647:IBM196656 ILI196647:ILI196656 IVE196647:IVE196656 JFA196647:JFA196656 JOW196647:JOW196656 JYS196647:JYS196656 KIO196647:KIO196656 KSK196647:KSK196656 LCG196647:LCG196656 LMC196647:LMC196656 LVY196647:LVY196656 MFU196647:MFU196656 MPQ196647:MPQ196656 MZM196647:MZM196656 NJI196647:NJI196656 NTE196647:NTE196656 ODA196647:ODA196656 OMW196647:OMW196656 OWS196647:OWS196656 PGO196647:PGO196656 PQK196647:PQK196656 QAG196647:QAG196656 QKC196647:QKC196656 QTY196647:QTY196656 RDU196647:RDU196656 RNQ196647:RNQ196656 RXM196647:RXM196656 SHI196647:SHI196656 SRE196647:SRE196656 TBA196647:TBA196656 TKW196647:TKW196656 TUS196647:TUS196656 UEO196647:UEO196656 UOK196647:UOK196656 UYG196647:UYG196656 VIC196647:VIC196656 VRY196647:VRY196656 WBU196647:WBU196656 WLQ196647:WLQ196656 WVM196647:WVM196656 E262183:E262192 JA262183:JA262192 SW262183:SW262192 ACS262183:ACS262192 AMO262183:AMO262192 AWK262183:AWK262192 BGG262183:BGG262192 BQC262183:BQC262192 BZY262183:BZY262192 CJU262183:CJU262192 CTQ262183:CTQ262192 DDM262183:DDM262192 DNI262183:DNI262192 DXE262183:DXE262192 EHA262183:EHA262192 EQW262183:EQW262192 FAS262183:FAS262192 FKO262183:FKO262192 FUK262183:FUK262192 GEG262183:GEG262192 GOC262183:GOC262192 GXY262183:GXY262192 HHU262183:HHU262192 HRQ262183:HRQ262192 IBM262183:IBM262192 ILI262183:ILI262192 IVE262183:IVE262192 JFA262183:JFA262192 JOW262183:JOW262192 JYS262183:JYS262192 KIO262183:KIO262192 KSK262183:KSK262192 LCG262183:LCG262192 LMC262183:LMC262192 LVY262183:LVY262192 MFU262183:MFU262192 MPQ262183:MPQ262192 MZM262183:MZM262192 NJI262183:NJI262192 NTE262183:NTE262192 ODA262183:ODA262192 OMW262183:OMW262192 OWS262183:OWS262192 PGO262183:PGO262192 PQK262183:PQK262192 QAG262183:QAG262192 QKC262183:QKC262192 QTY262183:QTY262192 RDU262183:RDU262192 RNQ262183:RNQ262192 RXM262183:RXM262192 SHI262183:SHI262192 SRE262183:SRE262192 TBA262183:TBA262192 TKW262183:TKW262192 TUS262183:TUS262192 UEO262183:UEO262192 UOK262183:UOK262192 UYG262183:UYG262192 VIC262183:VIC262192 VRY262183:VRY262192 WBU262183:WBU262192 WLQ262183:WLQ262192 WVM262183:WVM262192 E327719:E327728 JA327719:JA327728 SW327719:SW327728 ACS327719:ACS327728 AMO327719:AMO327728 AWK327719:AWK327728 BGG327719:BGG327728 BQC327719:BQC327728 BZY327719:BZY327728 CJU327719:CJU327728 CTQ327719:CTQ327728 DDM327719:DDM327728 DNI327719:DNI327728 DXE327719:DXE327728 EHA327719:EHA327728 EQW327719:EQW327728 FAS327719:FAS327728 FKO327719:FKO327728 FUK327719:FUK327728 GEG327719:GEG327728 GOC327719:GOC327728 GXY327719:GXY327728 HHU327719:HHU327728 HRQ327719:HRQ327728 IBM327719:IBM327728 ILI327719:ILI327728 IVE327719:IVE327728 JFA327719:JFA327728 JOW327719:JOW327728 JYS327719:JYS327728 KIO327719:KIO327728 KSK327719:KSK327728 LCG327719:LCG327728 LMC327719:LMC327728 LVY327719:LVY327728 MFU327719:MFU327728 MPQ327719:MPQ327728 MZM327719:MZM327728 NJI327719:NJI327728 NTE327719:NTE327728 ODA327719:ODA327728 OMW327719:OMW327728 OWS327719:OWS327728 PGO327719:PGO327728 PQK327719:PQK327728 QAG327719:QAG327728 QKC327719:QKC327728 QTY327719:QTY327728 RDU327719:RDU327728 RNQ327719:RNQ327728 RXM327719:RXM327728 SHI327719:SHI327728 SRE327719:SRE327728 TBA327719:TBA327728 TKW327719:TKW327728 TUS327719:TUS327728 UEO327719:UEO327728 UOK327719:UOK327728 UYG327719:UYG327728 VIC327719:VIC327728 VRY327719:VRY327728 WBU327719:WBU327728 WLQ327719:WLQ327728 WVM327719:WVM327728 E393255:E393264 JA393255:JA393264 SW393255:SW393264 ACS393255:ACS393264 AMO393255:AMO393264 AWK393255:AWK393264 BGG393255:BGG393264 BQC393255:BQC393264 BZY393255:BZY393264 CJU393255:CJU393264 CTQ393255:CTQ393264 DDM393255:DDM393264 DNI393255:DNI393264 DXE393255:DXE393264 EHA393255:EHA393264 EQW393255:EQW393264 FAS393255:FAS393264 FKO393255:FKO393264 FUK393255:FUK393264 GEG393255:GEG393264 GOC393255:GOC393264 GXY393255:GXY393264 HHU393255:HHU393264 HRQ393255:HRQ393264 IBM393255:IBM393264 ILI393255:ILI393264 IVE393255:IVE393264 JFA393255:JFA393264 JOW393255:JOW393264 JYS393255:JYS393264 KIO393255:KIO393264 KSK393255:KSK393264 LCG393255:LCG393264 LMC393255:LMC393264 LVY393255:LVY393264 MFU393255:MFU393264 MPQ393255:MPQ393264 MZM393255:MZM393264 NJI393255:NJI393264 NTE393255:NTE393264 ODA393255:ODA393264 OMW393255:OMW393264 OWS393255:OWS393264 PGO393255:PGO393264 PQK393255:PQK393264 QAG393255:QAG393264 QKC393255:QKC393264 QTY393255:QTY393264 RDU393255:RDU393264 RNQ393255:RNQ393264 RXM393255:RXM393264 SHI393255:SHI393264 SRE393255:SRE393264 TBA393255:TBA393264 TKW393255:TKW393264 TUS393255:TUS393264 UEO393255:UEO393264 UOK393255:UOK393264 UYG393255:UYG393264 VIC393255:VIC393264 VRY393255:VRY393264 WBU393255:WBU393264 WLQ393255:WLQ393264 WVM393255:WVM393264 E458791:E458800 JA458791:JA458800 SW458791:SW458800 ACS458791:ACS458800 AMO458791:AMO458800 AWK458791:AWK458800 BGG458791:BGG458800 BQC458791:BQC458800 BZY458791:BZY458800 CJU458791:CJU458800 CTQ458791:CTQ458800 DDM458791:DDM458800 DNI458791:DNI458800 DXE458791:DXE458800 EHA458791:EHA458800 EQW458791:EQW458800 FAS458791:FAS458800 FKO458791:FKO458800 FUK458791:FUK458800 GEG458791:GEG458800 GOC458791:GOC458800 GXY458791:GXY458800 HHU458791:HHU458800 HRQ458791:HRQ458800 IBM458791:IBM458800 ILI458791:ILI458800 IVE458791:IVE458800 JFA458791:JFA458800 JOW458791:JOW458800 JYS458791:JYS458800 KIO458791:KIO458800 KSK458791:KSK458800 LCG458791:LCG458800 LMC458791:LMC458800 LVY458791:LVY458800 MFU458791:MFU458800 MPQ458791:MPQ458800 MZM458791:MZM458800 NJI458791:NJI458800 NTE458791:NTE458800 ODA458791:ODA458800 OMW458791:OMW458800 OWS458791:OWS458800 PGO458791:PGO458800 PQK458791:PQK458800 QAG458791:QAG458800 QKC458791:QKC458800 QTY458791:QTY458800 RDU458791:RDU458800 RNQ458791:RNQ458800 RXM458791:RXM458800 SHI458791:SHI458800 SRE458791:SRE458800 TBA458791:TBA458800 TKW458791:TKW458800 TUS458791:TUS458800 UEO458791:UEO458800 UOK458791:UOK458800 UYG458791:UYG458800 VIC458791:VIC458800 VRY458791:VRY458800 WBU458791:WBU458800 WLQ458791:WLQ458800 WVM458791:WVM458800 E524327:E524336 JA524327:JA524336 SW524327:SW524336 ACS524327:ACS524336 AMO524327:AMO524336 AWK524327:AWK524336 BGG524327:BGG524336 BQC524327:BQC524336 BZY524327:BZY524336 CJU524327:CJU524336 CTQ524327:CTQ524336 DDM524327:DDM524336 DNI524327:DNI524336 DXE524327:DXE524336 EHA524327:EHA524336 EQW524327:EQW524336 FAS524327:FAS524336 FKO524327:FKO524336 FUK524327:FUK524336 GEG524327:GEG524336 GOC524327:GOC524336 GXY524327:GXY524336 HHU524327:HHU524336 HRQ524327:HRQ524336 IBM524327:IBM524336 ILI524327:ILI524336 IVE524327:IVE524336 JFA524327:JFA524336 JOW524327:JOW524336 JYS524327:JYS524336 KIO524327:KIO524336 KSK524327:KSK524336 LCG524327:LCG524336 LMC524327:LMC524336 LVY524327:LVY524336 MFU524327:MFU524336 MPQ524327:MPQ524336 MZM524327:MZM524336 NJI524327:NJI524336 NTE524327:NTE524336 ODA524327:ODA524336 OMW524327:OMW524336 OWS524327:OWS524336 PGO524327:PGO524336 PQK524327:PQK524336 QAG524327:QAG524336 QKC524327:QKC524336 QTY524327:QTY524336 RDU524327:RDU524336 RNQ524327:RNQ524336 RXM524327:RXM524336 SHI524327:SHI524336 SRE524327:SRE524336 TBA524327:TBA524336 TKW524327:TKW524336 TUS524327:TUS524336 UEO524327:UEO524336 UOK524327:UOK524336 UYG524327:UYG524336 VIC524327:VIC524336 VRY524327:VRY524336 WBU524327:WBU524336 WLQ524327:WLQ524336 WVM524327:WVM524336 E589863:E589872 JA589863:JA589872 SW589863:SW589872 ACS589863:ACS589872 AMO589863:AMO589872 AWK589863:AWK589872 BGG589863:BGG589872 BQC589863:BQC589872 BZY589863:BZY589872 CJU589863:CJU589872 CTQ589863:CTQ589872 DDM589863:DDM589872 DNI589863:DNI589872 DXE589863:DXE589872 EHA589863:EHA589872 EQW589863:EQW589872 FAS589863:FAS589872 FKO589863:FKO589872 FUK589863:FUK589872 GEG589863:GEG589872 GOC589863:GOC589872 GXY589863:GXY589872 HHU589863:HHU589872 HRQ589863:HRQ589872 IBM589863:IBM589872 ILI589863:ILI589872 IVE589863:IVE589872 JFA589863:JFA589872 JOW589863:JOW589872 JYS589863:JYS589872 KIO589863:KIO589872 KSK589863:KSK589872 LCG589863:LCG589872 LMC589863:LMC589872 LVY589863:LVY589872 MFU589863:MFU589872 MPQ589863:MPQ589872 MZM589863:MZM589872 NJI589863:NJI589872 NTE589863:NTE589872 ODA589863:ODA589872 OMW589863:OMW589872 OWS589863:OWS589872 PGO589863:PGO589872 PQK589863:PQK589872 QAG589863:QAG589872 QKC589863:QKC589872 QTY589863:QTY589872 RDU589863:RDU589872 RNQ589863:RNQ589872 RXM589863:RXM589872 SHI589863:SHI589872 SRE589863:SRE589872 TBA589863:TBA589872 TKW589863:TKW589872 TUS589863:TUS589872 UEO589863:UEO589872 UOK589863:UOK589872 UYG589863:UYG589872 VIC589863:VIC589872 VRY589863:VRY589872 WBU589863:WBU589872 WLQ589863:WLQ589872 WVM589863:WVM589872 E655399:E655408 JA655399:JA655408 SW655399:SW655408 ACS655399:ACS655408 AMO655399:AMO655408 AWK655399:AWK655408 BGG655399:BGG655408 BQC655399:BQC655408 BZY655399:BZY655408 CJU655399:CJU655408 CTQ655399:CTQ655408 DDM655399:DDM655408 DNI655399:DNI655408 DXE655399:DXE655408 EHA655399:EHA655408 EQW655399:EQW655408 FAS655399:FAS655408 FKO655399:FKO655408 FUK655399:FUK655408 GEG655399:GEG655408 GOC655399:GOC655408 GXY655399:GXY655408 HHU655399:HHU655408 HRQ655399:HRQ655408 IBM655399:IBM655408 ILI655399:ILI655408 IVE655399:IVE655408 JFA655399:JFA655408 JOW655399:JOW655408 JYS655399:JYS655408 KIO655399:KIO655408 KSK655399:KSK655408 LCG655399:LCG655408 LMC655399:LMC655408 LVY655399:LVY655408 MFU655399:MFU655408 MPQ655399:MPQ655408 MZM655399:MZM655408 NJI655399:NJI655408 NTE655399:NTE655408 ODA655399:ODA655408 OMW655399:OMW655408 OWS655399:OWS655408 PGO655399:PGO655408 PQK655399:PQK655408 QAG655399:QAG655408 QKC655399:QKC655408 QTY655399:QTY655408 RDU655399:RDU655408 RNQ655399:RNQ655408 RXM655399:RXM655408 SHI655399:SHI655408 SRE655399:SRE655408 TBA655399:TBA655408 TKW655399:TKW655408 TUS655399:TUS655408 UEO655399:UEO655408 UOK655399:UOK655408 UYG655399:UYG655408 VIC655399:VIC655408 VRY655399:VRY655408 WBU655399:WBU655408 WLQ655399:WLQ655408 WVM655399:WVM655408 E720935:E720944 JA720935:JA720944 SW720935:SW720944 ACS720935:ACS720944 AMO720935:AMO720944 AWK720935:AWK720944 BGG720935:BGG720944 BQC720935:BQC720944 BZY720935:BZY720944 CJU720935:CJU720944 CTQ720935:CTQ720944 DDM720935:DDM720944 DNI720935:DNI720944 DXE720935:DXE720944 EHA720935:EHA720944 EQW720935:EQW720944 FAS720935:FAS720944 FKO720935:FKO720944 FUK720935:FUK720944 GEG720935:GEG720944 GOC720935:GOC720944 GXY720935:GXY720944 HHU720935:HHU720944 HRQ720935:HRQ720944 IBM720935:IBM720944 ILI720935:ILI720944 IVE720935:IVE720944 JFA720935:JFA720944 JOW720935:JOW720944 JYS720935:JYS720944 KIO720935:KIO720944 KSK720935:KSK720944 LCG720935:LCG720944 LMC720935:LMC720944 LVY720935:LVY720944 MFU720935:MFU720944 MPQ720935:MPQ720944 MZM720935:MZM720944 NJI720935:NJI720944 NTE720935:NTE720944 ODA720935:ODA720944 OMW720935:OMW720944 OWS720935:OWS720944 PGO720935:PGO720944 PQK720935:PQK720944 QAG720935:QAG720944 QKC720935:QKC720944 QTY720935:QTY720944 RDU720935:RDU720944 RNQ720935:RNQ720944 RXM720935:RXM720944 SHI720935:SHI720944 SRE720935:SRE720944 TBA720935:TBA720944 TKW720935:TKW720944 TUS720935:TUS720944 UEO720935:UEO720944 UOK720935:UOK720944 UYG720935:UYG720944 VIC720935:VIC720944 VRY720935:VRY720944 WBU720935:WBU720944 WLQ720935:WLQ720944 WVM720935:WVM720944 E786471:E786480 JA786471:JA786480 SW786471:SW786480 ACS786471:ACS786480 AMO786471:AMO786480 AWK786471:AWK786480 BGG786471:BGG786480 BQC786471:BQC786480 BZY786471:BZY786480 CJU786471:CJU786480 CTQ786471:CTQ786480 DDM786471:DDM786480 DNI786471:DNI786480 DXE786471:DXE786480 EHA786471:EHA786480 EQW786471:EQW786480 FAS786471:FAS786480 FKO786471:FKO786480 FUK786471:FUK786480 GEG786471:GEG786480 GOC786471:GOC786480 GXY786471:GXY786480 HHU786471:HHU786480 HRQ786471:HRQ786480 IBM786471:IBM786480 ILI786471:ILI786480 IVE786471:IVE786480 JFA786471:JFA786480 JOW786471:JOW786480 JYS786471:JYS786480 KIO786471:KIO786480 KSK786471:KSK786480 LCG786471:LCG786480 LMC786471:LMC786480 LVY786471:LVY786480 MFU786471:MFU786480 MPQ786471:MPQ786480 MZM786471:MZM786480 NJI786471:NJI786480 NTE786471:NTE786480 ODA786471:ODA786480 OMW786471:OMW786480 OWS786471:OWS786480 PGO786471:PGO786480 PQK786471:PQK786480 QAG786471:QAG786480 QKC786471:QKC786480 QTY786471:QTY786480 RDU786471:RDU786480 RNQ786471:RNQ786480 RXM786471:RXM786480 SHI786471:SHI786480 SRE786471:SRE786480 TBA786471:TBA786480 TKW786471:TKW786480 TUS786471:TUS786480 UEO786471:UEO786480 UOK786471:UOK786480 UYG786471:UYG786480 VIC786471:VIC786480 VRY786471:VRY786480 WBU786471:WBU786480 WLQ786471:WLQ786480 WVM786471:WVM786480 E852007:E852016 JA852007:JA852016 SW852007:SW852016 ACS852007:ACS852016 AMO852007:AMO852016 AWK852007:AWK852016 BGG852007:BGG852016 BQC852007:BQC852016 BZY852007:BZY852016 CJU852007:CJU852016 CTQ852007:CTQ852016 DDM852007:DDM852016 DNI852007:DNI852016 DXE852007:DXE852016 EHA852007:EHA852016 EQW852007:EQW852016 FAS852007:FAS852016 FKO852007:FKO852016 FUK852007:FUK852016 GEG852007:GEG852016 GOC852007:GOC852016 GXY852007:GXY852016 HHU852007:HHU852016 HRQ852007:HRQ852016 IBM852007:IBM852016 ILI852007:ILI852016 IVE852007:IVE852016 JFA852007:JFA852016 JOW852007:JOW852016 JYS852007:JYS852016 KIO852007:KIO852016 KSK852007:KSK852016 LCG852007:LCG852016 LMC852007:LMC852016 LVY852007:LVY852016 MFU852007:MFU852016 MPQ852007:MPQ852016 MZM852007:MZM852016 NJI852007:NJI852016 NTE852007:NTE852016 ODA852007:ODA852016 OMW852007:OMW852016 OWS852007:OWS852016 PGO852007:PGO852016 PQK852007:PQK852016 QAG852007:QAG852016 QKC852007:QKC852016 QTY852007:QTY852016 RDU852007:RDU852016 RNQ852007:RNQ852016 RXM852007:RXM852016 SHI852007:SHI852016 SRE852007:SRE852016 TBA852007:TBA852016 TKW852007:TKW852016 TUS852007:TUS852016 UEO852007:UEO852016 UOK852007:UOK852016 UYG852007:UYG852016 VIC852007:VIC852016 VRY852007:VRY852016 WBU852007:WBU852016 WLQ852007:WLQ852016 WVM852007:WVM852016 E917543:E917552 JA917543:JA917552 SW917543:SW917552 ACS917543:ACS917552 AMO917543:AMO917552 AWK917543:AWK917552 BGG917543:BGG917552 BQC917543:BQC917552 BZY917543:BZY917552 CJU917543:CJU917552 CTQ917543:CTQ917552 DDM917543:DDM917552 DNI917543:DNI917552 DXE917543:DXE917552 EHA917543:EHA917552 EQW917543:EQW917552 FAS917543:FAS917552 FKO917543:FKO917552 FUK917543:FUK917552 GEG917543:GEG917552 GOC917543:GOC917552 GXY917543:GXY917552 HHU917543:HHU917552 HRQ917543:HRQ917552 IBM917543:IBM917552 ILI917543:ILI917552 IVE917543:IVE917552 JFA917543:JFA917552 JOW917543:JOW917552 JYS917543:JYS917552 KIO917543:KIO917552 KSK917543:KSK917552 LCG917543:LCG917552 LMC917543:LMC917552 LVY917543:LVY917552 MFU917543:MFU917552 MPQ917543:MPQ917552 MZM917543:MZM917552 NJI917543:NJI917552 NTE917543:NTE917552 ODA917543:ODA917552 OMW917543:OMW917552 OWS917543:OWS917552 PGO917543:PGO917552 PQK917543:PQK917552 QAG917543:QAG917552 QKC917543:QKC917552 QTY917543:QTY917552 RDU917543:RDU917552 RNQ917543:RNQ917552 RXM917543:RXM917552 SHI917543:SHI917552 SRE917543:SRE917552 TBA917543:TBA917552 TKW917543:TKW917552 TUS917543:TUS917552 UEO917543:UEO917552 UOK917543:UOK917552 UYG917543:UYG917552 VIC917543:VIC917552 VRY917543:VRY917552 WBU917543:WBU917552 WLQ917543:WLQ917552 WVM917543:WVM917552 E983079:E983088 JA983079:JA983088 SW983079:SW983088 ACS983079:ACS983088 AMO983079:AMO983088 AWK983079:AWK983088 BGG983079:BGG983088 BQC983079:BQC983088 BZY983079:BZY983088 CJU983079:CJU983088 CTQ983079:CTQ983088 DDM983079:DDM983088 DNI983079:DNI983088 DXE983079:DXE983088 EHA983079:EHA983088 EQW983079:EQW983088 FAS983079:FAS983088 FKO983079:FKO983088 FUK983079:FUK983088 GEG983079:GEG983088 GOC983079:GOC983088 GXY983079:GXY983088 HHU983079:HHU983088 HRQ983079:HRQ983088 IBM983079:IBM983088 ILI983079:ILI983088 IVE983079:IVE983088 JFA983079:JFA983088 JOW983079:JOW983088 JYS983079:JYS983088 KIO983079:KIO983088 KSK983079:KSK983088 LCG983079:LCG983088 LMC983079:LMC983088 LVY983079:LVY983088 MFU983079:MFU983088 MPQ983079:MPQ983088 MZM983079:MZM983088 NJI983079:NJI983088 NTE983079:NTE983088 ODA983079:ODA983088 OMW983079:OMW983088 OWS983079:OWS983088 PGO983079:PGO983088 PQK983079:PQK983088 QAG983079:QAG983088 QKC983079:QKC983088 QTY983079:QTY983088 RDU983079:RDU983088 RNQ983079:RNQ983088 RXM983079:RXM983088 SHI983079:SHI983088 SRE983079:SRE983088 TBA983079:TBA983088 TKW983079:TKW983088 TUS983079:TUS983088 UEO983079:UEO983088 UOK983079:UOK983088 UYG983079:UYG983088 VIC983079:VIC983088 VRY983079:VRY983088 WBU983079:WBU983088 WLQ983079:WLQ983088 WVM983079:WVM983088 E65544:E65553 JA65544:JA65553 SW65544:SW65553 ACS65544:ACS65553 AMO65544:AMO65553 AWK65544:AWK65553 BGG65544:BGG65553 BQC65544:BQC65553 BZY65544:BZY65553 CJU65544:CJU65553 CTQ65544:CTQ65553 DDM65544:DDM65553 DNI65544:DNI65553 DXE65544:DXE65553 EHA65544:EHA65553 EQW65544:EQW65553 FAS65544:FAS65553 FKO65544:FKO65553 FUK65544:FUK65553 GEG65544:GEG65553 GOC65544:GOC65553 GXY65544:GXY65553 HHU65544:HHU65553 HRQ65544:HRQ65553 IBM65544:IBM65553 ILI65544:ILI65553 IVE65544:IVE65553 JFA65544:JFA65553 JOW65544:JOW65553 JYS65544:JYS65553 KIO65544:KIO65553 KSK65544:KSK65553 LCG65544:LCG65553 LMC65544:LMC65553 LVY65544:LVY65553 MFU65544:MFU65553 MPQ65544:MPQ65553 MZM65544:MZM65553 NJI65544:NJI65553 NTE65544:NTE65553 ODA65544:ODA65553 OMW65544:OMW65553 OWS65544:OWS65553 PGO65544:PGO65553 PQK65544:PQK65553 QAG65544:QAG65553 QKC65544:QKC65553 QTY65544:QTY65553 RDU65544:RDU65553 RNQ65544:RNQ65553 RXM65544:RXM65553 SHI65544:SHI65553 SRE65544:SRE65553 TBA65544:TBA65553 TKW65544:TKW65553 TUS65544:TUS65553 UEO65544:UEO65553 UOK65544:UOK65553 UYG65544:UYG65553 VIC65544:VIC65553 VRY65544:VRY65553 WBU65544:WBU65553 WLQ65544:WLQ65553 WVM65544:WVM65553 E131080:E131089 JA131080:JA131089 SW131080:SW131089 ACS131080:ACS131089 AMO131080:AMO131089 AWK131080:AWK131089 BGG131080:BGG131089 BQC131080:BQC131089 BZY131080:BZY131089 CJU131080:CJU131089 CTQ131080:CTQ131089 DDM131080:DDM131089 DNI131080:DNI131089 DXE131080:DXE131089 EHA131080:EHA131089 EQW131080:EQW131089 FAS131080:FAS131089 FKO131080:FKO131089 FUK131080:FUK131089 GEG131080:GEG131089 GOC131080:GOC131089 GXY131080:GXY131089 HHU131080:HHU131089 HRQ131080:HRQ131089 IBM131080:IBM131089 ILI131080:ILI131089 IVE131080:IVE131089 JFA131080:JFA131089 JOW131080:JOW131089 JYS131080:JYS131089 KIO131080:KIO131089 KSK131080:KSK131089 LCG131080:LCG131089 LMC131080:LMC131089 LVY131080:LVY131089 MFU131080:MFU131089 MPQ131080:MPQ131089 MZM131080:MZM131089 NJI131080:NJI131089 NTE131080:NTE131089 ODA131080:ODA131089 OMW131080:OMW131089 OWS131080:OWS131089 PGO131080:PGO131089 PQK131080:PQK131089 QAG131080:QAG131089 QKC131080:QKC131089 QTY131080:QTY131089 RDU131080:RDU131089 RNQ131080:RNQ131089 RXM131080:RXM131089 SHI131080:SHI131089 SRE131080:SRE131089 TBA131080:TBA131089 TKW131080:TKW131089 TUS131080:TUS131089 UEO131080:UEO131089 UOK131080:UOK131089 UYG131080:UYG131089 VIC131080:VIC131089 VRY131080:VRY131089 WBU131080:WBU131089 WLQ131080:WLQ131089 WVM131080:WVM131089 E196616:E196625 JA196616:JA196625 SW196616:SW196625 ACS196616:ACS196625 AMO196616:AMO196625 AWK196616:AWK196625 BGG196616:BGG196625 BQC196616:BQC196625 BZY196616:BZY196625 CJU196616:CJU196625 CTQ196616:CTQ196625 DDM196616:DDM196625 DNI196616:DNI196625 DXE196616:DXE196625 EHA196616:EHA196625 EQW196616:EQW196625 FAS196616:FAS196625 FKO196616:FKO196625 FUK196616:FUK196625 GEG196616:GEG196625 GOC196616:GOC196625 GXY196616:GXY196625 HHU196616:HHU196625 HRQ196616:HRQ196625 IBM196616:IBM196625 ILI196616:ILI196625 IVE196616:IVE196625 JFA196616:JFA196625 JOW196616:JOW196625 JYS196616:JYS196625 KIO196616:KIO196625 KSK196616:KSK196625 LCG196616:LCG196625 LMC196616:LMC196625 LVY196616:LVY196625 MFU196616:MFU196625 MPQ196616:MPQ196625 MZM196616:MZM196625 NJI196616:NJI196625 NTE196616:NTE196625 ODA196616:ODA196625 OMW196616:OMW196625 OWS196616:OWS196625 PGO196616:PGO196625 PQK196616:PQK196625 QAG196616:QAG196625 QKC196616:QKC196625 QTY196616:QTY196625 RDU196616:RDU196625 RNQ196616:RNQ196625 RXM196616:RXM196625 SHI196616:SHI196625 SRE196616:SRE196625 TBA196616:TBA196625 TKW196616:TKW196625 TUS196616:TUS196625 UEO196616:UEO196625 UOK196616:UOK196625 UYG196616:UYG196625 VIC196616:VIC196625 VRY196616:VRY196625 WBU196616:WBU196625 WLQ196616:WLQ196625 WVM196616:WVM196625 E262152:E262161 JA262152:JA262161 SW262152:SW262161 ACS262152:ACS262161 AMO262152:AMO262161 AWK262152:AWK262161 BGG262152:BGG262161 BQC262152:BQC262161 BZY262152:BZY262161 CJU262152:CJU262161 CTQ262152:CTQ262161 DDM262152:DDM262161 DNI262152:DNI262161 DXE262152:DXE262161 EHA262152:EHA262161 EQW262152:EQW262161 FAS262152:FAS262161 FKO262152:FKO262161 FUK262152:FUK262161 GEG262152:GEG262161 GOC262152:GOC262161 GXY262152:GXY262161 HHU262152:HHU262161 HRQ262152:HRQ262161 IBM262152:IBM262161 ILI262152:ILI262161 IVE262152:IVE262161 JFA262152:JFA262161 JOW262152:JOW262161 JYS262152:JYS262161 KIO262152:KIO262161 KSK262152:KSK262161 LCG262152:LCG262161 LMC262152:LMC262161 LVY262152:LVY262161 MFU262152:MFU262161 MPQ262152:MPQ262161 MZM262152:MZM262161 NJI262152:NJI262161 NTE262152:NTE262161 ODA262152:ODA262161 OMW262152:OMW262161 OWS262152:OWS262161 PGO262152:PGO262161 PQK262152:PQK262161 QAG262152:QAG262161 QKC262152:QKC262161 QTY262152:QTY262161 RDU262152:RDU262161 RNQ262152:RNQ262161 RXM262152:RXM262161 SHI262152:SHI262161 SRE262152:SRE262161 TBA262152:TBA262161 TKW262152:TKW262161 TUS262152:TUS262161 UEO262152:UEO262161 UOK262152:UOK262161 UYG262152:UYG262161 VIC262152:VIC262161 VRY262152:VRY262161 WBU262152:WBU262161 WLQ262152:WLQ262161 WVM262152:WVM262161 E327688:E327697 JA327688:JA327697 SW327688:SW327697 ACS327688:ACS327697 AMO327688:AMO327697 AWK327688:AWK327697 BGG327688:BGG327697 BQC327688:BQC327697 BZY327688:BZY327697 CJU327688:CJU327697 CTQ327688:CTQ327697 DDM327688:DDM327697 DNI327688:DNI327697 DXE327688:DXE327697 EHA327688:EHA327697 EQW327688:EQW327697 FAS327688:FAS327697 FKO327688:FKO327697 FUK327688:FUK327697 GEG327688:GEG327697 GOC327688:GOC327697 GXY327688:GXY327697 HHU327688:HHU327697 HRQ327688:HRQ327697 IBM327688:IBM327697 ILI327688:ILI327697 IVE327688:IVE327697 JFA327688:JFA327697 JOW327688:JOW327697 JYS327688:JYS327697 KIO327688:KIO327697 KSK327688:KSK327697 LCG327688:LCG327697 LMC327688:LMC327697 LVY327688:LVY327697 MFU327688:MFU327697 MPQ327688:MPQ327697 MZM327688:MZM327697 NJI327688:NJI327697 NTE327688:NTE327697 ODA327688:ODA327697 OMW327688:OMW327697 OWS327688:OWS327697 PGO327688:PGO327697 PQK327688:PQK327697 QAG327688:QAG327697 QKC327688:QKC327697 QTY327688:QTY327697 RDU327688:RDU327697 RNQ327688:RNQ327697 RXM327688:RXM327697 SHI327688:SHI327697 SRE327688:SRE327697 TBA327688:TBA327697 TKW327688:TKW327697 TUS327688:TUS327697 UEO327688:UEO327697 UOK327688:UOK327697 UYG327688:UYG327697 VIC327688:VIC327697 VRY327688:VRY327697 WBU327688:WBU327697 WLQ327688:WLQ327697 WVM327688:WVM327697 E393224:E393233 JA393224:JA393233 SW393224:SW393233 ACS393224:ACS393233 AMO393224:AMO393233 AWK393224:AWK393233 BGG393224:BGG393233 BQC393224:BQC393233 BZY393224:BZY393233 CJU393224:CJU393233 CTQ393224:CTQ393233 DDM393224:DDM393233 DNI393224:DNI393233 DXE393224:DXE393233 EHA393224:EHA393233 EQW393224:EQW393233 FAS393224:FAS393233 FKO393224:FKO393233 FUK393224:FUK393233 GEG393224:GEG393233 GOC393224:GOC393233 GXY393224:GXY393233 HHU393224:HHU393233 HRQ393224:HRQ393233 IBM393224:IBM393233 ILI393224:ILI393233 IVE393224:IVE393233 JFA393224:JFA393233 JOW393224:JOW393233 JYS393224:JYS393233 KIO393224:KIO393233 KSK393224:KSK393233 LCG393224:LCG393233 LMC393224:LMC393233 LVY393224:LVY393233 MFU393224:MFU393233 MPQ393224:MPQ393233 MZM393224:MZM393233 NJI393224:NJI393233 NTE393224:NTE393233 ODA393224:ODA393233 OMW393224:OMW393233 OWS393224:OWS393233 PGO393224:PGO393233 PQK393224:PQK393233 QAG393224:QAG393233 QKC393224:QKC393233 QTY393224:QTY393233 RDU393224:RDU393233 RNQ393224:RNQ393233 RXM393224:RXM393233 SHI393224:SHI393233 SRE393224:SRE393233 TBA393224:TBA393233 TKW393224:TKW393233 TUS393224:TUS393233 UEO393224:UEO393233 UOK393224:UOK393233 UYG393224:UYG393233 VIC393224:VIC393233 VRY393224:VRY393233 WBU393224:WBU393233 WLQ393224:WLQ393233 WVM393224:WVM393233 E458760:E458769 JA458760:JA458769 SW458760:SW458769 ACS458760:ACS458769 AMO458760:AMO458769 AWK458760:AWK458769 BGG458760:BGG458769 BQC458760:BQC458769 BZY458760:BZY458769 CJU458760:CJU458769 CTQ458760:CTQ458769 DDM458760:DDM458769 DNI458760:DNI458769 DXE458760:DXE458769 EHA458760:EHA458769 EQW458760:EQW458769 FAS458760:FAS458769 FKO458760:FKO458769 FUK458760:FUK458769 GEG458760:GEG458769 GOC458760:GOC458769 GXY458760:GXY458769 HHU458760:HHU458769 HRQ458760:HRQ458769 IBM458760:IBM458769 ILI458760:ILI458769 IVE458760:IVE458769 JFA458760:JFA458769 JOW458760:JOW458769 JYS458760:JYS458769 KIO458760:KIO458769 KSK458760:KSK458769 LCG458760:LCG458769 LMC458760:LMC458769 LVY458760:LVY458769 MFU458760:MFU458769 MPQ458760:MPQ458769 MZM458760:MZM458769 NJI458760:NJI458769 NTE458760:NTE458769 ODA458760:ODA458769 OMW458760:OMW458769 OWS458760:OWS458769 PGO458760:PGO458769 PQK458760:PQK458769 QAG458760:QAG458769 QKC458760:QKC458769 QTY458760:QTY458769 RDU458760:RDU458769 RNQ458760:RNQ458769 RXM458760:RXM458769 SHI458760:SHI458769 SRE458760:SRE458769 TBA458760:TBA458769 TKW458760:TKW458769 TUS458760:TUS458769 UEO458760:UEO458769 UOK458760:UOK458769 UYG458760:UYG458769 VIC458760:VIC458769 VRY458760:VRY458769 WBU458760:WBU458769 WLQ458760:WLQ458769 WVM458760:WVM458769 E524296:E524305 JA524296:JA524305 SW524296:SW524305 ACS524296:ACS524305 AMO524296:AMO524305 AWK524296:AWK524305 BGG524296:BGG524305 BQC524296:BQC524305 BZY524296:BZY524305 CJU524296:CJU524305 CTQ524296:CTQ524305 DDM524296:DDM524305 DNI524296:DNI524305 DXE524296:DXE524305 EHA524296:EHA524305 EQW524296:EQW524305 FAS524296:FAS524305 FKO524296:FKO524305 FUK524296:FUK524305 GEG524296:GEG524305 GOC524296:GOC524305 GXY524296:GXY524305 HHU524296:HHU524305 HRQ524296:HRQ524305 IBM524296:IBM524305 ILI524296:ILI524305 IVE524296:IVE524305 JFA524296:JFA524305 JOW524296:JOW524305 JYS524296:JYS524305 KIO524296:KIO524305 KSK524296:KSK524305 LCG524296:LCG524305 LMC524296:LMC524305 LVY524296:LVY524305 MFU524296:MFU524305 MPQ524296:MPQ524305 MZM524296:MZM524305 NJI524296:NJI524305 NTE524296:NTE524305 ODA524296:ODA524305 OMW524296:OMW524305 OWS524296:OWS524305 PGO524296:PGO524305 PQK524296:PQK524305 QAG524296:QAG524305 QKC524296:QKC524305 QTY524296:QTY524305 RDU524296:RDU524305 RNQ524296:RNQ524305 RXM524296:RXM524305 SHI524296:SHI524305 SRE524296:SRE524305 TBA524296:TBA524305 TKW524296:TKW524305 TUS524296:TUS524305 UEO524296:UEO524305 UOK524296:UOK524305 UYG524296:UYG524305 VIC524296:VIC524305 VRY524296:VRY524305 WBU524296:WBU524305 WLQ524296:WLQ524305 WVM524296:WVM524305 E589832:E589841 JA589832:JA589841 SW589832:SW589841 ACS589832:ACS589841 AMO589832:AMO589841 AWK589832:AWK589841 BGG589832:BGG589841 BQC589832:BQC589841 BZY589832:BZY589841 CJU589832:CJU589841 CTQ589832:CTQ589841 DDM589832:DDM589841 DNI589832:DNI589841 DXE589832:DXE589841 EHA589832:EHA589841 EQW589832:EQW589841 FAS589832:FAS589841 FKO589832:FKO589841 FUK589832:FUK589841 GEG589832:GEG589841 GOC589832:GOC589841 GXY589832:GXY589841 HHU589832:HHU589841 HRQ589832:HRQ589841 IBM589832:IBM589841 ILI589832:ILI589841 IVE589832:IVE589841 JFA589832:JFA589841 JOW589832:JOW589841 JYS589832:JYS589841 KIO589832:KIO589841 KSK589832:KSK589841 LCG589832:LCG589841 LMC589832:LMC589841 LVY589832:LVY589841 MFU589832:MFU589841 MPQ589832:MPQ589841 MZM589832:MZM589841 NJI589832:NJI589841 NTE589832:NTE589841 ODA589832:ODA589841 OMW589832:OMW589841 OWS589832:OWS589841 PGO589832:PGO589841 PQK589832:PQK589841 QAG589832:QAG589841 QKC589832:QKC589841 QTY589832:QTY589841 RDU589832:RDU589841 RNQ589832:RNQ589841 RXM589832:RXM589841 SHI589832:SHI589841 SRE589832:SRE589841 TBA589832:TBA589841 TKW589832:TKW589841 TUS589832:TUS589841 UEO589832:UEO589841 UOK589832:UOK589841 UYG589832:UYG589841 VIC589832:VIC589841 VRY589832:VRY589841 WBU589832:WBU589841 WLQ589832:WLQ589841 WVM589832:WVM589841 E655368:E655377 JA655368:JA655377 SW655368:SW655377 ACS655368:ACS655377 AMO655368:AMO655377 AWK655368:AWK655377 BGG655368:BGG655377 BQC655368:BQC655377 BZY655368:BZY655377 CJU655368:CJU655377 CTQ655368:CTQ655377 DDM655368:DDM655377 DNI655368:DNI655377 DXE655368:DXE655377 EHA655368:EHA655377 EQW655368:EQW655377 FAS655368:FAS655377 FKO655368:FKO655377 FUK655368:FUK655377 GEG655368:GEG655377 GOC655368:GOC655377 GXY655368:GXY655377 HHU655368:HHU655377 HRQ655368:HRQ655377 IBM655368:IBM655377 ILI655368:ILI655377 IVE655368:IVE655377 JFA655368:JFA655377 JOW655368:JOW655377 JYS655368:JYS655377 KIO655368:KIO655377 KSK655368:KSK655377 LCG655368:LCG655377 LMC655368:LMC655377 LVY655368:LVY655377 MFU655368:MFU655377 MPQ655368:MPQ655377 MZM655368:MZM655377 NJI655368:NJI655377 NTE655368:NTE655377 ODA655368:ODA655377 OMW655368:OMW655377 OWS655368:OWS655377 PGO655368:PGO655377 PQK655368:PQK655377 QAG655368:QAG655377 QKC655368:QKC655377 QTY655368:QTY655377 RDU655368:RDU655377 RNQ655368:RNQ655377 RXM655368:RXM655377 SHI655368:SHI655377 SRE655368:SRE655377 TBA655368:TBA655377 TKW655368:TKW655377 TUS655368:TUS655377 UEO655368:UEO655377 UOK655368:UOK655377 UYG655368:UYG655377 VIC655368:VIC655377 VRY655368:VRY655377 WBU655368:WBU655377 WLQ655368:WLQ655377 WVM655368:WVM655377 E720904:E720913 JA720904:JA720913 SW720904:SW720913 ACS720904:ACS720913 AMO720904:AMO720913 AWK720904:AWK720913 BGG720904:BGG720913 BQC720904:BQC720913 BZY720904:BZY720913 CJU720904:CJU720913 CTQ720904:CTQ720913 DDM720904:DDM720913 DNI720904:DNI720913 DXE720904:DXE720913 EHA720904:EHA720913 EQW720904:EQW720913 FAS720904:FAS720913 FKO720904:FKO720913 FUK720904:FUK720913 GEG720904:GEG720913 GOC720904:GOC720913 GXY720904:GXY720913 HHU720904:HHU720913 HRQ720904:HRQ720913 IBM720904:IBM720913 ILI720904:ILI720913 IVE720904:IVE720913 JFA720904:JFA720913 JOW720904:JOW720913 JYS720904:JYS720913 KIO720904:KIO720913 KSK720904:KSK720913 LCG720904:LCG720913 LMC720904:LMC720913 LVY720904:LVY720913 MFU720904:MFU720913 MPQ720904:MPQ720913 MZM720904:MZM720913 NJI720904:NJI720913 NTE720904:NTE720913 ODA720904:ODA720913 OMW720904:OMW720913 OWS720904:OWS720913 PGO720904:PGO720913 PQK720904:PQK720913 QAG720904:QAG720913 QKC720904:QKC720913 QTY720904:QTY720913 RDU720904:RDU720913 RNQ720904:RNQ720913 RXM720904:RXM720913 SHI720904:SHI720913 SRE720904:SRE720913 TBA720904:TBA720913 TKW720904:TKW720913 TUS720904:TUS720913 UEO720904:UEO720913 UOK720904:UOK720913 UYG720904:UYG720913 VIC720904:VIC720913 VRY720904:VRY720913 WBU720904:WBU720913 WLQ720904:WLQ720913 WVM720904:WVM720913 E786440:E786449 JA786440:JA786449 SW786440:SW786449 ACS786440:ACS786449 AMO786440:AMO786449 AWK786440:AWK786449 BGG786440:BGG786449 BQC786440:BQC786449 BZY786440:BZY786449 CJU786440:CJU786449 CTQ786440:CTQ786449 DDM786440:DDM786449 DNI786440:DNI786449 DXE786440:DXE786449 EHA786440:EHA786449 EQW786440:EQW786449 FAS786440:FAS786449 FKO786440:FKO786449 FUK786440:FUK786449 GEG786440:GEG786449 GOC786440:GOC786449 GXY786440:GXY786449 HHU786440:HHU786449 HRQ786440:HRQ786449 IBM786440:IBM786449 ILI786440:ILI786449 IVE786440:IVE786449 JFA786440:JFA786449 JOW786440:JOW786449 JYS786440:JYS786449 KIO786440:KIO786449 KSK786440:KSK786449 LCG786440:LCG786449 LMC786440:LMC786449 LVY786440:LVY786449 MFU786440:MFU786449 MPQ786440:MPQ786449 MZM786440:MZM786449 NJI786440:NJI786449 NTE786440:NTE786449 ODA786440:ODA786449 OMW786440:OMW786449 OWS786440:OWS786449 PGO786440:PGO786449 PQK786440:PQK786449 QAG786440:QAG786449 QKC786440:QKC786449 QTY786440:QTY786449 RDU786440:RDU786449 RNQ786440:RNQ786449 RXM786440:RXM786449 SHI786440:SHI786449 SRE786440:SRE786449 TBA786440:TBA786449 TKW786440:TKW786449 TUS786440:TUS786449 UEO786440:UEO786449 UOK786440:UOK786449 UYG786440:UYG786449 VIC786440:VIC786449 VRY786440:VRY786449 WBU786440:WBU786449 WLQ786440:WLQ786449 WVM786440:WVM786449 E851976:E851985 JA851976:JA851985 SW851976:SW851985 ACS851976:ACS851985 AMO851976:AMO851985 AWK851976:AWK851985 BGG851976:BGG851985 BQC851976:BQC851985 BZY851976:BZY851985 CJU851976:CJU851985 CTQ851976:CTQ851985 DDM851976:DDM851985 DNI851976:DNI851985 DXE851976:DXE851985 EHA851976:EHA851985 EQW851976:EQW851985 FAS851976:FAS851985 FKO851976:FKO851985 FUK851976:FUK851985 GEG851976:GEG851985 GOC851976:GOC851985 GXY851976:GXY851985 HHU851976:HHU851985 HRQ851976:HRQ851985 IBM851976:IBM851985 ILI851976:ILI851985 IVE851976:IVE851985 JFA851976:JFA851985 JOW851976:JOW851985 JYS851976:JYS851985 KIO851976:KIO851985 KSK851976:KSK851985 LCG851976:LCG851985 LMC851976:LMC851985 LVY851976:LVY851985 MFU851976:MFU851985 MPQ851976:MPQ851985 MZM851976:MZM851985 NJI851976:NJI851985 NTE851976:NTE851985 ODA851976:ODA851985 OMW851976:OMW851985 OWS851976:OWS851985 PGO851976:PGO851985 PQK851976:PQK851985 QAG851976:QAG851985 QKC851976:QKC851985 QTY851976:QTY851985 RDU851976:RDU851985 RNQ851976:RNQ851985 RXM851976:RXM851985 SHI851976:SHI851985 SRE851976:SRE851985 TBA851976:TBA851985 TKW851976:TKW851985 TUS851976:TUS851985 UEO851976:UEO851985 UOK851976:UOK851985 UYG851976:UYG851985 VIC851976:VIC851985 VRY851976:VRY851985 WBU851976:WBU851985 WLQ851976:WLQ851985 WVM851976:WVM851985 E917512:E917521 JA917512:JA917521 SW917512:SW917521 ACS917512:ACS917521 AMO917512:AMO917521 AWK917512:AWK917521 BGG917512:BGG917521 BQC917512:BQC917521 BZY917512:BZY917521 CJU917512:CJU917521 CTQ917512:CTQ917521 DDM917512:DDM917521 DNI917512:DNI917521 DXE917512:DXE917521 EHA917512:EHA917521 EQW917512:EQW917521 FAS917512:FAS917521 FKO917512:FKO917521 FUK917512:FUK917521 GEG917512:GEG917521 GOC917512:GOC917521 GXY917512:GXY917521 HHU917512:HHU917521 HRQ917512:HRQ917521 IBM917512:IBM917521 ILI917512:ILI917521 IVE917512:IVE917521 JFA917512:JFA917521 JOW917512:JOW917521 JYS917512:JYS917521 KIO917512:KIO917521 KSK917512:KSK917521 LCG917512:LCG917521 LMC917512:LMC917521 LVY917512:LVY917521 MFU917512:MFU917521 MPQ917512:MPQ917521 MZM917512:MZM917521 NJI917512:NJI917521 NTE917512:NTE917521 ODA917512:ODA917521 OMW917512:OMW917521 OWS917512:OWS917521 PGO917512:PGO917521 PQK917512:PQK917521 QAG917512:QAG917521 QKC917512:QKC917521 QTY917512:QTY917521 RDU917512:RDU917521 RNQ917512:RNQ917521 RXM917512:RXM917521 SHI917512:SHI917521 SRE917512:SRE917521 TBA917512:TBA917521 TKW917512:TKW917521 TUS917512:TUS917521 UEO917512:UEO917521 UOK917512:UOK917521 UYG917512:UYG917521 VIC917512:VIC917521 VRY917512:VRY917521 WBU917512:WBU917521 WLQ917512:WLQ917521 WVM917512:WVM917521 E983048:E983057 JA983048:JA983057 SW983048:SW983057 ACS983048:ACS983057 AMO983048:AMO983057 AWK983048:AWK983057 BGG983048:BGG983057 BQC983048:BQC983057 BZY983048:BZY983057 CJU983048:CJU983057 CTQ983048:CTQ983057 DDM983048:DDM983057 DNI983048:DNI983057 DXE983048:DXE983057 EHA983048:EHA983057 EQW983048:EQW983057 FAS983048:FAS983057 FKO983048:FKO983057 FUK983048:FUK983057 GEG983048:GEG983057 GOC983048:GOC983057 GXY983048:GXY983057 HHU983048:HHU983057 HRQ983048:HRQ983057 IBM983048:IBM983057 ILI983048:ILI983057 IVE983048:IVE983057 JFA983048:JFA983057 JOW983048:JOW983057 JYS983048:JYS983057 KIO983048:KIO983057 KSK983048:KSK983057 LCG983048:LCG983057 LMC983048:LMC983057 LVY983048:LVY983057 MFU983048:MFU983057 MPQ983048:MPQ983057 MZM983048:MZM983057 NJI983048:NJI983057 NTE983048:NTE983057 ODA983048:ODA983057 OMW983048:OMW983057 OWS983048:OWS983057 PGO983048:PGO983057 PQK983048:PQK983057 QAG983048:QAG983057 QKC983048:QKC983057 QTY983048:QTY983057 RDU983048:RDU983057 RNQ983048:RNQ983057 RXM983048:RXM983057 SHI983048:SHI983057 SRE983048:SRE983057 TBA983048:TBA983057 TKW983048:TKW983057 TUS983048:TUS983057 UEO983048:UEO983057 UOK983048:UOK983057 UYG983048:UYG983057 VIC983048:VIC983057 VRY983048:VRY983057 WBU983048:WBU983057 WLQ983048:WLQ983057 WVM983048:WVM983057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WVM14:WVM19 WLQ14:WLQ19 WBU14:WBU19 VRY14:VRY19 VIC14:VIC19 UYG14:UYG19 UOK14:UOK19 UEO14:UEO19 TUS14:TUS19 TKW14:TKW19 TBA14:TBA19 SRE14:SRE19 SHI14:SHI19 RXM14:RXM19 RNQ14:RNQ19 RDU14:RDU19 QTY14:QTY19 QKC14:QKC19 QAG14:QAG19 PQK14:PQK19 PGO14:PGO19 OWS14:OWS19 OMW14:OMW19 ODA14:ODA19 NTE14:NTE19 NJI14:NJI19 MZM14:MZM19 MPQ14:MPQ19 MFU14:MFU19 LVY14:LVY19 LMC14:LMC19 LCG14:LCG19 KSK14:KSK19 KIO14:KIO19 JYS14:JYS19 JOW14:JOW19 JFA14:JFA19 IVE14:IVE19 ILI14:ILI19 IBM14:IBM19 HRQ14:HRQ19 HHU14:HHU19 GXY14:GXY19 GOC14:GOC19 GEG14:GEG19 FUK14:FUK19 FKO14:FKO19 FAS14:FAS19 EQW14:EQW19 EHA14:EHA19 DXE14:DXE19 DNI14:DNI19 DDM14:DDM19 CTQ14:CTQ19 CJU14:CJU19 BZY14:BZY19 BQC14:BQC19 BGG14:BGG19 AWK14:AWK19 AMO14:AMO19 ACS14:ACS19 SW14:SW19 JA14:JA19 E14:E19 WVM27:WVM34 WLQ27:WLQ34 WBU27:WBU34 VRY27:VRY34 VIC27:VIC34 UYG27:UYG34 UOK27:UOK34 UEO27:UEO34 TUS27:TUS34 TKW27:TKW34 TBA27:TBA34 SRE27:SRE34 SHI27:SHI34 RXM27:RXM34 RNQ27:RNQ34 RDU27:RDU34 QTY27:QTY34 QKC27:QKC34 QAG27:QAG34 PQK27:PQK34 PGO27:PGO34 OWS27:OWS34 OMW27:OMW34 ODA27:ODA34 NTE27:NTE34 NJI27:NJI34 MZM27:MZM34 MPQ27:MPQ34 MFU27:MFU34 LVY27:LVY34 LMC27:LMC34 LCG27:LCG34 KSK27:KSK34 KIO27:KIO34 JYS27:JYS34 JOW27:JOW34 JFA27:JFA34 IVE27:IVE34 ILI27:ILI34 IBM27:IBM34 HRQ27:HRQ34 HHU27:HHU34 GXY27:GXY34 GOC27:GOC34 GEG27:GEG34 FUK27:FUK34 FKO27:FKO34 FAS27:FAS34 EQW27:EQW34 EHA27:EHA34 DXE27:DXE34 DNI27:DNI34 DDM27:DDM34 CTQ27:CTQ34 CJU27:CJU34 BZY27:BZY34 BQC27:BQC34 BGG27:BGG34 AWK27:AWK34 AMO27:AMO34 ACS27:ACS34 SW27:SW34 JA27:JA34 E27:E34">
      <formula1>"1, 2, 3"</formula1>
    </dataValidation>
    <dataValidation type="list" errorStyle="warning" allowBlank="1" showInputMessage="1" showErrorMessage="1" errorTitle="FERC ACCOUNT" error="This FERC Account is not included in the drop-down list. Is this the account you want to use?" sqref="D45:D48 WVL983085:WVL983088 WLP983085:WLP983088 WBT983085:WBT983088 VRX983085:VRX983088 VIB983085:VIB983088 UYF983085:UYF983088 UOJ983085:UOJ983088 UEN983085:UEN983088 TUR983085:TUR983088 TKV983085:TKV983088 TAZ983085:TAZ983088 SRD983085:SRD983088 SHH983085:SHH983088 RXL983085:RXL983088 RNP983085:RNP983088 RDT983085:RDT983088 QTX983085:QTX983088 QKB983085:QKB983088 QAF983085:QAF983088 PQJ983085:PQJ983088 PGN983085:PGN983088 OWR983085:OWR983088 OMV983085:OMV983088 OCZ983085:OCZ983088 NTD983085:NTD983088 NJH983085:NJH983088 MZL983085:MZL983088 MPP983085:MPP983088 MFT983085:MFT983088 LVX983085:LVX983088 LMB983085:LMB983088 LCF983085:LCF983088 KSJ983085:KSJ983088 KIN983085:KIN983088 JYR983085:JYR983088 JOV983085:JOV983088 JEZ983085:JEZ983088 IVD983085:IVD983088 ILH983085:ILH983088 IBL983085:IBL983088 HRP983085:HRP983088 HHT983085:HHT983088 GXX983085:GXX983088 GOB983085:GOB983088 GEF983085:GEF983088 FUJ983085:FUJ983088 FKN983085:FKN983088 FAR983085:FAR983088 EQV983085:EQV983088 EGZ983085:EGZ983088 DXD983085:DXD983088 DNH983085:DNH983088 DDL983085:DDL983088 CTP983085:CTP983088 CJT983085:CJT983088 BZX983085:BZX983088 BQB983085:BQB983088 BGF983085:BGF983088 AWJ983085:AWJ983088 AMN983085:AMN983088 ACR983085:ACR983088 SV983085:SV983088 IZ983085:IZ983088 D983085:D983088 WVL917549:WVL917552 WLP917549:WLP917552 WBT917549:WBT917552 VRX917549:VRX917552 VIB917549:VIB917552 UYF917549:UYF917552 UOJ917549:UOJ917552 UEN917549:UEN917552 TUR917549:TUR917552 TKV917549:TKV917552 TAZ917549:TAZ917552 SRD917549:SRD917552 SHH917549:SHH917552 RXL917549:RXL917552 RNP917549:RNP917552 RDT917549:RDT917552 QTX917549:QTX917552 QKB917549:QKB917552 QAF917549:QAF917552 PQJ917549:PQJ917552 PGN917549:PGN917552 OWR917549:OWR917552 OMV917549:OMV917552 OCZ917549:OCZ917552 NTD917549:NTD917552 NJH917549:NJH917552 MZL917549:MZL917552 MPP917549:MPP917552 MFT917549:MFT917552 LVX917549:LVX917552 LMB917549:LMB917552 LCF917549:LCF917552 KSJ917549:KSJ917552 KIN917549:KIN917552 JYR917549:JYR917552 JOV917549:JOV917552 JEZ917549:JEZ917552 IVD917549:IVD917552 ILH917549:ILH917552 IBL917549:IBL917552 HRP917549:HRP917552 HHT917549:HHT917552 GXX917549:GXX917552 GOB917549:GOB917552 GEF917549:GEF917552 FUJ917549:FUJ917552 FKN917549:FKN917552 FAR917549:FAR917552 EQV917549:EQV917552 EGZ917549:EGZ917552 DXD917549:DXD917552 DNH917549:DNH917552 DDL917549:DDL917552 CTP917549:CTP917552 CJT917549:CJT917552 BZX917549:BZX917552 BQB917549:BQB917552 BGF917549:BGF917552 AWJ917549:AWJ917552 AMN917549:AMN917552 ACR917549:ACR917552 SV917549:SV917552 IZ917549:IZ917552 D917549:D917552 WVL852013:WVL852016 WLP852013:WLP852016 WBT852013:WBT852016 VRX852013:VRX852016 VIB852013:VIB852016 UYF852013:UYF852016 UOJ852013:UOJ852016 UEN852013:UEN852016 TUR852013:TUR852016 TKV852013:TKV852016 TAZ852013:TAZ852016 SRD852013:SRD852016 SHH852013:SHH852016 RXL852013:RXL852016 RNP852013:RNP852016 RDT852013:RDT852016 QTX852013:QTX852016 QKB852013:QKB852016 QAF852013:QAF852016 PQJ852013:PQJ852016 PGN852013:PGN852016 OWR852013:OWR852016 OMV852013:OMV852016 OCZ852013:OCZ852016 NTD852013:NTD852016 NJH852013:NJH852016 MZL852013:MZL852016 MPP852013:MPP852016 MFT852013:MFT852016 LVX852013:LVX852016 LMB852013:LMB852016 LCF852013:LCF852016 KSJ852013:KSJ852016 KIN852013:KIN852016 JYR852013:JYR852016 JOV852013:JOV852016 JEZ852013:JEZ852016 IVD852013:IVD852016 ILH852013:ILH852016 IBL852013:IBL852016 HRP852013:HRP852016 HHT852013:HHT852016 GXX852013:GXX852016 GOB852013:GOB852016 GEF852013:GEF852016 FUJ852013:FUJ852016 FKN852013:FKN852016 FAR852013:FAR852016 EQV852013:EQV852016 EGZ852013:EGZ852016 DXD852013:DXD852016 DNH852013:DNH852016 DDL852013:DDL852016 CTP852013:CTP852016 CJT852013:CJT852016 BZX852013:BZX852016 BQB852013:BQB852016 BGF852013:BGF852016 AWJ852013:AWJ852016 AMN852013:AMN852016 ACR852013:ACR852016 SV852013:SV852016 IZ852013:IZ852016 D852013:D852016 WVL786477:WVL786480 WLP786477:WLP786480 WBT786477:WBT786480 VRX786477:VRX786480 VIB786477:VIB786480 UYF786477:UYF786480 UOJ786477:UOJ786480 UEN786477:UEN786480 TUR786477:TUR786480 TKV786477:TKV786480 TAZ786477:TAZ786480 SRD786477:SRD786480 SHH786477:SHH786480 RXL786477:RXL786480 RNP786477:RNP786480 RDT786477:RDT786480 QTX786477:QTX786480 QKB786477:QKB786480 QAF786477:QAF786480 PQJ786477:PQJ786480 PGN786477:PGN786480 OWR786477:OWR786480 OMV786477:OMV786480 OCZ786477:OCZ786480 NTD786477:NTD786480 NJH786477:NJH786480 MZL786477:MZL786480 MPP786477:MPP786480 MFT786477:MFT786480 LVX786477:LVX786480 LMB786477:LMB786480 LCF786477:LCF786480 KSJ786477:KSJ786480 KIN786477:KIN786480 JYR786477:JYR786480 JOV786477:JOV786480 JEZ786477:JEZ786480 IVD786477:IVD786480 ILH786477:ILH786480 IBL786477:IBL786480 HRP786477:HRP786480 HHT786477:HHT786480 GXX786477:GXX786480 GOB786477:GOB786480 GEF786477:GEF786480 FUJ786477:FUJ786480 FKN786477:FKN786480 FAR786477:FAR786480 EQV786477:EQV786480 EGZ786477:EGZ786480 DXD786477:DXD786480 DNH786477:DNH786480 DDL786477:DDL786480 CTP786477:CTP786480 CJT786477:CJT786480 BZX786477:BZX786480 BQB786477:BQB786480 BGF786477:BGF786480 AWJ786477:AWJ786480 AMN786477:AMN786480 ACR786477:ACR786480 SV786477:SV786480 IZ786477:IZ786480 D786477:D786480 WVL720941:WVL720944 WLP720941:WLP720944 WBT720941:WBT720944 VRX720941:VRX720944 VIB720941:VIB720944 UYF720941:UYF720944 UOJ720941:UOJ720944 UEN720941:UEN720944 TUR720941:TUR720944 TKV720941:TKV720944 TAZ720941:TAZ720944 SRD720941:SRD720944 SHH720941:SHH720944 RXL720941:RXL720944 RNP720941:RNP720944 RDT720941:RDT720944 QTX720941:QTX720944 QKB720941:QKB720944 QAF720941:QAF720944 PQJ720941:PQJ720944 PGN720941:PGN720944 OWR720941:OWR720944 OMV720941:OMV720944 OCZ720941:OCZ720944 NTD720941:NTD720944 NJH720941:NJH720944 MZL720941:MZL720944 MPP720941:MPP720944 MFT720941:MFT720944 LVX720941:LVX720944 LMB720941:LMB720944 LCF720941:LCF720944 KSJ720941:KSJ720944 KIN720941:KIN720944 JYR720941:JYR720944 JOV720941:JOV720944 JEZ720941:JEZ720944 IVD720941:IVD720944 ILH720941:ILH720944 IBL720941:IBL720944 HRP720941:HRP720944 HHT720941:HHT720944 GXX720941:GXX720944 GOB720941:GOB720944 GEF720941:GEF720944 FUJ720941:FUJ720944 FKN720941:FKN720944 FAR720941:FAR720944 EQV720941:EQV720944 EGZ720941:EGZ720944 DXD720941:DXD720944 DNH720941:DNH720944 DDL720941:DDL720944 CTP720941:CTP720944 CJT720941:CJT720944 BZX720941:BZX720944 BQB720941:BQB720944 BGF720941:BGF720944 AWJ720941:AWJ720944 AMN720941:AMN720944 ACR720941:ACR720944 SV720941:SV720944 IZ720941:IZ720944 D720941:D720944 WVL655405:WVL655408 WLP655405:WLP655408 WBT655405:WBT655408 VRX655405:VRX655408 VIB655405:VIB655408 UYF655405:UYF655408 UOJ655405:UOJ655408 UEN655405:UEN655408 TUR655405:TUR655408 TKV655405:TKV655408 TAZ655405:TAZ655408 SRD655405:SRD655408 SHH655405:SHH655408 RXL655405:RXL655408 RNP655405:RNP655408 RDT655405:RDT655408 QTX655405:QTX655408 QKB655405:QKB655408 QAF655405:QAF655408 PQJ655405:PQJ655408 PGN655405:PGN655408 OWR655405:OWR655408 OMV655405:OMV655408 OCZ655405:OCZ655408 NTD655405:NTD655408 NJH655405:NJH655408 MZL655405:MZL655408 MPP655405:MPP655408 MFT655405:MFT655408 LVX655405:LVX655408 LMB655405:LMB655408 LCF655405:LCF655408 KSJ655405:KSJ655408 KIN655405:KIN655408 JYR655405:JYR655408 JOV655405:JOV655408 JEZ655405:JEZ655408 IVD655405:IVD655408 ILH655405:ILH655408 IBL655405:IBL655408 HRP655405:HRP655408 HHT655405:HHT655408 GXX655405:GXX655408 GOB655405:GOB655408 GEF655405:GEF655408 FUJ655405:FUJ655408 FKN655405:FKN655408 FAR655405:FAR655408 EQV655405:EQV655408 EGZ655405:EGZ655408 DXD655405:DXD655408 DNH655405:DNH655408 DDL655405:DDL655408 CTP655405:CTP655408 CJT655405:CJT655408 BZX655405:BZX655408 BQB655405:BQB655408 BGF655405:BGF655408 AWJ655405:AWJ655408 AMN655405:AMN655408 ACR655405:ACR655408 SV655405:SV655408 IZ655405:IZ655408 D655405:D655408 WVL589869:WVL589872 WLP589869:WLP589872 WBT589869:WBT589872 VRX589869:VRX589872 VIB589869:VIB589872 UYF589869:UYF589872 UOJ589869:UOJ589872 UEN589869:UEN589872 TUR589869:TUR589872 TKV589869:TKV589872 TAZ589869:TAZ589872 SRD589869:SRD589872 SHH589869:SHH589872 RXL589869:RXL589872 RNP589869:RNP589872 RDT589869:RDT589872 QTX589869:QTX589872 QKB589869:QKB589872 QAF589869:QAF589872 PQJ589869:PQJ589872 PGN589869:PGN589872 OWR589869:OWR589872 OMV589869:OMV589872 OCZ589869:OCZ589872 NTD589869:NTD589872 NJH589869:NJH589872 MZL589869:MZL589872 MPP589869:MPP589872 MFT589869:MFT589872 LVX589869:LVX589872 LMB589869:LMB589872 LCF589869:LCF589872 KSJ589869:KSJ589872 KIN589869:KIN589872 JYR589869:JYR589872 JOV589869:JOV589872 JEZ589869:JEZ589872 IVD589869:IVD589872 ILH589869:ILH589872 IBL589869:IBL589872 HRP589869:HRP589872 HHT589869:HHT589872 GXX589869:GXX589872 GOB589869:GOB589872 GEF589869:GEF589872 FUJ589869:FUJ589872 FKN589869:FKN589872 FAR589869:FAR589872 EQV589869:EQV589872 EGZ589869:EGZ589872 DXD589869:DXD589872 DNH589869:DNH589872 DDL589869:DDL589872 CTP589869:CTP589872 CJT589869:CJT589872 BZX589869:BZX589872 BQB589869:BQB589872 BGF589869:BGF589872 AWJ589869:AWJ589872 AMN589869:AMN589872 ACR589869:ACR589872 SV589869:SV589872 IZ589869:IZ589872 D589869:D589872 WVL524333:WVL524336 WLP524333:WLP524336 WBT524333:WBT524336 VRX524333:VRX524336 VIB524333:VIB524336 UYF524333:UYF524336 UOJ524333:UOJ524336 UEN524333:UEN524336 TUR524333:TUR524336 TKV524333:TKV524336 TAZ524333:TAZ524336 SRD524333:SRD524336 SHH524333:SHH524336 RXL524333:RXL524336 RNP524333:RNP524336 RDT524333:RDT524336 QTX524333:QTX524336 QKB524333:QKB524336 QAF524333:QAF524336 PQJ524333:PQJ524336 PGN524333:PGN524336 OWR524333:OWR524336 OMV524333:OMV524336 OCZ524333:OCZ524336 NTD524333:NTD524336 NJH524333:NJH524336 MZL524333:MZL524336 MPP524333:MPP524336 MFT524333:MFT524336 LVX524333:LVX524336 LMB524333:LMB524336 LCF524333:LCF524336 KSJ524333:KSJ524336 KIN524333:KIN524336 JYR524333:JYR524336 JOV524333:JOV524336 JEZ524333:JEZ524336 IVD524333:IVD524336 ILH524333:ILH524336 IBL524333:IBL524336 HRP524333:HRP524336 HHT524333:HHT524336 GXX524333:GXX524336 GOB524333:GOB524336 GEF524333:GEF524336 FUJ524333:FUJ524336 FKN524333:FKN524336 FAR524333:FAR524336 EQV524333:EQV524336 EGZ524333:EGZ524336 DXD524333:DXD524336 DNH524333:DNH524336 DDL524333:DDL524336 CTP524333:CTP524336 CJT524333:CJT524336 BZX524333:BZX524336 BQB524333:BQB524336 BGF524333:BGF524336 AWJ524333:AWJ524336 AMN524333:AMN524336 ACR524333:ACR524336 SV524333:SV524336 IZ524333:IZ524336 D524333:D524336 WVL458797:WVL458800 WLP458797:WLP458800 WBT458797:WBT458800 VRX458797:VRX458800 VIB458797:VIB458800 UYF458797:UYF458800 UOJ458797:UOJ458800 UEN458797:UEN458800 TUR458797:TUR458800 TKV458797:TKV458800 TAZ458797:TAZ458800 SRD458797:SRD458800 SHH458797:SHH458800 RXL458797:RXL458800 RNP458797:RNP458800 RDT458797:RDT458800 QTX458797:QTX458800 QKB458797:QKB458800 QAF458797:QAF458800 PQJ458797:PQJ458800 PGN458797:PGN458800 OWR458797:OWR458800 OMV458797:OMV458800 OCZ458797:OCZ458800 NTD458797:NTD458800 NJH458797:NJH458800 MZL458797:MZL458800 MPP458797:MPP458800 MFT458797:MFT458800 LVX458797:LVX458800 LMB458797:LMB458800 LCF458797:LCF458800 KSJ458797:KSJ458800 KIN458797:KIN458800 JYR458797:JYR458800 JOV458797:JOV458800 JEZ458797:JEZ458800 IVD458797:IVD458800 ILH458797:ILH458800 IBL458797:IBL458800 HRP458797:HRP458800 HHT458797:HHT458800 GXX458797:GXX458800 GOB458797:GOB458800 GEF458797:GEF458800 FUJ458797:FUJ458800 FKN458797:FKN458800 FAR458797:FAR458800 EQV458797:EQV458800 EGZ458797:EGZ458800 DXD458797:DXD458800 DNH458797:DNH458800 DDL458797:DDL458800 CTP458797:CTP458800 CJT458797:CJT458800 BZX458797:BZX458800 BQB458797:BQB458800 BGF458797:BGF458800 AWJ458797:AWJ458800 AMN458797:AMN458800 ACR458797:ACR458800 SV458797:SV458800 IZ458797:IZ458800 D458797:D458800 WVL393261:WVL393264 WLP393261:WLP393264 WBT393261:WBT393264 VRX393261:VRX393264 VIB393261:VIB393264 UYF393261:UYF393264 UOJ393261:UOJ393264 UEN393261:UEN393264 TUR393261:TUR393264 TKV393261:TKV393264 TAZ393261:TAZ393264 SRD393261:SRD393264 SHH393261:SHH393264 RXL393261:RXL393264 RNP393261:RNP393264 RDT393261:RDT393264 QTX393261:QTX393264 QKB393261:QKB393264 QAF393261:QAF393264 PQJ393261:PQJ393264 PGN393261:PGN393264 OWR393261:OWR393264 OMV393261:OMV393264 OCZ393261:OCZ393264 NTD393261:NTD393264 NJH393261:NJH393264 MZL393261:MZL393264 MPP393261:MPP393264 MFT393261:MFT393264 LVX393261:LVX393264 LMB393261:LMB393264 LCF393261:LCF393264 KSJ393261:KSJ393264 KIN393261:KIN393264 JYR393261:JYR393264 JOV393261:JOV393264 JEZ393261:JEZ393264 IVD393261:IVD393264 ILH393261:ILH393264 IBL393261:IBL393264 HRP393261:HRP393264 HHT393261:HHT393264 GXX393261:GXX393264 GOB393261:GOB393264 GEF393261:GEF393264 FUJ393261:FUJ393264 FKN393261:FKN393264 FAR393261:FAR393264 EQV393261:EQV393264 EGZ393261:EGZ393264 DXD393261:DXD393264 DNH393261:DNH393264 DDL393261:DDL393264 CTP393261:CTP393264 CJT393261:CJT393264 BZX393261:BZX393264 BQB393261:BQB393264 BGF393261:BGF393264 AWJ393261:AWJ393264 AMN393261:AMN393264 ACR393261:ACR393264 SV393261:SV393264 IZ393261:IZ393264 D393261:D393264 WVL327725:WVL327728 WLP327725:WLP327728 WBT327725:WBT327728 VRX327725:VRX327728 VIB327725:VIB327728 UYF327725:UYF327728 UOJ327725:UOJ327728 UEN327725:UEN327728 TUR327725:TUR327728 TKV327725:TKV327728 TAZ327725:TAZ327728 SRD327725:SRD327728 SHH327725:SHH327728 RXL327725:RXL327728 RNP327725:RNP327728 RDT327725:RDT327728 QTX327725:QTX327728 QKB327725:QKB327728 QAF327725:QAF327728 PQJ327725:PQJ327728 PGN327725:PGN327728 OWR327725:OWR327728 OMV327725:OMV327728 OCZ327725:OCZ327728 NTD327725:NTD327728 NJH327725:NJH327728 MZL327725:MZL327728 MPP327725:MPP327728 MFT327725:MFT327728 LVX327725:LVX327728 LMB327725:LMB327728 LCF327725:LCF327728 KSJ327725:KSJ327728 KIN327725:KIN327728 JYR327725:JYR327728 JOV327725:JOV327728 JEZ327725:JEZ327728 IVD327725:IVD327728 ILH327725:ILH327728 IBL327725:IBL327728 HRP327725:HRP327728 HHT327725:HHT327728 GXX327725:GXX327728 GOB327725:GOB327728 GEF327725:GEF327728 FUJ327725:FUJ327728 FKN327725:FKN327728 FAR327725:FAR327728 EQV327725:EQV327728 EGZ327725:EGZ327728 DXD327725:DXD327728 DNH327725:DNH327728 DDL327725:DDL327728 CTP327725:CTP327728 CJT327725:CJT327728 BZX327725:BZX327728 BQB327725:BQB327728 BGF327725:BGF327728 AWJ327725:AWJ327728 AMN327725:AMN327728 ACR327725:ACR327728 SV327725:SV327728 IZ327725:IZ327728 D327725:D327728 WVL262189:WVL262192 WLP262189:WLP262192 WBT262189:WBT262192 VRX262189:VRX262192 VIB262189:VIB262192 UYF262189:UYF262192 UOJ262189:UOJ262192 UEN262189:UEN262192 TUR262189:TUR262192 TKV262189:TKV262192 TAZ262189:TAZ262192 SRD262189:SRD262192 SHH262189:SHH262192 RXL262189:RXL262192 RNP262189:RNP262192 RDT262189:RDT262192 QTX262189:QTX262192 QKB262189:QKB262192 QAF262189:QAF262192 PQJ262189:PQJ262192 PGN262189:PGN262192 OWR262189:OWR262192 OMV262189:OMV262192 OCZ262189:OCZ262192 NTD262189:NTD262192 NJH262189:NJH262192 MZL262189:MZL262192 MPP262189:MPP262192 MFT262189:MFT262192 LVX262189:LVX262192 LMB262189:LMB262192 LCF262189:LCF262192 KSJ262189:KSJ262192 KIN262189:KIN262192 JYR262189:JYR262192 JOV262189:JOV262192 JEZ262189:JEZ262192 IVD262189:IVD262192 ILH262189:ILH262192 IBL262189:IBL262192 HRP262189:HRP262192 HHT262189:HHT262192 GXX262189:GXX262192 GOB262189:GOB262192 GEF262189:GEF262192 FUJ262189:FUJ262192 FKN262189:FKN262192 FAR262189:FAR262192 EQV262189:EQV262192 EGZ262189:EGZ262192 DXD262189:DXD262192 DNH262189:DNH262192 DDL262189:DDL262192 CTP262189:CTP262192 CJT262189:CJT262192 BZX262189:BZX262192 BQB262189:BQB262192 BGF262189:BGF262192 AWJ262189:AWJ262192 AMN262189:AMN262192 ACR262189:ACR262192 SV262189:SV262192 IZ262189:IZ262192 D262189:D262192 WVL196653:WVL196656 WLP196653:WLP196656 WBT196653:WBT196656 VRX196653:VRX196656 VIB196653:VIB196656 UYF196653:UYF196656 UOJ196653:UOJ196656 UEN196653:UEN196656 TUR196653:TUR196656 TKV196653:TKV196656 TAZ196653:TAZ196656 SRD196653:SRD196656 SHH196653:SHH196656 RXL196653:RXL196656 RNP196653:RNP196656 RDT196653:RDT196656 QTX196653:QTX196656 QKB196653:QKB196656 QAF196653:QAF196656 PQJ196653:PQJ196656 PGN196653:PGN196656 OWR196653:OWR196656 OMV196653:OMV196656 OCZ196653:OCZ196656 NTD196653:NTD196656 NJH196653:NJH196656 MZL196653:MZL196656 MPP196653:MPP196656 MFT196653:MFT196656 LVX196653:LVX196656 LMB196653:LMB196656 LCF196653:LCF196656 KSJ196653:KSJ196656 KIN196653:KIN196656 JYR196653:JYR196656 JOV196653:JOV196656 JEZ196653:JEZ196656 IVD196653:IVD196656 ILH196653:ILH196656 IBL196653:IBL196656 HRP196653:HRP196656 HHT196653:HHT196656 GXX196653:GXX196656 GOB196653:GOB196656 GEF196653:GEF196656 FUJ196653:FUJ196656 FKN196653:FKN196656 FAR196653:FAR196656 EQV196653:EQV196656 EGZ196653:EGZ196656 DXD196653:DXD196656 DNH196653:DNH196656 DDL196653:DDL196656 CTP196653:CTP196656 CJT196653:CJT196656 BZX196653:BZX196656 BQB196653:BQB196656 BGF196653:BGF196656 AWJ196653:AWJ196656 AMN196653:AMN196656 ACR196653:ACR196656 SV196653:SV196656 IZ196653:IZ196656 D196653:D196656 WVL131117:WVL131120 WLP131117:WLP131120 WBT131117:WBT131120 VRX131117:VRX131120 VIB131117:VIB131120 UYF131117:UYF131120 UOJ131117:UOJ131120 UEN131117:UEN131120 TUR131117:TUR131120 TKV131117:TKV131120 TAZ131117:TAZ131120 SRD131117:SRD131120 SHH131117:SHH131120 RXL131117:RXL131120 RNP131117:RNP131120 RDT131117:RDT131120 QTX131117:QTX131120 QKB131117:QKB131120 QAF131117:QAF131120 PQJ131117:PQJ131120 PGN131117:PGN131120 OWR131117:OWR131120 OMV131117:OMV131120 OCZ131117:OCZ131120 NTD131117:NTD131120 NJH131117:NJH131120 MZL131117:MZL131120 MPP131117:MPP131120 MFT131117:MFT131120 LVX131117:LVX131120 LMB131117:LMB131120 LCF131117:LCF131120 KSJ131117:KSJ131120 KIN131117:KIN131120 JYR131117:JYR131120 JOV131117:JOV131120 JEZ131117:JEZ131120 IVD131117:IVD131120 ILH131117:ILH131120 IBL131117:IBL131120 HRP131117:HRP131120 HHT131117:HHT131120 GXX131117:GXX131120 GOB131117:GOB131120 GEF131117:GEF131120 FUJ131117:FUJ131120 FKN131117:FKN131120 FAR131117:FAR131120 EQV131117:EQV131120 EGZ131117:EGZ131120 DXD131117:DXD131120 DNH131117:DNH131120 DDL131117:DDL131120 CTP131117:CTP131120 CJT131117:CJT131120 BZX131117:BZX131120 BQB131117:BQB131120 BGF131117:BGF131120 AWJ131117:AWJ131120 AMN131117:AMN131120 ACR131117:ACR131120 SV131117:SV131120 IZ131117:IZ131120 D131117:D131120 WVL65581:WVL65584 WLP65581:WLP65584 WBT65581:WBT65584 VRX65581:VRX65584 VIB65581:VIB65584 UYF65581:UYF65584 UOJ65581:UOJ65584 UEN65581:UEN65584 TUR65581:TUR65584 TKV65581:TKV65584 TAZ65581:TAZ65584 SRD65581:SRD65584 SHH65581:SHH65584 RXL65581:RXL65584 RNP65581:RNP65584 RDT65581:RDT65584 QTX65581:QTX65584 QKB65581:QKB65584 QAF65581:QAF65584 PQJ65581:PQJ65584 PGN65581:PGN65584 OWR65581:OWR65584 OMV65581:OMV65584 OCZ65581:OCZ65584 NTD65581:NTD65584 NJH65581:NJH65584 MZL65581:MZL65584 MPP65581:MPP65584 MFT65581:MFT65584 LVX65581:LVX65584 LMB65581:LMB65584 LCF65581:LCF65584 KSJ65581:KSJ65584 KIN65581:KIN65584 JYR65581:JYR65584 JOV65581:JOV65584 JEZ65581:JEZ65584 IVD65581:IVD65584 ILH65581:ILH65584 IBL65581:IBL65584 HRP65581:HRP65584 HHT65581:HHT65584 GXX65581:GXX65584 GOB65581:GOB65584 GEF65581:GEF65584 FUJ65581:FUJ65584 FKN65581:FKN65584 FAR65581:FAR65584 EQV65581:EQV65584 EGZ65581:EGZ65584 DXD65581:DXD65584 DNH65581:DNH65584 DDL65581:DDL65584 CTP65581:CTP65584 CJT65581:CJT65584 BZX65581:BZX65584 BQB65581:BQB65584 BGF65581:BGF65584 AWJ65581:AWJ65584 AMN65581:AMN65584 ACR65581:ACR65584 SV65581:SV65584 IZ65581:IZ65584 D65581:D65584 WVL45:WVL48 WLP45:WLP48 WBT45:WBT48 VRX45:VRX48 VIB45:VIB48 UYF45:UYF48 UOJ45:UOJ48 UEN45:UEN48 TUR45:TUR48 TKV45:TKV48 TAZ45:TAZ48 SRD45:SRD48 SHH45:SHH48 RXL45:RXL48 RNP45:RNP48 RDT45:RDT48 QTX45:QTX48 QKB45:QKB48 QAF45:QAF48 PQJ45:PQJ48 PGN45:PGN48 OWR45:OWR48 OMV45:OMV48 OCZ45:OCZ48 NTD45:NTD48 NJH45:NJH48 MZL45:MZL48 MPP45:MPP48 MFT45:MFT48 LVX45:LVX48 LMB45:LMB48 LCF45:LCF48 KSJ45:KSJ48 KIN45:KIN48 JYR45:JYR48 JOV45:JOV48 JEZ45:JEZ48 IVD45:IVD48 ILH45:ILH48 IBL45:IBL48 HRP45:HRP48 HHT45:HHT48 GXX45:GXX48 GOB45:GOB48 GEF45:GEF48 FUJ45:FUJ48 FKN45:FKN48 FAR45:FAR48 EQV45:EQV48 EGZ45:EGZ48 DXD45:DXD48 DNH45:DNH48 DDL45:DDL48 CTP45:CTP48 CJT45:CJT48 BZX45:BZX48 BQB45:BQB48 BGF45:BGF48 AWJ45:AWJ48 AMN45:AMN48 ACR45:ACR48 SV45:SV48 IZ45:IZ48">
      <formula1>$D$72:$D$406</formula1>
    </dataValidation>
  </dataValidations>
  <pageMargins left="1" right="0.25" top="1.25" bottom="0.5" header="0.5" footer="0.25"/>
  <pageSetup scale="60" orientation="portrait" r:id="rId1"/>
  <headerFooter scaleWithDoc="0" alignWithMargins="0">
    <oddHeader>&amp;R&amp;"Times New Roman,Regular"PacifiCorp Docket UE-100749
Exhibit No. ___ (MDF-2)
Page &amp;P of &amp;N
Revised 12/6/10</oddHeader>
  </headerFooter>
  <drawing r:id="rId2"/>
</worksheet>
</file>

<file path=xl/worksheets/sheet38.xml><?xml version="1.0" encoding="utf-8"?>
<worksheet xmlns="http://schemas.openxmlformats.org/spreadsheetml/2006/main" xmlns:r="http://schemas.openxmlformats.org/officeDocument/2006/relationships">
  <dimension ref="A1:AD67"/>
  <sheetViews>
    <sheetView tabSelected="1" topLeftCell="A19" zoomScaleNormal="100" workbookViewId="0">
      <selection activeCell="I6" sqref="I6"/>
    </sheetView>
  </sheetViews>
  <sheetFormatPr defaultColWidth="9.140625" defaultRowHeight="12.75"/>
  <cols>
    <col min="1" max="1" width="9.140625" style="110"/>
    <col min="2" max="2" width="36" style="110" customWidth="1"/>
    <col min="3" max="3" width="11.42578125" style="110" customWidth="1"/>
    <col min="4" max="4" width="5.85546875" style="110" bestFit="1" customWidth="1"/>
    <col min="5" max="5" width="14.28515625" style="110" customWidth="1"/>
    <col min="6" max="6" width="15.140625" style="110" customWidth="1"/>
    <col min="7" max="7" width="12.42578125" style="110" customWidth="1"/>
    <col min="8" max="8" width="13" style="110" customWidth="1"/>
    <col min="9" max="11" width="9.140625" style="110"/>
    <col min="12" max="13" width="11" style="110" bestFit="1" customWidth="1"/>
    <col min="14" max="15" width="12.5703125" style="110" bestFit="1" customWidth="1"/>
    <col min="16" max="17" width="10.42578125" style="110" bestFit="1" customWidth="1"/>
    <col min="18" max="18" width="11.28515625" style="110" bestFit="1" customWidth="1"/>
    <col min="19" max="19" width="10.42578125" style="110" bestFit="1" customWidth="1"/>
    <col min="20" max="20" width="9.5703125" style="110" bestFit="1" customWidth="1"/>
    <col min="21" max="16384" width="9.140625" style="110"/>
  </cols>
  <sheetData>
    <row r="1" spans="1:30">
      <c r="A1" s="247"/>
      <c r="B1" s="247" t="s">
        <v>134</v>
      </c>
      <c r="C1" s="522"/>
      <c r="D1" s="522"/>
      <c r="E1" s="247"/>
      <c r="F1" s="227"/>
      <c r="G1" s="523"/>
      <c r="H1" s="247"/>
      <c r="I1" s="204"/>
      <c r="J1" s="204"/>
      <c r="K1" s="204"/>
      <c r="L1" s="204"/>
      <c r="M1"/>
      <c r="N1"/>
      <c r="O1"/>
      <c r="P1"/>
      <c r="Q1"/>
      <c r="R1"/>
      <c r="S1"/>
      <c r="T1"/>
      <c r="U1"/>
      <c r="V1"/>
      <c r="W1"/>
      <c r="X1"/>
      <c r="Y1"/>
      <c r="Z1"/>
      <c r="AA1"/>
      <c r="AB1"/>
      <c r="AC1"/>
      <c r="AD1"/>
    </row>
    <row r="2" spans="1:30">
      <c r="A2" s="247"/>
      <c r="B2" s="247" t="s">
        <v>578</v>
      </c>
      <c r="C2" s="522"/>
      <c r="D2" s="522"/>
      <c r="E2" s="247"/>
      <c r="F2" s="522"/>
      <c r="G2" s="522"/>
      <c r="H2" s="247"/>
      <c r="I2" s="522"/>
      <c r="J2" s="522"/>
      <c r="K2" s="522"/>
      <c r="L2" s="522"/>
      <c r="M2" s="169"/>
      <c r="N2" s="169"/>
      <c r="O2" s="169"/>
      <c r="P2" s="169"/>
      <c r="Q2" s="169"/>
      <c r="R2" s="169"/>
      <c r="S2" s="169"/>
      <c r="T2" s="169"/>
    </row>
    <row r="3" spans="1:30" ht="13.5">
      <c r="A3" s="247"/>
      <c r="B3" s="1534" t="s">
        <v>926</v>
      </c>
      <c r="C3" s="522"/>
      <c r="D3" s="522"/>
      <c r="E3" s="247"/>
      <c r="F3" s="522"/>
      <c r="G3" s="522"/>
      <c r="H3" s="525"/>
      <c r="I3" s="522"/>
      <c r="J3" s="522"/>
      <c r="K3" s="522"/>
      <c r="L3" s="522"/>
      <c r="M3" s="169"/>
      <c r="N3" s="169"/>
      <c r="O3" s="169"/>
      <c r="P3" s="169"/>
      <c r="Q3" s="169"/>
      <c r="R3" s="169"/>
      <c r="S3" s="169"/>
      <c r="T3" s="527"/>
    </row>
    <row r="4" spans="1:30">
      <c r="A4" s="247"/>
      <c r="B4" s="528"/>
      <c r="C4" s="522"/>
      <c r="D4" s="522"/>
      <c r="E4" s="247"/>
      <c r="F4" s="522"/>
      <c r="G4" s="522"/>
      <c r="H4" s="247"/>
      <c r="I4" s="529"/>
      <c r="J4" s="529"/>
      <c r="K4" s="529"/>
      <c r="L4" s="529"/>
      <c r="M4" s="169"/>
      <c r="N4" s="169"/>
      <c r="O4" s="169"/>
      <c r="P4" s="169"/>
      <c r="Q4" s="169"/>
      <c r="R4" s="169"/>
      <c r="S4" s="169"/>
      <c r="T4" s="169"/>
    </row>
    <row r="5" spans="1:30">
      <c r="A5" s="247"/>
      <c r="B5" s="528"/>
      <c r="C5" s="522"/>
      <c r="D5" s="522"/>
      <c r="E5" s="247"/>
      <c r="F5" s="522"/>
      <c r="G5" s="522"/>
      <c r="H5" s="247"/>
      <c r="I5" s="529"/>
      <c r="J5" s="529"/>
      <c r="K5" s="529"/>
      <c r="L5" s="529"/>
      <c r="M5" s="169"/>
      <c r="N5" s="169"/>
      <c r="O5" s="169"/>
      <c r="P5" s="169"/>
      <c r="Q5" s="169"/>
      <c r="R5" s="169"/>
      <c r="S5" s="169"/>
      <c r="T5" s="169"/>
    </row>
    <row r="6" spans="1:30">
      <c r="A6" s="247"/>
      <c r="B6" s="528"/>
      <c r="C6" s="522"/>
      <c r="D6" s="522"/>
      <c r="E6" s="247" t="s">
        <v>268</v>
      </c>
      <c r="F6" s="522"/>
      <c r="G6" s="522"/>
      <c r="H6" s="522" t="s">
        <v>280</v>
      </c>
      <c r="I6" s="529"/>
      <c r="J6" s="529"/>
      <c r="K6" s="529"/>
      <c r="L6" s="529"/>
      <c r="M6" s="169"/>
      <c r="N6" s="169"/>
      <c r="O6" s="169"/>
      <c r="P6" s="169"/>
      <c r="Q6" s="169"/>
      <c r="R6" s="169"/>
      <c r="S6" s="169"/>
      <c r="T6" s="169"/>
    </row>
    <row r="7" spans="1:30">
      <c r="A7" s="247"/>
      <c r="B7" s="247"/>
      <c r="C7" s="522" t="s">
        <v>270</v>
      </c>
      <c r="D7" s="522" t="s">
        <v>271</v>
      </c>
      <c r="E7" s="247" t="s">
        <v>272</v>
      </c>
      <c r="F7" s="522" t="s">
        <v>273</v>
      </c>
      <c r="G7" s="522" t="s">
        <v>274</v>
      </c>
      <c r="H7" s="522" t="s">
        <v>898</v>
      </c>
      <c r="I7" s="529"/>
      <c r="J7" s="529"/>
      <c r="K7" s="529"/>
      <c r="L7" s="529"/>
      <c r="M7" s="169"/>
      <c r="N7" s="169"/>
      <c r="O7" s="169"/>
      <c r="P7" s="169"/>
      <c r="Q7" s="169"/>
      <c r="R7" s="169"/>
      <c r="S7" s="169"/>
      <c r="T7" s="169"/>
    </row>
    <row r="8" spans="1:30">
      <c r="A8" s="247"/>
      <c r="B8" s="247" t="s">
        <v>380</v>
      </c>
      <c r="C8" s="522"/>
      <c r="D8" s="522"/>
      <c r="E8" s="522"/>
      <c r="F8" s="522"/>
      <c r="G8" s="522"/>
      <c r="H8" s="530"/>
      <c r="I8" s="204"/>
      <c r="J8" s="204"/>
      <c r="K8" s="204"/>
      <c r="L8" s="204"/>
      <c r="M8" s="531"/>
      <c r="N8" s="532"/>
      <c r="O8" s="531"/>
      <c r="P8" s="169"/>
      <c r="Q8" s="169"/>
      <c r="R8" s="169"/>
      <c r="S8" s="169"/>
      <c r="T8" s="169"/>
    </row>
    <row r="9" spans="1:30" ht="13.5">
      <c r="A9" s="247"/>
      <c r="B9" s="1533" t="s">
        <v>485</v>
      </c>
      <c r="C9" s="522">
        <v>427</v>
      </c>
      <c r="D9" s="522">
        <v>1</v>
      </c>
      <c r="E9" s="1532">
        <f>+H21</f>
        <v>-4641636.4144673795</v>
      </c>
      <c r="F9" s="522" t="s">
        <v>280</v>
      </c>
      <c r="G9" s="533" t="s">
        <v>281</v>
      </c>
      <c r="H9" s="1532">
        <f>+E9</f>
        <v>-4641636.4144673795</v>
      </c>
      <c r="I9" s="204"/>
      <c r="J9" s="204"/>
      <c r="K9" s="204"/>
      <c r="L9" s="204"/>
      <c r="M9" s="531"/>
      <c r="N9" s="531"/>
      <c r="O9" s="531"/>
      <c r="P9" s="531"/>
      <c r="Q9" s="531"/>
      <c r="R9" s="531"/>
      <c r="S9" s="531"/>
      <c r="T9" s="531"/>
    </row>
    <row r="10" spans="1:30">
      <c r="A10" s="247"/>
      <c r="B10" s="247" t="s">
        <v>486</v>
      </c>
      <c r="C10" s="522">
        <v>427</v>
      </c>
      <c r="D10" s="522">
        <v>2</v>
      </c>
      <c r="E10" s="535"/>
      <c r="F10" s="522" t="s">
        <v>280</v>
      </c>
      <c r="G10" s="533" t="s">
        <v>281</v>
      </c>
      <c r="H10" s="244"/>
      <c r="I10" s="247"/>
      <c r="J10" s="247"/>
      <c r="K10" s="247"/>
      <c r="L10" s="247"/>
      <c r="M10" s="247"/>
      <c r="N10" s="247"/>
      <c r="O10" s="169"/>
      <c r="P10" s="247"/>
      <c r="Q10" s="247"/>
      <c r="R10" s="247"/>
      <c r="S10" s="247"/>
      <c r="T10" s="247"/>
    </row>
    <row r="11" spans="1:30" ht="13.5">
      <c r="A11" s="247"/>
      <c r="B11" s="1534" t="s">
        <v>677</v>
      </c>
      <c r="C11" s="522">
        <v>427</v>
      </c>
      <c r="D11" s="522">
        <v>3</v>
      </c>
      <c r="E11" s="1535">
        <f>+H35</f>
        <v>-164045.06286694854</v>
      </c>
      <c r="F11" s="227" t="s">
        <v>280</v>
      </c>
      <c r="G11" s="536" t="s">
        <v>281</v>
      </c>
      <c r="H11" s="1536">
        <f>+E11</f>
        <v>-164045.06286694854</v>
      </c>
      <c r="I11" s="522"/>
      <c r="J11" s="522"/>
      <c r="K11" s="522"/>
      <c r="L11" s="522"/>
      <c r="M11" s="537"/>
      <c r="N11" s="537"/>
      <c r="O11" s="537"/>
      <c r="P11" s="538"/>
      <c r="Q11" s="537"/>
      <c r="R11" s="537"/>
      <c r="S11" s="537"/>
      <c r="T11" s="537"/>
    </row>
    <row r="12" spans="1:30" ht="13.5">
      <c r="A12" s="247"/>
      <c r="B12" s="539"/>
      <c r="C12" s="540"/>
      <c r="D12" s="540"/>
      <c r="E12" s="541">
        <v>-3514878.6273604296</v>
      </c>
      <c r="F12" s="542"/>
      <c r="G12" s="543"/>
      <c r="H12" s="1535">
        <f>+H11+H9</f>
        <v>-4805681.477334328</v>
      </c>
      <c r="I12" s="522"/>
      <c r="J12" s="522"/>
      <c r="K12" s="522"/>
      <c r="L12" s="247"/>
      <c r="M12" s="537"/>
      <c r="N12" s="537"/>
      <c r="O12" s="537"/>
      <c r="P12" s="538"/>
      <c r="Q12" s="537"/>
      <c r="R12" s="537"/>
      <c r="S12" s="537"/>
      <c r="T12" s="537"/>
    </row>
    <row r="13" spans="1:30">
      <c r="A13" s="247"/>
      <c r="B13" s="544"/>
      <c r="C13" s="522"/>
      <c r="D13" s="522"/>
      <c r="E13" s="545"/>
      <c r="F13" s="227"/>
      <c r="G13" s="523"/>
      <c r="H13" s="535"/>
      <c r="I13" s="522"/>
      <c r="J13" s="522"/>
      <c r="K13" s="522"/>
      <c r="L13" s="247"/>
      <c r="M13" s="537"/>
      <c r="N13" s="537"/>
      <c r="O13" s="537"/>
      <c r="P13" s="538"/>
      <c r="Q13" s="537"/>
      <c r="R13" s="537"/>
      <c r="S13" s="537"/>
      <c r="T13" s="537"/>
    </row>
    <row r="14" spans="1:30">
      <c r="A14" s="247"/>
      <c r="B14" s="247" t="s">
        <v>390</v>
      </c>
      <c r="C14" s="522"/>
      <c r="D14" s="522"/>
      <c r="E14" s="546"/>
      <c r="F14" s="247"/>
      <c r="G14" s="247"/>
      <c r="H14" s="547"/>
      <c r="I14" s="247"/>
      <c r="J14" s="247"/>
      <c r="K14" s="247"/>
      <c r="L14" s="247"/>
      <c r="M14" s="247"/>
      <c r="N14" s="247"/>
      <c r="O14" s="169"/>
      <c r="P14" s="548"/>
      <c r="Q14" s="247"/>
      <c r="R14" s="247"/>
      <c r="S14" s="247"/>
      <c r="T14" s="247"/>
    </row>
    <row r="15" spans="1:30">
      <c r="A15" s="247"/>
      <c r="B15" s="528" t="s">
        <v>487</v>
      </c>
      <c r="C15" s="522"/>
      <c r="D15" s="522"/>
      <c r="E15" s="247" t="s">
        <v>825</v>
      </c>
      <c r="F15" s="247" t="s">
        <v>799</v>
      </c>
      <c r="G15" s="247"/>
      <c r="H15" s="244"/>
      <c r="I15" s="247"/>
      <c r="J15" s="247"/>
      <c r="K15" s="247"/>
      <c r="L15" s="247"/>
      <c r="M15" s="247"/>
      <c r="N15" s="247"/>
      <c r="O15" s="169"/>
      <c r="P15" s="549"/>
      <c r="Q15" s="247"/>
      <c r="R15" s="247"/>
      <c r="S15" s="247"/>
      <c r="T15" s="247"/>
    </row>
    <row r="16" spans="1:30" ht="13.5">
      <c r="A16" s="247"/>
      <c r="B16" s="528" t="s">
        <v>82</v>
      </c>
      <c r="C16" s="522"/>
      <c r="D16" s="522"/>
      <c r="E16" s="244">
        <f>+RevReqSummary!C65</f>
        <v>751399888.18000007</v>
      </c>
      <c r="F16" s="1535">
        <f>+'Adjustments - restating'!C64</f>
        <v>-16836435.812553469</v>
      </c>
      <c r="G16" s="535"/>
      <c r="H16" s="1535">
        <f>+E16+F16</f>
        <v>734563452.36744654</v>
      </c>
      <c r="I16" s="247"/>
      <c r="J16" s="247"/>
      <c r="K16" s="247"/>
      <c r="L16" s="247"/>
      <c r="M16" s="247"/>
      <c r="N16" s="247"/>
      <c r="O16" s="169"/>
      <c r="P16" s="548"/>
      <c r="Q16" s="247"/>
      <c r="R16" s="247"/>
      <c r="S16" s="247"/>
      <c r="T16" s="247"/>
    </row>
    <row r="17" spans="1:20">
      <c r="A17" s="247"/>
      <c r="B17" s="247" t="s">
        <v>488</v>
      </c>
      <c r="C17" s="522"/>
      <c r="D17" s="522"/>
      <c r="E17" s="247"/>
      <c r="F17" s="247"/>
      <c r="G17" s="247"/>
      <c r="H17" s="550">
        <f>+'cost of capital'!F10</f>
        <v>2.80364E-2</v>
      </c>
      <c r="I17" s="247"/>
      <c r="J17" s="247"/>
      <c r="K17" s="247"/>
      <c r="L17" s="247"/>
      <c r="M17" s="247"/>
      <c r="N17" s="247"/>
      <c r="O17" s="169"/>
      <c r="P17" s="548"/>
      <c r="Q17" s="247"/>
      <c r="R17" s="247"/>
      <c r="S17" s="247"/>
      <c r="T17" s="247"/>
    </row>
    <row r="18" spans="1:20" ht="13.5">
      <c r="A18" s="247"/>
      <c r="B18" s="243" t="s">
        <v>490</v>
      </c>
      <c r="C18" s="522"/>
      <c r="D18" s="522"/>
      <c r="E18" s="247"/>
      <c r="F18" s="247"/>
      <c r="G18" s="247"/>
      <c r="H18" s="1536">
        <f>+H16*H17</f>
        <v>20594514.775954679</v>
      </c>
      <c r="I18" s="522"/>
      <c r="J18" s="522"/>
      <c r="K18" s="522"/>
      <c r="L18" s="522"/>
      <c r="M18" s="551"/>
      <c r="N18" s="551"/>
      <c r="O18" s="551"/>
      <c r="P18" s="538"/>
      <c r="Q18" s="551"/>
      <c r="R18" s="551"/>
      <c r="S18" s="551"/>
      <c r="T18" s="551"/>
    </row>
    <row r="19" spans="1:20">
      <c r="A19" s="247"/>
      <c r="B19" s="544"/>
      <c r="C19" s="522"/>
      <c r="D19" s="522"/>
      <c r="E19" s="247"/>
      <c r="F19" s="247"/>
      <c r="G19" s="247"/>
      <c r="H19" s="552"/>
      <c r="I19" s="522"/>
      <c r="J19" s="522"/>
      <c r="K19" s="522"/>
      <c r="L19" s="522"/>
      <c r="M19" s="553"/>
      <c r="N19" s="553"/>
      <c r="O19" s="554"/>
      <c r="P19" s="553"/>
      <c r="Q19" s="553"/>
      <c r="R19" s="553"/>
      <c r="S19" s="553"/>
      <c r="T19" s="553"/>
    </row>
    <row r="20" spans="1:20">
      <c r="A20" s="247"/>
      <c r="B20" s="243" t="s">
        <v>830</v>
      </c>
      <c r="C20" s="522"/>
      <c r="D20" s="522"/>
      <c r="E20" s="247"/>
      <c r="F20" s="247"/>
      <c r="G20" s="247"/>
      <c r="H20" s="535">
        <v>25236151.190422058</v>
      </c>
      <c r="I20" s="522"/>
      <c r="J20" s="522"/>
      <c r="K20" s="522"/>
      <c r="L20" s="522"/>
      <c r="M20" s="244"/>
      <c r="N20" s="244"/>
      <c r="O20" s="555"/>
      <c r="P20" s="244"/>
      <c r="Q20" s="244"/>
      <c r="R20" s="244"/>
      <c r="S20" s="244"/>
      <c r="T20" s="244"/>
    </row>
    <row r="21" spans="1:20" ht="13.5">
      <c r="A21" s="247"/>
      <c r="B21" s="243" t="s">
        <v>831</v>
      </c>
      <c r="C21" s="522"/>
      <c r="D21" s="522"/>
      <c r="E21" s="247"/>
      <c r="F21" s="247"/>
      <c r="G21" s="247"/>
      <c r="H21" s="1535">
        <f>+H18-H20</f>
        <v>-4641636.4144673795</v>
      </c>
      <c r="I21" s="522"/>
      <c r="J21" s="522"/>
      <c r="K21" s="522"/>
      <c r="L21" s="522"/>
      <c r="M21" s="247"/>
      <c r="N21" s="247"/>
      <c r="O21" s="169"/>
      <c r="P21" s="247"/>
      <c r="Q21" s="247"/>
      <c r="R21" s="244"/>
      <c r="S21" s="247"/>
      <c r="T21" s="247"/>
    </row>
    <row r="22" spans="1:20">
      <c r="A22" s="247"/>
      <c r="B22" s="544"/>
      <c r="C22" s="522"/>
      <c r="D22" s="522"/>
      <c r="E22" s="247"/>
      <c r="F22" s="247"/>
      <c r="G22" s="247"/>
      <c r="H22" s="247"/>
      <c r="I22" s="522"/>
      <c r="J22" s="522"/>
      <c r="K22" s="522"/>
      <c r="L22" s="522"/>
      <c r="M22" s="244"/>
      <c r="N22" s="244"/>
      <c r="O22" s="555"/>
      <c r="P22" s="538"/>
      <c r="Q22" s="244"/>
      <c r="R22" s="244"/>
      <c r="S22" s="244"/>
      <c r="T22" s="244"/>
    </row>
    <row r="23" spans="1:20">
      <c r="A23" s="247"/>
      <c r="B23" s="247"/>
      <c r="C23" s="522"/>
      <c r="D23" s="522"/>
      <c r="E23" s="247"/>
      <c r="F23" s="247"/>
      <c r="G23" s="247"/>
      <c r="H23" s="535"/>
      <c r="I23" s="522"/>
      <c r="J23" s="522"/>
      <c r="K23" s="522"/>
      <c r="L23" s="522"/>
      <c r="M23" s="537"/>
      <c r="N23" s="537"/>
      <c r="O23" s="199"/>
      <c r="P23" s="537"/>
      <c r="Q23" s="537"/>
      <c r="R23" s="537"/>
      <c r="S23" s="537"/>
      <c r="T23" s="537"/>
    </row>
    <row r="24" spans="1:20">
      <c r="A24" s="247"/>
      <c r="B24" s="243" t="s">
        <v>491</v>
      </c>
      <c r="C24" s="522"/>
      <c r="D24" s="522"/>
      <c r="E24" s="247"/>
      <c r="F24" s="247"/>
      <c r="G24" s="247"/>
      <c r="H24" s="535"/>
      <c r="I24" s="522"/>
      <c r="J24" s="522"/>
      <c r="K24" s="522"/>
      <c r="L24" s="522"/>
      <c r="M24" s="247"/>
      <c r="N24" s="556"/>
      <c r="O24" s="169"/>
      <c r="P24" s="247"/>
      <c r="Q24" s="247"/>
      <c r="R24" s="247"/>
      <c r="S24" s="247"/>
      <c r="T24" s="247"/>
    </row>
    <row r="25" spans="1:20">
      <c r="A25" s="247"/>
      <c r="B25" s="243" t="s">
        <v>824</v>
      </c>
      <c r="C25" s="522"/>
      <c r="D25" s="522"/>
      <c r="E25" s="247"/>
      <c r="F25" s="247"/>
      <c r="G25" s="247"/>
      <c r="H25" s="244"/>
      <c r="I25" s="522"/>
      <c r="J25" s="522"/>
      <c r="K25" s="522"/>
      <c r="L25" s="522"/>
      <c r="M25" s="247"/>
      <c r="N25" s="556"/>
      <c r="O25" s="169"/>
      <c r="P25" s="247"/>
      <c r="Q25" s="247"/>
      <c r="R25" s="247"/>
      <c r="S25" s="247"/>
      <c r="T25" s="247"/>
    </row>
    <row r="26" spans="1:20">
      <c r="A26" s="247"/>
      <c r="B26" s="557" t="s">
        <v>488</v>
      </c>
      <c r="C26" s="540"/>
      <c r="D26" s="540"/>
      <c r="E26" s="557"/>
      <c r="F26" s="557"/>
      <c r="G26" s="557"/>
      <c r="H26" s="558"/>
      <c r="I26" s="559"/>
      <c r="J26" s="559"/>
      <c r="K26" s="559"/>
      <c r="L26" s="559"/>
      <c r="M26" s="244"/>
      <c r="N26" s="244"/>
      <c r="O26" s="555"/>
      <c r="P26" s="538"/>
      <c r="Q26" s="244"/>
      <c r="R26" s="244"/>
      <c r="S26" s="244"/>
      <c r="T26" s="244"/>
    </row>
    <row r="27" spans="1:20">
      <c r="A27" s="247"/>
      <c r="B27" s="560" t="s">
        <v>489</v>
      </c>
      <c r="C27" s="540"/>
      <c r="D27" s="540"/>
      <c r="E27" s="557"/>
      <c r="F27" s="557"/>
      <c r="G27" s="557"/>
      <c r="H27" s="541"/>
      <c r="I27" s="559"/>
      <c r="J27" s="559"/>
      <c r="K27" s="559"/>
      <c r="L27" s="559"/>
      <c r="M27" s="247"/>
      <c r="N27" s="247"/>
      <c r="O27" s="169"/>
      <c r="P27" s="247"/>
      <c r="Q27" s="247"/>
      <c r="R27" s="244"/>
      <c r="S27" s="247"/>
      <c r="T27" s="247"/>
    </row>
    <row r="28" spans="1:20">
      <c r="A28" s="247"/>
      <c r="B28" s="539"/>
      <c r="C28" s="540"/>
      <c r="D28" s="540"/>
      <c r="E28" s="557"/>
      <c r="F28" s="247" t="s">
        <v>827</v>
      </c>
      <c r="G28" s="557"/>
      <c r="H28" s="561"/>
      <c r="I28" s="559"/>
      <c r="J28" s="559"/>
      <c r="K28" s="559"/>
      <c r="L28" s="559"/>
      <c r="M28" s="555"/>
      <c r="N28" s="555"/>
      <c r="O28" s="555"/>
      <c r="P28" s="555"/>
      <c r="Q28" s="555"/>
      <c r="R28" s="555"/>
      <c r="S28" s="555"/>
      <c r="T28" s="555"/>
    </row>
    <row r="29" spans="1:20">
      <c r="A29" s="247"/>
      <c r="B29" s="557" t="s">
        <v>678</v>
      </c>
      <c r="C29" s="540"/>
      <c r="D29" s="540"/>
      <c r="E29" s="247" t="s">
        <v>826</v>
      </c>
      <c r="F29" s="247" t="s">
        <v>10</v>
      </c>
      <c r="G29" s="557"/>
      <c r="H29" s="561"/>
      <c r="I29" s="559"/>
      <c r="J29" s="559"/>
      <c r="K29" s="559"/>
      <c r="L29" s="559"/>
      <c r="M29" s="537"/>
      <c r="N29" s="537"/>
      <c r="O29" s="199"/>
      <c r="P29" s="537"/>
      <c r="Q29" s="537"/>
      <c r="R29" s="537"/>
      <c r="S29" s="537"/>
      <c r="T29" s="537"/>
    </row>
    <row r="30" spans="1:20" ht="13.5">
      <c r="A30" s="247"/>
      <c r="B30" s="1534" t="s">
        <v>82</v>
      </c>
      <c r="C30" s="1537"/>
      <c r="D30" s="1537"/>
      <c r="E30" s="1536">
        <f>+H16</f>
        <v>734563452.36744654</v>
      </c>
      <c r="F30" s="1535">
        <f>+'Adjustments - Pro Forma'!C65</f>
        <v>-5851145.7557656243</v>
      </c>
      <c r="G30" s="1536"/>
      <c r="H30" s="1535">
        <f>+E30+F30</f>
        <v>728712306.61168087</v>
      </c>
      <c r="I30" s="522"/>
      <c r="J30" s="522"/>
      <c r="K30" s="522"/>
      <c r="L30" s="522"/>
      <c r="M30" s="247"/>
      <c r="N30" s="247"/>
      <c r="O30" s="169"/>
      <c r="P30" s="247"/>
      <c r="Q30" s="247"/>
      <c r="R30" s="247"/>
      <c r="S30" s="247"/>
      <c r="T30" s="247"/>
    </row>
    <row r="31" spans="1:20">
      <c r="A31" s="247"/>
      <c r="B31" s="247" t="s">
        <v>488</v>
      </c>
      <c r="C31" s="522"/>
      <c r="D31" s="522"/>
      <c r="E31" s="247"/>
      <c r="F31" s="247"/>
      <c r="G31" s="247"/>
      <c r="H31" s="563">
        <f>+H17</f>
        <v>2.80364E-2</v>
      </c>
      <c r="I31" s="559"/>
      <c r="J31" s="559"/>
      <c r="K31" s="559"/>
      <c r="L31" s="559"/>
      <c r="M31" s="244"/>
      <c r="N31" s="244"/>
      <c r="O31" s="555"/>
      <c r="P31" s="538"/>
      <c r="Q31" s="244"/>
      <c r="R31" s="244"/>
      <c r="S31" s="244"/>
      <c r="T31" s="244"/>
    </row>
    <row r="32" spans="1:20" ht="13.5">
      <c r="A32" s="247"/>
      <c r="B32" s="1538" t="s">
        <v>828</v>
      </c>
      <c r="C32" s="522"/>
      <c r="D32" s="522"/>
      <c r="E32" s="247"/>
      <c r="F32" s="247"/>
      <c r="G32" s="247"/>
      <c r="H32" s="1536">
        <f>+H30*H31</f>
        <v>20430469.71308773</v>
      </c>
      <c r="I32" s="522"/>
      <c r="J32" s="522"/>
      <c r="K32" s="522"/>
      <c r="L32" s="522"/>
      <c r="M32" s="551"/>
      <c r="N32" s="551"/>
      <c r="O32" s="551"/>
      <c r="P32" s="538"/>
      <c r="Q32" s="551"/>
      <c r="R32" s="551"/>
      <c r="S32" s="551"/>
      <c r="T32" s="551"/>
    </row>
    <row r="33" spans="1:20">
      <c r="A33" s="247"/>
      <c r="B33" s="544"/>
      <c r="C33" s="522"/>
      <c r="D33" s="522"/>
      <c r="E33" s="247"/>
      <c r="F33" s="247"/>
      <c r="G33" s="247"/>
      <c r="H33" s="552"/>
      <c r="I33" s="522"/>
      <c r="J33" s="522"/>
      <c r="K33" s="522"/>
      <c r="L33" s="522"/>
      <c r="M33" s="553"/>
      <c r="N33" s="553"/>
      <c r="O33" s="562"/>
      <c r="P33" s="553"/>
      <c r="Q33" s="553"/>
      <c r="R33" s="553"/>
      <c r="S33" s="553"/>
      <c r="T33" s="553"/>
    </row>
    <row r="34" spans="1:20" ht="13.5">
      <c r="A34" s="247"/>
      <c r="B34" s="1538" t="s">
        <v>829</v>
      </c>
      <c r="C34" s="522"/>
      <c r="D34" s="522"/>
      <c r="E34" s="247"/>
      <c r="F34" s="247"/>
      <c r="G34" s="247"/>
      <c r="H34" s="1536">
        <f>+H18</f>
        <v>20594514.775954679</v>
      </c>
      <c r="I34" s="529"/>
      <c r="J34" s="529"/>
      <c r="K34" s="529"/>
      <c r="L34" s="529"/>
      <c r="M34" s="244"/>
      <c r="N34" s="244"/>
      <c r="O34" s="555"/>
      <c r="P34" s="244"/>
      <c r="Q34" s="244"/>
      <c r="R34" s="244"/>
      <c r="S34" s="244"/>
      <c r="T34" s="244"/>
    </row>
    <row r="35" spans="1:20" ht="13.5">
      <c r="A35" s="247"/>
      <c r="B35" s="1538" t="s">
        <v>679</v>
      </c>
      <c r="C35" s="522"/>
      <c r="D35" s="522"/>
      <c r="E35" s="535"/>
      <c r="F35" s="247"/>
      <c r="G35" s="247"/>
      <c r="H35" s="245">
        <f>+H32-H34</f>
        <v>-164045.06286694854</v>
      </c>
      <c r="I35" s="522"/>
      <c r="J35" s="522"/>
      <c r="K35" s="522"/>
      <c r="L35" s="522"/>
      <c r="M35" s="247"/>
      <c r="N35" s="247"/>
      <c r="O35" s="169"/>
      <c r="P35" s="247"/>
      <c r="Q35" s="247"/>
      <c r="R35" s="244"/>
      <c r="S35" s="247"/>
      <c r="T35" s="247"/>
    </row>
    <row r="36" spans="1:20">
      <c r="A36" s="247"/>
      <c r="B36" s="544"/>
      <c r="C36" s="522"/>
      <c r="D36" s="522"/>
      <c r="E36" s="535"/>
      <c r="F36" s="247"/>
      <c r="G36" s="247"/>
      <c r="H36" s="563"/>
      <c r="I36" s="522"/>
      <c r="J36" s="522"/>
      <c r="K36" s="522"/>
      <c r="L36" s="522"/>
      <c r="M36" s="555"/>
      <c r="N36" s="555"/>
      <c r="O36" s="555"/>
      <c r="P36" s="555"/>
      <c r="Q36" s="555"/>
      <c r="R36" s="555"/>
      <c r="S36" s="555"/>
      <c r="T36" s="555"/>
    </row>
    <row r="37" spans="1:20">
      <c r="A37" s="247"/>
      <c r="B37" s="247"/>
      <c r="C37" s="522"/>
      <c r="D37" s="522"/>
      <c r="E37" s="244"/>
      <c r="F37" s="247"/>
      <c r="G37" s="247"/>
      <c r="H37" s="535"/>
      <c r="I37" s="522"/>
      <c r="J37" s="522"/>
      <c r="K37" s="522"/>
      <c r="L37" s="522"/>
      <c r="M37" s="537"/>
      <c r="N37" s="537"/>
      <c r="O37" s="199"/>
      <c r="P37" s="537"/>
      <c r="Q37" s="537"/>
      <c r="R37" s="537"/>
      <c r="S37" s="537"/>
      <c r="T37" s="537"/>
    </row>
    <row r="38" spans="1:20">
      <c r="A38" s="247"/>
      <c r="B38" s="247"/>
      <c r="C38" s="522"/>
      <c r="D38" s="522"/>
      <c r="E38" s="244"/>
      <c r="F38" s="247"/>
      <c r="G38" s="564"/>
      <c r="H38" s="552"/>
      <c r="I38" s="522"/>
      <c r="J38" s="522"/>
      <c r="K38" s="522"/>
      <c r="L38" s="522"/>
      <c r="M38" s="248"/>
      <c r="N38" s="247"/>
      <c r="O38" s="531"/>
      <c r="P38" s="247"/>
      <c r="Q38" s="247"/>
      <c r="R38" s="247"/>
      <c r="S38" s="247"/>
      <c r="T38" s="247"/>
    </row>
    <row r="39" spans="1:20">
      <c r="A39" s="247"/>
      <c r="B39" s="247" t="s">
        <v>400</v>
      </c>
      <c r="C39" s="522"/>
      <c r="D39" s="522"/>
      <c r="E39" s="244"/>
      <c r="F39" s="522"/>
      <c r="G39" s="522"/>
      <c r="H39" s="535"/>
      <c r="I39" s="522"/>
      <c r="J39" s="522"/>
      <c r="K39" s="522"/>
      <c r="L39" s="522"/>
      <c r="M39" s="565"/>
      <c r="N39" s="169"/>
      <c r="O39" s="531"/>
      <c r="P39" s="169"/>
      <c r="Q39" s="169"/>
      <c r="R39" s="169"/>
      <c r="S39" s="169"/>
      <c r="T39" s="169"/>
    </row>
    <row r="40" spans="1:20">
      <c r="A40" s="247"/>
      <c r="B40" s="247"/>
      <c r="C40" s="559"/>
      <c r="D40" s="522"/>
      <c r="E40" s="244"/>
      <c r="F40" s="559"/>
      <c r="G40" s="523"/>
      <c r="H40" s="244"/>
      <c r="I40" s="522"/>
      <c r="J40" s="522"/>
      <c r="K40" s="522"/>
      <c r="L40" s="522"/>
      <c r="M40" s="169"/>
      <c r="N40" s="169"/>
      <c r="O40" s="169"/>
      <c r="P40" s="169"/>
      <c r="Q40" s="169"/>
      <c r="R40" s="169"/>
      <c r="S40" s="169"/>
      <c r="T40" s="169"/>
    </row>
    <row r="41" spans="1:20">
      <c r="A41" s="247"/>
      <c r="B41" s="566"/>
      <c r="C41" s="567"/>
      <c r="D41" s="567"/>
      <c r="E41" s="568"/>
      <c r="F41" s="567"/>
      <c r="G41" s="567"/>
      <c r="H41" s="832"/>
      <c r="I41" s="522"/>
      <c r="J41" s="522"/>
      <c r="K41" s="522"/>
      <c r="L41" s="522"/>
      <c r="M41" s="169"/>
      <c r="N41" s="569"/>
      <c r="O41" s="169"/>
      <c r="P41" s="169"/>
      <c r="Q41" s="169"/>
      <c r="R41" s="169"/>
      <c r="S41" s="169"/>
      <c r="T41" s="169"/>
    </row>
    <row r="42" spans="1:20">
      <c r="A42" s="247"/>
      <c r="B42" s="570"/>
      <c r="C42" s="522"/>
      <c r="D42" s="522"/>
      <c r="E42" s="545"/>
      <c r="F42" s="522"/>
      <c r="G42" s="522"/>
      <c r="H42" s="833"/>
      <c r="I42" s="522"/>
      <c r="J42" s="522"/>
      <c r="K42" s="522"/>
      <c r="L42" s="522"/>
      <c r="M42" s="169"/>
      <c r="N42" s="169"/>
      <c r="O42" s="169"/>
      <c r="P42" s="169"/>
      <c r="Q42" s="169"/>
      <c r="R42" s="169"/>
      <c r="S42" s="169"/>
      <c r="T42" s="169"/>
    </row>
    <row r="43" spans="1:20">
      <c r="A43" s="247"/>
      <c r="B43" s="570"/>
      <c r="C43" s="522"/>
      <c r="D43" s="522"/>
      <c r="E43" s="247"/>
      <c r="F43" s="522"/>
      <c r="G43" s="522"/>
      <c r="H43" s="833"/>
      <c r="I43" s="522"/>
      <c r="J43" s="522"/>
      <c r="K43" s="522"/>
      <c r="L43" s="522"/>
      <c r="M43" s="169"/>
      <c r="N43" s="169"/>
      <c r="O43" s="169"/>
      <c r="P43" s="169"/>
      <c r="Q43" s="169"/>
      <c r="R43" s="169"/>
      <c r="S43" s="169"/>
      <c r="T43" s="169"/>
    </row>
    <row r="44" spans="1:20">
      <c r="A44" s="247"/>
      <c r="B44" s="571"/>
      <c r="C44" s="522"/>
      <c r="D44" s="522"/>
      <c r="E44" s="247"/>
      <c r="F44" s="522"/>
      <c r="G44" s="522"/>
      <c r="H44" s="833"/>
      <c r="I44" s="522"/>
      <c r="J44" s="522"/>
      <c r="K44" s="522"/>
      <c r="L44" s="522"/>
      <c r="M44" s="169"/>
      <c r="N44" s="169"/>
      <c r="O44" s="169"/>
      <c r="P44" s="169"/>
      <c r="Q44" s="169"/>
      <c r="R44" s="169"/>
      <c r="S44" s="169"/>
      <c r="T44" s="169"/>
    </row>
    <row r="45" spans="1:20">
      <c r="A45" s="247"/>
      <c r="B45" s="570"/>
      <c r="C45" s="522"/>
      <c r="D45" s="522"/>
      <c r="E45" s="247"/>
      <c r="F45" s="522"/>
      <c r="G45" s="522"/>
      <c r="H45" s="833"/>
      <c r="I45" s="522"/>
      <c r="J45" s="522"/>
      <c r="K45" s="522"/>
      <c r="L45" s="522"/>
      <c r="M45" s="169"/>
      <c r="N45" s="169"/>
      <c r="O45" s="169"/>
      <c r="P45" s="169"/>
      <c r="Q45" s="169"/>
      <c r="R45" s="169"/>
      <c r="S45" s="169"/>
      <c r="T45" s="169"/>
    </row>
    <row r="46" spans="1:20">
      <c r="A46" s="247"/>
      <c r="B46" s="572"/>
      <c r="C46" s="522"/>
      <c r="D46" s="522"/>
      <c r="E46" s="247"/>
      <c r="F46" s="522"/>
      <c r="G46" s="522"/>
      <c r="H46" s="833"/>
      <c r="I46" s="522"/>
      <c r="J46" s="522"/>
      <c r="K46" s="522"/>
      <c r="L46" s="522"/>
      <c r="M46" s="169"/>
      <c r="N46" s="169"/>
      <c r="O46" s="169"/>
      <c r="P46" s="169"/>
      <c r="Q46" s="169"/>
      <c r="R46" s="169"/>
      <c r="S46" s="169"/>
      <c r="T46" s="169"/>
    </row>
    <row r="47" spans="1:20">
      <c r="A47" s="247"/>
      <c r="B47" s="573"/>
      <c r="C47" s="574"/>
      <c r="D47" s="574"/>
      <c r="E47" s="575"/>
      <c r="F47" s="574"/>
      <c r="G47" s="574"/>
      <c r="H47" s="834"/>
      <c r="I47" s="522"/>
      <c r="J47" s="522"/>
      <c r="K47" s="522"/>
      <c r="L47" s="522"/>
      <c r="M47" s="169"/>
      <c r="N47" s="169"/>
      <c r="O47" s="169"/>
      <c r="P47" s="169"/>
      <c r="Q47" s="169"/>
      <c r="R47" s="169"/>
      <c r="S47" s="169"/>
      <c r="T47" s="169"/>
    </row>
    <row r="48" spans="1:20">
      <c r="A48" s="247"/>
      <c r="C48" s="522"/>
      <c r="D48" s="522"/>
      <c r="E48" s="247"/>
      <c r="F48" s="522"/>
      <c r="G48" s="522"/>
      <c r="H48" s="247"/>
      <c r="I48" s="522"/>
      <c r="J48" s="522"/>
      <c r="K48" s="522"/>
      <c r="L48" s="522"/>
      <c r="M48" s="169"/>
      <c r="N48" s="169"/>
      <c r="O48" s="169"/>
      <c r="P48" s="169"/>
      <c r="Q48" s="169"/>
      <c r="R48" s="169"/>
      <c r="S48" s="169"/>
      <c r="T48" s="169"/>
    </row>
    <row r="49" spans="1:20">
      <c r="A49" s="247"/>
      <c r="B49" s="247"/>
      <c r="C49" s="522"/>
      <c r="D49" s="522"/>
      <c r="E49" s="247"/>
      <c r="F49" s="522"/>
      <c r="G49" s="522"/>
      <c r="H49" s="247"/>
      <c r="I49" s="522"/>
      <c r="J49" s="522"/>
      <c r="K49" s="522"/>
      <c r="L49" s="522"/>
      <c r="M49" s="169"/>
      <c r="N49" s="169"/>
      <c r="O49" s="169"/>
      <c r="P49" s="169"/>
      <c r="Q49" s="169"/>
      <c r="R49" s="169"/>
      <c r="S49" s="169"/>
      <c r="T49" s="169"/>
    </row>
    <row r="67" s="100" customFormat="1"/>
  </sheetData>
  <dataValidations count="2">
    <dataValidation type="list" allowBlank="1" showInputMessage="1" showErrorMessage="1" errorTitle="Adjustment Type Entry Error" error="An invalid adjustment type was entered._x000a__x000a_Valid values are 1, 2, or 3." sqref="D10:D49">
      <formula1>"1,2,3"</formula1>
    </dataValidation>
    <dataValidation type="list" allowBlank="1" showInputMessage="1" showErrorMessage="1" errorTitle="Account Input Error" error="The account number entered is not valid." sqref="C10:C49">
      <formula1>ValidAccount1</formula1>
    </dataValidation>
  </dataValidations>
  <pageMargins left="1" right="0.25" top="1.25" bottom="0.5" header="0.5" footer="0.25"/>
  <pageSetup scale="60" orientation="portrait" r:id="rId1"/>
  <headerFooter scaleWithDoc="0" alignWithMargins="0">
    <oddHeader>&amp;R&amp;"Times New Roman,Regular"PacifiCorp Docket UE-100749
Exhibit No. ___ (MDF-2)
Page &amp;P of &amp;N
Revised 12/6/10</oddHeader>
  </headerFooter>
  <drawing r:id="rId2"/>
</worksheet>
</file>

<file path=xl/worksheets/sheet39.xml><?xml version="1.0" encoding="utf-8"?>
<worksheet xmlns="http://schemas.openxmlformats.org/spreadsheetml/2006/main" xmlns:r="http://schemas.openxmlformats.org/officeDocument/2006/relationships">
  <dimension ref="A1:L372"/>
  <sheetViews>
    <sheetView tabSelected="1" zoomScaleNormal="100" workbookViewId="0">
      <selection activeCell="I6" sqref="I6"/>
    </sheetView>
  </sheetViews>
  <sheetFormatPr defaultColWidth="10" defaultRowHeight="12.75"/>
  <cols>
    <col min="1" max="1" width="2.5703125" style="110" customWidth="1"/>
    <col min="2" max="2" width="36" style="110" customWidth="1"/>
    <col min="3" max="3" width="19.5703125" style="110" customWidth="1"/>
    <col min="4" max="4" width="11.28515625" style="110" bestFit="1" customWidth="1"/>
    <col min="5" max="5" width="5.85546875" style="235" customWidth="1"/>
    <col min="6" max="6" width="15.140625" style="110" customWidth="1"/>
    <col min="7" max="7" width="11.140625" style="110" customWidth="1"/>
    <col min="8" max="8" width="13.42578125" style="110" customWidth="1"/>
    <col min="9" max="9" width="16" style="110" customWidth="1"/>
    <col min="10" max="10" width="8.28515625" style="110" customWidth="1"/>
    <col min="11" max="255" width="10" style="110"/>
    <col min="256" max="256" width="2.5703125" style="110" customWidth="1"/>
    <col min="257" max="257" width="7.140625" style="110" customWidth="1"/>
    <col min="258" max="258" width="23.5703125" style="110" customWidth="1"/>
    <col min="259" max="259" width="9.7109375" style="110" customWidth="1"/>
    <col min="260" max="260" width="4.7109375" style="110" customWidth="1"/>
    <col min="261" max="261" width="11" style="110" bestFit="1" customWidth="1"/>
    <col min="262" max="262" width="11.140625" style="110" customWidth="1"/>
    <col min="263" max="263" width="10.28515625" style="110" customWidth="1"/>
    <col min="264" max="264" width="13" style="110" customWidth="1"/>
    <col min="265" max="265" width="8.28515625" style="110" customWidth="1"/>
    <col min="266" max="511" width="10" style="110"/>
    <col min="512" max="512" width="2.5703125" style="110" customWidth="1"/>
    <col min="513" max="513" width="7.140625" style="110" customWidth="1"/>
    <col min="514" max="514" width="23.5703125" style="110" customWidth="1"/>
    <col min="515" max="515" width="9.7109375" style="110" customWidth="1"/>
    <col min="516" max="516" width="4.7109375" style="110" customWidth="1"/>
    <col min="517" max="517" width="11" style="110" bestFit="1" customWidth="1"/>
    <col min="518" max="518" width="11.140625" style="110" customWidth="1"/>
    <col min="519" max="519" width="10.28515625" style="110" customWidth="1"/>
    <col min="520" max="520" width="13" style="110" customWidth="1"/>
    <col min="521" max="521" width="8.28515625" style="110" customWidth="1"/>
    <col min="522" max="767" width="10" style="110"/>
    <col min="768" max="768" width="2.5703125" style="110" customWidth="1"/>
    <col min="769" max="769" width="7.140625" style="110" customWidth="1"/>
    <col min="770" max="770" width="23.5703125" style="110" customWidth="1"/>
    <col min="771" max="771" width="9.7109375" style="110" customWidth="1"/>
    <col min="772" max="772" width="4.7109375" style="110" customWidth="1"/>
    <col min="773" max="773" width="11" style="110" bestFit="1" customWidth="1"/>
    <col min="774" max="774" width="11.140625" style="110" customWidth="1"/>
    <col min="775" max="775" width="10.28515625" style="110" customWidth="1"/>
    <col min="776" max="776" width="13" style="110" customWidth="1"/>
    <col min="777" max="777" width="8.28515625" style="110" customWidth="1"/>
    <col min="778" max="1023" width="10" style="110"/>
    <col min="1024" max="1024" width="2.5703125" style="110" customWidth="1"/>
    <col min="1025" max="1025" width="7.140625" style="110" customWidth="1"/>
    <col min="1026" max="1026" width="23.5703125" style="110" customWidth="1"/>
    <col min="1027" max="1027" width="9.7109375" style="110" customWidth="1"/>
    <col min="1028" max="1028" width="4.7109375" style="110" customWidth="1"/>
    <col min="1029" max="1029" width="11" style="110" bestFit="1" customWidth="1"/>
    <col min="1030" max="1030" width="11.140625" style="110" customWidth="1"/>
    <col min="1031" max="1031" width="10.28515625" style="110" customWidth="1"/>
    <col min="1032" max="1032" width="13" style="110" customWidth="1"/>
    <col min="1033" max="1033" width="8.28515625" style="110" customWidth="1"/>
    <col min="1034" max="1279" width="10" style="110"/>
    <col min="1280" max="1280" width="2.5703125" style="110" customWidth="1"/>
    <col min="1281" max="1281" width="7.140625" style="110" customWidth="1"/>
    <col min="1282" max="1282" width="23.5703125" style="110" customWidth="1"/>
    <col min="1283" max="1283" width="9.7109375" style="110" customWidth="1"/>
    <col min="1284" max="1284" width="4.7109375" style="110" customWidth="1"/>
    <col min="1285" max="1285" width="11" style="110" bestFit="1" customWidth="1"/>
    <col min="1286" max="1286" width="11.140625" style="110" customWidth="1"/>
    <col min="1287" max="1287" width="10.28515625" style="110" customWidth="1"/>
    <col min="1288" max="1288" width="13" style="110" customWidth="1"/>
    <col min="1289" max="1289" width="8.28515625" style="110" customWidth="1"/>
    <col min="1290" max="1535" width="10" style="110"/>
    <col min="1536" max="1536" width="2.5703125" style="110" customWidth="1"/>
    <col min="1537" max="1537" width="7.140625" style="110" customWidth="1"/>
    <col min="1538" max="1538" width="23.5703125" style="110" customWidth="1"/>
    <col min="1539" max="1539" width="9.7109375" style="110" customWidth="1"/>
    <col min="1540" max="1540" width="4.7109375" style="110" customWidth="1"/>
    <col min="1541" max="1541" width="11" style="110" bestFit="1" customWidth="1"/>
    <col min="1542" max="1542" width="11.140625" style="110" customWidth="1"/>
    <col min="1543" max="1543" width="10.28515625" style="110" customWidth="1"/>
    <col min="1544" max="1544" width="13" style="110" customWidth="1"/>
    <col min="1545" max="1545" width="8.28515625" style="110" customWidth="1"/>
    <col min="1546" max="1791" width="10" style="110"/>
    <col min="1792" max="1792" width="2.5703125" style="110" customWidth="1"/>
    <col min="1793" max="1793" width="7.140625" style="110" customWidth="1"/>
    <col min="1794" max="1794" width="23.5703125" style="110" customWidth="1"/>
    <col min="1795" max="1795" width="9.7109375" style="110" customWidth="1"/>
    <col min="1796" max="1796" width="4.7109375" style="110" customWidth="1"/>
    <col min="1797" max="1797" width="11" style="110" bestFit="1" customWidth="1"/>
    <col min="1798" max="1798" width="11.140625" style="110" customWidth="1"/>
    <col min="1799" max="1799" width="10.28515625" style="110" customWidth="1"/>
    <col min="1800" max="1800" width="13" style="110" customWidth="1"/>
    <col min="1801" max="1801" width="8.28515625" style="110" customWidth="1"/>
    <col min="1802" max="2047" width="10" style="110"/>
    <col min="2048" max="2048" width="2.5703125" style="110" customWidth="1"/>
    <col min="2049" max="2049" width="7.140625" style="110" customWidth="1"/>
    <col min="2050" max="2050" width="23.5703125" style="110" customWidth="1"/>
    <col min="2051" max="2051" width="9.7109375" style="110" customWidth="1"/>
    <col min="2052" max="2052" width="4.7109375" style="110" customWidth="1"/>
    <col min="2053" max="2053" width="11" style="110" bestFit="1" customWidth="1"/>
    <col min="2054" max="2054" width="11.140625" style="110" customWidth="1"/>
    <col min="2055" max="2055" width="10.28515625" style="110" customWidth="1"/>
    <col min="2056" max="2056" width="13" style="110" customWidth="1"/>
    <col min="2057" max="2057" width="8.28515625" style="110" customWidth="1"/>
    <col min="2058" max="2303" width="10" style="110"/>
    <col min="2304" max="2304" width="2.5703125" style="110" customWidth="1"/>
    <col min="2305" max="2305" width="7.140625" style="110" customWidth="1"/>
    <col min="2306" max="2306" width="23.5703125" style="110" customWidth="1"/>
    <col min="2307" max="2307" width="9.7109375" style="110" customWidth="1"/>
    <col min="2308" max="2308" width="4.7109375" style="110" customWidth="1"/>
    <col min="2309" max="2309" width="11" style="110" bestFit="1" customWidth="1"/>
    <col min="2310" max="2310" width="11.140625" style="110" customWidth="1"/>
    <col min="2311" max="2311" width="10.28515625" style="110" customWidth="1"/>
    <col min="2312" max="2312" width="13" style="110" customWidth="1"/>
    <col min="2313" max="2313" width="8.28515625" style="110" customWidth="1"/>
    <col min="2314" max="2559" width="10" style="110"/>
    <col min="2560" max="2560" width="2.5703125" style="110" customWidth="1"/>
    <col min="2561" max="2561" width="7.140625" style="110" customWidth="1"/>
    <col min="2562" max="2562" width="23.5703125" style="110" customWidth="1"/>
    <col min="2563" max="2563" width="9.7109375" style="110" customWidth="1"/>
    <col min="2564" max="2564" width="4.7109375" style="110" customWidth="1"/>
    <col min="2565" max="2565" width="11" style="110" bestFit="1" customWidth="1"/>
    <col min="2566" max="2566" width="11.140625" style="110" customWidth="1"/>
    <col min="2567" max="2567" width="10.28515625" style="110" customWidth="1"/>
    <col min="2568" max="2568" width="13" style="110" customWidth="1"/>
    <col min="2569" max="2569" width="8.28515625" style="110" customWidth="1"/>
    <col min="2570" max="2815" width="10" style="110"/>
    <col min="2816" max="2816" width="2.5703125" style="110" customWidth="1"/>
    <col min="2817" max="2817" width="7.140625" style="110" customWidth="1"/>
    <col min="2818" max="2818" width="23.5703125" style="110" customWidth="1"/>
    <col min="2819" max="2819" width="9.7109375" style="110" customWidth="1"/>
    <col min="2820" max="2820" width="4.7109375" style="110" customWidth="1"/>
    <col min="2821" max="2821" width="11" style="110" bestFit="1" customWidth="1"/>
    <col min="2822" max="2822" width="11.140625" style="110" customWidth="1"/>
    <col min="2823" max="2823" width="10.28515625" style="110" customWidth="1"/>
    <col min="2824" max="2824" width="13" style="110" customWidth="1"/>
    <col min="2825" max="2825" width="8.28515625" style="110" customWidth="1"/>
    <col min="2826" max="3071" width="10" style="110"/>
    <col min="3072" max="3072" width="2.5703125" style="110" customWidth="1"/>
    <col min="3073" max="3073" width="7.140625" style="110" customWidth="1"/>
    <col min="3074" max="3074" width="23.5703125" style="110" customWidth="1"/>
    <col min="3075" max="3075" width="9.7109375" style="110" customWidth="1"/>
    <col min="3076" max="3076" width="4.7109375" style="110" customWidth="1"/>
    <col min="3077" max="3077" width="11" style="110" bestFit="1" customWidth="1"/>
    <col min="3078" max="3078" width="11.140625" style="110" customWidth="1"/>
    <col min="3079" max="3079" width="10.28515625" style="110" customWidth="1"/>
    <col min="3080" max="3080" width="13" style="110" customWidth="1"/>
    <col min="3081" max="3081" width="8.28515625" style="110" customWidth="1"/>
    <col min="3082" max="3327" width="10" style="110"/>
    <col min="3328" max="3328" width="2.5703125" style="110" customWidth="1"/>
    <col min="3329" max="3329" width="7.140625" style="110" customWidth="1"/>
    <col min="3330" max="3330" width="23.5703125" style="110" customWidth="1"/>
    <col min="3331" max="3331" width="9.7109375" style="110" customWidth="1"/>
    <col min="3332" max="3332" width="4.7109375" style="110" customWidth="1"/>
    <col min="3333" max="3333" width="11" style="110" bestFit="1" customWidth="1"/>
    <col min="3334" max="3334" width="11.140625" style="110" customWidth="1"/>
    <col min="3335" max="3335" width="10.28515625" style="110" customWidth="1"/>
    <col min="3336" max="3336" width="13" style="110" customWidth="1"/>
    <col min="3337" max="3337" width="8.28515625" style="110" customWidth="1"/>
    <col min="3338" max="3583" width="10" style="110"/>
    <col min="3584" max="3584" width="2.5703125" style="110" customWidth="1"/>
    <col min="3585" max="3585" width="7.140625" style="110" customWidth="1"/>
    <col min="3586" max="3586" width="23.5703125" style="110" customWidth="1"/>
    <col min="3587" max="3587" width="9.7109375" style="110" customWidth="1"/>
    <col min="3588" max="3588" width="4.7109375" style="110" customWidth="1"/>
    <col min="3589" max="3589" width="11" style="110" bestFit="1" customWidth="1"/>
    <col min="3590" max="3590" width="11.140625" style="110" customWidth="1"/>
    <col min="3591" max="3591" width="10.28515625" style="110" customWidth="1"/>
    <col min="3592" max="3592" width="13" style="110" customWidth="1"/>
    <col min="3593" max="3593" width="8.28515625" style="110" customWidth="1"/>
    <col min="3594" max="3839" width="10" style="110"/>
    <col min="3840" max="3840" width="2.5703125" style="110" customWidth="1"/>
    <col min="3841" max="3841" width="7.140625" style="110" customWidth="1"/>
    <col min="3842" max="3842" width="23.5703125" style="110" customWidth="1"/>
    <col min="3843" max="3843" width="9.7109375" style="110" customWidth="1"/>
    <col min="3844" max="3844" width="4.7109375" style="110" customWidth="1"/>
    <col min="3845" max="3845" width="11" style="110" bestFit="1" customWidth="1"/>
    <col min="3846" max="3846" width="11.140625" style="110" customWidth="1"/>
    <col min="3847" max="3847" width="10.28515625" style="110" customWidth="1"/>
    <col min="3848" max="3848" width="13" style="110" customWidth="1"/>
    <col min="3849" max="3849" width="8.28515625" style="110" customWidth="1"/>
    <col min="3850" max="4095" width="10" style="110"/>
    <col min="4096" max="4096" width="2.5703125" style="110" customWidth="1"/>
    <col min="4097" max="4097" width="7.140625" style="110" customWidth="1"/>
    <col min="4098" max="4098" width="23.5703125" style="110" customWidth="1"/>
    <col min="4099" max="4099" width="9.7109375" style="110" customWidth="1"/>
    <col min="4100" max="4100" width="4.7109375" style="110" customWidth="1"/>
    <col min="4101" max="4101" width="11" style="110" bestFit="1" customWidth="1"/>
    <col min="4102" max="4102" width="11.140625" style="110" customWidth="1"/>
    <col min="4103" max="4103" width="10.28515625" style="110" customWidth="1"/>
    <col min="4104" max="4104" width="13" style="110" customWidth="1"/>
    <col min="4105" max="4105" width="8.28515625" style="110" customWidth="1"/>
    <col min="4106" max="4351" width="10" style="110"/>
    <col min="4352" max="4352" width="2.5703125" style="110" customWidth="1"/>
    <col min="4353" max="4353" width="7.140625" style="110" customWidth="1"/>
    <col min="4354" max="4354" width="23.5703125" style="110" customWidth="1"/>
    <col min="4355" max="4355" width="9.7109375" style="110" customWidth="1"/>
    <col min="4356" max="4356" width="4.7109375" style="110" customWidth="1"/>
    <col min="4357" max="4357" width="11" style="110" bestFit="1" customWidth="1"/>
    <col min="4358" max="4358" width="11.140625" style="110" customWidth="1"/>
    <col min="4359" max="4359" width="10.28515625" style="110" customWidth="1"/>
    <col min="4360" max="4360" width="13" style="110" customWidth="1"/>
    <col min="4361" max="4361" width="8.28515625" style="110" customWidth="1"/>
    <col min="4362" max="4607" width="10" style="110"/>
    <col min="4608" max="4608" width="2.5703125" style="110" customWidth="1"/>
    <col min="4609" max="4609" width="7.140625" style="110" customWidth="1"/>
    <col min="4610" max="4610" width="23.5703125" style="110" customWidth="1"/>
    <col min="4611" max="4611" width="9.7109375" style="110" customWidth="1"/>
    <col min="4612" max="4612" width="4.7109375" style="110" customWidth="1"/>
    <col min="4613" max="4613" width="11" style="110" bestFit="1" customWidth="1"/>
    <col min="4614" max="4614" width="11.140625" style="110" customWidth="1"/>
    <col min="4615" max="4615" width="10.28515625" style="110" customWidth="1"/>
    <col min="4616" max="4616" width="13" style="110" customWidth="1"/>
    <col min="4617" max="4617" width="8.28515625" style="110" customWidth="1"/>
    <col min="4618" max="4863" width="10" style="110"/>
    <col min="4864" max="4864" width="2.5703125" style="110" customWidth="1"/>
    <col min="4865" max="4865" width="7.140625" style="110" customWidth="1"/>
    <col min="4866" max="4866" width="23.5703125" style="110" customWidth="1"/>
    <col min="4867" max="4867" width="9.7109375" style="110" customWidth="1"/>
    <col min="4868" max="4868" width="4.7109375" style="110" customWidth="1"/>
    <col min="4869" max="4869" width="11" style="110" bestFit="1" customWidth="1"/>
    <col min="4870" max="4870" width="11.140625" style="110" customWidth="1"/>
    <col min="4871" max="4871" width="10.28515625" style="110" customWidth="1"/>
    <col min="4872" max="4872" width="13" style="110" customWidth="1"/>
    <col min="4873" max="4873" width="8.28515625" style="110" customWidth="1"/>
    <col min="4874" max="5119" width="10" style="110"/>
    <col min="5120" max="5120" width="2.5703125" style="110" customWidth="1"/>
    <col min="5121" max="5121" width="7.140625" style="110" customWidth="1"/>
    <col min="5122" max="5122" width="23.5703125" style="110" customWidth="1"/>
    <col min="5123" max="5123" width="9.7109375" style="110" customWidth="1"/>
    <col min="5124" max="5124" width="4.7109375" style="110" customWidth="1"/>
    <col min="5125" max="5125" width="11" style="110" bestFit="1" customWidth="1"/>
    <col min="5126" max="5126" width="11.140625" style="110" customWidth="1"/>
    <col min="5127" max="5127" width="10.28515625" style="110" customWidth="1"/>
    <col min="5128" max="5128" width="13" style="110" customWidth="1"/>
    <col min="5129" max="5129" width="8.28515625" style="110" customWidth="1"/>
    <col min="5130" max="5375" width="10" style="110"/>
    <col min="5376" max="5376" width="2.5703125" style="110" customWidth="1"/>
    <col min="5377" max="5377" width="7.140625" style="110" customWidth="1"/>
    <col min="5378" max="5378" width="23.5703125" style="110" customWidth="1"/>
    <col min="5379" max="5379" width="9.7109375" style="110" customWidth="1"/>
    <col min="5380" max="5380" width="4.7109375" style="110" customWidth="1"/>
    <col min="5381" max="5381" width="11" style="110" bestFit="1" customWidth="1"/>
    <col min="5382" max="5382" width="11.140625" style="110" customWidth="1"/>
    <col min="5383" max="5383" width="10.28515625" style="110" customWidth="1"/>
    <col min="5384" max="5384" width="13" style="110" customWidth="1"/>
    <col min="5385" max="5385" width="8.28515625" style="110" customWidth="1"/>
    <col min="5386" max="5631" width="10" style="110"/>
    <col min="5632" max="5632" width="2.5703125" style="110" customWidth="1"/>
    <col min="5633" max="5633" width="7.140625" style="110" customWidth="1"/>
    <col min="5634" max="5634" width="23.5703125" style="110" customWidth="1"/>
    <col min="5635" max="5635" width="9.7109375" style="110" customWidth="1"/>
    <col min="5636" max="5636" width="4.7109375" style="110" customWidth="1"/>
    <col min="5637" max="5637" width="11" style="110" bestFit="1" customWidth="1"/>
    <col min="5638" max="5638" width="11.140625" style="110" customWidth="1"/>
    <col min="5639" max="5639" width="10.28515625" style="110" customWidth="1"/>
    <col min="5640" max="5640" width="13" style="110" customWidth="1"/>
    <col min="5641" max="5641" width="8.28515625" style="110" customWidth="1"/>
    <col min="5642" max="5887" width="10" style="110"/>
    <col min="5888" max="5888" width="2.5703125" style="110" customWidth="1"/>
    <col min="5889" max="5889" width="7.140625" style="110" customWidth="1"/>
    <col min="5890" max="5890" width="23.5703125" style="110" customWidth="1"/>
    <col min="5891" max="5891" width="9.7109375" style="110" customWidth="1"/>
    <col min="5892" max="5892" width="4.7109375" style="110" customWidth="1"/>
    <col min="5893" max="5893" width="11" style="110" bestFit="1" customWidth="1"/>
    <col min="5894" max="5894" width="11.140625" style="110" customWidth="1"/>
    <col min="5895" max="5895" width="10.28515625" style="110" customWidth="1"/>
    <col min="5896" max="5896" width="13" style="110" customWidth="1"/>
    <col min="5897" max="5897" width="8.28515625" style="110" customWidth="1"/>
    <col min="5898" max="6143" width="10" style="110"/>
    <col min="6144" max="6144" width="2.5703125" style="110" customWidth="1"/>
    <col min="6145" max="6145" width="7.140625" style="110" customWidth="1"/>
    <col min="6146" max="6146" width="23.5703125" style="110" customWidth="1"/>
    <col min="6147" max="6147" width="9.7109375" style="110" customWidth="1"/>
    <col min="6148" max="6148" width="4.7109375" style="110" customWidth="1"/>
    <col min="6149" max="6149" width="11" style="110" bestFit="1" customWidth="1"/>
    <col min="6150" max="6150" width="11.140625" style="110" customWidth="1"/>
    <col min="6151" max="6151" width="10.28515625" style="110" customWidth="1"/>
    <col min="6152" max="6152" width="13" style="110" customWidth="1"/>
    <col min="6153" max="6153" width="8.28515625" style="110" customWidth="1"/>
    <col min="6154" max="6399" width="10" style="110"/>
    <col min="6400" max="6400" width="2.5703125" style="110" customWidth="1"/>
    <col min="6401" max="6401" width="7.140625" style="110" customWidth="1"/>
    <col min="6402" max="6402" width="23.5703125" style="110" customWidth="1"/>
    <col min="6403" max="6403" width="9.7109375" style="110" customWidth="1"/>
    <col min="6404" max="6404" width="4.7109375" style="110" customWidth="1"/>
    <col min="6405" max="6405" width="11" style="110" bestFit="1" customWidth="1"/>
    <col min="6406" max="6406" width="11.140625" style="110" customWidth="1"/>
    <col min="6407" max="6407" width="10.28515625" style="110" customWidth="1"/>
    <col min="6408" max="6408" width="13" style="110" customWidth="1"/>
    <col min="6409" max="6409" width="8.28515625" style="110" customWidth="1"/>
    <col min="6410" max="6655" width="10" style="110"/>
    <col min="6656" max="6656" width="2.5703125" style="110" customWidth="1"/>
    <col min="6657" max="6657" width="7.140625" style="110" customWidth="1"/>
    <col min="6658" max="6658" width="23.5703125" style="110" customWidth="1"/>
    <col min="6659" max="6659" width="9.7109375" style="110" customWidth="1"/>
    <col min="6660" max="6660" width="4.7109375" style="110" customWidth="1"/>
    <col min="6661" max="6661" width="11" style="110" bestFit="1" customWidth="1"/>
    <col min="6662" max="6662" width="11.140625" style="110" customWidth="1"/>
    <col min="6663" max="6663" width="10.28515625" style="110" customWidth="1"/>
    <col min="6664" max="6664" width="13" style="110" customWidth="1"/>
    <col min="6665" max="6665" width="8.28515625" style="110" customWidth="1"/>
    <col min="6666" max="6911" width="10" style="110"/>
    <col min="6912" max="6912" width="2.5703125" style="110" customWidth="1"/>
    <col min="6913" max="6913" width="7.140625" style="110" customWidth="1"/>
    <col min="6914" max="6914" width="23.5703125" style="110" customWidth="1"/>
    <col min="6915" max="6915" width="9.7109375" style="110" customWidth="1"/>
    <col min="6916" max="6916" width="4.7109375" style="110" customWidth="1"/>
    <col min="6917" max="6917" width="11" style="110" bestFit="1" customWidth="1"/>
    <col min="6918" max="6918" width="11.140625" style="110" customWidth="1"/>
    <col min="6919" max="6919" width="10.28515625" style="110" customWidth="1"/>
    <col min="6920" max="6920" width="13" style="110" customWidth="1"/>
    <col min="6921" max="6921" width="8.28515625" style="110" customWidth="1"/>
    <col min="6922" max="7167" width="10" style="110"/>
    <col min="7168" max="7168" width="2.5703125" style="110" customWidth="1"/>
    <col min="7169" max="7169" width="7.140625" style="110" customWidth="1"/>
    <col min="7170" max="7170" width="23.5703125" style="110" customWidth="1"/>
    <col min="7171" max="7171" width="9.7109375" style="110" customWidth="1"/>
    <col min="7172" max="7172" width="4.7109375" style="110" customWidth="1"/>
    <col min="7173" max="7173" width="11" style="110" bestFit="1" customWidth="1"/>
    <col min="7174" max="7174" width="11.140625" style="110" customWidth="1"/>
    <col min="7175" max="7175" width="10.28515625" style="110" customWidth="1"/>
    <col min="7176" max="7176" width="13" style="110" customWidth="1"/>
    <col min="7177" max="7177" width="8.28515625" style="110" customWidth="1"/>
    <col min="7178" max="7423" width="10" style="110"/>
    <col min="7424" max="7424" width="2.5703125" style="110" customWidth="1"/>
    <col min="7425" max="7425" width="7.140625" style="110" customWidth="1"/>
    <col min="7426" max="7426" width="23.5703125" style="110" customWidth="1"/>
    <col min="7427" max="7427" width="9.7109375" style="110" customWidth="1"/>
    <col min="7428" max="7428" width="4.7109375" style="110" customWidth="1"/>
    <col min="7429" max="7429" width="11" style="110" bestFit="1" customWidth="1"/>
    <col min="7430" max="7430" width="11.140625" style="110" customWidth="1"/>
    <col min="7431" max="7431" width="10.28515625" style="110" customWidth="1"/>
    <col min="7432" max="7432" width="13" style="110" customWidth="1"/>
    <col min="7433" max="7433" width="8.28515625" style="110" customWidth="1"/>
    <col min="7434" max="7679" width="10" style="110"/>
    <col min="7680" max="7680" width="2.5703125" style="110" customWidth="1"/>
    <col min="7681" max="7681" width="7.140625" style="110" customWidth="1"/>
    <col min="7682" max="7682" width="23.5703125" style="110" customWidth="1"/>
    <col min="7683" max="7683" width="9.7109375" style="110" customWidth="1"/>
    <col min="7684" max="7684" width="4.7109375" style="110" customWidth="1"/>
    <col min="7685" max="7685" width="11" style="110" bestFit="1" customWidth="1"/>
    <col min="7686" max="7686" width="11.140625" style="110" customWidth="1"/>
    <col min="7687" max="7687" width="10.28515625" style="110" customWidth="1"/>
    <col min="7688" max="7688" width="13" style="110" customWidth="1"/>
    <col min="7689" max="7689" width="8.28515625" style="110" customWidth="1"/>
    <col min="7690" max="7935" width="10" style="110"/>
    <col min="7936" max="7936" width="2.5703125" style="110" customWidth="1"/>
    <col min="7937" max="7937" width="7.140625" style="110" customWidth="1"/>
    <col min="7938" max="7938" width="23.5703125" style="110" customWidth="1"/>
    <col min="7939" max="7939" width="9.7109375" style="110" customWidth="1"/>
    <col min="7940" max="7940" width="4.7109375" style="110" customWidth="1"/>
    <col min="7941" max="7941" width="11" style="110" bestFit="1" customWidth="1"/>
    <col min="7942" max="7942" width="11.140625" style="110" customWidth="1"/>
    <col min="7943" max="7943" width="10.28515625" style="110" customWidth="1"/>
    <col min="7944" max="7944" width="13" style="110" customWidth="1"/>
    <col min="7945" max="7945" width="8.28515625" style="110" customWidth="1"/>
    <col min="7946" max="8191" width="10" style="110"/>
    <col min="8192" max="8192" width="2.5703125" style="110" customWidth="1"/>
    <col min="8193" max="8193" width="7.140625" style="110" customWidth="1"/>
    <col min="8194" max="8194" width="23.5703125" style="110" customWidth="1"/>
    <col min="8195" max="8195" width="9.7109375" style="110" customWidth="1"/>
    <col min="8196" max="8196" width="4.7109375" style="110" customWidth="1"/>
    <col min="8197" max="8197" width="11" style="110" bestFit="1" customWidth="1"/>
    <col min="8198" max="8198" width="11.140625" style="110" customWidth="1"/>
    <col min="8199" max="8199" width="10.28515625" style="110" customWidth="1"/>
    <col min="8200" max="8200" width="13" style="110" customWidth="1"/>
    <col min="8201" max="8201" width="8.28515625" style="110" customWidth="1"/>
    <col min="8202" max="8447" width="10" style="110"/>
    <col min="8448" max="8448" width="2.5703125" style="110" customWidth="1"/>
    <col min="8449" max="8449" width="7.140625" style="110" customWidth="1"/>
    <col min="8450" max="8450" width="23.5703125" style="110" customWidth="1"/>
    <col min="8451" max="8451" width="9.7109375" style="110" customWidth="1"/>
    <col min="8452" max="8452" width="4.7109375" style="110" customWidth="1"/>
    <col min="8453" max="8453" width="11" style="110" bestFit="1" customWidth="1"/>
    <col min="8454" max="8454" width="11.140625" style="110" customWidth="1"/>
    <col min="8455" max="8455" width="10.28515625" style="110" customWidth="1"/>
    <col min="8456" max="8456" width="13" style="110" customWidth="1"/>
    <col min="8457" max="8457" width="8.28515625" style="110" customWidth="1"/>
    <col min="8458" max="8703" width="10" style="110"/>
    <col min="8704" max="8704" width="2.5703125" style="110" customWidth="1"/>
    <col min="8705" max="8705" width="7.140625" style="110" customWidth="1"/>
    <col min="8706" max="8706" width="23.5703125" style="110" customWidth="1"/>
    <col min="8707" max="8707" width="9.7109375" style="110" customWidth="1"/>
    <col min="8708" max="8708" width="4.7109375" style="110" customWidth="1"/>
    <col min="8709" max="8709" width="11" style="110" bestFit="1" customWidth="1"/>
    <col min="8710" max="8710" width="11.140625" style="110" customWidth="1"/>
    <col min="8711" max="8711" width="10.28515625" style="110" customWidth="1"/>
    <col min="8712" max="8712" width="13" style="110" customWidth="1"/>
    <col min="8713" max="8713" width="8.28515625" style="110" customWidth="1"/>
    <col min="8714" max="8959" width="10" style="110"/>
    <col min="8960" max="8960" width="2.5703125" style="110" customWidth="1"/>
    <col min="8961" max="8961" width="7.140625" style="110" customWidth="1"/>
    <col min="8962" max="8962" width="23.5703125" style="110" customWidth="1"/>
    <col min="8963" max="8963" width="9.7109375" style="110" customWidth="1"/>
    <col min="8964" max="8964" width="4.7109375" style="110" customWidth="1"/>
    <col min="8965" max="8965" width="11" style="110" bestFit="1" customWidth="1"/>
    <col min="8966" max="8966" width="11.140625" style="110" customWidth="1"/>
    <col min="8967" max="8967" width="10.28515625" style="110" customWidth="1"/>
    <col min="8968" max="8968" width="13" style="110" customWidth="1"/>
    <col min="8969" max="8969" width="8.28515625" style="110" customWidth="1"/>
    <col min="8970" max="9215" width="10" style="110"/>
    <col min="9216" max="9216" width="2.5703125" style="110" customWidth="1"/>
    <col min="9217" max="9217" width="7.140625" style="110" customWidth="1"/>
    <col min="9218" max="9218" width="23.5703125" style="110" customWidth="1"/>
    <col min="9219" max="9219" width="9.7109375" style="110" customWidth="1"/>
    <col min="9220" max="9220" width="4.7109375" style="110" customWidth="1"/>
    <col min="9221" max="9221" width="11" style="110" bestFit="1" customWidth="1"/>
    <col min="9222" max="9222" width="11.140625" style="110" customWidth="1"/>
    <col min="9223" max="9223" width="10.28515625" style="110" customWidth="1"/>
    <col min="9224" max="9224" width="13" style="110" customWidth="1"/>
    <col min="9225" max="9225" width="8.28515625" style="110" customWidth="1"/>
    <col min="9226" max="9471" width="10" style="110"/>
    <col min="9472" max="9472" width="2.5703125" style="110" customWidth="1"/>
    <col min="9473" max="9473" width="7.140625" style="110" customWidth="1"/>
    <col min="9474" max="9474" width="23.5703125" style="110" customWidth="1"/>
    <col min="9475" max="9475" width="9.7109375" style="110" customWidth="1"/>
    <col min="9476" max="9476" width="4.7109375" style="110" customWidth="1"/>
    <col min="9477" max="9477" width="11" style="110" bestFit="1" customWidth="1"/>
    <col min="9478" max="9478" width="11.140625" style="110" customWidth="1"/>
    <col min="9479" max="9479" width="10.28515625" style="110" customWidth="1"/>
    <col min="9480" max="9480" width="13" style="110" customWidth="1"/>
    <col min="9481" max="9481" width="8.28515625" style="110" customWidth="1"/>
    <col min="9482" max="9727" width="10" style="110"/>
    <col min="9728" max="9728" width="2.5703125" style="110" customWidth="1"/>
    <col min="9729" max="9729" width="7.140625" style="110" customWidth="1"/>
    <col min="9730" max="9730" width="23.5703125" style="110" customWidth="1"/>
    <col min="9731" max="9731" width="9.7109375" style="110" customWidth="1"/>
    <col min="9732" max="9732" width="4.7109375" style="110" customWidth="1"/>
    <col min="9733" max="9733" width="11" style="110" bestFit="1" customWidth="1"/>
    <col min="9734" max="9734" width="11.140625" style="110" customWidth="1"/>
    <col min="9735" max="9735" width="10.28515625" style="110" customWidth="1"/>
    <col min="9736" max="9736" width="13" style="110" customWidth="1"/>
    <col min="9737" max="9737" width="8.28515625" style="110" customWidth="1"/>
    <col min="9738" max="9983" width="10" style="110"/>
    <col min="9984" max="9984" width="2.5703125" style="110" customWidth="1"/>
    <col min="9985" max="9985" width="7.140625" style="110" customWidth="1"/>
    <col min="9986" max="9986" width="23.5703125" style="110" customWidth="1"/>
    <col min="9987" max="9987" width="9.7109375" style="110" customWidth="1"/>
    <col min="9988" max="9988" width="4.7109375" style="110" customWidth="1"/>
    <col min="9989" max="9989" width="11" style="110" bestFit="1" customWidth="1"/>
    <col min="9990" max="9990" width="11.140625" style="110" customWidth="1"/>
    <col min="9991" max="9991" width="10.28515625" style="110" customWidth="1"/>
    <col min="9992" max="9992" width="13" style="110" customWidth="1"/>
    <col min="9993" max="9993" width="8.28515625" style="110" customWidth="1"/>
    <col min="9994" max="10239" width="10" style="110"/>
    <col min="10240" max="10240" width="2.5703125" style="110" customWidth="1"/>
    <col min="10241" max="10241" width="7.140625" style="110" customWidth="1"/>
    <col min="10242" max="10242" width="23.5703125" style="110" customWidth="1"/>
    <col min="10243" max="10243" width="9.7109375" style="110" customWidth="1"/>
    <col min="10244" max="10244" width="4.7109375" style="110" customWidth="1"/>
    <col min="10245" max="10245" width="11" style="110" bestFit="1" customWidth="1"/>
    <col min="10246" max="10246" width="11.140625" style="110" customWidth="1"/>
    <col min="10247" max="10247" width="10.28515625" style="110" customWidth="1"/>
    <col min="10248" max="10248" width="13" style="110" customWidth="1"/>
    <col min="10249" max="10249" width="8.28515625" style="110" customWidth="1"/>
    <col min="10250" max="10495" width="10" style="110"/>
    <col min="10496" max="10496" width="2.5703125" style="110" customWidth="1"/>
    <col min="10497" max="10497" width="7.140625" style="110" customWidth="1"/>
    <col min="10498" max="10498" width="23.5703125" style="110" customWidth="1"/>
    <col min="10499" max="10499" width="9.7109375" style="110" customWidth="1"/>
    <col min="10500" max="10500" width="4.7109375" style="110" customWidth="1"/>
    <col min="10501" max="10501" width="11" style="110" bestFit="1" customWidth="1"/>
    <col min="10502" max="10502" width="11.140625" style="110" customWidth="1"/>
    <col min="10503" max="10503" width="10.28515625" style="110" customWidth="1"/>
    <col min="10504" max="10504" width="13" style="110" customWidth="1"/>
    <col min="10505" max="10505" width="8.28515625" style="110" customWidth="1"/>
    <col min="10506" max="10751" width="10" style="110"/>
    <col min="10752" max="10752" width="2.5703125" style="110" customWidth="1"/>
    <col min="10753" max="10753" width="7.140625" style="110" customWidth="1"/>
    <col min="10754" max="10754" width="23.5703125" style="110" customWidth="1"/>
    <col min="10755" max="10755" width="9.7109375" style="110" customWidth="1"/>
    <col min="10756" max="10756" width="4.7109375" style="110" customWidth="1"/>
    <col min="10757" max="10757" width="11" style="110" bestFit="1" customWidth="1"/>
    <col min="10758" max="10758" width="11.140625" style="110" customWidth="1"/>
    <col min="10759" max="10759" width="10.28515625" style="110" customWidth="1"/>
    <col min="10760" max="10760" width="13" style="110" customWidth="1"/>
    <col min="10761" max="10761" width="8.28515625" style="110" customWidth="1"/>
    <col min="10762" max="11007" width="10" style="110"/>
    <col min="11008" max="11008" width="2.5703125" style="110" customWidth="1"/>
    <col min="11009" max="11009" width="7.140625" style="110" customWidth="1"/>
    <col min="11010" max="11010" width="23.5703125" style="110" customWidth="1"/>
    <col min="11011" max="11011" width="9.7109375" style="110" customWidth="1"/>
    <col min="11012" max="11012" width="4.7109375" style="110" customWidth="1"/>
    <col min="11013" max="11013" width="11" style="110" bestFit="1" customWidth="1"/>
    <col min="11014" max="11014" width="11.140625" style="110" customWidth="1"/>
    <col min="11015" max="11015" width="10.28515625" style="110" customWidth="1"/>
    <col min="11016" max="11016" width="13" style="110" customWidth="1"/>
    <col min="11017" max="11017" width="8.28515625" style="110" customWidth="1"/>
    <col min="11018" max="11263" width="10" style="110"/>
    <col min="11264" max="11264" width="2.5703125" style="110" customWidth="1"/>
    <col min="11265" max="11265" width="7.140625" style="110" customWidth="1"/>
    <col min="11266" max="11266" width="23.5703125" style="110" customWidth="1"/>
    <col min="11267" max="11267" width="9.7109375" style="110" customWidth="1"/>
    <col min="11268" max="11268" width="4.7109375" style="110" customWidth="1"/>
    <col min="11269" max="11269" width="11" style="110" bestFit="1" customWidth="1"/>
    <col min="11270" max="11270" width="11.140625" style="110" customWidth="1"/>
    <col min="11271" max="11271" width="10.28515625" style="110" customWidth="1"/>
    <col min="11272" max="11272" width="13" style="110" customWidth="1"/>
    <col min="11273" max="11273" width="8.28515625" style="110" customWidth="1"/>
    <col min="11274" max="11519" width="10" style="110"/>
    <col min="11520" max="11520" width="2.5703125" style="110" customWidth="1"/>
    <col min="11521" max="11521" width="7.140625" style="110" customWidth="1"/>
    <col min="11522" max="11522" width="23.5703125" style="110" customWidth="1"/>
    <col min="11523" max="11523" width="9.7109375" style="110" customWidth="1"/>
    <col min="11524" max="11524" width="4.7109375" style="110" customWidth="1"/>
    <col min="11525" max="11525" width="11" style="110" bestFit="1" customWidth="1"/>
    <col min="11526" max="11526" width="11.140625" style="110" customWidth="1"/>
    <col min="11527" max="11527" width="10.28515625" style="110" customWidth="1"/>
    <col min="11528" max="11528" width="13" style="110" customWidth="1"/>
    <col min="11529" max="11529" width="8.28515625" style="110" customWidth="1"/>
    <col min="11530" max="11775" width="10" style="110"/>
    <col min="11776" max="11776" width="2.5703125" style="110" customWidth="1"/>
    <col min="11777" max="11777" width="7.140625" style="110" customWidth="1"/>
    <col min="11778" max="11778" width="23.5703125" style="110" customWidth="1"/>
    <col min="11779" max="11779" width="9.7109375" style="110" customWidth="1"/>
    <col min="11780" max="11780" width="4.7109375" style="110" customWidth="1"/>
    <col min="11781" max="11781" width="11" style="110" bestFit="1" customWidth="1"/>
    <col min="11782" max="11782" width="11.140625" style="110" customWidth="1"/>
    <col min="11783" max="11783" width="10.28515625" style="110" customWidth="1"/>
    <col min="11784" max="11784" width="13" style="110" customWidth="1"/>
    <col min="11785" max="11785" width="8.28515625" style="110" customWidth="1"/>
    <col min="11786" max="12031" width="10" style="110"/>
    <col min="12032" max="12032" width="2.5703125" style="110" customWidth="1"/>
    <col min="12033" max="12033" width="7.140625" style="110" customWidth="1"/>
    <col min="12034" max="12034" width="23.5703125" style="110" customWidth="1"/>
    <col min="12035" max="12035" width="9.7109375" style="110" customWidth="1"/>
    <col min="12036" max="12036" width="4.7109375" style="110" customWidth="1"/>
    <col min="12037" max="12037" width="11" style="110" bestFit="1" customWidth="1"/>
    <col min="12038" max="12038" width="11.140625" style="110" customWidth="1"/>
    <col min="12039" max="12039" width="10.28515625" style="110" customWidth="1"/>
    <col min="12040" max="12040" width="13" style="110" customWidth="1"/>
    <col min="12041" max="12041" width="8.28515625" style="110" customWidth="1"/>
    <col min="12042" max="12287" width="10" style="110"/>
    <col min="12288" max="12288" width="2.5703125" style="110" customWidth="1"/>
    <col min="12289" max="12289" width="7.140625" style="110" customWidth="1"/>
    <col min="12290" max="12290" width="23.5703125" style="110" customWidth="1"/>
    <col min="12291" max="12291" width="9.7109375" style="110" customWidth="1"/>
    <col min="12292" max="12292" width="4.7109375" style="110" customWidth="1"/>
    <col min="12293" max="12293" width="11" style="110" bestFit="1" customWidth="1"/>
    <col min="12294" max="12294" width="11.140625" style="110" customWidth="1"/>
    <col min="12295" max="12295" width="10.28515625" style="110" customWidth="1"/>
    <col min="12296" max="12296" width="13" style="110" customWidth="1"/>
    <col min="12297" max="12297" width="8.28515625" style="110" customWidth="1"/>
    <col min="12298" max="12543" width="10" style="110"/>
    <col min="12544" max="12544" width="2.5703125" style="110" customWidth="1"/>
    <col min="12545" max="12545" width="7.140625" style="110" customWidth="1"/>
    <col min="12546" max="12546" width="23.5703125" style="110" customWidth="1"/>
    <col min="12547" max="12547" width="9.7109375" style="110" customWidth="1"/>
    <col min="12548" max="12548" width="4.7109375" style="110" customWidth="1"/>
    <col min="12549" max="12549" width="11" style="110" bestFit="1" customWidth="1"/>
    <col min="12550" max="12550" width="11.140625" style="110" customWidth="1"/>
    <col min="12551" max="12551" width="10.28515625" style="110" customWidth="1"/>
    <col min="12552" max="12552" width="13" style="110" customWidth="1"/>
    <col min="12553" max="12553" width="8.28515625" style="110" customWidth="1"/>
    <col min="12554" max="12799" width="10" style="110"/>
    <col min="12800" max="12800" width="2.5703125" style="110" customWidth="1"/>
    <col min="12801" max="12801" width="7.140625" style="110" customWidth="1"/>
    <col min="12802" max="12802" width="23.5703125" style="110" customWidth="1"/>
    <col min="12803" max="12803" width="9.7109375" style="110" customWidth="1"/>
    <col min="12804" max="12804" width="4.7109375" style="110" customWidth="1"/>
    <col min="12805" max="12805" width="11" style="110" bestFit="1" customWidth="1"/>
    <col min="12806" max="12806" width="11.140625" style="110" customWidth="1"/>
    <col min="12807" max="12807" width="10.28515625" style="110" customWidth="1"/>
    <col min="12808" max="12808" width="13" style="110" customWidth="1"/>
    <col min="12809" max="12809" width="8.28515625" style="110" customWidth="1"/>
    <col min="12810" max="13055" width="10" style="110"/>
    <col min="13056" max="13056" width="2.5703125" style="110" customWidth="1"/>
    <col min="13057" max="13057" width="7.140625" style="110" customWidth="1"/>
    <col min="13058" max="13058" width="23.5703125" style="110" customWidth="1"/>
    <col min="13059" max="13059" width="9.7109375" style="110" customWidth="1"/>
    <col min="13060" max="13060" width="4.7109375" style="110" customWidth="1"/>
    <col min="13061" max="13061" width="11" style="110" bestFit="1" customWidth="1"/>
    <col min="13062" max="13062" width="11.140625" style="110" customWidth="1"/>
    <col min="13063" max="13063" width="10.28515625" style="110" customWidth="1"/>
    <col min="13064" max="13064" width="13" style="110" customWidth="1"/>
    <col min="13065" max="13065" width="8.28515625" style="110" customWidth="1"/>
    <col min="13066" max="13311" width="10" style="110"/>
    <col min="13312" max="13312" width="2.5703125" style="110" customWidth="1"/>
    <col min="13313" max="13313" width="7.140625" style="110" customWidth="1"/>
    <col min="13314" max="13314" width="23.5703125" style="110" customWidth="1"/>
    <col min="13315" max="13315" width="9.7109375" style="110" customWidth="1"/>
    <col min="13316" max="13316" width="4.7109375" style="110" customWidth="1"/>
    <col min="13317" max="13317" width="11" style="110" bestFit="1" customWidth="1"/>
    <col min="13318" max="13318" width="11.140625" style="110" customWidth="1"/>
    <col min="13319" max="13319" width="10.28515625" style="110" customWidth="1"/>
    <col min="13320" max="13320" width="13" style="110" customWidth="1"/>
    <col min="13321" max="13321" width="8.28515625" style="110" customWidth="1"/>
    <col min="13322" max="13567" width="10" style="110"/>
    <col min="13568" max="13568" width="2.5703125" style="110" customWidth="1"/>
    <col min="13569" max="13569" width="7.140625" style="110" customWidth="1"/>
    <col min="13570" max="13570" width="23.5703125" style="110" customWidth="1"/>
    <col min="13571" max="13571" width="9.7109375" style="110" customWidth="1"/>
    <col min="13572" max="13572" width="4.7109375" style="110" customWidth="1"/>
    <col min="13573" max="13573" width="11" style="110" bestFit="1" customWidth="1"/>
    <col min="13574" max="13574" width="11.140625" style="110" customWidth="1"/>
    <col min="13575" max="13575" width="10.28515625" style="110" customWidth="1"/>
    <col min="13576" max="13576" width="13" style="110" customWidth="1"/>
    <col min="13577" max="13577" width="8.28515625" style="110" customWidth="1"/>
    <col min="13578" max="13823" width="10" style="110"/>
    <col min="13824" max="13824" width="2.5703125" style="110" customWidth="1"/>
    <col min="13825" max="13825" width="7.140625" style="110" customWidth="1"/>
    <col min="13826" max="13826" width="23.5703125" style="110" customWidth="1"/>
    <col min="13827" max="13827" width="9.7109375" style="110" customWidth="1"/>
    <col min="13828" max="13828" width="4.7109375" style="110" customWidth="1"/>
    <col min="13829" max="13829" width="11" style="110" bestFit="1" customWidth="1"/>
    <col min="13830" max="13830" width="11.140625" style="110" customWidth="1"/>
    <col min="13831" max="13831" width="10.28515625" style="110" customWidth="1"/>
    <col min="13832" max="13832" width="13" style="110" customWidth="1"/>
    <col min="13833" max="13833" width="8.28515625" style="110" customWidth="1"/>
    <col min="13834" max="14079" width="10" style="110"/>
    <col min="14080" max="14080" width="2.5703125" style="110" customWidth="1"/>
    <col min="14081" max="14081" width="7.140625" style="110" customWidth="1"/>
    <col min="14082" max="14082" width="23.5703125" style="110" customWidth="1"/>
    <col min="14083" max="14083" width="9.7109375" style="110" customWidth="1"/>
    <col min="14084" max="14084" width="4.7109375" style="110" customWidth="1"/>
    <col min="14085" max="14085" width="11" style="110" bestFit="1" customWidth="1"/>
    <col min="14086" max="14086" width="11.140625" style="110" customWidth="1"/>
    <col min="14087" max="14087" width="10.28515625" style="110" customWidth="1"/>
    <col min="14088" max="14088" width="13" style="110" customWidth="1"/>
    <col min="14089" max="14089" width="8.28515625" style="110" customWidth="1"/>
    <col min="14090" max="14335" width="10" style="110"/>
    <col min="14336" max="14336" width="2.5703125" style="110" customWidth="1"/>
    <col min="14337" max="14337" width="7.140625" style="110" customWidth="1"/>
    <col min="14338" max="14338" width="23.5703125" style="110" customWidth="1"/>
    <col min="14339" max="14339" width="9.7109375" style="110" customWidth="1"/>
    <col min="14340" max="14340" width="4.7109375" style="110" customWidth="1"/>
    <col min="14341" max="14341" width="11" style="110" bestFit="1" customWidth="1"/>
    <col min="14342" max="14342" width="11.140625" style="110" customWidth="1"/>
    <col min="14343" max="14343" width="10.28515625" style="110" customWidth="1"/>
    <col min="14344" max="14344" width="13" style="110" customWidth="1"/>
    <col min="14345" max="14345" width="8.28515625" style="110" customWidth="1"/>
    <col min="14346" max="14591" width="10" style="110"/>
    <col min="14592" max="14592" width="2.5703125" style="110" customWidth="1"/>
    <col min="14593" max="14593" width="7.140625" style="110" customWidth="1"/>
    <col min="14594" max="14594" width="23.5703125" style="110" customWidth="1"/>
    <col min="14595" max="14595" width="9.7109375" style="110" customWidth="1"/>
    <col min="14596" max="14596" width="4.7109375" style="110" customWidth="1"/>
    <col min="14597" max="14597" width="11" style="110" bestFit="1" customWidth="1"/>
    <col min="14598" max="14598" width="11.140625" style="110" customWidth="1"/>
    <col min="14599" max="14599" width="10.28515625" style="110" customWidth="1"/>
    <col min="14600" max="14600" width="13" style="110" customWidth="1"/>
    <col min="14601" max="14601" width="8.28515625" style="110" customWidth="1"/>
    <col min="14602" max="14847" width="10" style="110"/>
    <col min="14848" max="14848" width="2.5703125" style="110" customWidth="1"/>
    <col min="14849" max="14849" width="7.140625" style="110" customWidth="1"/>
    <col min="14850" max="14850" width="23.5703125" style="110" customWidth="1"/>
    <col min="14851" max="14851" width="9.7109375" style="110" customWidth="1"/>
    <col min="14852" max="14852" width="4.7109375" style="110" customWidth="1"/>
    <col min="14853" max="14853" width="11" style="110" bestFit="1" customWidth="1"/>
    <col min="14854" max="14854" width="11.140625" style="110" customWidth="1"/>
    <col min="14855" max="14855" width="10.28515625" style="110" customWidth="1"/>
    <col min="14856" max="14856" width="13" style="110" customWidth="1"/>
    <col min="14857" max="14857" width="8.28515625" style="110" customWidth="1"/>
    <col min="14858" max="15103" width="10" style="110"/>
    <col min="15104" max="15104" width="2.5703125" style="110" customWidth="1"/>
    <col min="15105" max="15105" width="7.140625" style="110" customWidth="1"/>
    <col min="15106" max="15106" width="23.5703125" style="110" customWidth="1"/>
    <col min="15107" max="15107" width="9.7109375" style="110" customWidth="1"/>
    <col min="15108" max="15108" width="4.7109375" style="110" customWidth="1"/>
    <col min="15109" max="15109" width="11" style="110" bestFit="1" customWidth="1"/>
    <col min="15110" max="15110" width="11.140625" style="110" customWidth="1"/>
    <col min="15111" max="15111" width="10.28515625" style="110" customWidth="1"/>
    <col min="15112" max="15112" width="13" style="110" customWidth="1"/>
    <col min="15113" max="15113" width="8.28515625" style="110" customWidth="1"/>
    <col min="15114" max="15359" width="10" style="110"/>
    <col min="15360" max="15360" width="2.5703125" style="110" customWidth="1"/>
    <col min="15361" max="15361" width="7.140625" style="110" customWidth="1"/>
    <col min="15362" max="15362" width="23.5703125" style="110" customWidth="1"/>
    <col min="15363" max="15363" width="9.7109375" style="110" customWidth="1"/>
    <col min="15364" max="15364" width="4.7109375" style="110" customWidth="1"/>
    <col min="15365" max="15365" width="11" style="110" bestFit="1" customWidth="1"/>
    <col min="15366" max="15366" width="11.140625" style="110" customWidth="1"/>
    <col min="15367" max="15367" width="10.28515625" style="110" customWidth="1"/>
    <col min="15368" max="15368" width="13" style="110" customWidth="1"/>
    <col min="15369" max="15369" width="8.28515625" style="110" customWidth="1"/>
    <col min="15370" max="15615" width="10" style="110"/>
    <col min="15616" max="15616" width="2.5703125" style="110" customWidth="1"/>
    <col min="15617" max="15617" width="7.140625" style="110" customWidth="1"/>
    <col min="15618" max="15618" width="23.5703125" style="110" customWidth="1"/>
    <col min="15619" max="15619" width="9.7109375" style="110" customWidth="1"/>
    <col min="15620" max="15620" width="4.7109375" style="110" customWidth="1"/>
    <col min="15621" max="15621" width="11" style="110" bestFit="1" customWidth="1"/>
    <col min="15622" max="15622" width="11.140625" style="110" customWidth="1"/>
    <col min="15623" max="15623" width="10.28515625" style="110" customWidth="1"/>
    <col min="15624" max="15624" width="13" style="110" customWidth="1"/>
    <col min="15625" max="15625" width="8.28515625" style="110" customWidth="1"/>
    <col min="15626" max="15871" width="10" style="110"/>
    <col min="15872" max="15872" width="2.5703125" style="110" customWidth="1"/>
    <col min="15873" max="15873" width="7.140625" style="110" customWidth="1"/>
    <col min="15874" max="15874" width="23.5703125" style="110" customWidth="1"/>
    <col min="15875" max="15875" width="9.7109375" style="110" customWidth="1"/>
    <col min="15876" max="15876" width="4.7109375" style="110" customWidth="1"/>
    <col min="15877" max="15877" width="11" style="110" bestFit="1" customWidth="1"/>
    <col min="15878" max="15878" width="11.140625" style="110" customWidth="1"/>
    <col min="15879" max="15879" width="10.28515625" style="110" customWidth="1"/>
    <col min="15880" max="15880" width="13" style="110" customWidth="1"/>
    <col min="15881" max="15881" width="8.28515625" style="110" customWidth="1"/>
    <col min="15882" max="16127" width="10" style="110"/>
    <col min="16128" max="16128" width="2.5703125" style="110" customWidth="1"/>
    <col min="16129" max="16129" width="7.140625" style="110" customWidth="1"/>
    <col min="16130" max="16130" width="23.5703125" style="110" customWidth="1"/>
    <col min="16131" max="16131" width="9.7109375" style="110" customWidth="1"/>
    <col min="16132" max="16132" width="4.7109375" style="110" customWidth="1"/>
    <col min="16133" max="16133" width="11" style="110" bestFit="1" customWidth="1"/>
    <col min="16134" max="16134" width="11.140625" style="110" customWidth="1"/>
    <col min="16135" max="16135" width="10.28515625" style="110" customWidth="1"/>
    <col min="16136" max="16136" width="13" style="110" customWidth="1"/>
    <col min="16137" max="16137" width="8.28515625" style="110" customWidth="1"/>
    <col min="16138" max="16384" width="10" style="110"/>
  </cols>
  <sheetData>
    <row r="1" spans="1:10" ht="12" customHeight="1">
      <c r="A1" s="247"/>
      <c r="B1" s="576" t="s">
        <v>134</v>
      </c>
      <c r="C1" s="247"/>
      <c r="D1" s="522"/>
      <c r="E1" s="522"/>
      <c r="F1" s="247"/>
      <c r="G1" s="522"/>
      <c r="H1" s="577"/>
      <c r="I1" s="162"/>
      <c r="J1" s="105"/>
    </row>
    <row r="2" spans="1:10" ht="12" customHeight="1">
      <c r="A2" s="247"/>
      <c r="B2" s="164" t="s">
        <v>578</v>
      </c>
      <c r="C2" s="247"/>
      <c r="D2" s="522"/>
      <c r="E2" s="522"/>
      <c r="F2" s="247"/>
      <c r="G2" s="522"/>
      <c r="H2" s="522"/>
      <c r="I2" s="247"/>
      <c r="J2" s="578"/>
    </row>
    <row r="3" spans="1:10" ht="12" customHeight="1">
      <c r="A3" s="247"/>
      <c r="B3" s="528" t="s">
        <v>927</v>
      </c>
      <c r="C3" s="247"/>
      <c r="D3" s="522"/>
      <c r="E3" s="522"/>
      <c r="F3" s="247"/>
      <c r="G3" s="522"/>
      <c r="H3" s="522"/>
      <c r="I3" s="247"/>
      <c r="J3" s="578"/>
    </row>
    <row r="4" spans="1:10" ht="12" customHeight="1">
      <c r="A4" s="247"/>
      <c r="B4" s="528"/>
      <c r="C4" s="247"/>
      <c r="D4" s="522"/>
      <c r="E4" s="522"/>
      <c r="F4" s="247"/>
      <c r="G4" s="522"/>
      <c r="H4" s="522"/>
      <c r="I4" s="247"/>
      <c r="J4" s="578"/>
    </row>
    <row r="5" spans="1:10" ht="12" customHeight="1">
      <c r="A5" s="247"/>
      <c r="B5" s="247"/>
      <c r="C5" s="247"/>
      <c r="D5" s="522"/>
      <c r="E5" s="522"/>
      <c r="F5" s="247"/>
      <c r="G5" s="522"/>
      <c r="H5" s="522"/>
      <c r="I5" s="247"/>
      <c r="J5" s="578"/>
    </row>
    <row r="6" spans="1:10" ht="12" customHeight="1">
      <c r="A6" s="247"/>
      <c r="B6" s="160"/>
      <c r="C6" s="160"/>
      <c r="D6" s="577"/>
      <c r="E6" s="577"/>
      <c r="F6" s="577" t="s">
        <v>268</v>
      </c>
      <c r="G6" s="577"/>
      <c r="H6" s="577"/>
      <c r="I6" s="577" t="s">
        <v>437</v>
      </c>
      <c r="J6" s="577"/>
    </row>
    <row r="7" spans="1:10" ht="12" customHeight="1">
      <c r="A7" s="247"/>
      <c r="B7" s="160"/>
      <c r="C7" s="160"/>
      <c r="D7" s="579" t="s">
        <v>270</v>
      </c>
      <c r="E7" s="579" t="s">
        <v>271</v>
      </c>
      <c r="F7" s="579" t="s">
        <v>272</v>
      </c>
      <c r="G7" s="579" t="s">
        <v>273</v>
      </c>
      <c r="H7" s="579" t="s">
        <v>274</v>
      </c>
      <c r="I7" s="579" t="s">
        <v>275</v>
      </c>
      <c r="J7" s="579" t="s">
        <v>276</v>
      </c>
    </row>
    <row r="8" spans="1:10" ht="12" customHeight="1">
      <c r="A8" s="234"/>
      <c r="B8" s="461" t="s">
        <v>404</v>
      </c>
      <c r="C8" s="235"/>
      <c r="D8" s="228"/>
      <c r="E8" s="228"/>
      <c r="F8" s="228"/>
      <c r="G8" s="228"/>
      <c r="H8" s="225"/>
      <c r="I8" s="234"/>
      <c r="J8" s="580"/>
    </row>
    <row r="9" spans="1:10" ht="12" customHeight="1">
      <c r="A9" s="234"/>
      <c r="B9" s="100" t="s">
        <v>776</v>
      </c>
      <c r="C9" s="100"/>
      <c r="D9" s="581">
        <v>190</v>
      </c>
      <c r="E9" s="167">
        <v>1</v>
      </c>
      <c r="F9" s="582">
        <v>-4716314</v>
      </c>
      <c r="G9" s="227" t="s">
        <v>262</v>
      </c>
      <c r="H9" s="583">
        <v>7.408369726216299E-2</v>
      </c>
      <c r="I9" s="584">
        <f>+H9*F9</f>
        <v>-349401.97856930096</v>
      </c>
      <c r="J9" s="232" t="s">
        <v>777</v>
      </c>
    </row>
    <row r="10" spans="1:10" ht="12" customHeight="1">
      <c r="A10" s="234"/>
      <c r="B10" s="100" t="s">
        <v>776</v>
      </c>
      <c r="C10" s="100"/>
      <c r="D10" s="581">
        <v>190</v>
      </c>
      <c r="E10" s="167">
        <v>1</v>
      </c>
      <c r="F10" s="582">
        <v>4716314</v>
      </c>
      <c r="G10" s="227" t="s">
        <v>305</v>
      </c>
      <c r="H10" s="583">
        <v>0</v>
      </c>
      <c r="I10" s="584">
        <f>+H10*F10</f>
        <v>0</v>
      </c>
      <c r="J10" s="225"/>
    </row>
    <row r="11" spans="1:10" ht="12" customHeight="1">
      <c r="A11" s="234"/>
      <c r="B11" s="100"/>
      <c r="C11" s="100"/>
      <c r="D11" s="581"/>
      <c r="E11" s="167"/>
      <c r="F11" s="582"/>
      <c r="G11" s="167"/>
      <c r="H11" s="225"/>
      <c r="I11" s="234"/>
      <c r="J11" s="225"/>
    </row>
    <row r="12" spans="1:10" ht="12" customHeight="1">
      <c r="A12" s="234"/>
      <c r="B12" s="100"/>
      <c r="C12" s="100"/>
      <c r="D12" s="581"/>
      <c r="E12" s="167"/>
      <c r="F12" s="582"/>
      <c r="G12" s="167"/>
      <c r="H12" s="225"/>
      <c r="I12" s="234"/>
      <c r="J12" s="225"/>
    </row>
    <row r="13" spans="1:10" ht="12" customHeight="1">
      <c r="A13" s="234"/>
      <c r="B13" s="100" t="s">
        <v>776</v>
      </c>
      <c r="C13" s="100"/>
      <c r="D13" s="581">
        <v>190</v>
      </c>
      <c r="E13" s="167">
        <v>1</v>
      </c>
      <c r="F13" s="582">
        <v>30347</v>
      </c>
      <c r="G13" s="227" t="s">
        <v>288</v>
      </c>
      <c r="H13" s="583">
        <v>7.8903160106448891E-2</v>
      </c>
      <c r="I13" s="584">
        <f t="shared" ref="I13:I14" si="0">+H13*F13</f>
        <v>2394.4741997504043</v>
      </c>
      <c r="J13" s="232" t="s">
        <v>777</v>
      </c>
    </row>
    <row r="14" spans="1:10" ht="12" customHeight="1">
      <c r="A14" s="234"/>
      <c r="B14" s="100" t="s">
        <v>776</v>
      </c>
      <c r="C14" s="100"/>
      <c r="D14" s="581">
        <v>190</v>
      </c>
      <c r="E14" s="167">
        <v>1</v>
      </c>
      <c r="F14" s="582">
        <v>-30437</v>
      </c>
      <c r="G14" s="227" t="s">
        <v>431</v>
      </c>
      <c r="H14" s="583">
        <v>0.21357456916688267</v>
      </c>
      <c r="I14" s="584">
        <f t="shared" si="0"/>
        <v>-6500.5691617324073</v>
      </c>
      <c r="J14" s="232" t="s">
        <v>777</v>
      </c>
    </row>
    <row r="15" spans="1:10" ht="12" customHeight="1">
      <c r="A15" s="234"/>
      <c r="B15" s="100"/>
      <c r="C15" s="100"/>
      <c r="D15" s="581"/>
      <c r="E15" s="167"/>
      <c r="F15" s="582"/>
      <c r="G15" s="167"/>
      <c r="H15" s="225"/>
      <c r="I15" s="234"/>
      <c r="J15" s="580"/>
    </row>
    <row r="16" spans="1:10" ht="12" customHeight="1">
      <c r="A16" s="234"/>
      <c r="B16" s="100"/>
      <c r="C16" s="100"/>
      <c r="D16" s="581"/>
      <c r="E16" s="167"/>
      <c r="F16" s="582"/>
      <c r="G16" s="167"/>
      <c r="H16" s="225"/>
      <c r="I16" s="234"/>
      <c r="J16" s="580"/>
    </row>
    <row r="17" spans="1:10" ht="12" customHeight="1">
      <c r="A17" s="234"/>
      <c r="B17" s="100" t="s">
        <v>776</v>
      </c>
      <c r="C17" s="100"/>
      <c r="D17" s="167">
        <v>190</v>
      </c>
      <c r="E17" s="167">
        <v>1</v>
      </c>
      <c r="F17" s="582">
        <v>1038799</v>
      </c>
      <c r="G17" s="227" t="s">
        <v>262</v>
      </c>
      <c r="H17" s="583">
        <v>7.408369726216299E-2</v>
      </c>
      <c r="I17" s="584">
        <f t="shared" ref="I17:I18" si="1">+H17*F17</f>
        <v>76958.07063223765</v>
      </c>
      <c r="J17" s="232" t="s">
        <v>777</v>
      </c>
    </row>
    <row r="18" spans="1:10" ht="12" customHeight="1">
      <c r="A18" s="234"/>
      <c r="B18" s="100" t="s">
        <v>776</v>
      </c>
      <c r="C18" s="100"/>
      <c r="D18" s="167">
        <v>190</v>
      </c>
      <c r="E18" s="167">
        <v>1</v>
      </c>
      <c r="F18" s="582">
        <v>-1038799</v>
      </c>
      <c r="G18" s="227" t="s">
        <v>304</v>
      </c>
      <c r="H18" s="583">
        <v>0</v>
      </c>
      <c r="I18" s="584">
        <f t="shared" si="1"/>
        <v>0</v>
      </c>
      <c r="J18" s="580"/>
    </row>
    <row r="19" spans="1:10" ht="12" customHeight="1">
      <c r="A19" s="234"/>
      <c r="B19" s="191"/>
      <c r="C19" s="100"/>
      <c r="D19" s="167"/>
      <c r="E19" s="167"/>
      <c r="F19" s="582"/>
      <c r="G19" s="167"/>
      <c r="H19" s="225"/>
      <c r="I19" s="234"/>
      <c r="J19" s="580"/>
    </row>
    <row r="20" spans="1:10" ht="12" customHeight="1">
      <c r="A20" s="234"/>
      <c r="B20" s="191"/>
      <c r="C20" s="100"/>
      <c r="D20" s="167"/>
      <c r="E20" s="167"/>
      <c r="F20" s="582"/>
      <c r="G20" s="167"/>
      <c r="H20" s="225"/>
      <c r="I20" s="234"/>
      <c r="J20" s="580"/>
    </row>
    <row r="21" spans="1:10" ht="12" customHeight="1">
      <c r="A21" s="234"/>
      <c r="B21" s="100" t="s">
        <v>776</v>
      </c>
      <c r="C21" s="100"/>
      <c r="D21" s="167">
        <v>283</v>
      </c>
      <c r="E21" s="167">
        <v>1</v>
      </c>
      <c r="F21" s="582">
        <v>-9589576</v>
      </c>
      <c r="G21" s="227" t="s">
        <v>262</v>
      </c>
      <c r="H21" s="583">
        <v>7.408369726216299E-2</v>
      </c>
      <c r="I21" s="584">
        <f t="shared" ref="I21:I22" si="2">+H21*F21</f>
        <v>-710431.24525650393</v>
      </c>
      <c r="J21" s="232" t="s">
        <v>777</v>
      </c>
    </row>
    <row r="22" spans="1:10" ht="12" customHeight="1">
      <c r="A22" s="234"/>
      <c r="B22" s="100" t="s">
        <v>776</v>
      </c>
      <c r="C22" s="100"/>
      <c r="D22" s="167">
        <v>283</v>
      </c>
      <c r="E22" s="167">
        <v>1</v>
      </c>
      <c r="F22" s="582">
        <v>9589576</v>
      </c>
      <c r="G22" s="227" t="s">
        <v>304</v>
      </c>
      <c r="H22" s="583">
        <v>0</v>
      </c>
      <c r="I22" s="584">
        <f t="shared" si="2"/>
        <v>0</v>
      </c>
      <c r="J22" s="580"/>
    </row>
    <row r="23" spans="1:10" ht="12" customHeight="1">
      <c r="A23" s="234"/>
      <c r="B23" s="191"/>
      <c r="C23" s="100"/>
      <c r="D23" s="167"/>
      <c r="E23" s="167"/>
      <c r="F23" s="582"/>
      <c r="G23" s="167"/>
      <c r="H23" s="225"/>
      <c r="I23" s="234"/>
      <c r="J23" s="580"/>
    </row>
    <row r="24" spans="1:10" ht="12" customHeight="1">
      <c r="A24" s="234"/>
      <c r="B24" s="100"/>
      <c r="C24" s="100"/>
      <c r="D24" s="167"/>
      <c r="E24" s="167"/>
      <c r="F24" s="582"/>
      <c r="G24" s="167"/>
      <c r="H24" s="225"/>
      <c r="I24" s="234"/>
      <c r="J24" s="580"/>
    </row>
    <row r="25" spans="1:10" ht="12" customHeight="1">
      <c r="A25" s="234"/>
      <c r="B25" s="100" t="s">
        <v>776</v>
      </c>
      <c r="C25" s="100"/>
      <c r="D25" s="167">
        <v>283</v>
      </c>
      <c r="E25" s="167">
        <v>1</v>
      </c>
      <c r="F25" s="582">
        <v>-19721700</v>
      </c>
      <c r="G25" s="227" t="s">
        <v>431</v>
      </c>
      <c r="H25" s="583">
        <v>0.21357456916688267</v>
      </c>
      <c r="I25" s="584">
        <f t="shared" ref="I25:I26" si="3">+H25*F25</f>
        <v>-4212053.58073851</v>
      </c>
      <c r="J25" s="232" t="s">
        <v>777</v>
      </c>
    </row>
    <row r="26" spans="1:10" ht="12" customHeight="1">
      <c r="A26" s="234"/>
      <c r="B26" s="100" t="s">
        <v>776</v>
      </c>
      <c r="C26" s="100"/>
      <c r="D26" s="167">
        <v>283</v>
      </c>
      <c r="E26" s="167">
        <v>1</v>
      </c>
      <c r="F26" s="582">
        <v>19721700</v>
      </c>
      <c r="G26" s="227" t="s">
        <v>305</v>
      </c>
      <c r="H26" s="583">
        <v>0</v>
      </c>
      <c r="I26" s="584">
        <f t="shared" si="3"/>
        <v>0</v>
      </c>
      <c r="J26" s="580"/>
    </row>
    <row r="27" spans="1:10" ht="12" customHeight="1">
      <c r="A27" s="234"/>
      <c r="B27" s="234"/>
      <c r="C27" s="234"/>
      <c r="D27" s="225"/>
      <c r="E27" s="225"/>
      <c r="F27" s="234"/>
      <c r="G27" s="225"/>
      <c r="H27" s="225"/>
      <c r="I27" s="234"/>
      <c r="J27" s="580"/>
    </row>
    <row r="28" spans="1:10" ht="12" customHeight="1">
      <c r="A28" s="234"/>
      <c r="B28" s="234"/>
      <c r="C28" s="234"/>
      <c r="D28" s="225"/>
      <c r="E28" s="225"/>
      <c r="F28" s="234"/>
      <c r="G28" s="225"/>
      <c r="H28" s="225"/>
      <c r="I28" s="234"/>
      <c r="J28" s="580"/>
    </row>
    <row r="29" spans="1:10" ht="12" customHeight="1">
      <c r="A29" s="234"/>
      <c r="B29" s="234"/>
      <c r="C29" s="234"/>
      <c r="D29" s="225"/>
      <c r="E29" s="225"/>
      <c r="F29" s="234"/>
      <c r="G29" s="225"/>
      <c r="H29" s="225"/>
      <c r="I29" s="234"/>
      <c r="J29" s="580"/>
    </row>
    <row r="30" spans="1:10" ht="12" customHeight="1">
      <c r="A30" s="234"/>
      <c r="B30" s="234"/>
      <c r="C30" s="234"/>
      <c r="D30" s="225"/>
      <c r="E30" s="225"/>
      <c r="F30" s="234"/>
      <c r="G30" s="225"/>
      <c r="H30" s="225"/>
      <c r="I30" s="234"/>
      <c r="J30" s="580"/>
    </row>
    <row r="31" spans="1:10" ht="12" customHeight="1">
      <c r="A31" s="234"/>
      <c r="B31" s="238" t="s">
        <v>400</v>
      </c>
      <c r="C31" s="234"/>
      <c r="D31" s="225"/>
      <c r="E31" s="225"/>
      <c r="F31" s="234"/>
      <c r="G31" s="225"/>
      <c r="H31" s="225"/>
      <c r="I31" s="234"/>
      <c r="J31" s="580"/>
    </row>
    <row r="32" spans="1:10" ht="12" customHeight="1">
      <c r="A32" s="234"/>
      <c r="B32" s="234"/>
      <c r="C32" s="234"/>
      <c r="D32" s="225"/>
      <c r="E32" s="225"/>
      <c r="F32" s="234"/>
      <c r="G32" s="225"/>
      <c r="H32" s="225"/>
      <c r="I32" s="234"/>
      <c r="J32" s="225"/>
    </row>
    <row r="33" spans="1:12" ht="12" customHeight="1">
      <c r="A33" s="234"/>
      <c r="B33" s="234"/>
      <c r="C33" s="234"/>
      <c r="D33" s="225"/>
      <c r="E33" s="225"/>
      <c r="F33" s="234"/>
      <c r="G33" s="225"/>
      <c r="H33" s="225"/>
      <c r="I33" s="234"/>
      <c r="J33" s="225"/>
    </row>
    <row r="34" spans="1:12" ht="12" customHeight="1">
      <c r="A34" s="234"/>
      <c r="B34" s="462"/>
      <c r="C34" s="463"/>
      <c r="D34" s="464"/>
      <c r="E34" s="464"/>
      <c r="F34" s="463"/>
      <c r="G34" s="464"/>
      <c r="H34" s="464"/>
      <c r="I34" s="463"/>
      <c r="J34" s="465"/>
    </row>
    <row r="35" spans="1:12" ht="12" customHeight="1">
      <c r="A35" s="234"/>
      <c r="B35" s="585"/>
      <c r="C35" s="235"/>
      <c r="D35" s="228"/>
      <c r="E35" s="228"/>
      <c r="F35" s="235"/>
      <c r="G35" s="228"/>
      <c r="H35" s="228"/>
      <c r="I35" s="235"/>
      <c r="J35" s="466"/>
    </row>
    <row r="36" spans="1:12" ht="12" customHeight="1">
      <c r="A36" s="234"/>
      <c r="B36" s="585"/>
      <c r="C36" s="235"/>
      <c r="D36" s="228"/>
      <c r="E36" s="228"/>
      <c r="F36" s="235"/>
      <c r="G36" s="228"/>
      <c r="H36" s="228"/>
      <c r="I36" s="235"/>
      <c r="J36" s="466"/>
    </row>
    <row r="37" spans="1:12" ht="12" customHeight="1">
      <c r="A37" s="235"/>
      <c r="B37" s="444"/>
      <c r="C37" s="235"/>
      <c r="D37" s="228"/>
      <c r="E37" s="228"/>
      <c r="F37" s="235"/>
      <c r="G37" s="228"/>
      <c r="H37" s="228"/>
      <c r="I37" s="228"/>
      <c r="J37" s="586"/>
      <c r="K37" s="587"/>
    </row>
    <row r="38" spans="1:12" ht="12" customHeight="1">
      <c r="A38" s="235"/>
      <c r="B38" s="585"/>
      <c r="C38" s="235"/>
      <c r="D38" s="228"/>
      <c r="E38" s="228"/>
      <c r="F38" s="235"/>
      <c r="G38" s="228"/>
      <c r="H38" s="228"/>
      <c r="I38" s="228"/>
      <c r="J38" s="466"/>
      <c r="K38" s="587"/>
    </row>
    <row r="39" spans="1:12" ht="12" customHeight="1">
      <c r="A39" s="235"/>
      <c r="B39" s="467"/>
      <c r="C39" s="468"/>
      <c r="D39" s="469"/>
      <c r="E39" s="469"/>
      <c r="F39" s="468"/>
      <c r="G39" s="469"/>
      <c r="H39" s="469"/>
      <c r="I39" s="469"/>
      <c r="J39" s="470"/>
      <c r="K39" s="587"/>
    </row>
    <row r="40" spans="1:12" ht="12" customHeight="1">
      <c r="A40" s="235"/>
      <c r="B40" s="235"/>
      <c r="C40" s="235"/>
      <c r="D40" s="228"/>
      <c r="E40" s="228"/>
      <c r="F40" s="235"/>
      <c r="G40" s="228"/>
      <c r="H40" s="228"/>
      <c r="I40" s="228"/>
      <c r="J40" s="228"/>
      <c r="K40" s="587"/>
    </row>
    <row r="41" spans="1:12" ht="12" customHeight="1">
      <c r="A41" s="235"/>
      <c r="B41" s="235"/>
      <c r="C41" s="235"/>
      <c r="D41" s="228"/>
      <c r="E41" s="228"/>
      <c r="F41" s="235"/>
      <c r="G41" s="228"/>
      <c r="H41" s="228"/>
      <c r="I41" s="228"/>
      <c r="J41" s="228"/>
      <c r="K41" s="587"/>
      <c r="L41" s="588"/>
    </row>
    <row r="42" spans="1:12" ht="12" customHeight="1">
      <c r="A42" s="235"/>
      <c r="B42" s="235"/>
      <c r="C42" s="235"/>
      <c r="D42" s="228"/>
      <c r="E42" s="228"/>
      <c r="F42" s="235"/>
      <c r="G42" s="228"/>
      <c r="H42" s="228"/>
      <c r="I42" s="235"/>
      <c r="J42" s="228"/>
      <c r="K42" s="587"/>
      <c r="L42" s="588"/>
    </row>
    <row r="43" spans="1:12" ht="12" customHeight="1">
      <c r="A43" s="235"/>
      <c r="B43" s="235"/>
      <c r="C43" s="235"/>
      <c r="D43" s="228"/>
      <c r="E43" s="228"/>
      <c r="F43" s="589"/>
      <c r="G43" s="228"/>
      <c r="H43" s="228"/>
      <c r="I43" s="235"/>
      <c r="J43" s="228"/>
      <c r="K43" s="587"/>
      <c r="L43" s="590"/>
    </row>
    <row r="44" spans="1:12" ht="12" customHeight="1">
      <c r="A44" s="235"/>
      <c r="B44" s="235"/>
      <c r="C44" s="235"/>
      <c r="D44" s="228"/>
      <c r="E44" s="228"/>
      <c r="F44" s="235"/>
      <c r="G44" s="228"/>
      <c r="H44" s="228"/>
      <c r="I44" s="235"/>
      <c r="J44" s="228"/>
      <c r="K44" s="587"/>
    </row>
    <row r="45" spans="1:12" ht="12" customHeight="1">
      <c r="A45" s="235"/>
      <c r="B45" s="235"/>
      <c r="C45" s="235"/>
      <c r="D45" s="228"/>
      <c r="E45" s="228"/>
      <c r="F45" s="235"/>
      <c r="G45" s="228"/>
      <c r="H45" s="228"/>
      <c r="I45" s="235"/>
      <c r="J45" s="228"/>
      <c r="K45" s="587"/>
    </row>
    <row r="46" spans="1:12">
      <c r="D46" s="355"/>
    </row>
    <row r="47" spans="1:12">
      <c r="D47" s="355"/>
    </row>
    <row r="48" spans="1:12">
      <c r="D48" s="355"/>
    </row>
    <row r="49" spans="4:4">
      <c r="D49" s="355"/>
    </row>
    <row r="50" spans="4:4">
      <c r="D50" s="355"/>
    </row>
    <row r="51" spans="4:4">
      <c r="D51" s="355"/>
    </row>
    <row r="52" spans="4:4">
      <c r="D52" s="355"/>
    </row>
    <row r="53" spans="4:4">
      <c r="D53" s="355"/>
    </row>
    <row r="54" spans="4:4">
      <c r="D54" s="355"/>
    </row>
    <row r="55" spans="4:4">
      <c r="D55" s="355"/>
    </row>
    <row r="56" spans="4:4">
      <c r="D56" s="355"/>
    </row>
    <row r="57" spans="4:4">
      <c r="D57" s="355"/>
    </row>
    <row r="58" spans="4:4">
      <c r="D58" s="355"/>
    </row>
    <row r="59" spans="4:4">
      <c r="D59" s="355"/>
    </row>
    <row r="60" spans="4:4">
      <c r="D60" s="355"/>
    </row>
    <row r="61" spans="4:4">
      <c r="D61" s="355"/>
    </row>
    <row r="62" spans="4:4">
      <c r="D62" s="355"/>
    </row>
    <row r="63" spans="4:4">
      <c r="D63" s="355"/>
    </row>
    <row r="64" spans="4:4">
      <c r="D64" s="355"/>
    </row>
    <row r="65" spans="4:5">
      <c r="D65" s="355"/>
    </row>
    <row r="66" spans="4:5">
      <c r="D66" s="355"/>
    </row>
    <row r="67" spans="4:5" s="100" customFormat="1">
      <c r="D67" s="173"/>
      <c r="E67" s="230"/>
    </row>
    <row r="68" spans="4:5">
      <c r="D68" s="355"/>
    </row>
    <row r="69" spans="4:5">
      <c r="D69" s="355"/>
    </row>
    <row r="70" spans="4:5">
      <c r="D70" s="355"/>
    </row>
    <row r="71" spans="4:5">
      <c r="D71" s="355"/>
    </row>
    <row r="72" spans="4:5">
      <c r="D72" s="355"/>
    </row>
    <row r="73" spans="4:5">
      <c r="D73" s="355"/>
    </row>
    <row r="74" spans="4:5">
      <c r="D74" s="355"/>
    </row>
    <row r="75" spans="4:5">
      <c r="D75" s="355"/>
    </row>
    <row r="76" spans="4:5">
      <c r="D76" s="355"/>
    </row>
    <row r="77" spans="4:5">
      <c r="D77" s="355"/>
    </row>
    <row r="78" spans="4:5">
      <c r="D78" s="355"/>
    </row>
    <row r="79" spans="4:5">
      <c r="D79" s="355"/>
    </row>
    <row r="80" spans="4:5">
      <c r="D80" s="355"/>
    </row>
    <row r="81" spans="4:4">
      <c r="D81" s="355"/>
    </row>
    <row r="82" spans="4:4">
      <c r="D82" s="355"/>
    </row>
    <row r="83" spans="4:4">
      <c r="D83" s="355"/>
    </row>
    <row r="84" spans="4:4">
      <c r="D84" s="355"/>
    </row>
    <row r="85" spans="4:4">
      <c r="D85" s="355"/>
    </row>
    <row r="86" spans="4:4">
      <c r="D86" s="355"/>
    </row>
    <row r="87" spans="4:4">
      <c r="D87" s="355"/>
    </row>
    <row r="88" spans="4:4">
      <c r="D88" s="355"/>
    </row>
    <row r="89" spans="4:4">
      <c r="D89" s="355"/>
    </row>
    <row r="90" spans="4:4">
      <c r="D90" s="355"/>
    </row>
    <row r="91" spans="4:4">
      <c r="D91" s="355"/>
    </row>
    <row r="92" spans="4:4">
      <c r="D92" s="355"/>
    </row>
    <row r="93" spans="4:4">
      <c r="D93" s="355"/>
    </row>
    <row r="94" spans="4:4">
      <c r="D94" s="355"/>
    </row>
    <row r="95" spans="4:4">
      <c r="D95" s="355"/>
    </row>
    <row r="96" spans="4:4">
      <c r="D96" s="355"/>
    </row>
    <row r="97" spans="4:4">
      <c r="D97" s="355"/>
    </row>
    <row r="98" spans="4:4">
      <c r="D98" s="355"/>
    </row>
    <row r="99" spans="4:4">
      <c r="D99" s="355"/>
    </row>
    <row r="100" spans="4:4">
      <c r="D100" s="355"/>
    </row>
    <row r="101" spans="4:4">
      <c r="D101" s="355"/>
    </row>
    <row r="102" spans="4:4">
      <c r="D102" s="355"/>
    </row>
    <row r="103" spans="4:4">
      <c r="D103" s="355"/>
    </row>
    <row r="104" spans="4:4">
      <c r="D104" s="355"/>
    </row>
    <row r="105" spans="4:4">
      <c r="D105" s="355"/>
    </row>
    <row r="106" spans="4:4">
      <c r="D106" s="355"/>
    </row>
    <row r="107" spans="4:4">
      <c r="D107" s="355"/>
    </row>
    <row r="108" spans="4:4">
      <c r="D108" s="355"/>
    </row>
    <row r="109" spans="4:4">
      <c r="D109" s="355"/>
    </row>
    <row r="110" spans="4:4">
      <c r="D110" s="355"/>
    </row>
    <row r="111" spans="4:4">
      <c r="D111" s="355"/>
    </row>
    <row r="112" spans="4:4">
      <c r="D112" s="355"/>
    </row>
    <row r="113" spans="4:4">
      <c r="D113" s="355"/>
    </row>
    <row r="114" spans="4:4">
      <c r="D114" s="355"/>
    </row>
    <row r="115" spans="4:4">
      <c r="D115" s="355"/>
    </row>
    <row r="116" spans="4:4">
      <c r="D116" s="355"/>
    </row>
    <row r="117" spans="4:4">
      <c r="D117" s="355"/>
    </row>
    <row r="118" spans="4:4">
      <c r="D118" s="355"/>
    </row>
    <row r="119" spans="4:4">
      <c r="D119" s="355"/>
    </row>
    <row r="120" spans="4:4">
      <c r="D120" s="355"/>
    </row>
    <row r="121" spans="4:4">
      <c r="D121" s="355"/>
    </row>
    <row r="122" spans="4:4">
      <c r="D122" s="355"/>
    </row>
    <row r="123" spans="4:4">
      <c r="D123" s="355"/>
    </row>
    <row r="124" spans="4:4">
      <c r="D124" s="355"/>
    </row>
    <row r="125" spans="4:4">
      <c r="D125" s="355"/>
    </row>
    <row r="126" spans="4:4">
      <c r="D126" s="355"/>
    </row>
    <row r="127" spans="4:4">
      <c r="D127" s="355"/>
    </row>
    <row r="128" spans="4:4">
      <c r="D128" s="355"/>
    </row>
    <row r="129" spans="4:4">
      <c r="D129" s="355"/>
    </row>
    <row r="130" spans="4:4">
      <c r="D130" s="355"/>
    </row>
    <row r="131" spans="4:4">
      <c r="D131" s="355"/>
    </row>
    <row r="132" spans="4:4">
      <c r="D132" s="355"/>
    </row>
    <row r="133" spans="4:4">
      <c r="D133" s="355"/>
    </row>
    <row r="134" spans="4:4">
      <c r="D134" s="355"/>
    </row>
    <row r="135" spans="4:4">
      <c r="D135" s="355"/>
    </row>
    <row r="136" spans="4:4">
      <c r="D136" s="355"/>
    </row>
    <row r="137" spans="4:4">
      <c r="D137" s="355"/>
    </row>
    <row r="138" spans="4:4">
      <c r="D138" s="355"/>
    </row>
    <row r="139" spans="4:4">
      <c r="D139" s="355"/>
    </row>
    <row r="140" spans="4:4">
      <c r="D140" s="355"/>
    </row>
    <row r="141" spans="4:4">
      <c r="D141" s="355"/>
    </row>
    <row r="142" spans="4:4">
      <c r="D142" s="355"/>
    </row>
    <row r="143" spans="4:4">
      <c r="D143" s="355"/>
    </row>
    <row r="144" spans="4:4">
      <c r="D144" s="355"/>
    </row>
    <row r="145" spans="4:4">
      <c r="D145" s="355"/>
    </row>
    <row r="146" spans="4:4">
      <c r="D146" s="355"/>
    </row>
    <row r="147" spans="4:4">
      <c r="D147" s="355"/>
    </row>
    <row r="148" spans="4:4">
      <c r="D148" s="355"/>
    </row>
    <row r="149" spans="4:4">
      <c r="D149" s="355"/>
    </row>
    <row r="150" spans="4:4">
      <c r="D150" s="355"/>
    </row>
    <row r="151" spans="4:4">
      <c r="D151" s="355"/>
    </row>
    <row r="152" spans="4:4">
      <c r="D152" s="355"/>
    </row>
    <row r="153" spans="4:4">
      <c r="D153" s="355"/>
    </row>
    <row r="154" spans="4:4">
      <c r="D154" s="355"/>
    </row>
    <row r="155" spans="4:4">
      <c r="D155" s="355"/>
    </row>
    <row r="156" spans="4:4">
      <c r="D156" s="355"/>
    </row>
    <row r="157" spans="4:4">
      <c r="D157" s="355"/>
    </row>
    <row r="158" spans="4:4">
      <c r="D158" s="355"/>
    </row>
    <row r="159" spans="4:4">
      <c r="D159" s="355"/>
    </row>
    <row r="160" spans="4:4">
      <c r="D160" s="355"/>
    </row>
    <row r="161" spans="4:4">
      <c r="D161" s="355"/>
    </row>
    <row r="162" spans="4:4">
      <c r="D162" s="355"/>
    </row>
    <row r="163" spans="4:4">
      <c r="D163" s="355"/>
    </row>
    <row r="164" spans="4:4">
      <c r="D164" s="355"/>
    </row>
    <row r="165" spans="4:4">
      <c r="D165" s="355"/>
    </row>
    <row r="166" spans="4:4">
      <c r="D166" s="355"/>
    </row>
    <row r="167" spans="4:4">
      <c r="D167" s="355"/>
    </row>
    <row r="168" spans="4:4">
      <c r="D168" s="355"/>
    </row>
    <row r="169" spans="4:4">
      <c r="D169" s="355"/>
    </row>
    <row r="170" spans="4:4">
      <c r="D170" s="355"/>
    </row>
    <row r="171" spans="4:4">
      <c r="D171" s="355"/>
    </row>
    <row r="172" spans="4:4">
      <c r="D172" s="355"/>
    </row>
    <row r="173" spans="4:4">
      <c r="D173" s="355"/>
    </row>
    <row r="174" spans="4:4">
      <c r="D174" s="355"/>
    </row>
    <row r="175" spans="4:4">
      <c r="D175" s="355"/>
    </row>
    <row r="176" spans="4:4">
      <c r="D176" s="355"/>
    </row>
    <row r="177" spans="4:4">
      <c r="D177" s="355"/>
    </row>
    <row r="178" spans="4:4">
      <c r="D178" s="355"/>
    </row>
    <row r="179" spans="4:4">
      <c r="D179" s="355"/>
    </row>
    <row r="180" spans="4:4">
      <c r="D180" s="355"/>
    </row>
    <row r="181" spans="4:4">
      <c r="D181" s="355"/>
    </row>
    <row r="182" spans="4:4">
      <c r="D182" s="355"/>
    </row>
    <row r="183" spans="4:4">
      <c r="D183" s="355"/>
    </row>
    <row r="184" spans="4:4">
      <c r="D184" s="355"/>
    </row>
    <row r="185" spans="4:4">
      <c r="D185" s="355"/>
    </row>
    <row r="186" spans="4:4">
      <c r="D186" s="355"/>
    </row>
    <row r="187" spans="4:4">
      <c r="D187" s="355"/>
    </row>
    <row r="188" spans="4:4">
      <c r="D188" s="355"/>
    </row>
    <row r="189" spans="4:4">
      <c r="D189" s="355"/>
    </row>
    <row r="190" spans="4:4">
      <c r="D190" s="355"/>
    </row>
    <row r="191" spans="4:4">
      <c r="D191" s="355"/>
    </row>
    <row r="192" spans="4:4">
      <c r="D192" s="355"/>
    </row>
    <row r="193" spans="4:4">
      <c r="D193" s="355"/>
    </row>
    <row r="194" spans="4:4">
      <c r="D194" s="355"/>
    </row>
    <row r="195" spans="4:4">
      <c r="D195" s="355"/>
    </row>
    <row r="196" spans="4:4">
      <c r="D196" s="355"/>
    </row>
    <row r="197" spans="4:4">
      <c r="D197" s="355"/>
    </row>
    <row r="198" spans="4:4">
      <c r="D198" s="355"/>
    </row>
    <row r="199" spans="4:4">
      <c r="D199" s="355"/>
    </row>
    <row r="200" spans="4:4">
      <c r="D200" s="355"/>
    </row>
    <row r="201" spans="4:4">
      <c r="D201" s="355"/>
    </row>
    <row r="202" spans="4:4">
      <c r="D202" s="355"/>
    </row>
    <row r="203" spans="4:4">
      <c r="D203" s="355"/>
    </row>
    <row r="204" spans="4:4">
      <c r="D204" s="355"/>
    </row>
    <row r="205" spans="4:4">
      <c r="D205" s="355"/>
    </row>
    <row r="206" spans="4:4">
      <c r="D206" s="355"/>
    </row>
    <row r="207" spans="4:4">
      <c r="D207" s="355"/>
    </row>
    <row r="208" spans="4:4">
      <c r="D208" s="355"/>
    </row>
    <row r="209" spans="4:4">
      <c r="D209" s="355"/>
    </row>
    <row r="210" spans="4:4">
      <c r="D210" s="355"/>
    </row>
    <row r="211" spans="4:4">
      <c r="D211" s="355"/>
    </row>
    <row r="212" spans="4:4">
      <c r="D212" s="355"/>
    </row>
    <row r="213" spans="4:4">
      <c r="D213" s="355"/>
    </row>
    <row r="214" spans="4:4">
      <c r="D214" s="355"/>
    </row>
    <row r="215" spans="4:4">
      <c r="D215" s="355"/>
    </row>
    <row r="216" spans="4:4">
      <c r="D216" s="355"/>
    </row>
    <row r="217" spans="4:4">
      <c r="D217" s="355"/>
    </row>
    <row r="218" spans="4:4">
      <c r="D218" s="355"/>
    </row>
    <row r="219" spans="4:4">
      <c r="D219" s="355"/>
    </row>
    <row r="220" spans="4:4">
      <c r="D220" s="355"/>
    </row>
    <row r="221" spans="4:4">
      <c r="D221" s="355"/>
    </row>
    <row r="222" spans="4:4">
      <c r="D222" s="355"/>
    </row>
    <row r="223" spans="4:4">
      <c r="D223" s="355"/>
    </row>
    <row r="224" spans="4:4">
      <c r="D224" s="355"/>
    </row>
    <row r="225" spans="4:4">
      <c r="D225" s="355"/>
    </row>
    <row r="226" spans="4:4">
      <c r="D226" s="355"/>
    </row>
    <row r="227" spans="4:4">
      <c r="D227" s="355"/>
    </row>
    <row r="228" spans="4:4">
      <c r="D228" s="355"/>
    </row>
    <row r="229" spans="4:4">
      <c r="D229" s="355"/>
    </row>
    <row r="230" spans="4:4">
      <c r="D230" s="355"/>
    </row>
    <row r="231" spans="4:4">
      <c r="D231" s="355"/>
    </row>
    <row r="232" spans="4:4">
      <c r="D232" s="355"/>
    </row>
    <row r="233" spans="4:4">
      <c r="D233" s="355"/>
    </row>
    <row r="234" spans="4:4">
      <c r="D234" s="355"/>
    </row>
    <row r="235" spans="4:4">
      <c r="D235" s="355"/>
    </row>
    <row r="236" spans="4:4">
      <c r="D236" s="355"/>
    </row>
    <row r="237" spans="4:4">
      <c r="D237" s="355"/>
    </row>
    <row r="238" spans="4:4">
      <c r="D238" s="355"/>
    </row>
    <row r="239" spans="4:4">
      <c r="D239" s="355"/>
    </row>
    <row r="240" spans="4:4">
      <c r="D240" s="355"/>
    </row>
    <row r="241" spans="4:4">
      <c r="D241" s="355"/>
    </row>
    <row r="242" spans="4:4">
      <c r="D242" s="355"/>
    </row>
    <row r="243" spans="4:4">
      <c r="D243" s="355"/>
    </row>
    <row r="244" spans="4:4">
      <c r="D244" s="355"/>
    </row>
    <row r="245" spans="4:4">
      <c r="D245" s="355"/>
    </row>
    <row r="246" spans="4:4">
      <c r="D246" s="355"/>
    </row>
    <row r="247" spans="4:4">
      <c r="D247" s="355"/>
    </row>
    <row r="248" spans="4:4">
      <c r="D248" s="355"/>
    </row>
    <row r="249" spans="4:4">
      <c r="D249" s="355"/>
    </row>
    <row r="250" spans="4:4">
      <c r="D250" s="355"/>
    </row>
    <row r="251" spans="4:4">
      <c r="D251" s="355"/>
    </row>
    <row r="252" spans="4:4">
      <c r="D252" s="355"/>
    </row>
    <row r="253" spans="4:4">
      <c r="D253" s="355"/>
    </row>
    <row r="254" spans="4:4">
      <c r="D254" s="355"/>
    </row>
    <row r="255" spans="4:4">
      <c r="D255" s="355"/>
    </row>
    <row r="256" spans="4:4">
      <c r="D256" s="355"/>
    </row>
    <row r="257" spans="4:4">
      <c r="D257" s="355"/>
    </row>
    <row r="258" spans="4:4">
      <c r="D258" s="355"/>
    </row>
    <row r="259" spans="4:4">
      <c r="D259" s="355"/>
    </row>
    <row r="260" spans="4:4">
      <c r="D260" s="355"/>
    </row>
    <row r="261" spans="4:4">
      <c r="D261" s="355"/>
    </row>
    <row r="262" spans="4:4">
      <c r="D262" s="355"/>
    </row>
    <row r="263" spans="4:4">
      <c r="D263" s="355"/>
    </row>
    <row r="264" spans="4:4">
      <c r="D264" s="355"/>
    </row>
    <row r="265" spans="4:4">
      <c r="D265" s="355"/>
    </row>
    <row r="266" spans="4:4">
      <c r="D266" s="355"/>
    </row>
    <row r="267" spans="4:4">
      <c r="D267" s="355"/>
    </row>
    <row r="268" spans="4:4">
      <c r="D268" s="355"/>
    </row>
    <row r="269" spans="4:4">
      <c r="D269" s="355"/>
    </row>
    <row r="270" spans="4:4">
      <c r="D270" s="355"/>
    </row>
    <row r="271" spans="4:4">
      <c r="D271" s="355"/>
    </row>
    <row r="272" spans="4:4">
      <c r="D272" s="355"/>
    </row>
    <row r="273" spans="4:4">
      <c r="D273" s="355"/>
    </row>
    <row r="274" spans="4:4">
      <c r="D274" s="355"/>
    </row>
    <row r="275" spans="4:4">
      <c r="D275" s="355"/>
    </row>
    <row r="276" spans="4:4">
      <c r="D276" s="355"/>
    </row>
    <row r="277" spans="4:4">
      <c r="D277" s="355"/>
    </row>
    <row r="278" spans="4:4">
      <c r="D278" s="355"/>
    </row>
    <row r="279" spans="4:4">
      <c r="D279" s="355"/>
    </row>
    <row r="280" spans="4:4">
      <c r="D280" s="355"/>
    </row>
    <row r="281" spans="4:4">
      <c r="D281" s="355"/>
    </row>
    <row r="282" spans="4:4">
      <c r="D282" s="355"/>
    </row>
    <row r="283" spans="4:4">
      <c r="D283" s="355"/>
    </row>
    <row r="284" spans="4:4">
      <c r="D284" s="355"/>
    </row>
    <row r="285" spans="4:4">
      <c r="D285" s="355"/>
    </row>
    <row r="286" spans="4:4">
      <c r="D286" s="355"/>
    </row>
    <row r="287" spans="4:4">
      <c r="D287" s="355"/>
    </row>
    <row r="288" spans="4:4">
      <c r="D288" s="355"/>
    </row>
    <row r="289" spans="4:4">
      <c r="D289" s="355"/>
    </row>
    <row r="290" spans="4:4">
      <c r="D290" s="355"/>
    </row>
    <row r="291" spans="4:4">
      <c r="D291" s="355"/>
    </row>
    <row r="292" spans="4:4">
      <c r="D292" s="355"/>
    </row>
    <row r="293" spans="4:4">
      <c r="D293" s="355"/>
    </row>
    <row r="294" spans="4:4">
      <c r="D294" s="355"/>
    </row>
    <row r="295" spans="4:4">
      <c r="D295" s="355"/>
    </row>
    <row r="296" spans="4:4">
      <c r="D296" s="355"/>
    </row>
    <row r="297" spans="4:4">
      <c r="D297" s="355"/>
    </row>
    <row r="298" spans="4:4">
      <c r="D298" s="355"/>
    </row>
    <row r="299" spans="4:4">
      <c r="D299" s="355"/>
    </row>
    <row r="300" spans="4:4">
      <c r="D300" s="355"/>
    </row>
    <row r="301" spans="4:4">
      <c r="D301" s="355"/>
    </row>
    <row r="302" spans="4:4">
      <c r="D302" s="355"/>
    </row>
    <row r="303" spans="4:4">
      <c r="D303" s="355"/>
    </row>
    <row r="304" spans="4:4">
      <c r="D304" s="355"/>
    </row>
    <row r="305" spans="4:4">
      <c r="D305" s="355"/>
    </row>
    <row r="306" spans="4:4">
      <c r="D306" s="355"/>
    </row>
    <row r="307" spans="4:4">
      <c r="D307" s="355"/>
    </row>
    <row r="308" spans="4:4">
      <c r="D308" s="355"/>
    </row>
    <row r="309" spans="4:4">
      <c r="D309" s="355"/>
    </row>
    <row r="310" spans="4:4">
      <c r="D310" s="355"/>
    </row>
    <row r="311" spans="4:4">
      <c r="D311" s="355"/>
    </row>
    <row r="312" spans="4:4">
      <c r="D312" s="355"/>
    </row>
    <row r="313" spans="4:4">
      <c r="D313" s="355"/>
    </row>
    <row r="314" spans="4:4">
      <c r="D314" s="355"/>
    </row>
    <row r="315" spans="4:4">
      <c r="D315" s="355"/>
    </row>
    <row r="316" spans="4:4">
      <c r="D316" s="355"/>
    </row>
    <row r="317" spans="4:4">
      <c r="D317" s="355"/>
    </row>
    <row r="318" spans="4:4">
      <c r="D318" s="355"/>
    </row>
    <row r="319" spans="4:4">
      <c r="D319" s="355"/>
    </row>
    <row r="320" spans="4:4">
      <c r="D320" s="355"/>
    </row>
    <row r="321" spans="4:4">
      <c r="D321" s="355"/>
    </row>
    <row r="322" spans="4:4">
      <c r="D322" s="355"/>
    </row>
    <row r="323" spans="4:4">
      <c r="D323" s="355"/>
    </row>
    <row r="324" spans="4:4">
      <c r="D324" s="355"/>
    </row>
    <row r="325" spans="4:4">
      <c r="D325" s="355"/>
    </row>
    <row r="326" spans="4:4">
      <c r="D326" s="355"/>
    </row>
    <row r="327" spans="4:4">
      <c r="D327" s="355"/>
    </row>
    <row r="328" spans="4:4">
      <c r="D328" s="355"/>
    </row>
    <row r="329" spans="4:4">
      <c r="D329" s="355"/>
    </row>
    <row r="330" spans="4:4">
      <c r="D330" s="355"/>
    </row>
    <row r="331" spans="4:4">
      <c r="D331" s="355"/>
    </row>
    <row r="332" spans="4:4">
      <c r="D332" s="355"/>
    </row>
    <row r="333" spans="4:4">
      <c r="D333" s="355"/>
    </row>
    <row r="334" spans="4:4">
      <c r="D334" s="355"/>
    </row>
    <row r="335" spans="4:4">
      <c r="D335" s="355"/>
    </row>
    <row r="336" spans="4:4">
      <c r="D336" s="355"/>
    </row>
    <row r="337" spans="4:4">
      <c r="D337" s="355"/>
    </row>
    <row r="338" spans="4:4">
      <c r="D338" s="355"/>
    </row>
    <row r="339" spans="4:4">
      <c r="D339" s="355"/>
    </row>
    <row r="340" spans="4:4">
      <c r="D340" s="355"/>
    </row>
    <row r="341" spans="4:4">
      <c r="D341" s="355"/>
    </row>
    <row r="342" spans="4:4">
      <c r="D342" s="355"/>
    </row>
    <row r="343" spans="4:4">
      <c r="D343" s="355"/>
    </row>
    <row r="344" spans="4:4">
      <c r="D344" s="355"/>
    </row>
    <row r="345" spans="4:4">
      <c r="D345" s="355"/>
    </row>
    <row r="346" spans="4:4">
      <c r="D346" s="355"/>
    </row>
    <row r="347" spans="4:4">
      <c r="D347" s="355"/>
    </row>
    <row r="348" spans="4:4">
      <c r="D348" s="355"/>
    </row>
    <row r="349" spans="4:4">
      <c r="D349" s="355"/>
    </row>
    <row r="350" spans="4:4">
      <c r="D350" s="355"/>
    </row>
    <row r="351" spans="4:4">
      <c r="D351" s="355"/>
    </row>
    <row r="352" spans="4:4">
      <c r="D352" s="355"/>
    </row>
    <row r="353" spans="4:4">
      <c r="D353" s="355"/>
    </row>
    <row r="354" spans="4:4">
      <c r="D354" s="355"/>
    </row>
    <row r="355" spans="4:4">
      <c r="D355" s="355"/>
    </row>
    <row r="356" spans="4:4">
      <c r="D356" s="355"/>
    </row>
    <row r="357" spans="4:4">
      <c r="D357" s="355"/>
    </row>
    <row r="358" spans="4:4">
      <c r="D358" s="355"/>
    </row>
    <row r="359" spans="4:4">
      <c r="D359" s="355"/>
    </row>
    <row r="360" spans="4:4">
      <c r="D360" s="355"/>
    </row>
    <row r="361" spans="4:4">
      <c r="D361" s="355"/>
    </row>
    <row r="362" spans="4:4">
      <c r="D362" s="355"/>
    </row>
    <row r="363" spans="4:4">
      <c r="D363" s="355"/>
    </row>
    <row r="364" spans="4:4">
      <c r="D364" s="355"/>
    </row>
    <row r="365" spans="4:4">
      <c r="D365" s="355"/>
    </row>
    <row r="366" spans="4:4">
      <c r="D366" s="355"/>
    </row>
    <row r="367" spans="4:4">
      <c r="D367" s="355"/>
    </row>
    <row r="368" spans="4:4">
      <c r="D368" s="355"/>
    </row>
    <row r="369" spans="4:4">
      <c r="D369" s="355"/>
    </row>
    <row r="370" spans="4:4">
      <c r="D370" s="355"/>
    </row>
    <row r="371" spans="4:4">
      <c r="D371" s="355"/>
    </row>
    <row r="372" spans="4:4">
      <c r="D372" s="355"/>
    </row>
  </sheetData>
  <conditionalFormatting sqref="J1">
    <cfRule type="cellIs" dxfId="53" priority="5" stopIfTrue="1" operator="equal">
      <formula>"x.x"</formula>
    </cfRule>
  </conditionalFormatting>
  <conditionalFormatting sqref="B21:B22 B9:B18 B25:B26">
    <cfRule type="cellIs" dxfId="52" priority="4" stopIfTrue="1" operator="equal">
      <formula>"Title"</formula>
    </cfRule>
  </conditionalFormatting>
  <conditionalFormatting sqref="B8">
    <cfRule type="cellIs" dxfId="51" priority="3" stopIfTrue="1" operator="equal">
      <formula>"Adjustment to Income/Expense/Rate Base:"</formula>
    </cfRule>
  </conditionalFormatting>
  <dataValidations count="5">
    <dataValidation type="list" errorStyle="warning" allowBlank="1" showInputMessage="1" showErrorMessage="1" errorTitle="Factor" error="This factor is not included in the drop-down list. Is this the factor you want to use?" sqref="WVN983024:WVN983064 JB9:JB35 SX9:SX35 ACT9:ACT35 AMP9:AMP35 AWL9:AWL35 BGH9:BGH35 BQD9:BQD35 BZZ9:BZZ35 CJV9:CJV35 CTR9:CTR35 DDN9:DDN35 DNJ9:DNJ35 DXF9:DXF35 EHB9:EHB35 EQX9:EQX35 FAT9:FAT35 FKP9:FKP35 FUL9:FUL35 GEH9:GEH35 GOD9:GOD35 GXZ9:GXZ35 HHV9:HHV35 HRR9:HRR35 IBN9:IBN35 ILJ9:ILJ35 IVF9:IVF35 JFB9:JFB35 JOX9:JOX35 JYT9:JYT35 KIP9:KIP35 KSL9:KSL35 LCH9:LCH35 LMD9:LMD35 LVZ9:LVZ35 MFV9:MFV35 MPR9:MPR35 MZN9:MZN35 NJJ9:NJJ35 NTF9:NTF35 ODB9:ODB35 OMX9:OMX35 OWT9:OWT35 PGP9:PGP35 PQL9:PQL35 QAH9:QAH35 QKD9:QKD35 QTZ9:QTZ35 RDV9:RDV35 RNR9:RNR35 RXN9:RXN35 SHJ9:SHJ35 SRF9:SRF35 TBB9:TBB35 TKX9:TKX35 TUT9:TUT35 UEP9:UEP35 UOL9:UOL35 UYH9:UYH35 VID9:VID35 VRZ9:VRZ35 WBV9:WBV35 WLR9:WLR35 WVN9:WVN35 JB65520:JB65560 SX65520:SX65560 ACT65520:ACT65560 AMP65520:AMP65560 AWL65520:AWL65560 BGH65520:BGH65560 BQD65520:BQD65560 BZZ65520:BZZ65560 CJV65520:CJV65560 CTR65520:CTR65560 DDN65520:DDN65560 DNJ65520:DNJ65560 DXF65520:DXF65560 EHB65520:EHB65560 EQX65520:EQX65560 FAT65520:FAT65560 FKP65520:FKP65560 FUL65520:FUL65560 GEH65520:GEH65560 GOD65520:GOD65560 GXZ65520:GXZ65560 HHV65520:HHV65560 HRR65520:HRR65560 IBN65520:IBN65560 ILJ65520:ILJ65560 IVF65520:IVF65560 JFB65520:JFB65560 JOX65520:JOX65560 JYT65520:JYT65560 KIP65520:KIP65560 KSL65520:KSL65560 LCH65520:LCH65560 LMD65520:LMD65560 LVZ65520:LVZ65560 MFV65520:MFV65560 MPR65520:MPR65560 MZN65520:MZN65560 NJJ65520:NJJ65560 NTF65520:NTF65560 ODB65520:ODB65560 OMX65520:OMX65560 OWT65520:OWT65560 PGP65520:PGP65560 PQL65520:PQL65560 QAH65520:QAH65560 QKD65520:QKD65560 QTZ65520:QTZ65560 RDV65520:RDV65560 RNR65520:RNR65560 RXN65520:RXN65560 SHJ65520:SHJ65560 SRF65520:SRF65560 TBB65520:TBB65560 TKX65520:TKX65560 TUT65520:TUT65560 UEP65520:UEP65560 UOL65520:UOL65560 UYH65520:UYH65560 VID65520:VID65560 VRZ65520:VRZ65560 WBV65520:WBV65560 WLR65520:WLR65560 WVN65520:WVN65560 JB131056:JB131096 SX131056:SX131096 ACT131056:ACT131096 AMP131056:AMP131096 AWL131056:AWL131096 BGH131056:BGH131096 BQD131056:BQD131096 BZZ131056:BZZ131096 CJV131056:CJV131096 CTR131056:CTR131096 DDN131056:DDN131096 DNJ131056:DNJ131096 DXF131056:DXF131096 EHB131056:EHB131096 EQX131056:EQX131096 FAT131056:FAT131096 FKP131056:FKP131096 FUL131056:FUL131096 GEH131056:GEH131096 GOD131056:GOD131096 GXZ131056:GXZ131096 HHV131056:HHV131096 HRR131056:HRR131096 IBN131056:IBN131096 ILJ131056:ILJ131096 IVF131056:IVF131096 JFB131056:JFB131096 JOX131056:JOX131096 JYT131056:JYT131096 KIP131056:KIP131096 KSL131056:KSL131096 LCH131056:LCH131096 LMD131056:LMD131096 LVZ131056:LVZ131096 MFV131056:MFV131096 MPR131056:MPR131096 MZN131056:MZN131096 NJJ131056:NJJ131096 NTF131056:NTF131096 ODB131056:ODB131096 OMX131056:OMX131096 OWT131056:OWT131096 PGP131056:PGP131096 PQL131056:PQL131096 QAH131056:QAH131096 QKD131056:QKD131096 QTZ131056:QTZ131096 RDV131056:RDV131096 RNR131056:RNR131096 RXN131056:RXN131096 SHJ131056:SHJ131096 SRF131056:SRF131096 TBB131056:TBB131096 TKX131056:TKX131096 TUT131056:TUT131096 UEP131056:UEP131096 UOL131056:UOL131096 UYH131056:UYH131096 VID131056:VID131096 VRZ131056:VRZ131096 WBV131056:WBV131096 WLR131056:WLR131096 WVN131056:WVN131096 JB196592:JB196632 SX196592:SX196632 ACT196592:ACT196632 AMP196592:AMP196632 AWL196592:AWL196632 BGH196592:BGH196632 BQD196592:BQD196632 BZZ196592:BZZ196632 CJV196592:CJV196632 CTR196592:CTR196632 DDN196592:DDN196632 DNJ196592:DNJ196632 DXF196592:DXF196632 EHB196592:EHB196632 EQX196592:EQX196632 FAT196592:FAT196632 FKP196592:FKP196632 FUL196592:FUL196632 GEH196592:GEH196632 GOD196592:GOD196632 GXZ196592:GXZ196632 HHV196592:HHV196632 HRR196592:HRR196632 IBN196592:IBN196632 ILJ196592:ILJ196632 IVF196592:IVF196632 JFB196592:JFB196632 JOX196592:JOX196632 JYT196592:JYT196632 KIP196592:KIP196632 KSL196592:KSL196632 LCH196592:LCH196632 LMD196592:LMD196632 LVZ196592:LVZ196632 MFV196592:MFV196632 MPR196592:MPR196632 MZN196592:MZN196632 NJJ196592:NJJ196632 NTF196592:NTF196632 ODB196592:ODB196632 OMX196592:OMX196632 OWT196592:OWT196632 PGP196592:PGP196632 PQL196592:PQL196632 QAH196592:QAH196632 QKD196592:QKD196632 QTZ196592:QTZ196632 RDV196592:RDV196632 RNR196592:RNR196632 RXN196592:RXN196632 SHJ196592:SHJ196632 SRF196592:SRF196632 TBB196592:TBB196632 TKX196592:TKX196632 TUT196592:TUT196632 UEP196592:UEP196632 UOL196592:UOL196632 UYH196592:UYH196632 VID196592:VID196632 VRZ196592:VRZ196632 WBV196592:WBV196632 WLR196592:WLR196632 WVN196592:WVN196632 JB262128:JB262168 SX262128:SX262168 ACT262128:ACT262168 AMP262128:AMP262168 AWL262128:AWL262168 BGH262128:BGH262168 BQD262128:BQD262168 BZZ262128:BZZ262168 CJV262128:CJV262168 CTR262128:CTR262168 DDN262128:DDN262168 DNJ262128:DNJ262168 DXF262128:DXF262168 EHB262128:EHB262168 EQX262128:EQX262168 FAT262128:FAT262168 FKP262128:FKP262168 FUL262128:FUL262168 GEH262128:GEH262168 GOD262128:GOD262168 GXZ262128:GXZ262168 HHV262128:HHV262168 HRR262128:HRR262168 IBN262128:IBN262168 ILJ262128:ILJ262168 IVF262128:IVF262168 JFB262128:JFB262168 JOX262128:JOX262168 JYT262128:JYT262168 KIP262128:KIP262168 KSL262128:KSL262168 LCH262128:LCH262168 LMD262128:LMD262168 LVZ262128:LVZ262168 MFV262128:MFV262168 MPR262128:MPR262168 MZN262128:MZN262168 NJJ262128:NJJ262168 NTF262128:NTF262168 ODB262128:ODB262168 OMX262128:OMX262168 OWT262128:OWT262168 PGP262128:PGP262168 PQL262128:PQL262168 QAH262128:QAH262168 QKD262128:QKD262168 QTZ262128:QTZ262168 RDV262128:RDV262168 RNR262128:RNR262168 RXN262128:RXN262168 SHJ262128:SHJ262168 SRF262128:SRF262168 TBB262128:TBB262168 TKX262128:TKX262168 TUT262128:TUT262168 UEP262128:UEP262168 UOL262128:UOL262168 UYH262128:UYH262168 VID262128:VID262168 VRZ262128:VRZ262168 WBV262128:WBV262168 WLR262128:WLR262168 WVN262128:WVN262168 JB327664:JB327704 SX327664:SX327704 ACT327664:ACT327704 AMP327664:AMP327704 AWL327664:AWL327704 BGH327664:BGH327704 BQD327664:BQD327704 BZZ327664:BZZ327704 CJV327664:CJV327704 CTR327664:CTR327704 DDN327664:DDN327704 DNJ327664:DNJ327704 DXF327664:DXF327704 EHB327664:EHB327704 EQX327664:EQX327704 FAT327664:FAT327704 FKP327664:FKP327704 FUL327664:FUL327704 GEH327664:GEH327704 GOD327664:GOD327704 GXZ327664:GXZ327704 HHV327664:HHV327704 HRR327664:HRR327704 IBN327664:IBN327704 ILJ327664:ILJ327704 IVF327664:IVF327704 JFB327664:JFB327704 JOX327664:JOX327704 JYT327664:JYT327704 KIP327664:KIP327704 KSL327664:KSL327704 LCH327664:LCH327704 LMD327664:LMD327704 LVZ327664:LVZ327704 MFV327664:MFV327704 MPR327664:MPR327704 MZN327664:MZN327704 NJJ327664:NJJ327704 NTF327664:NTF327704 ODB327664:ODB327704 OMX327664:OMX327704 OWT327664:OWT327704 PGP327664:PGP327704 PQL327664:PQL327704 QAH327664:QAH327704 QKD327664:QKD327704 QTZ327664:QTZ327704 RDV327664:RDV327704 RNR327664:RNR327704 RXN327664:RXN327704 SHJ327664:SHJ327704 SRF327664:SRF327704 TBB327664:TBB327704 TKX327664:TKX327704 TUT327664:TUT327704 UEP327664:UEP327704 UOL327664:UOL327704 UYH327664:UYH327704 VID327664:VID327704 VRZ327664:VRZ327704 WBV327664:WBV327704 WLR327664:WLR327704 WVN327664:WVN327704 JB393200:JB393240 SX393200:SX393240 ACT393200:ACT393240 AMP393200:AMP393240 AWL393200:AWL393240 BGH393200:BGH393240 BQD393200:BQD393240 BZZ393200:BZZ393240 CJV393200:CJV393240 CTR393200:CTR393240 DDN393200:DDN393240 DNJ393200:DNJ393240 DXF393200:DXF393240 EHB393200:EHB393240 EQX393200:EQX393240 FAT393200:FAT393240 FKP393200:FKP393240 FUL393200:FUL393240 GEH393200:GEH393240 GOD393200:GOD393240 GXZ393200:GXZ393240 HHV393200:HHV393240 HRR393200:HRR393240 IBN393200:IBN393240 ILJ393200:ILJ393240 IVF393200:IVF393240 JFB393200:JFB393240 JOX393200:JOX393240 JYT393200:JYT393240 KIP393200:KIP393240 KSL393200:KSL393240 LCH393200:LCH393240 LMD393200:LMD393240 LVZ393200:LVZ393240 MFV393200:MFV393240 MPR393200:MPR393240 MZN393200:MZN393240 NJJ393200:NJJ393240 NTF393200:NTF393240 ODB393200:ODB393240 OMX393200:OMX393240 OWT393200:OWT393240 PGP393200:PGP393240 PQL393200:PQL393240 QAH393200:QAH393240 QKD393200:QKD393240 QTZ393200:QTZ393240 RDV393200:RDV393240 RNR393200:RNR393240 RXN393200:RXN393240 SHJ393200:SHJ393240 SRF393200:SRF393240 TBB393200:TBB393240 TKX393200:TKX393240 TUT393200:TUT393240 UEP393200:UEP393240 UOL393200:UOL393240 UYH393200:UYH393240 VID393200:VID393240 VRZ393200:VRZ393240 WBV393200:WBV393240 WLR393200:WLR393240 WVN393200:WVN393240 JB458736:JB458776 SX458736:SX458776 ACT458736:ACT458776 AMP458736:AMP458776 AWL458736:AWL458776 BGH458736:BGH458776 BQD458736:BQD458776 BZZ458736:BZZ458776 CJV458736:CJV458776 CTR458736:CTR458776 DDN458736:DDN458776 DNJ458736:DNJ458776 DXF458736:DXF458776 EHB458736:EHB458776 EQX458736:EQX458776 FAT458736:FAT458776 FKP458736:FKP458776 FUL458736:FUL458776 GEH458736:GEH458776 GOD458736:GOD458776 GXZ458736:GXZ458776 HHV458736:HHV458776 HRR458736:HRR458776 IBN458736:IBN458776 ILJ458736:ILJ458776 IVF458736:IVF458776 JFB458736:JFB458776 JOX458736:JOX458776 JYT458736:JYT458776 KIP458736:KIP458776 KSL458736:KSL458776 LCH458736:LCH458776 LMD458736:LMD458776 LVZ458736:LVZ458776 MFV458736:MFV458776 MPR458736:MPR458776 MZN458736:MZN458776 NJJ458736:NJJ458776 NTF458736:NTF458776 ODB458736:ODB458776 OMX458736:OMX458776 OWT458736:OWT458776 PGP458736:PGP458776 PQL458736:PQL458776 QAH458736:QAH458776 QKD458736:QKD458776 QTZ458736:QTZ458776 RDV458736:RDV458776 RNR458736:RNR458776 RXN458736:RXN458776 SHJ458736:SHJ458776 SRF458736:SRF458776 TBB458736:TBB458776 TKX458736:TKX458776 TUT458736:TUT458776 UEP458736:UEP458776 UOL458736:UOL458776 UYH458736:UYH458776 VID458736:VID458776 VRZ458736:VRZ458776 WBV458736:WBV458776 WLR458736:WLR458776 WVN458736:WVN458776 JB524272:JB524312 SX524272:SX524312 ACT524272:ACT524312 AMP524272:AMP524312 AWL524272:AWL524312 BGH524272:BGH524312 BQD524272:BQD524312 BZZ524272:BZZ524312 CJV524272:CJV524312 CTR524272:CTR524312 DDN524272:DDN524312 DNJ524272:DNJ524312 DXF524272:DXF524312 EHB524272:EHB524312 EQX524272:EQX524312 FAT524272:FAT524312 FKP524272:FKP524312 FUL524272:FUL524312 GEH524272:GEH524312 GOD524272:GOD524312 GXZ524272:GXZ524312 HHV524272:HHV524312 HRR524272:HRR524312 IBN524272:IBN524312 ILJ524272:ILJ524312 IVF524272:IVF524312 JFB524272:JFB524312 JOX524272:JOX524312 JYT524272:JYT524312 KIP524272:KIP524312 KSL524272:KSL524312 LCH524272:LCH524312 LMD524272:LMD524312 LVZ524272:LVZ524312 MFV524272:MFV524312 MPR524272:MPR524312 MZN524272:MZN524312 NJJ524272:NJJ524312 NTF524272:NTF524312 ODB524272:ODB524312 OMX524272:OMX524312 OWT524272:OWT524312 PGP524272:PGP524312 PQL524272:PQL524312 QAH524272:QAH524312 QKD524272:QKD524312 QTZ524272:QTZ524312 RDV524272:RDV524312 RNR524272:RNR524312 RXN524272:RXN524312 SHJ524272:SHJ524312 SRF524272:SRF524312 TBB524272:TBB524312 TKX524272:TKX524312 TUT524272:TUT524312 UEP524272:UEP524312 UOL524272:UOL524312 UYH524272:UYH524312 VID524272:VID524312 VRZ524272:VRZ524312 WBV524272:WBV524312 WLR524272:WLR524312 WVN524272:WVN524312 JB589808:JB589848 SX589808:SX589848 ACT589808:ACT589848 AMP589808:AMP589848 AWL589808:AWL589848 BGH589808:BGH589848 BQD589808:BQD589848 BZZ589808:BZZ589848 CJV589808:CJV589848 CTR589808:CTR589848 DDN589808:DDN589848 DNJ589808:DNJ589848 DXF589808:DXF589848 EHB589808:EHB589848 EQX589808:EQX589848 FAT589808:FAT589848 FKP589808:FKP589848 FUL589808:FUL589848 GEH589808:GEH589848 GOD589808:GOD589848 GXZ589808:GXZ589848 HHV589808:HHV589848 HRR589808:HRR589848 IBN589808:IBN589848 ILJ589808:ILJ589848 IVF589808:IVF589848 JFB589808:JFB589848 JOX589808:JOX589848 JYT589808:JYT589848 KIP589808:KIP589848 KSL589808:KSL589848 LCH589808:LCH589848 LMD589808:LMD589848 LVZ589808:LVZ589848 MFV589808:MFV589848 MPR589808:MPR589848 MZN589808:MZN589848 NJJ589808:NJJ589848 NTF589808:NTF589848 ODB589808:ODB589848 OMX589808:OMX589848 OWT589808:OWT589848 PGP589808:PGP589848 PQL589808:PQL589848 QAH589808:QAH589848 QKD589808:QKD589848 QTZ589808:QTZ589848 RDV589808:RDV589848 RNR589808:RNR589848 RXN589808:RXN589848 SHJ589808:SHJ589848 SRF589808:SRF589848 TBB589808:TBB589848 TKX589808:TKX589848 TUT589808:TUT589848 UEP589808:UEP589848 UOL589808:UOL589848 UYH589808:UYH589848 VID589808:VID589848 VRZ589808:VRZ589848 WBV589808:WBV589848 WLR589808:WLR589848 WVN589808:WVN589848 JB655344:JB655384 SX655344:SX655384 ACT655344:ACT655384 AMP655344:AMP655384 AWL655344:AWL655384 BGH655344:BGH655384 BQD655344:BQD655384 BZZ655344:BZZ655384 CJV655344:CJV655384 CTR655344:CTR655384 DDN655344:DDN655384 DNJ655344:DNJ655384 DXF655344:DXF655384 EHB655344:EHB655384 EQX655344:EQX655384 FAT655344:FAT655384 FKP655344:FKP655384 FUL655344:FUL655384 GEH655344:GEH655384 GOD655344:GOD655384 GXZ655344:GXZ655384 HHV655344:HHV655384 HRR655344:HRR655384 IBN655344:IBN655384 ILJ655344:ILJ655384 IVF655344:IVF655384 JFB655344:JFB655384 JOX655344:JOX655384 JYT655344:JYT655384 KIP655344:KIP655384 KSL655344:KSL655384 LCH655344:LCH655384 LMD655344:LMD655384 LVZ655344:LVZ655384 MFV655344:MFV655384 MPR655344:MPR655384 MZN655344:MZN655384 NJJ655344:NJJ655384 NTF655344:NTF655384 ODB655344:ODB655384 OMX655344:OMX655384 OWT655344:OWT655384 PGP655344:PGP655384 PQL655344:PQL655384 QAH655344:QAH655384 QKD655344:QKD655384 QTZ655344:QTZ655384 RDV655344:RDV655384 RNR655344:RNR655384 RXN655344:RXN655384 SHJ655344:SHJ655384 SRF655344:SRF655384 TBB655344:TBB655384 TKX655344:TKX655384 TUT655344:TUT655384 UEP655344:UEP655384 UOL655344:UOL655384 UYH655344:UYH655384 VID655344:VID655384 VRZ655344:VRZ655384 WBV655344:WBV655384 WLR655344:WLR655384 WVN655344:WVN655384 JB720880:JB720920 SX720880:SX720920 ACT720880:ACT720920 AMP720880:AMP720920 AWL720880:AWL720920 BGH720880:BGH720920 BQD720880:BQD720920 BZZ720880:BZZ720920 CJV720880:CJV720920 CTR720880:CTR720920 DDN720880:DDN720920 DNJ720880:DNJ720920 DXF720880:DXF720920 EHB720880:EHB720920 EQX720880:EQX720920 FAT720880:FAT720920 FKP720880:FKP720920 FUL720880:FUL720920 GEH720880:GEH720920 GOD720880:GOD720920 GXZ720880:GXZ720920 HHV720880:HHV720920 HRR720880:HRR720920 IBN720880:IBN720920 ILJ720880:ILJ720920 IVF720880:IVF720920 JFB720880:JFB720920 JOX720880:JOX720920 JYT720880:JYT720920 KIP720880:KIP720920 KSL720880:KSL720920 LCH720880:LCH720920 LMD720880:LMD720920 LVZ720880:LVZ720920 MFV720880:MFV720920 MPR720880:MPR720920 MZN720880:MZN720920 NJJ720880:NJJ720920 NTF720880:NTF720920 ODB720880:ODB720920 OMX720880:OMX720920 OWT720880:OWT720920 PGP720880:PGP720920 PQL720880:PQL720920 QAH720880:QAH720920 QKD720880:QKD720920 QTZ720880:QTZ720920 RDV720880:RDV720920 RNR720880:RNR720920 RXN720880:RXN720920 SHJ720880:SHJ720920 SRF720880:SRF720920 TBB720880:TBB720920 TKX720880:TKX720920 TUT720880:TUT720920 UEP720880:UEP720920 UOL720880:UOL720920 UYH720880:UYH720920 VID720880:VID720920 VRZ720880:VRZ720920 WBV720880:WBV720920 WLR720880:WLR720920 WVN720880:WVN720920 JB786416:JB786456 SX786416:SX786456 ACT786416:ACT786456 AMP786416:AMP786456 AWL786416:AWL786456 BGH786416:BGH786456 BQD786416:BQD786456 BZZ786416:BZZ786456 CJV786416:CJV786456 CTR786416:CTR786456 DDN786416:DDN786456 DNJ786416:DNJ786456 DXF786416:DXF786456 EHB786416:EHB786456 EQX786416:EQX786456 FAT786416:FAT786456 FKP786416:FKP786456 FUL786416:FUL786456 GEH786416:GEH786456 GOD786416:GOD786456 GXZ786416:GXZ786456 HHV786416:HHV786456 HRR786416:HRR786456 IBN786416:IBN786456 ILJ786416:ILJ786456 IVF786416:IVF786456 JFB786416:JFB786456 JOX786416:JOX786456 JYT786416:JYT786456 KIP786416:KIP786456 KSL786416:KSL786456 LCH786416:LCH786456 LMD786416:LMD786456 LVZ786416:LVZ786456 MFV786416:MFV786456 MPR786416:MPR786456 MZN786416:MZN786456 NJJ786416:NJJ786456 NTF786416:NTF786456 ODB786416:ODB786456 OMX786416:OMX786456 OWT786416:OWT786456 PGP786416:PGP786456 PQL786416:PQL786456 QAH786416:QAH786456 QKD786416:QKD786456 QTZ786416:QTZ786456 RDV786416:RDV786456 RNR786416:RNR786456 RXN786416:RXN786456 SHJ786416:SHJ786456 SRF786416:SRF786456 TBB786416:TBB786456 TKX786416:TKX786456 TUT786416:TUT786456 UEP786416:UEP786456 UOL786416:UOL786456 UYH786416:UYH786456 VID786416:VID786456 VRZ786416:VRZ786456 WBV786416:WBV786456 WLR786416:WLR786456 WVN786416:WVN786456 JB851952:JB851992 SX851952:SX851992 ACT851952:ACT851992 AMP851952:AMP851992 AWL851952:AWL851992 BGH851952:BGH851992 BQD851952:BQD851992 BZZ851952:BZZ851992 CJV851952:CJV851992 CTR851952:CTR851992 DDN851952:DDN851992 DNJ851952:DNJ851992 DXF851952:DXF851992 EHB851952:EHB851992 EQX851952:EQX851992 FAT851952:FAT851992 FKP851952:FKP851992 FUL851952:FUL851992 GEH851952:GEH851992 GOD851952:GOD851992 GXZ851952:GXZ851992 HHV851952:HHV851992 HRR851952:HRR851992 IBN851952:IBN851992 ILJ851952:ILJ851992 IVF851952:IVF851992 JFB851952:JFB851992 JOX851952:JOX851992 JYT851952:JYT851992 KIP851952:KIP851992 KSL851952:KSL851992 LCH851952:LCH851992 LMD851952:LMD851992 LVZ851952:LVZ851992 MFV851952:MFV851992 MPR851952:MPR851992 MZN851952:MZN851992 NJJ851952:NJJ851992 NTF851952:NTF851992 ODB851952:ODB851992 OMX851952:OMX851992 OWT851952:OWT851992 PGP851952:PGP851992 PQL851952:PQL851992 QAH851952:QAH851992 QKD851952:QKD851992 QTZ851952:QTZ851992 RDV851952:RDV851992 RNR851952:RNR851992 RXN851952:RXN851992 SHJ851952:SHJ851992 SRF851952:SRF851992 TBB851952:TBB851992 TKX851952:TKX851992 TUT851952:TUT851992 UEP851952:UEP851992 UOL851952:UOL851992 UYH851952:UYH851992 VID851952:VID851992 VRZ851952:VRZ851992 WBV851952:WBV851992 WLR851952:WLR851992 WVN851952:WVN851992 JB917488:JB917528 SX917488:SX917528 ACT917488:ACT917528 AMP917488:AMP917528 AWL917488:AWL917528 BGH917488:BGH917528 BQD917488:BQD917528 BZZ917488:BZZ917528 CJV917488:CJV917528 CTR917488:CTR917528 DDN917488:DDN917528 DNJ917488:DNJ917528 DXF917488:DXF917528 EHB917488:EHB917528 EQX917488:EQX917528 FAT917488:FAT917528 FKP917488:FKP917528 FUL917488:FUL917528 GEH917488:GEH917528 GOD917488:GOD917528 GXZ917488:GXZ917528 HHV917488:HHV917528 HRR917488:HRR917528 IBN917488:IBN917528 ILJ917488:ILJ917528 IVF917488:IVF917528 JFB917488:JFB917528 JOX917488:JOX917528 JYT917488:JYT917528 KIP917488:KIP917528 KSL917488:KSL917528 LCH917488:LCH917528 LMD917488:LMD917528 LVZ917488:LVZ917528 MFV917488:MFV917528 MPR917488:MPR917528 MZN917488:MZN917528 NJJ917488:NJJ917528 NTF917488:NTF917528 ODB917488:ODB917528 OMX917488:OMX917528 OWT917488:OWT917528 PGP917488:PGP917528 PQL917488:PQL917528 QAH917488:QAH917528 QKD917488:QKD917528 QTZ917488:QTZ917528 RDV917488:RDV917528 RNR917488:RNR917528 RXN917488:RXN917528 SHJ917488:SHJ917528 SRF917488:SRF917528 TBB917488:TBB917528 TKX917488:TKX917528 TUT917488:TUT917528 UEP917488:UEP917528 UOL917488:UOL917528 UYH917488:UYH917528 VID917488:VID917528 VRZ917488:VRZ917528 WBV917488:WBV917528 WLR917488:WLR917528 WVN917488:WVN917528 JB983024:JB983064 SX983024:SX983064 ACT983024:ACT983064 AMP983024:AMP983064 AWL983024:AWL983064 BGH983024:BGH983064 BQD983024:BQD983064 BZZ983024:BZZ983064 CJV983024:CJV983064 CTR983024:CTR983064 DDN983024:DDN983064 DNJ983024:DNJ983064 DXF983024:DXF983064 EHB983024:EHB983064 EQX983024:EQX983064 FAT983024:FAT983064 FKP983024:FKP983064 FUL983024:FUL983064 GEH983024:GEH983064 GOD983024:GOD983064 GXZ983024:GXZ983064 HHV983024:HHV983064 HRR983024:HRR983064 IBN983024:IBN983064 ILJ983024:ILJ983064 IVF983024:IVF983064 JFB983024:JFB983064 JOX983024:JOX983064 JYT983024:JYT983064 KIP983024:KIP983064 KSL983024:KSL983064 LCH983024:LCH983064 LMD983024:LMD983064 LVZ983024:LVZ983064 MFV983024:MFV983064 MPR983024:MPR983064 MZN983024:MZN983064 NJJ983024:NJJ983064 NTF983024:NTF983064 ODB983024:ODB983064 OMX983024:OMX983064 OWT983024:OWT983064 PGP983024:PGP983064 PQL983024:PQL983064 QAH983024:QAH983064 QKD983024:QKD983064 QTZ983024:QTZ983064 RDV983024:RDV983064 RNR983024:RNR983064 RXN983024:RXN983064 SHJ983024:SHJ983064 SRF983024:SRF983064 TBB983024:TBB983064 TKX983024:TKX983064 TUT983024:TUT983064 UEP983024:UEP983064 UOL983024:UOL983064 UYH983024:UYH983064 VID983024:VID983064 VRZ983024:VRZ983064 WBV983024:WBV983064 WLR983024:WLR983064 G983024:G983064 G917488:G917528 G851952:G851992 G786416:G786456 G720880:G720920 G655344:G655384 G589808:G589848 G524272:G524312 G458736:G458776 G393200:G393240 G327664:G327704 G262128:G262168 G196592:G196632 G131056:G131096 G65520:G65560">
      <formula1>$G$46:$G$129</formula1>
    </dataValidation>
    <dataValidation type="list" errorStyle="warning" allowBlank="1" showInputMessage="1" showErrorMessage="1" errorTitle="FERC ACCOUNT" error="This FERC Account is not included in the drop-down list. Is this the account you want to use?" sqref="WVK983024:WVK983064 IY9:IY35 SU9:SU35 ACQ9:ACQ35 AMM9:AMM35 AWI9:AWI35 BGE9:BGE35 BQA9:BQA35 BZW9:BZW35 CJS9:CJS35 CTO9:CTO35 DDK9:DDK35 DNG9:DNG35 DXC9:DXC35 EGY9:EGY35 EQU9:EQU35 FAQ9:FAQ35 FKM9:FKM35 FUI9:FUI35 GEE9:GEE35 GOA9:GOA35 GXW9:GXW35 HHS9:HHS35 HRO9:HRO35 IBK9:IBK35 ILG9:ILG35 IVC9:IVC35 JEY9:JEY35 JOU9:JOU35 JYQ9:JYQ35 KIM9:KIM35 KSI9:KSI35 LCE9:LCE35 LMA9:LMA35 LVW9:LVW35 MFS9:MFS35 MPO9:MPO35 MZK9:MZK35 NJG9:NJG35 NTC9:NTC35 OCY9:OCY35 OMU9:OMU35 OWQ9:OWQ35 PGM9:PGM35 PQI9:PQI35 QAE9:QAE35 QKA9:QKA35 QTW9:QTW35 RDS9:RDS35 RNO9:RNO35 RXK9:RXK35 SHG9:SHG35 SRC9:SRC35 TAY9:TAY35 TKU9:TKU35 TUQ9:TUQ35 UEM9:UEM35 UOI9:UOI35 UYE9:UYE35 VIA9:VIA35 VRW9:VRW35 WBS9:WBS35 WLO9:WLO35 WVK9:WVK35 IY65520:IY65560 SU65520:SU65560 ACQ65520:ACQ65560 AMM65520:AMM65560 AWI65520:AWI65560 BGE65520:BGE65560 BQA65520:BQA65560 BZW65520:BZW65560 CJS65520:CJS65560 CTO65520:CTO65560 DDK65520:DDK65560 DNG65520:DNG65560 DXC65520:DXC65560 EGY65520:EGY65560 EQU65520:EQU65560 FAQ65520:FAQ65560 FKM65520:FKM65560 FUI65520:FUI65560 GEE65520:GEE65560 GOA65520:GOA65560 GXW65520:GXW65560 HHS65520:HHS65560 HRO65520:HRO65560 IBK65520:IBK65560 ILG65520:ILG65560 IVC65520:IVC65560 JEY65520:JEY65560 JOU65520:JOU65560 JYQ65520:JYQ65560 KIM65520:KIM65560 KSI65520:KSI65560 LCE65520:LCE65560 LMA65520:LMA65560 LVW65520:LVW65560 MFS65520:MFS65560 MPO65520:MPO65560 MZK65520:MZK65560 NJG65520:NJG65560 NTC65520:NTC65560 OCY65520:OCY65560 OMU65520:OMU65560 OWQ65520:OWQ65560 PGM65520:PGM65560 PQI65520:PQI65560 QAE65520:QAE65560 QKA65520:QKA65560 QTW65520:QTW65560 RDS65520:RDS65560 RNO65520:RNO65560 RXK65520:RXK65560 SHG65520:SHG65560 SRC65520:SRC65560 TAY65520:TAY65560 TKU65520:TKU65560 TUQ65520:TUQ65560 UEM65520:UEM65560 UOI65520:UOI65560 UYE65520:UYE65560 VIA65520:VIA65560 VRW65520:VRW65560 WBS65520:WBS65560 WLO65520:WLO65560 WVK65520:WVK65560 IY131056:IY131096 SU131056:SU131096 ACQ131056:ACQ131096 AMM131056:AMM131096 AWI131056:AWI131096 BGE131056:BGE131096 BQA131056:BQA131096 BZW131056:BZW131096 CJS131056:CJS131096 CTO131056:CTO131096 DDK131056:DDK131096 DNG131056:DNG131096 DXC131056:DXC131096 EGY131056:EGY131096 EQU131056:EQU131096 FAQ131056:FAQ131096 FKM131056:FKM131096 FUI131056:FUI131096 GEE131056:GEE131096 GOA131056:GOA131096 GXW131056:GXW131096 HHS131056:HHS131096 HRO131056:HRO131096 IBK131056:IBK131096 ILG131056:ILG131096 IVC131056:IVC131096 JEY131056:JEY131096 JOU131056:JOU131096 JYQ131056:JYQ131096 KIM131056:KIM131096 KSI131056:KSI131096 LCE131056:LCE131096 LMA131056:LMA131096 LVW131056:LVW131096 MFS131056:MFS131096 MPO131056:MPO131096 MZK131056:MZK131096 NJG131056:NJG131096 NTC131056:NTC131096 OCY131056:OCY131096 OMU131056:OMU131096 OWQ131056:OWQ131096 PGM131056:PGM131096 PQI131056:PQI131096 QAE131056:QAE131096 QKA131056:QKA131096 QTW131056:QTW131096 RDS131056:RDS131096 RNO131056:RNO131096 RXK131056:RXK131096 SHG131056:SHG131096 SRC131056:SRC131096 TAY131056:TAY131096 TKU131056:TKU131096 TUQ131056:TUQ131096 UEM131056:UEM131096 UOI131056:UOI131096 UYE131056:UYE131096 VIA131056:VIA131096 VRW131056:VRW131096 WBS131056:WBS131096 WLO131056:WLO131096 WVK131056:WVK131096 IY196592:IY196632 SU196592:SU196632 ACQ196592:ACQ196632 AMM196592:AMM196632 AWI196592:AWI196632 BGE196592:BGE196632 BQA196592:BQA196632 BZW196592:BZW196632 CJS196592:CJS196632 CTO196592:CTO196632 DDK196592:DDK196632 DNG196592:DNG196632 DXC196592:DXC196632 EGY196592:EGY196632 EQU196592:EQU196632 FAQ196592:FAQ196632 FKM196592:FKM196632 FUI196592:FUI196632 GEE196592:GEE196632 GOA196592:GOA196632 GXW196592:GXW196632 HHS196592:HHS196632 HRO196592:HRO196632 IBK196592:IBK196632 ILG196592:ILG196632 IVC196592:IVC196632 JEY196592:JEY196632 JOU196592:JOU196632 JYQ196592:JYQ196632 KIM196592:KIM196632 KSI196592:KSI196632 LCE196592:LCE196632 LMA196592:LMA196632 LVW196592:LVW196632 MFS196592:MFS196632 MPO196592:MPO196632 MZK196592:MZK196632 NJG196592:NJG196632 NTC196592:NTC196632 OCY196592:OCY196632 OMU196592:OMU196632 OWQ196592:OWQ196632 PGM196592:PGM196632 PQI196592:PQI196632 QAE196592:QAE196632 QKA196592:QKA196632 QTW196592:QTW196632 RDS196592:RDS196632 RNO196592:RNO196632 RXK196592:RXK196632 SHG196592:SHG196632 SRC196592:SRC196632 TAY196592:TAY196632 TKU196592:TKU196632 TUQ196592:TUQ196632 UEM196592:UEM196632 UOI196592:UOI196632 UYE196592:UYE196632 VIA196592:VIA196632 VRW196592:VRW196632 WBS196592:WBS196632 WLO196592:WLO196632 WVK196592:WVK196632 IY262128:IY262168 SU262128:SU262168 ACQ262128:ACQ262168 AMM262128:AMM262168 AWI262128:AWI262168 BGE262128:BGE262168 BQA262128:BQA262168 BZW262128:BZW262168 CJS262128:CJS262168 CTO262128:CTO262168 DDK262128:DDK262168 DNG262128:DNG262168 DXC262128:DXC262168 EGY262128:EGY262168 EQU262128:EQU262168 FAQ262128:FAQ262168 FKM262128:FKM262168 FUI262128:FUI262168 GEE262128:GEE262168 GOA262128:GOA262168 GXW262128:GXW262168 HHS262128:HHS262168 HRO262128:HRO262168 IBK262128:IBK262168 ILG262128:ILG262168 IVC262128:IVC262168 JEY262128:JEY262168 JOU262128:JOU262168 JYQ262128:JYQ262168 KIM262128:KIM262168 KSI262128:KSI262168 LCE262128:LCE262168 LMA262128:LMA262168 LVW262128:LVW262168 MFS262128:MFS262168 MPO262128:MPO262168 MZK262128:MZK262168 NJG262128:NJG262168 NTC262128:NTC262168 OCY262128:OCY262168 OMU262128:OMU262168 OWQ262128:OWQ262168 PGM262128:PGM262168 PQI262128:PQI262168 QAE262128:QAE262168 QKA262128:QKA262168 QTW262128:QTW262168 RDS262128:RDS262168 RNO262128:RNO262168 RXK262128:RXK262168 SHG262128:SHG262168 SRC262128:SRC262168 TAY262128:TAY262168 TKU262128:TKU262168 TUQ262128:TUQ262168 UEM262128:UEM262168 UOI262128:UOI262168 UYE262128:UYE262168 VIA262128:VIA262168 VRW262128:VRW262168 WBS262128:WBS262168 WLO262128:WLO262168 WVK262128:WVK262168 IY327664:IY327704 SU327664:SU327704 ACQ327664:ACQ327704 AMM327664:AMM327704 AWI327664:AWI327704 BGE327664:BGE327704 BQA327664:BQA327704 BZW327664:BZW327704 CJS327664:CJS327704 CTO327664:CTO327704 DDK327664:DDK327704 DNG327664:DNG327704 DXC327664:DXC327704 EGY327664:EGY327704 EQU327664:EQU327704 FAQ327664:FAQ327704 FKM327664:FKM327704 FUI327664:FUI327704 GEE327664:GEE327704 GOA327664:GOA327704 GXW327664:GXW327704 HHS327664:HHS327704 HRO327664:HRO327704 IBK327664:IBK327704 ILG327664:ILG327704 IVC327664:IVC327704 JEY327664:JEY327704 JOU327664:JOU327704 JYQ327664:JYQ327704 KIM327664:KIM327704 KSI327664:KSI327704 LCE327664:LCE327704 LMA327664:LMA327704 LVW327664:LVW327704 MFS327664:MFS327704 MPO327664:MPO327704 MZK327664:MZK327704 NJG327664:NJG327704 NTC327664:NTC327704 OCY327664:OCY327704 OMU327664:OMU327704 OWQ327664:OWQ327704 PGM327664:PGM327704 PQI327664:PQI327704 QAE327664:QAE327704 QKA327664:QKA327704 QTW327664:QTW327704 RDS327664:RDS327704 RNO327664:RNO327704 RXK327664:RXK327704 SHG327664:SHG327704 SRC327664:SRC327704 TAY327664:TAY327704 TKU327664:TKU327704 TUQ327664:TUQ327704 UEM327664:UEM327704 UOI327664:UOI327704 UYE327664:UYE327704 VIA327664:VIA327704 VRW327664:VRW327704 WBS327664:WBS327704 WLO327664:WLO327704 WVK327664:WVK327704 IY393200:IY393240 SU393200:SU393240 ACQ393200:ACQ393240 AMM393200:AMM393240 AWI393200:AWI393240 BGE393200:BGE393240 BQA393200:BQA393240 BZW393200:BZW393240 CJS393200:CJS393240 CTO393200:CTO393240 DDK393200:DDK393240 DNG393200:DNG393240 DXC393200:DXC393240 EGY393200:EGY393240 EQU393200:EQU393240 FAQ393200:FAQ393240 FKM393200:FKM393240 FUI393200:FUI393240 GEE393200:GEE393240 GOA393200:GOA393240 GXW393200:GXW393240 HHS393200:HHS393240 HRO393200:HRO393240 IBK393200:IBK393240 ILG393200:ILG393240 IVC393200:IVC393240 JEY393200:JEY393240 JOU393200:JOU393240 JYQ393200:JYQ393240 KIM393200:KIM393240 KSI393200:KSI393240 LCE393200:LCE393240 LMA393200:LMA393240 LVW393200:LVW393240 MFS393200:MFS393240 MPO393200:MPO393240 MZK393200:MZK393240 NJG393200:NJG393240 NTC393200:NTC393240 OCY393200:OCY393240 OMU393200:OMU393240 OWQ393200:OWQ393240 PGM393200:PGM393240 PQI393200:PQI393240 QAE393200:QAE393240 QKA393200:QKA393240 QTW393200:QTW393240 RDS393200:RDS393240 RNO393200:RNO393240 RXK393200:RXK393240 SHG393200:SHG393240 SRC393200:SRC393240 TAY393200:TAY393240 TKU393200:TKU393240 TUQ393200:TUQ393240 UEM393200:UEM393240 UOI393200:UOI393240 UYE393200:UYE393240 VIA393200:VIA393240 VRW393200:VRW393240 WBS393200:WBS393240 WLO393200:WLO393240 WVK393200:WVK393240 IY458736:IY458776 SU458736:SU458776 ACQ458736:ACQ458776 AMM458736:AMM458776 AWI458736:AWI458776 BGE458736:BGE458776 BQA458736:BQA458776 BZW458736:BZW458776 CJS458736:CJS458776 CTO458736:CTO458776 DDK458736:DDK458776 DNG458736:DNG458776 DXC458736:DXC458776 EGY458736:EGY458776 EQU458736:EQU458776 FAQ458736:FAQ458776 FKM458736:FKM458776 FUI458736:FUI458776 GEE458736:GEE458776 GOA458736:GOA458776 GXW458736:GXW458776 HHS458736:HHS458776 HRO458736:HRO458776 IBK458736:IBK458776 ILG458736:ILG458776 IVC458736:IVC458776 JEY458736:JEY458776 JOU458736:JOU458776 JYQ458736:JYQ458776 KIM458736:KIM458776 KSI458736:KSI458776 LCE458736:LCE458776 LMA458736:LMA458776 LVW458736:LVW458776 MFS458736:MFS458776 MPO458736:MPO458776 MZK458736:MZK458776 NJG458736:NJG458776 NTC458736:NTC458776 OCY458736:OCY458776 OMU458736:OMU458776 OWQ458736:OWQ458776 PGM458736:PGM458776 PQI458736:PQI458776 QAE458736:QAE458776 QKA458736:QKA458776 QTW458736:QTW458776 RDS458736:RDS458776 RNO458736:RNO458776 RXK458736:RXK458776 SHG458736:SHG458776 SRC458736:SRC458776 TAY458736:TAY458776 TKU458736:TKU458776 TUQ458736:TUQ458776 UEM458736:UEM458776 UOI458736:UOI458776 UYE458736:UYE458776 VIA458736:VIA458776 VRW458736:VRW458776 WBS458736:WBS458776 WLO458736:WLO458776 WVK458736:WVK458776 IY524272:IY524312 SU524272:SU524312 ACQ524272:ACQ524312 AMM524272:AMM524312 AWI524272:AWI524312 BGE524272:BGE524312 BQA524272:BQA524312 BZW524272:BZW524312 CJS524272:CJS524312 CTO524272:CTO524312 DDK524272:DDK524312 DNG524272:DNG524312 DXC524272:DXC524312 EGY524272:EGY524312 EQU524272:EQU524312 FAQ524272:FAQ524312 FKM524272:FKM524312 FUI524272:FUI524312 GEE524272:GEE524312 GOA524272:GOA524312 GXW524272:GXW524312 HHS524272:HHS524312 HRO524272:HRO524312 IBK524272:IBK524312 ILG524272:ILG524312 IVC524272:IVC524312 JEY524272:JEY524312 JOU524272:JOU524312 JYQ524272:JYQ524312 KIM524272:KIM524312 KSI524272:KSI524312 LCE524272:LCE524312 LMA524272:LMA524312 LVW524272:LVW524312 MFS524272:MFS524312 MPO524272:MPO524312 MZK524272:MZK524312 NJG524272:NJG524312 NTC524272:NTC524312 OCY524272:OCY524312 OMU524272:OMU524312 OWQ524272:OWQ524312 PGM524272:PGM524312 PQI524272:PQI524312 QAE524272:QAE524312 QKA524272:QKA524312 QTW524272:QTW524312 RDS524272:RDS524312 RNO524272:RNO524312 RXK524272:RXK524312 SHG524272:SHG524312 SRC524272:SRC524312 TAY524272:TAY524312 TKU524272:TKU524312 TUQ524272:TUQ524312 UEM524272:UEM524312 UOI524272:UOI524312 UYE524272:UYE524312 VIA524272:VIA524312 VRW524272:VRW524312 WBS524272:WBS524312 WLO524272:WLO524312 WVK524272:WVK524312 IY589808:IY589848 SU589808:SU589848 ACQ589808:ACQ589848 AMM589808:AMM589848 AWI589808:AWI589848 BGE589808:BGE589848 BQA589808:BQA589848 BZW589808:BZW589848 CJS589808:CJS589848 CTO589808:CTO589848 DDK589808:DDK589848 DNG589808:DNG589848 DXC589808:DXC589848 EGY589808:EGY589848 EQU589808:EQU589848 FAQ589808:FAQ589848 FKM589808:FKM589848 FUI589808:FUI589848 GEE589808:GEE589848 GOA589808:GOA589848 GXW589808:GXW589848 HHS589808:HHS589848 HRO589808:HRO589848 IBK589808:IBK589848 ILG589808:ILG589848 IVC589808:IVC589848 JEY589808:JEY589848 JOU589808:JOU589848 JYQ589808:JYQ589848 KIM589808:KIM589848 KSI589808:KSI589848 LCE589808:LCE589848 LMA589808:LMA589848 LVW589808:LVW589848 MFS589808:MFS589848 MPO589808:MPO589848 MZK589808:MZK589848 NJG589808:NJG589848 NTC589808:NTC589848 OCY589808:OCY589848 OMU589808:OMU589848 OWQ589808:OWQ589848 PGM589808:PGM589848 PQI589808:PQI589848 QAE589808:QAE589848 QKA589808:QKA589848 QTW589808:QTW589848 RDS589808:RDS589848 RNO589808:RNO589848 RXK589808:RXK589848 SHG589808:SHG589848 SRC589808:SRC589848 TAY589808:TAY589848 TKU589808:TKU589848 TUQ589808:TUQ589848 UEM589808:UEM589848 UOI589808:UOI589848 UYE589808:UYE589848 VIA589808:VIA589848 VRW589808:VRW589848 WBS589808:WBS589848 WLO589808:WLO589848 WVK589808:WVK589848 IY655344:IY655384 SU655344:SU655384 ACQ655344:ACQ655384 AMM655344:AMM655384 AWI655344:AWI655384 BGE655344:BGE655384 BQA655344:BQA655384 BZW655344:BZW655384 CJS655344:CJS655384 CTO655344:CTO655384 DDK655344:DDK655384 DNG655344:DNG655384 DXC655344:DXC655384 EGY655344:EGY655384 EQU655344:EQU655384 FAQ655344:FAQ655384 FKM655344:FKM655384 FUI655344:FUI655384 GEE655344:GEE655384 GOA655344:GOA655384 GXW655344:GXW655384 HHS655344:HHS655384 HRO655344:HRO655384 IBK655344:IBK655384 ILG655344:ILG655384 IVC655344:IVC655384 JEY655344:JEY655384 JOU655344:JOU655384 JYQ655344:JYQ655384 KIM655344:KIM655384 KSI655344:KSI655384 LCE655344:LCE655384 LMA655344:LMA655384 LVW655344:LVW655384 MFS655344:MFS655384 MPO655344:MPO655384 MZK655344:MZK655384 NJG655344:NJG655384 NTC655344:NTC655384 OCY655344:OCY655384 OMU655344:OMU655384 OWQ655344:OWQ655384 PGM655344:PGM655384 PQI655344:PQI655384 QAE655344:QAE655384 QKA655344:QKA655384 QTW655344:QTW655384 RDS655344:RDS655384 RNO655344:RNO655384 RXK655344:RXK655384 SHG655344:SHG655384 SRC655344:SRC655384 TAY655344:TAY655384 TKU655344:TKU655384 TUQ655344:TUQ655384 UEM655344:UEM655384 UOI655344:UOI655384 UYE655344:UYE655384 VIA655344:VIA655384 VRW655344:VRW655384 WBS655344:WBS655384 WLO655344:WLO655384 WVK655344:WVK655384 IY720880:IY720920 SU720880:SU720920 ACQ720880:ACQ720920 AMM720880:AMM720920 AWI720880:AWI720920 BGE720880:BGE720920 BQA720880:BQA720920 BZW720880:BZW720920 CJS720880:CJS720920 CTO720880:CTO720920 DDK720880:DDK720920 DNG720880:DNG720920 DXC720880:DXC720920 EGY720880:EGY720920 EQU720880:EQU720920 FAQ720880:FAQ720920 FKM720880:FKM720920 FUI720880:FUI720920 GEE720880:GEE720920 GOA720880:GOA720920 GXW720880:GXW720920 HHS720880:HHS720920 HRO720880:HRO720920 IBK720880:IBK720920 ILG720880:ILG720920 IVC720880:IVC720920 JEY720880:JEY720920 JOU720880:JOU720920 JYQ720880:JYQ720920 KIM720880:KIM720920 KSI720880:KSI720920 LCE720880:LCE720920 LMA720880:LMA720920 LVW720880:LVW720920 MFS720880:MFS720920 MPO720880:MPO720920 MZK720880:MZK720920 NJG720880:NJG720920 NTC720880:NTC720920 OCY720880:OCY720920 OMU720880:OMU720920 OWQ720880:OWQ720920 PGM720880:PGM720920 PQI720880:PQI720920 QAE720880:QAE720920 QKA720880:QKA720920 QTW720880:QTW720920 RDS720880:RDS720920 RNO720880:RNO720920 RXK720880:RXK720920 SHG720880:SHG720920 SRC720880:SRC720920 TAY720880:TAY720920 TKU720880:TKU720920 TUQ720880:TUQ720920 UEM720880:UEM720920 UOI720880:UOI720920 UYE720880:UYE720920 VIA720880:VIA720920 VRW720880:VRW720920 WBS720880:WBS720920 WLO720880:WLO720920 WVK720880:WVK720920 IY786416:IY786456 SU786416:SU786456 ACQ786416:ACQ786456 AMM786416:AMM786456 AWI786416:AWI786456 BGE786416:BGE786456 BQA786416:BQA786456 BZW786416:BZW786456 CJS786416:CJS786456 CTO786416:CTO786456 DDK786416:DDK786456 DNG786416:DNG786456 DXC786416:DXC786456 EGY786416:EGY786456 EQU786416:EQU786456 FAQ786416:FAQ786456 FKM786416:FKM786456 FUI786416:FUI786456 GEE786416:GEE786456 GOA786416:GOA786456 GXW786416:GXW786456 HHS786416:HHS786456 HRO786416:HRO786456 IBK786416:IBK786456 ILG786416:ILG786456 IVC786416:IVC786456 JEY786416:JEY786456 JOU786416:JOU786456 JYQ786416:JYQ786456 KIM786416:KIM786456 KSI786416:KSI786456 LCE786416:LCE786456 LMA786416:LMA786456 LVW786416:LVW786456 MFS786416:MFS786456 MPO786416:MPO786456 MZK786416:MZK786456 NJG786416:NJG786456 NTC786416:NTC786456 OCY786416:OCY786456 OMU786416:OMU786456 OWQ786416:OWQ786456 PGM786416:PGM786456 PQI786416:PQI786456 QAE786416:QAE786456 QKA786416:QKA786456 QTW786416:QTW786456 RDS786416:RDS786456 RNO786416:RNO786456 RXK786416:RXK786456 SHG786416:SHG786456 SRC786416:SRC786456 TAY786416:TAY786456 TKU786416:TKU786456 TUQ786416:TUQ786456 UEM786416:UEM786456 UOI786416:UOI786456 UYE786416:UYE786456 VIA786416:VIA786456 VRW786416:VRW786456 WBS786416:WBS786456 WLO786416:WLO786456 WVK786416:WVK786456 IY851952:IY851992 SU851952:SU851992 ACQ851952:ACQ851992 AMM851952:AMM851992 AWI851952:AWI851992 BGE851952:BGE851992 BQA851952:BQA851992 BZW851952:BZW851992 CJS851952:CJS851992 CTO851952:CTO851992 DDK851952:DDK851992 DNG851952:DNG851992 DXC851952:DXC851992 EGY851952:EGY851992 EQU851952:EQU851992 FAQ851952:FAQ851992 FKM851952:FKM851992 FUI851952:FUI851992 GEE851952:GEE851992 GOA851952:GOA851992 GXW851952:GXW851992 HHS851952:HHS851992 HRO851952:HRO851992 IBK851952:IBK851992 ILG851952:ILG851992 IVC851952:IVC851992 JEY851952:JEY851992 JOU851952:JOU851992 JYQ851952:JYQ851992 KIM851952:KIM851992 KSI851952:KSI851992 LCE851952:LCE851992 LMA851952:LMA851992 LVW851952:LVW851992 MFS851952:MFS851992 MPO851952:MPO851992 MZK851952:MZK851992 NJG851952:NJG851992 NTC851952:NTC851992 OCY851952:OCY851992 OMU851952:OMU851992 OWQ851952:OWQ851992 PGM851952:PGM851992 PQI851952:PQI851992 QAE851952:QAE851992 QKA851952:QKA851992 QTW851952:QTW851992 RDS851952:RDS851992 RNO851952:RNO851992 RXK851952:RXK851992 SHG851952:SHG851992 SRC851952:SRC851992 TAY851952:TAY851992 TKU851952:TKU851992 TUQ851952:TUQ851992 UEM851952:UEM851992 UOI851952:UOI851992 UYE851952:UYE851992 VIA851952:VIA851992 VRW851952:VRW851992 WBS851952:WBS851992 WLO851952:WLO851992 WVK851952:WVK851992 IY917488:IY917528 SU917488:SU917528 ACQ917488:ACQ917528 AMM917488:AMM917528 AWI917488:AWI917528 BGE917488:BGE917528 BQA917488:BQA917528 BZW917488:BZW917528 CJS917488:CJS917528 CTO917488:CTO917528 DDK917488:DDK917528 DNG917488:DNG917528 DXC917488:DXC917528 EGY917488:EGY917528 EQU917488:EQU917528 FAQ917488:FAQ917528 FKM917488:FKM917528 FUI917488:FUI917528 GEE917488:GEE917528 GOA917488:GOA917528 GXW917488:GXW917528 HHS917488:HHS917528 HRO917488:HRO917528 IBK917488:IBK917528 ILG917488:ILG917528 IVC917488:IVC917528 JEY917488:JEY917528 JOU917488:JOU917528 JYQ917488:JYQ917528 KIM917488:KIM917528 KSI917488:KSI917528 LCE917488:LCE917528 LMA917488:LMA917528 LVW917488:LVW917528 MFS917488:MFS917528 MPO917488:MPO917528 MZK917488:MZK917528 NJG917488:NJG917528 NTC917488:NTC917528 OCY917488:OCY917528 OMU917488:OMU917528 OWQ917488:OWQ917528 PGM917488:PGM917528 PQI917488:PQI917528 QAE917488:QAE917528 QKA917488:QKA917528 QTW917488:QTW917528 RDS917488:RDS917528 RNO917488:RNO917528 RXK917488:RXK917528 SHG917488:SHG917528 SRC917488:SRC917528 TAY917488:TAY917528 TKU917488:TKU917528 TUQ917488:TUQ917528 UEM917488:UEM917528 UOI917488:UOI917528 UYE917488:UYE917528 VIA917488:VIA917528 VRW917488:VRW917528 WBS917488:WBS917528 WLO917488:WLO917528 WVK917488:WVK917528 IY983024:IY983064 SU983024:SU983064 ACQ983024:ACQ983064 AMM983024:AMM983064 AWI983024:AWI983064 BGE983024:BGE983064 BQA983024:BQA983064 BZW983024:BZW983064 CJS983024:CJS983064 CTO983024:CTO983064 DDK983024:DDK983064 DNG983024:DNG983064 DXC983024:DXC983064 EGY983024:EGY983064 EQU983024:EQU983064 FAQ983024:FAQ983064 FKM983024:FKM983064 FUI983024:FUI983064 GEE983024:GEE983064 GOA983024:GOA983064 GXW983024:GXW983064 HHS983024:HHS983064 HRO983024:HRO983064 IBK983024:IBK983064 ILG983024:ILG983064 IVC983024:IVC983064 JEY983024:JEY983064 JOU983024:JOU983064 JYQ983024:JYQ983064 KIM983024:KIM983064 KSI983024:KSI983064 LCE983024:LCE983064 LMA983024:LMA983064 LVW983024:LVW983064 MFS983024:MFS983064 MPO983024:MPO983064 MZK983024:MZK983064 NJG983024:NJG983064 NTC983024:NTC983064 OCY983024:OCY983064 OMU983024:OMU983064 OWQ983024:OWQ983064 PGM983024:PGM983064 PQI983024:PQI983064 QAE983024:QAE983064 QKA983024:QKA983064 QTW983024:QTW983064 RDS983024:RDS983064 RNO983024:RNO983064 RXK983024:RXK983064 SHG983024:SHG983064 SRC983024:SRC983064 TAY983024:TAY983064 TKU983024:TKU983064 TUQ983024:TUQ983064 UEM983024:UEM983064 UOI983024:UOI983064 UYE983024:UYE983064 VIA983024:VIA983064 VRW983024:VRW983064 WBS983024:WBS983064 WLO983024:WLO983064 D983024:D983064 D917488:D917528 D851952:D851992 D786416:D786456 D720880:D720920 D655344:D655384 D589808:D589848 D524272:D524312 D458736:D458776 D393200:D393240 D327664:D327704 D262128:D262168 D196592:D196632 D131056:D131096 D65520:D65560">
      <formula1>$D$46:$D$372</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L983042:WVL983064 WLP983042:WLP983064 WBT983042:WBT983064 VRX983042:VRX983064 VIB983042:VIB983064 UYF983042:UYF983064 UOJ983042:UOJ983064 UEN983042:UEN983064 TUR983042:TUR983064 TKV983042:TKV983064 TAZ983042:TAZ983064 SRD983042:SRD983064 SHH983042:SHH983064 RXL983042:RXL983064 RNP983042:RNP983064 RDT983042:RDT983064 QTX983042:QTX983064 QKB983042:QKB983064 QAF983042:QAF983064 PQJ983042:PQJ983064 PGN983042:PGN983064 OWR983042:OWR983064 OMV983042:OMV983064 OCZ983042:OCZ983064 NTD983042:NTD983064 NJH983042:NJH983064 MZL983042:MZL983064 MPP983042:MPP983064 MFT983042:MFT983064 LVX983042:LVX983064 LMB983042:LMB983064 LCF983042:LCF983064 KSJ983042:KSJ983064 KIN983042:KIN983064 JYR983042:JYR983064 JOV983042:JOV983064 JEZ983042:JEZ983064 IVD983042:IVD983064 ILH983042:ILH983064 IBL983042:IBL983064 HRP983042:HRP983064 HHT983042:HHT983064 GXX983042:GXX983064 GOB983042:GOB983064 GEF983042:GEF983064 FUJ983042:FUJ983064 FKN983042:FKN983064 FAR983042:FAR983064 EQV983042:EQV983064 EGZ983042:EGZ983064 DXD983042:DXD983064 DNH983042:DNH983064 DDL983042:DDL983064 CTP983042:CTP983064 CJT983042:CJT983064 BZX983042:BZX983064 BQB983042:BQB983064 BGF983042:BGF983064 AWJ983042:AWJ983064 AMN983042:AMN983064 ACR983042:ACR983064 SV983042:SV983064 IZ983042:IZ983064 WVL917506:WVL917528 WLP917506:WLP917528 WBT917506:WBT917528 VRX917506:VRX917528 VIB917506:VIB917528 UYF917506:UYF917528 UOJ917506:UOJ917528 UEN917506:UEN917528 TUR917506:TUR917528 TKV917506:TKV917528 TAZ917506:TAZ917528 SRD917506:SRD917528 SHH917506:SHH917528 RXL917506:RXL917528 RNP917506:RNP917528 RDT917506:RDT917528 QTX917506:QTX917528 QKB917506:QKB917528 QAF917506:QAF917528 PQJ917506:PQJ917528 PGN917506:PGN917528 OWR917506:OWR917528 OMV917506:OMV917528 OCZ917506:OCZ917528 NTD917506:NTD917528 NJH917506:NJH917528 MZL917506:MZL917528 MPP917506:MPP917528 MFT917506:MFT917528 LVX917506:LVX917528 LMB917506:LMB917528 LCF917506:LCF917528 KSJ917506:KSJ917528 KIN917506:KIN917528 JYR917506:JYR917528 JOV917506:JOV917528 JEZ917506:JEZ917528 IVD917506:IVD917528 ILH917506:ILH917528 IBL917506:IBL917528 HRP917506:HRP917528 HHT917506:HHT917528 GXX917506:GXX917528 GOB917506:GOB917528 GEF917506:GEF917528 FUJ917506:FUJ917528 FKN917506:FKN917528 FAR917506:FAR917528 EQV917506:EQV917528 EGZ917506:EGZ917528 DXD917506:DXD917528 DNH917506:DNH917528 DDL917506:DDL917528 CTP917506:CTP917528 CJT917506:CJT917528 BZX917506:BZX917528 BQB917506:BQB917528 BGF917506:BGF917528 AWJ917506:AWJ917528 AMN917506:AMN917528 ACR917506:ACR917528 SV917506:SV917528 IZ917506:IZ917528 WVL851970:WVL851992 WLP851970:WLP851992 WBT851970:WBT851992 VRX851970:VRX851992 VIB851970:VIB851992 UYF851970:UYF851992 UOJ851970:UOJ851992 UEN851970:UEN851992 TUR851970:TUR851992 TKV851970:TKV851992 TAZ851970:TAZ851992 SRD851970:SRD851992 SHH851970:SHH851992 RXL851970:RXL851992 RNP851970:RNP851992 RDT851970:RDT851992 QTX851970:QTX851992 QKB851970:QKB851992 QAF851970:QAF851992 PQJ851970:PQJ851992 PGN851970:PGN851992 OWR851970:OWR851992 OMV851970:OMV851992 OCZ851970:OCZ851992 NTD851970:NTD851992 NJH851970:NJH851992 MZL851970:MZL851992 MPP851970:MPP851992 MFT851970:MFT851992 LVX851970:LVX851992 LMB851970:LMB851992 LCF851970:LCF851992 KSJ851970:KSJ851992 KIN851970:KIN851992 JYR851970:JYR851992 JOV851970:JOV851992 JEZ851970:JEZ851992 IVD851970:IVD851992 ILH851970:ILH851992 IBL851970:IBL851992 HRP851970:HRP851992 HHT851970:HHT851992 GXX851970:GXX851992 GOB851970:GOB851992 GEF851970:GEF851992 FUJ851970:FUJ851992 FKN851970:FKN851992 FAR851970:FAR851992 EQV851970:EQV851992 EGZ851970:EGZ851992 DXD851970:DXD851992 DNH851970:DNH851992 DDL851970:DDL851992 CTP851970:CTP851992 CJT851970:CJT851992 BZX851970:BZX851992 BQB851970:BQB851992 BGF851970:BGF851992 AWJ851970:AWJ851992 AMN851970:AMN851992 ACR851970:ACR851992 SV851970:SV851992 IZ851970:IZ851992 WVL786434:WVL786456 WLP786434:WLP786456 WBT786434:WBT786456 VRX786434:VRX786456 VIB786434:VIB786456 UYF786434:UYF786456 UOJ786434:UOJ786456 UEN786434:UEN786456 TUR786434:TUR786456 TKV786434:TKV786456 TAZ786434:TAZ786456 SRD786434:SRD786456 SHH786434:SHH786456 RXL786434:RXL786456 RNP786434:RNP786456 RDT786434:RDT786456 QTX786434:QTX786456 QKB786434:QKB786456 QAF786434:QAF786456 PQJ786434:PQJ786456 PGN786434:PGN786456 OWR786434:OWR786456 OMV786434:OMV786456 OCZ786434:OCZ786456 NTD786434:NTD786456 NJH786434:NJH786456 MZL786434:MZL786456 MPP786434:MPP786456 MFT786434:MFT786456 LVX786434:LVX786456 LMB786434:LMB786456 LCF786434:LCF786456 KSJ786434:KSJ786456 KIN786434:KIN786456 JYR786434:JYR786456 JOV786434:JOV786456 JEZ786434:JEZ786456 IVD786434:IVD786456 ILH786434:ILH786456 IBL786434:IBL786456 HRP786434:HRP786456 HHT786434:HHT786456 GXX786434:GXX786456 GOB786434:GOB786456 GEF786434:GEF786456 FUJ786434:FUJ786456 FKN786434:FKN786456 FAR786434:FAR786456 EQV786434:EQV786456 EGZ786434:EGZ786456 DXD786434:DXD786456 DNH786434:DNH786456 DDL786434:DDL786456 CTP786434:CTP786456 CJT786434:CJT786456 BZX786434:BZX786456 BQB786434:BQB786456 BGF786434:BGF786456 AWJ786434:AWJ786456 AMN786434:AMN786456 ACR786434:ACR786456 SV786434:SV786456 IZ786434:IZ786456 WVL720898:WVL720920 WLP720898:WLP720920 WBT720898:WBT720920 VRX720898:VRX720920 VIB720898:VIB720920 UYF720898:UYF720920 UOJ720898:UOJ720920 UEN720898:UEN720920 TUR720898:TUR720920 TKV720898:TKV720920 TAZ720898:TAZ720920 SRD720898:SRD720920 SHH720898:SHH720920 RXL720898:RXL720920 RNP720898:RNP720920 RDT720898:RDT720920 QTX720898:QTX720920 QKB720898:QKB720920 QAF720898:QAF720920 PQJ720898:PQJ720920 PGN720898:PGN720920 OWR720898:OWR720920 OMV720898:OMV720920 OCZ720898:OCZ720920 NTD720898:NTD720920 NJH720898:NJH720920 MZL720898:MZL720920 MPP720898:MPP720920 MFT720898:MFT720920 LVX720898:LVX720920 LMB720898:LMB720920 LCF720898:LCF720920 KSJ720898:KSJ720920 KIN720898:KIN720920 JYR720898:JYR720920 JOV720898:JOV720920 JEZ720898:JEZ720920 IVD720898:IVD720920 ILH720898:ILH720920 IBL720898:IBL720920 HRP720898:HRP720920 HHT720898:HHT720920 GXX720898:GXX720920 GOB720898:GOB720920 GEF720898:GEF720920 FUJ720898:FUJ720920 FKN720898:FKN720920 FAR720898:FAR720920 EQV720898:EQV720920 EGZ720898:EGZ720920 DXD720898:DXD720920 DNH720898:DNH720920 DDL720898:DDL720920 CTP720898:CTP720920 CJT720898:CJT720920 BZX720898:BZX720920 BQB720898:BQB720920 BGF720898:BGF720920 AWJ720898:AWJ720920 AMN720898:AMN720920 ACR720898:ACR720920 SV720898:SV720920 IZ720898:IZ720920 WVL655362:WVL655384 WLP655362:WLP655384 WBT655362:WBT655384 VRX655362:VRX655384 VIB655362:VIB655384 UYF655362:UYF655384 UOJ655362:UOJ655384 UEN655362:UEN655384 TUR655362:TUR655384 TKV655362:TKV655384 TAZ655362:TAZ655384 SRD655362:SRD655384 SHH655362:SHH655384 RXL655362:RXL655384 RNP655362:RNP655384 RDT655362:RDT655384 QTX655362:QTX655384 QKB655362:QKB655384 QAF655362:QAF655384 PQJ655362:PQJ655384 PGN655362:PGN655384 OWR655362:OWR655384 OMV655362:OMV655384 OCZ655362:OCZ655384 NTD655362:NTD655384 NJH655362:NJH655384 MZL655362:MZL655384 MPP655362:MPP655384 MFT655362:MFT655384 LVX655362:LVX655384 LMB655362:LMB655384 LCF655362:LCF655384 KSJ655362:KSJ655384 KIN655362:KIN655384 JYR655362:JYR655384 JOV655362:JOV655384 JEZ655362:JEZ655384 IVD655362:IVD655384 ILH655362:ILH655384 IBL655362:IBL655384 HRP655362:HRP655384 HHT655362:HHT655384 GXX655362:GXX655384 GOB655362:GOB655384 GEF655362:GEF655384 FUJ655362:FUJ655384 FKN655362:FKN655384 FAR655362:FAR655384 EQV655362:EQV655384 EGZ655362:EGZ655384 DXD655362:DXD655384 DNH655362:DNH655384 DDL655362:DDL655384 CTP655362:CTP655384 CJT655362:CJT655384 BZX655362:BZX655384 BQB655362:BQB655384 BGF655362:BGF655384 AWJ655362:AWJ655384 AMN655362:AMN655384 ACR655362:ACR655384 SV655362:SV655384 IZ655362:IZ655384 WVL589826:WVL589848 WLP589826:WLP589848 WBT589826:WBT589848 VRX589826:VRX589848 VIB589826:VIB589848 UYF589826:UYF589848 UOJ589826:UOJ589848 UEN589826:UEN589848 TUR589826:TUR589848 TKV589826:TKV589848 TAZ589826:TAZ589848 SRD589826:SRD589848 SHH589826:SHH589848 RXL589826:RXL589848 RNP589826:RNP589848 RDT589826:RDT589848 QTX589826:QTX589848 QKB589826:QKB589848 QAF589826:QAF589848 PQJ589826:PQJ589848 PGN589826:PGN589848 OWR589826:OWR589848 OMV589826:OMV589848 OCZ589826:OCZ589848 NTD589826:NTD589848 NJH589826:NJH589848 MZL589826:MZL589848 MPP589826:MPP589848 MFT589826:MFT589848 LVX589826:LVX589848 LMB589826:LMB589848 LCF589826:LCF589848 KSJ589826:KSJ589848 KIN589826:KIN589848 JYR589826:JYR589848 JOV589826:JOV589848 JEZ589826:JEZ589848 IVD589826:IVD589848 ILH589826:ILH589848 IBL589826:IBL589848 HRP589826:HRP589848 HHT589826:HHT589848 GXX589826:GXX589848 GOB589826:GOB589848 GEF589826:GEF589848 FUJ589826:FUJ589848 FKN589826:FKN589848 FAR589826:FAR589848 EQV589826:EQV589848 EGZ589826:EGZ589848 DXD589826:DXD589848 DNH589826:DNH589848 DDL589826:DDL589848 CTP589826:CTP589848 CJT589826:CJT589848 BZX589826:BZX589848 BQB589826:BQB589848 BGF589826:BGF589848 AWJ589826:AWJ589848 AMN589826:AMN589848 ACR589826:ACR589848 SV589826:SV589848 IZ589826:IZ589848 WVL524290:WVL524312 WLP524290:WLP524312 WBT524290:WBT524312 VRX524290:VRX524312 VIB524290:VIB524312 UYF524290:UYF524312 UOJ524290:UOJ524312 UEN524290:UEN524312 TUR524290:TUR524312 TKV524290:TKV524312 TAZ524290:TAZ524312 SRD524290:SRD524312 SHH524290:SHH524312 RXL524290:RXL524312 RNP524290:RNP524312 RDT524290:RDT524312 QTX524290:QTX524312 QKB524290:QKB524312 QAF524290:QAF524312 PQJ524290:PQJ524312 PGN524290:PGN524312 OWR524290:OWR524312 OMV524290:OMV524312 OCZ524290:OCZ524312 NTD524290:NTD524312 NJH524290:NJH524312 MZL524290:MZL524312 MPP524290:MPP524312 MFT524290:MFT524312 LVX524290:LVX524312 LMB524290:LMB524312 LCF524290:LCF524312 KSJ524290:KSJ524312 KIN524290:KIN524312 JYR524290:JYR524312 JOV524290:JOV524312 JEZ524290:JEZ524312 IVD524290:IVD524312 ILH524290:ILH524312 IBL524290:IBL524312 HRP524290:HRP524312 HHT524290:HHT524312 GXX524290:GXX524312 GOB524290:GOB524312 GEF524290:GEF524312 FUJ524290:FUJ524312 FKN524290:FKN524312 FAR524290:FAR524312 EQV524290:EQV524312 EGZ524290:EGZ524312 DXD524290:DXD524312 DNH524290:DNH524312 DDL524290:DDL524312 CTP524290:CTP524312 CJT524290:CJT524312 BZX524290:BZX524312 BQB524290:BQB524312 BGF524290:BGF524312 AWJ524290:AWJ524312 AMN524290:AMN524312 ACR524290:ACR524312 SV524290:SV524312 IZ524290:IZ524312 WVL458754:WVL458776 WLP458754:WLP458776 WBT458754:WBT458776 VRX458754:VRX458776 VIB458754:VIB458776 UYF458754:UYF458776 UOJ458754:UOJ458776 UEN458754:UEN458776 TUR458754:TUR458776 TKV458754:TKV458776 TAZ458754:TAZ458776 SRD458754:SRD458776 SHH458754:SHH458776 RXL458754:RXL458776 RNP458754:RNP458776 RDT458754:RDT458776 QTX458754:QTX458776 QKB458754:QKB458776 QAF458754:QAF458776 PQJ458754:PQJ458776 PGN458754:PGN458776 OWR458754:OWR458776 OMV458754:OMV458776 OCZ458754:OCZ458776 NTD458754:NTD458776 NJH458754:NJH458776 MZL458754:MZL458776 MPP458754:MPP458776 MFT458754:MFT458776 LVX458754:LVX458776 LMB458754:LMB458776 LCF458754:LCF458776 KSJ458754:KSJ458776 KIN458754:KIN458776 JYR458754:JYR458776 JOV458754:JOV458776 JEZ458754:JEZ458776 IVD458754:IVD458776 ILH458754:ILH458776 IBL458754:IBL458776 HRP458754:HRP458776 HHT458754:HHT458776 GXX458754:GXX458776 GOB458754:GOB458776 GEF458754:GEF458776 FUJ458754:FUJ458776 FKN458754:FKN458776 FAR458754:FAR458776 EQV458754:EQV458776 EGZ458754:EGZ458776 DXD458754:DXD458776 DNH458754:DNH458776 DDL458754:DDL458776 CTP458754:CTP458776 CJT458754:CJT458776 BZX458754:BZX458776 BQB458754:BQB458776 BGF458754:BGF458776 AWJ458754:AWJ458776 AMN458754:AMN458776 ACR458754:ACR458776 SV458754:SV458776 IZ458754:IZ458776 WVL393218:WVL393240 WLP393218:WLP393240 WBT393218:WBT393240 VRX393218:VRX393240 VIB393218:VIB393240 UYF393218:UYF393240 UOJ393218:UOJ393240 UEN393218:UEN393240 TUR393218:TUR393240 TKV393218:TKV393240 TAZ393218:TAZ393240 SRD393218:SRD393240 SHH393218:SHH393240 RXL393218:RXL393240 RNP393218:RNP393240 RDT393218:RDT393240 QTX393218:QTX393240 QKB393218:QKB393240 QAF393218:QAF393240 PQJ393218:PQJ393240 PGN393218:PGN393240 OWR393218:OWR393240 OMV393218:OMV393240 OCZ393218:OCZ393240 NTD393218:NTD393240 NJH393218:NJH393240 MZL393218:MZL393240 MPP393218:MPP393240 MFT393218:MFT393240 LVX393218:LVX393240 LMB393218:LMB393240 LCF393218:LCF393240 KSJ393218:KSJ393240 KIN393218:KIN393240 JYR393218:JYR393240 JOV393218:JOV393240 JEZ393218:JEZ393240 IVD393218:IVD393240 ILH393218:ILH393240 IBL393218:IBL393240 HRP393218:HRP393240 HHT393218:HHT393240 GXX393218:GXX393240 GOB393218:GOB393240 GEF393218:GEF393240 FUJ393218:FUJ393240 FKN393218:FKN393240 FAR393218:FAR393240 EQV393218:EQV393240 EGZ393218:EGZ393240 DXD393218:DXD393240 DNH393218:DNH393240 DDL393218:DDL393240 CTP393218:CTP393240 CJT393218:CJT393240 BZX393218:BZX393240 BQB393218:BQB393240 BGF393218:BGF393240 AWJ393218:AWJ393240 AMN393218:AMN393240 ACR393218:ACR393240 SV393218:SV393240 IZ393218:IZ393240 WVL327682:WVL327704 WLP327682:WLP327704 WBT327682:WBT327704 VRX327682:VRX327704 VIB327682:VIB327704 UYF327682:UYF327704 UOJ327682:UOJ327704 UEN327682:UEN327704 TUR327682:TUR327704 TKV327682:TKV327704 TAZ327682:TAZ327704 SRD327682:SRD327704 SHH327682:SHH327704 RXL327682:RXL327704 RNP327682:RNP327704 RDT327682:RDT327704 QTX327682:QTX327704 QKB327682:QKB327704 QAF327682:QAF327704 PQJ327682:PQJ327704 PGN327682:PGN327704 OWR327682:OWR327704 OMV327682:OMV327704 OCZ327682:OCZ327704 NTD327682:NTD327704 NJH327682:NJH327704 MZL327682:MZL327704 MPP327682:MPP327704 MFT327682:MFT327704 LVX327682:LVX327704 LMB327682:LMB327704 LCF327682:LCF327704 KSJ327682:KSJ327704 KIN327682:KIN327704 JYR327682:JYR327704 JOV327682:JOV327704 JEZ327682:JEZ327704 IVD327682:IVD327704 ILH327682:ILH327704 IBL327682:IBL327704 HRP327682:HRP327704 HHT327682:HHT327704 GXX327682:GXX327704 GOB327682:GOB327704 GEF327682:GEF327704 FUJ327682:FUJ327704 FKN327682:FKN327704 FAR327682:FAR327704 EQV327682:EQV327704 EGZ327682:EGZ327704 DXD327682:DXD327704 DNH327682:DNH327704 DDL327682:DDL327704 CTP327682:CTP327704 CJT327682:CJT327704 BZX327682:BZX327704 BQB327682:BQB327704 BGF327682:BGF327704 AWJ327682:AWJ327704 AMN327682:AMN327704 ACR327682:ACR327704 SV327682:SV327704 IZ327682:IZ327704 WVL262146:WVL262168 WLP262146:WLP262168 WBT262146:WBT262168 VRX262146:VRX262168 VIB262146:VIB262168 UYF262146:UYF262168 UOJ262146:UOJ262168 UEN262146:UEN262168 TUR262146:TUR262168 TKV262146:TKV262168 TAZ262146:TAZ262168 SRD262146:SRD262168 SHH262146:SHH262168 RXL262146:RXL262168 RNP262146:RNP262168 RDT262146:RDT262168 QTX262146:QTX262168 QKB262146:QKB262168 QAF262146:QAF262168 PQJ262146:PQJ262168 PGN262146:PGN262168 OWR262146:OWR262168 OMV262146:OMV262168 OCZ262146:OCZ262168 NTD262146:NTD262168 NJH262146:NJH262168 MZL262146:MZL262168 MPP262146:MPP262168 MFT262146:MFT262168 LVX262146:LVX262168 LMB262146:LMB262168 LCF262146:LCF262168 KSJ262146:KSJ262168 KIN262146:KIN262168 JYR262146:JYR262168 JOV262146:JOV262168 JEZ262146:JEZ262168 IVD262146:IVD262168 ILH262146:ILH262168 IBL262146:IBL262168 HRP262146:HRP262168 HHT262146:HHT262168 GXX262146:GXX262168 GOB262146:GOB262168 GEF262146:GEF262168 FUJ262146:FUJ262168 FKN262146:FKN262168 FAR262146:FAR262168 EQV262146:EQV262168 EGZ262146:EGZ262168 DXD262146:DXD262168 DNH262146:DNH262168 DDL262146:DDL262168 CTP262146:CTP262168 CJT262146:CJT262168 BZX262146:BZX262168 BQB262146:BQB262168 BGF262146:BGF262168 AWJ262146:AWJ262168 AMN262146:AMN262168 ACR262146:ACR262168 SV262146:SV262168 IZ262146:IZ262168 WVL196610:WVL196632 WLP196610:WLP196632 WBT196610:WBT196632 VRX196610:VRX196632 VIB196610:VIB196632 UYF196610:UYF196632 UOJ196610:UOJ196632 UEN196610:UEN196632 TUR196610:TUR196632 TKV196610:TKV196632 TAZ196610:TAZ196632 SRD196610:SRD196632 SHH196610:SHH196632 RXL196610:RXL196632 RNP196610:RNP196632 RDT196610:RDT196632 QTX196610:QTX196632 QKB196610:QKB196632 QAF196610:QAF196632 PQJ196610:PQJ196632 PGN196610:PGN196632 OWR196610:OWR196632 OMV196610:OMV196632 OCZ196610:OCZ196632 NTD196610:NTD196632 NJH196610:NJH196632 MZL196610:MZL196632 MPP196610:MPP196632 MFT196610:MFT196632 LVX196610:LVX196632 LMB196610:LMB196632 LCF196610:LCF196632 KSJ196610:KSJ196632 KIN196610:KIN196632 JYR196610:JYR196632 JOV196610:JOV196632 JEZ196610:JEZ196632 IVD196610:IVD196632 ILH196610:ILH196632 IBL196610:IBL196632 HRP196610:HRP196632 HHT196610:HHT196632 GXX196610:GXX196632 GOB196610:GOB196632 GEF196610:GEF196632 FUJ196610:FUJ196632 FKN196610:FKN196632 FAR196610:FAR196632 EQV196610:EQV196632 EGZ196610:EGZ196632 DXD196610:DXD196632 DNH196610:DNH196632 DDL196610:DDL196632 CTP196610:CTP196632 CJT196610:CJT196632 BZX196610:BZX196632 BQB196610:BQB196632 BGF196610:BGF196632 AWJ196610:AWJ196632 AMN196610:AMN196632 ACR196610:ACR196632 SV196610:SV196632 IZ196610:IZ196632 WVL131074:WVL131096 WLP131074:WLP131096 WBT131074:WBT131096 VRX131074:VRX131096 VIB131074:VIB131096 UYF131074:UYF131096 UOJ131074:UOJ131096 UEN131074:UEN131096 TUR131074:TUR131096 TKV131074:TKV131096 TAZ131074:TAZ131096 SRD131074:SRD131096 SHH131074:SHH131096 RXL131074:RXL131096 RNP131074:RNP131096 RDT131074:RDT131096 QTX131074:QTX131096 QKB131074:QKB131096 QAF131074:QAF131096 PQJ131074:PQJ131096 PGN131074:PGN131096 OWR131074:OWR131096 OMV131074:OMV131096 OCZ131074:OCZ131096 NTD131074:NTD131096 NJH131074:NJH131096 MZL131074:MZL131096 MPP131074:MPP131096 MFT131074:MFT131096 LVX131074:LVX131096 LMB131074:LMB131096 LCF131074:LCF131096 KSJ131074:KSJ131096 KIN131074:KIN131096 JYR131074:JYR131096 JOV131074:JOV131096 JEZ131074:JEZ131096 IVD131074:IVD131096 ILH131074:ILH131096 IBL131074:IBL131096 HRP131074:HRP131096 HHT131074:HHT131096 GXX131074:GXX131096 GOB131074:GOB131096 GEF131074:GEF131096 FUJ131074:FUJ131096 FKN131074:FKN131096 FAR131074:FAR131096 EQV131074:EQV131096 EGZ131074:EGZ131096 DXD131074:DXD131096 DNH131074:DNH131096 DDL131074:DDL131096 CTP131074:CTP131096 CJT131074:CJT131096 BZX131074:BZX131096 BQB131074:BQB131096 BGF131074:BGF131096 AWJ131074:AWJ131096 AMN131074:AMN131096 ACR131074:ACR131096 SV131074:SV131096 IZ131074:IZ131096 WVL65538:WVL65560 WLP65538:WLP65560 WBT65538:WBT65560 VRX65538:VRX65560 VIB65538:VIB65560 UYF65538:UYF65560 UOJ65538:UOJ65560 UEN65538:UEN65560 TUR65538:TUR65560 TKV65538:TKV65560 TAZ65538:TAZ65560 SRD65538:SRD65560 SHH65538:SHH65560 RXL65538:RXL65560 RNP65538:RNP65560 RDT65538:RDT65560 QTX65538:QTX65560 QKB65538:QKB65560 QAF65538:QAF65560 PQJ65538:PQJ65560 PGN65538:PGN65560 OWR65538:OWR65560 OMV65538:OMV65560 OCZ65538:OCZ65560 NTD65538:NTD65560 NJH65538:NJH65560 MZL65538:MZL65560 MPP65538:MPP65560 MFT65538:MFT65560 LVX65538:LVX65560 LMB65538:LMB65560 LCF65538:LCF65560 KSJ65538:KSJ65560 KIN65538:KIN65560 JYR65538:JYR65560 JOV65538:JOV65560 JEZ65538:JEZ65560 IVD65538:IVD65560 ILH65538:ILH65560 IBL65538:IBL65560 HRP65538:HRP65560 HHT65538:HHT65560 GXX65538:GXX65560 GOB65538:GOB65560 GEF65538:GEF65560 FUJ65538:FUJ65560 FKN65538:FKN65560 FAR65538:FAR65560 EQV65538:EQV65560 EGZ65538:EGZ65560 DXD65538:DXD65560 DNH65538:DNH65560 DDL65538:DDL65560 CTP65538:CTP65560 CJT65538:CJT65560 BZX65538:BZX65560 BQB65538:BQB65560 BGF65538:BGF65560 AWJ65538:AWJ65560 AMN65538:AMN65560 ACR65538:ACR65560 SV65538:SV65560 IZ65538:IZ65560 IZ27:IZ35 SV27:SV35 ACR27:ACR35 AMN27:AMN35 AWJ27:AWJ35 BGF27:BGF35 BQB27:BQB35 BZX27:BZX35 CJT27:CJT35 CTP27:CTP35 DDL27:DDL35 DNH27:DNH35 DXD27:DXD35 EGZ27:EGZ35 EQV27:EQV35 FAR27:FAR35 FKN27:FKN35 FUJ27:FUJ35 GEF27:GEF35 GOB27:GOB35 GXX27:GXX35 HHT27:HHT35 HRP27:HRP35 IBL27:IBL35 ILH27:ILH35 IVD27:IVD35 JEZ27:JEZ35 JOV27:JOV35 JYR27:JYR35 KIN27:KIN35 KSJ27:KSJ35 LCF27:LCF35 LMB27:LMB35 LVX27:LVX35 MFT27:MFT35 MPP27:MPP35 MZL27:MZL35 NJH27:NJH35 NTD27:NTD35 OCZ27:OCZ35 OMV27:OMV35 OWR27:OWR35 PGN27:PGN35 PQJ27:PQJ35 QAF27:QAF35 QKB27:QKB35 QTX27:QTX35 RDT27:RDT35 RNP27:RNP35 RXL27:RXL35 SHH27:SHH35 SRD27:SRD35 TAZ27:TAZ35 TKV27:TKV35 TUR27:TUR35 UEN27:UEN35 UOJ27:UOJ35 UYF27:UYF35 VIB27:VIB35 VRX27:VRX35 WBT27:WBT35 WLP27:WLP35 WVL27:WVL35 E65538:E65560 E131074:E131096 E196610:E196632 E262146:E262168 E327682:E327704 E393218:E393240 E458754:E458776 E524290:E524312 E589826:E589848 E655362:E655384 E720898:E720920 E786434:E786456 E851970:E851992 E917506:E917528 E983042:E983064">
      <formula1>"1, 2, 3"</formula1>
    </dataValidation>
    <dataValidation type="list" allowBlank="1" showInputMessage="1" showErrorMessage="1" errorTitle="Adjustment Type Entry Error" error="An invalid adjustment type was entered._x000a__x000a_Valid values are 1, 2, or 3." sqref="E8:E45">
      <formula1>"1,2,3"</formula1>
    </dataValidation>
    <dataValidation type="list" allowBlank="1" showInputMessage="1" showErrorMessage="1" errorTitle="Account Input Error" error="The account number entered is not valid." sqref="D8:D45">
      <formula1>ValidAccount</formula1>
    </dataValidation>
  </dataValidations>
  <pageMargins left="1" right="0.25" top="1.25" bottom="0.5" header="0.5" footer="0.25"/>
  <pageSetup scale="60" orientation="portrait" r:id="rId1"/>
  <headerFooter scaleWithDoc="0" alignWithMargins="0">
    <oddHeader>&amp;R&amp;"Times New Roman,Regular"PacifiCorp Docket UE-100749
Exhibit No. ___ (MDF-2)
Page &amp;P of &amp;N
Revised 12/6/10</oddHeader>
  </headerFooter>
  <drawing r:id="rId2"/>
</worksheet>
</file>

<file path=xl/worksheets/sheet4.xml><?xml version="1.0" encoding="utf-8"?>
<worksheet xmlns="http://schemas.openxmlformats.org/spreadsheetml/2006/main" xmlns:r="http://schemas.openxmlformats.org/officeDocument/2006/relationships">
  <dimension ref="A5:K67"/>
  <sheetViews>
    <sheetView tabSelected="1" zoomScaleNormal="100" workbookViewId="0">
      <selection activeCell="I6" sqref="I6"/>
    </sheetView>
  </sheetViews>
  <sheetFormatPr defaultColWidth="9.140625" defaultRowHeight="12.75"/>
  <cols>
    <col min="1" max="1" width="3.28515625" style="14" customWidth="1"/>
    <col min="2" max="2" width="36" style="14" customWidth="1"/>
    <col min="3" max="3" width="14.7109375" style="14" bestFit="1" customWidth="1"/>
    <col min="4" max="4" width="8.7109375" style="14" bestFit="1" customWidth="1"/>
    <col min="5" max="5" width="15.42578125" style="14" bestFit="1" customWidth="1"/>
    <col min="6" max="6" width="15.140625" style="14" customWidth="1"/>
    <col min="7" max="7" width="9.140625" style="14"/>
    <col min="8" max="8" width="14" style="14" bestFit="1" customWidth="1"/>
    <col min="9" max="9" width="9.140625" style="14"/>
    <col min="10" max="10" width="19.85546875" style="14" bestFit="1" customWidth="1"/>
    <col min="11" max="16384" width="9.140625" style="14"/>
  </cols>
  <sheetData>
    <row r="5" spans="1:11">
      <c r="H5" s="174"/>
      <c r="I5" s="175"/>
    </row>
    <row r="6" spans="1:11">
      <c r="C6" s="176" t="s">
        <v>112</v>
      </c>
      <c r="H6" s="174"/>
      <c r="I6" s="175"/>
    </row>
    <row r="7" spans="1:11">
      <c r="B7" s="165" t="s">
        <v>263</v>
      </c>
      <c r="C7" s="177"/>
      <c r="D7" s="177"/>
      <c r="E7" s="177"/>
      <c r="F7" s="177"/>
      <c r="H7" s="174"/>
      <c r="I7" s="175"/>
    </row>
    <row r="8" spans="1:11">
      <c r="A8" s="14">
        <v>1</v>
      </c>
      <c r="B8" s="178" t="s">
        <v>119</v>
      </c>
      <c r="C8" s="178" t="s">
        <v>96</v>
      </c>
      <c r="D8" s="179"/>
      <c r="E8" s="178" t="s">
        <v>97</v>
      </c>
      <c r="F8" s="178" t="s">
        <v>118</v>
      </c>
      <c r="G8"/>
      <c r="H8"/>
      <c r="I8"/>
      <c r="J8"/>
      <c r="K8"/>
    </row>
    <row r="9" spans="1:11">
      <c r="A9" s="14">
        <v>2</v>
      </c>
      <c r="B9" s="180" t="s">
        <v>98</v>
      </c>
      <c r="C9" s="181">
        <v>0.47599999999999998</v>
      </c>
      <c r="D9" s="181">
        <v>5.8900000000000001E-2</v>
      </c>
      <c r="E9" s="182">
        <f>D9*C9</f>
        <v>2.80364E-2</v>
      </c>
      <c r="G9"/>
      <c r="H9"/>
      <c r="I9"/>
      <c r="J9"/>
      <c r="K9"/>
    </row>
    <row r="10" spans="1:11">
      <c r="A10" s="14">
        <v>3</v>
      </c>
      <c r="B10" s="183" t="s">
        <v>99</v>
      </c>
      <c r="C10" s="181">
        <v>0</v>
      </c>
      <c r="D10" s="181">
        <v>0</v>
      </c>
      <c r="E10" s="181">
        <f>D10*C10</f>
        <v>0</v>
      </c>
      <c r="F10" s="184">
        <f>+E10+E9</f>
        <v>2.80364E-2</v>
      </c>
      <c r="G10"/>
      <c r="H10"/>
      <c r="I10"/>
      <c r="J10"/>
      <c r="K10"/>
    </row>
    <row r="11" spans="1:11">
      <c r="A11" s="14">
        <v>4</v>
      </c>
      <c r="B11" s="180" t="s">
        <v>120</v>
      </c>
      <c r="C11" s="181">
        <v>3.0000000000000001E-3</v>
      </c>
      <c r="D11" s="181">
        <v>5.4100000000000002E-2</v>
      </c>
      <c r="E11" s="181">
        <f>D11*C11</f>
        <v>1.6230000000000001E-4</v>
      </c>
      <c r="G11"/>
      <c r="H11"/>
      <c r="I11"/>
      <c r="J11"/>
      <c r="K11"/>
    </row>
    <row r="12" spans="1:11">
      <c r="A12" s="14">
        <v>5</v>
      </c>
      <c r="B12" s="159" t="s">
        <v>121</v>
      </c>
      <c r="C12" s="181">
        <v>0.52100000000000002</v>
      </c>
      <c r="D12" s="155">
        <v>0.106</v>
      </c>
      <c r="E12" s="181">
        <f>D12*C12</f>
        <v>5.5225999999999997E-2</v>
      </c>
      <c r="G12"/>
      <c r="H12"/>
      <c r="I12"/>
      <c r="J12"/>
      <c r="K12"/>
    </row>
    <row r="13" spans="1:11" ht="13.5" thickBot="1">
      <c r="A13" s="14">
        <v>6</v>
      </c>
      <c r="B13" s="161" t="s">
        <v>112</v>
      </c>
      <c r="C13" s="185">
        <f>SUM(C9:C12)</f>
        <v>1</v>
      </c>
      <c r="D13" s="155"/>
      <c r="E13" s="186">
        <f>ROUND(SUM(E9:E12),4)</f>
        <v>8.3400000000000002E-2</v>
      </c>
      <c r="G13"/>
      <c r="H13"/>
      <c r="I13"/>
      <c r="J13"/>
      <c r="K13"/>
    </row>
    <row r="14" spans="1:11" ht="13.5" thickTop="1">
      <c r="A14" s="14">
        <v>7</v>
      </c>
      <c r="G14"/>
      <c r="H14"/>
      <c r="I14"/>
      <c r="J14"/>
      <c r="K14"/>
    </row>
    <row r="15" spans="1:11">
      <c r="G15"/>
      <c r="H15"/>
      <c r="I15"/>
      <c r="J15"/>
      <c r="K15"/>
    </row>
    <row r="16" spans="1:11">
      <c r="G16"/>
      <c r="H16"/>
      <c r="I16"/>
      <c r="J16"/>
      <c r="K16"/>
    </row>
    <row r="17" spans="1:11">
      <c r="A17" s="14">
        <v>8</v>
      </c>
      <c r="B17" s="187" t="s">
        <v>225</v>
      </c>
      <c r="G17"/>
      <c r="H17"/>
      <c r="I17"/>
      <c r="J17"/>
      <c r="K17"/>
    </row>
    <row r="18" spans="1:11">
      <c r="A18" s="14">
        <v>9</v>
      </c>
      <c r="B18" s="178" t="s">
        <v>119</v>
      </c>
      <c r="C18" s="178" t="s">
        <v>96</v>
      </c>
      <c r="D18" s="179"/>
      <c r="E18" s="178" t="s">
        <v>97</v>
      </c>
      <c r="F18" s="178" t="s">
        <v>118</v>
      </c>
      <c r="G18"/>
      <c r="H18"/>
      <c r="I18"/>
      <c r="J18"/>
      <c r="K18"/>
    </row>
    <row r="19" spans="1:11">
      <c r="A19" s="14">
        <v>10</v>
      </c>
      <c r="B19" s="180" t="s">
        <v>98</v>
      </c>
      <c r="C19" s="1458">
        <v>0.502</v>
      </c>
      <c r="D19" s="1458">
        <v>5.8900000000000001E-2</v>
      </c>
      <c r="E19" s="181">
        <f>ROUND(D19*C19,5)</f>
        <v>2.9569999999999999E-2</v>
      </c>
      <c r="G19"/>
      <c r="H19"/>
      <c r="I19"/>
      <c r="J19"/>
      <c r="K19"/>
    </row>
    <row r="20" spans="1:11">
      <c r="A20" s="14">
        <v>11</v>
      </c>
      <c r="B20" s="183" t="s">
        <v>99</v>
      </c>
      <c r="C20" s="1458">
        <v>0.03</v>
      </c>
      <c r="D20" s="1458">
        <v>0.03</v>
      </c>
      <c r="E20" s="181">
        <f>ROUND(D20*C20,5)</f>
        <v>8.9999999999999998E-4</v>
      </c>
      <c r="F20" s="166">
        <f>+E20+E19</f>
        <v>3.0470000000000001E-2</v>
      </c>
      <c r="G20"/>
      <c r="H20"/>
      <c r="I20"/>
      <c r="J20"/>
      <c r="K20"/>
    </row>
    <row r="21" spans="1:11">
      <c r="A21" s="14">
        <v>12</v>
      </c>
      <c r="B21" s="180" t="s">
        <v>120</v>
      </c>
      <c r="C21" s="1458">
        <v>3.0000000000000001E-3</v>
      </c>
      <c r="D21" s="1458">
        <v>5.4100000000000002E-2</v>
      </c>
      <c r="E21" s="181">
        <f>ROUND(D21*C21,5)</f>
        <v>1.6000000000000001E-4</v>
      </c>
      <c r="G21"/>
      <c r="H21"/>
      <c r="I21"/>
      <c r="J21"/>
      <c r="K21"/>
    </row>
    <row r="22" spans="1:11">
      <c r="A22" s="14">
        <v>13</v>
      </c>
      <c r="B22" s="159" t="s">
        <v>121</v>
      </c>
      <c r="C22" s="1458">
        <v>0.46500000000000002</v>
      </c>
      <c r="D22" s="1459">
        <v>9.5000000000000001E-2</v>
      </c>
      <c r="E22" s="181">
        <f>ROUND(D22*C22,5)</f>
        <v>4.4179999999999997E-2</v>
      </c>
      <c r="G22"/>
      <c r="H22"/>
      <c r="I22"/>
      <c r="J22"/>
      <c r="K22"/>
    </row>
    <row r="23" spans="1:11" ht="13.5" thickBot="1">
      <c r="A23" s="14">
        <v>14</v>
      </c>
      <c r="B23" s="161" t="s">
        <v>112</v>
      </c>
      <c r="C23" s="185">
        <f>SUM(C19:C22)</f>
        <v>1</v>
      </c>
      <c r="D23" s="155"/>
      <c r="E23" s="186">
        <f>ROUND(SUM(E19:E22),4)</f>
        <v>7.4800000000000005E-2</v>
      </c>
      <c r="G23"/>
      <c r="H23"/>
      <c r="I23"/>
      <c r="J23"/>
      <c r="K23"/>
    </row>
    <row r="24" spans="1:11" ht="13.5" thickTop="1">
      <c r="G24"/>
      <c r="H24"/>
      <c r="I24"/>
      <c r="J24"/>
      <c r="K24"/>
    </row>
    <row r="25" spans="1:11">
      <c r="G25"/>
      <c r="H25"/>
      <c r="I25"/>
      <c r="J25"/>
      <c r="K25"/>
    </row>
    <row r="67" s="68" customFormat="1"/>
  </sheetData>
  <phoneticPr fontId="0" type="noConversion"/>
  <pageMargins left="1" right="0.25" top="1.25" bottom="0.5" header="0.5" footer="0.25"/>
  <pageSetup scale="85" orientation="portrait" r:id="rId1"/>
  <headerFooter scaleWithDoc="0" alignWithMargins="0">
    <oddHeader>&amp;R&amp;"Times New Roman,Regular"PacifiCorp Docket UE-100749
Exhibit No. ___ (MDF-2)
Page &amp;P of &amp;N
Revised 12/6/10</oddHeader>
  </headerFooter>
</worksheet>
</file>

<file path=xl/worksheets/sheet40.xml><?xml version="1.0" encoding="utf-8"?>
<worksheet xmlns="http://schemas.openxmlformats.org/spreadsheetml/2006/main" xmlns:r="http://schemas.openxmlformats.org/officeDocument/2006/relationships">
  <dimension ref="B1:J366"/>
  <sheetViews>
    <sheetView tabSelected="1" zoomScaleNormal="100" workbookViewId="0">
      <selection activeCell="I6" sqref="I6"/>
    </sheetView>
  </sheetViews>
  <sheetFormatPr defaultColWidth="10" defaultRowHeight="12.75"/>
  <cols>
    <col min="1" max="1" width="2.5703125" style="110" customWidth="1"/>
    <col min="2" max="2" width="36" style="110" customWidth="1"/>
    <col min="3" max="3" width="23" style="110" customWidth="1"/>
    <col min="4" max="4" width="11.28515625" style="110" bestFit="1" customWidth="1"/>
    <col min="5" max="5" width="5.28515625" style="110" customWidth="1"/>
    <col min="6" max="6" width="15.140625" style="110" customWidth="1"/>
    <col min="7" max="7" width="11.140625" style="110" customWidth="1"/>
    <col min="8" max="8" width="12.140625" style="110" customWidth="1"/>
    <col min="9" max="9" width="15.5703125" style="110" customWidth="1"/>
    <col min="10" max="10" width="8.28515625" style="110" customWidth="1"/>
    <col min="11" max="256" width="10" style="110"/>
    <col min="257" max="257" width="2.5703125" style="110" customWidth="1"/>
    <col min="258" max="258" width="7.140625" style="110" customWidth="1"/>
    <col min="259" max="259" width="23.5703125" style="110" customWidth="1"/>
    <col min="260" max="260" width="9.7109375" style="110" customWidth="1"/>
    <col min="261" max="261" width="4.7109375" style="110" customWidth="1"/>
    <col min="262" max="262" width="14.42578125" style="110" customWidth="1"/>
    <col min="263" max="263" width="11.140625" style="110" customWidth="1"/>
    <col min="264" max="264" width="10.28515625" style="110" customWidth="1"/>
    <col min="265" max="265" width="13" style="110" customWidth="1"/>
    <col min="266" max="266" width="8.28515625" style="110" customWidth="1"/>
    <col min="267" max="512" width="10" style="110"/>
    <col min="513" max="513" width="2.5703125" style="110" customWidth="1"/>
    <col min="514" max="514" width="7.140625" style="110" customWidth="1"/>
    <col min="515" max="515" width="23.5703125" style="110" customWidth="1"/>
    <col min="516" max="516" width="9.7109375" style="110" customWidth="1"/>
    <col min="517" max="517" width="4.7109375" style="110" customWidth="1"/>
    <col min="518" max="518" width="14.42578125" style="110" customWidth="1"/>
    <col min="519" max="519" width="11.140625" style="110" customWidth="1"/>
    <col min="520" max="520" width="10.28515625" style="110" customWidth="1"/>
    <col min="521" max="521" width="13" style="110" customWidth="1"/>
    <col min="522" max="522" width="8.28515625" style="110" customWidth="1"/>
    <col min="523" max="768" width="10" style="110"/>
    <col min="769" max="769" width="2.5703125" style="110" customWidth="1"/>
    <col min="770" max="770" width="7.140625" style="110" customWidth="1"/>
    <col min="771" max="771" width="23.5703125" style="110" customWidth="1"/>
    <col min="772" max="772" width="9.7109375" style="110" customWidth="1"/>
    <col min="773" max="773" width="4.7109375" style="110" customWidth="1"/>
    <col min="774" max="774" width="14.42578125" style="110" customWidth="1"/>
    <col min="775" max="775" width="11.140625" style="110" customWidth="1"/>
    <col min="776" max="776" width="10.28515625" style="110" customWidth="1"/>
    <col min="777" max="777" width="13" style="110" customWidth="1"/>
    <col min="778" max="778" width="8.28515625" style="110" customWidth="1"/>
    <col min="779" max="1024" width="10" style="110"/>
    <col min="1025" max="1025" width="2.5703125" style="110" customWidth="1"/>
    <col min="1026" max="1026" width="7.140625" style="110" customWidth="1"/>
    <col min="1027" max="1027" width="23.5703125" style="110" customWidth="1"/>
    <col min="1028" max="1028" width="9.7109375" style="110" customWidth="1"/>
    <col min="1029" max="1029" width="4.7109375" style="110" customWidth="1"/>
    <col min="1030" max="1030" width="14.42578125" style="110" customWidth="1"/>
    <col min="1031" max="1031" width="11.140625" style="110" customWidth="1"/>
    <col min="1032" max="1032" width="10.28515625" style="110" customWidth="1"/>
    <col min="1033" max="1033" width="13" style="110" customWidth="1"/>
    <col min="1034" max="1034" width="8.28515625" style="110" customWidth="1"/>
    <col min="1035" max="1280" width="10" style="110"/>
    <col min="1281" max="1281" width="2.5703125" style="110" customWidth="1"/>
    <col min="1282" max="1282" width="7.140625" style="110" customWidth="1"/>
    <col min="1283" max="1283" width="23.5703125" style="110" customWidth="1"/>
    <col min="1284" max="1284" width="9.7109375" style="110" customWidth="1"/>
    <col min="1285" max="1285" width="4.7109375" style="110" customWidth="1"/>
    <col min="1286" max="1286" width="14.42578125" style="110" customWidth="1"/>
    <col min="1287" max="1287" width="11.140625" style="110" customWidth="1"/>
    <col min="1288" max="1288" width="10.28515625" style="110" customWidth="1"/>
    <col min="1289" max="1289" width="13" style="110" customWidth="1"/>
    <col min="1290" max="1290" width="8.28515625" style="110" customWidth="1"/>
    <col min="1291" max="1536" width="10" style="110"/>
    <col min="1537" max="1537" width="2.5703125" style="110" customWidth="1"/>
    <col min="1538" max="1538" width="7.140625" style="110" customWidth="1"/>
    <col min="1539" max="1539" width="23.5703125" style="110" customWidth="1"/>
    <col min="1540" max="1540" width="9.7109375" style="110" customWidth="1"/>
    <col min="1541" max="1541" width="4.7109375" style="110" customWidth="1"/>
    <col min="1542" max="1542" width="14.42578125" style="110" customWidth="1"/>
    <col min="1543" max="1543" width="11.140625" style="110" customWidth="1"/>
    <col min="1544" max="1544" width="10.28515625" style="110" customWidth="1"/>
    <col min="1545" max="1545" width="13" style="110" customWidth="1"/>
    <col min="1546" max="1546" width="8.28515625" style="110" customWidth="1"/>
    <col min="1547" max="1792" width="10" style="110"/>
    <col min="1793" max="1793" width="2.5703125" style="110" customWidth="1"/>
    <col min="1794" max="1794" width="7.140625" style="110" customWidth="1"/>
    <col min="1795" max="1795" width="23.5703125" style="110" customWidth="1"/>
    <col min="1796" max="1796" width="9.7109375" style="110" customWidth="1"/>
    <col min="1797" max="1797" width="4.7109375" style="110" customWidth="1"/>
    <col min="1798" max="1798" width="14.42578125" style="110" customWidth="1"/>
    <col min="1799" max="1799" width="11.140625" style="110" customWidth="1"/>
    <col min="1800" max="1800" width="10.28515625" style="110" customWidth="1"/>
    <col min="1801" max="1801" width="13" style="110" customWidth="1"/>
    <col min="1802" max="1802" width="8.28515625" style="110" customWidth="1"/>
    <col min="1803" max="2048" width="10" style="110"/>
    <col min="2049" max="2049" width="2.5703125" style="110" customWidth="1"/>
    <col min="2050" max="2050" width="7.140625" style="110" customWidth="1"/>
    <col min="2051" max="2051" width="23.5703125" style="110" customWidth="1"/>
    <col min="2052" max="2052" width="9.7109375" style="110" customWidth="1"/>
    <col min="2053" max="2053" width="4.7109375" style="110" customWidth="1"/>
    <col min="2054" max="2054" width="14.42578125" style="110" customWidth="1"/>
    <col min="2055" max="2055" width="11.140625" style="110" customWidth="1"/>
    <col min="2056" max="2056" width="10.28515625" style="110" customWidth="1"/>
    <col min="2057" max="2057" width="13" style="110" customWidth="1"/>
    <col min="2058" max="2058" width="8.28515625" style="110" customWidth="1"/>
    <col min="2059" max="2304" width="10" style="110"/>
    <col min="2305" max="2305" width="2.5703125" style="110" customWidth="1"/>
    <col min="2306" max="2306" width="7.140625" style="110" customWidth="1"/>
    <col min="2307" max="2307" width="23.5703125" style="110" customWidth="1"/>
    <col min="2308" max="2308" width="9.7109375" style="110" customWidth="1"/>
    <col min="2309" max="2309" width="4.7109375" style="110" customWidth="1"/>
    <col min="2310" max="2310" width="14.42578125" style="110" customWidth="1"/>
    <col min="2311" max="2311" width="11.140625" style="110" customWidth="1"/>
    <col min="2312" max="2312" width="10.28515625" style="110" customWidth="1"/>
    <col min="2313" max="2313" width="13" style="110" customWidth="1"/>
    <col min="2314" max="2314" width="8.28515625" style="110" customWidth="1"/>
    <col min="2315" max="2560" width="10" style="110"/>
    <col min="2561" max="2561" width="2.5703125" style="110" customWidth="1"/>
    <col min="2562" max="2562" width="7.140625" style="110" customWidth="1"/>
    <col min="2563" max="2563" width="23.5703125" style="110" customWidth="1"/>
    <col min="2564" max="2564" width="9.7109375" style="110" customWidth="1"/>
    <col min="2565" max="2565" width="4.7109375" style="110" customWidth="1"/>
    <col min="2566" max="2566" width="14.42578125" style="110" customWidth="1"/>
    <col min="2567" max="2567" width="11.140625" style="110" customWidth="1"/>
    <col min="2568" max="2568" width="10.28515625" style="110" customWidth="1"/>
    <col min="2569" max="2569" width="13" style="110" customWidth="1"/>
    <col min="2570" max="2570" width="8.28515625" style="110" customWidth="1"/>
    <col min="2571" max="2816" width="10" style="110"/>
    <col min="2817" max="2817" width="2.5703125" style="110" customWidth="1"/>
    <col min="2818" max="2818" width="7.140625" style="110" customWidth="1"/>
    <col min="2819" max="2819" width="23.5703125" style="110" customWidth="1"/>
    <col min="2820" max="2820" width="9.7109375" style="110" customWidth="1"/>
    <col min="2821" max="2821" width="4.7109375" style="110" customWidth="1"/>
    <col min="2822" max="2822" width="14.42578125" style="110" customWidth="1"/>
    <col min="2823" max="2823" width="11.140625" style="110" customWidth="1"/>
    <col min="2824" max="2824" width="10.28515625" style="110" customWidth="1"/>
    <col min="2825" max="2825" width="13" style="110" customWidth="1"/>
    <col min="2826" max="2826" width="8.28515625" style="110" customWidth="1"/>
    <col min="2827" max="3072" width="10" style="110"/>
    <col min="3073" max="3073" width="2.5703125" style="110" customWidth="1"/>
    <col min="3074" max="3074" width="7.140625" style="110" customWidth="1"/>
    <col min="3075" max="3075" width="23.5703125" style="110" customWidth="1"/>
    <col min="3076" max="3076" width="9.7109375" style="110" customWidth="1"/>
    <col min="3077" max="3077" width="4.7109375" style="110" customWidth="1"/>
    <col min="3078" max="3078" width="14.42578125" style="110" customWidth="1"/>
    <col min="3079" max="3079" width="11.140625" style="110" customWidth="1"/>
    <col min="3080" max="3080" width="10.28515625" style="110" customWidth="1"/>
    <col min="3081" max="3081" width="13" style="110" customWidth="1"/>
    <col min="3082" max="3082" width="8.28515625" style="110" customWidth="1"/>
    <col min="3083" max="3328" width="10" style="110"/>
    <col min="3329" max="3329" width="2.5703125" style="110" customWidth="1"/>
    <col min="3330" max="3330" width="7.140625" style="110" customWidth="1"/>
    <col min="3331" max="3331" width="23.5703125" style="110" customWidth="1"/>
    <col min="3332" max="3332" width="9.7109375" style="110" customWidth="1"/>
    <col min="3333" max="3333" width="4.7109375" style="110" customWidth="1"/>
    <col min="3334" max="3334" width="14.42578125" style="110" customWidth="1"/>
    <col min="3335" max="3335" width="11.140625" style="110" customWidth="1"/>
    <col min="3336" max="3336" width="10.28515625" style="110" customWidth="1"/>
    <col min="3337" max="3337" width="13" style="110" customWidth="1"/>
    <col min="3338" max="3338" width="8.28515625" style="110" customWidth="1"/>
    <col min="3339" max="3584" width="10" style="110"/>
    <col min="3585" max="3585" width="2.5703125" style="110" customWidth="1"/>
    <col min="3586" max="3586" width="7.140625" style="110" customWidth="1"/>
    <col min="3587" max="3587" width="23.5703125" style="110" customWidth="1"/>
    <col min="3588" max="3588" width="9.7109375" style="110" customWidth="1"/>
    <col min="3589" max="3589" width="4.7109375" style="110" customWidth="1"/>
    <col min="3590" max="3590" width="14.42578125" style="110" customWidth="1"/>
    <col min="3591" max="3591" width="11.140625" style="110" customWidth="1"/>
    <col min="3592" max="3592" width="10.28515625" style="110" customWidth="1"/>
    <col min="3593" max="3593" width="13" style="110" customWidth="1"/>
    <col min="3594" max="3594" width="8.28515625" style="110" customWidth="1"/>
    <col min="3595" max="3840" width="10" style="110"/>
    <col min="3841" max="3841" width="2.5703125" style="110" customWidth="1"/>
    <col min="3842" max="3842" width="7.140625" style="110" customWidth="1"/>
    <col min="3843" max="3843" width="23.5703125" style="110" customWidth="1"/>
    <col min="3844" max="3844" width="9.7109375" style="110" customWidth="1"/>
    <col min="3845" max="3845" width="4.7109375" style="110" customWidth="1"/>
    <col min="3846" max="3846" width="14.42578125" style="110" customWidth="1"/>
    <col min="3847" max="3847" width="11.140625" style="110" customWidth="1"/>
    <col min="3848" max="3848" width="10.28515625" style="110" customWidth="1"/>
    <col min="3849" max="3849" width="13" style="110" customWidth="1"/>
    <col min="3850" max="3850" width="8.28515625" style="110" customWidth="1"/>
    <col min="3851" max="4096" width="10" style="110"/>
    <col min="4097" max="4097" width="2.5703125" style="110" customWidth="1"/>
    <col min="4098" max="4098" width="7.140625" style="110" customWidth="1"/>
    <col min="4099" max="4099" width="23.5703125" style="110" customWidth="1"/>
    <col min="4100" max="4100" width="9.7109375" style="110" customWidth="1"/>
    <col min="4101" max="4101" width="4.7109375" style="110" customWidth="1"/>
    <col min="4102" max="4102" width="14.42578125" style="110" customWidth="1"/>
    <col min="4103" max="4103" width="11.140625" style="110" customWidth="1"/>
    <col min="4104" max="4104" width="10.28515625" style="110" customWidth="1"/>
    <col min="4105" max="4105" width="13" style="110" customWidth="1"/>
    <col min="4106" max="4106" width="8.28515625" style="110" customWidth="1"/>
    <col min="4107" max="4352" width="10" style="110"/>
    <col min="4353" max="4353" width="2.5703125" style="110" customWidth="1"/>
    <col min="4354" max="4354" width="7.140625" style="110" customWidth="1"/>
    <col min="4355" max="4355" width="23.5703125" style="110" customWidth="1"/>
    <col min="4356" max="4356" width="9.7109375" style="110" customWidth="1"/>
    <col min="4357" max="4357" width="4.7109375" style="110" customWidth="1"/>
    <col min="4358" max="4358" width="14.42578125" style="110" customWidth="1"/>
    <col min="4359" max="4359" width="11.140625" style="110" customWidth="1"/>
    <col min="4360" max="4360" width="10.28515625" style="110" customWidth="1"/>
    <col min="4361" max="4361" width="13" style="110" customWidth="1"/>
    <col min="4362" max="4362" width="8.28515625" style="110" customWidth="1"/>
    <col min="4363" max="4608" width="10" style="110"/>
    <col min="4609" max="4609" width="2.5703125" style="110" customWidth="1"/>
    <col min="4610" max="4610" width="7.140625" style="110" customWidth="1"/>
    <col min="4611" max="4611" width="23.5703125" style="110" customWidth="1"/>
    <col min="4612" max="4612" width="9.7109375" style="110" customWidth="1"/>
    <col min="4613" max="4613" width="4.7109375" style="110" customWidth="1"/>
    <col min="4614" max="4614" width="14.42578125" style="110" customWidth="1"/>
    <col min="4615" max="4615" width="11.140625" style="110" customWidth="1"/>
    <col min="4616" max="4616" width="10.28515625" style="110" customWidth="1"/>
    <col min="4617" max="4617" width="13" style="110" customWidth="1"/>
    <col min="4618" max="4618" width="8.28515625" style="110" customWidth="1"/>
    <col min="4619" max="4864" width="10" style="110"/>
    <col min="4865" max="4865" width="2.5703125" style="110" customWidth="1"/>
    <col min="4866" max="4866" width="7.140625" style="110" customWidth="1"/>
    <col min="4867" max="4867" width="23.5703125" style="110" customWidth="1"/>
    <col min="4868" max="4868" width="9.7109375" style="110" customWidth="1"/>
    <col min="4869" max="4869" width="4.7109375" style="110" customWidth="1"/>
    <col min="4870" max="4870" width="14.42578125" style="110" customWidth="1"/>
    <col min="4871" max="4871" width="11.140625" style="110" customWidth="1"/>
    <col min="4872" max="4872" width="10.28515625" style="110" customWidth="1"/>
    <col min="4873" max="4873" width="13" style="110" customWidth="1"/>
    <col min="4874" max="4874" width="8.28515625" style="110" customWidth="1"/>
    <col min="4875" max="5120" width="10" style="110"/>
    <col min="5121" max="5121" width="2.5703125" style="110" customWidth="1"/>
    <col min="5122" max="5122" width="7.140625" style="110" customWidth="1"/>
    <col min="5123" max="5123" width="23.5703125" style="110" customWidth="1"/>
    <col min="5124" max="5124" width="9.7109375" style="110" customWidth="1"/>
    <col min="5125" max="5125" width="4.7109375" style="110" customWidth="1"/>
    <col min="5126" max="5126" width="14.42578125" style="110" customWidth="1"/>
    <col min="5127" max="5127" width="11.140625" style="110" customWidth="1"/>
    <col min="5128" max="5128" width="10.28515625" style="110" customWidth="1"/>
    <col min="5129" max="5129" width="13" style="110" customWidth="1"/>
    <col min="5130" max="5130" width="8.28515625" style="110" customWidth="1"/>
    <col min="5131" max="5376" width="10" style="110"/>
    <col min="5377" max="5377" width="2.5703125" style="110" customWidth="1"/>
    <col min="5378" max="5378" width="7.140625" style="110" customWidth="1"/>
    <col min="5379" max="5379" width="23.5703125" style="110" customWidth="1"/>
    <col min="5380" max="5380" width="9.7109375" style="110" customWidth="1"/>
    <col min="5381" max="5381" width="4.7109375" style="110" customWidth="1"/>
    <col min="5382" max="5382" width="14.42578125" style="110" customWidth="1"/>
    <col min="5383" max="5383" width="11.140625" style="110" customWidth="1"/>
    <col min="5384" max="5384" width="10.28515625" style="110" customWidth="1"/>
    <col min="5385" max="5385" width="13" style="110" customWidth="1"/>
    <col min="5386" max="5386" width="8.28515625" style="110" customWidth="1"/>
    <col min="5387" max="5632" width="10" style="110"/>
    <col min="5633" max="5633" width="2.5703125" style="110" customWidth="1"/>
    <col min="5634" max="5634" width="7.140625" style="110" customWidth="1"/>
    <col min="5635" max="5635" width="23.5703125" style="110" customWidth="1"/>
    <col min="5636" max="5636" width="9.7109375" style="110" customWidth="1"/>
    <col min="5637" max="5637" width="4.7109375" style="110" customWidth="1"/>
    <col min="5638" max="5638" width="14.42578125" style="110" customWidth="1"/>
    <col min="5639" max="5639" width="11.140625" style="110" customWidth="1"/>
    <col min="5640" max="5640" width="10.28515625" style="110" customWidth="1"/>
    <col min="5641" max="5641" width="13" style="110" customWidth="1"/>
    <col min="5642" max="5642" width="8.28515625" style="110" customWidth="1"/>
    <col min="5643" max="5888" width="10" style="110"/>
    <col min="5889" max="5889" width="2.5703125" style="110" customWidth="1"/>
    <col min="5890" max="5890" width="7.140625" style="110" customWidth="1"/>
    <col min="5891" max="5891" width="23.5703125" style="110" customWidth="1"/>
    <col min="5892" max="5892" width="9.7109375" style="110" customWidth="1"/>
    <col min="5893" max="5893" width="4.7109375" style="110" customWidth="1"/>
    <col min="5894" max="5894" width="14.42578125" style="110" customWidth="1"/>
    <col min="5895" max="5895" width="11.140625" style="110" customWidth="1"/>
    <col min="5896" max="5896" width="10.28515625" style="110" customWidth="1"/>
    <col min="5897" max="5897" width="13" style="110" customWidth="1"/>
    <col min="5898" max="5898" width="8.28515625" style="110" customWidth="1"/>
    <col min="5899" max="6144" width="10" style="110"/>
    <col min="6145" max="6145" width="2.5703125" style="110" customWidth="1"/>
    <col min="6146" max="6146" width="7.140625" style="110" customWidth="1"/>
    <col min="6147" max="6147" width="23.5703125" style="110" customWidth="1"/>
    <col min="6148" max="6148" width="9.7109375" style="110" customWidth="1"/>
    <col min="6149" max="6149" width="4.7109375" style="110" customWidth="1"/>
    <col min="6150" max="6150" width="14.42578125" style="110" customWidth="1"/>
    <col min="6151" max="6151" width="11.140625" style="110" customWidth="1"/>
    <col min="6152" max="6152" width="10.28515625" style="110" customWidth="1"/>
    <col min="6153" max="6153" width="13" style="110" customWidth="1"/>
    <col min="6154" max="6154" width="8.28515625" style="110" customWidth="1"/>
    <col min="6155" max="6400" width="10" style="110"/>
    <col min="6401" max="6401" width="2.5703125" style="110" customWidth="1"/>
    <col min="6402" max="6402" width="7.140625" style="110" customWidth="1"/>
    <col min="6403" max="6403" width="23.5703125" style="110" customWidth="1"/>
    <col min="6404" max="6404" width="9.7109375" style="110" customWidth="1"/>
    <col min="6405" max="6405" width="4.7109375" style="110" customWidth="1"/>
    <col min="6406" max="6406" width="14.42578125" style="110" customWidth="1"/>
    <col min="6407" max="6407" width="11.140625" style="110" customWidth="1"/>
    <col min="6408" max="6408" width="10.28515625" style="110" customWidth="1"/>
    <col min="6409" max="6409" width="13" style="110" customWidth="1"/>
    <col min="6410" max="6410" width="8.28515625" style="110" customWidth="1"/>
    <col min="6411" max="6656" width="10" style="110"/>
    <col min="6657" max="6657" width="2.5703125" style="110" customWidth="1"/>
    <col min="6658" max="6658" width="7.140625" style="110" customWidth="1"/>
    <col min="6659" max="6659" width="23.5703125" style="110" customWidth="1"/>
    <col min="6660" max="6660" width="9.7109375" style="110" customWidth="1"/>
    <col min="6661" max="6661" width="4.7109375" style="110" customWidth="1"/>
    <col min="6662" max="6662" width="14.42578125" style="110" customWidth="1"/>
    <col min="6663" max="6663" width="11.140625" style="110" customWidth="1"/>
    <col min="6664" max="6664" width="10.28515625" style="110" customWidth="1"/>
    <col min="6665" max="6665" width="13" style="110" customWidth="1"/>
    <col min="6666" max="6666" width="8.28515625" style="110" customWidth="1"/>
    <col min="6667" max="6912" width="10" style="110"/>
    <col min="6913" max="6913" width="2.5703125" style="110" customWidth="1"/>
    <col min="6914" max="6914" width="7.140625" style="110" customWidth="1"/>
    <col min="6915" max="6915" width="23.5703125" style="110" customWidth="1"/>
    <col min="6916" max="6916" width="9.7109375" style="110" customWidth="1"/>
    <col min="6917" max="6917" width="4.7109375" style="110" customWidth="1"/>
    <col min="6918" max="6918" width="14.42578125" style="110" customWidth="1"/>
    <col min="6919" max="6919" width="11.140625" style="110" customWidth="1"/>
    <col min="6920" max="6920" width="10.28515625" style="110" customWidth="1"/>
    <col min="6921" max="6921" width="13" style="110" customWidth="1"/>
    <col min="6922" max="6922" width="8.28515625" style="110" customWidth="1"/>
    <col min="6923" max="7168" width="10" style="110"/>
    <col min="7169" max="7169" width="2.5703125" style="110" customWidth="1"/>
    <col min="7170" max="7170" width="7.140625" style="110" customWidth="1"/>
    <col min="7171" max="7171" width="23.5703125" style="110" customWidth="1"/>
    <col min="7172" max="7172" width="9.7109375" style="110" customWidth="1"/>
    <col min="7173" max="7173" width="4.7109375" style="110" customWidth="1"/>
    <col min="7174" max="7174" width="14.42578125" style="110" customWidth="1"/>
    <col min="7175" max="7175" width="11.140625" style="110" customWidth="1"/>
    <col min="7176" max="7176" width="10.28515625" style="110" customWidth="1"/>
    <col min="7177" max="7177" width="13" style="110" customWidth="1"/>
    <col min="7178" max="7178" width="8.28515625" style="110" customWidth="1"/>
    <col min="7179" max="7424" width="10" style="110"/>
    <col min="7425" max="7425" width="2.5703125" style="110" customWidth="1"/>
    <col min="7426" max="7426" width="7.140625" style="110" customWidth="1"/>
    <col min="7427" max="7427" width="23.5703125" style="110" customWidth="1"/>
    <col min="7428" max="7428" width="9.7109375" style="110" customWidth="1"/>
    <col min="7429" max="7429" width="4.7109375" style="110" customWidth="1"/>
    <col min="7430" max="7430" width="14.42578125" style="110" customWidth="1"/>
    <col min="7431" max="7431" width="11.140625" style="110" customWidth="1"/>
    <col min="7432" max="7432" width="10.28515625" style="110" customWidth="1"/>
    <col min="7433" max="7433" width="13" style="110" customWidth="1"/>
    <col min="7434" max="7434" width="8.28515625" style="110" customWidth="1"/>
    <col min="7435" max="7680" width="10" style="110"/>
    <col min="7681" max="7681" width="2.5703125" style="110" customWidth="1"/>
    <col min="7682" max="7682" width="7.140625" style="110" customWidth="1"/>
    <col min="7683" max="7683" width="23.5703125" style="110" customWidth="1"/>
    <col min="7684" max="7684" width="9.7109375" style="110" customWidth="1"/>
    <col min="7685" max="7685" width="4.7109375" style="110" customWidth="1"/>
    <col min="7686" max="7686" width="14.42578125" style="110" customWidth="1"/>
    <col min="7687" max="7687" width="11.140625" style="110" customWidth="1"/>
    <col min="7688" max="7688" width="10.28515625" style="110" customWidth="1"/>
    <col min="7689" max="7689" width="13" style="110" customWidth="1"/>
    <col min="7690" max="7690" width="8.28515625" style="110" customWidth="1"/>
    <col min="7691" max="7936" width="10" style="110"/>
    <col min="7937" max="7937" width="2.5703125" style="110" customWidth="1"/>
    <col min="7938" max="7938" width="7.140625" style="110" customWidth="1"/>
    <col min="7939" max="7939" width="23.5703125" style="110" customWidth="1"/>
    <col min="7940" max="7940" width="9.7109375" style="110" customWidth="1"/>
    <col min="7941" max="7941" width="4.7109375" style="110" customWidth="1"/>
    <col min="7942" max="7942" width="14.42578125" style="110" customWidth="1"/>
    <col min="7943" max="7943" width="11.140625" style="110" customWidth="1"/>
    <col min="7944" max="7944" width="10.28515625" style="110" customWidth="1"/>
    <col min="7945" max="7945" width="13" style="110" customWidth="1"/>
    <col min="7946" max="7946" width="8.28515625" style="110" customWidth="1"/>
    <col min="7947" max="8192" width="10" style="110"/>
    <col min="8193" max="8193" width="2.5703125" style="110" customWidth="1"/>
    <col min="8194" max="8194" width="7.140625" style="110" customWidth="1"/>
    <col min="8195" max="8195" width="23.5703125" style="110" customWidth="1"/>
    <col min="8196" max="8196" width="9.7109375" style="110" customWidth="1"/>
    <col min="8197" max="8197" width="4.7109375" style="110" customWidth="1"/>
    <col min="8198" max="8198" width="14.42578125" style="110" customWidth="1"/>
    <col min="8199" max="8199" width="11.140625" style="110" customWidth="1"/>
    <col min="8200" max="8200" width="10.28515625" style="110" customWidth="1"/>
    <col min="8201" max="8201" width="13" style="110" customWidth="1"/>
    <col min="8202" max="8202" width="8.28515625" style="110" customWidth="1"/>
    <col min="8203" max="8448" width="10" style="110"/>
    <col min="8449" max="8449" width="2.5703125" style="110" customWidth="1"/>
    <col min="8450" max="8450" width="7.140625" style="110" customWidth="1"/>
    <col min="8451" max="8451" width="23.5703125" style="110" customWidth="1"/>
    <col min="8452" max="8452" width="9.7109375" style="110" customWidth="1"/>
    <col min="8453" max="8453" width="4.7109375" style="110" customWidth="1"/>
    <col min="8454" max="8454" width="14.42578125" style="110" customWidth="1"/>
    <col min="8455" max="8455" width="11.140625" style="110" customWidth="1"/>
    <col min="8456" max="8456" width="10.28515625" style="110" customWidth="1"/>
    <col min="8457" max="8457" width="13" style="110" customWidth="1"/>
    <col min="8458" max="8458" width="8.28515625" style="110" customWidth="1"/>
    <col min="8459" max="8704" width="10" style="110"/>
    <col min="8705" max="8705" width="2.5703125" style="110" customWidth="1"/>
    <col min="8706" max="8706" width="7.140625" style="110" customWidth="1"/>
    <col min="8707" max="8707" width="23.5703125" style="110" customWidth="1"/>
    <col min="8708" max="8708" width="9.7109375" style="110" customWidth="1"/>
    <col min="8709" max="8709" width="4.7109375" style="110" customWidth="1"/>
    <col min="8710" max="8710" width="14.42578125" style="110" customWidth="1"/>
    <col min="8711" max="8711" width="11.140625" style="110" customWidth="1"/>
    <col min="8712" max="8712" width="10.28515625" style="110" customWidth="1"/>
    <col min="8713" max="8713" width="13" style="110" customWidth="1"/>
    <col min="8714" max="8714" width="8.28515625" style="110" customWidth="1"/>
    <col min="8715" max="8960" width="10" style="110"/>
    <col min="8961" max="8961" width="2.5703125" style="110" customWidth="1"/>
    <col min="8962" max="8962" width="7.140625" style="110" customWidth="1"/>
    <col min="8963" max="8963" width="23.5703125" style="110" customWidth="1"/>
    <col min="8964" max="8964" width="9.7109375" style="110" customWidth="1"/>
    <col min="8965" max="8965" width="4.7109375" style="110" customWidth="1"/>
    <col min="8966" max="8966" width="14.42578125" style="110" customWidth="1"/>
    <col min="8967" max="8967" width="11.140625" style="110" customWidth="1"/>
    <col min="8968" max="8968" width="10.28515625" style="110" customWidth="1"/>
    <col min="8969" max="8969" width="13" style="110" customWidth="1"/>
    <col min="8970" max="8970" width="8.28515625" style="110" customWidth="1"/>
    <col min="8971" max="9216" width="10" style="110"/>
    <col min="9217" max="9217" width="2.5703125" style="110" customWidth="1"/>
    <col min="9218" max="9218" width="7.140625" style="110" customWidth="1"/>
    <col min="9219" max="9219" width="23.5703125" style="110" customWidth="1"/>
    <col min="9220" max="9220" width="9.7109375" style="110" customWidth="1"/>
    <col min="9221" max="9221" width="4.7109375" style="110" customWidth="1"/>
    <col min="9222" max="9222" width="14.42578125" style="110" customWidth="1"/>
    <col min="9223" max="9223" width="11.140625" style="110" customWidth="1"/>
    <col min="9224" max="9224" width="10.28515625" style="110" customWidth="1"/>
    <col min="9225" max="9225" width="13" style="110" customWidth="1"/>
    <col min="9226" max="9226" width="8.28515625" style="110" customWidth="1"/>
    <col min="9227" max="9472" width="10" style="110"/>
    <col min="9473" max="9473" width="2.5703125" style="110" customWidth="1"/>
    <col min="9474" max="9474" width="7.140625" style="110" customWidth="1"/>
    <col min="9475" max="9475" width="23.5703125" style="110" customWidth="1"/>
    <col min="9476" max="9476" width="9.7109375" style="110" customWidth="1"/>
    <col min="9477" max="9477" width="4.7109375" style="110" customWidth="1"/>
    <col min="9478" max="9478" width="14.42578125" style="110" customWidth="1"/>
    <col min="9479" max="9479" width="11.140625" style="110" customWidth="1"/>
    <col min="9480" max="9480" width="10.28515625" style="110" customWidth="1"/>
    <col min="9481" max="9481" width="13" style="110" customWidth="1"/>
    <col min="9482" max="9482" width="8.28515625" style="110" customWidth="1"/>
    <col min="9483" max="9728" width="10" style="110"/>
    <col min="9729" max="9729" width="2.5703125" style="110" customWidth="1"/>
    <col min="9730" max="9730" width="7.140625" style="110" customWidth="1"/>
    <col min="9731" max="9731" width="23.5703125" style="110" customWidth="1"/>
    <col min="9732" max="9732" width="9.7109375" style="110" customWidth="1"/>
    <col min="9733" max="9733" width="4.7109375" style="110" customWidth="1"/>
    <col min="9734" max="9734" width="14.42578125" style="110" customWidth="1"/>
    <col min="9735" max="9735" width="11.140625" style="110" customWidth="1"/>
    <col min="9736" max="9736" width="10.28515625" style="110" customWidth="1"/>
    <col min="9737" max="9737" width="13" style="110" customWidth="1"/>
    <col min="9738" max="9738" width="8.28515625" style="110" customWidth="1"/>
    <col min="9739" max="9984" width="10" style="110"/>
    <col min="9985" max="9985" width="2.5703125" style="110" customWidth="1"/>
    <col min="9986" max="9986" width="7.140625" style="110" customWidth="1"/>
    <col min="9987" max="9987" width="23.5703125" style="110" customWidth="1"/>
    <col min="9988" max="9988" width="9.7109375" style="110" customWidth="1"/>
    <col min="9989" max="9989" width="4.7109375" style="110" customWidth="1"/>
    <col min="9990" max="9990" width="14.42578125" style="110" customWidth="1"/>
    <col min="9991" max="9991" width="11.140625" style="110" customWidth="1"/>
    <col min="9992" max="9992" width="10.28515625" style="110" customWidth="1"/>
    <col min="9993" max="9993" width="13" style="110" customWidth="1"/>
    <col min="9994" max="9994" width="8.28515625" style="110" customWidth="1"/>
    <col min="9995" max="10240" width="10" style="110"/>
    <col min="10241" max="10241" width="2.5703125" style="110" customWidth="1"/>
    <col min="10242" max="10242" width="7.140625" style="110" customWidth="1"/>
    <col min="10243" max="10243" width="23.5703125" style="110" customWidth="1"/>
    <col min="10244" max="10244" width="9.7109375" style="110" customWidth="1"/>
    <col min="10245" max="10245" width="4.7109375" style="110" customWidth="1"/>
    <col min="10246" max="10246" width="14.42578125" style="110" customWidth="1"/>
    <col min="10247" max="10247" width="11.140625" style="110" customWidth="1"/>
    <col min="10248" max="10248" width="10.28515625" style="110" customWidth="1"/>
    <col min="10249" max="10249" width="13" style="110" customWidth="1"/>
    <col min="10250" max="10250" width="8.28515625" style="110" customWidth="1"/>
    <col min="10251" max="10496" width="10" style="110"/>
    <col min="10497" max="10497" width="2.5703125" style="110" customWidth="1"/>
    <col min="10498" max="10498" width="7.140625" style="110" customWidth="1"/>
    <col min="10499" max="10499" width="23.5703125" style="110" customWidth="1"/>
    <col min="10500" max="10500" width="9.7109375" style="110" customWidth="1"/>
    <col min="10501" max="10501" width="4.7109375" style="110" customWidth="1"/>
    <col min="10502" max="10502" width="14.42578125" style="110" customWidth="1"/>
    <col min="10503" max="10503" width="11.140625" style="110" customWidth="1"/>
    <col min="10504" max="10504" width="10.28515625" style="110" customWidth="1"/>
    <col min="10505" max="10505" width="13" style="110" customWidth="1"/>
    <col min="10506" max="10506" width="8.28515625" style="110" customWidth="1"/>
    <col min="10507" max="10752" width="10" style="110"/>
    <col min="10753" max="10753" width="2.5703125" style="110" customWidth="1"/>
    <col min="10754" max="10754" width="7.140625" style="110" customWidth="1"/>
    <col min="10755" max="10755" width="23.5703125" style="110" customWidth="1"/>
    <col min="10756" max="10756" width="9.7109375" style="110" customWidth="1"/>
    <col min="10757" max="10757" width="4.7109375" style="110" customWidth="1"/>
    <col min="10758" max="10758" width="14.42578125" style="110" customWidth="1"/>
    <col min="10759" max="10759" width="11.140625" style="110" customWidth="1"/>
    <col min="10760" max="10760" width="10.28515625" style="110" customWidth="1"/>
    <col min="10761" max="10761" width="13" style="110" customWidth="1"/>
    <col min="10762" max="10762" width="8.28515625" style="110" customWidth="1"/>
    <col min="10763" max="11008" width="10" style="110"/>
    <col min="11009" max="11009" width="2.5703125" style="110" customWidth="1"/>
    <col min="11010" max="11010" width="7.140625" style="110" customWidth="1"/>
    <col min="11011" max="11011" width="23.5703125" style="110" customWidth="1"/>
    <col min="11012" max="11012" width="9.7109375" style="110" customWidth="1"/>
    <col min="11013" max="11013" width="4.7109375" style="110" customWidth="1"/>
    <col min="11014" max="11014" width="14.42578125" style="110" customWidth="1"/>
    <col min="11015" max="11015" width="11.140625" style="110" customWidth="1"/>
    <col min="11016" max="11016" width="10.28515625" style="110" customWidth="1"/>
    <col min="11017" max="11017" width="13" style="110" customWidth="1"/>
    <col min="11018" max="11018" width="8.28515625" style="110" customWidth="1"/>
    <col min="11019" max="11264" width="10" style="110"/>
    <col min="11265" max="11265" width="2.5703125" style="110" customWidth="1"/>
    <col min="11266" max="11266" width="7.140625" style="110" customWidth="1"/>
    <col min="11267" max="11267" width="23.5703125" style="110" customWidth="1"/>
    <col min="11268" max="11268" width="9.7109375" style="110" customWidth="1"/>
    <col min="11269" max="11269" width="4.7109375" style="110" customWidth="1"/>
    <col min="11270" max="11270" width="14.42578125" style="110" customWidth="1"/>
    <col min="11271" max="11271" width="11.140625" style="110" customWidth="1"/>
    <col min="11272" max="11272" width="10.28515625" style="110" customWidth="1"/>
    <col min="11273" max="11273" width="13" style="110" customWidth="1"/>
    <col min="11274" max="11274" width="8.28515625" style="110" customWidth="1"/>
    <col min="11275" max="11520" width="10" style="110"/>
    <col min="11521" max="11521" width="2.5703125" style="110" customWidth="1"/>
    <col min="11522" max="11522" width="7.140625" style="110" customWidth="1"/>
    <col min="11523" max="11523" width="23.5703125" style="110" customWidth="1"/>
    <col min="11524" max="11524" width="9.7109375" style="110" customWidth="1"/>
    <col min="11525" max="11525" width="4.7109375" style="110" customWidth="1"/>
    <col min="11526" max="11526" width="14.42578125" style="110" customWidth="1"/>
    <col min="11527" max="11527" width="11.140625" style="110" customWidth="1"/>
    <col min="11528" max="11528" width="10.28515625" style="110" customWidth="1"/>
    <col min="11529" max="11529" width="13" style="110" customWidth="1"/>
    <col min="11530" max="11530" width="8.28515625" style="110" customWidth="1"/>
    <col min="11531" max="11776" width="10" style="110"/>
    <col min="11777" max="11777" width="2.5703125" style="110" customWidth="1"/>
    <col min="11778" max="11778" width="7.140625" style="110" customWidth="1"/>
    <col min="11779" max="11779" width="23.5703125" style="110" customWidth="1"/>
    <col min="11780" max="11780" width="9.7109375" style="110" customWidth="1"/>
    <col min="11781" max="11781" width="4.7109375" style="110" customWidth="1"/>
    <col min="11782" max="11782" width="14.42578125" style="110" customWidth="1"/>
    <col min="11783" max="11783" width="11.140625" style="110" customWidth="1"/>
    <col min="11784" max="11784" width="10.28515625" style="110" customWidth="1"/>
    <col min="11785" max="11785" width="13" style="110" customWidth="1"/>
    <col min="11786" max="11786" width="8.28515625" style="110" customWidth="1"/>
    <col min="11787" max="12032" width="10" style="110"/>
    <col min="12033" max="12033" width="2.5703125" style="110" customWidth="1"/>
    <col min="12034" max="12034" width="7.140625" style="110" customWidth="1"/>
    <col min="12035" max="12035" width="23.5703125" style="110" customWidth="1"/>
    <col min="12036" max="12036" width="9.7109375" style="110" customWidth="1"/>
    <col min="12037" max="12037" width="4.7109375" style="110" customWidth="1"/>
    <col min="12038" max="12038" width="14.42578125" style="110" customWidth="1"/>
    <col min="12039" max="12039" width="11.140625" style="110" customWidth="1"/>
    <col min="12040" max="12040" width="10.28515625" style="110" customWidth="1"/>
    <col min="12041" max="12041" width="13" style="110" customWidth="1"/>
    <col min="12042" max="12042" width="8.28515625" style="110" customWidth="1"/>
    <col min="12043" max="12288" width="10" style="110"/>
    <col min="12289" max="12289" width="2.5703125" style="110" customWidth="1"/>
    <col min="12290" max="12290" width="7.140625" style="110" customWidth="1"/>
    <col min="12291" max="12291" width="23.5703125" style="110" customWidth="1"/>
    <col min="12292" max="12292" width="9.7109375" style="110" customWidth="1"/>
    <col min="12293" max="12293" width="4.7109375" style="110" customWidth="1"/>
    <col min="12294" max="12294" width="14.42578125" style="110" customWidth="1"/>
    <col min="12295" max="12295" width="11.140625" style="110" customWidth="1"/>
    <col min="12296" max="12296" width="10.28515625" style="110" customWidth="1"/>
    <col min="12297" max="12297" width="13" style="110" customWidth="1"/>
    <col min="12298" max="12298" width="8.28515625" style="110" customWidth="1"/>
    <col min="12299" max="12544" width="10" style="110"/>
    <col min="12545" max="12545" width="2.5703125" style="110" customWidth="1"/>
    <col min="12546" max="12546" width="7.140625" style="110" customWidth="1"/>
    <col min="12547" max="12547" width="23.5703125" style="110" customWidth="1"/>
    <col min="12548" max="12548" width="9.7109375" style="110" customWidth="1"/>
    <col min="12549" max="12549" width="4.7109375" style="110" customWidth="1"/>
    <col min="12550" max="12550" width="14.42578125" style="110" customWidth="1"/>
    <col min="12551" max="12551" width="11.140625" style="110" customWidth="1"/>
    <col min="12552" max="12552" width="10.28515625" style="110" customWidth="1"/>
    <col min="12553" max="12553" width="13" style="110" customWidth="1"/>
    <col min="12554" max="12554" width="8.28515625" style="110" customWidth="1"/>
    <col min="12555" max="12800" width="10" style="110"/>
    <col min="12801" max="12801" width="2.5703125" style="110" customWidth="1"/>
    <col min="12802" max="12802" width="7.140625" style="110" customWidth="1"/>
    <col min="12803" max="12803" width="23.5703125" style="110" customWidth="1"/>
    <col min="12804" max="12804" width="9.7109375" style="110" customWidth="1"/>
    <col min="12805" max="12805" width="4.7109375" style="110" customWidth="1"/>
    <col min="12806" max="12806" width="14.42578125" style="110" customWidth="1"/>
    <col min="12807" max="12807" width="11.140625" style="110" customWidth="1"/>
    <col min="12808" max="12808" width="10.28515625" style="110" customWidth="1"/>
    <col min="12809" max="12809" width="13" style="110" customWidth="1"/>
    <col min="12810" max="12810" width="8.28515625" style="110" customWidth="1"/>
    <col min="12811" max="13056" width="10" style="110"/>
    <col min="13057" max="13057" width="2.5703125" style="110" customWidth="1"/>
    <col min="13058" max="13058" width="7.140625" style="110" customWidth="1"/>
    <col min="13059" max="13059" width="23.5703125" style="110" customWidth="1"/>
    <col min="13060" max="13060" width="9.7109375" style="110" customWidth="1"/>
    <col min="13061" max="13061" width="4.7109375" style="110" customWidth="1"/>
    <col min="13062" max="13062" width="14.42578125" style="110" customWidth="1"/>
    <col min="13063" max="13063" width="11.140625" style="110" customWidth="1"/>
    <col min="13064" max="13064" width="10.28515625" style="110" customWidth="1"/>
    <col min="13065" max="13065" width="13" style="110" customWidth="1"/>
    <col min="13066" max="13066" width="8.28515625" style="110" customWidth="1"/>
    <col min="13067" max="13312" width="10" style="110"/>
    <col min="13313" max="13313" width="2.5703125" style="110" customWidth="1"/>
    <col min="13314" max="13314" width="7.140625" style="110" customWidth="1"/>
    <col min="13315" max="13315" width="23.5703125" style="110" customWidth="1"/>
    <col min="13316" max="13316" width="9.7109375" style="110" customWidth="1"/>
    <col min="13317" max="13317" width="4.7109375" style="110" customWidth="1"/>
    <col min="13318" max="13318" width="14.42578125" style="110" customWidth="1"/>
    <col min="13319" max="13319" width="11.140625" style="110" customWidth="1"/>
    <col min="13320" max="13320" width="10.28515625" style="110" customWidth="1"/>
    <col min="13321" max="13321" width="13" style="110" customWidth="1"/>
    <col min="13322" max="13322" width="8.28515625" style="110" customWidth="1"/>
    <col min="13323" max="13568" width="10" style="110"/>
    <col min="13569" max="13569" width="2.5703125" style="110" customWidth="1"/>
    <col min="13570" max="13570" width="7.140625" style="110" customWidth="1"/>
    <col min="13571" max="13571" width="23.5703125" style="110" customWidth="1"/>
    <col min="13572" max="13572" width="9.7109375" style="110" customWidth="1"/>
    <col min="13573" max="13573" width="4.7109375" style="110" customWidth="1"/>
    <col min="13574" max="13574" width="14.42578125" style="110" customWidth="1"/>
    <col min="13575" max="13575" width="11.140625" style="110" customWidth="1"/>
    <col min="13576" max="13576" width="10.28515625" style="110" customWidth="1"/>
    <col min="13577" max="13577" width="13" style="110" customWidth="1"/>
    <col min="13578" max="13578" width="8.28515625" style="110" customWidth="1"/>
    <col min="13579" max="13824" width="10" style="110"/>
    <col min="13825" max="13825" width="2.5703125" style="110" customWidth="1"/>
    <col min="13826" max="13826" width="7.140625" style="110" customWidth="1"/>
    <col min="13827" max="13827" width="23.5703125" style="110" customWidth="1"/>
    <col min="13828" max="13828" width="9.7109375" style="110" customWidth="1"/>
    <col min="13829" max="13829" width="4.7109375" style="110" customWidth="1"/>
    <col min="13830" max="13830" width="14.42578125" style="110" customWidth="1"/>
    <col min="13831" max="13831" width="11.140625" style="110" customWidth="1"/>
    <col min="13832" max="13832" width="10.28515625" style="110" customWidth="1"/>
    <col min="13833" max="13833" width="13" style="110" customWidth="1"/>
    <col min="13834" max="13834" width="8.28515625" style="110" customWidth="1"/>
    <col min="13835" max="14080" width="10" style="110"/>
    <col min="14081" max="14081" width="2.5703125" style="110" customWidth="1"/>
    <col min="14082" max="14082" width="7.140625" style="110" customWidth="1"/>
    <col min="14083" max="14083" width="23.5703125" style="110" customWidth="1"/>
    <col min="14084" max="14084" width="9.7109375" style="110" customWidth="1"/>
    <col min="14085" max="14085" width="4.7109375" style="110" customWidth="1"/>
    <col min="14086" max="14086" width="14.42578125" style="110" customWidth="1"/>
    <col min="14087" max="14087" width="11.140625" style="110" customWidth="1"/>
    <col min="14088" max="14088" width="10.28515625" style="110" customWidth="1"/>
    <col min="14089" max="14089" width="13" style="110" customWidth="1"/>
    <col min="14090" max="14090" width="8.28515625" style="110" customWidth="1"/>
    <col min="14091" max="14336" width="10" style="110"/>
    <col min="14337" max="14337" width="2.5703125" style="110" customWidth="1"/>
    <col min="14338" max="14338" width="7.140625" style="110" customWidth="1"/>
    <col min="14339" max="14339" width="23.5703125" style="110" customWidth="1"/>
    <col min="14340" max="14340" width="9.7109375" style="110" customWidth="1"/>
    <col min="14341" max="14341" width="4.7109375" style="110" customWidth="1"/>
    <col min="14342" max="14342" width="14.42578125" style="110" customWidth="1"/>
    <col min="14343" max="14343" width="11.140625" style="110" customWidth="1"/>
    <col min="14344" max="14344" width="10.28515625" style="110" customWidth="1"/>
    <col min="14345" max="14345" width="13" style="110" customWidth="1"/>
    <col min="14346" max="14346" width="8.28515625" style="110" customWidth="1"/>
    <col min="14347" max="14592" width="10" style="110"/>
    <col min="14593" max="14593" width="2.5703125" style="110" customWidth="1"/>
    <col min="14594" max="14594" width="7.140625" style="110" customWidth="1"/>
    <col min="14595" max="14595" width="23.5703125" style="110" customWidth="1"/>
    <col min="14596" max="14596" width="9.7109375" style="110" customWidth="1"/>
    <col min="14597" max="14597" width="4.7109375" style="110" customWidth="1"/>
    <col min="14598" max="14598" width="14.42578125" style="110" customWidth="1"/>
    <col min="14599" max="14599" width="11.140625" style="110" customWidth="1"/>
    <col min="14600" max="14600" width="10.28515625" style="110" customWidth="1"/>
    <col min="14601" max="14601" width="13" style="110" customWidth="1"/>
    <col min="14602" max="14602" width="8.28515625" style="110" customWidth="1"/>
    <col min="14603" max="14848" width="10" style="110"/>
    <col min="14849" max="14849" width="2.5703125" style="110" customWidth="1"/>
    <col min="14850" max="14850" width="7.140625" style="110" customWidth="1"/>
    <col min="14851" max="14851" width="23.5703125" style="110" customWidth="1"/>
    <col min="14852" max="14852" width="9.7109375" style="110" customWidth="1"/>
    <col min="14853" max="14853" width="4.7109375" style="110" customWidth="1"/>
    <col min="14854" max="14854" width="14.42578125" style="110" customWidth="1"/>
    <col min="14855" max="14855" width="11.140625" style="110" customWidth="1"/>
    <col min="14856" max="14856" width="10.28515625" style="110" customWidth="1"/>
    <col min="14857" max="14857" width="13" style="110" customWidth="1"/>
    <col min="14858" max="14858" width="8.28515625" style="110" customWidth="1"/>
    <col min="14859" max="15104" width="10" style="110"/>
    <col min="15105" max="15105" width="2.5703125" style="110" customWidth="1"/>
    <col min="15106" max="15106" width="7.140625" style="110" customWidth="1"/>
    <col min="15107" max="15107" width="23.5703125" style="110" customWidth="1"/>
    <col min="15108" max="15108" width="9.7109375" style="110" customWidth="1"/>
    <col min="15109" max="15109" width="4.7109375" style="110" customWidth="1"/>
    <col min="15110" max="15110" width="14.42578125" style="110" customWidth="1"/>
    <col min="15111" max="15111" width="11.140625" style="110" customWidth="1"/>
    <col min="15112" max="15112" width="10.28515625" style="110" customWidth="1"/>
    <col min="15113" max="15113" width="13" style="110" customWidth="1"/>
    <col min="15114" max="15114" width="8.28515625" style="110" customWidth="1"/>
    <col min="15115" max="15360" width="10" style="110"/>
    <col min="15361" max="15361" width="2.5703125" style="110" customWidth="1"/>
    <col min="15362" max="15362" width="7.140625" style="110" customWidth="1"/>
    <col min="15363" max="15363" width="23.5703125" style="110" customWidth="1"/>
    <col min="15364" max="15364" width="9.7109375" style="110" customWidth="1"/>
    <col min="15365" max="15365" width="4.7109375" style="110" customWidth="1"/>
    <col min="15366" max="15366" width="14.42578125" style="110" customWidth="1"/>
    <col min="15367" max="15367" width="11.140625" style="110" customWidth="1"/>
    <col min="15368" max="15368" width="10.28515625" style="110" customWidth="1"/>
    <col min="15369" max="15369" width="13" style="110" customWidth="1"/>
    <col min="15370" max="15370" width="8.28515625" style="110" customWidth="1"/>
    <col min="15371" max="15616" width="10" style="110"/>
    <col min="15617" max="15617" width="2.5703125" style="110" customWidth="1"/>
    <col min="15618" max="15618" width="7.140625" style="110" customWidth="1"/>
    <col min="15619" max="15619" width="23.5703125" style="110" customWidth="1"/>
    <col min="15620" max="15620" width="9.7109375" style="110" customWidth="1"/>
    <col min="15621" max="15621" width="4.7109375" style="110" customWidth="1"/>
    <col min="15622" max="15622" width="14.42578125" style="110" customWidth="1"/>
    <col min="15623" max="15623" width="11.140625" style="110" customWidth="1"/>
    <col min="15624" max="15624" width="10.28515625" style="110" customWidth="1"/>
    <col min="15625" max="15625" width="13" style="110" customWidth="1"/>
    <col min="15626" max="15626" width="8.28515625" style="110" customWidth="1"/>
    <col min="15627" max="15872" width="10" style="110"/>
    <col min="15873" max="15873" width="2.5703125" style="110" customWidth="1"/>
    <col min="15874" max="15874" width="7.140625" style="110" customWidth="1"/>
    <col min="15875" max="15875" width="23.5703125" style="110" customWidth="1"/>
    <col min="15876" max="15876" width="9.7109375" style="110" customWidth="1"/>
    <col min="15877" max="15877" width="4.7109375" style="110" customWidth="1"/>
    <col min="15878" max="15878" width="14.42578125" style="110" customWidth="1"/>
    <col min="15879" max="15879" width="11.140625" style="110" customWidth="1"/>
    <col min="15880" max="15880" width="10.28515625" style="110" customWidth="1"/>
    <col min="15881" max="15881" width="13" style="110" customWidth="1"/>
    <col min="15882" max="15882" width="8.28515625" style="110" customWidth="1"/>
    <col min="15883" max="16128" width="10" style="110"/>
    <col min="16129" max="16129" width="2.5703125" style="110" customWidth="1"/>
    <col min="16130" max="16130" width="7.140625" style="110" customWidth="1"/>
    <col min="16131" max="16131" width="23.5703125" style="110" customWidth="1"/>
    <col min="16132" max="16132" width="9.7109375" style="110" customWidth="1"/>
    <col min="16133" max="16133" width="4.7109375" style="110" customWidth="1"/>
    <col min="16134" max="16134" width="14.42578125" style="110" customWidth="1"/>
    <col min="16135" max="16135" width="11.140625" style="110" customWidth="1"/>
    <col min="16136" max="16136" width="10.28515625" style="110" customWidth="1"/>
    <col min="16137" max="16137" width="13" style="110" customWidth="1"/>
    <col min="16138" max="16138" width="8.28515625" style="110" customWidth="1"/>
    <col min="16139" max="16384" width="10" style="110"/>
  </cols>
  <sheetData>
    <row r="1" spans="2:10" ht="12" customHeight="1">
      <c r="B1" s="210" t="s">
        <v>134</v>
      </c>
      <c r="D1" s="204"/>
      <c r="E1" s="204"/>
      <c r="F1" s="204"/>
      <c r="G1" s="204"/>
      <c r="H1" s="204" t="s">
        <v>504</v>
      </c>
      <c r="I1" s="204"/>
      <c r="J1" s="526"/>
    </row>
    <row r="2" spans="2:10" ht="12" customHeight="1">
      <c r="B2" s="210" t="s">
        <v>578</v>
      </c>
      <c r="D2" s="204"/>
      <c r="E2" s="204"/>
      <c r="F2" s="204"/>
      <c r="G2" s="204"/>
      <c r="H2" s="204"/>
      <c r="I2" s="204"/>
      <c r="J2" s="204"/>
    </row>
    <row r="3" spans="2:10" ht="12" customHeight="1">
      <c r="B3" s="210" t="s">
        <v>928</v>
      </c>
      <c r="D3" s="204"/>
      <c r="E3" s="204"/>
      <c r="F3" s="204"/>
      <c r="G3" s="591"/>
      <c r="H3" s="204"/>
      <c r="I3" s="204"/>
      <c r="J3" s="204"/>
    </row>
    <row r="4" spans="2:10" ht="12" customHeight="1">
      <c r="D4" s="204"/>
      <c r="E4" s="204"/>
      <c r="F4" s="204"/>
      <c r="G4" s="204"/>
      <c r="H4" s="204"/>
      <c r="I4" s="204"/>
      <c r="J4" s="204"/>
    </row>
    <row r="5" spans="2:10" ht="12" customHeight="1">
      <c r="D5" s="204"/>
      <c r="E5" s="204"/>
      <c r="F5" s="204"/>
      <c r="G5" s="204"/>
      <c r="H5" s="204"/>
      <c r="I5" s="204"/>
      <c r="J5" s="204"/>
    </row>
    <row r="6" spans="2:10" ht="12" customHeight="1">
      <c r="D6" s="204"/>
      <c r="E6" s="204"/>
      <c r="F6" s="204" t="s">
        <v>268</v>
      </c>
      <c r="G6" s="204"/>
      <c r="H6" s="204"/>
      <c r="I6" s="204" t="s">
        <v>437</v>
      </c>
      <c r="J6" s="204"/>
    </row>
    <row r="7" spans="2:10" ht="12" customHeight="1">
      <c r="D7" s="214" t="s">
        <v>270</v>
      </c>
      <c r="E7" s="214" t="s">
        <v>271</v>
      </c>
      <c r="F7" s="214" t="s">
        <v>272</v>
      </c>
      <c r="G7" s="214" t="s">
        <v>273</v>
      </c>
      <c r="H7" s="214" t="s">
        <v>274</v>
      </c>
      <c r="I7" s="214" t="s">
        <v>275</v>
      </c>
      <c r="J7" s="214" t="s">
        <v>276</v>
      </c>
    </row>
    <row r="8" spans="2:10" ht="12" customHeight="1">
      <c r="B8" s="203" t="s">
        <v>380</v>
      </c>
      <c r="D8" s="204"/>
      <c r="E8" s="204"/>
      <c r="F8" s="204"/>
      <c r="G8" s="204"/>
      <c r="H8" s="204"/>
      <c r="I8" s="205"/>
      <c r="J8" s="204"/>
    </row>
    <row r="9" spans="2:10" ht="12" customHeight="1">
      <c r="B9" s="110" t="s">
        <v>442</v>
      </c>
      <c r="D9" s="592">
        <v>40910</v>
      </c>
      <c r="E9" s="204">
        <v>3</v>
      </c>
      <c r="F9" s="208">
        <v>-25529567</v>
      </c>
      <c r="G9" s="204" t="s">
        <v>386</v>
      </c>
      <c r="H9" s="421">
        <v>0.220870814871235</v>
      </c>
      <c r="I9" s="205">
        <f>+H9*F9</f>
        <v>-5638736.2665997902</v>
      </c>
      <c r="J9" s="167" t="s">
        <v>443</v>
      </c>
    </row>
    <row r="10" spans="2:10" ht="12" customHeight="1">
      <c r="B10" s="109"/>
      <c r="D10" s="204"/>
      <c r="E10" s="204"/>
      <c r="F10" s="208"/>
      <c r="G10" s="204"/>
      <c r="H10" s="421"/>
      <c r="I10" s="205"/>
      <c r="J10" s="460"/>
    </row>
    <row r="11" spans="2:10" ht="12" customHeight="1">
      <c r="D11" s="592"/>
      <c r="E11" s="204"/>
      <c r="F11" s="208"/>
      <c r="G11" s="204"/>
      <c r="H11" s="421"/>
      <c r="I11" s="205"/>
      <c r="J11" s="167"/>
    </row>
    <row r="12" spans="2:10" ht="12" customHeight="1">
      <c r="B12" s="212"/>
      <c r="D12" s="204"/>
      <c r="E12" s="204"/>
      <c r="F12" s="208"/>
      <c r="G12" s="204"/>
      <c r="H12" s="421"/>
      <c r="I12" s="205"/>
      <c r="J12" s="460"/>
    </row>
    <row r="13" spans="2:10" ht="12" customHeight="1">
      <c r="D13" s="592"/>
      <c r="E13" s="204"/>
      <c r="F13" s="208"/>
      <c r="G13" s="204"/>
      <c r="H13" s="421"/>
      <c r="I13" s="205"/>
      <c r="J13" s="167"/>
    </row>
    <row r="14" spans="2:10" ht="12" customHeight="1">
      <c r="D14" s="592"/>
      <c r="E14" s="204"/>
      <c r="F14" s="208"/>
      <c r="G14" s="204"/>
      <c r="H14" s="421"/>
      <c r="I14" s="208"/>
      <c r="J14" s="204"/>
    </row>
    <row r="15" spans="2:10" ht="12" customHeight="1">
      <c r="B15" s="109"/>
      <c r="D15" s="204"/>
      <c r="E15" s="204"/>
      <c r="F15" s="208"/>
      <c r="G15" s="204"/>
      <c r="H15" s="421"/>
      <c r="I15" s="208"/>
      <c r="J15" s="204"/>
    </row>
    <row r="16" spans="2:10" ht="12" customHeight="1">
      <c r="B16" s="109"/>
      <c r="D16" s="592"/>
      <c r="E16" s="592"/>
      <c r="F16" s="208"/>
      <c r="G16" s="204"/>
      <c r="H16" s="421"/>
      <c r="I16" s="205"/>
      <c r="J16" s="204"/>
    </row>
    <row r="17" spans="2:10" ht="12" customHeight="1">
      <c r="D17" s="204"/>
      <c r="E17" s="204"/>
      <c r="F17" s="106"/>
      <c r="G17" s="204"/>
      <c r="H17" s="263"/>
      <c r="I17" s="106"/>
      <c r="J17" s="204"/>
    </row>
    <row r="18" spans="2:10" ht="12" customHeight="1">
      <c r="B18" s="110" t="s">
        <v>400</v>
      </c>
      <c r="D18" s="204"/>
      <c r="E18" s="204"/>
      <c r="F18" s="106"/>
      <c r="G18" s="204"/>
      <c r="H18" s="263"/>
      <c r="I18" s="106"/>
      <c r="J18" s="204"/>
    </row>
    <row r="19" spans="2:10" ht="12" customHeight="1">
      <c r="B19" s="210"/>
      <c r="D19" s="204"/>
      <c r="E19" s="204"/>
      <c r="F19" s="369"/>
      <c r="G19" s="204"/>
      <c r="H19" s="204"/>
      <c r="I19" s="204"/>
      <c r="J19" s="204"/>
    </row>
    <row r="20" spans="2:10" ht="12" customHeight="1">
      <c r="B20" s="440"/>
      <c r="C20" s="441"/>
      <c r="D20" s="442"/>
      <c r="E20" s="442"/>
      <c r="F20" s="442"/>
      <c r="G20" s="442"/>
      <c r="H20" s="442"/>
      <c r="I20" s="442"/>
      <c r="J20" s="593"/>
    </row>
    <row r="21" spans="2:10" ht="12" customHeight="1">
      <c r="B21" s="594"/>
      <c r="D21" s="204"/>
      <c r="E21" s="204"/>
      <c r="F21" s="204"/>
      <c r="G21" s="204"/>
      <c r="H21" s="204"/>
      <c r="I21" s="204"/>
      <c r="J21" s="595"/>
    </row>
    <row r="22" spans="2:10" ht="12" customHeight="1">
      <c r="B22" s="594"/>
      <c r="D22" s="204"/>
      <c r="E22" s="204"/>
      <c r="F22" s="204"/>
      <c r="G22" s="204"/>
      <c r="H22" s="204"/>
      <c r="I22" s="204"/>
      <c r="J22" s="595"/>
    </row>
    <row r="23" spans="2:10" ht="12" customHeight="1">
      <c r="B23" s="594"/>
      <c r="D23" s="204"/>
      <c r="E23" s="204"/>
      <c r="F23" s="204"/>
      <c r="G23" s="204"/>
      <c r="H23" s="204"/>
      <c r="I23" s="204"/>
      <c r="J23" s="595"/>
    </row>
    <row r="24" spans="2:10" ht="12" customHeight="1">
      <c r="B24" s="594"/>
      <c r="D24" s="204"/>
      <c r="E24" s="204"/>
      <c r="F24" s="213"/>
      <c r="G24" s="204"/>
      <c r="H24" s="204"/>
      <c r="I24" s="204"/>
      <c r="J24" s="595"/>
    </row>
    <row r="25" spans="2:10" ht="12" customHeight="1">
      <c r="B25" s="594"/>
      <c r="D25" s="204"/>
      <c r="E25" s="204"/>
      <c r="F25" s="204"/>
      <c r="G25" s="204"/>
      <c r="H25" s="204"/>
      <c r="I25" s="204"/>
      <c r="J25" s="595"/>
    </row>
    <row r="26" spans="2:10" ht="12" customHeight="1">
      <c r="B26" s="594"/>
      <c r="D26" s="204"/>
      <c r="E26" s="204"/>
      <c r="F26" s="204"/>
      <c r="G26" s="204"/>
      <c r="H26" s="204"/>
      <c r="I26" s="204"/>
      <c r="J26" s="595"/>
    </row>
    <row r="27" spans="2:10" ht="12" customHeight="1">
      <c r="B27" s="594"/>
      <c r="D27" s="204"/>
      <c r="E27" s="204"/>
      <c r="F27" s="204"/>
      <c r="G27" s="204"/>
      <c r="H27" s="204"/>
      <c r="I27" s="204"/>
      <c r="J27" s="595"/>
    </row>
    <row r="28" spans="2:10" ht="12" customHeight="1">
      <c r="B28" s="446"/>
      <c r="C28" s="447"/>
      <c r="D28" s="283"/>
      <c r="E28" s="283"/>
      <c r="F28" s="283"/>
      <c r="G28" s="283"/>
      <c r="H28" s="283"/>
      <c r="I28" s="283"/>
      <c r="J28" s="596"/>
    </row>
    <row r="29" spans="2:10" ht="12" customHeight="1"/>
    <row r="31" spans="2:10">
      <c r="D31" s="214"/>
      <c r="G31" s="214"/>
    </row>
    <row r="32" spans="2:10">
      <c r="D32" s="355"/>
    </row>
    <row r="33" spans="4:4">
      <c r="D33" s="355"/>
    </row>
    <row r="34" spans="4:4">
      <c r="D34" s="355"/>
    </row>
    <row r="35" spans="4:4">
      <c r="D35" s="355"/>
    </row>
    <row r="36" spans="4:4">
      <c r="D36" s="355"/>
    </row>
    <row r="37" spans="4:4">
      <c r="D37" s="355"/>
    </row>
    <row r="38" spans="4:4">
      <c r="D38" s="355"/>
    </row>
    <row r="39" spans="4:4">
      <c r="D39" s="355"/>
    </row>
    <row r="40" spans="4:4">
      <c r="D40" s="355"/>
    </row>
    <row r="41" spans="4:4">
      <c r="D41" s="355"/>
    </row>
    <row r="42" spans="4:4">
      <c r="D42" s="355"/>
    </row>
    <row r="43" spans="4:4">
      <c r="D43" s="355"/>
    </row>
    <row r="44" spans="4:4">
      <c r="D44" s="355"/>
    </row>
    <row r="45" spans="4:4">
      <c r="D45" s="355"/>
    </row>
    <row r="46" spans="4:4">
      <c r="D46" s="355"/>
    </row>
    <row r="47" spans="4:4">
      <c r="D47" s="355"/>
    </row>
    <row r="48" spans="4:4">
      <c r="D48" s="355"/>
    </row>
    <row r="49" spans="4:4">
      <c r="D49" s="355"/>
    </row>
    <row r="50" spans="4:4">
      <c r="D50" s="355"/>
    </row>
    <row r="51" spans="4:4">
      <c r="D51" s="355"/>
    </row>
    <row r="52" spans="4:4">
      <c r="D52" s="355"/>
    </row>
    <row r="53" spans="4:4">
      <c r="D53" s="355"/>
    </row>
    <row r="54" spans="4:4">
      <c r="D54" s="355"/>
    </row>
    <row r="55" spans="4:4">
      <c r="D55" s="355"/>
    </row>
    <row r="56" spans="4:4">
      <c r="D56" s="355"/>
    </row>
    <row r="57" spans="4:4">
      <c r="D57" s="355"/>
    </row>
    <row r="58" spans="4:4">
      <c r="D58" s="355"/>
    </row>
    <row r="59" spans="4:4">
      <c r="D59" s="355"/>
    </row>
    <row r="60" spans="4:4">
      <c r="D60" s="355"/>
    </row>
    <row r="61" spans="4:4">
      <c r="D61" s="355"/>
    </row>
    <row r="62" spans="4:4">
      <c r="D62" s="355"/>
    </row>
    <row r="63" spans="4:4">
      <c r="D63" s="355"/>
    </row>
    <row r="64" spans="4:4">
      <c r="D64" s="355"/>
    </row>
    <row r="65" spans="4:4">
      <c r="D65" s="355"/>
    </row>
    <row r="66" spans="4:4">
      <c r="D66" s="355"/>
    </row>
    <row r="67" spans="4:4" s="100" customFormat="1">
      <c r="D67" s="173"/>
    </row>
    <row r="68" spans="4:4">
      <c r="D68" s="355"/>
    </row>
    <row r="69" spans="4:4">
      <c r="D69" s="355"/>
    </row>
    <row r="70" spans="4:4">
      <c r="D70" s="355"/>
    </row>
    <row r="71" spans="4:4">
      <c r="D71" s="355"/>
    </row>
    <row r="72" spans="4:4">
      <c r="D72" s="355"/>
    </row>
    <row r="73" spans="4:4">
      <c r="D73" s="355"/>
    </row>
    <row r="74" spans="4:4">
      <c r="D74" s="355"/>
    </row>
    <row r="75" spans="4:4">
      <c r="D75" s="355"/>
    </row>
    <row r="76" spans="4:4">
      <c r="D76" s="355"/>
    </row>
    <row r="77" spans="4:4">
      <c r="D77" s="355"/>
    </row>
    <row r="78" spans="4:4">
      <c r="D78" s="355"/>
    </row>
    <row r="79" spans="4:4">
      <c r="D79" s="355"/>
    </row>
    <row r="80" spans="4:4">
      <c r="D80" s="355"/>
    </row>
    <row r="81" spans="4:4">
      <c r="D81" s="355"/>
    </row>
    <row r="82" spans="4:4">
      <c r="D82" s="355"/>
    </row>
    <row r="83" spans="4:4">
      <c r="D83" s="355"/>
    </row>
    <row r="84" spans="4:4">
      <c r="D84" s="355"/>
    </row>
    <row r="85" spans="4:4">
      <c r="D85" s="355"/>
    </row>
    <row r="86" spans="4:4">
      <c r="D86" s="355"/>
    </row>
    <row r="87" spans="4:4">
      <c r="D87" s="355"/>
    </row>
    <row r="88" spans="4:4">
      <c r="D88" s="355"/>
    </row>
    <row r="89" spans="4:4">
      <c r="D89" s="355"/>
    </row>
    <row r="90" spans="4:4">
      <c r="D90" s="355"/>
    </row>
    <row r="91" spans="4:4">
      <c r="D91" s="355"/>
    </row>
    <row r="92" spans="4:4">
      <c r="D92" s="355"/>
    </row>
    <row r="93" spans="4:4">
      <c r="D93" s="355"/>
    </row>
    <row r="94" spans="4:4">
      <c r="D94" s="355"/>
    </row>
    <row r="95" spans="4:4">
      <c r="D95" s="355"/>
    </row>
    <row r="96" spans="4:4">
      <c r="D96" s="355"/>
    </row>
    <row r="97" spans="4:4">
      <c r="D97" s="355"/>
    </row>
    <row r="98" spans="4:4">
      <c r="D98" s="355"/>
    </row>
    <row r="99" spans="4:4">
      <c r="D99" s="355"/>
    </row>
    <row r="100" spans="4:4">
      <c r="D100" s="355"/>
    </row>
    <row r="101" spans="4:4">
      <c r="D101" s="355"/>
    </row>
    <row r="102" spans="4:4">
      <c r="D102" s="355"/>
    </row>
    <row r="103" spans="4:4">
      <c r="D103" s="355"/>
    </row>
    <row r="104" spans="4:4">
      <c r="D104" s="355"/>
    </row>
    <row r="105" spans="4:4">
      <c r="D105" s="355"/>
    </row>
    <row r="106" spans="4:4">
      <c r="D106" s="355"/>
    </row>
    <row r="107" spans="4:4">
      <c r="D107" s="355"/>
    </row>
    <row r="108" spans="4:4">
      <c r="D108" s="355"/>
    </row>
    <row r="109" spans="4:4">
      <c r="D109" s="355"/>
    </row>
    <row r="110" spans="4:4">
      <c r="D110" s="355"/>
    </row>
    <row r="111" spans="4:4">
      <c r="D111" s="355"/>
    </row>
    <row r="112" spans="4:4">
      <c r="D112" s="355"/>
    </row>
    <row r="113" spans="4:4">
      <c r="D113" s="355"/>
    </row>
    <row r="114" spans="4:4">
      <c r="D114" s="355"/>
    </row>
    <row r="115" spans="4:4">
      <c r="D115" s="355"/>
    </row>
    <row r="116" spans="4:4">
      <c r="D116" s="355"/>
    </row>
    <row r="117" spans="4:4">
      <c r="D117" s="355"/>
    </row>
    <row r="118" spans="4:4">
      <c r="D118" s="355"/>
    </row>
    <row r="119" spans="4:4">
      <c r="D119" s="355"/>
    </row>
    <row r="120" spans="4:4">
      <c r="D120" s="355"/>
    </row>
    <row r="121" spans="4:4">
      <c r="D121" s="355"/>
    </row>
    <row r="122" spans="4:4">
      <c r="D122" s="355"/>
    </row>
    <row r="123" spans="4:4">
      <c r="D123" s="355"/>
    </row>
    <row r="124" spans="4:4">
      <c r="D124" s="355"/>
    </row>
    <row r="125" spans="4:4">
      <c r="D125" s="355"/>
    </row>
    <row r="126" spans="4:4">
      <c r="D126" s="355"/>
    </row>
    <row r="127" spans="4:4">
      <c r="D127" s="355"/>
    </row>
    <row r="128" spans="4:4">
      <c r="D128" s="355"/>
    </row>
    <row r="129" spans="4:4">
      <c r="D129" s="355"/>
    </row>
    <row r="130" spans="4:4">
      <c r="D130" s="355"/>
    </row>
    <row r="131" spans="4:4">
      <c r="D131" s="355"/>
    </row>
    <row r="132" spans="4:4">
      <c r="D132" s="355"/>
    </row>
    <row r="133" spans="4:4">
      <c r="D133" s="355"/>
    </row>
    <row r="134" spans="4:4">
      <c r="D134" s="355"/>
    </row>
    <row r="135" spans="4:4">
      <c r="D135" s="355"/>
    </row>
    <row r="136" spans="4:4">
      <c r="D136" s="355"/>
    </row>
    <row r="137" spans="4:4">
      <c r="D137" s="355"/>
    </row>
    <row r="138" spans="4:4">
      <c r="D138" s="355"/>
    </row>
    <row r="139" spans="4:4">
      <c r="D139" s="355"/>
    </row>
    <row r="140" spans="4:4">
      <c r="D140" s="355"/>
    </row>
    <row r="141" spans="4:4">
      <c r="D141" s="355"/>
    </row>
    <row r="142" spans="4:4">
      <c r="D142" s="355"/>
    </row>
    <row r="143" spans="4:4">
      <c r="D143" s="355"/>
    </row>
    <row r="144" spans="4:4">
      <c r="D144" s="355"/>
    </row>
    <row r="145" spans="4:4">
      <c r="D145" s="355"/>
    </row>
    <row r="146" spans="4:4">
      <c r="D146" s="355"/>
    </row>
    <row r="147" spans="4:4">
      <c r="D147" s="355"/>
    </row>
    <row r="148" spans="4:4">
      <c r="D148" s="355"/>
    </row>
    <row r="149" spans="4:4">
      <c r="D149" s="355"/>
    </row>
    <row r="150" spans="4:4">
      <c r="D150" s="355"/>
    </row>
    <row r="151" spans="4:4">
      <c r="D151" s="355"/>
    </row>
    <row r="152" spans="4:4">
      <c r="D152" s="355"/>
    </row>
    <row r="153" spans="4:4">
      <c r="D153" s="355"/>
    </row>
    <row r="154" spans="4:4">
      <c r="D154" s="355"/>
    </row>
    <row r="155" spans="4:4">
      <c r="D155" s="355"/>
    </row>
    <row r="156" spans="4:4">
      <c r="D156" s="355"/>
    </row>
    <row r="157" spans="4:4">
      <c r="D157" s="355"/>
    </row>
    <row r="158" spans="4:4">
      <c r="D158" s="355"/>
    </row>
    <row r="159" spans="4:4">
      <c r="D159" s="355"/>
    </row>
    <row r="160" spans="4:4">
      <c r="D160" s="355"/>
    </row>
    <row r="161" spans="4:4">
      <c r="D161" s="355"/>
    </row>
    <row r="162" spans="4:4">
      <c r="D162" s="355"/>
    </row>
    <row r="163" spans="4:4">
      <c r="D163" s="355"/>
    </row>
    <row r="164" spans="4:4">
      <c r="D164" s="355"/>
    </row>
    <row r="165" spans="4:4">
      <c r="D165" s="355"/>
    </row>
    <row r="166" spans="4:4">
      <c r="D166" s="355"/>
    </row>
    <row r="167" spans="4:4">
      <c r="D167" s="355"/>
    </row>
    <row r="168" spans="4:4">
      <c r="D168" s="355"/>
    </row>
    <row r="169" spans="4:4">
      <c r="D169" s="355"/>
    </row>
    <row r="170" spans="4:4">
      <c r="D170" s="355"/>
    </row>
    <row r="171" spans="4:4">
      <c r="D171" s="355"/>
    </row>
    <row r="172" spans="4:4">
      <c r="D172" s="355"/>
    </row>
    <row r="173" spans="4:4">
      <c r="D173" s="355"/>
    </row>
    <row r="174" spans="4:4">
      <c r="D174" s="355"/>
    </row>
    <row r="175" spans="4:4">
      <c r="D175" s="355"/>
    </row>
    <row r="176" spans="4:4">
      <c r="D176" s="355"/>
    </row>
    <row r="177" spans="4:4">
      <c r="D177" s="355"/>
    </row>
    <row r="178" spans="4:4">
      <c r="D178" s="355"/>
    </row>
    <row r="179" spans="4:4">
      <c r="D179" s="355"/>
    </row>
    <row r="180" spans="4:4">
      <c r="D180" s="355"/>
    </row>
    <row r="181" spans="4:4">
      <c r="D181" s="355"/>
    </row>
    <row r="182" spans="4:4">
      <c r="D182" s="355"/>
    </row>
    <row r="183" spans="4:4">
      <c r="D183" s="355"/>
    </row>
    <row r="184" spans="4:4">
      <c r="D184" s="355"/>
    </row>
    <row r="185" spans="4:4">
      <c r="D185" s="355"/>
    </row>
    <row r="186" spans="4:4">
      <c r="D186" s="355"/>
    </row>
    <row r="187" spans="4:4">
      <c r="D187" s="355"/>
    </row>
    <row r="188" spans="4:4">
      <c r="D188" s="355"/>
    </row>
    <row r="189" spans="4:4">
      <c r="D189" s="355"/>
    </row>
    <row r="190" spans="4:4">
      <c r="D190" s="355"/>
    </row>
    <row r="191" spans="4:4">
      <c r="D191" s="355"/>
    </row>
    <row r="192" spans="4:4">
      <c r="D192" s="355"/>
    </row>
    <row r="193" spans="4:4">
      <c r="D193" s="355"/>
    </row>
    <row r="194" spans="4:4">
      <c r="D194" s="355"/>
    </row>
    <row r="195" spans="4:4">
      <c r="D195" s="355"/>
    </row>
    <row r="196" spans="4:4">
      <c r="D196" s="355"/>
    </row>
    <row r="197" spans="4:4">
      <c r="D197" s="355"/>
    </row>
    <row r="198" spans="4:4">
      <c r="D198" s="355"/>
    </row>
    <row r="199" spans="4:4">
      <c r="D199" s="355"/>
    </row>
    <row r="200" spans="4:4">
      <c r="D200" s="355"/>
    </row>
    <row r="201" spans="4:4">
      <c r="D201" s="355"/>
    </row>
    <row r="202" spans="4:4">
      <c r="D202" s="355"/>
    </row>
    <row r="203" spans="4:4">
      <c r="D203" s="355"/>
    </row>
    <row r="204" spans="4:4">
      <c r="D204" s="355"/>
    </row>
    <row r="205" spans="4:4">
      <c r="D205" s="355"/>
    </row>
    <row r="206" spans="4:4">
      <c r="D206" s="355"/>
    </row>
    <row r="207" spans="4:4">
      <c r="D207" s="355"/>
    </row>
    <row r="208" spans="4:4">
      <c r="D208" s="355"/>
    </row>
    <row r="209" spans="4:4">
      <c r="D209" s="355"/>
    </row>
    <row r="210" spans="4:4">
      <c r="D210" s="355"/>
    </row>
    <row r="211" spans="4:4">
      <c r="D211" s="355"/>
    </row>
    <row r="212" spans="4:4">
      <c r="D212" s="355"/>
    </row>
    <row r="213" spans="4:4">
      <c r="D213" s="355"/>
    </row>
    <row r="214" spans="4:4">
      <c r="D214" s="355"/>
    </row>
    <row r="215" spans="4:4">
      <c r="D215" s="355"/>
    </row>
    <row r="216" spans="4:4">
      <c r="D216" s="355"/>
    </row>
    <row r="217" spans="4:4">
      <c r="D217" s="355"/>
    </row>
    <row r="218" spans="4:4">
      <c r="D218" s="355"/>
    </row>
    <row r="219" spans="4:4">
      <c r="D219" s="355"/>
    </row>
    <row r="220" spans="4:4">
      <c r="D220" s="355"/>
    </row>
    <row r="221" spans="4:4">
      <c r="D221" s="355"/>
    </row>
    <row r="222" spans="4:4">
      <c r="D222" s="355"/>
    </row>
    <row r="223" spans="4:4">
      <c r="D223" s="355"/>
    </row>
    <row r="224" spans="4:4">
      <c r="D224" s="355"/>
    </row>
    <row r="225" spans="4:4">
      <c r="D225" s="355"/>
    </row>
    <row r="226" spans="4:4">
      <c r="D226" s="355"/>
    </row>
    <row r="227" spans="4:4">
      <c r="D227" s="355"/>
    </row>
    <row r="228" spans="4:4">
      <c r="D228" s="355"/>
    </row>
    <row r="229" spans="4:4">
      <c r="D229" s="355"/>
    </row>
    <row r="230" spans="4:4">
      <c r="D230" s="355"/>
    </row>
    <row r="231" spans="4:4">
      <c r="D231" s="355"/>
    </row>
    <row r="232" spans="4:4">
      <c r="D232" s="355"/>
    </row>
    <row r="233" spans="4:4">
      <c r="D233" s="355"/>
    </row>
    <row r="234" spans="4:4">
      <c r="D234" s="355"/>
    </row>
    <row r="235" spans="4:4">
      <c r="D235" s="355"/>
    </row>
    <row r="236" spans="4:4">
      <c r="D236" s="355"/>
    </row>
    <row r="237" spans="4:4">
      <c r="D237" s="355"/>
    </row>
    <row r="238" spans="4:4">
      <c r="D238" s="355"/>
    </row>
    <row r="239" spans="4:4">
      <c r="D239" s="355"/>
    </row>
    <row r="240" spans="4:4">
      <c r="D240" s="355"/>
    </row>
    <row r="241" spans="4:4">
      <c r="D241" s="355"/>
    </row>
    <row r="242" spans="4:4">
      <c r="D242" s="355"/>
    </row>
    <row r="243" spans="4:4">
      <c r="D243" s="355"/>
    </row>
    <row r="244" spans="4:4">
      <c r="D244" s="355"/>
    </row>
    <row r="245" spans="4:4">
      <c r="D245" s="355"/>
    </row>
    <row r="246" spans="4:4">
      <c r="D246" s="355"/>
    </row>
    <row r="247" spans="4:4">
      <c r="D247" s="355"/>
    </row>
    <row r="248" spans="4:4">
      <c r="D248" s="355"/>
    </row>
    <row r="249" spans="4:4">
      <c r="D249" s="355"/>
    </row>
    <row r="250" spans="4:4">
      <c r="D250" s="355"/>
    </row>
    <row r="251" spans="4:4">
      <c r="D251" s="355"/>
    </row>
    <row r="252" spans="4:4">
      <c r="D252" s="355"/>
    </row>
    <row r="253" spans="4:4">
      <c r="D253" s="355"/>
    </row>
    <row r="254" spans="4:4">
      <c r="D254" s="355"/>
    </row>
    <row r="255" spans="4:4">
      <c r="D255" s="355"/>
    </row>
    <row r="256" spans="4:4">
      <c r="D256" s="355"/>
    </row>
    <row r="257" spans="4:4">
      <c r="D257" s="355"/>
    </row>
    <row r="258" spans="4:4">
      <c r="D258" s="355"/>
    </row>
    <row r="259" spans="4:4">
      <c r="D259" s="355"/>
    </row>
    <row r="260" spans="4:4">
      <c r="D260" s="355"/>
    </row>
    <row r="261" spans="4:4">
      <c r="D261" s="355"/>
    </row>
    <row r="262" spans="4:4">
      <c r="D262" s="355"/>
    </row>
    <row r="263" spans="4:4">
      <c r="D263" s="355"/>
    </row>
    <row r="264" spans="4:4">
      <c r="D264" s="355"/>
    </row>
    <row r="265" spans="4:4">
      <c r="D265" s="355"/>
    </row>
    <row r="266" spans="4:4">
      <c r="D266" s="355"/>
    </row>
    <row r="267" spans="4:4">
      <c r="D267" s="355"/>
    </row>
    <row r="268" spans="4:4">
      <c r="D268" s="355"/>
    </row>
    <row r="269" spans="4:4">
      <c r="D269" s="355"/>
    </row>
    <row r="270" spans="4:4">
      <c r="D270" s="355"/>
    </row>
    <row r="271" spans="4:4">
      <c r="D271" s="355"/>
    </row>
    <row r="272" spans="4:4">
      <c r="D272" s="355"/>
    </row>
    <row r="273" spans="4:4">
      <c r="D273" s="355"/>
    </row>
    <row r="274" spans="4:4">
      <c r="D274" s="355"/>
    </row>
    <row r="275" spans="4:4">
      <c r="D275" s="355"/>
    </row>
    <row r="276" spans="4:4">
      <c r="D276" s="355"/>
    </row>
    <row r="277" spans="4:4">
      <c r="D277" s="355"/>
    </row>
    <row r="278" spans="4:4">
      <c r="D278" s="355"/>
    </row>
    <row r="279" spans="4:4">
      <c r="D279" s="355"/>
    </row>
    <row r="280" spans="4:4">
      <c r="D280" s="355"/>
    </row>
    <row r="281" spans="4:4">
      <c r="D281" s="355"/>
    </row>
    <row r="282" spans="4:4">
      <c r="D282" s="355"/>
    </row>
    <row r="283" spans="4:4">
      <c r="D283" s="355"/>
    </row>
    <row r="284" spans="4:4">
      <c r="D284" s="355"/>
    </row>
    <row r="285" spans="4:4">
      <c r="D285" s="355"/>
    </row>
    <row r="286" spans="4:4">
      <c r="D286" s="355"/>
    </row>
    <row r="287" spans="4:4">
      <c r="D287" s="355"/>
    </row>
    <row r="288" spans="4:4">
      <c r="D288" s="355"/>
    </row>
    <row r="289" spans="4:4">
      <c r="D289" s="355"/>
    </row>
    <row r="290" spans="4:4">
      <c r="D290" s="355"/>
    </row>
    <row r="291" spans="4:4">
      <c r="D291" s="355"/>
    </row>
    <row r="292" spans="4:4">
      <c r="D292" s="355"/>
    </row>
    <row r="293" spans="4:4">
      <c r="D293" s="355"/>
    </row>
    <row r="294" spans="4:4">
      <c r="D294" s="355"/>
    </row>
    <row r="295" spans="4:4">
      <c r="D295" s="355"/>
    </row>
    <row r="296" spans="4:4">
      <c r="D296" s="355"/>
    </row>
    <row r="297" spans="4:4">
      <c r="D297" s="355"/>
    </row>
    <row r="298" spans="4:4">
      <c r="D298" s="355"/>
    </row>
    <row r="299" spans="4:4">
      <c r="D299" s="355"/>
    </row>
    <row r="300" spans="4:4">
      <c r="D300" s="355"/>
    </row>
    <row r="301" spans="4:4">
      <c r="D301" s="355"/>
    </row>
    <row r="302" spans="4:4">
      <c r="D302" s="355"/>
    </row>
    <row r="303" spans="4:4">
      <c r="D303" s="355"/>
    </row>
    <row r="304" spans="4:4">
      <c r="D304" s="355"/>
    </row>
    <row r="305" spans="4:4">
      <c r="D305" s="355"/>
    </row>
    <row r="306" spans="4:4">
      <c r="D306" s="355"/>
    </row>
    <row r="307" spans="4:4">
      <c r="D307" s="355"/>
    </row>
    <row r="308" spans="4:4">
      <c r="D308" s="355"/>
    </row>
    <row r="309" spans="4:4">
      <c r="D309" s="355"/>
    </row>
    <row r="310" spans="4:4">
      <c r="D310" s="355"/>
    </row>
    <row r="311" spans="4:4">
      <c r="D311" s="355"/>
    </row>
    <row r="312" spans="4:4">
      <c r="D312" s="355"/>
    </row>
    <row r="313" spans="4:4">
      <c r="D313" s="355"/>
    </row>
    <row r="314" spans="4:4">
      <c r="D314" s="355"/>
    </row>
    <row r="315" spans="4:4">
      <c r="D315" s="355"/>
    </row>
    <row r="316" spans="4:4">
      <c r="D316" s="355"/>
    </row>
    <row r="317" spans="4:4">
      <c r="D317" s="355"/>
    </row>
    <row r="318" spans="4:4">
      <c r="D318" s="355"/>
    </row>
    <row r="319" spans="4:4">
      <c r="D319" s="355"/>
    </row>
    <row r="320" spans="4:4">
      <c r="D320" s="355"/>
    </row>
    <row r="321" spans="4:4">
      <c r="D321" s="355"/>
    </row>
    <row r="322" spans="4:4">
      <c r="D322" s="355"/>
    </row>
    <row r="323" spans="4:4">
      <c r="D323" s="355"/>
    </row>
    <row r="324" spans="4:4">
      <c r="D324" s="355"/>
    </row>
    <row r="325" spans="4:4">
      <c r="D325" s="355"/>
    </row>
    <row r="326" spans="4:4">
      <c r="D326" s="355"/>
    </row>
    <row r="327" spans="4:4">
      <c r="D327" s="355"/>
    </row>
    <row r="328" spans="4:4">
      <c r="D328" s="355"/>
    </row>
    <row r="329" spans="4:4">
      <c r="D329" s="355"/>
    </row>
    <row r="330" spans="4:4">
      <c r="D330" s="355"/>
    </row>
    <row r="331" spans="4:4">
      <c r="D331" s="355"/>
    </row>
    <row r="332" spans="4:4">
      <c r="D332" s="355"/>
    </row>
    <row r="333" spans="4:4">
      <c r="D333" s="355"/>
    </row>
    <row r="334" spans="4:4">
      <c r="D334" s="355"/>
    </row>
    <row r="335" spans="4:4">
      <c r="D335" s="355"/>
    </row>
    <row r="336" spans="4:4">
      <c r="D336" s="355"/>
    </row>
    <row r="337" spans="4:4">
      <c r="D337" s="355"/>
    </row>
    <row r="338" spans="4:4">
      <c r="D338" s="355"/>
    </row>
    <row r="339" spans="4:4">
      <c r="D339" s="355"/>
    </row>
    <row r="340" spans="4:4">
      <c r="D340" s="355"/>
    </row>
    <row r="341" spans="4:4">
      <c r="D341" s="355"/>
    </row>
    <row r="342" spans="4:4">
      <c r="D342" s="355"/>
    </row>
    <row r="343" spans="4:4">
      <c r="D343" s="355"/>
    </row>
    <row r="344" spans="4:4">
      <c r="D344" s="355"/>
    </row>
    <row r="345" spans="4:4">
      <c r="D345" s="355"/>
    </row>
    <row r="346" spans="4:4">
      <c r="D346" s="355"/>
    </row>
    <row r="347" spans="4:4">
      <c r="D347" s="355"/>
    </row>
    <row r="348" spans="4:4">
      <c r="D348" s="355"/>
    </row>
    <row r="349" spans="4:4">
      <c r="D349" s="355"/>
    </row>
    <row r="350" spans="4:4">
      <c r="D350" s="355"/>
    </row>
    <row r="351" spans="4:4">
      <c r="D351" s="355"/>
    </row>
    <row r="352" spans="4:4">
      <c r="D352" s="355"/>
    </row>
    <row r="353" spans="4:4">
      <c r="D353" s="355"/>
    </row>
    <row r="354" spans="4:4">
      <c r="D354" s="355"/>
    </row>
    <row r="355" spans="4:4">
      <c r="D355" s="355"/>
    </row>
    <row r="356" spans="4:4">
      <c r="D356" s="355"/>
    </row>
    <row r="357" spans="4:4">
      <c r="D357" s="355"/>
    </row>
    <row r="358" spans="4:4">
      <c r="D358" s="355"/>
    </row>
    <row r="359" spans="4:4">
      <c r="D359" s="355"/>
    </row>
    <row r="360" spans="4:4">
      <c r="D360" s="355"/>
    </row>
    <row r="361" spans="4:4">
      <c r="D361" s="355"/>
    </row>
    <row r="362" spans="4:4">
      <c r="D362" s="355"/>
    </row>
    <row r="363" spans="4:4">
      <c r="D363" s="355"/>
    </row>
    <row r="364" spans="4:4">
      <c r="D364" s="355"/>
    </row>
    <row r="365" spans="4:4">
      <c r="D365" s="355"/>
    </row>
    <row r="366" spans="4:4">
      <c r="D366" s="355"/>
    </row>
  </sheetData>
  <conditionalFormatting sqref="J1">
    <cfRule type="cellIs" dxfId="50" priority="3" stopIfTrue="1" operator="equal">
      <formula>"x.x"</formula>
    </cfRule>
  </conditionalFormatting>
  <conditionalFormatting sqref="B9 B11 B13:B14">
    <cfRule type="cellIs" dxfId="49" priority="2" stopIfTrue="1" operator="equal">
      <formula>"Title"</formula>
    </cfRule>
  </conditionalFormatting>
  <conditionalFormatting sqref="B8">
    <cfRule type="cellIs" dxfId="48" priority="1" stopIfTrue="1" operator="equal">
      <formula>"Adjustment to Income/Expense/Rate Base:"</formula>
    </cfRule>
  </conditionalFormatting>
  <dataValidations count="4">
    <dataValidation type="list" errorStyle="warning" allowBlank="1" showInputMessage="1" showErrorMessage="1" errorTitle="Factor" error="This factor is not included in the drop-down list. Is this the factor you want to use?" sqref="G65512 WVO983020 WLS983020 WBW983020 VSA983020 VIE983020 UYI983020 UOM983020 UEQ983020 TUU983020 TKY983020 TBC983020 SRG983020 SHK983020 RXO983020 RNS983020 RDW983020 QUA983020 QKE983020 QAI983020 PQM983020 PGQ983020 OWU983020 OMY983020 ODC983020 NTG983020 NJK983020 MZO983020 MPS983020 MFW983020 LWA983020 LME983020 LCI983020 KSM983020 KIQ983020 JYU983020 JOY983020 JFC983020 IVG983020 ILK983020 IBO983020 HRS983020 HHW983020 GYA983020 GOE983020 GEI983020 FUM983020 FKQ983020 FAU983020 EQY983020 EHC983020 DXG983020 DNK983020 DDO983020 CTS983020 CJW983020 CAA983020 BQE983020 BGI983020 AWM983020 AMQ983020 ACU983020 SY983020 JC983020 G983020 WVO917484 WLS917484 WBW917484 VSA917484 VIE917484 UYI917484 UOM917484 UEQ917484 TUU917484 TKY917484 TBC917484 SRG917484 SHK917484 RXO917484 RNS917484 RDW917484 QUA917484 QKE917484 QAI917484 PQM917484 PGQ917484 OWU917484 OMY917484 ODC917484 NTG917484 NJK917484 MZO917484 MPS917484 MFW917484 LWA917484 LME917484 LCI917484 KSM917484 KIQ917484 JYU917484 JOY917484 JFC917484 IVG917484 ILK917484 IBO917484 HRS917484 HHW917484 GYA917484 GOE917484 GEI917484 FUM917484 FKQ917484 FAU917484 EQY917484 EHC917484 DXG917484 DNK917484 DDO917484 CTS917484 CJW917484 CAA917484 BQE917484 BGI917484 AWM917484 AMQ917484 ACU917484 SY917484 JC917484 G917484 WVO851948 WLS851948 WBW851948 VSA851948 VIE851948 UYI851948 UOM851948 UEQ851948 TUU851948 TKY851948 TBC851948 SRG851948 SHK851948 RXO851948 RNS851948 RDW851948 QUA851948 QKE851948 QAI851948 PQM851948 PGQ851948 OWU851948 OMY851948 ODC851948 NTG851948 NJK851948 MZO851948 MPS851948 MFW851948 LWA851948 LME851948 LCI851948 KSM851948 KIQ851948 JYU851948 JOY851948 JFC851948 IVG851948 ILK851948 IBO851948 HRS851948 HHW851948 GYA851948 GOE851948 GEI851948 FUM851948 FKQ851948 FAU851948 EQY851948 EHC851948 DXG851948 DNK851948 DDO851948 CTS851948 CJW851948 CAA851948 BQE851948 BGI851948 AWM851948 AMQ851948 ACU851948 SY851948 JC851948 G851948 WVO786412 WLS786412 WBW786412 VSA786412 VIE786412 UYI786412 UOM786412 UEQ786412 TUU786412 TKY786412 TBC786412 SRG786412 SHK786412 RXO786412 RNS786412 RDW786412 QUA786412 QKE786412 QAI786412 PQM786412 PGQ786412 OWU786412 OMY786412 ODC786412 NTG786412 NJK786412 MZO786412 MPS786412 MFW786412 LWA786412 LME786412 LCI786412 KSM786412 KIQ786412 JYU786412 JOY786412 JFC786412 IVG786412 ILK786412 IBO786412 HRS786412 HHW786412 GYA786412 GOE786412 GEI786412 FUM786412 FKQ786412 FAU786412 EQY786412 EHC786412 DXG786412 DNK786412 DDO786412 CTS786412 CJW786412 CAA786412 BQE786412 BGI786412 AWM786412 AMQ786412 ACU786412 SY786412 JC786412 G786412 WVO720876 WLS720876 WBW720876 VSA720876 VIE720876 UYI720876 UOM720876 UEQ720876 TUU720876 TKY720876 TBC720876 SRG720876 SHK720876 RXO720876 RNS720876 RDW720876 QUA720876 QKE720876 QAI720876 PQM720876 PGQ720876 OWU720876 OMY720876 ODC720876 NTG720876 NJK720876 MZO720876 MPS720876 MFW720876 LWA720876 LME720876 LCI720876 KSM720876 KIQ720876 JYU720876 JOY720876 JFC720876 IVG720876 ILK720876 IBO720876 HRS720876 HHW720876 GYA720876 GOE720876 GEI720876 FUM720876 FKQ720876 FAU720876 EQY720876 EHC720876 DXG720876 DNK720876 DDO720876 CTS720876 CJW720876 CAA720876 BQE720876 BGI720876 AWM720876 AMQ720876 ACU720876 SY720876 JC720876 G720876 WVO655340 WLS655340 WBW655340 VSA655340 VIE655340 UYI655340 UOM655340 UEQ655340 TUU655340 TKY655340 TBC655340 SRG655340 SHK655340 RXO655340 RNS655340 RDW655340 QUA655340 QKE655340 QAI655340 PQM655340 PGQ655340 OWU655340 OMY655340 ODC655340 NTG655340 NJK655340 MZO655340 MPS655340 MFW655340 LWA655340 LME655340 LCI655340 KSM655340 KIQ655340 JYU655340 JOY655340 JFC655340 IVG655340 ILK655340 IBO655340 HRS655340 HHW655340 GYA655340 GOE655340 GEI655340 FUM655340 FKQ655340 FAU655340 EQY655340 EHC655340 DXG655340 DNK655340 DDO655340 CTS655340 CJW655340 CAA655340 BQE655340 BGI655340 AWM655340 AMQ655340 ACU655340 SY655340 JC655340 G655340 WVO589804 WLS589804 WBW589804 VSA589804 VIE589804 UYI589804 UOM589804 UEQ589804 TUU589804 TKY589804 TBC589804 SRG589804 SHK589804 RXO589804 RNS589804 RDW589804 QUA589804 QKE589804 QAI589804 PQM589804 PGQ589804 OWU589804 OMY589804 ODC589804 NTG589804 NJK589804 MZO589804 MPS589804 MFW589804 LWA589804 LME589804 LCI589804 KSM589804 KIQ589804 JYU589804 JOY589804 JFC589804 IVG589804 ILK589804 IBO589804 HRS589804 HHW589804 GYA589804 GOE589804 GEI589804 FUM589804 FKQ589804 FAU589804 EQY589804 EHC589804 DXG589804 DNK589804 DDO589804 CTS589804 CJW589804 CAA589804 BQE589804 BGI589804 AWM589804 AMQ589804 ACU589804 SY589804 JC589804 G589804 WVO524268 WLS524268 WBW524268 VSA524268 VIE524268 UYI524268 UOM524268 UEQ524268 TUU524268 TKY524268 TBC524268 SRG524268 SHK524268 RXO524268 RNS524268 RDW524268 QUA524268 QKE524268 QAI524268 PQM524268 PGQ524268 OWU524268 OMY524268 ODC524268 NTG524268 NJK524268 MZO524268 MPS524268 MFW524268 LWA524268 LME524268 LCI524268 KSM524268 KIQ524268 JYU524268 JOY524268 JFC524268 IVG524268 ILK524268 IBO524268 HRS524268 HHW524268 GYA524268 GOE524268 GEI524268 FUM524268 FKQ524268 FAU524268 EQY524268 EHC524268 DXG524268 DNK524268 DDO524268 CTS524268 CJW524268 CAA524268 BQE524268 BGI524268 AWM524268 AMQ524268 ACU524268 SY524268 JC524268 G524268 WVO458732 WLS458732 WBW458732 VSA458732 VIE458732 UYI458732 UOM458732 UEQ458732 TUU458732 TKY458732 TBC458732 SRG458732 SHK458732 RXO458732 RNS458732 RDW458732 QUA458732 QKE458732 QAI458732 PQM458732 PGQ458732 OWU458732 OMY458732 ODC458732 NTG458732 NJK458732 MZO458732 MPS458732 MFW458732 LWA458732 LME458732 LCI458732 KSM458732 KIQ458732 JYU458732 JOY458732 JFC458732 IVG458732 ILK458732 IBO458732 HRS458732 HHW458732 GYA458732 GOE458732 GEI458732 FUM458732 FKQ458732 FAU458732 EQY458732 EHC458732 DXG458732 DNK458732 DDO458732 CTS458732 CJW458732 CAA458732 BQE458732 BGI458732 AWM458732 AMQ458732 ACU458732 SY458732 JC458732 G458732 WVO393196 WLS393196 WBW393196 VSA393196 VIE393196 UYI393196 UOM393196 UEQ393196 TUU393196 TKY393196 TBC393196 SRG393196 SHK393196 RXO393196 RNS393196 RDW393196 QUA393196 QKE393196 QAI393196 PQM393196 PGQ393196 OWU393196 OMY393196 ODC393196 NTG393196 NJK393196 MZO393196 MPS393196 MFW393196 LWA393196 LME393196 LCI393196 KSM393196 KIQ393196 JYU393196 JOY393196 JFC393196 IVG393196 ILK393196 IBO393196 HRS393196 HHW393196 GYA393196 GOE393196 GEI393196 FUM393196 FKQ393196 FAU393196 EQY393196 EHC393196 DXG393196 DNK393196 DDO393196 CTS393196 CJW393196 CAA393196 BQE393196 BGI393196 AWM393196 AMQ393196 ACU393196 SY393196 JC393196 G393196 WVO327660 WLS327660 WBW327660 VSA327660 VIE327660 UYI327660 UOM327660 UEQ327660 TUU327660 TKY327660 TBC327660 SRG327660 SHK327660 RXO327660 RNS327660 RDW327660 QUA327660 QKE327660 QAI327660 PQM327660 PGQ327660 OWU327660 OMY327660 ODC327660 NTG327660 NJK327660 MZO327660 MPS327660 MFW327660 LWA327660 LME327660 LCI327660 KSM327660 KIQ327660 JYU327660 JOY327660 JFC327660 IVG327660 ILK327660 IBO327660 HRS327660 HHW327660 GYA327660 GOE327660 GEI327660 FUM327660 FKQ327660 FAU327660 EQY327660 EHC327660 DXG327660 DNK327660 DDO327660 CTS327660 CJW327660 CAA327660 BQE327660 BGI327660 AWM327660 AMQ327660 ACU327660 SY327660 JC327660 G327660 WVO262124 WLS262124 WBW262124 VSA262124 VIE262124 UYI262124 UOM262124 UEQ262124 TUU262124 TKY262124 TBC262124 SRG262124 SHK262124 RXO262124 RNS262124 RDW262124 QUA262124 QKE262124 QAI262124 PQM262124 PGQ262124 OWU262124 OMY262124 ODC262124 NTG262124 NJK262124 MZO262124 MPS262124 MFW262124 LWA262124 LME262124 LCI262124 KSM262124 KIQ262124 JYU262124 JOY262124 JFC262124 IVG262124 ILK262124 IBO262124 HRS262124 HHW262124 GYA262124 GOE262124 GEI262124 FUM262124 FKQ262124 FAU262124 EQY262124 EHC262124 DXG262124 DNK262124 DDO262124 CTS262124 CJW262124 CAA262124 BQE262124 BGI262124 AWM262124 AMQ262124 ACU262124 SY262124 JC262124 G262124 WVO196588 WLS196588 WBW196588 VSA196588 VIE196588 UYI196588 UOM196588 UEQ196588 TUU196588 TKY196588 TBC196588 SRG196588 SHK196588 RXO196588 RNS196588 RDW196588 QUA196588 QKE196588 QAI196588 PQM196588 PGQ196588 OWU196588 OMY196588 ODC196588 NTG196588 NJK196588 MZO196588 MPS196588 MFW196588 LWA196588 LME196588 LCI196588 KSM196588 KIQ196588 JYU196588 JOY196588 JFC196588 IVG196588 ILK196588 IBO196588 HRS196588 HHW196588 GYA196588 GOE196588 GEI196588 FUM196588 FKQ196588 FAU196588 EQY196588 EHC196588 DXG196588 DNK196588 DDO196588 CTS196588 CJW196588 CAA196588 BQE196588 BGI196588 AWM196588 AMQ196588 ACU196588 SY196588 JC196588 G196588 WVO131052 WLS131052 WBW131052 VSA131052 VIE131052 UYI131052 UOM131052 UEQ131052 TUU131052 TKY131052 TBC131052 SRG131052 SHK131052 RXO131052 RNS131052 RDW131052 QUA131052 QKE131052 QAI131052 PQM131052 PGQ131052 OWU131052 OMY131052 ODC131052 NTG131052 NJK131052 MZO131052 MPS131052 MFW131052 LWA131052 LME131052 LCI131052 KSM131052 KIQ131052 JYU131052 JOY131052 JFC131052 IVG131052 ILK131052 IBO131052 HRS131052 HHW131052 GYA131052 GOE131052 GEI131052 FUM131052 FKQ131052 FAU131052 EQY131052 EHC131052 DXG131052 DNK131052 DDO131052 CTS131052 CJW131052 CAA131052 BQE131052 BGI131052 AWM131052 AMQ131052 ACU131052 SY131052 JC131052 G131052 WVO65516 WLS65516 WBW65516 VSA65516 VIE65516 UYI65516 UOM65516 UEQ65516 TUU65516 TKY65516 TBC65516 SRG65516 SHK65516 RXO65516 RNS65516 RDW65516 QUA65516 QKE65516 QAI65516 PQM65516 PGQ65516 OWU65516 OMY65516 ODC65516 NTG65516 NJK65516 MZO65516 MPS65516 MFW65516 LWA65516 LME65516 LCI65516 KSM65516 KIQ65516 JYU65516 JOY65516 JFC65516 IVG65516 ILK65516 IBO65516 HRS65516 HHW65516 GYA65516 GOE65516 GEI65516 FUM65516 FKQ65516 FAU65516 EQY65516 EHC65516 DXG65516 DNK65516 DDO65516 CTS65516 CJW65516 CAA65516 BQE65516 BGI65516 AWM65516 AMQ65516 ACU65516 SY65516 JC65516 G65516 WVO13 WLS13 WBW13 VSA13 VIE13 UYI13 UOM13 UEQ13 TUU13 TKY13 TBC13 SRG13 SHK13 RXO13 RNS13 RDW13 QUA13 QKE13 QAI13 PQM13 PGQ13 OWU13 OMY13 ODC13 NTG13 NJK13 MZO13 MPS13 MFW13 LWA13 LME13 LCI13 KSM13 KIQ13 JYU13 JOY13 JFC13 IVG13 ILK13 IBO13 HRS13 HHW13 GYA13 GOE13 GEI13 FUM13 FKQ13 FAU13 EQY13 EHC13 DXG13 DNK13 DDO13 CTS13 CJW13 CAA13 BQE13 BGI13 AWM13 AMQ13 ACU13 SY13 JC13 G13 WVO983018 WLS983018 WBW983018 VSA983018 VIE983018 UYI983018 UOM983018 UEQ983018 TUU983018 TKY983018 TBC983018 SRG983018 SHK983018 RXO983018 RNS983018 RDW983018 QUA983018 QKE983018 QAI983018 PQM983018 PGQ983018 OWU983018 OMY983018 ODC983018 NTG983018 NJK983018 MZO983018 MPS983018 MFW983018 LWA983018 LME983018 LCI983018 KSM983018 KIQ983018 JYU983018 JOY983018 JFC983018 IVG983018 ILK983018 IBO983018 HRS983018 HHW983018 GYA983018 GOE983018 GEI983018 FUM983018 FKQ983018 FAU983018 EQY983018 EHC983018 DXG983018 DNK983018 DDO983018 CTS983018 CJW983018 CAA983018 BQE983018 BGI983018 AWM983018 AMQ983018 ACU983018 SY983018 JC983018 G983018 WVO917482 WLS917482 WBW917482 VSA917482 VIE917482 UYI917482 UOM917482 UEQ917482 TUU917482 TKY917482 TBC917482 SRG917482 SHK917482 RXO917482 RNS917482 RDW917482 QUA917482 QKE917482 QAI917482 PQM917482 PGQ917482 OWU917482 OMY917482 ODC917482 NTG917482 NJK917482 MZO917482 MPS917482 MFW917482 LWA917482 LME917482 LCI917482 KSM917482 KIQ917482 JYU917482 JOY917482 JFC917482 IVG917482 ILK917482 IBO917482 HRS917482 HHW917482 GYA917482 GOE917482 GEI917482 FUM917482 FKQ917482 FAU917482 EQY917482 EHC917482 DXG917482 DNK917482 DDO917482 CTS917482 CJW917482 CAA917482 BQE917482 BGI917482 AWM917482 AMQ917482 ACU917482 SY917482 JC917482 G917482 WVO851946 WLS851946 WBW851946 VSA851946 VIE851946 UYI851946 UOM851946 UEQ851946 TUU851946 TKY851946 TBC851946 SRG851946 SHK851946 RXO851946 RNS851946 RDW851946 QUA851946 QKE851946 QAI851946 PQM851946 PGQ851946 OWU851946 OMY851946 ODC851946 NTG851946 NJK851946 MZO851946 MPS851946 MFW851946 LWA851946 LME851946 LCI851946 KSM851946 KIQ851946 JYU851946 JOY851946 JFC851946 IVG851946 ILK851946 IBO851946 HRS851946 HHW851946 GYA851946 GOE851946 GEI851946 FUM851946 FKQ851946 FAU851946 EQY851946 EHC851946 DXG851946 DNK851946 DDO851946 CTS851946 CJW851946 CAA851946 BQE851946 BGI851946 AWM851946 AMQ851946 ACU851946 SY851946 JC851946 G851946 WVO786410 WLS786410 WBW786410 VSA786410 VIE786410 UYI786410 UOM786410 UEQ786410 TUU786410 TKY786410 TBC786410 SRG786410 SHK786410 RXO786410 RNS786410 RDW786410 QUA786410 QKE786410 QAI786410 PQM786410 PGQ786410 OWU786410 OMY786410 ODC786410 NTG786410 NJK786410 MZO786410 MPS786410 MFW786410 LWA786410 LME786410 LCI786410 KSM786410 KIQ786410 JYU786410 JOY786410 JFC786410 IVG786410 ILK786410 IBO786410 HRS786410 HHW786410 GYA786410 GOE786410 GEI786410 FUM786410 FKQ786410 FAU786410 EQY786410 EHC786410 DXG786410 DNK786410 DDO786410 CTS786410 CJW786410 CAA786410 BQE786410 BGI786410 AWM786410 AMQ786410 ACU786410 SY786410 JC786410 G786410 WVO720874 WLS720874 WBW720874 VSA720874 VIE720874 UYI720874 UOM720874 UEQ720874 TUU720874 TKY720874 TBC720874 SRG720874 SHK720874 RXO720874 RNS720874 RDW720874 QUA720874 QKE720874 QAI720874 PQM720874 PGQ720874 OWU720874 OMY720874 ODC720874 NTG720874 NJK720874 MZO720874 MPS720874 MFW720874 LWA720874 LME720874 LCI720874 KSM720874 KIQ720874 JYU720874 JOY720874 JFC720874 IVG720874 ILK720874 IBO720874 HRS720874 HHW720874 GYA720874 GOE720874 GEI720874 FUM720874 FKQ720874 FAU720874 EQY720874 EHC720874 DXG720874 DNK720874 DDO720874 CTS720874 CJW720874 CAA720874 BQE720874 BGI720874 AWM720874 AMQ720874 ACU720874 SY720874 JC720874 G720874 WVO655338 WLS655338 WBW655338 VSA655338 VIE655338 UYI655338 UOM655338 UEQ655338 TUU655338 TKY655338 TBC655338 SRG655338 SHK655338 RXO655338 RNS655338 RDW655338 QUA655338 QKE655338 QAI655338 PQM655338 PGQ655338 OWU655338 OMY655338 ODC655338 NTG655338 NJK655338 MZO655338 MPS655338 MFW655338 LWA655338 LME655338 LCI655338 KSM655338 KIQ655338 JYU655338 JOY655338 JFC655338 IVG655338 ILK655338 IBO655338 HRS655338 HHW655338 GYA655338 GOE655338 GEI655338 FUM655338 FKQ655338 FAU655338 EQY655338 EHC655338 DXG655338 DNK655338 DDO655338 CTS655338 CJW655338 CAA655338 BQE655338 BGI655338 AWM655338 AMQ655338 ACU655338 SY655338 JC655338 G655338 WVO589802 WLS589802 WBW589802 VSA589802 VIE589802 UYI589802 UOM589802 UEQ589802 TUU589802 TKY589802 TBC589802 SRG589802 SHK589802 RXO589802 RNS589802 RDW589802 QUA589802 QKE589802 QAI589802 PQM589802 PGQ589802 OWU589802 OMY589802 ODC589802 NTG589802 NJK589802 MZO589802 MPS589802 MFW589802 LWA589802 LME589802 LCI589802 KSM589802 KIQ589802 JYU589802 JOY589802 JFC589802 IVG589802 ILK589802 IBO589802 HRS589802 HHW589802 GYA589802 GOE589802 GEI589802 FUM589802 FKQ589802 FAU589802 EQY589802 EHC589802 DXG589802 DNK589802 DDO589802 CTS589802 CJW589802 CAA589802 BQE589802 BGI589802 AWM589802 AMQ589802 ACU589802 SY589802 JC589802 G589802 WVO524266 WLS524266 WBW524266 VSA524266 VIE524266 UYI524266 UOM524266 UEQ524266 TUU524266 TKY524266 TBC524266 SRG524266 SHK524266 RXO524266 RNS524266 RDW524266 QUA524266 QKE524266 QAI524266 PQM524266 PGQ524266 OWU524266 OMY524266 ODC524266 NTG524266 NJK524266 MZO524266 MPS524266 MFW524266 LWA524266 LME524266 LCI524266 KSM524266 KIQ524266 JYU524266 JOY524266 JFC524266 IVG524266 ILK524266 IBO524266 HRS524266 HHW524266 GYA524266 GOE524266 GEI524266 FUM524266 FKQ524266 FAU524266 EQY524266 EHC524266 DXG524266 DNK524266 DDO524266 CTS524266 CJW524266 CAA524266 BQE524266 BGI524266 AWM524266 AMQ524266 ACU524266 SY524266 JC524266 G524266 WVO458730 WLS458730 WBW458730 VSA458730 VIE458730 UYI458730 UOM458730 UEQ458730 TUU458730 TKY458730 TBC458730 SRG458730 SHK458730 RXO458730 RNS458730 RDW458730 QUA458730 QKE458730 QAI458730 PQM458730 PGQ458730 OWU458730 OMY458730 ODC458730 NTG458730 NJK458730 MZO458730 MPS458730 MFW458730 LWA458730 LME458730 LCI458730 KSM458730 KIQ458730 JYU458730 JOY458730 JFC458730 IVG458730 ILK458730 IBO458730 HRS458730 HHW458730 GYA458730 GOE458730 GEI458730 FUM458730 FKQ458730 FAU458730 EQY458730 EHC458730 DXG458730 DNK458730 DDO458730 CTS458730 CJW458730 CAA458730 BQE458730 BGI458730 AWM458730 AMQ458730 ACU458730 SY458730 JC458730 G458730 WVO393194 WLS393194 WBW393194 VSA393194 VIE393194 UYI393194 UOM393194 UEQ393194 TUU393194 TKY393194 TBC393194 SRG393194 SHK393194 RXO393194 RNS393194 RDW393194 QUA393194 QKE393194 QAI393194 PQM393194 PGQ393194 OWU393194 OMY393194 ODC393194 NTG393194 NJK393194 MZO393194 MPS393194 MFW393194 LWA393194 LME393194 LCI393194 KSM393194 KIQ393194 JYU393194 JOY393194 JFC393194 IVG393194 ILK393194 IBO393194 HRS393194 HHW393194 GYA393194 GOE393194 GEI393194 FUM393194 FKQ393194 FAU393194 EQY393194 EHC393194 DXG393194 DNK393194 DDO393194 CTS393194 CJW393194 CAA393194 BQE393194 BGI393194 AWM393194 AMQ393194 ACU393194 SY393194 JC393194 G393194 WVO327658 WLS327658 WBW327658 VSA327658 VIE327658 UYI327658 UOM327658 UEQ327658 TUU327658 TKY327658 TBC327658 SRG327658 SHK327658 RXO327658 RNS327658 RDW327658 QUA327658 QKE327658 QAI327658 PQM327658 PGQ327658 OWU327658 OMY327658 ODC327658 NTG327658 NJK327658 MZO327658 MPS327658 MFW327658 LWA327658 LME327658 LCI327658 KSM327658 KIQ327658 JYU327658 JOY327658 JFC327658 IVG327658 ILK327658 IBO327658 HRS327658 HHW327658 GYA327658 GOE327658 GEI327658 FUM327658 FKQ327658 FAU327658 EQY327658 EHC327658 DXG327658 DNK327658 DDO327658 CTS327658 CJW327658 CAA327658 BQE327658 BGI327658 AWM327658 AMQ327658 ACU327658 SY327658 JC327658 G327658 WVO262122 WLS262122 WBW262122 VSA262122 VIE262122 UYI262122 UOM262122 UEQ262122 TUU262122 TKY262122 TBC262122 SRG262122 SHK262122 RXO262122 RNS262122 RDW262122 QUA262122 QKE262122 QAI262122 PQM262122 PGQ262122 OWU262122 OMY262122 ODC262122 NTG262122 NJK262122 MZO262122 MPS262122 MFW262122 LWA262122 LME262122 LCI262122 KSM262122 KIQ262122 JYU262122 JOY262122 JFC262122 IVG262122 ILK262122 IBO262122 HRS262122 HHW262122 GYA262122 GOE262122 GEI262122 FUM262122 FKQ262122 FAU262122 EQY262122 EHC262122 DXG262122 DNK262122 DDO262122 CTS262122 CJW262122 CAA262122 BQE262122 BGI262122 AWM262122 AMQ262122 ACU262122 SY262122 JC262122 G262122 WVO196586 WLS196586 WBW196586 VSA196586 VIE196586 UYI196586 UOM196586 UEQ196586 TUU196586 TKY196586 TBC196586 SRG196586 SHK196586 RXO196586 RNS196586 RDW196586 QUA196586 QKE196586 QAI196586 PQM196586 PGQ196586 OWU196586 OMY196586 ODC196586 NTG196586 NJK196586 MZO196586 MPS196586 MFW196586 LWA196586 LME196586 LCI196586 KSM196586 KIQ196586 JYU196586 JOY196586 JFC196586 IVG196586 ILK196586 IBO196586 HRS196586 HHW196586 GYA196586 GOE196586 GEI196586 FUM196586 FKQ196586 FAU196586 EQY196586 EHC196586 DXG196586 DNK196586 DDO196586 CTS196586 CJW196586 CAA196586 BQE196586 BGI196586 AWM196586 AMQ196586 ACU196586 SY196586 JC196586 G196586 WVO131050 WLS131050 WBW131050 VSA131050 VIE131050 UYI131050 UOM131050 UEQ131050 TUU131050 TKY131050 TBC131050 SRG131050 SHK131050 RXO131050 RNS131050 RDW131050 QUA131050 QKE131050 QAI131050 PQM131050 PGQ131050 OWU131050 OMY131050 ODC131050 NTG131050 NJK131050 MZO131050 MPS131050 MFW131050 LWA131050 LME131050 LCI131050 KSM131050 KIQ131050 JYU131050 JOY131050 JFC131050 IVG131050 ILK131050 IBO131050 HRS131050 HHW131050 GYA131050 GOE131050 GEI131050 FUM131050 FKQ131050 FAU131050 EQY131050 EHC131050 DXG131050 DNK131050 DDO131050 CTS131050 CJW131050 CAA131050 BQE131050 BGI131050 AWM131050 AMQ131050 ACU131050 SY131050 JC131050 G131050 WVO65514 WLS65514 WBW65514 VSA65514 VIE65514 UYI65514 UOM65514 UEQ65514 TUU65514 TKY65514 TBC65514 SRG65514 SHK65514 RXO65514 RNS65514 RDW65514 QUA65514 QKE65514 QAI65514 PQM65514 PGQ65514 OWU65514 OMY65514 ODC65514 NTG65514 NJK65514 MZO65514 MPS65514 MFW65514 LWA65514 LME65514 LCI65514 KSM65514 KIQ65514 JYU65514 JOY65514 JFC65514 IVG65514 ILK65514 IBO65514 HRS65514 HHW65514 GYA65514 GOE65514 GEI65514 FUM65514 FKQ65514 FAU65514 EQY65514 EHC65514 DXG65514 DNK65514 DDO65514 CTS65514 CJW65514 CAA65514 BQE65514 BGI65514 AWM65514 AMQ65514 ACU65514 SY65514 JC65514 G65514 WVO11 WLS11 WBW11 VSA11 VIE11 UYI11 UOM11 UEQ11 TUU11 TKY11 TBC11 SRG11 SHK11 RXO11 RNS11 RDW11 QUA11 QKE11 QAI11 PQM11 PGQ11 OWU11 OMY11 ODC11 NTG11 NJK11 MZO11 MPS11 MFW11 LWA11 LME11 LCI11 KSM11 KIQ11 JYU11 JOY11 JFC11 IVG11 ILK11 IBO11 HRS11 HHW11 GYA11 GOE11 GEI11 FUM11 FKQ11 FAU11 EQY11 EHC11 DXG11 DNK11 DDO11 CTS11 CJW11 CAA11 BQE11 BGI11 AWM11 AMQ11 ACU11 SY11 JC11 G11 WVO983016 WLS983016 WBW983016 VSA983016 VIE983016 UYI983016 UOM983016 UEQ983016 TUU983016 TKY983016 TBC983016 SRG983016 SHK983016 RXO983016 RNS983016 RDW983016 QUA983016 QKE983016 QAI983016 PQM983016 PGQ983016 OWU983016 OMY983016 ODC983016 NTG983016 NJK983016 MZO983016 MPS983016 MFW983016 LWA983016 LME983016 LCI983016 KSM983016 KIQ983016 JYU983016 JOY983016 JFC983016 IVG983016 ILK983016 IBO983016 HRS983016 HHW983016 GYA983016 GOE983016 GEI983016 FUM983016 FKQ983016 FAU983016 EQY983016 EHC983016 DXG983016 DNK983016 DDO983016 CTS983016 CJW983016 CAA983016 BQE983016 BGI983016 AWM983016 AMQ983016 ACU983016 SY983016 JC983016 G983016 WVO917480 WLS917480 WBW917480 VSA917480 VIE917480 UYI917480 UOM917480 UEQ917480 TUU917480 TKY917480 TBC917480 SRG917480 SHK917480 RXO917480 RNS917480 RDW917480 QUA917480 QKE917480 QAI917480 PQM917480 PGQ917480 OWU917480 OMY917480 ODC917480 NTG917480 NJK917480 MZO917480 MPS917480 MFW917480 LWA917480 LME917480 LCI917480 KSM917480 KIQ917480 JYU917480 JOY917480 JFC917480 IVG917480 ILK917480 IBO917480 HRS917480 HHW917480 GYA917480 GOE917480 GEI917480 FUM917480 FKQ917480 FAU917480 EQY917480 EHC917480 DXG917480 DNK917480 DDO917480 CTS917480 CJW917480 CAA917480 BQE917480 BGI917480 AWM917480 AMQ917480 ACU917480 SY917480 JC917480 G917480 WVO851944 WLS851944 WBW851944 VSA851944 VIE851944 UYI851944 UOM851944 UEQ851944 TUU851944 TKY851944 TBC851944 SRG851944 SHK851944 RXO851944 RNS851944 RDW851944 QUA851944 QKE851944 QAI851944 PQM851944 PGQ851944 OWU851944 OMY851944 ODC851944 NTG851944 NJK851944 MZO851944 MPS851944 MFW851944 LWA851944 LME851944 LCI851944 KSM851944 KIQ851944 JYU851944 JOY851944 JFC851944 IVG851944 ILK851944 IBO851944 HRS851944 HHW851944 GYA851944 GOE851944 GEI851944 FUM851944 FKQ851944 FAU851944 EQY851944 EHC851944 DXG851944 DNK851944 DDO851944 CTS851944 CJW851944 CAA851944 BQE851944 BGI851944 AWM851944 AMQ851944 ACU851944 SY851944 JC851944 G851944 WVO786408 WLS786408 WBW786408 VSA786408 VIE786408 UYI786408 UOM786408 UEQ786408 TUU786408 TKY786408 TBC786408 SRG786408 SHK786408 RXO786408 RNS786408 RDW786408 QUA786408 QKE786408 QAI786408 PQM786408 PGQ786408 OWU786408 OMY786408 ODC786408 NTG786408 NJK786408 MZO786408 MPS786408 MFW786408 LWA786408 LME786408 LCI786408 KSM786408 KIQ786408 JYU786408 JOY786408 JFC786408 IVG786408 ILK786408 IBO786408 HRS786408 HHW786408 GYA786408 GOE786408 GEI786408 FUM786408 FKQ786408 FAU786408 EQY786408 EHC786408 DXG786408 DNK786408 DDO786408 CTS786408 CJW786408 CAA786408 BQE786408 BGI786408 AWM786408 AMQ786408 ACU786408 SY786408 JC786408 G786408 WVO720872 WLS720872 WBW720872 VSA720872 VIE720872 UYI720872 UOM720872 UEQ720872 TUU720872 TKY720872 TBC720872 SRG720872 SHK720872 RXO720872 RNS720872 RDW720872 QUA720872 QKE720872 QAI720872 PQM720872 PGQ720872 OWU720872 OMY720872 ODC720872 NTG720872 NJK720872 MZO720872 MPS720872 MFW720872 LWA720872 LME720872 LCI720872 KSM720872 KIQ720872 JYU720872 JOY720872 JFC720872 IVG720872 ILK720872 IBO720872 HRS720872 HHW720872 GYA720872 GOE720872 GEI720872 FUM720872 FKQ720872 FAU720872 EQY720872 EHC720872 DXG720872 DNK720872 DDO720872 CTS720872 CJW720872 CAA720872 BQE720872 BGI720872 AWM720872 AMQ720872 ACU720872 SY720872 JC720872 G720872 WVO655336 WLS655336 WBW655336 VSA655336 VIE655336 UYI655336 UOM655336 UEQ655336 TUU655336 TKY655336 TBC655336 SRG655336 SHK655336 RXO655336 RNS655336 RDW655336 QUA655336 QKE655336 QAI655336 PQM655336 PGQ655336 OWU655336 OMY655336 ODC655336 NTG655336 NJK655336 MZO655336 MPS655336 MFW655336 LWA655336 LME655336 LCI655336 KSM655336 KIQ655336 JYU655336 JOY655336 JFC655336 IVG655336 ILK655336 IBO655336 HRS655336 HHW655336 GYA655336 GOE655336 GEI655336 FUM655336 FKQ655336 FAU655336 EQY655336 EHC655336 DXG655336 DNK655336 DDO655336 CTS655336 CJW655336 CAA655336 BQE655336 BGI655336 AWM655336 AMQ655336 ACU655336 SY655336 JC655336 G655336 WVO589800 WLS589800 WBW589800 VSA589800 VIE589800 UYI589800 UOM589800 UEQ589800 TUU589800 TKY589800 TBC589800 SRG589800 SHK589800 RXO589800 RNS589800 RDW589800 QUA589800 QKE589800 QAI589800 PQM589800 PGQ589800 OWU589800 OMY589800 ODC589800 NTG589800 NJK589800 MZO589800 MPS589800 MFW589800 LWA589800 LME589800 LCI589800 KSM589800 KIQ589800 JYU589800 JOY589800 JFC589800 IVG589800 ILK589800 IBO589800 HRS589800 HHW589800 GYA589800 GOE589800 GEI589800 FUM589800 FKQ589800 FAU589800 EQY589800 EHC589800 DXG589800 DNK589800 DDO589800 CTS589800 CJW589800 CAA589800 BQE589800 BGI589800 AWM589800 AMQ589800 ACU589800 SY589800 JC589800 G589800 WVO524264 WLS524264 WBW524264 VSA524264 VIE524264 UYI524264 UOM524264 UEQ524264 TUU524264 TKY524264 TBC524264 SRG524264 SHK524264 RXO524264 RNS524264 RDW524264 QUA524264 QKE524264 QAI524264 PQM524264 PGQ524264 OWU524264 OMY524264 ODC524264 NTG524264 NJK524264 MZO524264 MPS524264 MFW524264 LWA524264 LME524264 LCI524264 KSM524264 KIQ524264 JYU524264 JOY524264 JFC524264 IVG524264 ILK524264 IBO524264 HRS524264 HHW524264 GYA524264 GOE524264 GEI524264 FUM524264 FKQ524264 FAU524264 EQY524264 EHC524264 DXG524264 DNK524264 DDO524264 CTS524264 CJW524264 CAA524264 BQE524264 BGI524264 AWM524264 AMQ524264 ACU524264 SY524264 JC524264 G524264 WVO458728 WLS458728 WBW458728 VSA458728 VIE458728 UYI458728 UOM458728 UEQ458728 TUU458728 TKY458728 TBC458728 SRG458728 SHK458728 RXO458728 RNS458728 RDW458728 QUA458728 QKE458728 QAI458728 PQM458728 PGQ458728 OWU458728 OMY458728 ODC458728 NTG458728 NJK458728 MZO458728 MPS458728 MFW458728 LWA458728 LME458728 LCI458728 KSM458728 KIQ458728 JYU458728 JOY458728 JFC458728 IVG458728 ILK458728 IBO458728 HRS458728 HHW458728 GYA458728 GOE458728 GEI458728 FUM458728 FKQ458728 FAU458728 EQY458728 EHC458728 DXG458728 DNK458728 DDO458728 CTS458728 CJW458728 CAA458728 BQE458728 BGI458728 AWM458728 AMQ458728 ACU458728 SY458728 JC458728 G458728 WVO393192 WLS393192 WBW393192 VSA393192 VIE393192 UYI393192 UOM393192 UEQ393192 TUU393192 TKY393192 TBC393192 SRG393192 SHK393192 RXO393192 RNS393192 RDW393192 QUA393192 QKE393192 QAI393192 PQM393192 PGQ393192 OWU393192 OMY393192 ODC393192 NTG393192 NJK393192 MZO393192 MPS393192 MFW393192 LWA393192 LME393192 LCI393192 KSM393192 KIQ393192 JYU393192 JOY393192 JFC393192 IVG393192 ILK393192 IBO393192 HRS393192 HHW393192 GYA393192 GOE393192 GEI393192 FUM393192 FKQ393192 FAU393192 EQY393192 EHC393192 DXG393192 DNK393192 DDO393192 CTS393192 CJW393192 CAA393192 BQE393192 BGI393192 AWM393192 AMQ393192 ACU393192 SY393192 JC393192 G393192 WVO327656 WLS327656 WBW327656 VSA327656 VIE327656 UYI327656 UOM327656 UEQ327656 TUU327656 TKY327656 TBC327656 SRG327656 SHK327656 RXO327656 RNS327656 RDW327656 QUA327656 QKE327656 QAI327656 PQM327656 PGQ327656 OWU327656 OMY327656 ODC327656 NTG327656 NJK327656 MZO327656 MPS327656 MFW327656 LWA327656 LME327656 LCI327656 KSM327656 KIQ327656 JYU327656 JOY327656 JFC327656 IVG327656 ILK327656 IBO327656 HRS327656 HHW327656 GYA327656 GOE327656 GEI327656 FUM327656 FKQ327656 FAU327656 EQY327656 EHC327656 DXG327656 DNK327656 DDO327656 CTS327656 CJW327656 CAA327656 BQE327656 BGI327656 AWM327656 AMQ327656 ACU327656 SY327656 JC327656 G327656 WVO262120 WLS262120 WBW262120 VSA262120 VIE262120 UYI262120 UOM262120 UEQ262120 TUU262120 TKY262120 TBC262120 SRG262120 SHK262120 RXO262120 RNS262120 RDW262120 QUA262120 QKE262120 QAI262120 PQM262120 PGQ262120 OWU262120 OMY262120 ODC262120 NTG262120 NJK262120 MZO262120 MPS262120 MFW262120 LWA262120 LME262120 LCI262120 KSM262120 KIQ262120 JYU262120 JOY262120 JFC262120 IVG262120 ILK262120 IBO262120 HRS262120 HHW262120 GYA262120 GOE262120 GEI262120 FUM262120 FKQ262120 FAU262120 EQY262120 EHC262120 DXG262120 DNK262120 DDO262120 CTS262120 CJW262120 CAA262120 BQE262120 BGI262120 AWM262120 AMQ262120 ACU262120 SY262120 JC262120 G262120 WVO196584 WLS196584 WBW196584 VSA196584 VIE196584 UYI196584 UOM196584 UEQ196584 TUU196584 TKY196584 TBC196584 SRG196584 SHK196584 RXO196584 RNS196584 RDW196584 QUA196584 QKE196584 QAI196584 PQM196584 PGQ196584 OWU196584 OMY196584 ODC196584 NTG196584 NJK196584 MZO196584 MPS196584 MFW196584 LWA196584 LME196584 LCI196584 KSM196584 KIQ196584 JYU196584 JOY196584 JFC196584 IVG196584 ILK196584 IBO196584 HRS196584 HHW196584 GYA196584 GOE196584 GEI196584 FUM196584 FKQ196584 FAU196584 EQY196584 EHC196584 DXG196584 DNK196584 DDO196584 CTS196584 CJW196584 CAA196584 BQE196584 BGI196584 AWM196584 AMQ196584 ACU196584 SY196584 JC196584 G196584 WVO131048 WLS131048 WBW131048 VSA131048 VIE131048 UYI131048 UOM131048 UEQ131048 TUU131048 TKY131048 TBC131048 SRG131048 SHK131048 RXO131048 RNS131048 RDW131048 QUA131048 QKE131048 QAI131048 PQM131048 PGQ131048 OWU131048 OMY131048 ODC131048 NTG131048 NJK131048 MZO131048 MPS131048 MFW131048 LWA131048 LME131048 LCI131048 KSM131048 KIQ131048 JYU131048 JOY131048 JFC131048 IVG131048 ILK131048 IBO131048 HRS131048 HHW131048 GYA131048 GOE131048 GEI131048 FUM131048 FKQ131048 FAU131048 EQY131048 EHC131048 DXG131048 DNK131048 DDO131048 CTS131048 CJW131048 CAA131048 BQE131048 BGI131048 AWM131048 AMQ131048 ACU131048 SY131048 JC131048 G131048 WVO65512 WLS65512 WBW65512 VSA65512 VIE65512 UYI65512 UOM65512 UEQ65512 TUU65512 TKY65512 TBC65512 SRG65512 SHK65512 RXO65512 RNS65512 RDW65512 QUA65512 QKE65512 QAI65512 PQM65512 PGQ65512 OWU65512 OMY65512 ODC65512 NTG65512 NJK65512 MZO65512 MPS65512 MFW65512 LWA65512 LME65512 LCI65512 KSM65512 KIQ65512 JYU65512 JOY65512 JFC65512 IVG65512 ILK65512 IBO65512 HRS65512 HHW65512 GYA65512 GOE65512 GEI65512 FUM65512 FKQ65512 FAU65512 EQY65512 EHC65512 DXG65512 DNK65512 DDO65512 CTS65512 CJW65512 CAA65512 BQE65512 BGI65512 AWM65512 AMQ65512 ACU65512 SY65512 JC65512 WVO9 WLS9 WBW9 VSA9 VIE9 UYI9 UOM9 UEQ9 TUU9 TKY9 TBC9 SRG9 SHK9 RXO9 RNS9 RDW9 QUA9 QKE9 QAI9 PQM9 PGQ9 OWU9 OMY9 ODC9 NTG9 NJK9 MZO9 MPS9 MFW9 LWA9 LME9 LCI9 KSM9 KIQ9 JYU9 JOY9 JFC9 IVG9 ILK9 IBO9 HRS9 HHW9 GYA9 GOE9 GEI9 FUM9 FKQ9 FAU9 EQY9 EHC9 DXG9 DNK9 DDO9 CTS9 CJW9 CAA9 BQE9 BGI9 AWM9 AMQ9 ACU9 SY9 JC9 G9">
      <formula1>$G$37:$G$128</formula1>
    </dataValidation>
    <dataValidation type="list" errorStyle="warning" allowBlank="1" showInputMessage="1" showErrorMessage="1" errorTitle="Factor" error="This factor is not included in the drop-down list. Is this the factor you want to use?" sqref="G65513 WVO983021:WVO983058 WLS983021:WLS983058 WBW983021:WBW983058 VSA983021:VSA983058 VIE983021:VIE983058 UYI983021:UYI983058 UOM983021:UOM983058 UEQ983021:UEQ983058 TUU983021:TUU983058 TKY983021:TKY983058 TBC983021:TBC983058 SRG983021:SRG983058 SHK983021:SHK983058 RXO983021:RXO983058 RNS983021:RNS983058 RDW983021:RDW983058 QUA983021:QUA983058 QKE983021:QKE983058 QAI983021:QAI983058 PQM983021:PQM983058 PGQ983021:PGQ983058 OWU983021:OWU983058 OMY983021:OMY983058 ODC983021:ODC983058 NTG983021:NTG983058 NJK983021:NJK983058 MZO983021:MZO983058 MPS983021:MPS983058 MFW983021:MFW983058 LWA983021:LWA983058 LME983021:LME983058 LCI983021:LCI983058 KSM983021:KSM983058 KIQ983021:KIQ983058 JYU983021:JYU983058 JOY983021:JOY983058 JFC983021:JFC983058 IVG983021:IVG983058 ILK983021:ILK983058 IBO983021:IBO983058 HRS983021:HRS983058 HHW983021:HHW983058 GYA983021:GYA983058 GOE983021:GOE983058 GEI983021:GEI983058 FUM983021:FUM983058 FKQ983021:FKQ983058 FAU983021:FAU983058 EQY983021:EQY983058 EHC983021:EHC983058 DXG983021:DXG983058 DNK983021:DNK983058 DDO983021:DDO983058 CTS983021:CTS983058 CJW983021:CJW983058 CAA983021:CAA983058 BQE983021:BQE983058 BGI983021:BGI983058 AWM983021:AWM983058 AMQ983021:AMQ983058 ACU983021:ACU983058 SY983021:SY983058 JC983021:JC983058 G983021:G983058 WVO917485:WVO917522 WLS917485:WLS917522 WBW917485:WBW917522 VSA917485:VSA917522 VIE917485:VIE917522 UYI917485:UYI917522 UOM917485:UOM917522 UEQ917485:UEQ917522 TUU917485:TUU917522 TKY917485:TKY917522 TBC917485:TBC917522 SRG917485:SRG917522 SHK917485:SHK917522 RXO917485:RXO917522 RNS917485:RNS917522 RDW917485:RDW917522 QUA917485:QUA917522 QKE917485:QKE917522 QAI917485:QAI917522 PQM917485:PQM917522 PGQ917485:PGQ917522 OWU917485:OWU917522 OMY917485:OMY917522 ODC917485:ODC917522 NTG917485:NTG917522 NJK917485:NJK917522 MZO917485:MZO917522 MPS917485:MPS917522 MFW917485:MFW917522 LWA917485:LWA917522 LME917485:LME917522 LCI917485:LCI917522 KSM917485:KSM917522 KIQ917485:KIQ917522 JYU917485:JYU917522 JOY917485:JOY917522 JFC917485:JFC917522 IVG917485:IVG917522 ILK917485:ILK917522 IBO917485:IBO917522 HRS917485:HRS917522 HHW917485:HHW917522 GYA917485:GYA917522 GOE917485:GOE917522 GEI917485:GEI917522 FUM917485:FUM917522 FKQ917485:FKQ917522 FAU917485:FAU917522 EQY917485:EQY917522 EHC917485:EHC917522 DXG917485:DXG917522 DNK917485:DNK917522 DDO917485:DDO917522 CTS917485:CTS917522 CJW917485:CJW917522 CAA917485:CAA917522 BQE917485:BQE917522 BGI917485:BGI917522 AWM917485:AWM917522 AMQ917485:AMQ917522 ACU917485:ACU917522 SY917485:SY917522 JC917485:JC917522 G917485:G917522 WVO851949:WVO851986 WLS851949:WLS851986 WBW851949:WBW851986 VSA851949:VSA851986 VIE851949:VIE851986 UYI851949:UYI851986 UOM851949:UOM851986 UEQ851949:UEQ851986 TUU851949:TUU851986 TKY851949:TKY851986 TBC851949:TBC851986 SRG851949:SRG851986 SHK851949:SHK851986 RXO851949:RXO851986 RNS851949:RNS851986 RDW851949:RDW851986 QUA851949:QUA851986 QKE851949:QKE851986 QAI851949:QAI851986 PQM851949:PQM851986 PGQ851949:PGQ851986 OWU851949:OWU851986 OMY851949:OMY851986 ODC851949:ODC851986 NTG851949:NTG851986 NJK851949:NJK851986 MZO851949:MZO851986 MPS851949:MPS851986 MFW851949:MFW851986 LWA851949:LWA851986 LME851949:LME851986 LCI851949:LCI851986 KSM851949:KSM851986 KIQ851949:KIQ851986 JYU851949:JYU851986 JOY851949:JOY851986 JFC851949:JFC851986 IVG851949:IVG851986 ILK851949:ILK851986 IBO851949:IBO851986 HRS851949:HRS851986 HHW851949:HHW851986 GYA851949:GYA851986 GOE851949:GOE851986 GEI851949:GEI851986 FUM851949:FUM851986 FKQ851949:FKQ851986 FAU851949:FAU851986 EQY851949:EQY851986 EHC851949:EHC851986 DXG851949:DXG851986 DNK851949:DNK851986 DDO851949:DDO851986 CTS851949:CTS851986 CJW851949:CJW851986 CAA851949:CAA851986 BQE851949:BQE851986 BGI851949:BGI851986 AWM851949:AWM851986 AMQ851949:AMQ851986 ACU851949:ACU851986 SY851949:SY851986 JC851949:JC851986 G851949:G851986 WVO786413:WVO786450 WLS786413:WLS786450 WBW786413:WBW786450 VSA786413:VSA786450 VIE786413:VIE786450 UYI786413:UYI786450 UOM786413:UOM786450 UEQ786413:UEQ786450 TUU786413:TUU786450 TKY786413:TKY786450 TBC786413:TBC786450 SRG786413:SRG786450 SHK786413:SHK786450 RXO786413:RXO786450 RNS786413:RNS786450 RDW786413:RDW786450 QUA786413:QUA786450 QKE786413:QKE786450 QAI786413:QAI786450 PQM786413:PQM786450 PGQ786413:PGQ786450 OWU786413:OWU786450 OMY786413:OMY786450 ODC786413:ODC786450 NTG786413:NTG786450 NJK786413:NJK786450 MZO786413:MZO786450 MPS786413:MPS786450 MFW786413:MFW786450 LWA786413:LWA786450 LME786413:LME786450 LCI786413:LCI786450 KSM786413:KSM786450 KIQ786413:KIQ786450 JYU786413:JYU786450 JOY786413:JOY786450 JFC786413:JFC786450 IVG786413:IVG786450 ILK786413:ILK786450 IBO786413:IBO786450 HRS786413:HRS786450 HHW786413:HHW786450 GYA786413:GYA786450 GOE786413:GOE786450 GEI786413:GEI786450 FUM786413:FUM786450 FKQ786413:FKQ786450 FAU786413:FAU786450 EQY786413:EQY786450 EHC786413:EHC786450 DXG786413:DXG786450 DNK786413:DNK786450 DDO786413:DDO786450 CTS786413:CTS786450 CJW786413:CJW786450 CAA786413:CAA786450 BQE786413:BQE786450 BGI786413:BGI786450 AWM786413:AWM786450 AMQ786413:AMQ786450 ACU786413:ACU786450 SY786413:SY786450 JC786413:JC786450 G786413:G786450 WVO720877:WVO720914 WLS720877:WLS720914 WBW720877:WBW720914 VSA720877:VSA720914 VIE720877:VIE720914 UYI720877:UYI720914 UOM720877:UOM720914 UEQ720877:UEQ720914 TUU720877:TUU720914 TKY720877:TKY720914 TBC720877:TBC720914 SRG720877:SRG720914 SHK720877:SHK720914 RXO720877:RXO720914 RNS720877:RNS720914 RDW720877:RDW720914 QUA720877:QUA720914 QKE720877:QKE720914 QAI720877:QAI720914 PQM720877:PQM720914 PGQ720877:PGQ720914 OWU720877:OWU720914 OMY720877:OMY720914 ODC720877:ODC720914 NTG720877:NTG720914 NJK720877:NJK720914 MZO720877:MZO720914 MPS720877:MPS720914 MFW720877:MFW720914 LWA720877:LWA720914 LME720877:LME720914 LCI720877:LCI720914 KSM720877:KSM720914 KIQ720877:KIQ720914 JYU720877:JYU720914 JOY720877:JOY720914 JFC720877:JFC720914 IVG720877:IVG720914 ILK720877:ILK720914 IBO720877:IBO720914 HRS720877:HRS720914 HHW720877:HHW720914 GYA720877:GYA720914 GOE720877:GOE720914 GEI720877:GEI720914 FUM720877:FUM720914 FKQ720877:FKQ720914 FAU720877:FAU720914 EQY720877:EQY720914 EHC720877:EHC720914 DXG720877:DXG720914 DNK720877:DNK720914 DDO720877:DDO720914 CTS720877:CTS720914 CJW720877:CJW720914 CAA720877:CAA720914 BQE720877:BQE720914 BGI720877:BGI720914 AWM720877:AWM720914 AMQ720877:AMQ720914 ACU720877:ACU720914 SY720877:SY720914 JC720877:JC720914 G720877:G720914 WVO655341:WVO655378 WLS655341:WLS655378 WBW655341:WBW655378 VSA655341:VSA655378 VIE655341:VIE655378 UYI655341:UYI655378 UOM655341:UOM655378 UEQ655341:UEQ655378 TUU655341:TUU655378 TKY655341:TKY655378 TBC655341:TBC655378 SRG655341:SRG655378 SHK655341:SHK655378 RXO655341:RXO655378 RNS655341:RNS655378 RDW655341:RDW655378 QUA655341:QUA655378 QKE655341:QKE655378 QAI655341:QAI655378 PQM655341:PQM655378 PGQ655341:PGQ655378 OWU655341:OWU655378 OMY655341:OMY655378 ODC655341:ODC655378 NTG655341:NTG655378 NJK655341:NJK655378 MZO655341:MZO655378 MPS655341:MPS655378 MFW655341:MFW655378 LWA655341:LWA655378 LME655341:LME655378 LCI655341:LCI655378 KSM655341:KSM655378 KIQ655341:KIQ655378 JYU655341:JYU655378 JOY655341:JOY655378 JFC655341:JFC655378 IVG655341:IVG655378 ILK655341:ILK655378 IBO655341:IBO655378 HRS655341:HRS655378 HHW655341:HHW655378 GYA655341:GYA655378 GOE655341:GOE655378 GEI655341:GEI655378 FUM655341:FUM655378 FKQ655341:FKQ655378 FAU655341:FAU655378 EQY655341:EQY655378 EHC655341:EHC655378 DXG655341:DXG655378 DNK655341:DNK655378 DDO655341:DDO655378 CTS655341:CTS655378 CJW655341:CJW655378 CAA655341:CAA655378 BQE655341:BQE655378 BGI655341:BGI655378 AWM655341:AWM655378 AMQ655341:AMQ655378 ACU655341:ACU655378 SY655341:SY655378 JC655341:JC655378 G655341:G655378 WVO589805:WVO589842 WLS589805:WLS589842 WBW589805:WBW589842 VSA589805:VSA589842 VIE589805:VIE589842 UYI589805:UYI589842 UOM589805:UOM589842 UEQ589805:UEQ589842 TUU589805:TUU589842 TKY589805:TKY589842 TBC589805:TBC589842 SRG589805:SRG589842 SHK589805:SHK589842 RXO589805:RXO589842 RNS589805:RNS589842 RDW589805:RDW589842 QUA589805:QUA589842 QKE589805:QKE589842 QAI589805:QAI589842 PQM589805:PQM589842 PGQ589805:PGQ589842 OWU589805:OWU589842 OMY589805:OMY589842 ODC589805:ODC589842 NTG589805:NTG589842 NJK589805:NJK589842 MZO589805:MZO589842 MPS589805:MPS589842 MFW589805:MFW589842 LWA589805:LWA589842 LME589805:LME589842 LCI589805:LCI589842 KSM589805:KSM589842 KIQ589805:KIQ589842 JYU589805:JYU589842 JOY589805:JOY589842 JFC589805:JFC589842 IVG589805:IVG589842 ILK589805:ILK589842 IBO589805:IBO589842 HRS589805:HRS589842 HHW589805:HHW589842 GYA589805:GYA589842 GOE589805:GOE589842 GEI589805:GEI589842 FUM589805:FUM589842 FKQ589805:FKQ589842 FAU589805:FAU589842 EQY589805:EQY589842 EHC589805:EHC589842 DXG589805:DXG589842 DNK589805:DNK589842 DDO589805:DDO589842 CTS589805:CTS589842 CJW589805:CJW589842 CAA589805:CAA589842 BQE589805:BQE589842 BGI589805:BGI589842 AWM589805:AWM589842 AMQ589805:AMQ589842 ACU589805:ACU589842 SY589805:SY589842 JC589805:JC589842 G589805:G589842 WVO524269:WVO524306 WLS524269:WLS524306 WBW524269:WBW524306 VSA524269:VSA524306 VIE524269:VIE524306 UYI524269:UYI524306 UOM524269:UOM524306 UEQ524269:UEQ524306 TUU524269:TUU524306 TKY524269:TKY524306 TBC524269:TBC524306 SRG524269:SRG524306 SHK524269:SHK524306 RXO524269:RXO524306 RNS524269:RNS524306 RDW524269:RDW524306 QUA524269:QUA524306 QKE524269:QKE524306 QAI524269:QAI524306 PQM524269:PQM524306 PGQ524269:PGQ524306 OWU524269:OWU524306 OMY524269:OMY524306 ODC524269:ODC524306 NTG524269:NTG524306 NJK524269:NJK524306 MZO524269:MZO524306 MPS524269:MPS524306 MFW524269:MFW524306 LWA524269:LWA524306 LME524269:LME524306 LCI524269:LCI524306 KSM524269:KSM524306 KIQ524269:KIQ524306 JYU524269:JYU524306 JOY524269:JOY524306 JFC524269:JFC524306 IVG524269:IVG524306 ILK524269:ILK524306 IBO524269:IBO524306 HRS524269:HRS524306 HHW524269:HHW524306 GYA524269:GYA524306 GOE524269:GOE524306 GEI524269:GEI524306 FUM524269:FUM524306 FKQ524269:FKQ524306 FAU524269:FAU524306 EQY524269:EQY524306 EHC524269:EHC524306 DXG524269:DXG524306 DNK524269:DNK524306 DDO524269:DDO524306 CTS524269:CTS524306 CJW524269:CJW524306 CAA524269:CAA524306 BQE524269:BQE524306 BGI524269:BGI524306 AWM524269:AWM524306 AMQ524269:AMQ524306 ACU524269:ACU524306 SY524269:SY524306 JC524269:JC524306 G524269:G524306 WVO458733:WVO458770 WLS458733:WLS458770 WBW458733:WBW458770 VSA458733:VSA458770 VIE458733:VIE458770 UYI458733:UYI458770 UOM458733:UOM458770 UEQ458733:UEQ458770 TUU458733:TUU458770 TKY458733:TKY458770 TBC458733:TBC458770 SRG458733:SRG458770 SHK458733:SHK458770 RXO458733:RXO458770 RNS458733:RNS458770 RDW458733:RDW458770 QUA458733:QUA458770 QKE458733:QKE458770 QAI458733:QAI458770 PQM458733:PQM458770 PGQ458733:PGQ458770 OWU458733:OWU458770 OMY458733:OMY458770 ODC458733:ODC458770 NTG458733:NTG458770 NJK458733:NJK458770 MZO458733:MZO458770 MPS458733:MPS458770 MFW458733:MFW458770 LWA458733:LWA458770 LME458733:LME458770 LCI458733:LCI458770 KSM458733:KSM458770 KIQ458733:KIQ458770 JYU458733:JYU458770 JOY458733:JOY458770 JFC458733:JFC458770 IVG458733:IVG458770 ILK458733:ILK458770 IBO458733:IBO458770 HRS458733:HRS458770 HHW458733:HHW458770 GYA458733:GYA458770 GOE458733:GOE458770 GEI458733:GEI458770 FUM458733:FUM458770 FKQ458733:FKQ458770 FAU458733:FAU458770 EQY458733:EQY458770 EHC458733:EHC458770 DXG458733:DXG458770 DNK458733:DNK458770 DDO458733:DDO458770 CTS458733:CTS458770 CJW458733:CJW458770 CAA458733:CAA458770 BQE458733:BQE458770 BGI458733:BGI458770 AWM458733:AWM458770 AMQ458733:AMQ458770 ACU458733:ACU458770 SY458733:SY458770 JC458733:JC458770 G458733:G458770 WVO393197:WVO393234 WLS393197:WLS393234 WBW393197:WBW393234 VSA393197:VSA393234 VIE393197:VIE393234 UYI393197:UYI393234 UOM393197:UOM393234 UEQ393197:UEQ393234 TUU393197:TUU393234 TKY393197:TKY393234 TBC393197:TBC393234 SRG393197:SRG393234 SHK393197:SHK393234 RXO393197:RXO393234 RNS393197:RNS393234 RDW393197:RDW393234 QUA393197:QUA393234 QKE393197:QKE393234 QAI393197:QAI393234 PQM393197:PQM393234 PGQ393197:PGQ393234 OWU393197:OWU393234 OMY393197:OMY393234 ODC393197:ODC393234 NTG393197:NTG393234 NJK393197:NJK393234 MZO393197:MZO393234 MPS393197:MPS393234 MFW393197:MFW393234 LWA393197:LWA393234 LME393197:LME393234 LCI393197:LCI393234 KSM393197:KSM393234 KIQ393197:KIQ393234 JYU393197:JYU393234 JOY393197:JOY393234 JFC393197:JFC393234 IVG393197:IVG393234 ILK393197:ILK393234 IBO393197:IBO393234 HRS393197:HRS393234 HHW393197:HHW393234 GYA393197:GYA393234 GOE393197:GOE393234 GEI393197:GEI393234 FUM393197:FUM393234 FKQ393197:FKQ393234 FAU393197:FAU393234 EQY393197:EQY393234 EHC393197:EHC393234 DXG393197:DXG393234 DNK393197:DNK393234 DDO393197:DDO393234 CTS393197:CTS393234 CJW393197:CJW393234 CAA393197:CAA393234 BQE393197:BQE393234 BGI393197:BGI393234 AWM393197:AWM393234 AMQ393197:AMQ393234 ACU393197:ACU393234 SY393197:SY393234 JC393197:JC393234 G393197:G393234 WVO327661:WVO327698 WLS327661:WLS327698 WBW327661:WBW327698 VSA327661:VSA327698 VIE327661:VIE327698 UYI327661:UYI327698 UOM327661:UOM327698 UEQ327661:UEQ327698 TUU327661:TUU327698 TKY327661:TKY327698 TBC327661:TBC327698 SRG327661:SRG327698 SHK327661:SHK327698 RXO327661:RXO327698 RNS327661:RNS327698 RDW327661:RDW327698 QUA327661:QUA327698 QKE327661:QKE327698 QAI327661:QAI327698 PQM327661:PQM327698 PGQ327661:PGQ327698 OWU327661:OWU327698 OMY327661:OMY327698 ODC327661:ODC327698 NTG327661:NTG327698 NJK327661:NJK327698 MZO327661:MZO327698 MPS327661:MPS327698 MFW327661:MFW327698 LWA327661:LWA327698 LME327661:LME327698 LCI327661:LCI327698 KSM327661:KSM327698 KIQ327661:KIQ327698 JYU327661:JYU327698 JOY327661:JOY327698 JFC327661:JFC327698 IVG327661:IVG327698 ILK327661:ILK327698 IBO327661:IBO327698 HRS327661:HRS327698 HHW327661:HHW327698 GYA327661:GYA327698 GOE327661:GOE327698 GEI327661:GEI327698 FUM327661:FUM327698 FKQ327661:FKQ327698 FAU327661:FAU327698 EQY327661:EQY327698 EHC327661:EHC327698 DXG327661:DXG327698 DNK327661:DNK327698 DDO327661:DDO327698 CTS327661:CTS327698 CJW327661:CJW327698 CAA327661:CAA327698 BQE327661:BQE327698 BGI327661:BGI327698 AWM327661:AWM327698 AMQ327661:AMQ327698 ACU327661:ACU327698 SY327661:SY327698 JC327661:JC327698 G327661:G327698 WVO262125:WVO262162 WLS262125:WLS262162 WBW262125:WBW262162 VSA262125:VSA262162 VIE262125:VIE262162 UYI262125:UYI262162 UOM262125:UOM262162 UEQ262125:UEQ262162 TUU262125:TUU262162 TKY262125:TKY262162 TBC262125:TBC262162 SRG262125:SRG262162 SHK262125:SHK262162 RXO262125:RXO262162 RNS262125:RNS262162 RDW262125:RDW262162 QUA262125:QUA262162 QKE262125:QKE262162 QAI262125:QAI262162 PQM262125:PQM262162 PGQ262125:PGQ262162 OWU262125:OWU262162 OMY262125:OMY262162 ODC262125:ODC262162 NTG262125:NTG262162 NJK262125:NJK262162 MZO262125:MZO262162 MPS262125:MPS262162 MFW262125:MFW262162 LWA262125:LWA262162 LME262125:LME262162 LCI262125:LCI262162 KSM262125:KSM262162 KIQ262125:KIQ262162 JYU262125:JYU262162 JOY262125:JOY262162 JFC262125:JFC262162 IVG262125:IVG262162 ILK262125:ILK262162 IBO262125:IBO262162 HRS262125:HRS262162 HHW262125:HHW262162 GYA262125:GYA262162 GOE262125:GOE262162 GEI262125:GEI262162 FUM262125:FUM262162 FKQ262125:FKQ262162 FAU262125:FAU262162 EQY262125:EQY262162 EHC262125:EHC262162 DXG262125:DXG262162 DNK262125:DNK262162 DDO262125:DDO262162 CTS262125:CTS262162 CJW262125:CJW262162 CAA262125:CAA262162 BQE262125:BQE262162 BGI262125:BGI262162 AWM262125:AWM262162 AMQ262125:AMQ262162 ACU262125:ACU262162 SY262125:SY262162 JC262125:JC262162 G262125:G262162 WVO196589:WVO196626 WLS196589:WLS196626 WBW196589:WBW196626 VSA196589:VSA196626 VIE196589:VIE196626 UYI196589:UYI196626 UOM196589:UOM196626 UEQ196589:UEQ196626 TUU196589:TUU196626 TKY196589:TKY196626 TBC196589:TBC196626 SRG196589:SRG196626 SHK196589:SHK196626 RXO196589:RXO196626 RNS196589:RNS196626 RDW196589:RDW196626 QUA196589:QUA196626 QKE196589:QKE196626 QAI196589:QAI196626 PQM196589:PQM196626 PGQ196589:PGQ196626 OWU196589:OWU196626 OMY196589:OMY196626 ODC196589:ODC196626 NTG196589:NTG196626 NJK196589:NJK196626 MZO196589:MZO196626 MPS196589:MPS196626 MFW196589:MFW196626 LWA196589:LWA196626 LME196589:LME196626 LCI196589:LCI196626 KSM196589:KSM196626 KIQ196589:KIQ196626 JYU196589:JYU196626 JOY196589:JOY196626 JFC196589:JFC196626 IVG196589:IVG196626 ILK196589:ILK196626 IBO196589:IBO196626 HRS196589:HRS196626 HHW196589:HHW196626 GYA196589:GYA196626 GOE196589:GOE196626 GEI196589:GEI196626 FUM196589:FUM196626 FKQ196589:FKQ196626 FAU196589:FAU196626 EQY196589:EQY196626 EHC196589:EHC196626 DXG196589:DXG196626 DNK196589:DNK196626 DDO196589:DDO196626 CTS196589:CTS196626 CJW196589:CJW196626 CAA196589:CAA196626 BQE196589:BQE196626 BGI196589:BGI196626 AWM196589:AWM196626 AMQ196589:AMQ196626 ACU196589:ACU196626 SY196589:SY196626 JC196589:JC196626 G196589:G196626 WVO131053:WVO131090 WLS131053:WLS131090 WBW131053:WBW131090 VSA131053:VSA131090 VIE131053:VIE131090 UYI131053:UYI131090 UOM131053:UOM131090 UEQ131053:UEQ131090 TUU131053:TUU131090 TKY131053:TKY131090 TBC131053:TBC131090 SRG131053:SRG131090 SHK131053:SHK131090 RXO131053:RXO131090 RNS131053:RNS131090 RDW131053:RDW131090 QUA131053:QUA131090 QKE131053:QKE131090 QAI131053:QAI131090 PQM131053:PQM131090 PGQ131053:PGQ131090 OWU131053:OWU131090 OMY131053:OMY131090 ODC131053:ODC131090 NTG131053:NTG131090 NJK131053:NJK131090 MZO131053:MZO131090 MPS131053:MPS131090 MFW131053:MFW131090 LWA131053:LWA131090 LME131053:LME131090 LCI131053:LCI131090 KSM131053:KSM131090 KIQ131053:KIQ131090 JYU131053:JYU131090 JOY131053:JOY131090 JFC131053:JFC131090 IVG131053:IVG131090 ILK131053:ILK131090 IBO131053:IBO131090 HRS131053:HRS131090 HHW131053:HHW131090 GYA131053:GYA131090 GOE131053:GOE131090 GEI131053:GEI131090 FUM131053:FUM131090 FKQ131053:FKQ131090 FAU131053:FAU131090 EQY131053:EQY131090 EHC131053:EHC131090 DXG131053:DXG131090 DNK131053:DNK131090 DDO131053:DDO131090 CTS131053:CTS131090 CJW131053:CJW131090 CAA131053:CAA131090 BQE131053:BQE131090 BGI131053:BGI131090 AWM131053:AWM131090 AMQ131053:AMQ131090 ACU131053:ACU131090 SY131053:SY131090 JC131053:JC131090 G131053:G131090 WVO65517:WVO65554 WLS65517:WLS65554 WBW65517:WBW65554 VSA65517:VSA65554 VIE65517:VIE65554 UYI65517:UYI65554 UOM65517:UOM65554 UEQ65517:UEQ65554 TUU65517:TUU65554 TKY65517:TKY65554 TBC65517:TBC65554 SRG65517:SRG65554 SHK65517:SHK65554 RXO65517:RXO65554 RNS65517:RNS65554 RDW65517:RDW65554 QUA65517:QUA65554 QKE65517:QKE65554 QAI65517:QAI65554 PQM65517:PQM65554 PGQ65517:PGQ65554 OWU65517:OWU65554 OMY65517:OMY65554 ODC65517:ODC65554 NTG65517:NTG65554 NJK65517:NJK65554 MZO65517:MZO65554 MPS65517:MPS65554 MFW65517:MFW65554 LWA65517:LWA65554 LME65517:LME65554 LCI65517:LCI65554 KSM65517:KSM65554 KIQ65517:KIQ65554 JYU65517:JYU65554 JOY65517:JOY65554 JFC65517:JFC65554 IVG65517:IVG65554 ILK65517:ILK65554 IBO65517:IBO65554 HRS65517:HRS65554 HHW65517:HHW65554 GYA65517:GYA65554 GOE65517:GOE65554 GEI65517:GEI65554 FUM65517:FUM65554 FKQ65517:FKQ65554 FAU65517:FAU65554 EQY65517:EQY65554 EHC65517:EHC65554 DXG65517:DXG65554 DNK65517:DNK65554 DDO65517:DDO65554 CTS65517:CTS65554 CJW65517:CJW65554 CAA65517:CAA65554 BQE65517:BQE65554 BGI65517:BGI65554 AWM65517:AWM65554 AMQ65517:AMQ65554 ACU65517:ACU65554 SY65517:SY65554 JC65517:JC65554 G65517:G65554 WVO14:WVO18 WLS14:WLS18 WBW14:WBW18 VSA14:VSA18 VIE14:VIE18 UYI14:UYI18 UOM14:UOM18 UEQ14:UEQ18 TUU14:TUU18 TKY14:TKY18 TBC14:TBC18 SRG14:SRG18 SHK14:SHK18 RXO14:RXO18 RNS14:RNS18 RDW14:RDW18 QUA14:QUA18 QKE14:QKE18 QAI14:QAI18 PQM14:PQM18 PGQ14:PGQ18 OWU14:OWU18 OMY14:OMY18 ODC14:ODC18 NTG14:NTG18 NJK14:NJK18 MZO14:MZO18 MPS14:MPS18 MFW14:MFW18 LWA14:LWA18 LME14:LME18 LCI14:LCI18 KSM14:KSM18 KIQ14:KIQ18 JYU14:JYU18 JOY14:JOY18 JFC14:JFC18 IVG14:IVG18 ILK14:ILK18 IBO14:IBO18 HRS14:HRS18 HHW14:HHW18 GYA14:GYA18 GOE14:GOE18 GEI14:GEI18 FUM14:FUM18 FKQ14:FKQ18 FAU14:FAU18 EQY14:EQY18 EHC14:EHC18 DXG14:DXG18 DNK14:DNK18 DDO14:DDO18 CTS14:CTS18 CJW14:CJW18 CAA14:CAA18 BQE14:BQE18 BGI14:BGI18 AWM14:AWM18 AMQ14:AMQ18 ACU14:ACU18 SY14:SY18 JC14:JC18 G14:G18 WVO983019 WLS983019 WBW983019 VSA983019 VIE983019 UYI983019 UOM983019 UEQ983019 TUU983019 TKY983019 TBC983019 SRG983019 SHK983019 RXO983019 RNS983019 RDW983019 QUA983019 QKE983019 QAI983019 PQM983019 PGQ983019 OWU983019 OMY983019 ODC983019 NTG983019 NJK983019 MZO983019 MPS983019 MFW983019 LWA983019 LME983019 LCI983019 KSM983019 KIQ983019 JYU983019 JOY983019 JFC983019 IVG983019 ILK983019 IBO983019 HRS983019 HHW983019 GYA983019 GOE983019 GEI983019 FUM983019 FKQ983019 FAU983019 EQY983019 EHC983019 DXG983019 DNK983019 DDO983019 CTS983019 CJW983019 CAA983019 BQE983019 BGI983019 AWM983019 AMQ983019 ACU983019 SY983019 JC983019 G983019 WVO917483 WLS917483 WBW917483 VSA917483 VIE917483 UYI917483 UOM917483 UEQ917483 TUU917483 TKY917483 TBC917483 SRG917483 SHK917483 RXO917483 RNS917483 RDW917483 QUA917483 QKE917483 QAI917483 PQM917483 PGQ917483 OWU917483 OMY917483 ODC917483 NTG917483 NJK917483 MZO917483 MPS917483 MFW917483 LWA917483 LME917483 LCI917483 KSM917483 KIQ917483 JYU917483 JOY917483 JFC917483 IVG917483 ILK917483 IBO917483 HRS917483 HHW917483 GYA917483 GOE917483 GEI917483 FUM917483 FKQ917483 FAU917483 EQY917483 EHC917483 DXG917483 DNK917483 DDO917483 CTS917483 CJW917483 CAA917483 BQE917483 BGI917483 AWM917483 AMQ917483 ACU917483 SY917483 JC917483 G917483 WVO851947 WLS851947 WBW851947 VSA851947 VIE851947 UYI851947 UOM851947 UEQ851947 TUU851947 TKY851947 TBC851947 SRG851947 SHK851947 RXO851947 RNS851947 RDW851947 QUA851947 QKE851947 QAI851947 PQM851947 PGQ851947 OWU851947 OMY851947 ODC851947 NTG851947 NJK851947 MZO851947 MPS851947 MFW851947 LWA851947 LME851947 LCI851947 KSM851947 KIQ851947 JYU851947 JOY851947 JFC851947 IVG851947 ILK851947 IBO851947 HRS851947 HHW851947 GYA851947 GOE851947 GEI851947 FUM851947 FKQ851947 FAU851947 EQY851947 EHC851947 DXG851947 DNK851947 DDO851947 CTS851947 CJW851947 CAA851947 BQE851947 BGI851947 AWM851947 AMQ851947 ACU851947 SY851947 JC851947 G851947 WVO786411 WLS786411 WBW786411 VSA786411 VIE786411 UYI786411 UOM786411 UEQ786411 TUU786411 TKY786411 TBC786411 SRG786411 SHK786411 RXO786411 RNS786411 RDW786411 QUA786411 QKE786411 QAI786411 PQM786411 PGQ786411 OWU786411 OMY786411 ODC786411 NTG786411 NJK786411 MZO786411 MPS786411 MFW786411 LWA786411 LME786411 LCI786411 KSM786411 KIQ786411 JYU786411 JOY786411 JFC786411 IVG786411 ILK786411 IBO786411 HRS786411 HHW786411 GYA786411 GOE786411 GEI786411 FUM786411 FKQ786411 FAU786411 EQY786411 EHC786411 DXG786411 DNK786411 DDO786411 CTS786411 CJW786411 CAA786411 BQE786411 BGI786411 AWM786411 AMQ786411 ACU786411 SY786411 JC786411 G786411 WVO720875 WLS720875 WBW720875 VSA720875 VIE720875 UYI720875 UOM720875 UEQ720875 TUU720875 TKY720875 TBC720875 SRG720875 SHK720875 RXO720875 RNS720875 RDW720875 QUA720875 QKE720875 QAI720875 PQM720875 PGQ720875 OWU720875 OMY720875 ODC720875 NTG720875 NJK720875 MZO720875 MPS720875 MFW720875 LWA720875 LME720875 LCI720875 KSM720875 KIQ720875 JYU720875 JOY720875 JFC720875 IVG720875 ILK720875 IBO720875 HRS720875 HHW720875 GYA720875 GOE720875 GEI720875 FUM720875 FKQ720875 FAU720875 EQY720875 EHC720875 DXG720875 DNK720875 DDO720875 CTS720875 CJW720875 CAA720875 BQE720875 BGI720875 AWM720875 AMQ720875 ACU720875 SY720875 JC720875 G720875 WVO655339 WLS655339 WBW655339 VSA655339 VIE655339 UYI655339 UOM655339 UEQ655339 TUU655339 TKY655339 TBC655339 SRG655339 SHK655339 RXO655339 RNS655339 RDW655339 QUA655339 QKE655339 QAI655339 PQM655339 PGQ655339 OWU655339 OMY655339 ODC655339 NTG655339 NJK655339 MZO655339 MPS655339 MFW655339 LWA655339 LME655339 LCI655339 KSM655339 KIQ655339 JYU655339 JOY655339 JFC655339 IVG655339 ILK655339 IBO655339 HRS655339 HHW655339 GYA655339 GOE655339 GEI655339 FUM655339 FKQ655339 FAU655339 EQY655339 EHC655339 DXG655339 DNK655339 DDO655339 CTS655339 CJW655339 CAA655339 BQE655339 BGI655339 AWM655339 AMQ655339 ACU655339 SY655339 JC655339 G655339 WVO589803 WLS589803 WBW589803 VSA589803 VIE589803 UYI589803 UOM589803 UEQ589803 TUU589803 TKY589803 TBC589803 SRG589803 SHK589803 RXO589803 RNS589803 RDW589803 QUA589803 QKE589803 QAI589803 PQM589803 PGQ589803 OWU589803 OMY589803 ODC589803 NTG589803 NJK589803 MZO589803 MPS589803 MFW589803 LWA589803 LME589803 LCI589803 KSM589803 KIQ589803 JYU589803 JOY589803 JFC589803 IVG589803 ILK589803 IBO589803 HRS589803 HHW589803 GYA589803 GOE589803 GEI589803 FUM589803 FKQ589803 FAU589803 EQY589803 EHC589803 DXG589803 DNK589803 DDO589803 CTS589803 CJW589803 CAA589803 BQE589803 BGI589803 AWM589803 AMQ589803 ACU589803 SY589803 JC589803 G589803 WVO524267 WLS524267 WBW524267 VSA524267 VIE524267 UYI524267 UOM524267 UEQ524267 TUU524267 TKY524267 TBC524267 SRG524267 SHK524267 RXO524267 RNS524267 RDW524267 QUA524267 QKE524267 QAI524267 PQM524267 PGQ524267 OWU524267 OMY524267 ODC524267 NTG524267 NJK524267 MZO524267 MPS524267 MFW524267 LWA524267 LME524267 LCI524267 KSM524267 KIQ524267 JYU524267 JOY524267 JFC524267 IVG524267 ILK524267 IBO524267 HRS524267 HHW524267 GYA524267 GOE524267 GEI524267 FUM524267 FKQ524267 FAU524267 EQY524267 EHC524267 DXG524267 DNK524267 DDO524267 CTS524267 CJW524267 CAA524267 BQE524267 BGI524267 AWM524267 AMQ524267 ACU524267 SY524267 JC524267 G524267 WVO458731 WLS458731 WBW458731 VSA458731 VIE458731 UYI458731 UOM458731 UEQ458731 TUU458731 TKY458731 TBC458731 SRG458731 SHK458731 RXO458731 RNS458731 RDW458731 QUA458731 QKE458731 QAI458731 PQM458731 PGQ458731 OWU458731 OMY458731 ODC458731 NTG458731 NJK458731 MZO458731 MPS458731 MFW458731 LWA458731 LME458731 LCI458731 KSM458731 KIQ458731 JYU458731 JOY458731 JFC458731 IVG458731 ILK458731 IBO458731 HRS458731 HHW458731 GYA458731 GOE458731 GEI458731 FUM458731 FKQ458731 FAU458731 EQY458731 EHC458731 DXG458731 DNK458731 DDO458731 CTS458731 CJW458731 CAA458731 BQE458731 BGI458731 AWM458731 AMQ458731 ACU458731 SY458731 JC458731 G458731 WVO393195 WLS393195 WBW393195 VSA393195 VIE393195 UYI393195 UOM393195 UEQ393195 TUU393195 TKY393195 TBC393195 SRG393195 SHK393195 RXO393195 RNS393195 RDW393195 QUA393195 QKE393195 QAI393195 PQM393195 PGQ393195 OWU393195 OMY393195 ODC393195 NTG393195 NJK393195 MZO393195 MPS393195 MFW393195 LWA393195 LME393195 LCI393195 KSM393195 KIQ393195 JYU393195 JOY393195 JFC393195 IVG393195 ILK393195 IBO393195 HRS393195 HHW393195 GYA393195 GOE393195 GEI393195 FUM393195 FKQ393195 FAU393195 EQY393195 EHC393195 DXG393195 DNK393195 DDO393195 CTS393195 CJW393195 CAA393195 BQE393195 BGI393195 AWM393195 AMQ393195 ACU393195 SY393195 JC393195 G393195 WVO327659 WLS327659 WBW327659 VSA327659 VIE327659 UYI327659 UOM327659 UEQ327659 TUU327659 TKY327659 TBC327659 SRG327659 SHK327659 RXO327659 RNS327659 RDW327659 QUA327659 QKE327659 QAI327659 PQM327659 PGQ327659 OWU327659 OMY327659 ODC327659 NTG327659 NJK327659 MZO327659 MPS327659 MFW327659 LWA327659 LME327659 LCI327659 KSM327659 KIQ327659 JYU327659 JOY327659 JFC327659 IVG327659 ILK327659 IBO327659 HRS327659 HHW327659 GYA327659 GOE327659 GEI327659 FUM327659 FKQ327659 FAU327659 EQY327659 EHC327659 DXG327659 DNK327659 DDO327659 CTS327659 CJW327659 CAA327659 BQE327659 BGI327659 AWM327659 AMQ327659 ACU327659 SY327659 JC327659 G327659 WVO262123 WLS262123 WBW262123 VSA262123 VIE262123 UYI262123 UOM262123 UEQ262123 TUU262123 TKY262123 TBC262123 SRG262123 SHK262123 RXO262123 RNS262123 RDW262123 QUA262123 QKE262123 QAI262123 PQM262123 PGQ262123 OWU262123 OMY262123 ODC262123 NTG262123 NJK262123 MZO262123 MPS262123 MFW262123 LWA262123 LME262123 LCI262123 KSM262123 KIQ262123 JYU262123 JOY262123 JFC262123 IVG262123 ILK262123 IBO262123 HRS262123 HHW262123 GYA262123 GOE262123 GEI262123 FUM262123 FKQ262123 FAU262123 EQY262123 EHC262123 DXG262123 DNK262123 DDO262123 CTS262123 CJW262123 CAA262123 BQE262123 BGI262123 AWM262123 AMQ262123 ACU262123 SY262123 JC262123 G262123 WVO196587 WLS196587 WBW196587 VSA196587 VIE196587 UYI196587 UOM196587 UEQ196587 TUU196587 TKY196587 TBC196587 SRG196587 SHK196587 RXO196587 RNS196587 RDW196587 QUA196587 QKE196587 QAI196587 PQM196587 PGQ196587 OWU196587 OMY196587 ODC196587 NTG196587 NJK196587 MZO196587 MPS196587 MFW196587 LWA196587 LME196587 LCI196587 KSM196587 KIQ196587 JYU196587 JOY196587 JFC196587 IVG196587 ILK196587 IBO196587 HRS196587 HHW196587 GYA196587 GOE196587 GEI196587 FUM196587 FKQ196587 FAU196587 EQY196587 EHC196587 DXG196587 DNK196587 DDO196587 CTS196587 CJW196587 CAA196587 BQE196587 BGI196587 AWM196587 AMQ196587 ACU196587 SY196587 JC196587 G196587 WVO131051 WLS131051 WBW131051 VSA131051 VIE131051 UYI131051 UOM131051 UEQ131051 TUU131051 TKY131051 TBC131051 SRG131051 SHK131051 RXO131051 RNS131051 RDW131051 QUA131051 QKE131051 QAI131051 PQM131051 PGQ131051 OWU131051 OMY131051 ODC131051 NTG131051 NJK131051 MZO131051 MPS131051 MFW131051 LWA131051 LME131051 LCI131051 KSM131051 KIQ131051 JYU131051 JOY131051 JFC131051 IVG131051 ILK131051 IBO131051 HRS131051 HHW131051 GYA131051 GOE131051 GEI131051 FUM131051 FKQ131051 FAU131051 EQY131051 EHC131051 DXG131051 DNK131051 DDO131051 CTS131051 CJW131051 CAA131051 BQE131051 BGI131051 AWM131051 AMQ131051 ACU131051 SY131051 JC131051 G131051 WVO65515 WLS65515 WBW65515 VSA65515 VIE65515 UYI65515 UOM65515 UEQ65515 TUU65515 TKY65515 TBC65515 SRG65515 SHK65515 RXO65515 RNS65515 RDW65515 QUA65515 QKE65515 QAI65515 PQM65515 PGQ65515 OWU65515 OMY65515 ODC65515 NTG65515 NJK65515 MZO65515 MPS65515 MFW65515 LWA65515 LME65515 LCI65515 KSM65515 KIQ65515 JYU65515 JOY65515 JFC65515 IVG65515 ILK65515 IBO65515 HRS65515 HHW65515 GYA65515 GOE65515 GEI65515 FUM65515 FKQ65515 FAU65515 EQY65515 EHC65515 DXG65515 DNK65515 DDO65515 CTS65515 CJW65515 CAA65515 BQE65515 BGI65515 AWM65515 AMQ65515 ACU65515 SY65515 JC65515 G65515 WVO12 WLS12 WBW12 VSA12 VIE12 UYI12 UOM12 UEQ12 TUU12 TKY12 TBC12 SRG12 SHK12 RXO12 RNS12 RDW12 QUA12 QKE12 QAI12 PQM12 PGQ12 OWU12 OMY12 ODC12 NTG12 NJK12 MZO12 MPS12 MFW12 LWA12 LME12 LCI12 KSM12 KIQ12 JYU12 JOY12 JFC12 IVG12 ILK12 IBO12 HRS12 HHW12 GYA12 GOE12 GEI12 FUM12 FKQ12 FAU12 EQY12 EHC12 DXG12 DNK12 DDO12 CTS12 CJW12 CAA12 BQE12 BGI12 AWM12 AMQ12 ACU12 SY12 JC12 G12 WVO983017 WLS983017 WBW983017 VSA983017 VIE983017 UYI983017 UOM983017 UEQ983017 TUU983017 TKY983017 TBC983017 SRG983017 SHK983017 RXO983017 RNS983017 RDW983017 QUA983017 QKE983017 QAI983017 PQM983017 PGQ983017 OWU983017 OMY983017 ODC983017 NTG983017 NJK983017 MZO983017 MPS983017 MFW983017 LWA983017 LME983017 LCI983017 KSM983017 KIQ983017 JYU983017 JOY983017 JFC983017 IVG983017 ILK983017 IBO983017 HRS983017 HHW983017 GYA983017 GOE983017 GEI983017 FUM983017 FKQ983017 FAU983017 EQY983017 EHC983017 DXG983017 DNK983017 DDO983017 CTS983017 CJW983017 CAA983017 BQE983017 BGI983017 AWM983017 AMQ983017 ACU983017 SY983017 JC983017 G983017 WVO917481 WLS917481 WBW917481 VSA917481 VIE917481 UYI917481 UOM917481 UEQ917481 TUU917481 TKY917481 TBC917481 SRG917481 SHK917481 RXO917481 RNS917481 RDW917481 QUA917481 QKE917481 QAI917481 PQM917481 PGQ917481 OWU917481 OMY917481 ODC917481 NTG917481 NJK917481 MZO917481 MPS917481 MFW917481 LWA917481 LME917481 LCI917481 KSM917481 KIQ917481 JYU917481 JOY917481 JFC917481 IVG917481 ILK917481 IBO917481 HRS917481 HHW917481 GYA917481 GOE917481 GEI917481 FUM917481 FKQ917481 FAU917481 EQY917481 EHC917481 DXG917481 DNK917481 DDO917481 CTS917481 CJW917481 CAA917481 BQE917481 BGI917481 AWM917481 AMQ917481 ACU917481 SY917481 JC917481 G917481 WVO851945 WLS851945 WBW851945 VSA851945 VIE851945 UYI851945 UOM851945 UEQ851945 TUU851945 TKY851945 TBC851945 SRG851945 SHK851945 RXO851945 RNS851945 RDW851945 QUA851945 QKE851945 QAI851945 PQM851945 PGQ851945 OWU851945 OMY851945 ODC851945 NTG851945 NJK851945 MZO851945 MPS851945 MFW851945 LWA851945 LME851945 LCI851945 KSM851945 KIQ851945 JYU851945 JOY851945 JFC851945 IVG851945 ILK851945 IBO851945 HRS851945 HHW851945 GYA851945 GOE851945 GEI851945 FUM851945 FKQ851945 FAU851945 EQY851945 EHC851945 DXG851945 DNK851945 DDO851945 CTS851945 CJW851945 CAA851945 BQE851945 BGI851945 AWM851945 AMQ851945 ACU851945 SY851945 JC851945 G851945 WVO786409 WLS786409 WBW786409 VSA786409 VIE786409 UYI786409 UOM786409 UEQ786409 TUU786409 TKY786409 TBC786409 SRG786409 SHK786409 RXO786409 RNS786409 RDW786409 QUA786409 QKE786409 QAI786409 PQM786409 PGQ786409 OWU786409 OMY786409 ODC786409 NTG786409 NJK786409 MZO786409 MPS786409 MFW786409 LWA786409 LME786409 LCI786409 KSM786409 KIQ786409 JYU786409 JOY786409 JFC786409 IVG786409 ILK786409 IBO786409 HRS786409 HHW786409 GYA786409 GOE786409 GEI786409 FUM786409 FKQ786409 FAU786409 EQY786409 EHC786409 DXG786409 DNK786409 DDO786409 CTS786409 CJW786409 CAA786409 BQE786409 BGI786409 AWM786409 AMQ786409 ACU786409 SY786409 JC786409 G786409 WVO720873 WLS720873 WBW720873 VSA720873 VIE720873 UYI720873 UOM720873 UEQ720873 TUU720873 TKY720873 TBC720873 SRG720873 SHK720873 RXO720873 RNS720873 RDW720873 QUA720873 QKE720873 QAI720873 PQM720873 PGQ720873 OWU720873 OMY720873 ODC720873 NTG720873 NJK720873 MZO720873 MPS720873 MFW720873 LWA720873 LME720873 LCI720873 KSM720873 KIQ720873 JYU720873 JOY720873 JFC720873 IVG720873 ILK720873 IBO720873 HRS720873 HHW720873 GYA720873 GOE720873 GEI720873 FUM720873 FKQ720873 FAU720873 EQY720873 EHC720873 DXG720873 DNK720873 DDO720873 CTS720873 CJW720873 CAA720873 BQE720873 BGI720873 AWM720873 AMQ720873 ACU720873 SY720873 JC720873 G720873 WVO655337 WLS655337 WBW655337 VSA655337 VIE655337 UYI655337 UOM655337 UEQ655337 TUU655337 TKY655337 TBC655337 SRG655337 SHK655337 RXO655337 RNS655337 RDW655337 QUA655337 QKE655337 QAI655337 PQM655337 PGQ655337 OWU655337 OMY655337 ODC655337 NTG655337 NJK655337 MZO655337 MPS655337 MFW655337 LWA655337 LME655337 LCI655337 KSM655337 KIQ655337 JYU655337 JOY655337 JFC655337 IVG655337 ILK655337 IBO655337 HRS655337 HHW655337 GYA655337 GOE655337 GEI655337 FUM655337 FKQ655337 FAU655337 EQY655337 EHC655337 DXG655337 DNK655337 DDO655337 CTS655337 CJW655337 CAA655337 BQE655337 BGI655337 AWM655337 AMQ655337 ACU655337 SY655337 JC655337 G655337 WVO589801 WLS589801 WBW589801 VSA589801 VIE589801 UYI589801 UOM589801 UEQ589801 TUU589801 TKY589801 TBC589801 SRG589801 SHK589801 RXO589801 RNS589801 RDW589801 QUA589801 QKE589801 QAI589801 PQM589801 PGQ589801 OWU589801 OMY589801 ODC589801 NTG589801 NJK589801 MZO589801 MPS589801 MFW589801 LWA589801 LME589801 LCI589801 KSM589801 KIQ589801 JYU589801 JOY589801 JFC589801 IVG589801 ILK589801 IBO589801 HRS589801 HHW589801 GYA589801 GOE589801 GEI589801 FUM589801 FKQ589801 FAU589801 EQY589801 EHC589801 DXG589801 DNK589801 DDO589801 CTS589801 CJW589801 CAA589801 BQE589801 BGI589801 AWM589801 AMQ589801 ACU589801 SY589801 JC589801 G589801 WVO524265 WLS524265 WBW524265 VSA524265 VIE524265 UYI524265 UOM524265 UEQ524265 TUU524265 TKY524265 TBC524265 SRG524265 SHK524265 RXO524265 RNS524265 RDW524265 QUA524265 QKE524265 QAI524265 PQM524265 PGQ524265 OWU524265 OMY524265 ODC524265 NTG524265 NJK524265 MZO524265 MPS524265 MFW524265 LWA524265 LME524265 LCI524265 KSM524265 KIQ524265 JYU524265 JOY524265 JFC524265 IVG524265 ILK524265 IBO524265 HRS524265 HHW524265 GYA524265 GOE524265 GEI524265 FUM524265 FKQ524265 FAU524265 EQY524265 EHC524265 DXG524265 DNK524265 DDO524265 CTS524265 CJW524265 CAA524265 BQE524265 BGI524265 AWM524265 AMQ524265 ACU524265 SY524265 JC524265 G524265 WVO458729 WLS458729 WBW458729 VSA458729 VIE458729 UYI458729 UOM458729 UEQ458729 TUU458729 TKY458729 TBC458729 SRG458729 SHK458729 RXO458729 RNS458729 RDW458729 QUA458729 QKE458729 QAI458729 PQM458729 PGQ458729 OWU458729 OMY458729 ODC458729 NTG458729 NJK458729 MZO458729 MPS458729 MFW458729 LWA458729 LME458729 LCI458729 KSM458729 KIQ458729 JYU458729 JOY458729 JFC458729 IVG458729 ILK458729 IBO458729 HRS458729 HHW458729 GYA458729 GOE458729 GEI458729 FUM458729 FKQ458729 FAU458729 EQY458729 EHC458729 DXG458729 DNK458729 DDO458729 CTS458729 CJW458729 CAA458729 BQE458729 BGI458729 AWM458729 AMQ458729 ACU458729 SY458729 JC458729 G458729 WVO393193 WLS393193 WBW393193 VSA393193 VIE393193 UYI393193 UOM393193 UEQ393193 TUU393193 TKY393193 TBC393193 SRG393193 SHK393193 RXO393193 RNS393193 RDW393193 QUA393193 QKE393193 QAI393193 PQM393193 PGQ393193 OWU393193 OMY393193 ODC393193 NTG393193 NJK393193 MZO393193 MPS393193 MFW393193 LWA393193 LME393193 LCI393193 KSM393193 KIQ393193 JYU393193 JOY393193 JFC393193 IVG393193 ILK393193 IBO393193 HRS393193 HHW393193 GYA393193 GOE393193 GEI393193 FUM393193 FKQ393193 FAU393193 EQY393193 EHC393193 DXG393193 DNK393193 DDO393193 CTS393193 CJW393193 CAA393193 BQE393193 BGI393193 AWM393193 AMQ393193 ACU393193 SY393193 JC393193 G393193 WVO327657 WLS327657 WBW327657 VSA327657 VIE327657 UYI327657 UOM327657 UEQ327657 TUU327657 TKY327657 TBC327657 SRG327657 SHK327657 RXO327657 RNS327657 RDW327657 QUA327657 QKE327657 QAI327657 PQM327657 PGQ327657 OWU327657 OMY327657 ODC327657 NTG327657 NJK327657 MZO327657 MPS327657 MFW327657 LWA327657 LME327657 LCI327657 KSM327657 KIQ327657 JYU327657 JOY327657 JFC327657 IVG327657 ILK327657 IBO327657 HRS327657 HHW327657 GYA327657 GOE327657 GEI327657 FUM327657 FKQ327657 FAU327657 EQY327657 EHC327657 DXG327657 DNK327657 DDO327657 CTS327657 CJW327657 CAA327657 BQE327657 BGI327657 AWM327657 AMQ327657 ACU327657 SY327657 JC327657 G327657 WVO262121 WLS262121 WBW262121 VSA262121 VIE262121 UYI262121 UOM262121 UEQ262121 TUU262121 TKY262121 TBC262121 SRG262121 SHK262121 RXO262121 RNS262121 RDW262121 QUA262121 QKE262121 QAI262121 PQM262121 PGQ262121 OWU262121 OMY262121 ODC262121 NTG262121 NJK262121 MZO262121 MPS262121 MFW262121 LWA262121 LME262121 LCI262121 KSM262121 KIQ262121 JYU262121 JOY262121 JFC262121 IVG262121 ILK262121 IBO262121 HRS262121 HHW262121 GYA262121 GOE262121 GEI262121 FUM262121 FKQ262121 FAU262121 EQY262121 EHC262121 DXG262121 DNK262121 DDO262121 CTS262121 CJW262121 CAA262121 BQE262121 BGI262121 AWM262121 AMQ262121 ACU262121 SY262121 JC262121 G262121 WVO196585 WLS196585 WBW196585 VSA196585 VIE196585 UYI196585 UOM196585 UEQ196585 TUU196585 TKY196585 TBC196585 SRG196585 SHK196585 RXO196585 RNS196585 RDW196585 QUA196585 QKE196585 QAI196585 PQM196585 PGQ196585 OWU196585 OMY196585 ODC196585 NTG196585 NJK196585 MZO196585 MPS196585 MFW196585 LWA196585 LME196585 LCI196585 KSM196585 KIQ196585 JYU196585 JOY196585 JFC196585 IVG196585 ILK196585 IBO196585 HRS196585 HHW196585 GYA196585 GOE196585 GEI196585 FUM196585 FKQ196585 FAU196585 EQY196585 EHC196585 DXG196585 DNK196585 DDO196585 CTS196585 CJW196585 CAA196585 BQE196585 BGI196585 AWM196585 AMQ196585 ACU196585 SY196585 JC196585 G196585 WVO131049 WLS131049 WBW131049 VSA131049 VIE131049 UYI131049 UOM131049 UEQ131049 TUU131049 TKY131049 TBC131049 SRG131049 SHK131049 RXO131049 RNS131049 RDW131049 QUA131049 QKE131049 QAI131049 PQM131049 PGQ131049 OWU131049 OMY131049 ODC131049 NTG131049 NJK131049 MZO131049 MPS131049 MFW131049 LWA131049 LME131049 LCI131049 KSM131049 KIQ131049 JYU131049 JOY131049 JFC131049 IVG131049 ILK131049 IBO131049 HRS131049 HHW131049 GYA131049 GOE131049 GEI131049 FUM131049 FKQ131049 FAU131049 EQY131049 EHC131049 DXG131049 DNK131049 DDO131049 CTS131049 CJW131049 CAA131049 BQE131049 BGI131049 AWM131049 AMQ131049 ACU131049 SY131049 JC131049 G131049 WVO65513 WLS65513 WBW65513 VSA65513 VIE65513 UYI65513 UOM65513 UEQ65513 TUU65513 TKY65513 TBC65513 SRG65513 SHK65513 RXO65513 RNS65513 RDW65513 QUA65513 QKE65513 QAI65513 PQM65513 PGQ65513 OWU65513 OMY65513 ODC65513 NTG65513 NJK65513 MZO65513 MPS65513 MFW65513 LWA65513 LME65513 LCI65513 KSM65513 KIQ65513 JYU65513 JOY65513 JFC65513 IVG65513 ILK65513 IBO65513 HRS65513 HHW65513 GYA65513 GOE65513 GEI65513 FUM65513 FKQ65513 FAU65513 EQY65513 EHC65513 DXG65513 DNK65513 DDO65513 CTS65513 CJW65513 CAA65513 BQE65513 BGI65513 AWM65513 AMQ65513 ACU65513 SY65513 JC65513 WVO10 WLS10 WBW10 VSA10 VIE10 UYI10 UOM10 UEQ10 TUU10 TKY10 TBC10 SRG10 SHK10 RXO10 RNS10 RDW10 QUA10 QKE10 QAI10 PQM10 PGQ10 OWU10 OMY10 ODC10 NTG10 NJK10 MZO10 MPS10 MFW10 LWA10 LME10 LCI10 KSM10 KIQ10 JYU10 JOY10 JFC10 IVG10 ILK10 IBO10 HRS10 HHW10 GYA10 GOE10 GEI10 FUM10 FKQ10 FAU10 EQY10 EHC10 DXG10 DNK10 DDO10 CTS10 CJW10 CAA10 BQE10 BGI10 AWM10 AMQ10 ACU10 SY10 JC10 G10">
      <formula1>$G$32:$G$123</formula1>
    </dataValidation>
    <dataValidation type="list" errorStyle="warning" allowBlank="1" showInputMessage="1" showErrorMessage="1" errorTitle="FERC ACCOUNT" error="This FERC Account is not included in the drop-down list. Is this the account you want to use?" sqref="D65512:D65554 WVL983016:WVL983058 WLP983016:WLP983058 WBT983016:WBT983058 VRX983016:VRX983058 VIB983016:VIB983058 UYF983016:UYF983058 UOJ983016:UOJ983058 UEN983016:UEN983058 TUR983016:TUR983058 TKV983016:TKV983058 TAZ983016:TAZ983058 SRD983016:SRD983058 SHH983016:SHH983058 RXL983016:RXL983058 RNP983016:RNP983058 RDT983016:RDT983058 QTX983016:QTX983058 QKB983016:QKB983058 QAF983016:QAF983058 PQJ983016:PQJ983058 PGN983016:PGN983058 OWR983016:OWR983058 OMV983016:OMV983058 OCZ983016:OCZ983058 NTD983016:NTD983058 NJH983016:NJH983058 MZL983016:MZL983058 MPP983016:MPP983058 MFT983016:MFT983058 LVX983016:LVX983058 LMB983016:LMB983058 LCF983016:LCF983058 KSJ983016:KSJ983058 KIN983016:KIN983058 JYR983016:JYR983058 JOV983016:JOV983058 JEZ983016:JEZ983058 IVD983016:IVD983058 ILH983016:ILH983058 IBL983016:IBL983058 HRP983016:HRP983058 HHT983016:HHT983058 GXX983016:GXX983058 GOB983016:GOB983058 GEF983016:GEF983058 FUJ983016:FUJ983058 FKN983016:FKN983058 FAR983016:FAR983058 EQV983016:EQV983058 EGZ983016:EGZ983058 DXD983016:DXD983058 DNH983016:DNH983058 DDL983016:DDL983058 CTP983016:CTP983058 CJT983016:CJT983058 BZX983016:BZX983058 BQB983016:BQB983058 BGF983016:BGF983058 AWJ983016:AWJ983058 AMN983016:AMN983058 ACR983016:ACR983058 SV983016:SV983058 IZ983016:IZ983058 D983016:D983058 WVL917480:WVL917522 WLP917480:WLP917522 WBT917480:WBT917522 VRX917480:VRX917522 VIB917480:VIB917522 UYF917480:UYF917522 UOJ917480:UOJ917522 UEN917480:UEN917522 TUR917480:TUR917522 TKV917480:TKV917522 TAZ917480:TAZ917522 SRD917480:SRD917522 SHH917480:SHH917522 RXL917480:RXL917522 RNP917480:RNP917522 RDT917480:RDT917522 QTX917480:QTX917522 QKB917480:QKB917522 QAF917480:QAF917522 PQJ917480:PQJ917522 PGN917480:PGN917522 OWR917480:OWR917522 OMV917480:OMV917522 OCZ917480:OCZ917522 NTD917480:NTD917522 NJH917480:NJH917522 MZL917480:MZL917522 MPP917480:MPP917522 MFT917480:MFT917522 LVX917480:LVX917522 LMB917480:LMB917522 LCF917480:LCF917522 KSJ917480:KSJ917522 KIN917480:KIN917522 JYR917480:JYR917522 JOV917480:JOV917522 JEZ917480:JEZ917522 IVD917480:IVD917522 ILH917480:ILH917522 IBL917480:IBL917522 HRP917480:HRP917522 HHT917480:HHT917522 GXX917480:GXX917522 GOB917480:GOB917522 GEF917480:GEF917522 FUJ917480:FUJ917522 FKN917480:FKN917522 FAR917480:FAR917522 EQV917480:EQV917522 EGZ917480:EGZ917522 DXD917480:DXD917522 DNH917480:DNH917522 DDL917480:DDL917522 CTP917480:CTP917522 CJT917480:CJT917522 BZX917480:BZX917522 BQB917480:BQB917522 BGF917480:BGF917522 AWJ917480:AWJ917522 AMN917480:AMN917522 ACR917480:ACR917522 SV917480:SV917522 IZ917480:IZ917522 D917480:D917522 WVL851944:WVL851986 WLP851944:WLP851986 WBT851944:WBT851986 VRX851944:VRX851986 VIB851944:VIB851986 UYF851944:UYF851986 UOJ851944:UOJ851986 UEN851944:UEN851986 TUR851944:TUR851986 TKV851944:TKV851986 TAZ851944:TAZ851986 SRD851944:SRD851986 SHH851944:SHH851986 RXL851944:RXL851986 RNP851944:RNP851986 RDT851944:RDT851986 QTX851944:QTX851986 QKB851944:QKB851986 QAF851944:QAF851986 PQJ851944:PQJ851986 PGN851944:PGN851986 OWR851944:OWR851986 OMV851944:OMV851986 OCZ851944:OCZ851986 NTD851944:NTD851986 NJH851944:NJH851986 MZL851944:MZL851986 MPP851944:MPP851986 MFT851944:MFT851986 LVX851944:LVX851986 LMB851944:LMB851986 LCF851944:LCF851986 KSJ851944:KSJ851986 KIN851944:KIN851986 JYR851944:JYR851986 JOV851944:JOV851986 JEZ851944:JEZ851986 IVD851944:IVD851986 ILH851944:ILH851986 IBL851944:IBL851986 HRP851944:HRP851986 HHT851944:HHT851986 GXX851944:GXX851986 GOB851944:GOB851986 GEF851944:GEF851986 FUJ851944:FUJ851986 FKN851944:FKN851986 FAR851944:FAR851986 EQV851944:EQV851986 EGZ851944:EGZ851986 DXD851944:DXD851986 DNH851944:DNH851986 DDL851944:DDL851986 CTP851944:CTP851986 CJT851944:CJT851986 BZX851944:BZX851986 BQB851944:BQB851986 BGF851944:BGF851986 AWJ851944:AWJ851986 AMN851944:AMN851986 ACR851944:ACR851986 SV851944:SV851986 IZ851944:IZ851986 D851944:D851986 WVL786408:WVL786450 WLP786408:WLP786450 WBT786408:WBT786450 VRX786408:VRX786450 VIB786408:VIB786450 UYF786408:UYF786450 UOJ786408:UOJ786450 UEN786408:UEN786450 TUR786408:TUR786450 TKV786408:TKV786450 TAZ786408:TAZ786450 SRD786408:SRD786450 SHH786408:SHH786450 RXL786408:RXL786450 RNP786408:RNP786450 RDT786408:RDT786450 QTX786408:QTX786450 QKB786408:QKB786450 QAF786408:QAF786450 PQJ786408:PQJ786450 PGN786408:PGN786450 OWR786408:OWR786450 OMV786408:OMV786450 OCZ786408:OCZ786450 NTD786408:NTD786450 NJH786408:NJH786450 MZL786408:MZL786450 MPP786408:MPP786450 MFT786408:MFT786450 LVX786408:LVX786450 LMB786408:LMB786450 LCF786408:LCF786450 KSJ786408:KSJ786450 KIN786408:KIN786450 JYR786408:JYR786450 JOV786408:JOV786450 JEZ786408:JEZ786450 IVD786408:IVD786450 ILH786408:ILH786450 IBL786408:IBL786450 HRP786408:HRP786450 HHT786408:HHT786450 GXX786408:GXX786450 GOB786408:GOB786450 GEF786408:GEF786450 FUJ786408:FUJ786450 FKN786408:FKN786450 FAR786408:FAR786450 EQV786408:EQV786450 EGZ786408:EGZ786450 DXD786408:DXD786450 DNH786408:DNH786450 DDL786408:DDL786450 CTP786408:CTP786450 CJT786408:CJT786450 BZX786408:BZX786450 BQB786408:BQB786450 BGF786408:BGF786450 AWJ786408:AWJ786450 AMN786408:AMN786450 ACR786408:ACR786450 SV786408:SV786450 IZ786408:IZ786450 D786408:D786450 WVL720872:WVL720914 WLP720872:WLP720914 WBT720872:WBT720914 VRX720872:VRX720914 VIB720872:VIB720914 UYF720872:UYF720914 UOJ720872:UOJ720914 UEN720872:UEN720914 TUR720872:TUR720914 TKV720872:TKV720914 TAZ720872:TAZ720914 SRD720872:SRD720914 SHH720872:SHH720914 RXL720872:RXL720914 RNP720872:RNP720914 RDT720872:RDT720914 QTX720872:QTX720914 QKB720872:QKB720914 QAF720872:QAF720914 PQJ720872:PQJ720914 PGN720872:PGN720914 OWR720872:OWR720914 OMV720872:OMV720914 OCZ720872:OCZ720914 NTD720872:NTD720914 NJH720872:NJH720914 MZL720872:MZL720914 MPP720872:MPP720914 MFT720872:MFT720914 LVX720872:LVX720914 LMB720872:LMB720914 LCF720872:LCF720914 KSJ720872:KSJ720914 KIN720872:KIN720914 JYR720872:JYR720914 JOV720872:JOV720914 JEZ720872:JEZ720914 IVD720872:IVD720914 ILH720872:ILH720914 IBL720872:IBL720914 HRP720872:HRP720914 HHT720872:HHT720914 GXX720872:GXX720914 GOB720872:GOB720914 GEF720872:GEF720914 FUJ720872:FUJ720914 FKN720872:FKN720914 FAR720872:FAR720914 EQV720872:EQV720914 EGZ720872:EGZ720914 DXD720872:DXD720914 DNH720872:DNH720914 DDL720872:DDL720914 CTP720872:CTP720914 CJT720872:CJT720914 BZX720872:BZX720914 BQB720872:BQB720914 BGF720872:BGF720914 AWJ720872:AWJ720914 AMN720872:AMN720914 ACR720872:ACR720914 SV720872:SV720914 IZ720872:IZ720914 D720872:D720914 WVL655336:WVL655378 WLP655336:WLP655378 WBT655336:WBT655378 VRX655336:VRX655378 VIB655336:VIB655378 UYF655336:UYF655378 UOJ655336:UOJ655378 UEN655336:UEN655378 TUR655336:TUR655378 TKV655336:TKV655378 TAZ655336:TAZ655378 SRD655336:SRD655378 SHH655336:SHH655378 RXL655336:RXL655378 RNP655336:RNP655378 RDT655336:RDT655378 QTX655336:QTX655378 QKB655336:QKB655378 QAF655336:QAF655378 PQJ655336:PQJ655378 PGN655336:PGN655378 OWR655336:OWR655378 OMV655336:OMV655378 OCZ655336:OCZ655378 NTD655336:NTD655378 NJH655336:NJH655378 MZL655336:MZL655378 MPP655336:MPP655378 MFT655336:MFT655378 LVX655336:LVX655378 LMB655336:LMB655378 LCF655336:LCF655378 KSJ655336:KSJ655378 KIN655336:KIN655378 JYR655336:JYR655378 JOV655336:JOV655378 JEZ655336:JEZ655378 IVD655336:IVD655378 ILH655336:ILH655378 IBL655336:IBL655378 HRP655336:HRP655378 HHT655336:HHT655378 GXX655336:GXX655378 GOB655336:GOB655378 GEF655336:GEF655378 FUJ655336:FUJ655378 FKN655336:FKN655378 FAR655336:FAR655378 EQV655336:EQV655378 EGZ655336:EGZ655378 DXD655336:DXD655378 DNH655336:DNH655378 DDL655336:DDL655378 CTP655336:CTP655378 CJT655336:CJT655378 BZX655336:BZX655378 BQB655336:BQB655378 BGF655336:BGF655378 AWJ655336:AWJ655378 AMN655336:AMN655378 ACR655336:ACR655378 SV655336:SV655378 IZ655336:IZ655378 D655336:D655378 WVL589800:WVL589842 WLP589800:WLP589842 WBT589800:WBT589842 VRX589800:VRX589842 VIB589800:VIB589842 UYF589800:UYF589842 UOJ589800:UOJ589842 UEN589800:UEN589842 TUR589800:TUR589842 TKV589800:TKV589842 TAZ589800:TAZ589842 SRD589800:SRD589842 SHH589800:SHH589842 RXL589800:RXL589842 RNP589800:RNP589842 RDT589800:RDT589842 QTX589800:QTX589842 QKB589800:QKB589842 QAF589800:QAF589842 PQJ589800:PQJ589842 PGN589800:PGN589842 OWR589800:OWR589842 OMV589800:OMV589842 OCZ589800:OCZ589842 NTD589800:NTD589842 NJH589800:NJH589842 MZL589800:MZL589842 MPP589800:MPP589842 MFT589800:MFT589842 LVX589800:LVX589842 LMB589800:LMB589842 LCF589800:LCF589842 KSJ589800:KSJ589842 KIN589800:KIN589842 JYR589800:JYR589842 JOV589800:JOV589842 JEZ589800:JEZ589842 IVD589800:IVD589842 ILH589800:ILH589842 IBL589800:IBL589842 HRP589800:HRP589842 HHT589800:HHT589842 GXX589800:GXX589842 GOB589800:GOB589842 GEF589800:GEF589842 FUJ589800:FUJ589842 FKN589800:FKN589842 FAR589800:FAR589842 EQV589800:EQV589842 EGZ589800:EGZ589842 DXD589800:DXD589842 DNH589800:DNH589842 DDL589800:DDL589842 CTP589800:CTP589842 CJT589800:CJT589842 BZX589800:BZX589842 BQB589800:BQB589842 BGF589800:BGF589842 AWJ589800:AWJ589842 AMN589800:AMN589842 ACR589800:ACR589842 SV589800:SV589842 IZ589800:IZ589842 D589800:D589842 WVL524264:WVL524306 WLP524264:WLP524306 WBT524264:WBT524306 VRX524264:VRX524306 VIB524264:VIB524306 UYF524264:UYF524306 UOJ524264:UOJ524306 UEN524264:UEN524306 TUR524264:TUR524306 TKV524264:TKV524306 TAZ524264:TAZ524306 SRD524264:SRD524306 SHH524264:SHH524306 RXL524264:RXL524306 RNP524264:RNP524306 RDT524264:RDT524306 QTX524264:QTX524306 QKB524264:QKB524306 QAF524264:QAF524306 PQJ524264:PQJ524306 PGN524264:PGN524306 OWR524264:OWR524306 OMV524264:OMV524306 OCZ524264:OCZ524306 NTD524264:NTD524306 NJH524264:NJH524306 MZL524264:MZL524306 MPP524264:MPP524306 MFT524264:MFT524306 LVX524264:LVX524306 LMB524264:LMB524306 LCF524264:LCF524306 KSJ524264:KSJ524306 KIN524264:KIN524306 JYR524264:JYR524306 JOV524264:JOV524306 JEZ524264:JEZ524306 IVD524264:IVD524306 ILH524264:ILH524306 IBL524264:IBL524306 HRP524264:HRP524306 HHT524264:HHT524306 GXX524264:GXX524306 GOB524264:GOB524306 GEF524264:GEF524306 FUJ524264:FUJ524306 FKN524264:FKN524306 FAR524264:FAR524306 EQV524264:EQV524306 EGZ524264:EGZ524306 DXD524264:DXD524306 DNH524264:DNH524306 DDL524264:DDL524306 CTP524264:CTP524306 CJT524264:CJT524306 BZX524264:BZX524306 BQB524264:BQB524306 BGF524264:BGF524306 AWJ524264:AWJ524306 AMN524264:AMN524306 ACR524264:ACR524306 SV524264:SV524306 IZ524264:IZ524306 D524264:D524306 WVL458728:WVL458770 WLP458728:WLP458770 WBT458728:WBT458770 VRX458728:VRX458770 VIB458728:VIB458770 UYF458728:UYF458770 UOJ458728:UOJ458770 UEN458728:UEN458770 TUR458728:TUR458770 TKV458728:TKV458770 TAZ458728:TAZ458770 SRD458728:SRD458770 SHH458728:SHH458770 RXL458728:RXL458770 RNP458728:RNP458770 RDT458728:RDT458770 QTX458728:QTX458770 QKB458728:QKB458770 QAF458728:QAF458770 PQJ458728:PQJ458770 PGN458728:PGN458770 OWR458728:OWR458770 OMV458728:OMV458770 OCZ458728:OCZ458770 NTD458728:NTD458770 NJH458728:NJH458770 MZL458728:MZL458770 MPP458728:MPP458770 MFT458728:MFT458770 LVX458728:LVX458770 LMB458728:LMB458770 LCF458728:LCF458770 KSJ458728:KSJ458770 KIN458728:KIN458770 JYR458728:JYR458770 JOV458728:JOV458770 JEZ458728:JEZ458770 IVD458728:IVD458770 ILH458728:ILH458770 IBL458728:IBL458770 HRP458728:HRP458770 HHT458728:HHT458770 GXX458728:GXX458770 GOB458728:GOB458770 GEF458728:GEF458770 FUJ458728:FUJ458770 FKN458728:FKN458770 FAR458728:FAR458770 EQV458728:EQV458770 EGZ458728:EGZ458770 DXD458728:DXD458770 DNH458728:DNH458770 DDL458728:DDL458770 CTP458728:CTP458770 CJT458728:CJT458770 BZX458728:BZX458770 BQB458728:BQB458770 BGF458728:BGF458770 AWJ458728:AWJ458770 AMN458728:AMN458770 ACR458728:ACR458770 SV458728:SV458770 IZ458728:IZ458770 D458728:D458770 WVL393192:WVL393234 WLP393192:WLP393234 WBT393192:WBT393234 VRX393192:VRX393234 VIB393192:VIB393234 UYF393192:UYF393234 UOJ393192:UOJ393234 UEN393192:UEN393234 TUR393192:TUR393234 TKV393192:TKV393234 TAZ393192:TAZ393234 SRD393192:SRD393234 SHH393192:SHH393234 RXL393192:RXL393234 RNP393192:RNP393234 RDT393192:RDT393234 QTX393192:QTX393234 QKB393192:QKB393234 QAF393192:QAF393234 PQJ393192:PQJ393234 PGN393192:PGN393234 OWR393192:OWR393234 OMV393192:OMV393234 OCZ393192:OCZ393234 NTD393192:NTD393234 NJH393192:NJH393234 MZL393192:MZL393234 MPP393192:MPP393234 MFT393192:MFT393234 LVX393192:LVX393234 LMB393192:LMB393234 LCF393192:LCF393234 KSJ393192:KSJ393234 KIN393192:KIN393234 JYR393192:JYR393234 JOV393192:JOV393234 JEZ393192:JEZ393234 IVD393192:IVD393234 ILH393192:ILH393234 IBL393192:IBL393234 HRP393192:HRP393234 HHT393192:HHT393234 GXX393192:GXX393234 GOB393192:GOB393234 GEF393192:GEF393234 FUJ393192:FUJ393234 FKN393192:FKN393234 FAR393192:FAR393234 EQV393192:EQV393234 EGZ393192:EGZ393234 DXD393192:DXD393234 DNH393192:DNH393234 DDL393192:DDL393234 CTP393192:CTP393234 CJT393192:CJT393234 BZX393192:BZX393234 BQB393192:BQB393234 BGF393192:BGF393234 AWJ393192:AWJ393234 AMN393192:AMN393234 ACR393192:ACR393234 SV393192:SV393234 IZ393192:IZ393234 D393192:D393234 WVL327656:WVL327698 WLP327656:WLP327698 WBT327656:WBT327698 VRX327656:VRX327698 VIB327656:VIB327698 UYF327656:UYF327698 UOJ327656:UOJ327698 UEN327656:UEN327698 TUR327656:TUR327698 TKV327656:TKV327698 TAZ327656:TAZ327698 SRD327656:SRD327698 SHH327656:SHH327698 RXL327656:RXL327698 RNP327656:RNP327698 RDT327656:RDT327698 QTX327656:QTX327698 QKB327656:QKB327698 QAF327656:QAF327698 PQJ327656:PQJ327698 PGN327656:PGN327698 OWR327656:OWR327698 OMV327656:OMV327698 OCZ327656:OCZ327698 NTD327656:NTD327698 NJH327656:NJH327698 MZL327656:MZL327698 MPP327656:MPP327698 MFT327656:MFT327698 LVX327656:LVX327698 LMB327656:LMB327698 LCF327656:LCF327698 KSJ327656:KSJ327698 KIN327656:KIN327698 JYR327656:JYR327698 JOV327656:JOV327698 JEZ327656:JEZ327698 IVD327656:IVD327698 ILH327656:ILH327698 IBL327656:IBL327698 HRP327656:HRP327698 HHT327656:HHT327698 GXX327656:GXX327698 GOB327656:GOB327698 GEF327656:GEF327698 FUJ327656:FUJ327698 FKN327656:FKN327698 FAR327656:FAR327698 EQV327656:EQV327698 EGZ327656:EGZ327698 DXD327656:DXD327698 DNH327656:DNH327698 DDL327656:DDL327698 CTP327656:CTP327698 CJT327656:CJT327698 BZX327656:BZX327698 BQB327656:BQB327698 BGF327656:BGF327698 AWJ327656:AWJ327698 AMN327656:AMN327698 ACR327656:ACR327698 SV327656:SV327698 IZ327656:IZ327698 D327656:D327698 WVL262120:WVL262162 WLP262120:WLP262162 WBT262120:WBT262162 VRX262120:VRX262162 VIB262120:VIB262162 UYF262120:UYF262162 UOJ262120:UOJ262162 UEN262120:UEN262162 TUR262120:TUR262162 TKV262120:TKV262162 TAZ262120:TAZ262162 SRD262120:SRD262162 SHH262120:SHH262162 RXL262120:RXL262162 RNP262120:RNP262162 RDT262120:RDT262162 QTX262120:QTX262162 QKB262120:QKB262162 QAF262120:QAF262162 PQJ262120:PQJ262162 PGN262120:PGN262162 OWR262120:OWR262162 OMV262120:OMV262162 OCZ262120:OCZ262162 NTD262120:NTD262162 NJH262120:NJH262162 MZL262120:MZL262162 MPP262120:MPP262162 MFT262120:MFT262162 LVX262120:LVX262162 LMB262120:LMB262162 LCF262120:LCF262162 KSJ262120:KSJ262162 KIN262120:KIN262162 JYR262120:JYR262162 JOV262120:JOV262162 JEZ262120:JEZ262162 IVD262120:IVD262162 ILH262120:ILH262162 IBL262120:IBL262162 HRP262120:HRP262162 HHT262120:HHT262162 GXX262120:GXX262162 GOB262120:GOB262162 GEF262120:GEF262162 FUJ262120:FUJ262162 FKN262120:FKN262162 FAR262120:FAR262162 EQV262120:EQV262162 EGZ262120:EGZ262162 DXD262120:DXD262162 DNH262120:DNH262162 DDL262120:DDL262162 CTP262120:CTP262162 CJT262120:CJT262162 BZX262120:BZX262162 BQB262120:BQB262162 BGF262120:BGF262162 AWJ262120:AWJ262162 AMN262120:AMN262162 ACR262120:ACR262162 SV262120:SV262162 IZ262120:IZ262162 D262120:D262162 WVL196584:WVL196626 WLP196584:WLP196626 WBT196584:WBT196626 VRX196584:VRX196626 VIB196584:VIB196626 UYF196584:UYF196626 UOJ196584:UOJ196626 UEN196584:UEN196626 TUR196584:TUR196626 TKV196584:TKV196626 TAZ196584:TAZ196626 SRD196584:SRD196626 SHH196584:SHH196626 RXL196584:RXL196626 RNP196584:RNP196626 RDT196584:RDT196626 QTX196584:QTX196626 QKB196584:QKB196626 QAF196584:QAF196626 PQJ196584:PQJ196626 PGN196584:PGN196626 OWR196584:OWR196626 OMV196584:OMV196626 OCZ196584:OCZ196626 NTD196584:NTD196626 NJH196584:NJH196626 MZL196584:MZL196626 MPP196584:MPP196626 MFT196584:MFT196626 LVX196584:LVX196626 LMB196584:LMB196626 LCF196584:LCF196626 KSJ196584:KSJ196626 KIN196584:KIN196626 JYR196584:JYR196626 JOV196584:JOV196626 JEZ196584:JEZ196626 IVD196584:IVD196626 ILH196584:ILH196626 IBL196584:IBL196626 HRP196584:HRP196626 HHT196584:HHT196626 GXX196584:GXX196626 GOB196584:GOB196626 GEF196584:GEF196626 FUJ196584:FUJ196626 FKN196584:FKN196626 FAR196584:FAR196626 EQV196584:EQV196626 EGZ196584:EGZ196626 DXD196584:DXD196626 DNH196584:DNH196626 DDL196584:DDL196626 CTP196584:CTP196626 CJT196584:CJT196626 BZX196584:BZX196626 BQB196584:BQB196626 BGF196584:BGF196626 AWJ196584:AWJ196626 AMN196584:AMN196626 ACR196584:ACR196626 SV196584:SV196626 IZ196584:IZ196626 D196584:D196626 WVL131048:WVL131090 WLP131048:WLP131090 WBT131048:WBT131090 VRX131048:VRX131090 VIB131048:VIB131090 UYF131048:UYF131090 UOJ131048:UOJ131090 UEN131048:UEN131090 TUR131048:TUR131090 TKV131048:TKV131090 TAZ131048:TAZ131090 SRD131048:SRD131090 SHH131048:SHH131090 RXL131048:RXL131090 RNP131048:RNP131090 RDT131048:RDT131090 QTX131048:QTX131090 QKB131048:QKB131090 QAF131048:QAF131090 PQJ131048:PQJ131090 PGN131048:PGN131090 OWR131048:OWR131090 OMV131048:OMV131090 OCZ131048:OCZ131090 NTD131048:NTD131090 NJH131048:NJH131090 MZL131048:MZL131090 MPP131048:MPP131090 MFT131048:MFT131090 LVX131048:LVX131090 LMB131048:LMB131090 LCF131048:LCF131090 KSJ131048:KSJ131090 KIN131048:KIN131090 JYR131048:JYR131090 JOV131048:JOV131090 JEZ131048:JEZ131090 IVD131048:IVD131090 ILH131048:ILH131090 IBL131048:IBL131090 HRP131048:HRP131090 HHT131048:HHT131090 GXX131048:GXX131090 GOB131048:GOB131090 GEF131048:GEF131090 FUJ131048:FUJ131090 FKN131048:FKN131090 FAR131048:FAR131090 EQV131048:EQV131090 EGZ131048:EGZ131090 DXD131048:DXD131090 DNH131048:DNH131090 DDL131048:DDL131090 CTP131048:CTP131090 CJT131048:CJT131090 BZX131048:BZX131090 BQB131048:BQB131090 BGF131048:BGF131090 AWJ131048:AWJ131090 AMN131048:AMN131090 ACR131048:ACR131090 SV131048:SV131090 IZ131048:IZ131090 D131048:D131090 WVL65512:WVL65554 WLP65512:WLP65554 WBT65512:WBT65554 VRX65512:VRX65554 VIB65512:VIB65554 UYF65512:UYF65554 UOJ65512:UOJ65554 UEN65512:UEN65554 TUR65512:TUR65554 TKV65512:TKV65554 TAZ65512:TAZ65554 SRD65512:SRD65554 SHH65512:SHH65554 RXL65512:RXL65554 RNP65512:RNP65554 RDT65512:RDT65554 QTX65512:QTX65554 QKB65512:QKB65554 QAF65512:QAF65554 PQJ65512:PQJ65554 PGN65512:PGN65554 OWR65512:OWR65554 OMV65512:OMV65554 OCZ65512:OCZ65554 NTD65512:NTD65554 NJH65512:NJH65554 MZL65512:MZL65554 MPP65512:MPP65554 MFT65512:MFT65554 LVX65512:LVX65554 LMB65512:LMB65554 LCF65512:LCF65554 KSJ65512:KSJ65554 KIN65512:KIN65554 JYR65512:JYR65554 JOV65512:JOV65554 JEZ65512:JEZ65554 IVD65512:IVD65554 ILH65512:ILH65554 IBL65512:IBL65554 HRP65512:HRP65554 HHT65512:HHT65554 GXX65512:GXX65554 GOB65512:GOB65554 GEF65512:GEF65554 FUJ65512:FUJ65554 FKN65512:FKN65554 FAR65512:FAR65554 EQV65512:EQV65554 EGZ65512:EGZ65554 DXD65512:DXD65554 DNH65512:DNH65554 DDL65512:DDL65554 CTP65512:CTP65554 CJT65512:CJT65554 BZX65512:BZX65554 BQB65512:BQB65554 BGF65512:BGF65554 AWJ65512:AWJ65554 AMN65512:AMN65554 ACR65512:ACR65554 SV65512:SV65554 IZ65512:IZ65554 WVL9:WVL18 WLP9:WLP18 WBT9:WBT18 VRX9:VRX18 VIB9:VIB18 UYF9:UYF18 UOJ9:UOJ18 UEN9:UEN18 TUR9:TUR18 TKV9:TKV18 TAZ9:TAZ18 SRD9:SRD18 SHH9:SHH18 RXL9:RXL18 RNP9:RNP18 RDT9:RDT18 QTX9:QTX18 QKB9:QKB18 QAF9:QAF18 PQJ9:PQJ18 PGN9:PGN18 OWR9:OWR18 OMV9:OMV18 OCZ9:OCZ18 NTD9:NTD18 NJH9:NJH18 MZL9:MZL18 MPP9:MPP18 MFT9:MFT18 LVX9:LVX18 LMB9:LMB18 LCF9:LCF18 KSJ9:KSJ18 KIN9:KIN18 JYR9:JYR18 JOV9:JOV18 JEZ9:JEZ18 IVD9:IVD18 ILH9:ILH18 IBL9:IBL18 HRP9:HRP18 HHT9:HHT18 GXX9:GXX18 GOB9:GOB18 GEF9:GEF18 FUJ9:FUJ18 FKN9:FKN18 FAR9:FAR18 EQV9:EQV18 EGZ9:EGZ18 DXD9:DXD18 DNH9:DNH18 DDL9:DDL18 CTP9:CTP18 CJT9:CJT18 BZX9:BZX18 BQB9:BQB18 BGF9:BGF18 AWJ9:AWJ18 AMN9:AMN18 ACR9:ACR18 SV9:SV18 IZ9:IZ18 D9:D18">
      <formula1>$D$32:$D$366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12:E65554 JA65512:JA65554 SW65512:SW65554 ACS65512:ACS65554 AMO65512:AMO65554 AWK65512:AWK65554 BGG65512:BGG65554 BQC65512:BQC65554 BZY65512:BZY65554 CJU65512:CJU65554 CTQ65512:CTQ65554 DDM65512:DDM65554 DNI65512:DNI65554 DXE65512:DXE65554 EHA65512:EHA65554 EQW65512:EQW65554 FAS65512:FAS65554 FKO65512:FKO65554 FUK65512:FUK65554 GEG65512:GEG65554 GOC65512:GOC65554 GXY65512:GXY65554 HHU65512:HHU65554 HRQ65512:HRQ65554 IBM65512:IBM65554 ILI65512:ILI65554 IVE65512:IVE65554 JFA65512:JFA65554 JOW65512:JOW65554 JYS65512:JYS65554 KIO65512:KIO65554 KSK65512:KSK65554 LCG65512:LCG65554 LMC65512:LMC65554 LVY65512:LVY65554 MFU65512:MFU65554 MPQ65512:MPQ65554 MZM65512:MZM65554 NJI65512:NJI65554 NTE65512:NTE65554 ODA65512:ODA65554 OMW65512:OMW65554 OWS65512:OWS65554 PGO65512:PGO65554 PQK65512:PQK65554 QAG65512:QAG65554 QKC65512:QKC65554 QTY65512:QTY65554 RDU65512:RDU65554 RNQ65512:RNQ65554 RXM65512:RXM65554 SHI65512:SHI65554 SRE65512:SRE65554 TBA65512:TBA65554 TKW65512:TKW65554 TUS65512:TUS65554 UEO65512:UEO65554 UOK65512:UOK65554 UYG65512:UYG65554 VIC65512:VIC65554 VRY65512:VRY65554 WBU65512:WBU65554 WLQ65512:WLQ65554 WVM65512:WVM65554 E131048:E131090 JA131048:JA131090 SW131048:SW131090 ACS131048:ACS131090 AMO131048:AMO131090 AWK131048:AWK131090 BGG131048:BGG131090 BQC131048:BQC131090 BZY131048:BZY131090 CJU131048:CJU131090 CTQ131048:CTQ131090 DDM131048:DDM131090 DNI131048:DNI131090 DXE131048:DXE131090 EHA131048:EHA131090 EQW131048:EQW131090 FAS131048:FAS131090 FKO131048:FKO131090 FUK131048:FUK131090 GEG131048:GEG131090 GOC131048:GOC131090 GXY131048:GXY131090 HHU131048:HHU131090 HRQ131048:HRQ131090 IBM131048:IBM131090 ILI131048:ILI131090 IVE131048:IVE131090 JFA131048:JFA131090 JOW131048:JOW131090 JYS131048:JYS131090 KIO131048:KIO131090 KSK131048:KSK131090 LCG131048:LCG131090 LMC131048:LMC131090 LVY131048:LVY131090 MFU131048:MFU131090 MPQ131048:MPQ131090 MZM131048:MZM131090 NJI131048:NJI131090 NTE131048:NTE131090 ODA131048:ODA131090 OMW131048:OMW131090 OWS131048:OWS131090 PGO131048:PGO131090 PQK131048:PQK131090 QAG131048:QAG131090 QKC131048:QKC131090 QTY131048:QTY131090 RDU131048:RDU131090 RNQ131048:RNQ131090 RXM131048:RXM131090 SHI131048:SHI131090 SRE131048:SRE131090 TBA131048:TBA131090 TKW131048:TKW131090 TUS131048:TUS131090 UEO131048:UEO131090 UOK131048:UOK131090 UYG131048:UYG131090 VIC131048:VIC131090 VRY131048:VRY131090 WBU131048:WBU131090 WLQ131048:WLQ131090 WVM131048:WVM131090 E196584:E196626 JA196584:JA196626 SW196584:SW196626 ACS196584:ACS196626 AMO196584:AMO196626 AWK196584:AWK196626 BGG196584:BGG196626 BQC196584:BQC196626 BZY196584:BZY196626 CJU196584:CJU196626 CTQ196584:CTQ196626 DDM196584:DDM196626 DNI196584:DNI196626 DXE196584:DXE196626 EHA196584:EHA196626 EQW196584:EQW196626 FAS196584:FAS196626 FKO196584:FKO196626 FUK196584:FUK196626 GEG196584:GEG196626 GOC196584:GOC196626 GXY196584:GXY196626 HHU196584:HHU196626 HRQ196584:HRQ196626 IBM196584:IBM196626 ILI196584:ILI196626 IVE196584:IVE196626 JFA196584:JFA196626 JOW196584:JOW196626 JYS196584:JYS196626 KIO196584:KIO196626 KSK196584:KSK196626 LCG196584:LCG196626 LMC196584:LMC196626 LVY196584:LVY196626 MFU196584:MFU196626 MPQ196584:MPQ196626 MZM196584:MZM196626 NJI196584:NJI196626 NTE196584:NTE196626 ODA196584:ODA196626 OMW196584:OMW196626 OWS196584:OWS196626 PGO196584:PGO196626 PQK196584:PQK196626 QAG196584:QAG196626 QKC196584:QKC196626 QTY196584:QTY196626 RDU196584:RDU196626 RNQ196584:RNQ196626 RXM196584:RXM196626 SHI196584:SHI196626 SRE196584:SRE196626 TBA196584:TBA196626 TKW196584:TKW196626 TUS196584:TUS196626 UEO196584:UEO196626 UOK196584:UOK196626 UYG196584:UYG196626 VIC196584:VIC196626 VRY196584:VRY196626 WBU196584:WBU196626 WLQ196584:WLQ196626 WVM196584:WVM196626 E262120:E262162 JA262120:JA262162 SW262120:SW262162 ACS262120:ACS262162 AMO262120:AMO262162 AWK262120:AWK262162 BGG262120:BGG262162 BQC262120:BQC262162 BZY262120:BZY262162 CJU262120:CJU262162 CTQ262120:CTQ262162 DDM262120:DDM262162 DNI262120:DNI262162 DXE262120:DXE262162 EHA262120:EHA262162 EQW262120:EQW262162 FAS262120:FAS262162 FKO262120:FKO262162 FUK262120:FUK262162 GEG262120:GEG262162 GOC262120:GOC262162 GXY262120:GXY262162 HHU262120:HHU262162 HRQ262120:HRQ262162 IBM262120:IBM262162 ILI262120:ILI262162 IVE262120:IVE262162 JFA262120:JFA262162 JOW262120:JOW262162 JYS262120:JYS262162 KIO262120:KIO262162 KSK262120:KSK262162 LCG262120:LCG262162 LMC262120:LMC262162 LVY262120:LVY262162 MFU262120:MFU262162 MPQ262120:MPQ262162 MZM262120:MZM262162 NJI262120:NJI262162 NTE262120:NTE262162 ODA262120:ODA262162 OMW262120:OMW262162 OWS262120:OWS262162 PGO262120:PGO262162 PQK262120:PQK262162 QAG262120:QAG262162 QKC262120:QKC262162 QTY262120:QTY262162 RDU262120:RDU262162 RNQ262120:RNQ262162 RXM262120:RXM262162 SHI262120:SHI262162 SRE262120:SRE262162 TBA262120:TBA262162 TKW262120:TKW262162 TUS262120:TUS262162 UEO262120:UEO262162 UOK262120:UOK262162 UYG262120:UYG262162 VIC262120:VIC262162 VRY262120:VRY262162 WBU262120:WBU262162 WLQ262120:WLQ262162 WVM262120:WVM262162 E327656:E327698 JA327656:JA327698 SW327656:SW327698 ACS327656:ACS327698 AMO327656:AMO327698 AWK327656:AWK327698 BGG327656:BGG327698 BQC327656:BQC327698 BZY327656:BZY327698 CJU327656:CJU327698 CTQ327656:CTQ327698 DDM327656:DDM327698 DNI327656:DNI327698 DXE327656:DXE327698 EHA327656:EHA327698 EQW327656:EQW327698 FAS327656:FAS327698 FKO327656:FKO327698 FUK327656:FUK327698 GEG327656:GEG327698 GOC327656:GOC327698 GXY327656:GXY327698 HHU327656:HHU327698 HRQ327656:HRQ327698 IBM327656:IBM327698 ILI327656:ILI327698 IVE327656:IVE327698 JFA327656:JFA327698 JOW327656:JOW327698 JYS327656:JYS327698 KIO327656:KIO327698 KSK327656:KSK327698 LCG327656:LCG327698 LMC327656:LMC327698 LVY327656:LVY327698 MFU327656:MFU327698 MPQ327656:MPQ327698 MZM327656:MZM327698 NJI327656:NJI327698 NTE327656:NTE327698 ODA327656:ODA327698 OMW327656:OMW327698 OWS327656:OWS327698 PGO327656:PGO327698 PQK327656:PQK327698 QAG327656:QAG327698 QKC327656:QKC327698 QTY327656:QTY327698 RDU327656:RDU327698 RNQ327656:RNQ327698 RXM327656:RXM327698 SHI327656:SHI327698 SRE327656:SRE327698 TBA327656:TBA327698 TKW327656:TKW327698 TUS327656:TUS327698 UEO327656:UEO327698 UOK327656:UOK327698 UYG327656:UYG327698 VIC327656:VIC327698 VRY327656:VRY327698 WBU327656:WBU327698 WLQ327656:WLQ327698 WVM327656:WVM327698 E393192:E393234 JA393192:JA393234 SW393192:SW393234 ACS393192:ACS393234 AMO393192:AMO393234 AWK393192:AWK393234 BGG393192:BGG393234 BQC393192:BQC393234 BZY393192:BZY393234 CJU393192:CJU393234 CTQ393192:CTQ393234 DDM393192:DDM393234 DNI393192:DNI393234 DXE393192:DXE393234 EHA393192:EHA393234 EQW393192:EQW393234 FAS393192:FAS393234 FKO393192:FKO393234 FUK393192:FUK393234 GEG393192:GEG393234 GOC393192:GOC393234 GXY393192:GXY393234 HHU393192:HHU393234 HRQ393192:HRQ393234 IBM393192:IBM393234 ILI393192:ILI393234 IVE393192:IVE393234 JFA393192:JFA393234 JOW393192:JOW393234 JYS393192:JYS393234 KIO393192:KIO393234 KSK393192:KSK393234 LCG393192:LCG393234 LMC393192:LMC393234 LVY393192:LVY393234 MFU393192:MFU393234 MPQ393192:MPQ393234 MZM393192:MZM393234 NJI393192:NJI393234 NTE393192:NTE393234 ODA393192:ODA393234 OMW393192:OMW393234 OWS393192:OWS393234 PGO393192:PGO393234 PQK393192:PQK393234 QAG393192:QAG393234 QKC393192:QKC393234 QTY393192:QTY393234 RDU393192:RDU393234 RNQ393192:RNQ393234 RXM393192:RXM393234 SHI393192:SHI393234 SRE393192:SRE393234 TBA393192:TBA393234 TKW393192:TKW393234 TUS393192:TUS393234 UEO393192:UEO393234 UOK393192:UOK393234 UYG393192:UYG393234 VIC393192:VIC393234 VRY393192:VRY393234 WBU393192:WBU393234 WLQ393192:WLQ393234 WVM393192:WVM393234 E458728:E458770 JA458728:JA458770 SW458728:SW458770 ACS458728:ACS458770 AMO458728:AMO458770 AWK458728:AWK458770 BGG458728:BGG458770 BQC458728:BQC458770 BZY458728:BZY458770 CJU458728:CJU458770 CTQ458728:CTQ458770 DDM458728:DDM458770 DNI458728:DNI458770 DXE458728:DXE458770 EHA458728:EHA458770 EQW458728:EQW458770 FAS458728:FAS458770 FKO458728:FKO458770 FUK458728:FUK458770 GEG458728:GEG458770 GOC458728:GOC458770 GXY458728:GXY458770 HHU458728:HHU458770 HRQ458728:HRQ458770 IBM458728:IBM458770 ILI458728:ILI458770 IVE458728:IVE458770 JFA458728:JFA458770 JOW458728:JOW458770 JYS458728:JYS458770 KIO458728:KIO458770 KSK458728:KSK458770 LCG458728:LCG458770 LMC458728:LMC458770 LVY458728:LVY458770 MFU458728:MFU458770 MPQ458728:MPQ458770 MZM458728:MZM458770 NJI458728:NJI458770 NTE458728:NTE458770 ODA458728:ODA458770 OMW458728:OMW458770 OWS458728:OWS458770 PGO458728:PGO458770 PQK458728:PQK458770 QAG458728:QAG458770 QKC458728:QKC458770 QTY458728:QTY458770 RDU458728:RDU458770 RNQ458728:RNQ458770 RXM458728:RXM458770 SHI458728:SHI458770 SRE458728:SRE458770 TBA458728:TBA458770 TKW458728:TKW458770 TUS458728:TUS458770 UEO458728:UEO458770 UOK458728:UOK458770 UYG458728:UYG458770 VIC458728:VIC458770 VRY458728:VRY458770 WBU458728:WBU458770 WLQ458728:WLQ458770 WVM458728:WVM458770 E524264:E524306 JA524264:JA524306 SW524264:SW524306 ACS524264:ACS524306 AMO524264:AMO524306 AWK524264:AWK524306 BGG524264:BGG524306 BQC524264:BQC524306 BZY524264:BZY524306 CJU524264:CJU524306 CTQ524264:CTQ524306 DDM524264:DDM524306 DNI524264:DNI524306 DXE524264:DXE524306 EHA524264:EHA524306 EQW524264:EQW524306 FAS524264:FAS524306 FKO524264:FKO524306 FUK524264:FUK524306 GEG524264:GEG524306 GOC524264:GOC524306 GXY524264:GXY524306 HHU524264:HHU524306 HRQ524264:HRQ524306 IBM524264:IBM524306 ILI524264:ILI524306 IVE524264:IVE524306 JFA524264:JFA524306 JOW524264:JOW524306 JYS524264:JYS524306 KIO524264:KIO524306 KSK524264:KSK524306 LCG524264:LCG524306 LMC524264:LMC524306 LVY524264:LVY524306 MFU524264:MFU524306 MPQ524264:MPQ524306 MZM524264:MZM524306 NJI524264:NJI524306 NTE524264:NTE524306 ODA524264:ODA524306 OMW524264:OMW524306 OWS524264:OWS524306 PGO524264:PGO524306 PQK524264:PQK524306 QAG524264:QAG524306 QKC524264:QKC524306 QTY524264:QTY524306 RDU524264:RDU524306 RNQ524264:RNQ524306 RXM524264:RXM524306 SHI524264:SHI524306 SRE524264:SRE524306 TBA524264:TBA524306 TKW524264:TKW524306 TUS524264:TUS524306 UEO524264:UEO524306 UOK524264:UOK524306 UYG524264:UYG524306 VIC524264:VIC524306 VRY524264:VRY524306 WBU524264:WBU524306 WLQ524264:WLQ524306 WVM524264:WVM524306 E589800:E589842 JA589800:JA589842 SW589800:SW589842 ACS589800:ACS589842 AMO589800:AMO589842 AWK589800:AWK589842 BGG589800:BGG589842 BQC589800:BQC589842 BZY589800:BZY589842 CJU589800:CJU589842 CTQ589800:CTQ589842 DDM589800:DDM589842 DNI589800:DNI589842 DXE589800:DXE589842 EHA589800:EHA589842 EQW589800:EQW589842 FAS589800:FAS589842 FKO589800:FKO589842 FUK589800:FUK589842 GEG589800:GEG589842 GOC589800:GOC589842 GXY589800:GXY589842 HHU589800:HHU589842 HRQ589800:HRQ589842 IBM589800:IBM589842 ILI589800:ILI589842 IVE589800:IVE589842 JFA589800:JFA589842 JOW589800:JOW589842 JYS589800:JYS589842 KIO589800:KIO589842 KSK589800:KSK589842 LCG589800:LCG589842 LMC589800:LMC589842 LVY589800:LVY589842 MFU589800:MFU589842 MPQ589800:MPQ589842 MZM589800:MZM589842 NJI589800:NJI589842 NTE589800:NTE589842 ODA589800:ODA589842 OMW589800:OMW589842 OWS589800:OWS589842 PGO589800:PGO589842 PQK589800:PQK589842 QAG589800:QAG589842 QKC589800:QKC589842 QTY589800:QTY589842 RDU589800:RDU589842 RNQ589800:RNQ589842 RXM589800:RXM589842 SHI589800:SHI589842 SRE589800:SRE589842 TBA589800:TBA589842 TKW589800:TKW589842 TUS589800:TUS589842 UEO589800:UEO589842 UOK589800:UOK589842 UYG589800:UYG589842 VIC589800:VIC589842 VRY589800:VRY589842 WBU589800:WBU589842 WLQ589800:WLQ589842 WVM589800:WVM589842 E655336:E655378 JA655336:JA655378 SW655336:SW655378 ACS655336:ACS655378 AMO655336:AMO655378 AWK655336:AWK655378 BGG655336:BGG655378 BQC655336:BQC655378 BZY655336:BZY655378 CJU655336:CJU655378 CTQ655336:CTQ655378 DDM655336:DDM655378 DNI655336:DNI655378 DXE655336:DXE655378 EHA655336:EHA655378 EQW655336:EQW655378 FAS655336:FAS655378 FKO655336:FKO655378 FUK655336:FUK655378 GEG655336:GEG655378 GOC655336:GOC655378 GXY655336:GXY655378 HHU655336:HHU655378 HRQ655336:HRQ655378 IBM655336:IBM655378 ILI655336:ILI655378 IVE655336:IVE655378 JFA655336:JFA655378 JOW655336:JOW655378 JYS655336:JYS655378 KIO655336:KIO655378 KSK655336:KSK655378 LCG655336:LCG655378 LMC655336:LMC655378 LVY655336:LVY655378 MFU655336:MFU655378 MPQ655336:MPQ655378 MZM655336:MZM655378 NJI655336:NJI655378 NTE655336:NTE655378 ODA655336:ODA655378 OMW655336:OMW655378 OWS655336:OWS655378 PGO655336:PGO655378 PQK655336:PQK655378 QAG655336:QAG655378 QKC655336:QKC655378 QTY655336:QTY655378 RDU655336:RDU655378 RNQ655336:RNQ655378 RXM655336:RXM655378 SHI655336:SHI655378 SRE655336:SRE655378 TBA655336:TBA655378 TKW655336:TKW655378 TUS655336:TUS655378 UEO655336:UEO655378 UOK655336:UOK655378 UYG655336:UYG655378 VIC655336:VIC655378 VRY655336:VRY655378 WBU655336:WBU655378 WLQ655336:WLQ655378 WVM655336:WVM655378 E720872:E720914 JA720872:JA720914 SW720872:SW720914 ACS720872:ACS720914 AMO720872:AMO720914 AWK720872:AWK720914 BGG720872:BGG720914 BQC720872:BQC720914 BZY720872:BZY720914 CJU720872:CJU720914 CTQ720872:CTQ720914 DDM720872:DDM720914 DNI720872:DNI720914 DXE720872:DXE720914 EHA720872:EHA720914 EQW720872:EQW720914 FAS720872:FAS720914 FKO720872:FKO720914 FUK720872:FUK720914 GEG720872:GEG720914 GOC720872:GOC720914 GXY720872:GXY720914 HHU720872:HHU720914 HRQ720872:HRQ720914 IBM720872:IBM720914 ILI720872:ILI720914 IVE720872:IVE720914 JFA720872:JFA720914 JOW720872:JOW720914 JYS720872:JYS720914 KIO720872:KIO720914 KSK720872:KSK720914 LCG720872:LCG720914 LMC720872:LMC720914 LVY720872:LVY720914 MFU720872:MFU720914 MPQ720872:MPQ720914 MZM720872:MZM720914 NJI720872:NJI720914 NTE720872:NTE720914 ODA720872:ODA720914 OMW720872:OMW720914 OWS720872:OWS720914 PGO720872:PGO720914 PQK720872:PQK720914 QAG720872:QAG720914 QKC720872:QKC720914 QTY720872:QTY720914 RDU720872:RDU720914 RNQ720872:RNQ720914 RXM720872:RXM720914 SHI720872:SHI720914 SRE720872:SRE720914 TBA720872:TBA720914 TKW720872:TKW720914 TUS720872:TUS720914 UEO720872:UEO720914 UOK720872:UOK720914 UYG720872:UYG720914 VIC720872:VIC720914 VRY720872:VRY720914 WBU720872:WBU720914 WLQ720872:WLQ720914 WVM720872:WVM720914 E786408:E786450 JA786408:JA786450 SW786408:SW786450 ACS786408:ACS786450 AMO786408:AMO786450 AWK786408:AWK786450 BGG786408:BGG786450 BQC786408:BQC786450 BZY786408:BZY786450 CJU786408:CJU786450 CTQ786408:CTQ786450 DDM786408:DDM786450 DNI786408:DNI786450 DXE786408:DXE786450 EHA786408:EHA786450 EQW786408:EQW786450 FAS786408:FAS786450 FKO786408:FKO786450 FUK786408:FUK786450 GEG786408:GEG786450 GOC786408:GOC786450 GXY786408:GXY786450 HHU786408:HHU786450 HRQ786408:HRQ786450 IBM786408:IBM786450 ILI786408:ILI786450 IVE786408:IVE786450 JFA786408:JFA786450 JOW786408:JOW786450 JYS786408:JYS786450 KIO786408:KIO786450 KSK786408:KSK786450 LCG786408:LCG786450 LMC786408:LMC786450 LVY786408:LVY786450 MFU786408:MFU786450 MPQ786408:MPQ786450 MZM786408:MZM786450 NJI786408:NJI786450 NTE786408:NTE786450 ODA786408:ODA786450 OMW786408:OMW786450 OWS786408:OWS786450 PGO786408:PGO786450 PQK786408:PQK786450 QAG786408:QAG786450 QKC786408:QKC786450 QTY786408:QTY786450 RDU786408:RDU786450 RNQ786408:RNQ786450 RXM786408:RXM786450 SHI786408:SHI786450 SRE786408:SRE786450 TBA786408:TBA786450 TKW786408:TKW786450 TUS786408:TUS786450 UEO786408:UEO786450 UOK786408:UOK786450 UYG786408:UYG786450 VIC786408:VIC786450 VRY786408:VRY786450 WBU786408:WBU786450 WLQ786408:WLQ786450 WVM786408:WVM786450 E851944:E851986 JA851944:JA851986 SW851944:SW851986 ACS851944:ACS851986 AMO851944:AMO851986 AWK851944:AWK851986 BGG851944:BGG851986 BQC851944:BQC851986 BZY851944:BZY851986 CJU851944:CJU851986 CTQ851944:CTQ851986 DDM851944:DDM851986 DNI851944:DNI851986 DXE851944:DXE851986 EHA851944:EHA851986 EQW851944:EQW851986 FAS851944:FAS851986 FKO851944:FKO851986 FUK851944:FUK851986 GEG851944:GEG851986 GOC851944:GOC851986 GXY851944:GXY851986 HHU851944:HHU851986 HRQ851944:HRQ851986 IBM851944:IBM851986 ILI851944:ILI851986 IVE851944:IVE851986 JFA851944:JFA851986 JOW851944:JOW851986 JYS851944:JYS851986 KIO851944:KIO851986 KSK851944:KSK851986 LCG851944:LCG851986 LMC851944:LMC851986 LVY851944:LVY851986 MFU851944:MFU851986 MPQ851944:MPQ851986 MZM851944:MZM851986 NJI851944:NJI851986 NTE851944:NTE851986 ODA851944:ODA851986 OMW851944:OMW851986 OWS851944:OWS851986 PGO851944:PGO851986 PQK851944:PQK851986 QAG851944:QAG851986 QKC851944:QKC851986 QTY851944:QTY851986 RDU851944:RDU851986 RNQ851944:RNQ851986 RXM851944:RXM851986 SHI851944:SHI851986 SRE851944:SRE851986 TBA851944:TBA851986 TKW851944:TKW851986 TUS851944:TUS851986 UEO851944:UEO851986 UOK851944:UOK851986 UYG851944:UYG851986 VIC851944:VIC851986 VRY851944:VRY851986 WBU851944:WBU851986 WLQ851944:WLQ851986 WVM851944:WVM851986 E917480:E917522 JA917480:JA917522 SW917480:SW917522 ACS917480:ACS917522 AMO917480:AMO917522 AWK917480:AWK917522 BGG917480:BGG917522 BQC917480:BQC917522 BZY917480:BZY917522 CJU917480:CJU917522 CTQ917480:CTQ917522 DDM917480:DDM917522 DNI917480:DNI917522 DXE917480:DXE917522 EHA917480:EHA917522 EQW917480:EQW917522 FAS917480:FAS917522 FKO917480:FKO917522 FUK917480:FUK917522 GEG917480:GEG917522 GOC917480:GOC917522 GXY917480:GXY917522 HHU917480:HHU917522 HRQ917480:HRQ917522 IBM917480:IBM917522 ILI917480:ILI917522 IVE917480:IVE917522 JFA917480:JFA917522 JOW917480:JOW917522 JYS917480:JYS917522 KIO917480:KIO917522 KSK917480:KSK917522 LCG917480:LCG917522 LMC917480:LMC917522 LVY917480:LVY917522 MFU917480:MFU917522 MPQ917480:MPQ917522 MZM917480:MZM917522 NJI917480:NJI917522 NTE917480:NTE917522 ODA917480:ODA917522 OMW917480:OMW917522 OWS917480:OWS917522 PGO917480:PGO917522 PQK917480:PQK917522 QAG917480:QAG917522 QKC917480:QKC917522 QTY917480:QTY917522 RDU917480:RDU917522 RNQ917480:RNQ917522 RXM917480:RXM917522 SHI917480:SHI917522 SRE917480:SRE917522 TBA917480:TBA917522 TKW917480:TKW917522 TUS917480:TUS917522 UEO917480:UEO917522 UOK917480:UOK917522 UYG917480:UYG917522 VIC917480:VIC917522 VRY917480:VRY917522 WBU917480:WBU917522 WLQ917480:WLQ917522 WVM917480:WVM917522 E983016:E983058 JA983016:JA983058 SW983016:SW983058 ACS983016:ACS983058 AMO983016:AMO983058 AWK983016:AWK983058 BGG983016:BGG983058 BQC983016:BQC983058 BZY983016:BZY983058 CJU983016:CJU983058 CTQ983016:CTQ983058 DDM983016:DDM983058 DNI983016:DNI983058 DXE983016:DXE983058 EHA983016:EHA983058 EQW983016:EQW983058 FAS983016:FAS983058 FKO983016:FKO983058 FUK983016:FUK983058 GEG983016:GEG983058 GOC983016:GOC983058 GXY983016:GXY983058 HHU983016:HHU983058 HRQ983016:HRQ983058 IBM983016:IBM983058 ILI983016:ILI983058 IVE983016:IVE983058 JFA983016:JFA983058 JOW983016:JOW983058 JYS983016:JYS983058 KIO983016:KIO983058 KSK983016:KSK983058 LCG983016:LCG983058 LMC983016:LMC983058 LVY983016:LVY983058 MFU983016:MFU983058 MPQ983016:MPQ983058 MZM983016:MZM983058 NJI983016:NJI983058 NTE983016:NTE983058 ODA983016:ODA983058 OMW983016:OMW983058 OWS983016:OWS983058 PGO983016:PGO983058 PQK983016:PQK983058 QAG983016:QAG983058 QKC983016:QKC983058 QTY983016:QTY983058 RDU983016:RDU983058 RNQ983016:RNQ983058 RXM983016:RXM983058 SHI983016:SHI983058 SRE983016:SRE983058 TBA983016:TBA983058 TKW983016:TKW983058 TUS983016:TUS983058 UEO983016:UEO983058 UOK983016:UOK983058 UYG983016:UYG983058 VIC983016:VIC983058 VRY983016:VRY983058 WBU983016:WBU983058 WLQ983016:WLQ983058 WVM983016:WVM983058 WVM9:WVM18 WLQ9:WLQ18 WBU9:WBU18 VRY9:VRY18 VIC9:VIC18 UYG9:UYG18 UOK9:UOK18 UEO9:UEO18 TUS9:TUS18 TKW9:TKW18 TBA9:TBA18 SRE9:SRE18 SHI9:SHI18 RXM9:RXM18 RNQ9:RNQ18 RDU9:RDU18 QTY9:QTY18 QKC9:QKC18 QAG9:QAG18 PQK9:PQK18 PGO9:PGO18 OWS9:OWS18 OMW9:OMW18 ODA9:ODA18 NTE9:NTE18 NJI9:NJI18 MZM9:MZM18 MPQ9:MPQ18 MFU9:MFU18 LVY9:LVY18 LMC9:LMC18 LCG9:LCG18 KSK9:KSK18 KIO9:KIO18 JYS9:JYS18 JOW9:JOW18 JFA9:JFA18 IVE9:IVE18 ILI9:ILI18 IBM9:IBM18 HRQ9:HRQ18 HHU9:HHU18 GXY9:GXY18 GOC9:GOC18 GEG9:GEG18 FUK9:FUK18 FKO9:FKO18 FAS9:FAS18 EQW9:EQW18 EHA9:EHA18 DXE9:DXE18 DNI9:DNI18 DDM9:DDM18 CTQ9:CTQ18 CJU9:CJU18 BZY9:BZY18 BQC9:BQC18 BGG9:BGG18 AWK9:AWK18 AMO9:AMO18 ACS9:ACS18 SW9:SW18 JA9:JA18 E9:E18">
      <formula1>"1, 2, 3"</formula1>
    </dataValidation>
  </dataValidations>
  <pageMargins left="1" right="0.25" top="1.25" bottom="0.5" header="0.5" footer="0.25"/>
  <pageSetup scale="60" orientation="portrait" r:id="rId1"/>
  <headerFooter scaleWithDoc="0" alignWithMargins="0">
    <oddHeader>&amp;R&amp;"Times New Roman,Regular"PacifiCorp Docket UE-100749
Exhibit No. ___ (MDF-2)
Page &amp;P of &amp;N
Revised 12/6/10</oddHeader>
  </headerFooter>
  <drawing r:id="rId2"/>
</worksheet>
</file>

<file path=xl/worksheets/sheet41.xml><?xml version="1.0" encoding="utf-8"?>
<worksheet xmlns="http://schemas.openxmlformats.org/spreadsheetml/2006/main" xmlns:r="http://schemas.openxmlformats.org/officeDocument/2006/relationships">
  <dimension ref="A1:J366"/>
  <sheetViews>
    <sheetView tabSelected="1" zoomScaleNormal="100" workbookViewId="0">
      <selection activeCell="I6" sqref="I6"/>
    </sheetView>
  </sheetViews>
  <sheetFormatPr defaultColWidth="10" defaultRowHeight="12.75"/>
  <cols>
    <col min="1" max="1" width="2.5703125" style="14" customWidth="1"/>
    <col min="2" max="2" width="36" style="14" customWidth="1"/>
    <col min="3" max="3" width="24.85546875" style="14" customWidth="1"/>
    <col min="4" max="4" width="11.28515625" style="14" bestFit="1" customWidth="1"/>
    <col min="5" max="5" width="4.7109375" style="14" customWidth="1"/>
    <col min="6" max="6" width="15.140625" style="14" customWidth="1"/>
    <col min="7" max="7" width="11.140625" style="14" customWidth="1"/>
    <col min="8" max="8" width="12.85546875" style="14" customWidth="1"/>
    <col min="9" max="9" width="16.28515625" style="14" customWidth="1"/>
    <col min="10" max="10" width="8.28515625" style="14" customWidth="1"/>
    <col min="11" max="256" width="10" style="14"/>
    <col min="257" max="257" width="2.5703125" style="14" customWidth="1"/>
    <col min="258" max="258" width="7.140625" style="14" customWidth="1"/>
    <col min="259" max="259" width="23.5703125" style="14" customWidth="1"/>
    <col min="260" max="260" width="9.7109375" style="14" customWidth="1"/>
    <col min="261" max="261" width="4.7109375" style="14" customWidth="1"/>
    <col min="262" max="262" width="14.42578125" style="14" customWidth="1"/>
    <col min="263" max="263" width="11.140625" style="14" customWidth="1"/>
    <col min="264" max="264" width="10.28515625" style="14" customWidth="1"/>
    <col min="265" max="265" width="13" style="14" customWidth="1"/>
    <col min="266" max="266" width="8.28515625" style="14" customWidth="1"/>
    <col min="267" max="512" width="10" style="14"/>
    <col min="513" max="513" width="2.5703125" style="14" customWidth="1"/>
    <col min="514" max="514" width="7.140625" style="14" customWidth="1"/>
    <col min="515" max="515" width="23.5703125" style="14" customWidth="1"/>
    <col min="516" max="516" width="9.7109375" style="14" customWidth="1"/>
    <col min="517" max="517" width="4.7109375" style="14" customWidth="1"/>
    <col min="518" max="518" width="14.42578125" style="14" customWidth="1"/>
    <col min="519" max="519" width="11.140625" style="14" customWidth="1"/>
    <col min="520" max="520" width="10.28515625" style="14" customWidth="1"/>
    <col min="521" max="521" width="13" style="14" customWidth="1"/>
    <col min="522" max="522" width="8.28515625" style="14" customWidth="1"/>
    <col min="523" max="768" width="10" style="14"/>
    <col min="769" max="769" width="2.5703125" style="14" customWidth="1"/>
    <col min="770" max="770" width="7.140625" style="14" customWidth="1"/>
    <col min="771" max="771" width="23.5703125" style="14" customWidth="1"/>
    <col min="772" max="772" width="9.7109375" style="14" customWidth="1"/>
    <col min="773" max="773" width="4.7109375" style="14" customWidth="1"/>
    <col min="774" max="774" width="14.42578125" style="14" customWidth="1"/>
    <col min="775" max="775" width="11.140625" style="14" customWidth="1"/>
    <col min="776" max="776" width="10.28515625" style="14" customWidth="1"/>
    <col min="777" max="777" width="13" style="14" customWidth="1"/>
    <col min="778" max="778" width="8.28515625" style="14" customWidth="1"/>
    <col min="779" max="1024" width="10" style="14"/>
    <col min="1025" max="1025" width="2.5703125" style="14" customWidth="1"/>
    <col min="1026" max="1026" width="7.140625" style="14" customWidth="1"/>
    <col min="1027" max="1027" width="23.5703125" style="14" customWidth="1"/>
    <col min="1028" max="1028" width="9.7109375" style="14" customWidth="1"/>
    <col min="1029" max="1029" width="4.7109375" style="14" customWidth="1"/>
    <col min="1030" max="1030" width="14.42578125" style="14" customWidth="1"/>
    <col min="1031" max="1031" width="11.140625" style="14" customWidth="1"/>
    <col min="1032" max="1032" width="10.28515625" style="14" customWidth="1"/>
    <col min="1033" max="1033" width="13" style="14" customWidth="1"/>
    <col min="1034" max="1034" width="8.28515625" style="14" customWidth="1"/>
    <col min="1035" max="1280" width="10" style="14"/>
    <col min="1281" max="1281" width="2.5703125" style="14" customWidth="1"/>
    <col min="1282" max="1282" width="7.140625" style="14" customWidth="1"/>
    <col min="1283" max="1283" width="23.5703125" style="14" customWidth="1"/>
    <col min="1284" max="1284" width="9.7109375" style="14" customWidth="1"/>
    <col min="1285" max="1285" width="4.7109375" style="14" customWidth="1"/>
    <col min="1286" max="1286" width="14.42578125" style="14" customWidth="1"/>
    <col min="1287" max="1287" width="11.140625" style="14" customWidth="1"/>
    <col min="1288" max="1288" width="10.28515625" style="14" customWidth="1"/>
    <col min="1289" max="1289" width="13" style="14" customWidth="1"/>
    <col min="1290" max="1290" width="8.28515625" style="14" customWidth="1"/>
    <col min="1291" max="1536" width="10" style="14"/>
    <col min="1537" max="1537" width="2.5703125" style="14" customWidth="1"/>
    <col min="1538" max="1538" width="7.140625" style="14" customWidth="1"/>
    <col min="1539" max="1539" width="23.5703125" style="14" customWidth="1"/>
    <col min="1540" max="1540" width="9.7109375" style="14" customWidth="1"/>
    <col min="1541" max="1541" width="4.7109375" style="14" customWidth="1"/>
    <col min="1542" max="1542" width="14.42578125" style="14" customWidth="1"/>
    <col min="1543" max="1543" width="11.140625" style="14" customWidth="1"/>
    <col min="1544" max="1544" width="10.28515625" style="14" customWidth="1"/>
    <col min="1545" max="1545" width="13" style="14" customWidth="1"/>
    <col min="1546" max="1546" width="8.28515625" style="14" customWidth="1"/>
    <col min="1547" max="1792" width="10" style="14"/>
    <col min="1793" max="1793" width="2.5703125" style="14" customWidth="1"/>
    <col min="1794" max="1794" width="7.140625" style="14" customWidth="1"/>
    <col min="1795" max="1795" width="23.5703125" style="14" customWidth="1"/>
    <col min="1796" max="1796" width="9.7109375" style="14" customWidth="1"/>
    <col min="1797" max="1797" width="4.7109375" style="14" customWidth="1"/>
    <col min="1798" max="1798" width="14.42578125" style="14" customWidth="1"/>
    <col min="1799" max="1799" width="11.140625" style="14" customWidth="1"/>
    <col min="1800" max="1800" width="10.28515625" style="14" customWidth="1"/>
    <col min="1801" max="1801" width="13" style="14" customWidth="1"/>
    <col min="1802" max="1802" width="8.28515625" style="14" customWidth="1"/>
    <col min="1803" max="2048" width="10" style="14"/>
    <col min="2049" max="2049" width="2.5703125" style="14" customWidth="1"/>
    <col min="2050" max="2050" width="7.140625" style="14" customWidth="1"/>
    <col min="2051" max="2051" width="23.5703125" style="14" customWidth="1"/>
    <col min="2052" max="2052" width="9.7109375" style="14" customWidth="1"/>
    <col min="2053" max="2053" width="4.7109375" style="14" customWidth="1"/>
    <col min="2054" max="2054" width="14.42578125" style="14" customWidth="1"/>
    <col min="2055" max="2055" width="11.140625" style="14" customWidth="1"/>
    <col min="2056" max="2056" width="10.28515625" style="14" customWidth="1"/>
    <col min="2057" max="2057" width="13" style="14" customWidth="1"/>
    <col min="2058" max="2058" width="8.28515625" style="14" customWidth="1"/>
    <col min="2059" max="2304" width="10" style="14"/>
    <col min="2305" max="2305" width="2.5703125" style="14" customWidth="1"/>
    <col min="2306" max="2306" width="7.140625" style="14" customWidth="1"/>
    <col min="2307" max="2307" width="23.5703125" style="14" customWidth="1"/>
    <col min="2308" max="2308" width="9.7109375" style="14" customWidth="1"/>
    <col min="2309" max="2309" width="4.7109375" style="14" customWidth="1"/>
    <col min="2310" max="2310" width="14.42578125" style="14" customWidth="1"/>
    <col min="2311" max="2311" width="11.140625" style="14" customWidth="1"/>
    <col min="2312" max="2312" width="10.28515625" style="14" customWidth="1"/>
    <col min="2313" max="2313" width="13" style="14" customWidth="1"/>
    <col min="2314" max="2314" width="8.28515625" style="14" customWidth="1"/>
    <col min="2315" max="2560" width="10" style="14"/>
    <col min="2561" max="2561" width="2.5703125" style="14" customWidth="1"/>
    <col min="2562" max="2562" width="7.140625" style="14" customWidth="1"/>
    <col min="2563" max="2563" width="23.5703125" style="14" customWidth="1"/>
    <col min="2564" max="2564" width="9.7109375" style="14" customWidth="1"/>
    <col min="2565" max="2565" width="4.7109375" style="14" customWidth="1"/>
    <col min="2566" max="2566" width="14.42578125" style="14" customWidth="1"/>
    <col min="2567" max="2567" width="11.140625" style="14" customWidth="1"/>
    <col min="2568" max="2568" width="10.28515625" style="14" customWidth="1"/>
    <col min="2569" max="2569" width="13" style="14" customWidth="1"/>
    <col min="2570" max="2570" width="8.28515625" style="14" customWidth="1"/>
    <col min="2571" max="2816" width="10" style="14"/>
    <col min="2817" max="2817" width="2.5703125" style="14" customWidth="1"/>
    <col min="2818" max="2818" width="7.140625" style="14" customWidth="1"/>
    <col min="2819" max="2819" width="23.5703125" style="14" customWidth="1"/>
    <col min="2820" max="2820" width="9.7109375" style="14" customWidth="1"/>
    <col min="2821" max="2821" width="4.7109375" style="14" customWidth="1"/>
    <col min="2822" max="2822" width="14.42578125" style="14" customWidth="1"/>
    <col min="2823" max="2823" width="11.140625" style="14" customWidth="1"/>
    <col min="2824" max="2824" width="10.28515625" style="14" customWidth="1"/>
    <col min="2825" max="2825" width="13" style="14" customWidth="1"/>
    <col min="2826" max="2826" width="8.28515625" style="14" customWidth="1"/>
    <col min="2827" max="3072" width="10" style="14"/>
    <col min="3073" max="3073" width="2.5703125" style="14" customWidth="1"/>
    <col min="3074" max="3074" width="7.140625" style="14" customWidth="1"/>
    <col min="3075" max="3075" width="23.5703125" style="14" customWidth="1"/>
    <col min="3076" max="3076" width="9.7109375" style="14" customWidth="1"/>
    <col min="3077" max="3077" width="4.7109375" style="14" customWidth="1"/>
    <col min="3078" max="3078" width="14.42578125" style="14" customWidth="1"/>
    <col min="3079" max="3079" width="11.140625" style="14" customWidth="1"/>
    <col min="3080" max="3080" width="10.28515625" style="14" customWidth="1"/>
    <col min="3081" max="3081" width="13" style="14" customWidth="1"/>
    <col min="3082" max="3082" width="8.28515625" style="14" customWidth="1"/>
    <col min="3083" max="3328" width="10" style="14"/>
    <col min="3329" max="3329" width="2.5703125" style="14" customWidth="1"/>
    <col min="3330" max="3330" width="7.140625" style="14" customWidth="1"/>
    <col min="3331" max="3331" width="23.5703125" style="14" customWidth="1"/>
    <col min="3332" max="3332" width="9.7109375" style="14" customWidth="1"/>
    <col min="3333" max="3333" width="4.7109375" style="14" customWidth="1"/>
    <col min="3334" max="3334" width="14.42578125" style="14" customWidth="1"/>
    <col min="3335" max="3335" width="11.140625" style="14" customWidth="1"/>
    <col min="3336" max="3336" width="10.28515625" style="14" customWidth="1"/>
    <col min="3337" max="3337" width="13" style="14" customWidth="1"/>
    <col min="3338" max="3338" width="8.28515625" style="14" customWidth="1"/>
    <col min="3339" max="3584" width="10" style="14"/>
    <col min="3585" max="3585" width="2.5703125" style="14" customWidth="1"/>
    <col min="3586" max="3586" width="7.140625" style="14" customWidth="1"/>
    <col min="3587" max="3587" width="23.5703125" style="14" customWidth="1"/>
    <col min="3588" max="3588" width="9.7109375" style="14" customWidth="1"/>
    <col min="3589" max="3589" width="4.7109375" style="14" customWidth="1"/>
    <col min="3590" max="3590" width="14.42578125" style="14" customWidth="1"/>
    <col min="3591" max="3591" width="11.140625" style="14" customWidth="1"/>
    <col min="3592" max="3592" width="10.28515625" style="14" customWidth="1"/>
    <col min="3593" max="3593" width="13" style="14" customWidth="1"/>
    <col min="3594" max="3594" width="8.28515625" style="14" customWidth="1"/>
    <col min="3595" max="3840" width="10" style="14"/>
    <col min="3841" max="3841" width="2.5703125" style="14" customWidth="1"/>
    <col min="3842" max="3842" width="7.140625" style="14" customWidth="1"/>
    <col min="3843" max="3843" width="23.5703125" style="14" customWidth="1"/>
    <col min="3844" max="3844" width="9.7109375" style="14" customWidth="1"/>
    <col min="3845" max="3845" width="4.7109375" style="14" customWidth="1"/>
    <col min="3846" max="3846" width="14.42578125" style="14" customWidth="1"/>
    <col min="3847" max="3847" width="11.140625" style="14" customWidth="1"/>
    <col min="3848" max="3848" width="10.28515625" style="14" customWidth="1"/>
    <col min="3849" max="3849" width="13" style="14" customWidth="1"/>
    <col min="3850" max="3850" width="8.28515625" style="14" customWidth="1"/>
    <col min="3851" max="4096" width="10" style="14"/>
    <col min="4097" max="4097" width="2.5703125" style="14" customWidth="1"/>
    <col min="4098" max="4098" width="7.140625" style="14" customWidth="1"/>
    <col min="4099" max="4099" width="23.5703125" style="14" customWidth="1"/>
    <col min="4100" max="4100" width="9.7109375" style="14" customWidth="1"/>
    <col min="4101" max="4101" width="4.7109375" style="14" customWidth="1"/>
    <col min="4102" max="4102" width="14.42578125" style="14" customWidth="1"/>
    <col min="4103" max="4103" width="11.140625" style="14" customWidth="1"/>
    <col min="4104" max="4104" width="10.28515625" style="14" customWidth="1"/>
    <col min="4105" max="4105" width="13" style="14" customWidth="1"/>
    <col min="4106" max="4106" width="8.28515625" style="14" customWidth="1"/>
    <col min="4107" max="4352" width="10" style="14"/>
    <col min="4353" max="4353" width="2.5703125" style="14" customWidth="1"/>
    <col min="4354" max="4354" width="7.140625" style="14" customWidth="1"/>
    <col min="4355" max="4355" width="23.5703125" style="14" customWidth="1"/>
    <col min="4356" max="4356" width="9.7109375" style="14" customWidth="1"/>
    <col min="4357" max="4357" width="4.7109375" style="14" customWidth="1"/>
    <col min="4358" max="4358" width="14.42578125" style="14" customWidth="1"/>
    <col min="4359" max="4359" width="11.140625" style="14" customWidth="1"/>
    <col min="4360" max="4360" width="10.28515625" style="14" customWidth="1"/>
    <col min="4361" max="4361" width="13" style="14" customWidth="1"/>
    <col min="4362" max="4362" width="8.28515625" style="14" customWidth="1"/>
    <col min="4363" max="4608" width="10" style="14"/>
    <col min="4609" max="4609" width="2.5703125" style="14" customWidth="1"/>
    <col min="4610" max="4610" width="7.140625" style="14" customWidth="1"/>
    <col min="4611" max="4611" width="23.5703125" style="14" customWidth="1"/>
    <col min="4612" max="4612" width="9.7109375" style="14" customWidth="1"/>
    <col min="4613" max="4613" width="4.7109375" style="14" customWidth="1"/>
    <col min="4614" max="4614" width="14.42578125" style="14" customWidth="1"/>
    <col min="4615" max="4615" width="11.140625" style="14" customWidth="1"/>
    <col min="4616" max="4616" width="10.28515625" style="14" customWidth="1"/>
    <col min="4617" max="4617" width="13" style="14" customWidth="1"/>
    <col min="4618" max="4618" width="8.28515625" style="14" customWidth="1"/>
    <col min="4619" max="4864" width="10" style="14"/>
    <col min="4865" max="4865" width="2.5703125" style="14" customWidth="1"/>
    <col min="4866" max="4866" width="7.140625" style="14" customWidth="1"/>
    <col min="4867" max="4867" width="23.5703125" style="14" customWidth="1"/>
    <col min="4868" max="4868" width="9.7109375" style="14" customWidth="1"/>
    <col min="4869" max="4869" width="4.7109375" style="14" customWidth="1"/>
    <col min="4870" max="4870" width="14.42578125" style="14" customWidth="1"/>
    <col min="4871" max="4871" width="11.140625" style="14" customWidth="1"/>
    <col min="4872" max="4872" width="10.28515625" style="14" customWidth="1"/>
    <col min="4873" max="4873" width="13" style="14" customWidth="1"/>
    <col min="4874" max="4874" width="8.28515625" style="14" customWidth="1"/>
    <col min="4875" max="5120" width="10" style="14"/>
    <col min="5121" max="5121" width="2.5703125" style="14" customWidth="1"/>
    <col min="5122" max="5122" width="7.140625" style="14" customWidth="1"/>
    <col min="5123" max="5123" width="23.5703125" style="14" customWidth="1"/>
    <col min="5124" max="5124" width="9.7109375" style="14" customWidth="1"/>
    <col min="5125" max="5125" width="4.7109375" style="14" customWidth="1"/>
    <col min="5126" max="5126" width="14.42578125" style="14" customWidth="1"/>
    <col min="5127" max="5127" width="11.140625" style="14" customWidth="1"/>
    <col min="5128" max="5128" width="10.28515625" style="14" customWidth="1"/>
    <col min="5129" max="5129" width="13" style="14" customWidth="1"/>
    <col min="5130" max="5130" width="8.28515625" style="14" customWidth="1"/>
    <col min="5131" max="5376" width="10" style="14"/>
    <col min="5377" max="5377" width="2.5703125" style="14" customWidth="1"/>
    <col min="5378" max="5378" width="7.140625" style="14" customWidth="1"/>
    <col min="5379" max="5379" width="23.5703125" style="14" customWidth="1"/>
    <col min="5380" max="5380" width="9.7109375" style="14" customWidth="1"/>
    <col min="5381" max="5381" width="4.7109375" style="14" customWidth="1"/>
    <col min="5382" max="5382" width="14.42578125" style="14" customWidth="1"/>
    <col min="5383" max="5383" width="11.140625" style="14" customWidth="1"/>
    <col min="5384" max="5384" width="10.28515625" style="14" customWidth="1"/>
    <col min="5385" max="5385" width="13" style="14" customWidth="1"/>
    <col min="5386" max="5386" width="8.28515625" style="14" customWidth="1"/>
    <col min="5387" max="5632" width="10" style="14"/>
    <col min="5633" max="5633" width="2.5703125" style="14" customWidth="1"/>
    <col min="5634" max="5634" width="7.140625" style="14" customWidth="1"/>
    <col min="5635" max="5635" width="23.5703125" style="14" customWidth="1"/>
    <col min="5636" max="5636" width="9.7109375" style="14" customWidth="1"/>
    <col min="5637" max="5637" width="4.7109375" style="14" customWidth="1"/>
    <col min="5638" max="5638" width="14.42578125" style="14" customWidth="1"/>
    <col min="5639" max="5639" width="11.140625" style="14" customWidth="1"/>
    <col min="5640" max="5640" width="10.28515625" style="14" customWidth="1"/>
    <col min="5641" max="5641" width="13" style="14" customWidth="1"/>
    <col min="5642" max="5642" width="8.28515625" style="14" customWidth="1"/>
    <col min="5643" max="5888" width="10" style="14"/>
    <col min="5889" max="5889" width="2.5703125" style="14" customWidth="1"/>
    <col min="5890" max="5890" width="7.140625" style="14" customWidth="1"/>
    <col min="5891" max="5891" width="23.5703125" style="14" customWidth="1"/>
    <col min="5892" max="5892" width="9.7109375" style="14" customWidth="1"/>
    <col min="5893" max="5893" width="4.7109375" style="14" customWidth="1"/>
    <col min="5894" max="5894" width="14.42578125" style="14" customWidth="1"/>
    <col min="5895" max="5895" width="11.140625" style="14" customWidth="1"/>
    <col min="5896" max="5896" width="10.28515625" style="14" customWidth="1"/>
    <col min="5897" max="5897" width="13" style="14" customWidth="1"/>
    <col min="5898" max="5898" width="8.28515625" style="14" customWidth="1"/>
    <col min="5899" max="6144" width="10" style="14"/>
    <col min="6145" max="6145" width="2.5703125" style="14" customWidth="1"/>
    <col min="6146" max="6146" width="7.140625" style="14" customWidth="1"/>
    <col min="6147" max="6147" width="23.5703125" style="14" customWidth="1"/>
    <col min="6148" max="6148" width="9.7109375" style="14" customWidth="1"/>
    <col min="6149" max="6149" width="4.7109375" style="14" customWidth="1"/>
    <col min="6150" max="6150" width="14.42578125" style="14" customWidth="1"/>
    <col min="6151" max="6151" width="11.140625" style="14" customWidth="1"/>
    <col min="6152" max="6152" width="10.28515625" style="14" customWidth="1"/>
    <col min="6153" max="6153" width="13" style="14" customWidth="1"/>
    <col min="6154" max="6154" width="8.28515625" style="14" customWidth="1"/>
    <col min="6155" max="6400" width="10" style="14"/>
    <col min="6401" max="6401" width="2.5703125" style="14" customWidth="1"/>
    <col min="6402" max="6402" width="7.140625" style="14" customWidth="1"/>
    <col min="6403" max="6403" width="23.5703125" style="14" customWidth="1"/>
    <col min="6404" max="6404" width="9.7109375" style="14" customWidth="1"/>
    <col min="6405" max="6405" width="4.7109375" style="14" customWidth="1"/>
    <col min="6406" max="6406" width="14.42578125" style="14" customWidth="1"/>
    <col min="6407" max="6407" width="11.140625" style="14" customWidth="1"/>
    <col min="6408" max="6408" width="10.28515625" style="14" customWidth="1"/>
    <col min="6409" max="6409" width="13" style="14" customWidth="1"/>
    <col min="6410" max="6410" width="8.28515625" style="14" customWidth="1"/>
    <col min="6411" max="6656" width="10" style="14"/>
    <col min="6657" max="6657" width="2.5703125" style="14" customWidth="1"/>
    <col min="6658" max="6658" width="7.140625" style="14" customWidth="1"/>
    <col min="6659" max="6659" width="23.5703125" style="14" customWidth="1"/>
    <col min="6660" max="6660" width="9.7109375" style="14" customWidth="1"/>
    <col min="6661" max="6661" width="4.7109375" style="14" customWidth="1"/>
    <col min="6662" max="6662" width="14.42578125" style="14" customWidth="1"/>
    <col min="6663" max="6663" width="11.140625" style="14" customWidth="1"/>
    <col min="6664" max="6664" width="10.28515625" style="14" customWidth="1"/>
    <col min="6665" max="6665" width="13" style="14" customWidth="1"/>
    <col min="6666" max="6666" width="8.28515625" style="14" customWidth="1"/>
    <col min="6667" max="6912" width="10" style="14"/>
    <col min="6913" max="6913" width="2.5703125" style="14" customWidth="1"/>
    <col min="6914" max="6914" width="7.140625" style="14" customWidth="1"/>
    <col min="6915" max="6915" width="23.5703125" style="14" customWidth="1"/>
    <col min="6916" max="6916" width="9.7109375" style="14" customWidth="1"/>
    <col min="6917" max="6917" width="4.7109375" style="14" customWidth="1"/>
    <col min="6918" max="6918" width="14.42578125" style="14" customWidth="1"/>
    <col min="6919" max="6919" width="11.140625" style="14" customWidth="1"/>
    <col min="6920" max="6920" width="10.28515625" style="14" customWidth="1"/>
    <col min="6921" max="6921" width="13" style="14" customWidth="1"/>
    <col min="6922" max="6922" width="8.28515625" style="14" customWidth="1"/>
    <col min="6923" max="7168" width="10" style="14"/>
    <col min="7169" max="7169" width="2.5703125" style="14" customWidth="1"/>
    <col min="7170" max="7170" width="7.140625" style="14" customWidth="1"/>
    <col min="7171" max="7171" width="23.5703125" style="14" customWidth="1"/>
    <col min="7172" max="7172" width="9.7109375" style="14" customWidth="1"/>
    <col min="7173" max="7173" width="4.7109375" style="14" customWidth="1"/>
    <col min="7174" max="7174" width="14.42578125" style="14" customWidth="1"/>
    <col min="7175" max="7175" width="11.140625" style="14" customWidth="1"/>
    <col min="7176" max="7176" width="10.28515625" style="14" customWidth="1"/>
    <col min="7177" max="7177" width="13" style="14" customWidth="1"/>
    <col min="7178" max="7178" width="8.28515625" style="14" customWidth="1"/>
    <col min="7179" max="7424" width="10" style="14"/>
    <col min="7425" max="7425" width="2.5703125" style="14" customWidth="1"/>
    <col min="7426" max="7426" width="7.140625" style="14" customWidth="1"/>
    <col min="7427" max="7427" width="23.5703125" style="14" customWidth="1"/>
    <col min="7428" max="7428" width="9.7109375" style="14" customWidth="1"/>
    <col min="7429" max="7429" width="4.7109375" style="14" customWidth="1"/>
    <col min="7430" max="7430" width="14.42578125" style="14" customWidth="1"/>
    <col min="7431" max="7431" width="11.140625" style="14" customWidth="1"/>
    <col min="7432" max="7432" width="10.28515625" style="14" customWidth="1"/>
    <col min="7433" max="7433" width="13" style="14" customWidth="1"/>
    <col min="7434" max="7434" width="8.28515625" style="14" customWidth="1"/>
    <col min="7435" max="7680" width="10" style="14"/>
    <col min="7681" max="7681" width="2.5703125" style="14" customWidth="1"/>
    <col min="7682" max="7682" width="7.140625" style="14" customWidth="1"/>
    <col min="7683" max="7683" width="23.5703125" style="14" customWidth="1"/>
    <col min="7684" max="7684" width="9.7109375" style="14" customWidth="1"/>
    <col min="7685" max="7685" width="4.7109375" style="14" customWidth="1"/>
    <col min="7686" max="7686" width="14.42578125" style="14" customWidth="1"/>
    <col min="7687" max="7687" width="11.140625" style="14" customWidth="1"/>
    <col min="7688" max="7688" width="10.28515625" style="14" customWidth="1"/>
    <col min="7689" max="7689" width="13" style="14" customWidth="1"/>
    <col min="7690" max="7690" width="8.28515625" style="14" customWidth="1"/>
    <col min="7691" max="7936" width="10" style="14"/>
    <col min="7937" max="7937" width="2.5703125" style="14" customWidth="1"/>
    <col min="7938" max="7938" width="7.140625" style="14" customWidth="1"/>
    <col min="7939" max="7939" width="23.5703125" style="14" customWidth="1"/>
    <col min="7940" max="7940" width="9.7109375" style="14" customWidth="1"/>
    <col min="7941" max="7941" width="4.7109375" style="14" customWidth="1"/>
    <col min="7942" max="7942" width="14.42578125" style="14" customWidth="1"/>
    <col min="7943" max="7943" width="11.140625" style="14" customWidth="1"/>
    <col min="7944" max="7944" width="10.28515625" style="14" customWidth="1"/>
    <col min="7945" max="7945" width="13" style="14" customWidth="1"/>
    <col min="7946" max="7946" width="8.28515625" style="14" customWidth="1"/>
    <col min="7947" max="8192" width="10" style="14"/>
    <col min="8193" max="8193" width="2.5703125" style="14" customWidth="1"/>
    <col min="8194" max="8194" width="7.140625" style="14" customWidth="1"/>
    <col min="8195" max="8195" width="23.5703125" style="14" customWidth="1"/>
    <col min="8196" max="8196" width="9.7109375" style="14" customWidth="1"/>
    <col min="8197" max="8197" width="4.7109375" style="14" customWidth="1"/>
    <col min="8198" max="8198" width="14.42578125" style="14" customWidth="1"/>
    <col min="8199" max="8199" width="11.140625" style="14" customWidth="1"/>
    <col min="8200" max="8200" width="10.28515625" style="14" customWidth="1"/>
    <col min="8201" max="8201" width="13" style="14" customWidth="1"/>
    <col min="8202" max="8202" width="8.28515625" style="14" customWidth="1"/>
    <col min="8203" max="8448" width="10" style="14"/>
    <col min="8449" max="8449" width="2.5703125" style="14" customWidth="1"/>
    <col min="8450" max="8450" width="7.140625" style="14" customWidth="1"/>
    <col min="8451" max="8451" width="23.5703125" style="14" customWidth="1"/>
    <col min="8452" max="8452" width="9.7109375" style="14" customWidth="1"/>
    <col min="8453" max="8453" width="4.7109375" style="14" customWidth="1"/>
    <col min="8454" max="8454" width="14.42578125" style="14" customWidth="1"/>
    <col min="8455" max="8455" width="11.140625" style="14" customWidth="1"/>
    <col min="8456" max="8456" width="10.28515625" style="14" customWidth="1"/>
    <col min="8457" max="8457" width="13" style="14" customWidth="1"/>
    <col min="8458" max="8458" width="8.28515625" style="14" customWidth="1"/>
    <col min="8459" max="8704" width="10" style="14"/>
    <col min="8705" max="8705" width="2.5703125" style="14" customWidth="1"/>
    <col min="8706" max="8706" width="7.140625" style="14" customWidth="1"/>
    <col min="8707" max="8707" width="23.5703125" style="14" customWidth="1"/>
    <col min="8708" max="8708" width="9.7109375" style="14" customWidth="1"/>
    <col min="8709" max="8709" width="4.7109375" style="14" customWidth="1"/>
    <col min="8710" max="8710" width="14.42578125" style="14" customWidth="1"/>
    <col min="8711" max="8711" width="11.140625" style="14" customWidth="1"/>
    <col min="8712" max="8712" width="10.28515625" style="14" customWidth="1"/>
    <col min="8713" max="8713" width="13" style="14" customWidth="1"/>
    <col min="8714" max="8714" width="8.28515625" style="14" customWidth="1"/>
    <col min="8715" max="8960" width="10" style="14"/>
    <col min="8961" max="8961" width="2.5703125" style="14" customWidth="1"/>
    <col min="8962" max="8962" width="7.140625" style="14" customWidth="1"/>
    <col min="8963" max="8963" width="23.5703125" style="14" customWidth="1"/>
    <col min="8964" max="8964" width="9.7109375" style="14" customWidth="1"/>
    <col min="8965" max="8965" width="4.7109375" style="14" customWidth="1"/>
    <col min="8966" max="8966" width="14.42578125" style="14" customWidth="1"/>
    <col min="8967" max="8967" width="11.140625" style="14" customWidth="1"/>
    <col min="8968" max="8968" width="10.28515625" style="14" customWidth="1"/>
    <col min="8969" max="8969" width="13" style="14" customWidth="1"/>
    <col min="8970" max="8970" width="8.28515625" style="14" customWidth="1"/>
    <col min="8971" max="9216" width="10" style="14"/>
    <col min="9217" max="9217" width="2.5703125" style="14" customWidth="1"/>
    <col min="9218" max="9218" width="7.140625" style="14" customWidth="1"/>
    <col min="9219" max="9219" width="23.5703125" style="14" customWidth="1"/>
    <col min="9220" max="9220" width="9.7109375" style="14" customWidth="1"/>
    <col min="9221" max="9221" width="4.7109375" style="14" customWidth="1"/>
    <col min="9222" max="9222" width="14.42578125" style="14" customWidth="1"/>
    <col min="9223" max="9223" width="11.140625" style="14" customWidth="1"/>
    <col min="9224" max="9224" width="10.28515625" style="14" customWidth="1"/>
    <col min="9225" max="9225" width="13" style="14" customWidth="1"/>
    <col min="9226" max="9226" width="8.28515625" style="14" customWidth="1"/>
    <col min="9227" max="9472" width="10" style="14"/>
    <col min="9473" max="9473" width="2.5703125" style="14" customWidth="1"/>
    <col min="9474" max="9474" width="7.140625" style="14" customWidth="1"/>
    <col min="9475" max="9475" width="23.5703125" style="14" customWidth="1"/>
    <col min="9476" max="9476" width="9.7109375" style="14" customWidth="1"/>
    <col min="9477" max="9477" width="4.7109375" style="14" customWidth="1"/>
    <col min="9478" max="9478" width="14.42578125" style="14" customWidth="1"/>
    <col min="9479" max="9479" width="11.140625" style="14" customWidth="1"/>
    <col min="9480" max="9480" width="10.28515625" style="14" customWidth="1"/>
    <col min="9481" max="9481" width="13" style="14" customWidth="1"/>
    <col min="9482" max="9482" width="8.28515625" style="14" customWidth="1"/>
    <col min="9483" max="9728" width="10" style="14"/>
    <col min="9729" max="9729" width="2.5703125" style="14" customWidth="1"/>
    <col min="9730" max="9730" width="7.140625" style="14" customWidth="1"/>
    <col min="9731" max="9731" width="23.5703125" style="14" customWidth="1"/>
    <col min="9732" max="9732" width="9.7109375" style="14" customWidth="1"/>
    <col min="9733" max="9733" width="4.7109375" style="14" customWidth="1"/>
    <col min="9734" max="9734" width="14.42578125" style="14" customWidth="1"/>
    <col min="9735" max="9735" width="11.140625" style="14" customWidth="1"/>
    <col min="9736" max="9736" width="10.28515625" style="14" customWidth="1"/>
    <col min="9737" max="9737" width="13" style="14" customWidth="1"/>
    <col min="9738" max="9738" width="8.28515625" style="14" customWidth="1"/>
    <col min="9739" max="9984" width="10" style="14"/>
    <col min="9985" max="9985" width="2.5703125" style="14" customWidth="1"/>
    <col min="9986" max="9986" width="7.140625" style="14" customWidth="1"/>
    <col min="9987" max="9987" width="23.5703125" style="14" customWidth="1"/>
    <col min="9988" max="9988" width="9.7109375" style="14" customWidth="1"/>
    <col min="9989" max="9989" width="4.7109375" style="14" customWidth="1"/>
    <col min="9990" max="9990" width="14.42578125" style="14" customWidth="1"/>
    <col min="9991" max="9991" width="11.140625" style="14" customWidth="1"/>
    <col min="9992" max="9992" width="10.28515625" style="14" customWidth="1"/>
    <col min="9993" max="9993" width="13" style="14" customWidth="1"/>
    <col min="9994" max="9994" width="8.28515625" style="14" customWidth="1"/>
    <col min="9995" max="10240" width="10" style="14"/>
    <col min="10241" max="10241" width="2.5703125" style="14" customWidth="1"/>
    <col min="10242" max="10242" width="7.140625" style="14" customWidth="1"/>
    <col min="10243" max="10243" width="23.5703125" style="14" customWidth="1"/>
    <col min="10244" max="10244" width="9.7109375" style="14" customWidth="1"/>
    <col min="10245" max="10245" width="4.7109375" style="14" customWidth="1"/>
    <col min="10246" max="10246" width="14.42578125" style="14" customWidth="1"/>
    <col min="10247" max="10247" width="11.140625" style="14" customWidth="1"/>
    <col min="10248" max="10248" width="10.28515625" style="14" customWidth="1"/>
    <col min="10249" max="10249" width="13" style="14" customWidth="1"/>
    <col min="10250" max="10250" width="8.28515625" style="14" customWidth="1"/>
    <col min="10251" max="10496" width="10" style="14"/>
    <col min="10497" max="10497" width="2.5703125" style="14" customWidth="1"/>
    <col min="10498" max="10498" width="7.140625" style="14" customWidth="1"/>
    <col min="10499" max="10499" width="23.5703125" style="14" customWidth="1"/>
    <col min="10500" max="10500" width="9.7109375" style="14" customWidth="1"/>
    <col min="10501" max="10501" width="4.7109375" style="14" customWidth="1"/>
    <col min="10502" max="10502" width="14.42578125" style="14" customWidth="1"/>
    <col min="10503" max="10503" width="11.140625" style="14" customWidth="1"/>
    <col min="10504" max="10504" width="10.28515625" style="14" customWidth="1"/>
    <col min="10505" max="10505" width="13" style="14" customWidth="1"/>
    <col min="10506" max="10506" width="8.28515625" style="14" customWidth="1"/>
    <col min="10507" max="10752" width="10" style="14"/>
    <col min="10753" max="10753" width="2.5703125" style="14" customWidth="1"/>
    <col min="10754" max="10754" width="7.140625" style="14" customWidth="1"/>
    <col min="10755" max="10755" width="23.5703125" style="14" customWidth="1"/>
    <col min="10756" max="10756" width="9.7109375" style="14" customWidth="1"/>
    <col min="10757" max="10757" width="4.7109375" style="14" customWidth="1"/>
    <col min="10758" max="10758" width="14.42578125" style="14" customWidth="1"/>
    <col min="10759" max="10759" width="11.140625" style="14" customWidth="1"/>
    <col min="10760" max="10760" width="10.28515625" style="14" customWidth="1"/>
    <col min="10761" max="10761" width="13" style="14" customWidth="1"/>
    <col min="10762" max="10762" width="8.28515625" style="14" customWidth="1"/>
    <col min="10763" max="11008" width="10" style="14"/>
    <col min="11009" max="11009" width="2.5703125" style="14" customWidth="1"/>
    <col min="11010" max="11010" width="7.140625" style="14" customWidth="1"/>
    <col min="11011" max="11011" width="23.5703125" style="14" customWidth="1"/>
    <col min="11012" max="11012" width="9.7109375" style="14" customWidth="1"/>
    <col min="11013" max="11013" width="4.7109375" style="14" customWidth="1"/>
    <col min="11014" max="11014" width="14.42578125" style="14" customWidth="1"/>
    <col min="11015" max="11015" width="11.140625" style="14" customWidth="1"/>
    <col min="11016" max="11016" width="10.28515625" style="14" customWidth="1"/>
    <col min="11017" max="11017" width="13" style="14" customWidth="1"/>
    <col min="11018" max="11018" width="8.28515625" style="14" customWidth="1"/>
    <col min="11019" max="11264" width="10" style="14"/>
    <col min="11265" max="11265" width="2.5703125" style="14" customWidth="1"/>
    <col min="11266" max="11266" width="7.140625" style="14" customWidth="1"/>
    <col min="11267" max="11267" width="23.5703125" style="14" customWidth="1"/>
    <col min="11268" max="11268" width="9.7109375" style="14" customWidth="1"/>
    <col min="11269" max="11269" width="4.7109375" style="14" customWidth="1"/>
    <col min="11270" max="11270" width="14.42578125" style="14" customWidth="1"/>
    <col min="11271" max="11271" width="11.140625" style="14" customWidth="1"/>
    <col min="11272" max="11272" width="10.28515625" style="14" customWidth="1"/>
    <col min="11273" max="11273" width="13" style="14" customWidth="1"/>
    <col min="11274" max="11274" width="8.28515625" style="14" customWidth="1"/>
    <col min="11275" max="11520" width="10" style="14"/>
    <col min="11521" max="11521" width="2.5703125" style="14" customWidth="1"/>
    <col min="11522" max="11522" width="7.140625" style="14" customWidth="1"/>
    <col min="11523" max="11523" width="23.5703125" style="14" customWidth="1"/>
    <col min="11524" max="11524" width="9.7109375" style="14" customWidth="1"/>
    <col min="11525" max="11525" width="4.7109375" style="14" customWidth="1"/>
    <col min="11526" max="11526" width="14.42578125" style="14" customWidth="1"/>
    <col min="11527" max="11527" width="11.140625" style="14" customWidth="1"/>
    <col min="11528" max="11528" width="10.28515625" style="14" customWidth="1"/>
    <col min="11529" max="11529" width="13" style="14" customWidth="1"/>
    <col min="11530" max="11530" width="8.28515625" style="14" customWidth="1"/>
    <col min="11531" max="11776" width="10" style="14"/>
    <col min="11777" max="11777" width="2.5703125" style="14" customWidth="1"/>
    <col min="11778" max="11778" width="7.140625" style="14" customWidth="1"/>
    <col min="11779" max="11779" width="23.5703125" style="14" customWidth="1"/>
    <col min="11780" max="11780" width="9.7109375" style="14" customWidth="1"/>
    <col min="11781" max="11781" width="4.7109375" style="14" customWidth="1"/>
    <col min="11782" max="11782" width="14.42578125" style="14" customWidth="1"/>
    <col min="11783" max="11783" width="11.140625" style="14" customWidth="1"/>
    <col min="11784" max="11784" width="10.28515625" style="14" customWidth="1"/>
    <col min="11785" max="11785" width="13" style="14" customWidth="1"/>
    <col min="11786" max="11786" width="8.28515625" style="14" customWidth="1"/>
    <col min="11787" max="12032" width="10" style="14"/>
    <col min="12033" max="12033" width="2.5703125" style="14" customWidth="1"/>
    <col min="12034" max="12034" width="7.140625" style="14" customWidth="1"/>
    <col min="12035" max="12035" width="23.5703125" style="14" customWidth="1"/>
    <col min="12036" max="12036" width="9.7109375" style="14" customWidth="1"/>
    <col min="12037" max="12037" width="4.7109375" style="14" customWidth="1"/>
    <col min="12038" max="12038" width="14.42578125" style="14" customWidth="1"/>
    <col min="12039" max="12039" width="11.140625" style="14" customWidth="1"/>
    <col min="12040" max="12040" width="10.28515625" style="14" customWidth="1"/>
    <col min="12041" max="12041" width="13" style="14" customWidth="1"/>
    <col min="12042" max="12042" width="8.28515625" style="14" customWidth="1"/>
    <col min="12043" max="12288" width="10" style="14"/>
    <col min="12289" max="12289" width="2.5703125" style="14" customWidth="1"/>
    <col min="12290" max="12290" width="7.140625" style="14" customWidth="1"/>
    <col min="12291" max="12291" width="23.5703125" style="14" customWidth="1"/>
    <col min="12292" max="12292" width="9.7109375" style="14" customWidth="1"/>
    <col min="12293" max="12293" width="4.7109375" style="14" customWidth="1"/>
    <col min="12294" max="12294" width="14.42578125" style="14" customWidth="1"/>
    <col min="12295" max="12295" width="11.140625" style="14" customWidth="1"/>
    <col min="12296" max="12296" width="10.28515625" style="14" customWidth="1"/>
    <col min="12297" max="12297" width="13" style="14" customWidth="1"/>
    <col min="12298" max="12298" width="8.28515625" style="14" customWidth="1"/>
    <col min="12299" max="12544" width="10" style="14"/>
    <col min="12545" max="12545" width="2.5703125" style="14" customWidth="1"/>
    <col min="12546" max="12546" width="7.140625" style="14" customWidth="1"/>
    <col min="12547" max="12547" width="23.5703125" style="14" customWidth="1"/>
    <col min="12548" max="12548" width="9.7109375" style="14" customWidth="1"/>
    <col min="12549" max="12549" width="4.7109375" style="14" customWidth="1"/>
    <col min="12550" max="12550" width="14.42578125" style="14" customWidth="1"/>
    <col min="12551" max="12551" width="11.140625" style="14" customWidth="1"/>
    <col min="12552" max="12552" width="10.28515625" style="14" customWidth="1"/>
    <col min="12553" max="12553" width="13" style="14" customWidth="1"/>
    <col min="12554" max="12554" width="8.28515625" style="14" customWidth="1"/>
    <col min="12555" max="12800" width="10" style="14"/>
    <col min="12801" max="12801" width="2.5703125" style="14" customWidth="1"/>
    <col min="12802" max="12802" width="7.140625" style="14" customWidth="1"/>
    <col min="12803" max="12803" width="23.5703125" style="14" customWidth="1"/>
    <col min="12804" max="12804" width="9.7109375" style="14" customWidth="1"/>
    <col min="12805" max="12805" width="4.7109375" style="14" customWidth="1"/>
    <col min="12806" max="12806" width="14.42578125" style="14" customWidth="1"/>
    <col min="12807" max="12807" width="11.140625" style="14" customWidth="1"/>
    <col min="12808" max="12808" width="10.28515625" style="14" customWidth="1"/>
    <col min="12809" max="12809" width="13" style="14" customWidth="1"/>
    <col min="12810" max="12810" width="8.28515625" style="14" customWidth="1"/>
    <col min="12811" max="13056" width="10" style="14"/>
    <col min="13057" max="13057" width="2.5703125" style="14" customWidth="1"/>
    <col min="13058" max="13058" width="7.140625" style="14" customWidth="1"/>
    <col min="13059" max="13059" width="23.5703125" style="14" customWidth="1"/>
    <col min="13060" max="13060" width="9.7109375" style="14" customWidth="1"/>
    <col min="13061" max="13061" width="4.7109375" style="14" customWidth="1"/>
    <col min="13062" max="13062" width="14.42578125" style="14" customWidth="1"/>
    <col min="13063" max="13063" width="11.140625" style="14" customWidth="1"/>
    <col min="13064" max="13064" width="10.28515625" style="14" customWidth="1"/>
    <col min="13065" max="13065" width="13" style="14" customWidth="1"/>
    <col min="13066" max="13066" width="8.28515625" style="14" customWidth="1"/>
    <col min="13067" max="13312" width="10" style="14"/>
    <col min="13313" max="13313" width="2.5703125" style="14" customWidth="1"/>
    <col min="13314" max="13314" width="7.140625" style="14" customWidth="1"/>
    <col min="13315" max="13315" width="23.5703125" style="14" customWidth="1"/>
    <col min="13316" max="13316" width="9.7109375" style="14" customWidth="1"/>
    <col min="13317" max="13317" width="4.7109375" style="14" customWidth="1"/>
    <col min="13318" max="13318" width="14.42578125" style="14" customWidth="1"/>
    <col min="13319" max="13319" width="11.140625" style="14" customWidth="1"/>
    <col min="13320" max="13320" width="10.28515625" style="14" customWidth="1"/>
    <col min="13321" max="13321" width="13" style="14" customWidth="1"/>
    <col min="13322" max="13322" width="8.28515625" style="14" customWidth="1"/>
    <col min="13323" max="13568" width="10" style="14"/>
    <col min="13569" max="13569" width="2.5703125" style="14" customWidth="1"/>
    <col min="13570" max="13570" width="7.140625" style="14" customWidth="1"/>
    <col min="13571" max="13571" width="23.5703125" style="14" customWidth="1"/>
    <col min="13572" max="13572" width="9.7109375" style="14" customWidth="1"/>
    <col min="13573" max="13573" width="4.7109375" style="14" customWidth="1"/>
    <col min="13574" max="13574" width="14.42578125" style="14" customWidth="1"/>
    <col min="13575" max="13575" width="11.140625" style="14" customWidth="1"/>
    <col min="13576" max="13576" width="10.28515625" style="14" customWidth="1"/>
    <col min="13577" max="13577" width="13" style="14" customWidth="1"/>
    <col min="13578" max="13578" width="8.28515625" style="14" customWidth="1"/>
    <col min="13579" max="13824" width="10" style="14"/>
    <col min="13825" max="13825" width="2.5703125" style="14" customWidth="1"/>
    <col min="13826" max="13826" width="7.140625" style="14" customWidth="1"/>
    <col min="13827" max="13827" width="23.5703125" style="14" customWidth="1"/>
    <col min="13828" max="13828" width="9.7109375" style="14" customWidth="1"/>
    <col min="13829" max="13829" width="4.7109375" style="14" customWidth="1"/>
    <col min="13830" max="13830" width="14.42578125" style="14" customWidth="1"/>
    <col min="13831" max="13831" width="11.140625" style="14" customWidth="1"/>
    <col min="13832" max="13832" width="10.28515625" style="14" customWidth="1"/>
    <col min="13833" max="13833" width="13" style="14" customWidth="1"/>
    <col min="13834" max="13834" width="8.28515625" style="14" customWidth="1"/>
    <col min="13835" max="14080" width="10" style="14"/>
    <col min="14081" max="14081" width="2.5703125" style="14" customWidth="1"/>
    <col min="14082" max="14082" width="7.140625" style="14" customWidth="1"/>
    <col min="14083" max="14083" width="23.5703125" style="14" customWidth="1"/>
    <col min="14084" max="14084" width="9.7109375" style="14" customWidth="1"/>
    <col min="14085" max="14085" width="4.7109375" style="14" customWidth="1"/>
    <col min="14086" max="14086" width="14.42578125" style="14" customWidth="1"/>
    <col min="14087" max="14087" width="11.140625" style="14" customWidth="1"/>
    <col min="14088" max="14088" width="10.28515625" style="14" customWidth="1"/>
    <col min="14089" max="14089" width="13" style="14" customWidth="1"/>
    <col min="14090" max="14090" width="8.28515625" style="14" customWidth="1"/>
    <col min="14091" max="14336" width="10" style="14"/>
    <col min="14337" max="14337" width="2.5703125" style="14" customWidth="1"/>
    <col min="14338" max="14338" width="7.140625" style="14" customWidth="1"/>
    <col min="14339" max="14339" width="23.5703125" style="14" customWidth="1"/>
    <col min="14340" max="14340" width="9.7109375" style="14" customWidth="1"/>
    <col min="14341" max="14341" width="4.7109375" style="14" customWidth="1"/>
    <col min="14342" max="14342" width="14.42578125" style="14" customWidth="1"/>
    <col min="14343" max="14343" width="11.140625" style="14" customWidth="1"/>
    <col min="14344" max="14344" width="10.28515625" style="14" customWidth="1"/>
    <col min="14345" max="14345" width="13" style="14" customWidth="1"/>
    <col min="14346" max="14346" width="8.28515625" style="14" customWidth="1"/>
    <col min="14347" max="14592" width="10" style="14"/>
    <col min="14593" max="14593" width="2.5703125" style="14" customWidth="1"/>
    <col min="14594" max="14594" width="7.140625" style="14" customWidth="1"/>
    <col min="14595" max="14595" width="23.5703125" style="14" customWidth="1"/>
    <col min="14596" max="14596" width="9.7109375" style="14" customWidth="1"/>
    <col min="14597" max="14597" width="4.7109375" style="14" customWidth="1"/>
    <col min="14598" max="14598" width="14.42578125" style="14" customWidth="1"/>
    <col min="14599" max="14599" width="11.140625" style="14" customWidth="1"/>
    <col min="14600" max="14600" width="10.28515625" style="14" customWidth="1"/>
    <col min="14601" max="14601" width="13" style="14" customWidth="1"/>
    <col min="14602" max="14602" width="8.28515625" style="14" customWidth="1"/>
    <col min="14603" max="14848" width="10" style="14"/>
    <col min="14849" max="14849" width="2.5703125" style="14" customWidth="1"/>
    <col min="14850" max="14850" width="7.140625" style="14" customWidth="1"/>
    <col min="14851" max="14851" width="23.5703125" style="14" customWidth="1"/>
    <col min="14852" max="14852" width="9.7109375" style="14" customWidth="1"/>
    <col min="14853" max="14853" width="4.7109375" style="14" customWidth="1"/>
    <col min="14854" max="14854" width="14.42578125" style="14" customWidth="1"/>
    <col min="14855" max="14855" width="11.140625" style="14" customWidth="1"/>
    <col min="14856" max="14856" width="10.28515625" style="14" customWidth="1"/>
    <col min="14857" max="14857" width="13" style="14" customWidth="1"/>
    <col min="14858" max="14858" width="8.28515625" style="14" customWidth="1"/>
    <col min="14859" max="15104" width="10" style="14"/>
    <col min="15105" max="15105" width="2.5703125" style="14" customWidth="1"/>
    <col min="15106" max="15106" width="7.140625" style="14" customWidth="1"/>
    <col min="15107" max="15107" width="23.5703125" style="14" customWidth="1"/>
    <col min="15108" max="15108" width="9.7109375" style="14" customWidth="1"/>
    <col min="15109" max="15109" width="4.7109375" style="14" customWidth="1"/>
    <col min="15110" max="15110" width="14.42578125" style="14" customWidth="1"/>
    <col min="15111" max="15111" width="11.140625" style="14" customWidth="1"/>
    <col min="15112" max="15112" width="10.28515625" style="14" customWidth="1"/>
    <col min="15113" max="15113" width="13" style="14" customWidth="1"/>
    <col min="15114" max="15114" width="8.28515625" style="14" customWidth="1"/>
    <col min="15115" max="15360" width="10" style="14"/>
    <col min="15361" max="15361" width="2.5703125" style="14" customWidth="1"/>
    <col min="15362" max="15362" width="7.140625" style="14" customWidth="1"/>
    <col min="15363" max="15363" width="23.5703125" style="14" customWidth="1"/>
    <col min="15364" max="15364" width="9.7109375" style="14" customWidth="1"/>
    <col min="15365" max="15365" width="4.7109375" style="14" customWidth="1"/>
    <col min="15366" max="15366" width="14.42578125" style="14" customWidth="1"/>
    <col min="15367" max="15367" width="11.140625" style="14" customWidth="1"/>
    <col min="15368" max="15368" width="10.28515625" style="14" customWidth="1"/>
    <col min="15369" max="15369" width="13" style="14" customWidth="1"/>
    <col min="15370" max="15370" width="8.28515625" style="14" customWidth="1"/>
    <col min="15371" max="15616" width="10" style="14"/>
    <col min="15617" max="15617" width="2.5703125" style="14" customWidth="1"/>
    <col min="15618" max="15618" width="7.140625" style="14" customWidth="1"/>
    <col min="15619" max="15619" width="23.5703125" style="14" customWidth="1"/>
    <col min="15620" max="15620" width="9.7109375" style="14" customWidth="1"/>
    <col min="15621" max="15621" width="4.7109375" style="14" customWidth="1"/>
    <col min="15622" max="15622" width="14.42578125" style="14" customWidth="1"/>
    <col min="15623" max="15623" width="11.140625" style="14" customWidth="1"/>
    <col min="15624" max="15624" width="10.28515625" style="14" customWidth="1"/>
    <col min="15625" max="15625" width="13" style="14" customWidth="1"/>
    <col min="15626" max="15626" width="8.28515625" style="14" customWidth="1"/>
    <col min="15627" max="15872" width="10" style="14"/>
    <col min="15873" max="15873" width="2.5703125" style="14" customWidth="1"/>
    <col min="15874" max="15874" width="7.140625" style="14" customWidth="1"/>
    <col min="15875" max="15875" width="23.5703125" style="14" customWidth="1"/>
    <col min="15876" max="15876" width="9.7109375" style="14" customWidth="1"/>
    <col min="15877" max="15877" width="4.7109375" style="14" customWidth="1"/>
    <col min="15878" max="15878" width="14.42578125" style="14" customWidth="1"/>
    <col min="15879" max="15879" width="11.140625" style="14" customWidth="1"/>
    <col min="15880" max="15880" width="10.28515625" style="14" customWidth="1"/>
    <col min="15881" max="15881" width="13" style="14" customWidth="1"/>
    <col min="15882" max="15882" width="8.28515625" style="14" customWidth="1"/>
    <col min="15883" max="16128" width="10" style="14"/>
    <col min="16129" max="16129" width="2.5703125" style="14" customWidth="1"/>
    <col min="16130" max="16130" width="7.140625" style="14" customWidth="1"/>
    <col min="16131" max="16131" width="23.5703125" style="14" customWidth="1"/>
    <col min="16132" max="16132" width="9.7109375" style="14" customWidth="1"/>
    <col min="16133" max="16133" width="4.7109375" style="14" customWidth="1"/>
    <col min="16134" max="16134" width="14.42578125" style="14" customWidth="1"/>
    <col min="16135" max="16135" width="11.140625" style="14" customWidth="1"/>
    <col min="16136" max="16136" width="10.28515625" style="14" customWidth="1"/>
    <col min="16137" max="16137" width="13" style="14" customWidth="1"/>
    <col min="16138" max="16138" width="8.28515625" style="14" customWidth="1"/>
    <col min="16139" max="16384" width="10" style="14"/>
  </cols>
  <sheetData>
    <row r="1" spans="1:10" ht="12" customHeight="1">
      <c r="B1" s="176" t="s">
        <v>134</v>
      </c>
      <c r="D1" s="158"/>
      <c r="E1" s="158"/>
      <c r="F1" s="158"/>
      <c r="G1" s="158"/>
      <c r="H1" s="158"/>
      <c r="I1" s="158"/>
      <c r="J1" s="105"/>
    </row>
    <row r="2" spans="1:10" ht="12" customHeight="1">
      <c r="B2" s="176" t="s">
        <v>578</v>
      </c>
      <c r="D2" s="158"/>
      <c r="E2" s="158"/>
      <c r="F2" s="158"/>
      <c r="G2" s="158"/>
      <c r="H2" s="158"/>
      <c r="I2" s="158"/>
      <c r="J2" s="158"/>
    </row>
    <row r="3" spans="1:10" ht="12" customHeight="1">
      <c r="B3" s="176" t="s">
        <v>929</v>
      </c>
      <c r="D3" s="158"/>
      <c r="E3" s="158"/>
      <c r="F3" s="158"/>
      <c r="G3" s="158"/>
      <c r="H3" s="158"/>
      <c r="I3" s="158"/>
      <c r="J3" s="158"/>
    </row>
    <row r="4" spans="1:10" ht="12" customHeight="1">
      <c r="D4" s="158"/>
      <c r="E4" s="158"/>
      <c r="F4" s="158"/>
      <c r="G4" s="158"/>
      <c r="H4" s="158"/>
      <c r="I4" s="158"/>
      <c r="J4" s="158"/>
    </row>
    <row r="5" spans="1:10" ht="12" customHeight="1">
      <c r="D5" s="158"/>
      <c r="E5" s="158"/>
      <c r="F5" s="158"/>
      <c r="G5" s="158"/>
      <c r="H5" s="158"/>
      <c r="I5" s="158"/>
      <c r="J5" s="158"/>
    </row>
    <row r="6" spans="1:10" ht="12" customHeight="1">
      <c r="D6" s="158"/>
      <c r="E6" s="158"/>
      <c r="F6" s="158" t="s">
        <v>268</v>
      </c>
      <c r="G6" s="158"/>
      <c r="H6" s="158"/>
      <c r="I6" s="158" t="s">
        <v>437</v>
      </c>
      <c r="J6" s="158"/>
    </row>
    <row r="7" spans="1:10" ht="12" customHeight="1">
      <c r="D7" s="178" t="s">
        <v>270</v>
      </c>
      <c r="E7" s="178" t="s">
        <v>271</v>
      </c>
      <c r="F7" s="178" t="s">
        <v>272</v>
      </c>
      <c r="G7" s="178" t="s">
        <v>273</v>
      </c>
      <c r="H7" s="178" t="s">
        <v>274</v>
      </c>
      <c r="I7" s="178" t="s">
        <v>275</v>
      </c>
      <c r="J7" s="178" t="s">
        <v>276</v>
      </c>
    </row>
    <row r="8" spans="1:10" ht="12" customHeight="1">
      <c r="A8" s="110"/>
      <c r="B8" s="203" t="s">
        <v>380</v>
      </c>
      <c r="C8" s="110"/>
      <c r="D8" s="204"/>
      <c r="E8" s="204"/>
      <c r="F8" s="204"/>
      <c r="G8" s="204"/>
      <c r="H8" s="204"/>
      <c r="I8" s="205"/>
      <c r="J8" s="158"/>
    </row>
    <row r="9" spans="1:10" ht="12" customHeight="1">
      <c r="A9" s="110"/>
      <c r="B9" s="188" t="s">
        <v>440</v>
      </c>
      <c r="C9" s="110"/>
      <c r="D9" s="592">
        <v>41110</v>
      </c>
      <c r="E9" s="204">
        <v>1</v>
      </c>
      <c r="F9" s="208">
        <v>-1320531</v>
      </c>
      <c r="G9" s="204" t="s">
        <v>386</v>
      </c>
      <c r="H9" s="206">
        <v>0.220870814871235</v>
      </c>
      <c r="I9" s="224">
        <f>+H9*F9</f>
        <v>-291666.75803272682</v>
      </c>
      <c r="J9" s="158" t="s">
        <v>492</v>
      </c>
    </row>
    <row r="10" spans="1:10" ht="12" customHeight="1">
      <c r="A10" s="110"/>
      <c r="B10" s="183"/>
      <c r="C10" s="110"/>
      <c r="D10" s="204"/>
      <c r="E10" s="204"/>
      <c r="F10" s="208"/>
      <c r="G10" s="204"/>
      <c r="H10" s="264"/>
      <c r="I10" s="439"/>
      <c r="J10" s="158"/>
    </row>
    <row r="11" spans="1:10" ht="12" customHeight="1">
      <c r="A11" s="110"/>
      <c r="B11" s="203" t="s">
        <v>418</v>
      </c>
      <c r="C11" s="110"/>
      <c r="D11" s="204"/>
      <c r="E11" s="204"/>
      <c r="F11" s="208"/>
      <c r="G11" s="204"/>
      <c r="H11" s="264"/>
      <c r="I11" s="439"/>
      <c r="J11" s="158"/>
    </row>
    <row r="12" spans="1:10" ht="12" customHeight="1">
      <c r="A12" s="110"/>
      <c r="B12" s="188" t="s">
        <v>441</v>
      </c>
      <c r="C12" s="110"/>
      <c r="D12" s="204">
        <v>282</v>
      </c>
      <c r="E12" s="204">
        <v>1</v>
      </c>
      <c r="F12" s="208">
        <v>-2310930.6500000055</v>
      </c>
      <c r="G12" s="204" t="s">
        <v>386</v>
      </c>
      <c r="H12" s="206">
        <v>0.220870814871235</v>
      </c>
      <c r="I12" s="224">
        <f>+H12*F12</f>
        <v>-510417.13577641395</v>
      </c>
      <c r="J12" s="158" t="s">
        <v>492</v>
      </c>
    </row>
    <row r="13" spans="1:10" ht="12" customHeight="1">
      <c r="A13" s="110"/>
      <c r="C13" s="110"/>
      <c r="D13" s="204"/>
      <c r="E13" s="204"/>
      <c r="F13" s="106"/>
      <c r="G13" s="204"/>
      <c r="H13" s="264"/>
      <c r="I13" s="439"/>
      <c r="J13" s="158"/>
    </row>
    <row r="14" spans="1:10" ht="12" customHeight="1">
      <c r="A14" s="110"/>
      <c r="C14" s="110"/>
      <c r="D14" s="204"/>
      <c r="E14" s="204"/>
      <c r="F14" s="106"/>
      <c r="G14" s="204"/>
      <c r="H14" s="264"/>
      <c r="I14" s="439"/>
      <c r="J14" s="158"/>
    </row>
    <row r="15" spans="1:10" ht="10.5" customHeight="1">
      <c r="A15" s="110"/>
      <c r="B15" s="109"/>
      <c r="C15" s="110"/>
      <c r="D15" s="204"/>
      <c r="E15" s="204"/>
      <c r="F15" s="106"/>
      <c r="G15" s="204"/>
      <c r="H15" s="264"/>
      <c r="I15" s="439"/>
      <c r="J15" s="158"/>
    </row>
    <row r="16" spans="1:10" ht="12" customHeight="1">
      <c r="A16" s="110"/>
      <c r="B16" s="110"/>
      <c r="C16" s="110"/>
      <c r="D16" s="204"/>
      <c r="E16" s="204"/>
      <c r="F16" s="106"/>
      <c r="G16" s="204"/>
      <c r="H16" s="264"/>
      <c r="I16" s="439"/>
      <c r="J16" s="158"/>
    </row>
    <row r="17" spans="1:10" ht="9.75" customHeight="1">
      <c r="A17" s="110"/>
      <c r="B17" s="110"/>
      <c r="C17" s="110"/>
      <c r="D17" s="204"/>
      <c r="E17" s="204"/>
      <c r="F17" s="106"/>
      <c r="G17" s="204"/>
      <c r="H17" s="264"/>
      <c r="I17" s="439"/>
      <c r="J17" s="158"/>
    </row>
    <row r="18" spans="1:10" ht="14.25" customHeight="1">
      <c r="A18" s="110"/>
      <c r="B18" s="110" t="s">
        <v>400</v>
      </c>
      <c r="C18" s="110"/>
      <c r="D18" s="204"/>
      <c r="E18" s="204"/>
      <c r="F18" s="106"/>
      <c r="G18" s="204"/>
      <c r="H18" s="264"/>
      <c r="I18" s="439"/>
      <c r="J18" s="158"/>
    </row>
    <row r="19" spans="1:10" s="110" customFormat="1" ht="12" customHeight="1">
      <c r="B19" s="210"/>
      <c r="D19" s="204"/>
      <c r="E19" s="204"/>
      <c r="F19" s="369"/>
      <c r="G19" s="204"/>
      <c r="H19" s="204"/>
      <c r="I19" s="204"/>
      <c r="J19" s="204"/>
    </row>
    <row r="20" spans="1:10" s="110" customFormat="1" ht="12" customHeight="1">
      <c r="B20" s="440"/>
      <c r="C20" s="441"/>
      <c r="D20" s="442"/>
      <c r="E20" s="442"/>
      <c r="F20" s="442"/>
      <c r="G20" s="442"/>
      <c r="H20" s="442"/>
      <c r="I20" s="442"/>
      <c r="J20" s="593"/>
    </row>
    <row r="21" spans="1:10" s="110" customFormat="1" ht="12" customHeight="1">
      <c r="B21" s="594"/>
      <c r="D21" s="204"/>
      <c r="E21" s="204"/>
      <c r="F21" s="204"/>
      <c r="G21" s="204"/>
      <c r="H21" s="204"/>
      <c r="I21" s="204"/>
      <c r="J21" s="595"/>
    </row>
    <row r="22" spans="1:10" s="110" customFormat="1" ht="12" customHeight="1">
      <c r="B22" s="594"/>
      <c r="D22" s="204"/>
      <c r="E22" s="204"/>
      <c r="F22" s="204"/>
      <c r="G22" s="204"/>
      <c r="H22" s="204"/>
      <c r="I22" s="204"/>
      <c r="J22" s="595"/>
    </row>
    <row r="23" spans="1:10" s="110" customFormat="1" ht="12" customHeight="1">
      <c r="B23" s="594"/>
      <c r="D23" s="204"/>
      <c r="E23" s="204"/>
      <c r="F23" s="204"/>
      <c r="G23" s="204"/>
      <c r="H23" s="204"/>
      <c r="I23" s="204"/>
      <c r="J23" s="595"/>
    </row>
    <row r="24" spans="1:10" s="110" customFormat="1" ht="12" customHeight="1">
      <c r="B24" s="594" t="s">
        <v>400</v>
      </c>
      <c r="D24" s="204"/>
      <c r="E24" s="204"/>
      <c r="F24" s="204"/>
      <c r="G24" s="204"/>
      <c r="H24" s="204"/>
      <c r="I24" s="204"/>
      <c r="J24" s="595"/>
    </row>
    <row r="25" spans="1:10" s="110" customFormat="1" ht="12" customHeight="1">
      <c r="B25" s="594"/>
      <c r="D25" s="204"/>
      <c r="E25" s="204"/>
      <c r="F25" s="204"/>
      <c r="G25" s="204"/>
      <c r="H25" s="204"/>
      <c r="I25" s="204"/>
      <c r="J25" s="595"/>
    </row>
    <row r="26" spans="1:10" s="110" customFormat="1" ht="12" customHeight="1">
      <c r="B26" s="594"/>
      <c r="D26" s="204"/>
      <c r="E26" s="204"/>
      <c r="F26" s="204"/>
      <c r="G26" s="204"/>
      <c r="H26" s="204"/>
      <c r="I26" s="204"/>
      <c r="J26" s="595"/>
    </row>
    <row r="27" spans="1:10" s="110" customFormat="1" ht="12" customHeight="1">
      <c r="B27" s="594"/>
      <c r="D27" s="204"/>
      <c r="E27" s="204"/>
      <c r="F27" s="204"/>
      <c r="G27" s="204"/>
      <c r="H27" s="204"/>
      <c r="I27" s="204"/>
      <c r="J27" s="595"/>
    </row>
    <row r="28" spans="1:10" s="110" customFormat="1" ht="12" customHeight="1">
      <c r="B28" s="444"/>
      <c r="D28" s="204"/>
      <c r="E28" s="204"/>
      <c r="F28" s="204"/>
      <c r="G28" s="204"/>
      <c r="H28" s="204"/>
      <c r="I28" s="204"/>
      <c r="J28" s="595"/>
    </row>
    <row r="29" spans="1:10" s="110" customFormat="1" ht="12" customHeight="1">
      <c r="B29" s="446"/>
      <c r="C29" s="447"/>
      <c r="D29" s="447"/>
      <c r="E29" s="447"/>
      <c r="F29" s="447"/>
      <c r="G29" s="447"/>
      <c r="H29" s="447"/>
      <c r="I29" s="447"/>
      <c r="J29" s="448"/>
    </row>
    <row r="30" spans="1:10">
      <c r="F30" s="478"/>
    </row>
    <row r="31" spans="1:10">
      <c r="D31" s="178"/>
      <c r="G31" s="214"/>
    </row>
    <row r="32" spans="1:10">
      <c r="D32" s="165"/>
    </row>
    <row r="33" spans="4:4">
      <c r="D33" s="165"/>
    </row>
    <row r="34" spans="4:4">
      <c r="D34" s="165"/>
    </row>
    <row r="35" spans="4:4">
      <c r="D35" s="165"/>
    </row>
    <row r="36" spans="4:4">
      <c r="D36" s="165"/>
    </row>
    <row r="37" spans="4:4">
      <c r="D37" s="165"/>
    </row>
    <row r="38" spans="4:4">
      <c r="D38" s="165"/>
    </row>
    <row r="39" spans="4:4">
      <c r="D39" s="165"/>
    </row>
    <row r="40" spans="4:4">
      <c r="D40" s="165"/>
    </row>
    <row r="41" spans="4:4">
      <c r="D41" s="165"/>
    </row>
    <row r="42" spans="4:4">
      <c r="D42" s="165"/>
    </row>
    <row r="43" spans="4:4">
      <c r="D43" s="165"/>
    </row>
    <row r="44" spans="4:4">
      <c r="D44" s="165"/>
    </row>
    <row r="45" spans="4:4">
      <c r="D45" s="165"/>
    </row>
    <row r="46" spans="4:4">
      <c r="D46" s="165"/>
    </row>
    <row r="47" spans="4:4">
      <c r="D47" s="165"/>
    </row>
    <row r="48" spans="4:4">
      <c r="D48" s="165"/>
    </row>
    <row r="49" spans="4:4">
      <c r="D49" s="165"/>
    </row>
    <row r="50" spans="4:4">
      <c r="D50" s="165"/>
    </row>
    <row r="51" spans="4:4">
      <c r="D51" s="165"/>
    </row>
    <row r="52" spans="4:4">
      <c r="D52" s="165"/>
    </row>
    <row r="53" spans="4:4">
      <c r="D53" s="165"/>
    </row>
    <row r="54" spans="4:4">
      <c r="D54" s="165"/>
    </row>
    <row r="55" spans="4:4">
      <c r="D55" s="165"/>
    </row>
    <row r="56" spans="4:4">
      <c r="D56" s="165"/>
    </row>
    <row r="57" spans="4:4">
      <c r="D57" s="165"/>
    </row>
    <row r="58" spans="4:4">
      <c r="D58" s="165"/>
    </row>
    <row r="59" spans="4:4">
      <c r="D59" s="165"/>
    </row>
    <row r="60" spans="4:4">
      <c r="D60" s="165"/>
    </row>
    <row r="61" spans="4:4">
      <c r="D61" s="165"/>
    </row>
    <row r="62" spans="4:4">
      <c r="D62" s="165"/>
    </row>
    <row r="63" spans="4:4">
      <c r="D63" s="165"/>
    </row>
    <row r="64" spans="4:4">
      <c r="D64" s="165"/>
    </row>
    <row r="65" spans="4:4">
      <c r="D65" s="165"/>
    </row>
    <row r="66" spans="4:4">
      <c r="D66" s="165"/>
    </row>
    <row r="67" spans="4:4" s="68" customFormat="1">
      <c r="D67" s="1608"/>
    </row>
    <row r="68" spans="4:4">
      <c r="D68" s="165"/>
    </row>
    <row r="69" spans="4:4">
      <c r="D69" s="165"/>
    </row>
    <row r="70" spans="4:4">
      <c r="D70" s="165"/>
    </row>
    <row r="71" spans="4:4">
      <c r="D71" s="165"/>
    </row>
    <row r="72" spans="4:4">
      <c r="D72" s="165"/>
    </row>
    <row r="73" spans="4:4">
      <c r="D73" s="165"/>
    </row>
    <row r="74" spans="4:4">
      <c r="D74" s="165"/>
    </row>
    <row r="75" spans="4:4">
      <c r="D75" s="165"/>
    </row>
    <row r="76" spans="4:4">
      <c r="D76" s="165"/>
    </row>
    <row r="77" spans="4:4">
      <c r="D77" s="165"/>
    </row>
    <row r="78" spans="4:4">
      <c r="D78" s="165"/>
    </row>
    <row r="79" spans="4:4">
      <c r="D79" s="165"/>
    </row>
    <row r="80" spans="4:4">
      <c r="D80" s="165"/>
    </row>
    <row r="81" spans="4:4">
      <c r="D81" s="165"/>
    </row>
    <row r="82" spans="4:4">
      <c r="D82" s="165"/>
    </row>
    <row r="83" spans="4:4">
      <c r="D83" s="165"/>
    </row>
    <row r="84" spans="4:4">
      <c r="D84" s="165"/>
    </row>
    <row r="85" spans="4:4">
      <c r="D85" s="165"/>
    </row>
    <row r="86" spans="4:4">
      <c r="D86" s="165"/>
    </row>
    <row r="87" spans="4:4">
      <c r="D87" s="165"/>
    </row>
    <row r="88" spans="4:4">
      <c r="D88" s="165"/>
    </row>
    <row r="89" spans="4:4">
      <c r="D89" s="165"/>
    </row>
    <row r="90" spans="4:4">
      <c r="D90" s="165"/>
    </row>
    <row r="91" spans="4:4">
      <c r="D91" s="165"/>
    </row>
    <row r="92" spans="4:4">
      <c r="D92" s="165"/>
    </row>
    <row r="93" spans="4:4">
      <c r="D93" s="165"/>
    </row>
    <row r="94" spans="4:4">
      <c r="D94" s="165"/>
    </row>
    <row r="95" spans="4:4">
      <c r="D95" s="165"/>
    </row>
    <row r="96" spans="4:4">
      <c r="D96" s="165"/>
    </row>
    <row r="97" spans="4:4">
      <c r="D97" s="165"/>
    </row>
    <row r="98" spans="4:4">
      <c r="D98" s="165"/>
    </row>
    <row r="99" spans="4:4">
      <c r="D99" s="165"/>
    </row>
    <row r="100" spans="4:4">
      <c r="D100" s="165"/>
    </row>
    <row r="101" spans="4:4">
      <c r="D101" s="165"/>
    </row>
    <row r="102" spans="4:4">
      <c r="D102" s="165"/>
    </row>
    <row r="103" spans="4:4">
      <c r="D103" s="165"/>
    </row>
    <row r="104" spans="4:4">
      <c r="D104" s="165"/>
    </row>
    <row r="105" spans="4:4">
      <c r="D105" s="165"/>
    </row>
    <row r="106" spans="4:4">
      <c r="D106" s="165"/>
    </row>
    <row r="107" spans="4:4">
      <c r="D107" s="165"/>
    </row>
    <row r="108" spans="4:4">
      <c r="D108" s="165"/>
    </row>
    <row r="109" spans="4:4">
      <c r="D109" s="165"/>
    </row>
    <row r="110" spans="4:4">
      <c r="D110" s="165"/>
    </row>
    <row r="111" spans="4:4">
      <c r="D111" s="165"/>
    </row>
    <row r="112" spans="4:4">
      <c r="D112" s="165"/>
    </row>
    <row r="113" spans="4:4">
      <c r="D113" s="165"/>
    </row>
    <row r="114" spans="4:4">
      <c r="D114" s="165"/>
    </row>
    <row r="115" spans="4:4">
      <c r="D115" s="165"/>
    </row>
    <row r="116" spans="4:4">
      <c r="D116" s="165"/>
    </row>
    <row r="117" spans="4:4">
      <c r="D117" s="165"/>
    </row>
    <row r="118" spans="4:4">
      <c r="D118" s="165"/>
    </row>
    <row r="119" spans="4:4">
      <c r="D119" s="165"/>
    </row>
    <row r="120" spans="4:4">
      <c r="D120" s="165"/>
    </row>
    <row r="121" spans="4:4">
      <c r="D121" s="165"/>
    </row>
    <row r="122" spans="4:4">
      <c r="D122" s="165"/>
    </row>
    <row r="123" spans="4:4">
      <c r="D123" s="165"/>
    </row>
    <row r="124" spans="4:4">
      <c r="D124" s="165"/>
    </row>
    <row r="125" spans="4:4">
      <c r="D125" s="165"/>
    </row>
    <row r="126" spans="4:4">
      <c r="D126" s="165"/>
    </row>
    <row r="127" spans="4:4">
      <c r="D127" s="165"/>
    </row>
    <row r="128" spans="4:4">
      <c r="D128" s="165"/>
    </row>
    <row r="129" spans="4:4">
      <c r="D129" s="165"/>
    </row>
    <row r="130" spans="4:4">
      <c r="D130" s="165"/>
    </row>
    <row r="131" spans="4:4">
      <c r="D131" s="165"/>
    </row>
    <row r="132" spans="4:4">
      <c r="D132" s="165"/>
    </row>
    <row r="133" spans="4:4">
      <c r="D133" s="165"/>
    </row>
    <row r="134" spans="4:4">
      <c r="D134" s="165"/>
    </row>
    <row r="135" spans="4:4">
      <c r="D135" s="165"/>
    </row>
    <row r="136" spans="4:4">
      <c r="D136" s="165"/>
    </row>
    <row r="137" spans="4:4">
      <c r="D137" s="165"/>
    </row>
    <row r="138" spans="4:4">
      <c r="D138" s="165"/>
    </row>
    <row r="139" spans="4:4">
      <c r="D139" s="165"/>
    </row>
    <row r="140" spans="4:4">
      <c r="D140" s="165"/>
    </row>
    <row r="141" spans="4:4">
      <c r="D141" s="165"/>
    </row>
    <row r="142" spans="4:4">
      <c r="D142" s="165"/>
    </row>
    <row r="143" spans="4:4">
      <c r="D143" s="165"/>
    </row>
    <row r="144" spans="4:4">
      <c r="D144" s="165"/>
    </row>
    <row r="145" spans="4:4">
      <c r="D145" s="165"/>
    </row>
    <row r="146" spans="4:4">
      <c r="D146" s="165"/>
    </row>
    <row r="147" spans="4:4">
      <c r="D147" s="165"/>
    </row>
    <row r="148" spans="4:4">
      <c r="D148" s="165"/>
    </row>
    <row r="149" spans="4:4">
      <c r="D149" s="165"/>
    </row>
    <row r="150" spans="4:4">
      <c r="D150" s="165"/>
    </row>
    <row r="151" spans="4:4">
      <c r="D151" s="165"/>
    </row>
    <row r="152" spans="4:4">
      <c r="D152" s="165"/>
    </row>
    <row r="153" spans="4:4">
      <c r="D153" s="165"/>
    </row>
    <row r="154" spans="4:4">
      <c r="D154" s="165"/>
    </row>
    <row r="155" spans="4:4">
      <c r="D155" s="165"/>
    </row>
    <row r="156" spans="4:4">
      <c r="D156" s="165"/>
    </row>
    <row r="157" spans="4:4">
      <c r="D157" s="165"/>
    </row>
    <row r="158" spans="4:4">
      <c r="D158" s="165"/>
    </row>
    <row r="159" spans="4:4">
      <c r="D159" s="165"/>
    </row>
    <row r="160" spans="4:4">
      <c r="D160" s="165"/>
    </row>
    <row r="161" spans="4:4">
      <c r="D161" s="165"/>
    </row>
    <row r="162" spans="4:4">
      <c r="D162" s="165"/>
    </row>
    <row r="163" spans="4:4">
      <c r="D163" s="165"/>
    </row>
    <row r="164" spans="4:4">
      <c r="D164" s="165"/>
    </row>
    <row r="165" spans="4:4">
      <c r="D165" s="165"/>
    </row>
    <row r="166" spans="4:4">
      <c r="D166" s="165"/>
    </row>
    <row r="167" spans="4:4">
      <c r="D167" s="165"/>
    </row>
    <row r="168" spans="4:4">
      <c r="D168" s="165"/>
    </row>
    <row r="169" spans="4:4">
      <c r="D169" s="165"/>
    </row>
    <row r="170" spans="4:4">
      <c r="D170" s="165"/>
    </row>
    <row r="171" spans="4:4">
      <c r="D171" s="165"/>
    </row>
    <row r="172" spans="4:4">
      <c r="D172" s="165"/>
    </row>
    <row r="173" spans="4:4">
      <c r="D173" s="165"/>
    </row>
    <row r="174" spans="4:4">
      <c r="D174" s="165"/>
    </row>
    <row r="175" spans="4:4">
      <c r="D175" s="165"/>
    </row>
    <row r="176" spans="4:4">
      <c r="D176" s="165"/>
    </row>
    <row r="177" spans="4:4">
      <c r="D177" s="165"/>
    </row>
    <row r="178" spans="4:4">
      <c r="D178" s="165"/>
    </row>
    <row r="179" spans="4:4">
      <c r="D179" s="165"/>
    </row>
    <row r="180" spans="4:4">
      <c r="D180" s="165"/>
    </row>
    <row r="181" spans="4:4">
      <c r="D181" s="165"/>
    </row>
    <row r="182" spans="4:4">
      <c r="D182" s="165"/>
    </row>
    <row r="183" spans="4:4">
      <c r="D183" s="165"/>
    </row>
    <row r="184" spans="4:4">
      <c r="D184" s="165"/>
    </row>
    <row r="185" spans="4:4">
      <c r="D185" s="165"/>
    </row>
    <row r="186" spans="4:4">
      <c r="D186" s="165"/>
    </row>
    <row r="187" spans="4:4">
      <c r="D187" s="165"/>
    </row>
    <row r="188" spans="4:4">
      <c r="D188" s="165"/>
    </row>
    <row r="189" spans="4:4">
      <c r="D189" s="165"/>
    </row>
    <row r="190" spans="4:4">
      <c r="D190" s="165"/>
    </row>
    <row r="191" spans="4:4">
      <c r="D191" s="165"/>
    </row>
    <row r="192" spans="4:4">
      <c r="D192" s="165"/>
    </row>
    <row r="193" spans="4:4">
      <c r="D193" s="165"/>
    </row>
    <row r="194" spans="4:4">
      <c r="D194" s="165"/>
    </row>
    <row r="195" spans="4:4">
      <c r="D195" s="165"/>
    </row>
    <row r="196" spans="4:4">
      <c r="D196" s="165"/>
    </row>
    <row r="197" spans="4:4">
      <c r="D197" s="165"/>
    </row>
    <row r="198" spans="4:4">
      <c r="D198" s="165"/>
    </row>
    <row r="199" spans="4:4">
      <c r="D199" s="165"/>
    </row>
    <row r="200" spans="4:4">
      <c r="D200" s="165"/>
    </row>
    <row r="201" spans="4:4">
      <c r="D201" s="165"/>
    </row>
    <row r="202" spans="4:4">
      <c r="D202" s="165"/>
    </row>
    <row r="203" spans="4:4">
      <c r="D203" s="165"/>
    </row>
    <row r="204" spans="4:4">
      <c r="D204" s="165"/>
    </row>
    <row r="205" spans="4:4">
      <c r="D205" s="165"/>
    </row>
    <row r="206" spans="4:4">
      <c r="D206" s="165"/>
    </row>
    <row r="207" spans="4:4">
      <c r="D207" s="165"/>
    </row>
    <row r="208" spans="4:4">
      <c r="D208" s="165"/>
    </row>
    <row r="209" spans="4:4">
      <c r="D209" s="165"/>
    </row>
    <row r="210" spans="4:4">
      <c r="D210" s="165"/>
    </row>
    <row r="211" spans="4:4">
      <c r="D211" s="165"/>
    </row>
    <row r="212" spans="4:4">
      <c r="D212" s="165"/>
    </row>
    <row r="213" spans="4:4">
      <c r="D213" s="165"/>
    </row>
    <row r="214" spans="4:4">
      <c r="D214" s="165"/>
    </row>
    <row r="215" spans="4:4">
      <c r="D215" s="165"/>
    </row>
    <row r="216" spans="4:4">
      <c r="D216" s="165"/>
    </row>
    <row r="217" spans="4:4">
      <c r="D217" s="165"/>
    </row>
    <row r="218" spans="4:4">
      <c r="D218" s="165"/>
    </row>
    <row r="219" spans="4:4">
      <c r="D219" s="165"/>
    </row>
    <row r="220" spans="4:4">
      <c r="D220" s="165"/>
    </row>
    <row r="221" spans="4:4">
      <c r="D221" s="165"/>
    </row>
    <row r="222" spans="4:4">
      <c r="D222" s="165"/>
    </row>
    <row r="223" spans="4:4">
      <c r="D223" s="165"/>
    </row>
    <row r="224" spans="4:4">
      <c r="D224" s="165"/>
    </row>
    <row r="225" spans="4:4">
      <c r="D225" s="165"/>
    </row>
    <row r="226" spans="4:4">
      <c r="D226" s="165"/>
    </row>
    <row r="227" spans="4:4">
      <c r="D227" s="165"/>
    </row>
    <row r="228" spans="4:4">
      <c r="D228" s="165"/>
    </row>
    <row r="229" spans="4:4">
      <c r="D229" s="165"/>
    </row>
    <row r="230" spans="4:4">
      <c r="D230" s="165"/>
    </row>
    <row r="231" spans="4:4">
      <c r="D231" s="165"/>
    </row>
    <row r="232" spans="4:4">
      <c r="D232" s="165"/>
    </row>
    <row r="233" spans="4:4">
      <c r="D233" s="165"/>
    </row>
    <row r="234" spans="4:4">
      <c r="D234" s="165"/>
    </row>
    <row r="235" spans="4:4">
      <c r="D235" s="165"/>
    </row>
    <row r="236" spans="4:4">
      <c r="D236" s="165"/>
    </row>
    <row r="237" spans="4:4">
      <c r="D237" s="165"/>
    </row>
    <row r="238" spans="4:4">
      <c r="D238" s="165"/>
    </row>
    <row r="239" spans="4:4">
      <c r="D239" s="165"/>
    </row>
    <row r="240" spans="4:4">
      <c r="D240" s="165"/>
    </row>
    <row r="241" spans="4:4">
      <c r="D241" s="165"/>
    </row>
    <row r="242" spans="4:4">
      <c r="D242" s="165"/>
    </row>
    <row r="243" spans="4:4">
      <c r="D243" s="165"/>
    </row>
    <row r="244" spans="4:4">
      <c r="D244" s="165"/>
    </row>
    <row r="245" spans="4:4">
      <c r="D245" s="165"/>
    </row>
    <row r="246" spans="4:4">
      <c r="D246" s="165"/>
    </row>
    <row r="247" spans="4:4">
      <c r="D247" s="165"/>
    </row>
    <row r="248" spans="4:4">
      <c r="D248" s="165"/>
    </row>
    <row r="249" spans="4:4">
      <c r="D249" s="165"/>
    </row>
    <row r="250" spans="4:4">
      <c r="D250" s="165"/>
    </row>
    <row r="251" spans="4:4">
      <c r="D251" s="165"/>
    </row>
    <row r="252" spans="4:4">
      <c r="D252" s="165"/>
    </row>
    <row r="253" spans="4:4">
      <c r="D253" s="165"/>
    </row>
    <row r="254" spans="4:4">
      <c r="D254" s="165"/>
    </row>
    <row r="255" spans="4:4">
      <c r="D255" s="165"/>
    </row>
    <row r="256" spans="4:4">
      <c r="D256" s="165"/>
    </row>
    <row r="257" spans="4:4">
      <c r="D257" s="165"/>
    </row>
    <row r="258" spans="4:4">
      <c r="D258" s="165"/>
    </row>
    <row r="259" spans="4:4">
      <c r="D259" s="165"/>
    </row>
    <row r="260" spans="4:4">
      <c r="D260" s="165"/>
    </row>
    <row r="261" spans="4:4">
      <c r="D261" s="165"/>
    </row>
    <row r="262" spans="4:4">
      <c r="D262" s="165"/>
    </row>
    <row r="263" spans="4:4">
      <c r="D263" s="165"/>
    </row>
    <row r="264" spans="4:4">
      <c r="D264" s="165"/>
    </row>
    <row r="265" spans="4:4">
      <c r="D265" s="165"/>
    </row>
    <row r="266" spans="4:4">
      <c r="D266" s="165"/>
    </row>
    <row r="267" spans="4:4">
      <c r="D267" s="165"/>
    </row>
    <row r="268" spans="4:4">
      <c r="D268" s="165"/>
    </row>
    <row r="269" spans="4:4">
      <c r="D269" s="165"/>
    </row>
    <row r="270" spans="4:4">
      <c r="D270" s="165"/>
    </row>
    <row r="271" spans="4:4">
      <c r="D271" s="165"/>
    </row>
    <row r="272" spans="4:4">
      <c r="D272" s="165"/>
    </row>
    <row r="273" spans="4:4">
      <c r="D273" s="165"/>
    </row>
    <row r="274" spans="4:4">
      <c r="D274" s="165"/>
    </row>
    <row r="275" spans="4:4">
      <c r="D275" s="165"/>
    </row>
    <row r="276" spans="4:4">
      <c r="D276" s="165"/>
    </row>
    <row r="277" spans="4:4">
      <c r="D277" s="165"/>
    </row>
    <row r="278" spans="4:4">
      <c r="D278" s="165"/>
    </row>
    <row r="279" spans="4:4">
      <c r="D279" s="165"/>
    </row>
    <row r="280" spans="4:4">
      <c r="D280" s="165"/>
    </row>
    <row r="281" spans="4:4">
      <c r="D281" s="165"/>
    </row>
    <row r="282" spans="4:4">
      <c r="D282" s="165"/>
    </row>
    <row r="283" spans="4:4">
      <c r="D283" s="165"/>
    </row>
    <row r="284" spans="4:4">
      <c r="D284" s="165"/>
    </row>
    <row r="285" spans="4:4">
      <c r="D285" s="165"/>
    </row>
    <row r="286" spans="4:4">
      <c r="D286" s="165"/>
    </row>
    <row r="287" spans="4:4">
      <c r="D287" s="165"/>
    </row>
    <row r="288" spans="4:4">
      <c r="D288" s="165"/>
    </row>
    <row r="289" spans="4:4">
      <c r="D289" s="165"/>
    </row>
    <row r="290" spans="4:4">
      <c r="D290" s="165"/>
    </row>
    <row r="291" spans="4:4">
      <c r="D291" s="165"/>
    </row>
    <row r="292" spans="4:4">
      <c r="D292" s="165"/>
    </row>
    <row r="293" spans="4:4">
      <c r="D293" s="165"/>
    </row>
    <row r="294" spans="4:4">
      <c r="D294" s="165"/>
    </row>
    <row r="295" spans="4:4">
      <c r="D295" s="165"/>
    </row>
    <row r="296" spans="4:4">
      <c r="D296" s="165"/>
    </row>
    <row r="297" spans="4:4">
      <c r="D297" s="165"/>
    </row>
    <row r="298" spans="4:4">
      <c r="D298" s="165"/>
    </row>
    <row r="299" spans="4:4">
      <c r="D299" s="165"/>
    </row>
    <row r="300" spans="4:4">
      <c r="D300" s="165"/>
    </row>
    <row r="301" spans="4:4">
      <c r="D301" s="165"/>
    </row>
    <row r="302" spans="4:4">
      <c r="D302" s="165"/>
    </row>
    <row r="303" spans="4:4">
      <c r="D303" s="165"/>
    </row>
    <row r="304" spans="4:4">
      <c r="D304" s="165"/>
    </row>
    <row r="305" spans="4:4">
      <c r="D305" s="165"/>
    </row>
    <row r="306" spans="4:4">
      <c r="D306" s="165"/>
    </row>
    <row r="307" spans="4:4">
      <c r="D307" s="165"/>
    </row>
    <row r="308" spans="4:4">
      <c r="D308" s="165"/>
    </row>
    <row r="309" spans="4:4">
      <c r="D309" s="165"/>
    </row>
    <row r="310" spans="4:4">
      <c r="D310" s="165"/>
    </row>
    <row r="311" spans="4:4">
      <c r="D311" s="165"/>
    </row>
    <row r="312" spans="4:4">
      <c r="D312" s="165"/>
    </row>
    <row r="313" spans="4:4">
      <c r="D313" s="165"/>
    </row>
    <row r="314" spans="4:4">
      <c r="D314" s="165"/>
    </row>
    <row r="315" spans="4:4">
      <c r="D315" s="165"/>
    </row>
    <row r="316" spans="4:4">
      <c r="D316" s="165"/>
    </row>
    <row r="317" spans="4:4">
      <c r="D317" s="165"/>
    </row>
    <row r="318" spans="4:4">
      <c r="D318" s="165"/>
    </row>
    <row r="319" spans="4:4">
      <c r="D319" s="165"/>
    </row>
    <row r="320" spans="4:4">
      <c r="D320" s="165"/>
    </row>
    <row r="321" spans="4:4">
      <c r="D321" s="165"/>
    </row>
    <row r="322" spans="4:4">
      <c r="D322" s="165"/>
    </row>
    <row r="323" spans="4:4">
      <c r="D323" s="165"/>
    </row>
    <row r="324" spans="4:4">
      <c r="D324" s="165"/>
    </row>
    <row r="325" spans="4:4">
      <c r="D325" s="165"/>
    </row>
    <row r="326" spans="4:4">
      <c r="D326" s="165"/>
    </row>
    <row r="327" spans="4:4">
      <c r="D327" s="165"/>
    </row>
    <row r="328" spans="4:4">
      <c r="D328" s="165"/>
    </row>
    <row r="329" spans="4:4">
      <c r="D329" s="165"/>
    </row>
    <row r="330" spans="4:4">
      <c r="D330" s="165"/>
    </row>
    <row r="331" spans="4:4">
      <c r="D331" s="165"/>
    </row>
    <row r="332" spans="4:4">
      <c r="D332" s="165"/>
    </row>
    <row r="333" spans="4:4">
      <c r="D333" s="165"/>
    </row>
    <row r="334" spans="4:4">
      <c r="D334" s="165"/>
    </row>
    <row r="335" spans="4:4">
      <c r="D335" s="165"/>
    </row>
    <row r="336" spans="4:4">
      <c r="D336" s="165"/>
    </row>
    <row r="337" spans="4:4">
      <c r="D337" s="165"/>
    </row>
    <row r="338" spans="4:4">
      <c r="D338" s="165"/>
    </row>
    <row r="339" spans="4:4">
      <c r="D339" s="165"/>
    </row>
    <row r="340" spans="4:4">
      <c r="D340" s="165"/>
    </row>
    <row r="341" spans="4:4">
      <c r="D341" s="165"/>
    </row>
    <row r="342" spans="4:4">
      <c r="D342" s="165"/>
    </row>
    <row r="343" spans="4:4">
      <c r="D343" s="165"/>
    </row>
    <row r="344" spans="4:4">
      <c r="D344" s="165"/>
    </row>
    <row r="345" spans="4:4">
      <c r="D345" s="165"/>
    </row>
    <row r="346" spans="4:4">
      <c r="D346" s="165"/>
    </row>
    <row r="347" spans="4:4">
      <c r="D347" s="165"/>
    </row>
    <row r="348" spans="4:4">
      <c r="D348" s="165"/>
    </row>
    <row r="349" spans="4:4">
      <c r="D349" s="165"/>
    </row>
    <row r="350" spans="4:4">
      <c r="D350" s="165"/>
    </row>
    <row r="351" spans="4:4">
      <c r="D351" s="165"/>
    </row>
    <row r="352" spans="4:4">
      <c r="D352" s="165"/>
    </row>
    <row r="353" spans="4:4">
      <c r="D353" s="165"/>
    </row>
    <row r="354" spans="4:4">
      <c r="D354" s="165"/>
    </row>
    <row r="355" spans="4:4">
      <c r="D355" s="165"/>
    </row>
    <row r="356" spans="4:4">
      <c r="D356" s="165"/>
    </row>
    <row r="357" spans="4:4">
      <c r="D357" s="165"/>
    </row>
    <row r="358" spans="4:4">
      <c r="D358" s="165"/>
    </row>
    <row r="359" spans="4:4">
      <c r="D359" s="165"/>
    </row>
    <row r="360" spans="4:4">
      <c r="D360" s="165"/>
    </row>
    <row r="361" spans="4:4">
      <c r="D361" s="165"/>
    </row>
    <row r="362" spans="4:4">
      <c r="D362" s="165"/>
    </row>
    <row r="363" spans="4:4">
      <c r="D363" s="165"/>
    </row>
    <row r="364" spans="4:4">
      <c r="D364" s="165"/>
    </row>
    <row r="365" spans="4:4">
      <c r="D365" s="165"/>
    </row>
    <row r="366" spans="4:4">
      <c r="D366" s="165"/>
    </row>
  </sheetData>
  <conditionalFormatting sqref="B12:B14 B9">
    <cfRule type="cellIs" dxfId="47" priority="3" stopIfTrue="1" operator="equal">
      <formula>"Title"</formula>
    </cfRule>
  </conditionalFormatting>
  <conditionalFormatting sqref="B11 B8">
    <cfRule type="cellIs" dxfId="46" priority="2" stopIfTrue="1" operator="equal">
      <formula>"Adjustment to Income/Expense/Rate Base:"</formula>
    </cfRule>
  </conditionalFormatting>
  <conditionalFormatting sqref="J1">
    <cfRule type="cellIs" dxfId="45" priority="1" stopIfTrue="1" operator="equal">
      <formula>"x.x"</formula>
    </cfRule>
  </conditionalFormatting>
  <dataValidations disablePrompts="1" count="3">
    <dataValidation type="list" errorStyle="warning" allowBlank="1" showInputMessage="1" showErrorMessage="1" errorTitle="Factor" error="This factor is not included in the drop-down list. Is this the factor you want to use?" sqref="G65518:G65554 WVO983022:WVO983058 WLS983022:WLS983058 WBW983022:WBW983058 VSA983022:VSA983058 VIE983022:VIE983058 UYI983022:UYI983058 UOM983022:UOM983058 UEQ983022:UEQ983058 TUU983022:TUU983058 TKY983022:TKY983058 TBC983022:TBC983058 SRG983022:SRG983058 SHK983022:SHK983058 RXO983022:RXO983058 RNS983022:RNS983058 RDW983022:RDW983058 QUA983022:QUA983058 QKE983022:QKE983058 QAI983022:QAI983058 PQM983022:PQM983058 PGQ983022:PGQ983058 OWU983022:OWU983058 OMY983022:OMY983058 ODC983022:ODC983058 NTG983022:NTG983058 NJK983022:NJK983058 MZO983022:MZO983058 MPS983022:MPS983058 MFW983022:MFW983058 LWA983022:LWA983058 LME983022:LME983058 LCI983022:LCI983058 KSM983022:KSM983058 KIQ983022:KIQ983058 JYU983022:JYU983058 JOY983022:JOY983058 JFC983022:JFC983058 IVG983022:IVG983058 ILK983022:ILK983058 IBO983022:IBO983058 HRS983022:HRS983058 HHW983022:HHW983058 GYA983022:GYA983058 GOE983022:GOE983058 GEI983022:GEI983058 FUM983022:FUM983058 FKQ983022:FKQ983058 FAU983022:FAU983058 EQY983022:EQY983058 EHC983022:EHC983058 DXG983022:DXG983058 DNK983022:DNK983058 DDO983022:DDO983058 CTS983022:CTS983058 CJW983022:CJW983058 CAA983022:CAA983058 BQE983022:BQE983058 BGI983022:BGI983058 AWM983022:AWM983058 AMQ983022:AMQ983058 ACU983022:ACU983058 SY983022:SY983058 JC983022:JC983058 G983022:G983058 WVO917486:WVO917522 WLS917486:WLS917522 WBW917486:WBW917522 VSA917486:VSA917522 VIE917486:VIE917522 UYI917486:UYI917522 UOM917486:UOM917522 UEQ917486:UEQ917522 TUU917486:TUU917522 TKY917486:TKY917522 TBC917486:TBC917522 SRG917486:SRG917522 SHK917486:SHK917522 RXO917486:RXO917522 RNS917486:RNS917522 RDW917486:RDW917522 QUA917486:QUA917522 QKE917486:QKE917522 QAI917486:QAI917522 PQM917486:PQM917522 PGQ917486:PGQ917522 OWU917486:OWU917522 OMY917486:OMY917522 ODC917486:ODC917522 NTG917486:NTG917522 NJK917486:NJK917522 MZO917486:MZO917522 MPS917486:MPS917522 MFW917486:MFW917522 LWA917486:LWA917522 LME917486:LME917522 LCI917486:LCI917522 KSM917486:KSM917522 KIQ917486:KIQ917522 JYU917486:JYU917522 JOY917486:JOY917522 JFC917486:JFC917522 IVG917486:IVG917522 ILK917486:ILK917522 IBO917486:IBO917522 HRS917486:HRS917522 HHW917486:HHW917522 GYA917486:GYA917522 GOE917486:GOE917522 GEI917486:GEI917522 FUM917486:FUM917522 FKQ917486:FKQ917522 FAU917486:FAU917522 EQY917486:EQY917522 EHC917486:EHC917522 DXG917486:DXG917522 DNK917486:DNK917522 DDO917486:DDO917522 CTS917486:CTS917522 CJW917486:CJW917522 CAA917486:CAA917522 BQE917486:BQE917522 BGI917486:BGI917522 AWM917486:AWM917522 AMQ917486:AMQ917522 ACU917486:ACU917522 SY917486:SY917522 JC917486:JC917522 G917486:G917522 WVO851950:WVO851986 WLS851950:WLS851986 WBW851950:WBW851986 VSA851950:VSA851986 VIE851950:VIE851986 UYI851950:UYI851986 UOM851950:UOM851986 UEQ851950:UEQ851986 TUU851950:TUU851986 TKY851950:TKY851986 TBC851950:TBC851986 SRG851950:SRG851986 SHK851950:SHK851986 RXO851950:RXO851986 RNS851950:RNS851986 RDW851950:RDW851986 QUA851950:QUA851986 QKE851950:QKE851986 QAI851950:QAI851986 PQM851950:PQM851986 PGQ851950:PGQ851986 OWU851950:OWU851986 OMY851950:OMY851986 ODC851950:ODC851986 NTG851950:NTG851986 NJK851950:NJK851986 MZO851950:MZO851986 MPS851950:MPS851986 MFW851950:MFW851986 LWA851950:LWA851986 LME851950:LME851986 LCI851950:LCI851986 KSM851950:KSM851986 KIQ851950:KIQ851986 JYU851950:JYU851986 JOY851950:JOY851986 JFC851950:JFC851986 IVG851950:IVG851986 ILK851950:ILK851986 IBO851950:IBO851986 HRS851950:HRS851986 HHW851950:HHW851986 GYA851950:GYA851986 GOE851950:GOE851986 GEI851950:GEI851986 FUM851950:FUM851986 FKQ851950:FKQ851986 FAU851950:FAU851986 EQY851950:EQY851986 EHC851950:EHC851986 DXG851950:DXG851986 DNK851950:DNK851986 DDO851950:DDO851986 CTS851950:CTS851986 CJW851950:CJW851986 CAA851950:CAA851986 BQE851950:BQE851986 BGI851950:BGI851986 AWM851950:AWM851986 AMQ851950:AMQ851986 ACU851950:ACU851986 SY851950:SY851986 JC851950:JC851986 G851950:G851986 WVO786414:WVO786450 WLS786414:WLS786450 WBW786414:WBW786450 VSA786414:VSA786450 VIE786414:VIE786450 UYI786414:UYI786450 UOM786414:UOM786450 UEQ786414:UEQ786450 TUU786414:TUU786450 TKY786414:TKY786450 TBC786414:TBC786450 SRG786414:SRG786450 SHK786414:SHK786450 RXO786414:RXO786450 RNS786414:RNS786450 RDW786414:RDW786450 QUA786414:QUA786450 QKE786414:QKE786450 QAI786414:QAI786450 PQM786414:PQM786450 PGQ786414:PGQ786450 OWU786414:OWU786450 OMY786414:OMY786450 ODC786414:ODC786450 NTG786414:NTG786450 NJK786414:NJK786450 MZO786414:MZO786450 MPS786414:MPS786450 MFW786414:MFW786450 LWA786414:LWA786450 LME786414:LME786450 LCI786414:LCI786450 KSM786414:KSM786450 KIQ786414:KIQ786450 JYU786414:JYU786450 JOY786414:JOY786450 JFC786414:JFC786450 IVG786414:IVG786450 ILK786414:ILK786450 IBO786414:IBO786450 HRS786414:HRS786450 HHW786414:HHW786450 GYA786414:GYA786450 GOE786414:GOE786450 GEI786414:GEI786450 FUM786414:FUM786450 FKQ786414:FKQ786450 FAU786414:FAU786450 EQY786414:EQY786450 EHC786414:EHC786450 DXG786414:DXG786450 DNK786414:DNK786450 DDO786414:DDO786450 CTS786414:CTS786450 CJW786414:CJW786450 CAA786414:CAA786450 BQE786414:BQE786450 BGI786414:BGI786450 AWM786414:AWM786450 AMQ786414:AMQ786450 ACU786414:ACU786450 SY786414:SY786450 JC786414:JC786450 G786414:G786450 WVO720878:WVO720914 WLS720878:WLS720914 WBW720878:WBW720914 VSA720878:VSA720914 VIE720878:VIE720914 UYI720878:UYI720914 UOM720878:UOM720914 UEQ720878:UEQ720914 TUU720878:TUU720914 TKY720878:TKY720914 TBC720878:TBC720914 SRG720878:SRG720914 SHK720878:SHK720914 RXO720878:RXO720914 RNS720878:RNS720914 RDW720878:RDW720914 QUA720878:QUA720914 QKE720878:QKE720914 QAI720878:QAI720914 PQM720878:PQM720914 PGQ720878:PGQ720914 OWU720878:OWU720914 OMY720878:OMY720914 ODC720878:ODC720914 NTG720878:NTG720914 NJK720878:NJK720914 MZO720878:MZO720914 MPS720878:MPS720914 MFW720878:MFW720914 LWA720878:LWA720914 LME720878:LME720914 LCI720878:LCI720914 KSM720878:KSM720914 KIQ720878:KIQ720914 JYU720878:JYU720914 JOY720878:JOY720914 JFC720878:JFC720914 IVG720878:IVG720914 ILK720878:ILK720914 IBO720878:IBO720914 HRS720878:HRS720914 HHW720878:HHW720914 GYA720878:GYA720914 GOE720878:GOE720914 GEI720878:GEI720914 FUM720878:FUM720914 FKQ720878:FKQ720914 FAU720878:FAU720914 EQY720878:EQY720914 EHC720878:EHC720914 DXG720878:DXG720914 DNK720878:DNK720914 DDO720878:DDO720914 CTS720878:CTS720914 CJW720878:CJW720914 CAA720878:CAA720914 BQE720878:BQE720914 BGI720878:BGI720914 AWM720878:AWM720914 AMQ720878:AMQ720914 ACU720878:ACU720914 SY720878:SY720914 JC720878:JC720914 G720878:G720914 WVO655342:WVO655378 WLS655342:WLS655378 WBW655342:WBW655378 VSA655342:VSA655378 VIE655342:VIE655378 UYI655342:UYI655378 UOM655342:UOM655378 UEQ655342:UEQ655378 TUU655342:TUU655378 TKY655342:TKY655378 TBC655342:TBC655378 SRG655342:SRG655378 SHK655342:SHK655378 RXO655342:RXO655378 RNS655342:RNS655378 RDW655342:RDW655378 QUA655342:QUA655378 QKE655342:QKE655378 QAI655342:QAI655378 PQM655342:PQM655378 PGQ655342:PGQ655378 OWU655342:OWU655378 OMY655342:OMY655378 ODC655342:ODC655378 NTG655342:NTG655378 NJK655342:NJK655378 MZO655342:MZO655378 MPS655342:MPS655378 MFW655342:MFW655378 LWA655342:LWA655378 LME655342:LME655378 LCI655342:LCI655378 KSM655342:KSM655378 KIQ655342:KIQ655378 JYU655342:JYU655378 JOY655342:JOY655378 JFC655342:JFC655378 IVG655342:IVG655378 ILK655342:ILK655378 IBO655342:IBO655378 HRS655342:HRS655378 HHW655342:HHW655378 GYA655342:GYA655378 GOE655342:GOE655378 GEI655342:GEI655378 FUM655342:FUM655378 FKQ655342:FKQ655378 FAU655342:FAU655378 EQY655342:EQY655378 EHC655342:EHC655378 DXG655342:DXG655378 DNK655342:DNK655378 DDO655342:DDO655378 CTS655342:CTS655378 CJW655342:CJW655378 CAA655342:CAA655378 BQE655342:BQE655378 BGI655342:BGI655378 AWM655342:AWM655378 AMQ655342:AMQ655378 ACU655342:ACU655378 SY655342:SY655378 JC655342:JC655378 G655342:G655378 WVO589806:WVO589842 WLS589806:WLS589842 WBW589806:WBW589842 VSA589806:VSA589842 VIE589806:VIE589842 UYI589806:UYI589842 UOM589806:UOM589842 UEQ589806:UEQ589842 TUU589806:TUU589842 TKY589806:TKY589842 TBC589806:TBC589842 SRG589806:SRG589842 SHK589806:SHK589842 RXO589806:RXO589842 RNS589806:RNS589842 RDW589806:RDW589842 QUA589806:QUA589842 QKE589806:QKE589842 QAI589806:QAI589842 PQM589806:PQM589842 PGQ589806:PGQ589842 OWU589806:OWU589842 OMY589806:OMY589842 ODC589806:ODC589842 NTG589806:NTG589842 NJK589806:NJK589842 MZO589806:MZO589842 MPS589806:MPS589842 MFW589806:MFW589842 LWA589806:LWA589842 LME589806:LME589842 LCI589806:LCI589842 KSM589806:KSM589842 KIQ589806:KIQ589842 JYU589806:JYU589842 JOY589806:JOY589842 JFC589806:JFC589842 IVG589806:IVG589842 ILK589806:ILK589842 IBO589806:IBO589842 HRS589806:HRS589842 HHW589806:HHW589842 GYA589806:GYA589842 GOE589806:GOE589842 GEI589806:GEI589842 FUM589806:FUM589842 FKQ589806:FKQ589842 FAU589806:FAU589842 EQY589806:EQY589842 EHC589806:EHC589842 DXG589806:DXG589842 DNK589806:DNK589842 DDO589806:DDO589842 CTS589806:CTS589842 CJW589806:CJW589842 CAA589806:CAA589842 BQE589806:BQE589842 BGI589806:BGI589842 AWM589806:AWM589842 AMQ589806:AMQ589842 ACU589806:ACU589842 SY589806:SY589842 JC589806:JC589842 G589806:G589842 WVO524270:WVO524306 WLS524270:WLS524306 WBW524270:WBW524306 VSA524270:VSA524306 VIE524270:VIE524306 UYI524270:UYI524306 UOM524270:UOM524306 UEQ524270:UEQ524306 TUU524270:TUU524306 TKY524270:TKY524306 TBC524270:TBC524306 SRG524270:SRG524306 SHK524270:SHK524306 RXO524270:RXO524306 RNS524270:RNS524306 RDW524270:RDW524306 QUA524270:QUA524306 QKE524270:QKE524306 QAI524270:QAI524306 PQM524270:PQM524306 PGQ524270:PGQ524306 OWU524270:OWU524306 OMY524270:OMY524306 ODC524270:ODC524306 NTG524270:NTG524306 NJK524270:NJK524306 MZO524270:MZO524306 MPS524270:MPS524306 MFW524270:MFW524306 LWA524270:LWA524306 LME524270:LME524306 LCI524270:LCI524306 KSM524270:KSM524306 KIQ524270:KIQ524306 JYU524270:JYU524306 JOY524270:JOY524306 JFC524270:JFC524306 IVG524270:IVG524306 ILK524270:ILK524306 IBO524270:IBO524306 HRS524270:HRS524306 HHW524270:HHW524306 GYA524270:GYA524306 GOE524270:GOE524306 GEI524270:GEI524306 FUM524270:FUM524306 FKQ524270:FKQ524306 FAU524270:FAU524306 EQY524270:EQY524306 EHC524270:EHC524306 DXG524270:DXG524306 DNK524270:DNK524306 DDO524270:DDO524306 CTS524270:CTS524306 CJW524270:CJW524306 CAA524270:CAA524306 BQE524270:BQE524306 BGI524270:BGI524306 AWM524270:AWM524306 AMQ524270:AMQ524306 ACU524270:ACU524306 SY524270:SY524306 JC524270:JC524306 G524270:G524306 WVO458734:WVO458770 WLS458734:WLS458770 WBW458734:WBW458770 VSA458734:VSA458770 VIE458734:VIE458770 UYI458734:UYI458770 UOM458734:UOM458770 UEQ458734:UEQ458770 TUU458734:TUU458770 TKY458734:TKY458770 TBC458734:TBC458770 SRG458734:SRG458770 SHK458734:SHK458770 RXO458734:RXO458770 RNS458734:RNS458770 RDW458734:RDW458770 QUA458734:QUA458770 QKE458734:QKE458770 QAI458734:QAI458770 PQM458734:PQM458770 PGQ458734:PGQ458770 OWU458734:OWU458770 OMY458734:OMY458770 ODC458734:ODC458770 NTG458734:NTG458770 NJK458734:NJK458770 MZO458734:MZO458770 MPS458734:MPS458770 MFW458734:MFW458770 LWA458734:LWA458770 LME458734:LME458770 LCI458734:LCI458770 KSM458734:KSM458770 KIQ458734:KIQ458770 JYU458734:JYU458770 JOY458734:JOY458770 JFC458734:JFC458770 IVG458734:IVG458770 ILK458734:ILK458770 IBO458734:IBO458770 HRS458734:HRS458770 HHW458734:HHW458770 GYA458734:GYA458770 GOE458734:GOE458770 GEI458734:GEI458770 FUM458734:FUM458770 FKQ458734:FKQ458770 FAU458734:FAU458770 EQY458734:EQY458770 EHC458734:EHC458770 DXG458734:DXG458770 DNK458734:DNK458770 DDO458734:DDO458770 CTS458734:CTS458770 CJW458734:CJW458770 CAA458734:CAA458770 BQE458734:BQE458770 BGI458734:BGI458770 AWM458734:AWM458770 AMQ458734:AMQ458770 ACU458734:ACU458770 SY458734:SY458770 JC458734:JC458770 G458734:G458770 WVO393198:WVO393234 WLS393198:WLS393234 WBW393198:WBW393234 VSA393198:VSA393234 VIE393198:VIE393234 UYI393198:UYI393234 UOM393198:UOM393234 UEQ393198:UEQ393234 TUU393198:TUU393234 TKY393198:TKY393234 TBC393198:TBC393234 SRG393198:SRG393234 SHK393198:SHK393234 RXO393198:RXO393234 RNS393198:RNS393234 RDW393198:RDW393234 QUA393198:QUA393234 QKE393198:QKE393234 QAI393198:QAI393234 PQM393198:PQM393234 PGQ393198:PGQ393234 OWU393198:OWU393234 OMY393198:OMY393234 ODC393198:ODC393234 NTG393198:NTG393234 NJK393198:NJK393234 MZO393198:MZO393234 MPS393198:MPS393234 MFW393198:MFW393234 LWA393198:LWA393234 LME393198:LME393234 LCI393198:LCI393234 KSM393198:KSM393234 KIQ393198:KIQ393234 JYU393198:JYU393234 JOY393198:JOY393234 JFC393198:JFC393234 IVG393198:IVG393234 ILK393198:ILK393234 IBO393198:IBO393234 HRS393198:HRS393234 HHW393198:HHW393234 GYA393198:GYA393234 GOE393198:GOE393234 GEI393198:GEI393234 FUM393198:FUM393234 FKQ393198:FKQ393234 FAU393198:FAU393234 EQY393198:EQY393234 EHC393198:EHC393234 DXG393198:DXG393234 DNK393198:DNK393234 DDO393198:DDO393234 CTS393198:CTS393234 CJW393198:CJW393234 CAA393198:CAA393234 BQE393198:BQE393234 BGI393198:BGI393234 AWM393198:AWM393234 AMQ393198:AMQ393234 ACU393198:ACU393234 SY393198:SY393234 JC393198:JC393234 G393198:G393234 WVO327662:WVO327698 WLS327662:WLS327698 WBW327662:WBW327698 VSA327662:VSA327698 VIE327662:VIE327698 UYI327662:UYI327698 UOM327662:UOM327698 UEQ327662:UEQ327698 TUU327662:TUU327698 TKY327662:TKY327698 TBC327662:TBC327698 SRG327662:SRG327698 SHK327662:SHK327698 RXO327662:RXO327698 RNS327662:RNS327698 RDW327662:RDW327698 QUA327662:QUA327698 QKE327662:QKE327698 QAI327662:QAI327698 PQM327662:PQM327698 PGQ327662:PGQ327698 OWU327662:OWU327698 OMY327662:OMY327698 ODC327662:ODC327698 NTG327662:NTG327698 NJK327662:NJK327698 MZO327662:MZO327698 MPS327662:MPS327698 MFW327662:MFW327698 LWA327662:LWA327698 LME327662:LME327698 LCI327662:LCI327698 KSM327662:KSM327698 KIQ327662:KIQ327698 JYU327662:JYU327698 JOY327662:JOY327698 JFC327662:JFC327698 IVG327662:IVG327698 ILK327662:ILK327698 IBO327662:IBO327698 HRS327662:HRS327698 HHW327662:HHW327698 GYA327662:GYA327698 GOE327662:GOE327698 GEI327662:GEI327698 FUM327662:FUM327698 FKQ327662:FKQ327698 FAU327662:FAU327698 EQY327662:EQY327698 EHC327662:EHC327698 DXG327662:DXG327698 DNK327662:DNK327698 DDO327662:DDO327698 CTS327662:CTS327698 CJW327662:CJW327698 CAA327662:CAA327698 BQE327662:BQE327698 BGI327662:BGI327698 AWM327662:AWM327698 AMQ327662:AMQ327698 ACU327662:ACU327698 SY327662:SY327698 JC327662:JC327698 G327662:G327698 WVO262126:WVO262162 WLS262126:WLS262162 WBW262126:WBW262162 VSA262126:VSA262162 VIE262126:VIE262162 UYI262126:UYI262162 UOM262126:UOM262162 UEQ262126:UEQ262162 TUU262126:TUU262162 TKY262126:TKY262162 TBC262126:TBC262162 SRG262126:SRG262162 SHK262126:SHK262162 RXO262126:RXO262162 RNS262126:RNS262162 RDW262126:RDW262162 QUA262126:QUA262162 QKE262126:QKE262162 QAI262126:QAI262162 PQM262126:PQM262162 PGQ262126:PGQ262162 OWU262126:OWU262162 OMY262126:OMY262162 ODC262126:ODC262162 NTG262126:NTG262162 NJK262126:NJK262162 MZO262126:MZO262162 MPS262126:MPS262162 MFW262126:MFW262162 LWA262126:LWA262162 LME262126:LME262162 LCI262126:LCI262162 KSM262126:KSM262162 KIQ262126:KIQ262162 JYU262126:JYU262162 JOY262126:JOY262162 JFC262126:JFC262162 IVG262126:IVG262162 ILK262126:ILK262162 IBO262126:IBO262162 HRS262126:HRS262162 HHW262126:HHW262162 GYA262126:GYA262162 GOE262126:GOE262162 GEI262126:GEI262162 FUM262126:FUM262162 FKQ262126:FKQ262162 FAU262126:FAU262162 EQY262126:EQY262162 EHC262126:EHC262162 DXG262126:DXG262162 DNK262126:DNK262162 DDO262126:DDO262162 CTS262126:CTS262162 CJW262126:CJW262162 CAA262126:CAA262162 BQE262126:BQE262162 BGI262126:BGI262162 AWM262126:AWM262162 AMQ262126:AMQ262162 ACU262126:ACU262162 SY262126:SY262162 JC262126:JC262162 G262126:G262162 WVO196590:WVO196626 WLS196590:WLS196626 WBW196590:WBW196626 VSA196590:VSA196626 VIE196590:VIE196626 UYI196590:UYI196626 UOM196590:UOM196626 UEQ196590:UEQ196626 TUU196590:TUU196626 TKY196590:TKY196626 TBC196590:TBC196626 SRG196590:SRG196626 SHK196590:SHK196626 RXO196590:RXO196626 RNS196590:RNS196626 RDW196590:RDW196626 QUA196590:QUA196626 QKE196590:QKE196626 QAI196590:QAI196626 PQM196590:PQM196626 PGQ196590:PGQ196626 OWU196590:OWU196626 OMY196590:OMY196626 ODC196590:ODC196626 NTG196590:NTG196626 NJK196590:NJK196626 MZO196590:MZO196626 MPS196590:MPS196626 MFW196590:MFW196626 LWA196590:LWA196626 LME196590:LME196626 LCI196590:LCI196626 KSM196590:KSM196626 KIQ196590:KIQ196626 JYU196590:JYU196626 JOY196590:JOY196626 JFC196590:JFC196626 IVG196590:IVG196626 ILK196590:ILK196626 IBO196590:IBO196626 HRS196590:HRS196626 HHW196590:HHW196626 GYA196590:GYA196626 GOE196590:GOE196626 GEI196590:GEI196626 FUM196590:FUM196626 FKQ196590:FKQ196626 FAU196590:FAU196626 EQY196590:EQY196626 EHC196590:EHC196626 DXG196590:DXG196626 DNK196590:DNK196626 DDO196590:DDO196626 CTS196590:CTS196626 CJW196590:CJW196626 CAA196590:CAA196626 BQE196590:BQE196626 BGI196590:BGI196626 AWM196590:AWM196626 AMQ196590:AMQ196626 ACU196590:ACU196626 SY196590:SY196626 JC196590:JC196626 G196590:G196626 WVO131054:WVO131090 WLS131054:WLS131090 WBW131054:WBW131090 VSA131054:VSA131090 VIE131054:VIE131090 UYI131054:UYI131090 UOM131054:UOM131090 UEQ131054:UEQ131090 TUU131054:TUU131090 TKY131054:TKY131090 TBC131054:TBC131090 SRG131054:SRG131090 SHK131054:SHK131090 RXO131054:RXO131090 RNS131054:RNS131090 RDW131054:RDW131090 QUA131054:QUA131090 QKE131054:QKE131090 QAI131054:QAI131090 PQM131054:PQM131090 PGQ131054:PGQ131090 OWU131054:OWU131090 OMY131054:OMY131090 ODC131054:ODC131090 NTG131054:NTG131090 NJK131054:NJK131090 MZO131054:MZO131090 MPS131054:MPS131090 MFW131054:MFW131090 LWA131054:LWA131090 LME131054:LME131090 LCI131054:LCI131090 KSM131054:KSM131090 KIQ131054:KIQ131090 JYU131054:JYU131090 JOY131054:JOY131090 JFC131054:JFC131090 IVG131054:IVG131090 ILK131054:ILK131090 IBO131054:IBO131090 HRS131054:HRS131090 HHW131054:HHW131090 GYA131054:GYA131090 GOE131054:GOE131090 GEI131054:GEI131090 FUM131054:FUM131090 FKQ131054:FKQ131090 FAU131054:FAU131090 EQY131054:EQY131090 EHC131054:EHC131090 DXG131054:DXG131090 DNK131054:DNK131090 DDO131054:DDO131090 CTS131054:CTS131090 CJW131054:CJW131090 CAA131054:CAA131090 BQE131054:BQE131090 BGI131054:BGI131090 AWM131054:AWM131090 AMQ131054:AMQ131090 ACU131054:ACU131090 SY131054:SY131090 JC131054:JC131090 G131054:G131090 WVO65518:WVO65554 WLS65518:WLS65554 WBW65518:WBW65554 VSA65518:VSA65554 VIE65518:VIE65554 UYI65518:UYI65554 UOM65518:UOM65554 UEQ65518:UEQ65554 TUU65518:TUU65554 TKY65518:TKY65554 TBC65518:TBC65554 SRG65518:SRG65554 SHK65518:SHK65554 RXO65518:RXO65554 RNS65518:RNS65554 RDW65518:RDW65554 QUA65518:QUA65554 QKE65518:QKE65554 QAI65518:QAI65554 PQM65518:PQM65554 PGQ65518:PGQ65554 OWU65518:OWU65554 OMY65518:OMY65554 ODC65518:ODC65554 NTG65518:NTG65554 NJK65518:NJK65554 MZO65518:MZO65554 MPS65518:MPS65554 MFW65518:MFW65554 LWA65518:LWA65554 LME65518:LME65554 LCI65518:LCI65554 KSM65518:KSM65554 KIQ65518:KIQ65554 JYU65518:JYU65554 JOY65518:JOY65554 JFC65518:JFC65554 IVG65518:IVG65554 ILK65518:ILK65554 IBO65518:IBO65554 HRS65518:HRS65554 HHW65518:HHW65554 GYA65518:GYA65554 GOE65518:GOE65554 GEI65518:GEI65554 FUM65518:FUM65554 FKQ65518:FKQ65554 FAU65518:FAU65554 EQY65518:EQY65554 EHC65518:EHC65554 DXG65518:DXG65554 DNK65518:DNK65554 DDO65518:DDO65554 CTS65518:CTS65554 CJW65518:CJW65554 CAA65518:CAA65554 BQE65518:BQE65554 BGI65518:BGI65554 AWM65518:AWM65554 AMQ65518:AMQ65554 ACU65518:ACU65554 SY65518:SY65554 JC65518:JC65554 WVO9:WVO18 WLS9:WLS18 WBW9:WBW18 VSA9:VSA18 VIE9:VIE18 UYI9:UYI18 UOM9:UOM18 UEQ9:UEQ18 TUU9:TUU18 TKY9:TKY18 TBC9:TBC18 SRG9:SRG18 SHK9:SHK18 RXO9:RXO18 RNS9:RNS18 RDW9:RDW18 QUA9:QUA18 QKE9:QKE18 QAI9:QAI18 PQM9:PQM18 PGQ9:PGQ18 OWU9:OWU18 OMY9:OMY18 ODC9:ODC18 NTG9:NTG18 NJK9:NJK18 MZO9:MZO18 MPS9:MPS18 MFW9:MFW18 LWA9:LWA18 LME9:LME18 LCI9:LCI18 KSM9:KSM18 KIQ9:KIQ18 JYU9:JYU18 JOY9:JOY18 JFC9:JFC18 IVG9:IVG18 ILK9:ILK18 IBO9:IBO18 HRS9:HRS18 HHW9:HHW18 GYA9:GYA18 GOE9:GOE18 GEI9:GEI18 FUM9:FUM18 FKQ9:FKQ18 FAU9:FAU18 EQY9:EQY18 EHC9:EHC18 DXG9:DXG18 DNK9:DNK18 DDO9:DDO18 CTS9:CTS18 CJW9:CJW18 CAA9:CAA18 BQE9:BQE18 BGI9:BGI18 AWM9:AWM18 AMQ9:AMQ18 ACU9:ACU18 SY9:SY18 JC9:JC18 G9:G18">
      <formula1>$G$32:$G$123</formula1>
    </dataValidation>
    <dataValidation type="list" errorStyle="warning" allowBlank="1" showInputMessage="1" showErrorMessage="1" errorTitle="FERC ACCOUNT" error="This FERC Account is not included in the drop-down list. Is this the account you want to use?" sqref="D65518:D65554 WVL983022:WVL983058 WLP983022:WLP983058 WBT983022:WBT983058 VRX983022:VRX983058 VIB983022:VIB983058 UYF983022:UYF983058 UOJ983022:UOJ983058 UEN983022:UEN983058 TUR983022:TUR983058 TKV983022:TKV983058 TAZ983022:TAZ983058 SRD983022:SRD983058 SHH983022:SHH983058 RXL983022:RXL983058 RNP983022:RNP983058 RDT983022:RDT983058 QTX983022:QTX983058 QKB983022:QKB983058 QAF983022:QAF983058 PQJ983022:PQJ983058 PGN983022:PGN983058 OWR983022:OWR983058 OMV983022:OMV983058 OCZ983022:OCZ983058 NTD983022:NTD983058 NJH983022:NJH983058 MZL983022:MZL983058 MPP983022:MPP983058 MFT983022:MFT983058 LVX983022:LVX983058 LMB983022:LMB983058 LCF983022:LCF983058 KSJ983022:KSJ983058 KIN983022:KIN983058 JYR983022:JYR983058 JOV983022:JOV983058 JEZ983022:JEZ983058 IVD983022:IVD983058 ILH983022:ILH983058 IBL983022:IBL983058 HRP983022:HRP983058 HHT983022:HHT983058 GXX983022:GXX983058 GOB983022:GOB983058 GEF983022:GEF983058 FUJ983022:FUJ983058 FKN983022:FKN983058 FAR983022:FAR983058 EQV983022:EQV983058 EGZ983022:EGZ983058 DXD983022:DXD983058 DNH983022:DNH983058 DDL983022:DDL983058 CTP983022:CTP983058 CJT983022:CJT983058 BZX983022:BZX983058 BQB983022:BQB983058 BGF983022:BGF983058 AWJ983022:AWJ983058 AMN983022:AMN983058 ACR983022:ACR983058 SV983022:SV983058 IZ983022:IZ983058 D983022:D983058 WVL917486:WVL917522 WLP917486:WLP917522 WBT917486:WBT917522 VRX917486:VRX917522 VIB917486:VIB917522 UYF917486:UYF917522 UOJ917486:UOJ917522 UEN917486:UEN917522 TUR917486:TUR917522 TKV917486:TKV917522 TAZ917486:TAZ917522 SRD917486:SRD917522 SHH917486:SHH917522 RXL917486:RXL917522 RNP917486:RNP917522 RDT917486:RDT917522 QTX917486:QTX917522 QKB917486:QKB917522 QAF917486:QAF917522 PQJ917486:PQJ917522 PGN917486:PGN917522 OWR917486:OWR917522 OMV917486:OMV917522 OCZ917486:OCZ917522 NTD917486:NTD917522 NJH917486:NJH917522 MZL917486:MZL917522 MPP917486:MPP917522 MFT917486:MFT917522 LVX917486:LVX917522 LMB917486:LMB917522 LCF917486:LCF917522 KSJ917486:KSJ917522 KIN917486:KIN917522 JYR917486:JYR917522 JOV917486:JOV917522 JEZ917486:JEZ917522 IVD917486:IVD917522 ILH917486:ILH917522 IBL917486:IBL917522 HRP917486:HRP917522 HHT917486:HHT917522 GXX917486:GXX917522 GOB917486:GOB917522 GEF917486:GEF917522 FUJ917486:FUJ917522 FKN917486:FKN917522 FAR917486:FAR917522 EQV917486:EQV917522 EGZ917486:EGZ917522 DXD917486:DXD917522 DNH917486:DNH917522 DDL917486:DDL917522 CTP917486:CTP917522 CJT917486:CJT917522 BZX917486:BZX917522 BQB917486:BQB917522 BGF917486:BGF917522 AWJ917486:AWJ917522 AMN917486:AMN917522 ACR917486:ACR917522 SV917486:SV917522 IZ917486:IZ917522 D917486:D917522 WVL851950:WVL851986 WLP851950:WLP851986 WBT851950:WBT851986 VRX851950:VRX851986 VIB851950:VIB851986 UYF851950:UYF851986 UOJ851950:UOJ851986 UEN851950:UEN851986 TUR851950:TUR851986 TKV851950:TKV851986 TAZ851950:TAZ851986 SRD851950:SRD851986 SHH851950:SHH851986 RXL851950:RXL851986 RNP851950:RNP851986 RDT851950:RDT851986 QTX851950:QTX851986 QKB851950:QKB851986 QAF851950:QAF851986 PQJ851950:PQJ851986 PGN851950:PGN851986 OWR851950:OWR851986 OMV851950:OMV851986 OCZ851950:OCZ851986 NTD851950:NTD851986 NJH851950:NJH851986 MZL851950:MZL851986 MPP851950:MPP851986 MFT851950:MFT851986 LVX851950:LVX851986 LMB851950:LMB851986 LCF851950:LCF851986 KSJ851950:KSJ851986 KIN851950:KIN851986 JYR851950:JYR851986 JOV851950:JOV851986 JEZ851950:JEZ851986 IVD851950:IVD851986 ILH851950:ILH851986 IBL851950:IBL851986 HRP851950:HRP851986 HHT851950:HHT851986 GXX851950:GXX851986 GOB851950:GOB851986 GEF851950:GEF851986 FUJ851950:FUJ851986 FKN851950:FKN851986 FAR851950:FAR851986 EQV851950:EQV851986 EGZ851950:EGZ851986 DXD851950:DXD851986 DNH851950:DNH851986 DDL851950:DDL851986 CTP851950:CTP851986 CJT851950:CJT851986 BZX851950:BZX851986 BQB851950:BQB851986 BGF851950:BGF851986 AWJ851950:AWJ851986 AMN851950:AMN851986 ACR851950:ACR851986 SV851950:SV851986 IZ851950:IZ851986 D851950:D851986 WVL786414:WVL786450 WLP786414:WLP786450 WBT786414:WBT786450 VRX786414:VRX786450 VIB786414:VIB786450 UYF786414:UYF786450 UOJ786414:UOJ786450 UEN786414:UEN786450 TUR786414:TUR786450 TKV786414:TKV786450 TAZ786414:TAZ786450 SRD786414:SRD786450 SHH786414:SHH786450 RXL786414:RXL786450 RNP786414:RNP786450 RDT786414:RDT786450 QTX786414:QTX786450 QKB786414:QKB786450 QAF786414:QAF786450 PQJ786414:PQJ786450 PGN786414:PGN786450 OWR786414:OWR786450 OMV786414:OMV786450 OCZ786414:OCZ786450 NTD786414:NTD786450 NJH786414:NJH786450 MZL786414:MZL786450 MPP786414:MPP786450 MFT786414:MFT786450 LVX786414:LVX786450 LMB786414:LMB786450 LCF786414:LCF786450 KSJ786414:KSJ786450 KIN786414:KIN786450 JYR786414:JYR786450 JOV786414:JOV786450 JEZ786414:JEZ786450 IVD786414:IVD786450 ILH786414:ILH786450 IBL786414:IBL786450 HRP786414:HRP786450 HHT786414:HHT786450 GXX786414:GXX786450 GOB786414:GOB786450 GEF786414:GEF786450 FUJ786414:FUJ786450 FKN786414:FKN786450 FAR786414:FAR786450 EQV786414:EQV786450 EGZ786414:EGZ786450 DXD786414:DXD786450 DNH786414:DNH786450 DDL786414:DDL786450 CTP786414:CTP786450 CJT786414:CJT786450 BZX786414:BZX786450 BQB786414:BQB786450 BGF786414:BGF786450 AWJ786414:AWJ786450 AMN786414:AMN786450 ACR786414:ACR786450 SV786414:SV786450 IZ786414:IZ786450 D786414:D786450 WVL720878:WVL720914 WLP720878:WLP720914 WBT720878:WBT720914 VRX720878:VRX720914 VIB720878:VIB720914 UYF720878:UYF720914 UOJ720878:UOJ720914 UEN720878:UEN720914 TUR720878:TUR720914 TKV720878:TKV720914 TAZ720878:TAZ720914 SRD720878:SRD720914 SHH720878:SHH720914 RXL720878:RXL720914 RNP720878:RNP720914 RDT720878:RDT720914 QTX720878:QTX720914 QKB720878:QKB720914 QAF720878:QAF720914 PQJ720878:PQJ720914 PGN720878:PGN720914 OWR720878:OWR720914 OMV720878:OMV720914 OCZ720878:OCZ720914 NTD720878:NTD720914 NJH720878:NJH720914 MZL720878:MZL720914 MPP720878:MPP720914 MFT720878:MFT720914 LVX720878:LVX720914 LMB720878:LMB720914 LCF720878:LCF720914 KSJ720878:KSJ720914 KIN720878:KIN720914 JYR720878:JYR720914 JOV720878:JOV720914 JEZ720878:JEZ720914 IVD720878:IVD720914 ILH720878:ILH720914 IBL720878:IBL720914 HRP720878:HRP720914 HHT720878:HHT720914 GXX720878:GXX720914 GOB720878:GOB720914 GEF720878:GEF720914 FUJ720878:FUJ720914 FKN720878:FKN720914 FAR720878:FAR720914 EQV720878:EQV720914 EGZ720878:EGZ720914 DXD720878:DXD720914 DNH720878:DNH720914 DDL720878:DDL720914 CTP720878:CTP720914 CJT720878:CJT720914 BZX720878:BZX720914 BQB720878:BQB720914 BGF720878:BGF720914 AWJ720878:AWJ720914 AMN720878:AMN720914 ACR720878:ACR720914 SV720878:SV720914 IZ720878:IZ720914 D720878:D720914 WVL655342:WVL655378 WLP655342:WLP655378 WBT655342:WBT655378 VRX655342:VRX655378 VIB655342:VIB655378 UYF655342:UYF655378 UOJ655342:UOJ655378 UEN655342:UEN655378 TUR655342:TUR655378 TKV655342:TKV655378 TAZ655342:TAZ655378 SRD655342:SRD655378 SHH655342:SHH655378 RXL655342:RXL655378 RNP655342:RNP655378 RDT655342:RDT655378 QTX655342:QTX655378 QKB655342:QKB655378 QAF655342:QAF655378 PQJ655342:PQJ655378 PGN655342:PGN655378 OWR655342:OWR655378 OMV655342:OMV655378 OCZ655342:OCZ655378 NTD655342:NTD655378 NJH655342:NJH655378 MZL655342:MZL655378 MPP655342:MPP655378 MFT655342:MFT655378 LVX655342:LVX655378 LMB655342:LMB655378 LCF655342:LCF655378 KSJ655342:KSJ655378 KIN655342:KIN655378 JYR655342:JYR655378 JOV655342:JOV655378 JEZ655342:JEZ655378 IVD655342:IVD655378 ILH655342:ILH655378 IBL655342:IBL655378 HRP655342:HRP655378 HHT655342:HHT655378 GXX655342:GXX655378 GOB655342:GOB655378 GEF655342:GEF655378 FUJ655342:FUJ655378 FKN655342:FKN655378 FAR655342:FAR655378 EQV655342:EQV655378 EGZ655342:EGZ655378 DXD655342:DXD655378 DNH655342:DNH655378 DDL655342:DDL655378 CTP655342:CTP655378 CJT655342:CJT655378 BZX655342:BZX655378 BQB655342:BQB655378 BGF655342:BGF655378 AWJ655342:AWJ655378 AMN655342:AMN655378 ACR655342:ACR655378 SV655342:SV655378 IZ655342:IZ655378 D655342:D655378 WVL589806:WVL589842 WLP589806:WLP589842 WBT589806:WBT589842 VRX589806:VRX589842 VIB589806:VIB589842 UYF589806:UYF589842 UOJ589806:UOJ589842 UEN589806:UEN589842 TUR589806:TUR589842 TKV589806:TKV589842 TAZ589806:TAZ589842 SRD589806:SRD589842 SHH589806:SHH589842 RXL589806:RXL589842 RNP589806:RNP589842 RDT589806:RDT589842 QTX589806:QTX589842 QKB589806:QKB589842 QAF589806:QAF589842 PQJ589806:PQJ589842 PGN589806:PGN589842 OWR589806:OWR589842 OMV589806:OMV589842 OCZ589806:OCZ589842 NTD589806:NTD589842 NJH589806:NJH589842 MZL589806:MZL589842 MPP589806:MPP589842 MFT589806:MFT589842 LVX589806:LVX589842 LMB589806:LMB589842 LCF589806:LCF589842 KSJ589806:KSJ589842 KIN589806:KIN589842 JYR589806:JYR589842 JOV589806:JOV589842 JEZ589806:JEZ589842 IVD589806:IVD589842 ILH589806:ILH589842 IBL589806:IBL589842 HRP589806:HRP589842 HHT589806:HHT589842 GXX589806:GXX589842 GOB589806:GOB589842 GEF589806:GEF589842 FUJ589806:FUJ589842 FKN589806:FKN589842 FAR589806:FAR589842 EQV589806:EQV589842 EGZ589806:EGZ589842 DXD589806:DXD589842 DNH589806:DNH589842 DDL589806:DDL589842 CTP589806:CTP589842 CJT589806:CJT589842 BZX589806:BZX589842 BQB589806:BQB589842 BGF589806:BGF589842 AWJ589806:AWJ589842 AMN589806:AMN589842 ACR589806:ACR589842 SV589806:SV589842 IZ589806:IZ589842 D589806:D589842 WVL524270:WVL524306 WLP524270:WLP524306 WBT524270:WBT524306 VRX524270:VRX524306 VIB524270:VIB524306 UYF524270:UYF524306 UOJ524270:UOJ524306 UEN524270:UEN524306 TUR524270:TUR524306 TKV524270:TKV524306 TAZ524270:TAZ524306 SRD524270:SRD524306 SHH524270:SHH524306 RXL524270:RXL524306 RNP524270:RNP524306 RDT524270:RDT524306 QTX524270:QTX524306 QKB524270:QKB524306 QAF524270:QAF524306 PQJ524270:PQJ524306 PGN524270:PGN524306 OWR524270:OWR524306 OMV524270:OMV524306 OCZ524270:OCZ524306 NTD524270:NTD524306 NJH524270:NJH524306 MZL524270:MZL524306 MPP524270:MPP524306 MFT524270:MFT524306 LVX524270:LVX524306 LMB524270:LMB524306 LCF524270:LCF524306 KSJ524270:KSJ524306 KIN524270:KIN524306 JYR524270:JYR524306 JOV524270:JOV524306 JEZ524270:JEZ524306 IVD524270:IVD524306 ILH524270:ILH524306 IBL524270:IBL524306 HRP524270:HRP524306 HHT524270:HHT524306 GXX524270:GXX524306 GOB524270:GOB524306 GEF524270:GEF524306 FUJ524270:FUJ524306 FKN524270:FKN524306 FAR524270:FAR524306 EQV524270:EQV524306 EGZ524270:EGZ524306 DXD524270:DXD524306 DNH524270:DNH524306 DDL524270:DDL524306 CTP524270:CTP524306 CJT524270:CJT524306 BZX524270:BZX524306 BQB524270:BQB524306 BGF524270:BGF524306 AWJ524270:AWJ524306 AMN524270:AMN524306 ACR524270:ACR524306 SV524270:SV524306 IZ524270:IZ524306 D524270:D524306 WVL458734:WVL458770 WLP458734:WLP458770 WBT458734:WBT458770 VRX458734:VRX458770 VIB458734:VIB458770 UYF458734:UYF458770 UOJ458734:UOJ458770 UEN458734:UEN458770 TUR458734:TUR458770 TKV458734:TKV458770 TAZ458734:TAZ458770 SRD458734:SRD458770 SHH458734:SHH458770 RXL458734:RXL458770 RNP458734:RNP458770 RDT458734:RDT458770 QTX458734:QTX458770 QKB458734:QKB458770 QAF458734:QAF458770 PQJ458734:PQJ458770 PGN458734:PGN458770 OWR458734:OWR458770 OMV458734:OMV458770 OCZ458734:OCZ458770 NTD458734:NTD458770 NJH458734:NJH458770 MZL458734:MZL458770 MPP458734:MPP458770 MFT458734:MFT458770 LVX458734:LVX458770 LMB458734:LMB458770 LCF458734:LCF458770 KSJ458734:KSJ458770 KIN458734:KIN458770 JYR458734:JYR458770 JOV458734:JOV458770 JEZ458734:JEZ458770 IVD458734:IVD458770 ILH458734:ILH458770 IBL458734:IBL458770 HRP458734:HRP458770 HHT458734:HHT458770 GXX458734:GXX458770 GOB458734:GOB458770 GEF458734:GEF458770 FUJ458734:FUJ458770 FKN458734:FKN458770 FAR458734:FAR458770 EQV458734:EQV458770 EGZ458734:EGZ458770 DXD458734:DXD458770 DNH458734:DNH458770 DDL458734:DDL458770 CTP458734:CTP458770 CJT458734:CJT458770 BZX458734:BZX458770 BQB458734:BQB458770 BGF458734:BGF458770 AWJ458734:AWJ458770 AMN458734:AMN458770 ACR458734:ACR458770 SV458734:SV458770 IZ458734:IZ458770 D458734:D458770 WVL393198:WVL393234 WLP393198:WLP393234 WBT393198:WBT393234 VRX393198:VRX393234 VIB393198:VIB393234 UYF393198:UYF393234 UOJ393198:UOJ393234 UEN393198:UEN393234 TUR393198:TUR393234 TKV393198:TKV393234 TAZ393198:TAZ393234 SRD393198:SRD393234 SHH393198:SHH393234 RXL393198:RXL393234 RNP393198:RNP393234 RDT393198:RDT393234 QTX393198:QTX393234 QKB393198:QKB393234 QAF393198:QAF393234 PQJ393198:PQJ393234 PGN393198:PGN393234 OWR393198:OWR393234 OMV393198:OMV393234 OCZ393198:OCZ393234 NTD393198:NTD393234 NJH393198:NJH393234 MZL393198:MZL393234 MPP393198:MPP393234 MFT393198:MFT393234 LVX393198:LVX393234 LMB393198:LMB393234 LCF393198:LCF393234 KSJ393198:KSJ393234 KIN393198:KIN393234 JYR393198:JYR393234 JOV393198:JOV393234 JEZ393198:JEZ393234 IVD393198:IVD393234 ILH393198:ILH393234 IBL393198:IBL393234 HRP393198:HRP393234 HHT393198:HHT393234 GXX393198:GXX393234 GOB393198:GOB393234 GEF393198:GEF393234 FUJ393198:FUJ393234 FKN393198:FKN393234 FAR393198:FAR393234 EQV393198:EQV393234 EGZ393198:EGZ393234 DXD393198:DXD393234 DNH393198:DNH393234 DDL393198:DDL393234 CTP393198:CTP393234 CJT393198:CJT393234 BZX393198:BZX393234 BQB393198:BQB393234 BGF393198:BGF393234 AWJ393198:AWJ393234 AMN393198:AMN393234 ACR393198:ACR393234 SV393198:SV393234 IZ393198:IZ393234 D393198:D393234 WVL327662:WVL327698 WLP327662:WLP327698 WBT327662:WBT327698 VRX327662:VRX327698 VIB327662:VIB327698 UYF327662:UYF327698 UOJ327662:UOJ327698 UEN327662:UEN327698 TUR327662:TUR327698 TKV327662:TKV327698 TAZ327662:TAZ327698 SRD327662:SRD327698 SHH327662:SHH327698 RXL327662:RXL327698 RNP327662:RNP327698 RDT327662:RDT327698 QTX327662:QTX327698 QKB327662:QKB327698 QAF327662:QAF327698 PQJ327662:PQJ327698 PGN327662:PGN327698 OWR327662:OWR327698 OMV327662:OMV327698 OCZ327662:OCZ327698 NTD327662:NTD327698 NJH327662:NJH327698 MZL327662:MZL327698 MPP327662:MPP327698 MFT327662:MFT327698 LVX327662:LVX327698 LMB327662:LMB327698 LCF327662:LCF327698 KSJ327662:KSJ327698 KIN327662:KIN327698 JYR327662:JYR327698 JOV327662:JOV327698 JEZ327662:JEZ327698 IVD327662:IVD327698 ILH327662:ILH327698 IBL327662:IBL327698 HRP327662:HRP327698 HHT327662:HHT327698 GXX327662:GXX327698 GOB327662:GOB327698 GEF327662:GEF327698 FUJ327662:FUJ327698 FKN327662:FKN327698 FAR327662:FAR327698 EQV327662:EQV327698 EGZ327662:EGZ327698 DXD327662:DXD327698 DNH327662:DNH327698 DDL327662:DDL327698 CTP327662:CTP327698 CJT327662:CJT327698 BZX327662:BZX327698 BQB327662:BQB327698 BGF327662:BGF327698 AWJ327662:AWJ327698 AMN327662:AMN327698 ACR327662:ACR327698 SV327662:SV327698 IZ327662:IZ327698 D327662:D327698 WVL262126:WVL262162 WLP262126:WLP262162 WBT262126:WBT262162 VRX262126:VRX262162 VIB262126:VIB262162 UYF262126:UYF262162 UOJ262126:UOJ262162 UEN262126:UEN262162 TUR262126:TUR262162 TKV262126:TKV262162 TAZ262126:TAZ262162 SRD262126:SRD262162 SHH262126:SHH262162 RXL262126:RXL262162 RNP262126:RNP262162 RDT262126:RDT262162 QTX262126:QTX262162 QKB262126:QKB262162 QAF262126:QAF262162 PQJ262126:PQJ262162 PGN262126:PGN262162 OWR262126:OWR262162 OMV262126:OMV262162 OCZ262126:OCZ262162 NTD262126:NTD262162 NJH262126:NJH262162 MZL262126:MZL262162 MPP262126:MPP262162 MFT262126:MFT262162 LVX262126:LVX262162 LMB262126:LMB262162 LCF262126:LCF262162 KSJ262126:KSJ262162 KIN262126:KIN262162 JYR262126:JYR262162 JOV262126:JOV262162 JEZ262126:JEZ262162 IVD262126:IVD262162 ILH262126:ILH262162 IBL262126:IBL262162 HRP262126:HRP262162 HHT262126:HHT262162 GXX262126:GXX262162 GOB262126:GOB262162 GEF262126:GEF262162 FUJ262126:FUJ262162 FKN262126:FKN262162 FAR262126:FAR262162 EQV262126:EQV262162 EGZ262126:EGZ262162 DXD262126:DXD262162 DNH262126:DNH262162 DDL262126:DDL262162 CTP262126:CTP262162 CJT262126:CJT262162 BZX262126:BZX262162 BQB262126:BQB262162 BGF262126:BGF262162 AWJ262126:AWJ262162 AMN262126:AMN262162 ACR262126:ACR262162 SV262126:SV262162 IZ262126:IZ262162 D262126:D262162 WVL196590:WVL196626 WLP196590:WLP196626 WBT196590:WBT196626 VRX196590:VRX196626 VIB196590:VIB196626 UYF196590:UYF196626 UOJ196590:UOJ196626 UEN196590:UEN196626 TUR196590:TUR196626 TKV196590:TKV196626 TAZ196590:TAZ196626 SRD196590:SRD196626 SHH196590:SHH196626 RXL196590:RXL196626 RNP196590:RNP196626 RDT196590:RDT196626 QTX196590:QTX196626 QKB196590:QKB196626 QAF196590:QAF196626 PQJ196590:PQJ196626 PGN196590:PGN196626 OWR196590:OWR196626 OMV196590:OMV196626 OCZ196590:OCZ196626 NTD196590:NTD196626 NJH196590:NJH196626 MZL196590:MZL196626 MPP196590:MPP196626 MFT196590:MFT196626 LVX196590:LVX196626 LMB196590:LMB196626 LCF196590:LCF196626 KSJ196590:KSJ196626 KIN196590:KIN196626 JYR196590:JYR196626 JOV196590:JOV196626 JEZ196590:JEZ196626 IVD196590:IVD196626 ILH196590:ILH196626 IBL196590:IBL196626 HRP196590:HRP196626 HHT196590:HHT196626 GXX196590:GXX196626 GOB196590:GOB196626 GEF196590:GEF196626 FUJ196590:FUJ196626 FKN196590:FKN196626 FAR196590:FAR196626 EQV196590:EQV196626 EGZ196590:EGZ196626 DXD196590:DXD196626 DNH196590:DNH196626 DDL196590:DDL196626 CTP196590:CTP196626 CJT196590:CJT196626 BZX196590:BZX196626 BQB196590:BQB196626 BGF196590:BGF196626 AWJ196590:AWJ196626 AMN196590:AMN196626 ACR196590:ACR196626 SV196590:SV196626 IZ196590:IZ196626 D196590:D196626 WVL131054:WVL131090 WLP131054:WLP131090 WBT131054:WBT131090 VRX131054:VRX131090 VIB131054:VIB131090 UYF131054:UYF131090 UOJ131054:UOJ131090 UEN131054:UEN131090 TUR131054:TUR131090 TKV131054:TKV131090 TAZ131054:TAZ131090 SRD131054:SRD131090 SHH131054:SHH131090 RXL131054:RXL131090 RNP131054:RNP131090 RDT131054:RDT131090 QTX131054:QTX131090 QKB131054:QKB131090 QAF131054:QAF131090 PQJ131054:PQJ131090 PGN131054:PGN131090 OWR131054:OWR131090 OMV131054:OMV131090 OCZ131054:OCZ131090 NTD131054:NTD131090 NJH131054:NJH131090 MZL131054:MZL131090 MPP131054:MPP131090 MFT131054:MFT131090 LVX131054:LVX131090 LMB131054:LMB131090 LCF131054:LCF131090 KSJ131054:KSJ131090 KIN131054:KIN131090 JYR131054:JYR131090 JOV131054:JOV131090 JEZ131054:JEZ131090 IVD131054:IVD131090 ILH131054:ILH131090 IBL131054:IBL131090 HRP131054:HRP131090 HHT131054:HHT131090 GXX131054:GXX131090 GOB131054:GOB131090 GEF131054:GEF131090 FUJ131054:FUJ131090 FKN131054:FKN131090 FAR131054:FAR131090 EQV131054:EQV131090 EGZ131054:EGZ131090 DXD131054:DXD131090 DNH131054:DNH131090 DDL131054:DDL131090 CTP131054:CTP131090 CJT131054:CJT131090 BZX131054:BZX131090 BQB131054:BQB131090 BGF131054:BGF131090 AWJ131054:AWJ131090 AMN131054:AMN131090 ACR131054:ACR131090 SV131054:SV131090 IZ131054:IZ131090 D131054:D131090 WVL65518:WVL65554 WLP65518:WLP65554 WBT65518:WBT65554 VRX65518:VRX65554 VIB65518:VIB65554 UYF65518:UYF65554 UOJ65518:UOJ65554 UEN65518:UEN65554 TUR65518:TUR65554 TKV65518:TKV65554 TAZ65518:TAZ65554 SRD65518:SRD65554 SHH65518:SHH65554 RXL65518:RXL65554 RNP65518:RNP65554 RDT65518:RDT65554 QTX65518:QTX65554 QKB65518:QKB65554 QAF65518:QAF65554 PQJ65518:PQJ65554 PGN65518:PGN65554 OWR65518:OWR65554 OMV65518:OMV65554 OCZ65518:OCZ65554 NTD65518:NTD65554 NJH65518:NJH65554 MZL65518:MZL65554 MPP65518:MPP65554 MFT65518:MFT65554 LVX65518:LVX65554 LMB65518:LMB65554 LCF65518:LCF65554 KSJ65518:KSJ65554 KIN65518:KIN65554 JYR65518:JYR65554 JOV65518:JOV65554 JEZ65518:JEZ65554 IVD65518:IVD65554 ILH65518:ILH65554 IBL65518:IBL65554 HRP65518:HRP65554 HHT65518:HHT65554 GXX65518:GXX65554 GOB65518:GOB65554 GEF65518:GEF65554 FUJ65518:FUJ65554 FKN65518:FKN65554 FAR65518:FAR65554 EQV65518:EQV65554 EGZ65518:EGZ65554 DXD65518:DXD65554 DNH65518:DNH65554 DDL65518:DDL65554 CTP65518:CTP65554 CJT65518:CJT65554 BZX65518:BZX65554 BQB65518:BQB65554 BGF65518:BGF65554 AWJ65518:AWJ65554 AMN65518:AMN65554 ACR65518:ACR65554 SV65518:SV65554 IZ65518:IZ65554 WVL9:WVL18 WLP9:WLP18 WBT9:WBT18 VRX9:VRX18 VIB9:VIB18 UYF9:UYF18 UOJ9:UOJ18 UEN9:UEN18 TUR9:TUR18 TKV9:TKV18 TAZ9:TAZ18 SRD9:SRD18 SHH9:SHH18 RXL9:RXL18 RNP9:RNP18 RDT9:RDT18 QTX9:QTX18 QKB9:QKB18 QAF9:QAF18 PQJ9:PQJ18 PGN9:PGN18 OWR9:OWR18 OMV9:OMV18 OCZ9:OCZ18 NTD9:NTD18 NJH9:NJH18 MZL9:MZL18 MPP9:MPP18 MFT9:MFT18 LVX9:LVX18 LMB9:LMB18 LCF9:LCF18 KSJ9:KSJ18 KIN9:KIN18 JYR9:JYR18 JOV9:JOV18 JEZ9:JEZ18 IVD9:IVD18 ILH9:ILH18 IBL9:IBL18 HRP9:HRP18 HHT9:HHT18 GXX9:GXX18 GOB9:GOB18 GEF9:GEF18 FUJ9:FUJ18 FKN9:FKN18 FAR9:FAR18 EQV9:EQV18 EGZ9:EGZ18 DXD9:DXD18 DNH9:DNH18 DDL9:DDL18 CTP9:CTP18 CJT9:CJT18 BZX9:BZX18 BQB9:BQB18 BGF9:BGF18 AWJ9:AWJ18 AMN9:AMN18 ACR9:ACR18 SV9:SV18 IZ9:IZ18 D9:D18">
      <formula1>$D$32:$D$366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18:E65554 JA65518:JA65554 SW65518:SW65554 ACS65518:ACS65554 AMO65518:AMO65554 AWK65518:AWK65554 BGG65518:BGG65554 BQC65518:BQC65554 BZY65518:BZY65554 CJU65518:CJU65554 CTQ65518:CTQ65554 DDM65518:DDM65554 DNI65518:DNI65554 DXE65518:DXE65554 EHA65518:EHA65554 EQW65518:EQW65554 FAS65518:FAS65554 FKO65518:FKO65554 FUK65518:FUK65554 GEG65518:GEG65554 GOC65518:GOC65554 GXY65518:GXY65554 HHU65518:HHU65554 HRQ65518:HRQ65554 IBM65518:IBM65554 ILI65518:ILI65554 IVE65518:IVE65554 JFA65518:JFA65554 JOW65518:JOW65554 JYS65518:JYS65554 KIO65518:KIO65554 KSK65518:KSK65554 LCG65518:LCG65554 LMC65518:LMC65554 LVY65518:LVY65554 MFU65518:MFU65554 MPQ65518:MPQ65554 MZM65518:MZM65554 NJI65518:NJI65554 NTE65518:NTE65554 ODA65518:ODA65554 OMW65518:OMW65554 OWS65518:OWS65554 PGO65518:PGO65554 PQK65518:PQK65554 QAG65518:QAG65554 QKC65518:QKC65554 QTY65518:QTY65554 RDU65518:RDU65554 RNQ65518:RNQ65554 RXM65518:RXM65554 SHI65518:SHI65554 SRE65518:SRE65554 TBA65518:TBA65554 TKW65518:TKW65554 TUS65518:TUS65554 UEO65518:UEO65554 UOK65518:UOK65554 UYG65518:UYG65554 VIC65518:VIC65554 VRY65518:VRY65554 WBU65518:WBU65554 WLQ65518:WLQ65554 WVM65518:WVM65554 E131054:E131090 JA131054:JA131090 SW131054:SW131090 ACS131054:ACS131090 AMO131054:AMO131090 AWK131054:AWK131090 BGG131054:BGG131090 BQC131054:BQC131090 BZY131054:BZY131090 CJU131054:CJU131090 CTQ131054:CTQ131090 DDM131054:DDM131090 DNI131054:DNI131090 DXE131054:DXE131090 EHA131054:EHA131090 EQW131054:EQW131090 FAS131054:FAS131090 FKO131054:FKO131090 FUK131054:FUK131090 GEG131054:GEG131090 GOC131054:GOC131090 GXY131054:GXY131090 HHU131054:HHU131090 HRQ131054:HRQ131090 IBM131054:IBM131090 ILI131054:ILI131090 IVE131054:IVE131090 JFA131054:JFA131090 JOW131054:JOW131090 JYS131054:JYS131090 KIO131054:KIO131090 KSK131054:KSK131090 LCG131054:LCG131090 LMC131054:LMC131090 LVY131054:LVY131090 MFU131054:MFU131090 MPQ131054:MPQ131090 MZM131054:MZM131090 NJI131054:NJI131090 NTE131054:NTE131090 ODA131054:ODA131090 OMW131054:OMW131090 OWS131054:OWS131090 PGO131054:PGO131090 PQK131054:PQK131090 QAG131054:QAG131090 QKC131054:QKC131090 QTY131054:QTY131090 RDU131054:RDU131090 RNQ131054:RNQ131090 RXM131054:RXM131090 SHI131054:SHI131090 SRE131054:SRE131090 TBA131054:TBA131090 TKW131054:TKW131090 TUS131054:TUS131090 UEO131054:UEO131090 UOK131054:UOK131090 UYG131054:UYG131090 VIC131054:VIC131090 VRY131054:VRY131090 WBU131054:WBU131090 WLQ131054:WLQ131090 WVM131054:WVM131090 E196590:E196626 JA196590:JA196626 SW196590:SW196626 ACS196590:ACS196626 AMO196590:AMO196626 AWK196590:AWK196626 BGG196590:BGG196626 BQC196590:BQC196626 BZY196590:BZY196626 CJU196590:CJU196626 CTQ196590:CTQ196626 DDM196590:DDM196626 DNI196590:DNI196626 DXE196590:DXE196626 EHA196590:EHA196626 EQW196590:EQW196626 FAS196590:FAS196626 FKO196590:FKO196626 FUK196590:FUK196626 GEG196590:GEG196626 GOC196590:GOC196626 GXY196590:GXY196626 HHU196590:HHU196626 HRQ196590:HRQ196626 IBM196590:IBM196626 ILI196590:ILI196626 IVE196590:IVE196626 JFA196590:JFA196626 JOW196590:JOW196626 JYS196590:JYS196626 KIO196590:KIO196626 KSK196590:KSK196626 LCG196590:LCG196626 LMC196590:LMC196626 LVY196590:LVY196626 MFU196590:MFU196626 MPQ196590:MPQ196626 MZM196590:MZM196626 NJI196590:NJI196626 NTE196590:NTE196626 ODA196590:ODA196626 OMW196590:OMW196626 OWS196590:OWS196626 PGO196590:PGO196626 PQK196590:PQK196626 QAG196590:QAG196626 QKC196590:QKC196626 QTY196590:QTY196626 RDU196590:RDU196626 RNQ196590:RNQ196626 RXM196590:RXM196626 SHI196590:SHI196626 SRE196590:SRE196626 TBA196590:TBA196626 TKW196590:TKW196626 TUS196590:TUS196626 UEO196590:UEO196626 UOK196590:UOK196626 UYG196590:UYG196626 VIC196590:VIC196626 VRY196590:VRY196626 WBU196590:WBU196626 WLQ196590:WLQ196626 WVM196590:WVM196626 E262126:E262162 JA262126:JA262162 SW262126:SW262162 ACS262126:ACS262162 AMO262126:AMO262162 AWK262126:AWK262162 BGG262126:BGG262162 BQC262126:BQC262162 BZY262126:BZY262162 CJU262126:CJU262162 CTQ262126:CTQ262162 DDM262126:DDM262162 DNI262126:DNI262162 DXE262126:DXE262162 EHA262126:EHA262162 EQW262126:EQW262162 FAS262126:FAS262162 FKO262126:FKO262162 FUK262126:FUK262162 GEG262126:GEG262162 GOC262126:GOC262162 GXY262126:GXY262162 HHU262126:HHU262162 HRQ262126:HRQ262162 IBM262126:IBM262162 ILI262126:ILI262162 IVE262126:IVE262162 JFA262126:JFA262162 JOW262126:JOW262162 JYS262126:JYS262162 KIO262126:KIO262162 KSK262126:KSK262162 LCG262126:LCG262162 LMC262126:LMC262162 LVY262126:LVY262162 MFU262126:MFU262162 MPQ262126:MPQ262162 MZM262126:MZM262162 NJI262126:NJI262162 NTE262126:NTE262162 ODA262126:ODA262162 OMW262126:OMW262162 OWS262126:OWS262162 PGO262126:PGO262162 PQK262126:PQK262162 QAG262126:QAG262162 QKC262126:QKC262162 QTY262126:QTY262162 RDU262126:RDU262162 RNQ262126:RNQ262162 RXM262126:RXM262162 SHI262126:SHI262162 SRE262126:SRE262162 TBA262126:TBA262162 TKW262126:TKW262162 TUS262126:TUS262162 UEO262126:UEO262162 UOK262126:UOK262162 UYG262126:UYG262162 VIC262126:VIC262162 VRY262126:VRY262162 WBU262126:WBU262162 WLQ262126:WLQ262162 WVM262126:WVM262162 E327662:E327698 JA327662:JA327698 SW327662:SW327698 ACS327662:ACS327698 AMO327662:AMO327698 AWK327662:AWK327698 BGG327662:BGG327698 BQC327662:BQC327698 BZY327662:BZY327698 CJU327662:CJU327698 CTQ327662:CTQ327698 DDM327662:DDM327698 DNI327662:DNI327698 DXE327662:DXE327698 EHA327662:EHA327698 EQW327662:EQW327698 FAS327662:FAS327698 FKO327662:FKO327698 FUK327662:FUK327698 GEG327662:GEG327698 GOC327662:GOC327698 GXY327662:GXY327698 HHU327662:HHU327698 HRQ327662:HRQ327698 IBM327662:IBM327698 ILI327662:ILI327698 IVE327662:IVE327698 JFA327662:JFA327698 JOW327662:JOW327698 JYS327662:JYS327698 KIO327662:KIO327698 KSK327662:KSK327698 LCG327662:LCG327698 LMC327662:LMC327698 LVY327662:LVY327698 MFU327662:MFU327698 MPQ327662:MPQ327698 MZM327662:MZM327698 NJI327662:NJI327698 NTE327662:NTE327698 ODA327662:ODA327698 OMW327662:OMW327698 OWS327662:OWS327698 PGO327662:PGO327698 PQK327662:PQK327698 QAG327662:QAG327698 QKC327662:QKC327698 QTY327662:QTY327698 RDU327662:RDU327698 RNQ327662:RNQ327698 RXM327662:RXM327698 SHI327662:SHI327698 SRE327662:SRE327698 TBA327662:TBA327698 TKW327662:TKW327698 TUS327662:TUS327698 UEO327662:UEO327698 UOK327662:UOK327698 UYG327662:UYG327698 VIC327662:VIC327698 VRY327662:VRY327698 WBU327662:WBU327698 WLQ327662:WLQ327698 WVM327662:WVM327698 E393198:E393234 JA393198:JA393234 SW393198:SW393234 ACS393198:ACS393234 AMO393198:AMO393234 AWK393198:AWK393234 BGG393198:BGG393234 BQC393198:BQC393234 BZY393198:BZY393234 CJU393198:CJU393234 CTQ393198:CTQ393234 DDM393198:DDM393234 DNI393198:DNI393234 DXE393198:DXE393234 EHA393198:EHA393234 EQW393198:EQW393234 FAS393198:FAS393234 FKO393198:FKO393234 FUK393198:FUK393234 GEG393198:GEG393234 GOC393198:GOC393234 GXY393198:GXY393234 HHU393198:HHU393234 HRQ393198:HRQ393234 IBM393198:IBM393234 ILI393198:ILI393234 IVE393198:IVE393234 JFA393198:JFA393234 JOW393198:JOW393234 JYS393198:JYS393234 KIO393198:KIO393234 KSK393198:KSK393234 LCG393198:LCG393234 LMC393198:LMC393234 LVY393198:LVY393234 MFU393198:MFU393234 MPQ393198:MPQ393234 MZM393198:MZM393234 NJI393198:NJI393234 NTE393198:NTE393234 ODA393198:ODA393234 OMW393198:OMW393234 OWS393198:OWS393234 PGO393198:PGO393234 PQK393198:PQK393234 QAG393198:QAG393234 QKC393198:QKC393234 QTY393198:QTY393234 RDU393198:RDU393234 RNQ393198:RNQ393234 RXM393198:RXM393234 SHI393198:SHI393234 SRE393198:SRE393234 TBA393198:TBA393234 TKW393198:TKW393234 TUS393198:TUS393234 UEO393198:UEO393234 UOK393198:UOK393234 UYG393198:UYG393234 VIC393198:VIC393234 VRY393198:VRY393234 WBU393198:WBU393234 WLQ393198:WLQ393234 WVM393198:WVM393234 E458734:E458770 JA458734:JA458770 SW458734:SW458770 ACS458734:ACS458770 AMO458734:AMO458770 AWK458734:AWK458770 BGG458734:BGG458770 BQC458734:BQC458770 BZY458734:BZY458770 CJU458734:CJU458770 CTQ458734:CTQ458770 DDM458734:DDM458770 DNI458734:DNI458770 DXE458734:DXE458770 EHA458734:EHA458770 EQW458734:EQW458770 FAS458734:FAS458770 FKO458734:FKO458770 FUK458734:FUK458770 GEG458734:GEG458770 GOC458734:GOC458770 GXY458734:GXY458770 HHU458734:HHU458770 HRQ458734:HRQ458770 IBM458734:IBM458770 ILI458734:ILI458770 IVE458734:IVE458770 JFA458734:JFA458770 JOW458734:JOW458770 JYS458734:JYS458770 KIO458734:KIO458770 KSK458734:KSK458770 LCG458734:LCG458770 LMC458734:LMC458770 LVY458734:LVY458770 MFU458734:MFU458770 MPQ458734:MPQ458770 MZM458734:MZM458770 NJI458734:NJI458770 NTE458734:NTE458770 ODA458734:ODA458770 OMW458734:OMW458770 OWS458734:OWS458770 PGO458734:PGO458770 PQK458734:PQK458770 QAG458734:QAG458770 QKC458734:QKC458770 QTY458734:QTY458770 RDU458734:RDU458770 RNQ458734:RNQ458770 RXM458734:RXM458770 SHI458734:SHI458770 SRE458734:SRE458770 TBA458734:TBA458770 TKW458734:TKW458770 TUS458734:TUS458770 UEO458734:UEO458770 UOK458734:UOK458770 UYG458734:UYG458770 VIC458734:VIC458770 VRY458734:VRY458770 WBU458734:WBU458770 WLQ458734:WLQ458770 WVM458734:WVM458770 E524270:E524306 JA524270:JA524306 SW524270:SW524306 ACS524270:ACS524306 AMO524270:AMO524306 AWK524270:AWK524306 BGG524270:BGG524306 BQC524270:BQC524306 BZY524270:BZY524306 CJU524270:CJU524306 CTQ524270:CTQ524306 DDM524270:DDM524306 DNI524270:DNI524306 DXE524270:DXE524306 EHA524270:EHA524306 EQW524270:EQW524306 FAS524270:FAS524306 FKO524270:FKO524306 FUK524270:FUK524306 GEG524270:GEG524306 GOC524270:GOC524306 GXY524270:GXY524306 HHU524270:HHU524306 HRQ524270:HRQ524306 IBM524270:IBM524306 ILI524270:ILI524306 IVE524270:IVE524306 JFA524270:JFA524306 JOW524270:JOW524306 JYS524270:JYS524306 KIO524270:KIO524306 KSK524270:KSK524306 LCG524270:LCG524306 LMC524270:LMC524306 LVY524270:LVY524306 MFU524270:MFU524306 MPQ524270:MPQ524306 MZM524270:MZM524306 NJI524270:NJI524306 NTE524270:NTE524306 ODA524270:ODA524306 OMW524270:OMW524306 OWS524270:OWS524306 PGO524270:PGO524306 PQK524270:PQK524306 QAG524270:QAG524306 QKC524270:QKC524306 QTY524270:QTY524306 RDU524270:RDU524306 RNQ524270:RNQ524306 RXM524270:RXM524306 SHI524270:SHI524306 SRE524270:SRE524306 TBA524270:TBA524306 TKW524270:TKW524306 TUS524270:TUS524306 UEO524270:UEO524306 UOK524270:UOK524306 UYG524270:UYG524306 VIC524270:VIC524306 VRY524270:VRY524306 WBU524270:WBU524306 WLQ524270:WLQ524306 WVM524270:WVM524306 E589806:E589842 JA589806:JA589842 SW589806:SW589842 ACS589806:ACS589842 AMO589806:AMO589842 AWK589806:AWK589842 BGG589806:BGG589842 BQC589806:BQC589842 BZY589806:BZY589842 CJU589806:CJU589842 CTQ589806:CTQ589842 DDM589806:DDM589842 DNI589806:DNI589842 DXE589806:DXE589842 EHA589806:EHA589842 EQW589806:EQW589842 FAS589806:FAS589842 FKO589806:FKO589842 FUK589806:FUK589842 GEG589806:GEG589842 GOC589806:GOC589842 GXY589806:GXY589842 HHU589806:HHU589842 HRQ589806:HRQ589842 IBM589806:IBM589842 ILI589806:ILI589842 IVE589806:IVE589842 JFA589806:JFA589842 JOW589806:JOW589842 JYS589806:JYS589842 KIO589806:KIO589842 KSK589806:KSK589842 LCG589806:LCG589842 LMC589806:LMC589842 LVY589806:LVY589842 MFU589806:MFU589842 MPQ589806:MPQ589842 MZM589806:MZM589842 NJI589806:NJI589842 NTE589806:NTE589842 ODA589806:ODA589842 OMW589806:OMW589842 OWS589806:OWS589842 PGO589806:PGO589842 PQK589806:PQK589842 QAG589806:QAG589842 QKC589806:QKC589842 QTY589806:QTY589842 RDU589806:RDU589842 RNQ589806:RNQ589842 RXM589806:RXM589842 SHI589806:SHI589842 SRE589806:SRE589842 TBA589806:TBA589842 TKW589806:TKW589842 TUS589806:TUS589842 UEO589806:UEO589842 UOK589806:UOK589842 UYG589806:UYG589842 VIC589806:VIC589842 VRY589806:VRY589842 WBU589806:WBU589842 WLQ589806:WLQ589842 WVM589806:WVM589842 E655342:E655378 JA655342:JA655378 SW655342:SW655378 ACS655342:ACS655378 AMO655342:AMO655378 AWK655342:AWK655378 BGG655342:BGG655378 BQC655342:BQC655378 BZY655342:BZY655378 CJU655342:CJU655378 CTQ655342:CTQ655378 DDM655342:DDM655378 DNI655342:DNI655378 DXE655342:DXE655378 EHA655342:EHA655378 EQW655342:EQW655378 FAS655342:FAS655378 FKO655342:FKO655378 FUK655342:FUK655378 GEG655342:GEG655378 GOC655342:GOC655378 GXY655342:GXY655378 HHU655342:HHU655378 HRQ655342:HRQ655378 IBM655342:IBM655378 ILI655342:ILI655378 IVE655342:IVE655378 JFA655342:JFA655378 JOW655342:JOW655378 JYS655342:JYS655378 KIO655342:KIO655378 KSK655342:KSK655378 LCG655342:LCG655378 LMC655342:LMC655378 LVY655342:LVY655378 MFU655342:MFU655378 MPQ655342:MPQ655378 MZM655342:MZM655378 NJI655342:NJI655378 NTE655342:NTE655378 ODA655342:ODA655378 OMW655342:OMW655378 OWS655342:OWS655378 PGO655342:PGO655378 PQK655342:PQK655378 QAG655342:QAG655378 QKC655342:QKC655378 QTY655342:QTY655378 RDU655342:RDU655378 RNQ655342:RNQ655378 RXM655342:RXM655378 SHI655342:SHI655378 SRE655342:SRE655378 TBA655342:TBA655378 TKW655342:TKW655378 TUS655342:TUS655378 UEO655342:UEO655378 UOK655342:UOK655378 UYG655342:UYG655378 VIC655342:VIC655378 VRY655342:VRY655378 WBU655342:WBU655378 WLQ655342:WLQ655378 WVM655342:WVM655378 E720878:E720914 JA720878:JA720914 SW720878:SW720914 ACS720878:ACS720914 AMO720878:AMO720914 AWK720878:AWK720914 BGG720878:BGG720914 BQC720878:BQC720914 BZY720878:BZY720914 CJU720878:CJU720914 CTQ720878:CTQ720914 DDM720878:DDM720914 DNI720878:DNI720914 DXE720878:DXE720914 EHA720878:EHA720914 EQW720878:EQW720914 FAS720878:FAS720914 FKO720878:FKO720914 FUK720878:FUK720914 GEG720878:GEG720914 GOC720878:GOC720914 GXY720878:GXY720914 HHU720878:HHU720914 HRQ720878:HRQ720914 IBM720878:IBM720914 ILI720878:ILI720914 IVE720878:IVE720914 JFA720878:JFA720914 JOW720878:JOW720914 JYS720878:JYS720914 KIO720878:KIO720914 KSK720878:KSK720914 LCG720878:LCG720914 LMC720878:LMC720914 LVY720878:LVY720914 MFU720878:MFU720914 MPQ720878:MPQ720914 MZM720878:MZM720914 NJI720878:NJI720914 NTE720878:NTE720914 ODA720878:ODA720914 OMW720878:OMW720914 OWS720878:OWS720914 PGO720878:PGO720914 PQK720878:PQK720914 QAG720878:QAG720914 QKC720878:QKC720914 QTY720878:QTY720914 RDU720878:RDU720914 RNQ720878:RNQ720914 RXM720878:RXM720914 SHI720878:SHI720914 SRE720878:SRE720914 TBA720878:TBA720914 TKW720878:TKW720914 TUS720878:TUS720914 UEO720878:UEO720914 UOK720878:UOK720914 UYG720878:UYG720914 VIC720878:VIC720914 VRY720878:VRY720914 WBU720878:WBU720914 WLQ720878:WLQ720914 WVM720878:WVM720914 E786414:E786450 JA786414:JA786450 SW786414:SW786450 ACS786414:ACS786450 AMO786414:AMO786450 AWK786414:AWK786450 BGG786414:BGG786450 BQC786414:BQC786450 BZY786414:BZY786450 CJU786414:CJU786450 CTQ786414:CTQ786450 DDM786414:DDM786450 DNI786414:DNI786450 DXE786414:DXE786450 EHA786414:EHA786450 EQW786414:EQW786450 FAS786414:FAS786450 FKO786414:FKO786450 FUK786414:FUK786450 GEG786414:GEG786450 GOC786414:GOC786450 GXY786414:GXY786450 HHU786414:HHU786450 HRQ786414:HRQ786450 IBM786414:IBM786450 ILI786414:ILI786450 IVE786414:IVE786450 JFA786414:JFA786450 JOW786414:JOW786450 JYS786414:JYS786450 KIO786414:KIO786450 KSK786414:KSK786450 LCG786414:LCG786450 LMC786414:LMC786450 LVY786414:LVY786450 MFU786414:MFU786450 MPQ786414:MPQ786450 MZM786414:MZM786450 NJI786414:NJI786450 NTE786414:NTE786450 ODA786414:ODA786450 OMW786414:OMW786450 OWS786414:OWS786450 PGO786414:PGO786450 PQK786414:PQK786450 QAG786414:QAG786450 QKC786414:QKC786450 QTY786414:QTY786450 RDU786414:RDU786450 RNQ786414:RNQ786450 RXM786414:RXM786450 SHI786414:SHI786450 SRE786414:SRE786450 TBA786414:TBA786450 TKW786414:TKW786450 TUS786414:TUS786450 UEO786414:UEO786450 UOK786414:UOK786450 UYG786414:UYG786450 VIC786414:VIC786450 VRY786414:VRY786450 WBU786414:WBU786450 WLQ786414:WLQ786450 WVM786414:WVM786450 E851950:E851986 JA851950:JA851986 SW851950:SW851986 ACS851950:ACS851986 AMO851950:AMO851986 AWK851950:AWK851986 BGG851950:BGG851986 BQC851950:BQC851986 BZY851950:BZY851986 CJU851950:CJU851986 CTQ851950:CTQ851986 DDM851950:DDM851986 DNI851950:DNI851986 DXE851950:DXE851986 EHA851950:EHA851986 EQW851950:EQW851986 FAS851950:FAS851986 FKO851950:FKO851986 FUK851950:FUK851986 GEG851950:GEG851986 GOC851950:GOC851986 GXY851950:GXY851986 HHU851950:HHU851986 HRQ851950:HRQ851986 IBM851950:IBM851986 ILI851950:ILI851986 IVE851950:IVE851986 JFA851950:JFA851986 JOW851950:JOW851986 JYS851950:JYS851986 KIO851950:KIO851986 KSK851950:KSK851986 LCG851950:LCG851986 LMC851950:LMC851986 LVY851950:LVY851986 MFU851950:MFU851986 MPQ851950:MPQ851986 MZM851950:MZM851986 NJI851950:NJI851986 NTE851950:NTE851986 ODA851950:ODA851986 OMW851950:OMW851986 OWS851950:OWS851986 PGO851950:PGO851986 PQK851950:PQK851986 QAG851950:QAG851986 QKC851950:QKC851986 QTY851950:QTY851986 RDU851950:RDU851986 RNQ851950:RNQ851986 RXM851950:RXM851986 SHI851950:SHI851986 SRE851950:SRE851986 TBA851950:TBA851986 TKW851950:TKW851986 TUS851950:TUS851986 UEO851950:UEO851986 UOK851950:UOK851986 UYG851950:UYG851986 VIC851950:VIC851986 VRY851950:VRY851986 WBU851950:WBU851986 WLQ851950:WLQ851986 WVM851950:WVM851986 E917486:E917522 JA917486:JA917522 SW917486:SW917522 ACS917486:ACS917522 AMO917486:AMO917522 AWK917486:AWK917522 BGG917486:BGG917522 BQC917486:BQC917522 BZY917486:BZY917522 CJU917486:CJU917522 CTQ917486:CTQ917522 DDM917486:DDM917522 DNI917486:DNI917522 DXE917486:DXE917522 EHA917486:EHA917522 EQW917486:EQW917522 FAS917486:FAS917522 FKO917486:FKO917522 FUK917486:FUK917522 GEG917486:GEG917522 GOC917486:GOC917522 GXY917486:GXY917522 HHU917486:HHU917522 HRQ917486:HRQ917522 IBM917486:IBM917522 ILI917486:ILI917522 IVE917486:IVE917522 JFA917486:JFA917522 JOW917486:JOW917522 JYS917486:JYS917522 KIO917486:KIO917522 KSK917486:KSK917522 LCG917486:LCG917522 LMC917486:LMC917522 LVY917486:LVY917522 MFU917486:MFU917522 MPQ917486:MPQ917522 MZM917486:MZM917522 NJI917486:NJI917522 NTE917486:NTE917522 ODA917486:ODA917522 OMW917486:OMW917522 OWS917486:OWS917522 PGO917486:PGO917522 PQK917486:PQK917522 QAG917486:QAG917522 QKC917486:QKC917522 QTY917486:QTY917522 RDU917486:RDU917522 RNQ917486:RNQ917522 RXM917486:RXM917522 SHI917486:SHI917522 SRE917486:SRE917522 TBA917486:TBA917522 TKW917486:TKW917522 TUS917486:TUS917522 UEO917486:UEO917522 UOK917486:UOK917522 UYG917486:UYG917522 VIC917486:VIC917522 VRY917486:VRY917522 WBU917486:WBU917522 WLQ917486:WLQ917522 WVM917486:WVM917522 E983022:E983058 JA983022:JA983058 SW983022:SW983058 ACS983022:ACS983058 AMO983022:AMO983058 AWK983022:AWK983058 BGG983022:BGG983058 BQC983022:BQC983058 BZY983022:BZY983058 CJU983022:CJU983058 CTQ983022:CTQ983058 DDM983022:DDM983058 DNI983022:DNI983058 DXE983022:DXE983058 EHA983022:EHA983058 EQW983022:EQW983058 FAS983022:FAS983058 FKO983022:FKO983058 FUK983022:FUK983058 GEG983022:GEG983058 GOC983022:GOC983058 GXY983022:GXY983058 HHU983022:HHU983058 HRQ983022:HRQ983058 IBM983022:IBM983058 ILI983022:ILI983058 IVE983022:IVE983058 JFA983022:JFA983058 JOW983022:JOW983058 JYS983022:JYS983058 KIO983022:KIO983058 KSK983022:KSK983058 LCG983022:LCG983058 LMC983022:LMC983058 LVY983022:LVY983058 MFU983022:MFU983058 MPQ983022:MPQ983058 MZM983022:MZM983058 NJI983022:NJI983058 NTE983022:NTE983058 ODA983022:ODA983058 OMW983022:OMW983058 OWS983022:OWS983058 PGO983022:PGO983058 PQK983022:PQK983058 QAG983022:QAG983058 QKC983022:QKC983058 QTY983022:QTY983058 RDU983022:RDU983058 RNQ983022:RNQ983058 RXM983022:RXM983058 SHI983022:SHI983058 SRE983022:SRE983058 TBA983022:TBA983058 TKW983022:TKW983058 TUS983022:TUS983058 UEO983022:UEO983058 UOK983022:UOK983058 UYG983022:UYG983058 VIC983022:VIC983058 VRY983022:VRY983058 WBU983022:WBU983058 WLQ983022:WLQ983058 WVM983022:WVM983058 WVM9:WVM18 WLQ9:WLQ18 WBU9:WBU18 VRY9:VRY18 VIC9:VIC18 UYG9:UYG18 UOK9:UOK18 UEO9:UEO18 TUS9:TUS18 TKW9:TKW18 TBA9:TBA18 SRE9:SRE18 SHI9:SHI18 RXM9:RXM18 RNQ9:RNQ18 RDU9:RDU18 QTY9:QTY18 QKC9:QKC18 QAG9:QAG18 PQK9:PQK18 PGO9:PGO18 OWS9:OWS18 OMW9:OMW18 ODA9:ODA18 NTE9:NTE18 NJI9:NJI18 MZM9:MZM18 MPQ9:MPQ18 MFU9:MFU18 LVY9:LVY18 LMC9:LMC18 LCG9:LCG18 KSK9:KSK18 KIO9:KIO18 JYS9:JYS18 JOW9:JOW18 JFA9:JFA18 IVE9:IVE18 ILI9:ILI18 IBM9:IBM18 HRQ9:HRQ18 HHU9:HHU18 GXY9:GXY18 GOC9:GOC18 GEG9:GEG18 FUK9:FUK18 FKO9:FKO18 FAS9:FAS18 EQW9:EQW18 EHA9:EHA18 DXE9:DXE18 DNI9:DNI18 DDM9:DDM18 CTQ9:CTQ18 CJU9:CJU18 BZY9:BZY18 BQC9:BQC18 BGG9:BGG18 AWK9:AWK18 AMO9:AMO18 ACS9:ACS18 SW9:SW18 JA9:JA18 E9:E18">
      <formula1>"1, 2, 3"</formula1>
    </dataValidation>
  </dataValidations>
  <pageMargins left="1" right="0.25" top="1.25" bottom="0.5" header="0.5" footer="0.25"/>
  <pageSetup scale="60" orientation="portrait" r:id="rId1"/>
  <headerFooter scaleWithDoc="0" alignWithMargins="0">
    <oddHeader>&amp;R&amp;"Times New Roman,Regular"PacifiCorp Docket UE-100749
Exhibit No. ___ (MDF-2)
Page &amp;P of &amp;N
Revised 12/6/10</oddHeader>
  </headerFooter>
  <drawing r:id="rId2"/>
</worksheet>
</file>

<file path=xl/worksheets/sheet42.xml><?xml version="1.0" encoding="utf-8"?>
<worksheet xmlns="http://schemas.openxmlformats.org/spreadsheetml/2006/main" xmlns:r="http://schemas.openxmlformats.org/officeDocument/2006/relationships">
  <dimension ref="A1:AI67"/>
  <sheetViews>
    <sheetView tabSelected="1" zoomScaleNormal="100" workbookViewId="0">
      <selection activeCell="I6" sqref="I6"/>
    </sheetView>
  </sheetViews>
  <sheetFormatPr defaultColWidth="9.140625" defaultRowHeight="12.75"/>
  <cols>
    <col min="1" max="1" width="2.85546875" style="110" customWidth="1"/>
    <col min="2" max="2" width="36" style="110" customWidth="1"/>
    <col min="3" max="3" width="13.140625" style="110" customWidth="1"/>
    <col min="4" max="4" width="11.28515625" style="110" bestFit="1" customWidth="1"/>
    <col min="5" max="5" width="9.140625" style="110"/>
    <col min="6" max="6" width="15.140625" style="110" customWidth="1"/>
    <col min="7" max="7" width="9.5703125" style="110" customWidth="1"/>
    <col min="8" max="8" width="14" style="110" customWidth="1"/>
    <col min="9" max="9" width="17.140625" style="110" customWidth="1"/>
    <col min="10" max="14" width="9.140625" style="110"/>
    <col min="15" max="15" width="11" style="110" bestFit="1" customWidth="1"/>
    <col min="16" max="16" width="11.5703125" style="110" bestFit="1" customWidth="1"/>
    <col min="17" max="17" width="12.5703125" style="110" bestFit="1" customWidth="1"/>
    <col min="18" max="19" width="10.5703125" style="110" bestFit="1" customWidth="1"/>
    <col min="20" max="20" width="11.5703125" style="110" bestFit="1" customWidth="1"/>
    <col min="21" max="22" width="10.5703125" style="110" bestFit="1" customWidth="1"/>
    <col min="23" max="16384" width="9.140625" style="110"/>
  </cols>
  <sheetData>
    <row r="1" spans="1:35">
      <c r="A1" s="247"/>
      <c r="B1" s="524" t="s">
        <v>134</v>
      </c>
      <c r="C1" s="247"/>
      <c r="D1" s="522"/>
      <c r="E1" s="522"/>
      <c r="F1" s="247"/>
      <c r="G1" s="522"/>
      <c r="H1" s="522"/>
      <c r="I1" s="525"/>
      <c r="J1" s="526"/>
      <c r="K1" s="597"/>
      <c r="L1" s="597"/>
      <c r="M1" s="597"/>
      <c r="N1" s="597"/>
      <c r="O1" s="169"/>
      <c r="P1" s="169"/>
      <c r="Q1" s="169"/>
      <c r="R1" s="169"/>
      <c r="S1" s="169"/>
      <c r="T1" s="169"/>
      <c r="U1" s="169"/>
      <c r="V1" s="527"/>
    </row>
    <row r="2" spans="1:35">
      <c r="A2" s="247"/>
      <c r="B2" s="528" t="s">
        <v>578</v>
      </c>
      <c r="C2" s="247"/>
      <c r="D2" s="522"/>
      <c r="E2" s="522"/>
      <c r="F2" s="247"/>
      <c r="G2" s="522"/>
      <c r="H2" s="522"/>
      <c r="I2" s="247"/>
      <c r="J2" s="529"/>
      <c r="K2" s="529"/>
      <c r="L2" s="529"/>
      <c r="M2" s="529"/>
      <c r="N2" s="529"/>
      <c r="O2" s="169"/>
      <c r="P2" s="169"/>
      <c r="Q2" s="169"/>
      <c r="R2" s="169"/>
      <c r="S2" s="169"/>
      <c r="T2" s="169"/>
      <c r="U2" s="169"/>
      <c r="V2" s="169"/>
    </row>
    <row r="3" spans="1:35">
      <c r="A3" s="247"/>
      <c r="B3" s="528" t="s">
        <v>930</v>
      </c>
      <c r="C3" s="247"/>
      <c r="D3" s="522"/>
      <c r="E3" s="522"/>
      <c r="F3" s="247"/>
      <c r="G3" s="522"/>
      <c r="H3" s="522"/>
      <c r="I3" s="247"/>
      <c r="J3" s="529"/>
      <c r="K3" s="529"/>
      <c r="L3" s="529"/>
      <c r="M3" s="529"/>
      <c r="N3" s="529"/>
      <c r="O3" s="169"/>
      <c r="P3" s="169"/>
      <c r="Q3" s="169"/>
      <c r="R3" s="169"/>
      <c r="S3" s="169"/>
      <c r="T3" s="169"/>
      <c r="U3" s="169"/>
      <c r="V3" s="169"/>
    </row>
    <row r="4" spans="1:35">
      <c r="A4" s="247"/>
      <c r="B4" s="528"/>
      <c r="C4" s="247"/>
      <c r="D4" s="522"/>
      <c r="E4" s="522"/>
      <c r="F4" s="247"/>
      <c r="G4" s="522"/>
      <c r="H4" s="522"/>
      <c r="I4" s="247"/>
      <c r="J4" s="529"/>
      <c r="K4" s="529"/>
      <c r="L4" s="529"/>
      <c r="M4" s="529"/>
      <c r="N4" s="529"/>
      <c r="O4" s="169"/>
      <c r="P4" s="169"/>
      <c r="Q4" s="169"/>
      <c r="R4" s="169"/>
      <c r="S4" s="169"/>
      <c r="T4" s="169"/>
      <c r="U4" s="169"/>
      <c r="V4" s="169"/>
    </row>
    <row r="5" spans="1:35">
      <c r="A5" s="247"/>
      <c r="B5" s="247"/>
      <c r="C5" s="247"/>
      <c r="D5" s="522"/>
      <c r="E5" s="522"/>
      <c r="F5" s="247"/>
      <c r="G5" s="522"/>
      <c r="H5" s="522"/>
      <c r="I5" s="247"/>
      <c r="J5" s="529"/>
      <c r="K5" s="529"/>
      <c r="L5" s="529"/>
      <c r="M5" s="529"/>
      <c r="N5" s="529"/>
      <c r="O5" s="169"/>
      <c r="P5" s="169"/>
      <c r="Q5" s="169"/>
      <c r="R5" s="169"/>
      <c r="S5" s="169"/>
      <c r="T5" s="169"/>
      <c r="U5" s="169"/>
      <c r="V5" s="169"/>
    </row>
    <row r="6" spans="1:35">
      <c r="A6" s="247"/>
      <c r="B6" s="247"/>
      <c r="C6" s="247"/>
      <c r="D6" s="522"/>
      <c r="E6" s="522"/>
      <c r="F6" s="522" t="s">
        <v>268</v>
      </c>
      <c r="G6" s="522"/>
      <c r="H6" s="522"/>
      <c r="I6" s="522" t="s">
        <v>437</v>
      </c>
      <c r="J6" s="597"/>
      <c r="K6" s="204"/>
      <c r="L6" s="204"/>
      <c r="M6" s="204"/>
      <c r="N6" s="204"/>
      <c r="O6" s="531"/>
      <c r="P6" s="532"/>
      <c r="Q6" s="531"/>
      <c r="R6" s="169"/>
      <c r="S6" s="169"/>
      <c r="T6" s="169"/>
      <c r="U6" s="169"/>
      <c r="V6" s="169"/>
    </row>
    <row r="7" spans="1:35">
      <c r="A7" s="247"/>
      <c r="B7" s="247"/>
      <c r="C7" s="247"/>
      <c r="D7" s="534" t="s">
        <v>270</v>
      </c>
      <c r="E7" s="534" t="s">
        <v>271</v>
      </c>
      <c r="F7" s="534" t="s">
        <v>272</v>
      </c>
      <c r="G7" s="534" t="s">
        <v>273</v>
      </c>
      <c r="H7" s="534" t="s">
        <v>274</v>
      </c>
      <c r="I7" s="534" t="s">
        <v>275</v>
      </c>
      <c r="J7" s="598"/>
      <c r="K7" s="204"/>
      <c r="L7" s="204"/>
      <c r="M7" s="204"/>
      <c r="N7" s="204"/>
      <c r="O7" s="531"/>
      <c r="P7" s="531"/>
      <c r="Q7" s="531"/>
      <c r="R7" s="531"/>
      <c r="S7" s="531"/>
      <c r="T7" s="531"/>
      <c r="U7" s="531"/>
      <c r="V7" s="531"/>
    </row>
    <row r="8" spans="1:35">
      <c r="A8" s="235"/>
      <c r="B8" s="203" t="s">
        <v>418</v>
      </c>
      <c r="D8" s="204"/>
      <c r="E8" s="204"/>
      <c r="F8" s="204"/>
      <c r="G8" s="228"/>
      <c r="H8" s="228"/>
      <c r="I8" s="211"/>
      <c r="J8" s="599"/>
      <c r="K8" s="599"/>
      <c r="L8" s="599"/>
      <c r="M8" s="599"/>
      <c r="N8" s="599"/>
      <c r="O8" s="230"/>
      <c r="P8" s="230"/>
      <c r="Q8" s="230"/>
      <c r="R8" s="230"/>
      <c r="S8" s="230"/>
      <c r="T8" s="230"/>
      <c r="U8" s="230"/>
      <c r="V8" s="230"/>
    </row>
    <row r="9" spans="1:35">
      <c r="A9" s="235"/>
      <c r="B9" s="110" t="s">
        <v>612</v>
      </c>
      <c r="D9" s="204">
        <v>41110</v>
      </c>
      <c r="E9" s="204">
        <v>1</v>
      </c>
      <c r="F9" s="258">
        <v>5532834</v>
      </c>
      <c r="G9" s="227" t="s">
        <v>280</v>
      </c>
      <c r="H9" s="600" t="s">
        <v>281</v>
      </c>
      <c r="I9" s="535">
        <v>5532834</v>
      </c>
      <c r="J9" s="601"/>
      <c r="K9" s="602"/>
      <c r="L9" s="603"/>
      <c r="M9" s="602"/>
      <c r="N9"/>
      <c r="O9"/>
      <c r="P9"/>
      <c r="Q9"/>
      <c r="R9"/>
      <c r="S9"/>
      <c r="T9"/>
      <c r="U9"/>
      <c r="V9"/>
      <c r="W9"/>
      <c r="X9"/>
      <c r="Y9"/>
      <c r="Z9"/>
      <c r="AA9"/>
      <c r="AB9"/>
      <c r="AC9"/>
      <c r="AD9"/>
      <c r="AE9"/>
      <c r="AF9"/>
      <c r="AG9"/>
      <c r="AH9"/>
      <c r="AI9"/>
    </row>
    <row r="10" spans="1:35">
      <c r="A10" s="235"/>
      <c r="D10" s="204"/>
      <c r="E10" s="204"/>
      <c r="F10" s="258"/>
      <c r="G10" s="227"/>
      <c r="H10" s="600"/>
      <c r="I10" s="535"/>
      <c r="J10" s="460"/>
      <c r="K10" s="602"/>
      <c r="L10" s="277"/>
      <c r="M10" s="602"/>
      <c r="N10"/>
      <c r="O10"/>
      <c r="P10"/>
      <c r="Q10"/>
      <c r="R10"/>
      <c r="S10"/>
      <c r="T10"/>
      <c r="U10"/>
      <c r="V10"/>
      <c r="W10"/>
      <c r="X10"/>
      <c r="Y10"/>
      <c r="Z10"/>
      <c r="AA10"/>
      <c r="AB10"/>
      <c r="AC10"/>
      <c r="AD10"/>
      <c r="AE10"/>
      <c r="AF10"/>
      <c r="AG10"/>
      <c r="AH10"/>
      <c r="AI10"/>
    </row>
    <row r="11" spans="1:35">
      <c r="A11" s="235"/>
      <c r="D11" s="204"/>
      <c r="E11" s="204"/>
      <c r="F11" s="258"/>
      <c r="G11" s="227"/>
      <c r="H11" s="600"/>
      <c r="I11" s="535"/>
      <c r="J11" s="602"/>
      <c r="K11" s="274"/>
      <c r="L11" s="277"/>
      <c r="M11" s="274"/>
      <c r="N11"/>
      <c r="O11"/>
      <c r="P11"/>
      <c r="Q11"/>
      <c r="R11"/>
      <c r="S11"/>
      <c r="T11"/>
      <c r="U11"/>
      <c r="V11"/>
      <c r="W11"/>
      <c r="X11"/>
      <c r="Y11"/>
      <c r="Z11"/>
      <c r="AA11"/>
      <c r="AB11"/>
      <c r="AC11"/>
      <c r="AD11"/>
      <c r="AE11"/>
      <c r="AF11"/>
      <c r="AG11"/>
      <c r="AH11"/>
      <c r="AI11"/>
    </row>
    <row r="12" spans="1:35">
      <c r="A12" s="235"/>
      <c r="B12" s="235"/>
      <c r="C12" s="235"/>
      <c r="D12" s="228"/>
      <c r="E12" s="228"/>
      <c r="F12" s="235"/>
      <c r="G12" s="228"/>
      <c r="H12" s="228"/>
      <c r="I12" s="235"/>
      <c r="J12" s="599"/>
      <c r="K12" s="599"/>
      <c r="L12" s="599"/>
      <c r="M12" s="599"/>
      <c r="N12" s="599"/>
      <c r="O12" s="230"/>
      <c r="P12" s="230"/>
      <c r="Q12" s="230"/>
      <c r="R12" s="230"/>
      <c r="S12" s="230"/>
      <c r="T12" s="230"/>
      <c r="U12" s="230"/>
      <c r="V12" s="230"/>
    </row>
    <row r="13" spans="1:35">
      <c r="A13" s="235"/>
      <c r="B13" s="238" t="s">
        <v>400</v>
      </c>
      <c r="C13" s="235"/>
      <c r="D13" s="228"/>
      <c r="E13" s="228"/>
      <c r="F13" s="235"/>
      <c r="G13" s="228"/>
      <c r="H13" s="228"/>
      <c r="I13" s="228"/>
      <c r="J13" s="458"/>
      <c r="K13" s="458"/>
      <c r="L13" s="458"/>
      <c r="M13" s="458"/>
      <c r="N13" s="458"/>
      <c r="O13" s="604"/>
      <c r="P13" s="230"/>
      <c r="Q13" s="230"/>
      <c r="R13" s="230"/>
      <c r="S13" s="230"/>
      <c r="T13" s="230"/>
      <c r="U13" s="230"/>
      <c r="V13" s="230"/>
    </row>
    <row r="14" spans="1:35">
      <c r="A14" s="235"/>
      <c r="B14" s="462"/>
      <c r="C14" s="463"/>
      <c r="D14" s="464"/>
      <c r="E14" s="464"/>
      <c r="F14" s="463"/>
      <c r="G14" s="464"/>
      <c r="H14" s="464"/>
      <c r="I14" s="465"/>
      <c r="J14" s="599"/>
      <c r="K14" s="599"/>
      <c r="L14" s="599"/>
      <c r="M14" s="599"/>
      <c r="N14" s="599"/>
      <c r="O14" s="230"/>
      <c r="P14" s="230"/>
      <c r="Q14" s="230"/>
      <c r="R14" s="230"/>
      <c r="S14" s="230"/>
      <c r="T14" s="230"/>
      <c r="U14" s="230"/>
      <c r="V14" s="230"/>
    </row>
    <row r="15" spans="1:35">
      <c r="A15" s="235"/>
      <c r="B15" s="585"/>
      <c r="C15" s="235"/>
      <c r="D15" s="228"/>
      <c r="E15" s="228"/>
      <c r="F15" s="235"/>
      <c r="G15" s="228"/>
      <c r="H15" s="228"/>
      <c r="I15" s="466"/>
      <c r="J15" s="599"/>
      <c r="K15" s="599"/>
      <c r="L15" s="599"/>
      <c r="M15" s="599"/>
      <c r="N15" s="599"/>
      <c r="O15" s="230"/>
      <c r="P15" s="230"/>
      <c r="Q15" s="230"/>
      <c r="R15" s="230"/>
      <c r="S15" s="230"/>
      <c r="T15" s="230"/>
      <c r="U15" s="230"/>
      <c r="V15" s="230"/>
    </row>
    <row r="16" spans="1:35">
      <c r="A16" s="235"/>
      <c r="B16" s="585"/>
      <c r="C16" s="235"/>
      <c r="D16" s="228"/>
      <c r="E16" s="228"/>
      <c r="F16" s="235"/>
      <c r="G16" s="228"/>
      <c r="H16" s="228"/>
      <c r="I16" s="466"/>
      <c r="J16" s="599"/>
      <c r="K16" s="599"/>
      <c r="L16" s="599"/>
      <c r="M16" s="599"/>
      <c r="N16" s="599"/>
      <c r="O16" s="604"/>
      <c r="P16" s="233"/>
      <c r="Q16" s="230"/>
      <c r="R16" s="230"/>
      <c r="S16" s="230"/>
      <c r="T16" s="230"/>
      <c r="U16" s="230"/>
      <c r="V16" s="230"/>
    </row>
    <row r="17" spans="1:22">
      <c r="A17" s="235"/>
      <c r="B17" s="585"/>
      <c r="C17" s="235"/>
      <c r="D17" s="228"/>
      <c r="E17" s="228"/>
      <c r="F17" s="235"/>
      <c r="G17" s="228"/>
      <c r="H17" s="228"/>
      <c r="I17" s="466"/>
      <c r="J17" s="599"/>
      <c r="K17" s="599"/>
      <c r="L17" s="599"/>
      <c r="M17" s="599"/>
      <c r="N17" s="599"/>
      <c r="O17" s="230"/>
      <c r="P17" s="230"/>
      <c r="Q17" s="230"/>
      <c r="R17" s="230"/>
      <c r="S17" s="230"/>
      <c r="T17" s="230"/>
      <c r="U17" s="230"/>
      <c r="V17" s="230"/>
    </row>
    <row r="18" spans="1:22" ht="17.25" customHeight="1">
      <c r="A18" s="235"/>
      <c r="B18" s="467"/>
      <c r="C18" s="468"/>
      <c r="D18" s="469"/>
      <c r="E18" s="469"/>
      <c r="F18" s="468"/>
      <c r="G18" s="469"/>
      <c r="H18" s="469"/>
      <c r="I18" s="790"/>
      <c r="J18" s="599"/>
      <c r="K18" s="599"/>
      <c r="L18" s="599"/>
      <c r="M18" s="599"/>
      <c r="N18" s="599"/>
      <c r="O18" s="230"/>
      <c r="P18" s="230"/>
      <c r="Q18" s="230"/>
      <c r="R18" s="230"/>
      <c r="S18" s="230"/>
      <c r="T18" s="230"/>
      <c r="U18" s="230"/>
      <c r="V18" s="230"/>
    </row>
    <row r="19" spans="1:22">
      <c r="A19" s="235"/>
      <c r="B19" s="235"/>
      <c r="C19" s="235"/>
      <c r="D19" s="228"/>
      <c r="E19" s="228"/>
      <c r="F19" s="589"/>
      <c r="G19" s="228"/>
      <c r="H19" s="228"/>
      <c r="I19" s="235"/>
      <c r="J19" s="599"/>
      <c r="K19" s="599"/>
      <c r="L19" s="599"/>
      <c r="M19" s="599"/>
      <c r="N19" s="599"/>
      <c r="O19" s="230"/>
      <c r="P19" s="230"/>
      <c r="Q19" s="230"/>
      <c r="R19" s="230"/>
      <c r="S19" s="230"/>
      <c r="T19" s="230"/>
      <c r="U19" s="230"/>
      <c r="V19" s="230"/>
    </row>
    <row r="20" spans="1:22">
      <c r="A20" s="235"/>
      <c r="B20" s="235"/>
      <c r="C20" s="235"/>
      <c r="D20" s="228"/>
      <c r="E20" s="228"/>
      <c r="F20" s="235"/>
      <c r="G20" s="228"/>
      <c r="H20" s="228"/>
      <c r="I20" s="235"/>
      <c r="J20" s="599"/>
      <c r="K20" s="599"/>
      <c r="L20" s="599"/>
      <c r="M20" s="599"/>
      <c r="N20" s="599"/>
      <c r="O20" s="230"/>
      <c r="P20" s="230"/>
      <c r="Q20" s="230"/>
      <c r="R20" s="230"/>
      <c r="S20" s="230"/>
      <c r="T20" s="230"/>
      <c r="U20" s="230"/>
      <c r="V20" s="230"/>
    </row>
    <row r="21" spans="1:22">
      <c r="A21" s="235"/>
      <c r="B21" s="235"/>
      <c r="C21" s="235"/>
      <c r="D21" s="228"/>
      <c r="E21" s="228"/>
      <c r="F21" s="235"/>
      <c r="G21" s="228"/>
      <c r="H21" s="228"/>
      <c r="I21" s="235"/>
      <c r="J21" s="599"/>
      <c r="K21" s="599"/>
      <c r="L21" s="599"/>
      <c r="M21" s="599"/>
      <c r="N21" s="599"/>
      <c r="O21" s="230"/>
      <c r="P21" s="230"/>
      <c r="Q21" s="230"/>
      <c r="R21" s="230"/>
      <c r="S21" s="230"/>
      <c r="T21" s="230"/>
      <c r="U21" s="230"/>
      <c r="V21" s="230"/>
    </row>
    <row r="22" spans="1:22">
      <c r="A22" s="235"/>
      <c r="B22" s="235"/>
      <c r="C22" s="235"/>
      <c r="D22" s="228"/>
      <c r="E22" s="228"/>
      <c r="F22" s="235"/>
      <c r="G22" s="228"/>
      <c r="H22" s="228"/>
      <c r="I22" s="235"/>
      <c r="J22" s="599"/>
      <c r="K22" s="599"/>
      <c r="L22" s="599"/>
      <c r="M22" s="599"/>
      <c r="N22" s="599"/>
      <c r="O22" s="230"/>
      <c r="P22" s="230"/>
      <c r="Q22" s="230"/>
      <c r="R22" s="230"/>
      <c r="S22" s="230"/>
      <c r="T22" s="230"/>
      <c r="U22" s="230"/>
      <c r="V22" s="230"/>
    </row>
    <row r="23" spans="1:22">
      <c r="A23" s="247"/>
      <c r="B23" s="247"/>
      <c r="C23" s="247"/>
      <c r="D23" s="522"/>
      <c r="E23" s="522"/>
      <c r="F23" s="247"/>
      <c r="G23" s="522"/>
      <c r="H23" s="522"/>
      <c r="I23" s="247"/>
      <c r="J23" s="597"/>
      <c r="K23" s="597"/>
      <c r="L23" s="597"/>
      <c r="M23" s="597"/>
      <c r="N23" s="597"/>
      <c r="O23" s="169"/>
      <c r="P23" s="169"/>
      <c r="Q23" s="169"/>
      <c r="R23" s="169"/>
      <c r="S23" s="169"/>
      <c r="T23" s="169"/>
      <c r="U23" s="169"/>
      <c r="V23" s="169"/>
    </row>
    <row r="67" s="100" customFormat="1"/>
  </sheetData>
  <conditionalFormatting sqref="B9:B11">
    <cfRule type="cellIs" dxfId="44" priority="2" stopIfTrue="1" operator="equal">
      <formula>"Title"</formula>
    </cfRule>
  </conditionalFormatting>
  <conditionalFormatting sqref="B8">
    <cfRule type="cellIs" dxfId="43" priority="1" stopIfTrue="1" operator="equal">
      <formula>"Adjustment to Income/Expense/Rate Base:"</formula>
    </cfRule>
  </conditionalFormatting>
  <dataValidations count="4">
    <dataValidation type="list" allowBlank="1" showInputMessage="1" showErrorMessage="1" errorTitle="Adjustment Type Entry Error" error="An invalid adjustment type was entered._x000a__x000a_Valid values are 1, 2, or 3." sqref="E12:E22 E8">
      <formula1>"1,2,3"</formula1>
    </dataValidation>
    <dataValidation type="list" allowBlank="1" showInputMessage="1" showErrorMessage="1" errorTitle="Account Input Error" error="The account number entered is not valid." sqref="D12:D22 D8">
      <formula1>ValidAccount</formula1>
    </dataValidation>
    <dataValidation type="list" errorStyle="warning" allowBlank="1" showInputMessage="1" showErrorMessage="1" errorTitle="FERC ACCOUNT" error="This FERC Account is not included in the drop-down list. Is this the account you want to use?" sqref="D9:D11">
      <formula1>$D$91:$D$425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9:E11">
      <formula1>"1, 2, 3"</formula1>
    </dataValidation>
  </dataValidations>
  <pageMargins left="1" right="0.25" top="1.25" bottom="0.5" header="0.5" footer="0.25"/>
  <pageSetup scale="60" orientation="portrait" r:id="rId1"/>
  <headerFooter scaleWithDoc="0" alignWithMargins="0">
    <oddHeader>&amp;R&amp;"Times New Roman,Regular"PacifiCorp Docket UE-100749
Exhibit No. ___ (MDF-2)
Page &amp;P of &amp;N
Revised 12/6/10</oddHeader>
  </headerFooter>
  <drawing r:id="rId2"/>
</worksheet>
</file>

<file path=xl/worksheets/sheet43.xml><?xml version="1.0" encoding="utf-8"?>
<worksheet xmlns="http://schemas.openxmlformats.org/spreadsheetml/2006/main" xmlns:r="http://schemas.openxmlformats.org/officeDocument/2006/relationships">
  <dimension ref="A1:V30"/>
  <sheetViews>
    <sheetView tabSelected="1" zoomScaleNormal="100" workbookViewId="0">
      <selection activeCell="I6" sqref="I6"/>
    </sheetView>
  </sheetViews>
  <sheetFormatPr defaultColWidth="9.140625" defaultRowHeight="12.75"/>
  <cols>
    <col min="1" max="1" width="2.85546875" style="100" customWidth="1"/>
    <col min="2" max="2" width="36" style="100" customWidth="1"/>
    <col min="3" max="3" width="8.28515625" style="100" customWidth="1"/>
    <col min="4" max="4" width="11.28515625" style="100" bestFit="1" customWidth="1"/>
    <col min="5" max="5" width="6.42578125" style="100" customWidth="1"/>
    <col min="6" max="6" width="15.140625" style="100" customWidth="1"/>
    <col min="7" max="7" width="11" style="100" customWidth="1"/>
    <col min="8" max="8" width="12.7109375" style="100" customWidth="1"/>
    <col min="9" max="9" width="13" style="100" customWidth="1"/>
    <col min="10" max="14" width="9.140625" style="100"/>
    <col min="15" max="15" width="11" style="100" bestFit="1" customWidth="1"/>
    <col min="16" max="16" width="11.5703125" style="100" bestFit="1" customWidth="1"/>
    <col min="17" max="17" width="12.5703125" style="100" bestFit="1" customWidth="1"/>
    <col min="18" max="19" width="10.5703125" style="100" bestFit="1" customWidth="1"/>
    <col min="20" max="20" width="11.5703125" style="100" bestFit="1" customWidth="1"/>
    <col min="21" max="22" width="10.5703125" style="100" bestFit="1" customWidth="1"/>
    <col min="23" max="16384" width="9.140625" style="100"/>
  </cols>
  <sheetData>
    <row r="1" spans="1:22">
      <c r="A1" s="169"/>
      <c r="B1" s="605" t="s">
        <v>134</v>
      </c>
      <c r="C1" s="169"/>
      <c r="D1" s="531"/>
      <c r="E1" s="531"/>
      <c r="F1" s="169"/>
      <c r="G1" s="531"/>
      <c r="H1" s="531"/>
      <c r="I1" s="170"/>
      <c r="J1" s="190"/>
      <c r="K1" s="606"/>
      <c r="L1" s="606"/>
      <c r="M1" s="606"/>
      <c r="N1" s="606"/>
      <c r="O1" s="169"/>
      <c r="P1" s="169"/>
      <c r="Q1" s="169"/>
      <c r="R1" s="169"/>
      <c r="S1" s="169"/>
      <c r="T1" s="169"/>
      <c r="U1" s="169"/>
      <c r="V1" s="527"/>
    </row>
    <row r="2" spans="1:22">
      <c r="A2" s="169"/>
      <c r="B2" s="172" t="s">
        <v>578</v>
      </c>
      <c r="C2" s="169"/>
      <c r="D2" s="531"/>
      <c r="E2" s="531"/>
      <c r="F2" s="169"/>
      <c r="G2" s="531"/>
      <c r="H2" s="531"/>
      <c r="I2" s="169"/>
      <c r="J2" s="607"/>
      <c r="K2" s="607"/>
      <c r="L2" s="607"/>
      <c r="M2" s="607"/>
      <c r="N2" s="607"/>
      <c r="O2" s="169"/>
      <c r="P2" s="169"/>
      <c r="Q2" s="169"/>
      <c r="R2" s="169"/>
      <c r="S2" s="169"/>
      <c r="T2" s="169"/>
      <c r="U2" s="169"/>
      <c r="V2" s="169"/>
    </row>
    <row r="3" spans="1:22">
      <c r="A3" s="169"/>
      <c r="B3" s="172" t="s">
        <v>931</v>
      </c>
      <c r="C3" s="169"/>
      <c r="D3" s="531"/>
      <c r="E3" s="531"/>
      <c r="F3" s="169"/>
      <c r="G3" s="531"/>
      <c r="H3" s="531"/>
      <c r="I3" s="169"/>
      <c r="J3" s="607"/>
      <c r="K3" s="607"/>
      <c r="L3" s="607"/>
      <c r="M3" s="607"/>
      <c r="N3" s="607"/>
      <c r="O3" s="169"/>
      <c r="P3" s="169"/>
      <c r="Q3" s="169"/>
      <c r="R3" s="169"/>
      <c r="S3" s="169"/>
      <c r="T3" s="169"/>
      <c r="U3" s="169"/>
      <c r="V3" s="169"/>
    </row>
    <row r="4" spans="1:22">
      <c r="A4" s="169"/>
      <c r="B4" s="172"/>
      <c r="C4" s="169"/>
      <c r="D4" s="531"/>
      <c r="E4" s="531"/>
      <c r="F4" s="169"/>
      <c r="G4" s="531"/>
      <c r="H4" s="531"/>
      <c r="I4" s="169"/>
      <c r="J4" s="607"/>
      <c r="K4" s="607"/>
      <c r="L4" s="607"/>
      <c r="M4" s="607"/>
      <c r="N4" s="607"/>
      <c r="O4" s="169"/>
      <c r="P4" s="169"/>
      <c r="Q4" s="169"/>
      <c r="R4" s="169"/>
      <c r="S4" s="169"/>
      <c r="T4" s="169"/>
      <c r="U4" s="169"/>
      <c r="V4" s="169"/>
    </row>
    <row r="5" spans="1:22">
      <c r="A5" s="169"/>
      <c r="B5" s="169"/>
      <c r="C5" s="169"/>
      <c r="D5" s="531"/>
      <c r="E5" s="531"/>
      <c r="F5" s="169"/>
      <c r="G5" s="531"/>
      <c r="H5" s="531"/>
      <c r="I5" s="169"/>
      <c r="J5" s="607"/>
      <c r="K5" s="607"/>
      <c r="L5" s="607"/>
      <c r="M5" s="607"/>
      <c r="N5" s="607"/>
      <c r="O5" s="169"/>
      <c r="P5" s="169"/>
      <c r="Q5" s="169"/>
      <c r="R5" s="169"/>
      <c r="S5" s="169"/>
      <c r="T5" s="169"/>
      <c r="U5" s="169"/>
      <c r="V5" s="169"/>
    </row>
    <row r="6" spans="1:22">
      <c r="A6" s="169"/>
      <c r="B6" s="169"/>
      <c r="C6" s="169"/>
      <c r="D6" s="531"/>
      <c r="E6" s="531"/>
      <c r="F6" s="531" t="s">
        <v>268</v>
      </c>
      <c r="G6" s="531"/>
      <c r="H6" s="531"/>
      <c r="I6" s="531" t="s">
        <v>437</v>
      </c>
      <c r="J6" s="531"/>
      <c r="K6" s="167"/>
      <c r="L6" s="167"/>
      <c r="M6" s="167"/>
      <c r="N6" s="167"/>
      <c r="O6" s="531"/>
      <c r="P6" s="532"/>
      <c r="Q6" s="531"/>
      <c r="R6" s="169"/>
      <c r="S6" s="169"/>
      <c r="T6" s="169"/>
      <c r="U6" s="169"/>
      <c r="V6" s="169"/>
    </row>
    <row r="7" spans="1:22">
      <c r="A7" s="169"/>
      <c r="B7" s="169"/>
      <c r="C7" s="169"/>
      <c r="D7" s="608" t="s">
        <v>270</v>
      </c>
      <c r="E7" s="608" t="s">
        <v>271</v>
      </c>
      <c r="F7" s="608" t="s">
        <v>272</v>
      </c>
      <c r="G7" s="608" t="s">
        <v>273</v>
      </c>
      <c r="H7" s="608" t="s">
        <v>274</v>
      </c>
      <c r="I7" s="608" t="s">
        <v>275</v>
      </c>
      <c r="J7" s="608" t="s">
        <v>276</v>
      </c>
      <c r="K7" s="167"/>
      <c r="L7" s="167"/>
      <c r="M7" s="167"/>
      <c r="N7" s="167"/>
      <c r="O7" s="531"/>
      <c r="P7" s="531"/>
      <c r="Q7" s="531"/>
      <c r="R7" s="531"/>
      <c r="S7" s="531"/>
      <c r="T7" s="531"/>
      <c r="U7" s="531"/>
      <c r="V7" s="531"/>
    </row>
    <row r="8" spans="1:22">
      <c r="A8" s="230"/>
      <c r="B8" s="609" t="s">
        <v>380</v>
      </c>
      <c r="D8" s="167"/>
      <c r="E8" s="167"/>
      <c r="F8" s="610"/>
      <c r="G8" s="232"/>
      <c r="H8" s="232"/>
      <c r="I8" s="611"/>
      <c r="J8" s="232"/>
      <c r="K8" s="602"/>
      <c r="L8" s="602"/>
      <c r="M8" s="602"/>
      <c r="N8" s="602"/>
      <c r="O8" s="230"/>
      <c r="P8" s="230"/>
      <c r="Q8" s="230"/>
      <c r="R8" s="230"/>
      <c r="S8" s="230"/>
      <c r="T8" s="230"/>
      <c r="U8" s="230"/>
      <c r="V8" s="230"/>
    </row>
    <row r="9" spans="1:22">
      <c r="A9" s="230"/>
      <c r="B9" s="100" t="s">
        <v>682</v>
      </c>
      <c r="D9" s="167">
        <v>419</v>
      </c>
      <c r="E9" s="167">
        <v>1</v>
      </c>
      <c r="F9" s="258">
        <v>3017342</v>
      </c>
      <c r="G9" s="603" t="s">
        <v>290</v>
      </c>
      <c r="H9" s="171">
        <v>7.1921978439620726E-2</v>
      </c>
      <c r="I9" s="612">
        <f>+F9*H9</f>
        <v>217013.20626896209</v>
      </c>
      <c r="J9" s="167" t="s">
        <v>389</v>
      </c>
      <c r="K9" s="602"/>
      <c r="L9" s="603"/>
      <c r="M9" s="602"/>
      <c r="N9" s="602"/>
      <c r="O9" s="193"/>
      <c r="P9" s="193"/>
      <c r="Q9" s="193"/>
      <c r="R9" s="555"/>
      <c r="S9" s="555"/>
      <c r="T9" s="555"/>
      <c r="U9" s="555"/>
      <c r="V9" s="555"/>
    </row>
    <row r="10" spans="1:22">
      <c r="A10" s="230"/>
      <c r="D10" s="167"/>
      <c r="E10" s="167"/>
      <c r="F10" s="258"/>
      <c r="G10" s="603"/>
      <c r="H10" s="171"/>
      <c r="I10" s="612"/>
      <c r="J10" s="460"/>
      <c r="K10" s="602"/>
      <c r="L10" s="277"/>
      <c r="M10" s="602"/>
      <c r="N10" s="602"/>
      <c r="O10" s="193"/>
      <c r="P10" s="193"/>
      <c r="Q10" s="193"/>
      <c r="R10" s="555"/>
      <c r="S10" s="555"/>
      <c r="T10" s="555"/>
      <c r="U10" s="555"/>
      <c r="V10" s="555"/>
    </row>
    <row r="11" spans="1:22">
      <c r="A11" s="230"/>
      <c r="D11" s="167"/>
      <c r="E11" s="167"/>
      <c r="F11" s="258"/>
      <c r="G11" s="603"/>
      <c r="H11" s="171"/>
      <c r="I11" s="612"/>
      <c r="J11" s="232"/>
      <c r="K11" s="274"/>
      <c r="L11" s="277"/>
      <c r="M11" s="274"/>
      <c r="N11" s="602"/>
      <c r="O11" s="193"/>
      <c r="P11" s="193"/>
      <c r="Q11" s="193"/>
      <c r="R11" s="555"/>
      <c r="S11" s="555"/>
      <c r="T11" s="555"/>
      <c r="U11" s="555"/>
      <c r="V11" s="555"/>
    </row>
    <row r="12" spans="1:22">
      <c r="A12" s="230"/>
      <c r="D12" s="167"/>
      <c r="E12" s="167"/>
      <c r="F12" s="258"/>
      <c r="G12" s="603"/>
      <c r="H12" s="171"/>
      <c r="I12" s="612"/>
      <c r="J12" s="232"/>
      <c r="K12" s="232"/>
      <c r="L12" s="167"/>
      <c r="M12" s="232"/>
      <c r="N12" s="602"/>
      <c r="O12" s="193"/>
      <c r="P12" s="193"/>
      <c r="Q12" s="193"/>
      <c r="R12" s="555"/>
      <c r="S12" s="555"/>
      <c r="T12" s="555"/>
      <c r="U12" s="555"/>
      <c r="V12" s="555"/>
    </row>
    <row r="13" spans="1:22">
      <c r="A13" s="230"/>
      <c r="D13" s="167"/>
      <c r="E13" s="167"/>
      <c r="F13" s="258"/>
      <c r="G13" s="603"/>
      <c r="H13" s="171"/>
      <c r="I13" s="612"/>
      <c r="J13" s="232"/>
      <c r="K13" s="232"/>
      <c r="L13" s="232"/>
      <c r="M13" s="232"/>
      <c r="N13" s="602"/>
      <c r="O13" s="193"/>
      <c r="P13" s="193"/>
      <c r="Q13" s="193"/>
      <c r="R13" s="555"/>
      <c r="S13" s="555"/>
      <c r="T13" s="555"/>
      <c r="U13" s="555"/>
      <c r="V13" s="555"/>
    </row>
    <row r="14" spans="1:22">
      <c r="A14" s="230"/>
      <c r="C14" s="100" t="s">
        <v>683</v>
      </c>
      <c r="D14" s="613"/>
      <c r="E14" s="167"/>
      <c r="F14" s="260">
        <v>-63955322</v>
      </c>
      <c r="G14" s="603"/>
      <c r="H14" s="171"/>
      <c r="I14" s="612"/>
      <c r="J14" s="232"/>
      <c r="K14" s="232"/>
      <c r="L14" s="232"/>
      <c r="M14" s="232"/>
      <c r="N14" s="602"/>
      <c r="O14" s="193"/>
      <c r="P14" s="193"/>
      <c r="Q14" s="193"/>
      <c r="R14" s="555"/>
      <c r="S14" s="555"/>
      <c r="T14" s="555"/>
      <c r="U14" s="555"/>
      <c r="V14" s="555"/>
    </row>
    <row r="15" spans="1:22">
      <c r="A15" s="230"/>
      <c r="D15" s="613"/>
      <c r="E15" s="167"/>
      <c r="F15" s="260">
        <f>+F9</f>
        <v>3017342</v>
      </c>
      <c r="G15" s="603"/>
      <c r="H15" s="171"/>
      <c r="I15" s="612"/>
      <c r="J15" s="232" t="s">
        <v>391</v>
      </c>
      <c r="K15" s="232"/>
      <c r="L15" s="167"/>
      <c r="M15" s="232"/>
      <c r="N15" s="602"/>
      <c r="O15" s="193"/>
      <c r="P15" s="193"/>
      <c r="Q15" s="193"/>
      <c r="R15" s="555"/>
      <c r="S15" s="555"/>
      <c r="T15" s="555"/>
      <c r="U15" s="555"/>
      <c r="V15" s="555"/>
    </row>
    <row r="16" spans="1:22">
      <c r="A16" s="230"/>
      <c r="C16" s="100" t="s">
        <v>684</v>
      </c>
      <c r="D16" s="613"/>
      <c r="E16" s="167"/>
      <c r="F16" s="260">
        <f>+F14+F15</f>
        <v>-60937980</v>
      </c>
      <c r="G16" s="603"/>
      <c r="H16" s="171"/>
      <c r="I16" s="612"/>
      <c r="J16" s="232"/>
      <c r="K16" s="232"/>
      <c r="L16" s="167"/>
      <c r="M16" s="232"/>
      <c r="N16" s="602"/>
      <c r="O16" s="193"/>
      <c r="P16" s="193"/>
      <c r="Q16" s="193"/>
      <c r="R16" s="555"/>
      <c r="S16" s="555"/>
      <c r="T16" s="555"/>
      <c r="U16" s="555"/>
      <c r="V16" s="555"/>
    </row>
    <row r="17" spans="1:22">
      <c r="A17" s="230"/>
      <c r="D17" s="167"/>
      <c r="E17" s="167"/>
      <c r="F17" s="258"/>
      <c r="G17" s="603"/>
      <c r="H17" s="171"/>
      <c r="I17" s="612"/>
      <c r="J17" s="232"/>
      <c r="K17" s="232"/>
      <c r="L17" s="167"/>
      <c r="M17" s="232"/>
      <c r="N17" s="602"/>
      <c r="O17" s="193"/>
      <c r="P17" s="193"/>
      <c r="Q17" s="193"/>
      <c r="R17" s="555"/>
      <c r="S17" s="555"/>
      <c r="T17" s="555"/>
      <c r="U17" s="555"/>
      <c r="V17" s="555"/>
    </row>
    <row r="18" spans="1:22">
      <c r="A18" s="230"/>
      <c r="B18" s="191"/>
      <c r="D18" s="167"/>
      <c r="E18" s="167"/>
      <c r="F18" s="260"/>
      <c r="G18" s="232"/>
      <c r="H18" s="614"/>
      <c r="I18" s="229"/>
      <c r="J18" s="232"/>
      <c r="K18" s="602"/>
      <c r="L18" s="602"/>
      <c r="M18" s="602"/>
      <c r="N18" s="602"/>
      <c r="O18" s="230"/>
      <c r="P18" s="230"/>
      <c r="Q18" s="230"/>
      <c r="R18" s="230"/>
      <c r="S18" s="230"/>
      <c r="T18" s="230"/>
      <c r="U18" s="230"/>
      <c r="V18" s="230"/>
    </row>
    <row r="19" spans="1:22">
      <c r="A19" s="230"/>
      <c r="B19" s="230"/>
      <c r="C19" s="230"/>
      <c r="D19" s="232"/>
      <c r="E19" s="232"/>
      <c r="F19" s="229"/>
      <c r="G19" s="232"/>
      <c r="H19" s="614"/>
      <c r="I19" s="229"/>
      <c r="J19" s="232"/>
      <c r="K19" s="602"/>
      <c r="L19" s="602"/>
      <c r="M19" s="602"/>
      <c r="N19" s="602"/>
      <c r="O19" s="230"/>
      <c r="P19" s="230"/>
      <c r="Q19" s="230"/>
      <c r="R19" s="230"/>
      <c r="S19" s="230"/>
      <c r="T19" s="230"/>
      <c r="U19" s="230"/>
      <c r="V19" s="230"/>
    </row>
    <row r="20" spans="1:22">
      <c r="A20" s="230"/>
      <c r="B20" s="230" t="s">
        <v>400</v>
      </c>
      <c r="C20" s="230"/>
      <c r="D20" s="232"/>
      <c r="E20" s="232"/>
      <c r="F20" s="229"/>
      <c r="G20" s="232"/>
      <c r="H20" s="614"/>
      <c r="I20" s="456"/>
      <c r="J20" s="460"/>
      <c r="K20" s="460"/>
      <c r="L20" s="460"/>
      <c r="M20" s="460"/>
      <c r="N20" s="460"/>
      <c r="O20" s="604"/>
      <c r="P20" s="230"/>
      <c r="Q20" s="230"/>
      <c r="R20" s="230"/>
      <c r="S20" s="230"/>
      <c r="T20" s="230"/>
      <c r="U20" s="230"/>
      <c r="V20" s="230"/>
    </row>
    <row r="21" spans="1:22">
      <c r="A21" s="230"/>
      <c r="C21" s="230"/>
      <c r="D21" s="232"/>
      <c r="E21" s="232"/>
      <c r="F21" s="229"/>
      <c r="G21" s="232"/>
      <c r="H21" s="232"/>
      <c r="I21" s="456"/>
      <c r="J21" s="232"/>
      <c r="K21" s="602"/>
      <c r="L21" s="602"/>
      <c r="M21" s="602"/>
      <c r="N21" s="602"/>
      <c r="O21" s="230"/>
      <c r="P21" s="230"/>
      <c r="Q21" s="230"/>
      <c r="R21" s="230"/>
      <c r="S21" s="230"/>
      <c r="T21" s="230"/>
      <c r="U21" s="230"/>
      <c r="V21" s="230"/>
    </row>
    <row r="22" spans="1:22">
      <c r="A22" s="230"/>
      <c r="B22" s="615"/>
      <c r="C22" s="616"/>
      <c r="D22" s="617"/>
      <c r="E22" s="617"/>
      <c r="F22" s="618"/>
      <c r="G22" s="617"/>
      <c r="H22" s="617"/>
      <c r="I22" s="617"/>
      <c r="J22" s="705"/>
      <c r="K22" s="602"/>
      <c r="L22" s="602"/>
      <c r="M22" s="602"/>
      <c r="N22" s="602"/>
      <c r="O22" s="230"/>
      <c r="P22" s="230"/>
      <c r="Q22" s="230"/>
      <c r="R22" s="230"/>
      <c r="S22" s="230"/>
      <c r="T22" s="230"/>
      <c r="U22" s="230"/>
      <c r="V22" s="230"/>
    </row>
    <row r="23" spans="1:22">
      <c r="A23" s="230"/>
      <c r="B23" s="619"/>
      <c r="C23" s="230"/>
      <c r="D23" s="232"/>
      <c r="E23" s="232"/>
      <c r="F23" s="230"/>
      <c r="G23" s="232"/>
      <c r="H23" s="232"/>
      <c r="I23" s="232"/>
      <c r="J23" s="644"/>
      <c r="K23" s="602"/>
      <c r="L23" s="602"/>
      <c r="M23" s="602"/>
      <c r="N23" s="602"/>
      <c r="O23" s="604"/>
      <c r="P23" s="233"/>
      <c r="Q23" s="230"/>
      <c r="R23" s="230"/>
      <c r="S23" s="230"/>
      <c r="T23" s="230"/>
      <c r="U23" s="230"/>
      <c r="V23" s="230"/>
    </row>
    <row r="24" spans="1:22">
      <c r="A24" s="230"/>
      <c r="B24" s="619"/>
      <c r="C24" s="230"/>
      <c r="D24" s="232"/>
      <c r="E24" s="232"/>
      <c r="F24" s="230"/>
      <c r="G24" s="232"/>
      <c r="H24" s="232"/>
      <c r="I24" s="232"/>
      <c r="J24" s="644"/>
      <c r="K24" s="602"/>
      <c r="L24" s="602"/>
      <c r="M24" s="602"/>
      <c r="N24" s="602"/>
      <c r="O24" s="230"/>
      <c r="P24" s="230"/>
      <c r="Q24" s="230"/>
      <c r="R24" s="230"/>
      <c r="S24" s="230"/>
      <c r="T24" s="230"/>
      <c r="U24" s="230"/>
      <c r="V24" s="230"/>
    </row>
    <row r="25" spans="1:22">
      <c r="A25" s="230"/>
      <c r="B25" s="619"/>
      <c r="C25" s="230"/>
      <c r="D25" s="232"/>
      <c r="E25" s="232"/>
      <c r="F25" s="230"/>
      <c r="G25" s="232"/>
      <c r="H25" s="232"/>
      <c r="I25" s="230"/>
      <c r="J25" s="644"/>
      <c r="K25" s="602"/>
      <c r="L25" s="602"/>
      <c r="M25" s="602"/>
      <c r="N25" s="602"/>
      <c r="O25" s="230"/>
      <c r="P25" s="230"/>
      <c r="Q25" s="230"/>
      <c r="R25" s="230"/>
      <c r="S25" s="230"/>
      <c r="T25" s="230"/>
      <c r="U25" s="230"/>
      <c r="V25" s="230"/>
    </row>
    <row r="26" spans="1:22">
      <c r="A26" s="230"/>
      <c r="B26" s="620"/>
      <c r="C26" s="621"/>
      <c r="D26" s="622"/>
      <c r="E26" s="622"/>
      <c r="F26" s="1451"/>
      <c r="G26" s="622"/>
      <c r="H26" s="622"/>
      <c r="I26" s="621"/>
      <c r="J26" s="794"/>
      <c r="K26" s="602"/>
      <c r="L26" s="602"/>
      <c r="M26" s="602"/>
      <c r="N26" s="602"/>
      <c r="O26" s="230"/>
      <c r="P26" s="230"/>
      <c r="Q26" s="230"/>
      <c r="R26" s="230"/>
      <c r="S26" s="230"/>
      <c r="T26" s="230"/>
      <c r="U26" s="230"/>
      <c r="V26" s="230"/>
    </row>
    <row r="27" spans="1:22">
      <c r="A27" s="230"/>
      <c r="B27" s="230"/>
      <c r="C27" s="230"/>
      <c r="D27" s="232"/>
      <c r="E27" s="232"/>
      <c r="F27" s="230"/>
      <c r="G27" s="232"/>
      <c r="H27" s="232"/>
      <c r="I27" s="230"/>
      <c r="J27" s="232"/>
      <c r="K27" s="602"/>
      <c r="L27" s="602"/>
      <c r="M27" s="602"/>
      <c r="N27" s="602"/>
      <c r="O27" s="230"/>
      <c r="P27" s="230"/>
      <c r="Q27" s="230"/>
      <c r="R27" s="230"/>
      <c r="S27" s="230"/>
      <c r="T27" s="230"/>
      <c r="U27" s="230"/>
      <c r="V27" s="230"/>
    </row>
    <row r="28" spans="1:22">
      <c r="A28" s="230"/>
      <c r="B28" s="230"/>
      <c r="C28" s="230"/>
      <c r="D28" s="232"/>
      <c r="E28" s="232"/>
      <c r="F28" s="230"/>
      <c r="G28" s="232"/>
      <c r="H28" s="232"/>
      <c r="I28" s="230"/>
      <c r="J28" s="232"/>
      <c r="K28" s="602"/>
      <c r="L28" s="602"/>
      <c r="M28" s="602"/>
      <c r="N28" s="602"/>
      <c r="O28" s="230"/>
      <c r="P28" s="230"/>
      <c r="Q28" s="230"/>
      <c r="R28" s="230"/>
      <c r="S28" s="230"/>
      <c r="T28" s="230"/>
      <c r="U28" s="230"/>
      <c r="V28" s="230"/>
    </row>
    <row r="29" spans="1:22">
      <c r="A29" s="230"/>
      <c r="B29" s="230"/>
      <c r="C29" s="230"/>
      <c r="D29" s="232"/>
      <c r="E29" s="232"/>
      <c r="F29" s="230"/>
      <c r="G29" s="232"/>
      <c r="H29" s="232"/>
      <c r="I29" s="230"/>
      <c r="J29" s="232"/>
      <c r="K29" s="602"/>
      <c r="L29" s="602"/>
      <c r="M29" s="602"/>
      <c r="N29" s="602"/>
      <c r="O29" s="230"/>
      <c r="P29" s="230"/>
      <c r="Q29" s="230"/>
      <c r="R29" s="230"/>
      <c r="S29" s="230"/>
      <c r="T29" s="230"/>
      <c r="U29" s="230"/>
      <c r="V29" s="230"/>
    </row>
    <row r="30" spans="1:22">
      <c r="A30" s="169"/>
      <c r="B30" s="169"/>
      <c r="C30" s="169"/>
      <c r="D30" s="531"/>
      <c r="E30" s="531"/>
      <c r="F30" s="169"/>
      <c r="G30" s="531"/>
      <c r="H30" s="531"/>
      <c r="I30" s="169"/>
      <c r="J30" s="531"/>
      <c r="K30" s="606"/>
      <c r="L30" s="606"/>
      <c r="M30" s="606"/>
      <c r="N30" s="606"/>
      <c r="O30" s="169"/>
      <c r="P30" s="169"/>
      <c r="Q30" s="169"/>
      <c r="R30" s="169"/>
      <c r="S30" s="169"/>
      <c r="T30" s="169"/>
      <c r="U30" s="169"/>
      <c r="V30" s="169"/>
    </row>
  </sheetData>
  <conditionalFormatting sqref="B9:B17">
    <cfRule type="cellIs" dxfId="42" priority="2" stopIfTrue="1" operator="equal">
      <formula>"Title"</formula>
    </cfRule>
  </conditionalFormatting>
  <conditionalFormatting sqref="B8">
    <cfRule type="cellIs" dxfId="41" priority="1" stopIfTrue="1" operator="equal">
      <formula>"Adjustment to Income/Expense/Rate Base:"</formula>
    </cfRule>
  </conditionalFormatting>
  <dataValidations count="5">
    <dataValidation type="list" allowBlank="1" showInputMessage="1" showErrorMessage="1" errorTitle="Account Input Error" error="The account number entered is not valid." sqref="D19:D29 D8">
      <formula1>ValidAccount</formula1>
    </dataValidation>
    <dataValidation type="list" allowBlank="1" showInputMessage="1" showErrorMessage="1" errorTitle="Adjustment Type Entry Error" error="An invalid adjustment type was entered._x000a__x000a_Valid values are 1, 2, or 3." sqref="E19:E29 E8">
      <formula1>"1,2,3"</formula1>
    </dataValidation>
    <dataValidation type="list" errorStyle="warning" allowBlank="1" showInputMessage="1" showErrorMessage="1" errorTitle="Factor" error="This factor is not included in the drop-down list. Is this the factor you want to use?" sqref="L15:L17 L12">
      <formula1>$G$98:$G$189</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9:E18">
      <formula1>"1, 2, 3"</formula1>
    </dataValidation>
    <dataValidation type="list" errorStyle="warning" allowBlank="1" showInputMessage="1" showErrorMessage="1" errorTitle="FERC ACCOUNT" error="This FERC Account is not included in the drop-down list. Is this the account you want to use?" sqref="D9:D18">
      <formula1>$D$98:$D$432</formula1>
    </dataValidation>
  </dataValidations>
  <pageMargins left="1" right="0.25" top="1.25" bottom="0.5" header="0.5" footer="0.25"/>
  <pageSetup scale="70" orientation="portrait" r:id="rId1"/>
  <headerFooter scaleWithDoc="0" alignWithMargins="0">
    <oddHeader>&amp;R&amp;"Times New Roman,Regular"PacifiCorp Docket UE-100749
Exhibit No. ___ (MDF-2)
Page &amp;P of &amp;N
Revised 12/6/10</oddHeader>
  </headerFooter>
  <drawing r:id="rId2"/>
</worksheet>
</file>

<file path=xl/worksheets/sheet44.xml><?xml version="1.0" encoding="utf-8"?>
<worksheet xmlns="http://schemas.openxmlformats.org/spreadsheetml/2006/main" xmlns:r="http://schemas.openxmlformats.org/officeDocument/2006/relationships">
  <dimension ref="B1:J376"/>
  <sheetViews>
    <sheetView tabSelected="1" zoomScaleNormal="100" workbookViewId="0">
      <selection activeCell="I6" sqref="I6"/>
    </sheetView>
  </sheetViews>
  <sheetFormatPr defaultColWidth="10" defaultRowHeight="12.75"/>
  <cols>
    <col min="1" max="1" width="2.5703125" style="624" customWidth="1"/>
    <col min="2" max="2" width="36" style="624" customWidth="1"/>
    <col min="3" max="3" width="33" style="624" customWidth="1"/>
    <col min="4" max="4" width="11.28515625" style="624" bestFit="1" customWidth="1"/>
    <col min="5" max="5" width="4.7109375" style="257" customWidth="1"/>
    <col min="6" max="6" width="15.140625" style="624" customWidth="1"/>
    <col min="7" max="7" width="11.140625" style="624" customWidth="1"/>
    <col min="8" max="8" width="10.5703125" style="624" customWidth="1"/>
    <col min="9" max="9" width="16.7109375" style="624" customWidth="1"/>
    <col min="10" max="10" width="8.28515625" style="624" customWidth="1"/>
    <col min="11" max="256" width="10" style="624"/>
    <col min="257" max="257" width="2.5703125" style="624" customWidth="1"/>
    <col min="258" max="258" width="8.28515625" style="624" customWidth="1"/>
    <col min="259" max="259" width="37.140625" style="624" customWidth="1"/>
    <col min="260" max="260" width="9.7109375" style="624" customWidth="1"/>
    <col min="261" max="261" width="4.7109375" style="624" customWidth="1"/>
    <col min="262" max="262" width="14.42578125" style="624" customWidth="1"/>
    <col min="263" max="263" width="11.140625" style="624" customWidth="1"/>
    <col min="264" max="264" width="10.28515625" style="624" customWidth="1"/>
    <col min="265" max="265" width="13" style="624" customWidth="1"/>
    <col min="266" max="266" width="8.28515625" style="624" customWidth="1"/>
    <col min="267" max="512" width="10" style="624"/>
    <col min="513" max="513" width="2.5703125" style="624" customWidth="1"/>
    <col min="514" max="514" width="8.28515625" style="624" customWidth="1"/>
    <col min="515" max="515" width="37.140625" style="624" customWidth="1"/>
    <col min="516" max="516" width="9.7109375" style="624" customWidth="1"/>
    <col min="517" max="517" width="4.7109375" style="624" customWidth="1"/>
    <col min="518" max="518" width="14.42578125" style="624" customWidth="1"/>
    <col min="519" max="519" width="11.140625" style="624" customWidth="1"/>
    <col min="520" max="520" width="10.28515625" style="624" customWidth="1"/>
    <col min="521" max="521" width="13" style="624" customWidth="1"/>
    <col min="522" max="522" width="8.28515625" style="624" customWidth="1"/>
    <col min="523" max="768" width="10" style="624"/>
    <col min="769" max="769" width="2.5703125" style="624" customWidth="1"/>
    <col min="770" max="770" width="8.28515625" style="624" customWidth="1"/>
    <col min="771" max="771" width="37.140625" style="624" customWidth="1"/>
    <col min="772" max="772" width="9.7109375" style="624" customWidth="1"/>
    <col min="773" max="773" width="4.7109375" style="624" customWidth="1"/>
    <col min="774" max="774" width="14.42578125" style="624" customWidth="1"/>
    <col min="775" max="775" width="11.140625" style="624" customWidth="1"/>
    <col min="776" max="776" width="10.28515625" style="624" customWidth="1"/>
    <col min="777" max="777" width="13" style="624" customWidth="1"/>
    <col min="778" max="778" width="8.28515625" style="624" customWidth="1"/>
    <col min="779" max="1024" width="10" style="624"/>
    <col min="1025" max="1025" width="2.5703125" style="624" customWidth="1"/>
    <col min="1026" max="1026" width="8.28515625" style="624" customWidth="1"/>
    <col min="1027" max="1027" width="37.140625" style="624" customWidth="1"/>
    <col min="1028" max="1028" width="9.7109375" style="624" customWidth="1"/>
    <col min="1029" max="1029" width="4.7109375" style="624" customWidth="1"/>
    <col min="1030" max="1030" width="14.42578125" style="624" customWidth="1"/>
    <col min="1031" max="1031" width="11.140625" style="624" customWidth="1"/>
    <col min="1032" max="1032" width="10.28515625" style="624" customWidth="1"/>
    <col min="1033" max="1033" width="13" style="624" customWidth="1"/>
    <col min="1034" max="1034" width="8.28515625" style="624" customWidth="1"/>
    <col min="1035" max="1280" width="10" style="624"/>
    <col min="1281" max="1281" width="2.5703125" style="624" customWidth="1"/>
    <col min="1282" max="1282" width="8.28515625" style="624" customWidth="1"/>
    <col min="1283" max="1283" width="37.140625" style="624" customWidth="1"/>
    <col min="1284" max="1284" width="9.7109375" style="624" customWidth="1"/>
    <col min="1285" max="1285" width="4.7109375" style="624" customWidth="1"/>
    <col min="1286" max="1286" width="14.42578125" style="624" customWidth="1"/>
    <col min="1287" max="1287" width="11.140625" style="624" customWidth="1"/>
    <col min="1288" max="1288" width="10.28515625" style="624" customWidth="1"/>
    <col min="1289" max="1289" width="13" style="624" customWidth="1"/>
    <col min="1290" max="1290" width="8.28515625" style="624" customWidth="1"/>
    <col min="1291" max="1536" width="10" style="624"/>
    <col min="1537" max="1537" width="2.5703125" style="624" customWidth="1"/>
    <col min="1538" max="1538" width="8.28515625" style="624" customWidth="1"/>
    <col min="1539" max="1539" width="37.140625" style="624" customWidth="1"/>
    <col min="1540" max="1540" width="9.7109375" style="624" customWidth="1"/>
    <col min="1541" max="1541" width="4.7109375" style="624" customWidth="1"/>
    <col min="1542" max="1542" width="14.42578125" style="624" customWidth="1"/>
    <col min="1543" max="1543" width="11.140625" style="624" customWidth="1"/>
    <col min="1544" max="1544" width="10.28515625" style="624" customWidth="1"/>
    <col min="1545" max="1545" width="13" style="624" customWidth="1"/>
    <col min="1546" max="1546" width="8.28515625" style="624" customWidth="1"/>
    <col min="1547" max="1792" width="10" style="624"/>
    <col min="1793" max="1793" width="2.5703125" style="624" customWidth="1"/>
    <col min="1794" max="1794" width="8.28515625" style="624" customWidth="1"/>
    <col min="1795" max="1795" width="37.140625" style="624" customWidth="1"/>
    <col min="1796" max="1796" width="9.7109375" style="624" customWidth="1"/>
    <col min="1797" max="1797" width="4.7109375" style="624" customWidth="1"/>
    <col min="1798" max="1798" width="14.42578125" style="624" customWidth="1"/>
    <col min="1799" max="1799" width="11.140625" style="624" customWidth="1"/>
    <col min="1800" max="1800" width="10.28515625" style="624" customWidth="1"/>
    <col min="1801" max="1801" width="13" style="624" customWidth="1"/>
    <col min="1802" max="1802" width="8.28515625" style="624" customWidth="1"/>
    <col min="1803" max="2048" width="10" style="624"/>
    <col min="2049" max="2049" width="2.5703125" style="624" customWidth="1"/>
    <col min="2050" max="2050" width="8.28515625" style="624" customWidth="1"/>
    <col min="2051" max="2051" width="37.140625" style="624" customWidth="1"/>
    <col min="2052" max="2052" width="9.7109375" style="624" customWidth="1"/>
    <col min="2053" max="2053" width="4.7109375" style="624" customWidth="1"/>
    <col min="2054" max="2054" width="14.42578125" style="624" customWidth="1"/>
    <col min="2055" max="2055" width="11.140625" style="624" customWidth="1"/>
    <col min="2056" max="2056" width="10.28515625" style="624" customWidth="1"/>
    <col min="2057" max="2057" width="13" style="624" customWidth="1"/>
    <col min="2058" max="2058" width="8.28515625" style="624" customWidth="1"/>
    <col min="2059" max="2304" width="10" style="624"/>
    <col min="2305" max="2305" width="2.5703125" style="624" customWidth="1"/>
    <col min="2306" max="2306" width="8.28515625" style="624" customWidth="1"/>
    <col min="2307" max="2307" width="37.140625" style="624" customWidth="1"/>
    <col min="2308" max="2308" width="9.7109375" style="624" customWidth="1"/>
    <col min="2309" max="2309" width="4.7109375" style="624" customWidth="1"/>
    <col min="2310" max="2310" width="14.42578125" style="624" customWidth="1"/>
    <col min="2311" max="2311" width="11.140625" style="624" customWidth="1"/>
    <col min="2312" max="2312" width="10.28515625" style="624" customWidth="1"/>
    <col min="2313" max="2313" width="13" style="624" customWidth="1"/>
    <col min="2314" max="2314" width="8.28515625" style="624" customWidth="1"/>
    <col min="2315" max="2560" width="10" style="624"/>
    <col min="2561" max="2561" width="2.5703125" style="624" customWidth="1"/>
    <col min="2562" max="2562" width="8.28515625" style="624" customWidth="1"/>
    <col min="2563" max="2563" width="37.140625" style="624" customWidth="1"/>
    <col min="2564" max="2564" width="9.7109375" style="624" customWidth="1"/>
    <col min="2565" max="2565" width="4.7109375" style="624" customWidth="1"/>
    <col min="2566" max="2566" width="14.42578125" style="624" customWidth="1"/>
    <col min="2567" max="2567" width="11.140625" style="624" customWidth="1"/>
    <col min="2568" max="2568" width="10.28515625" style="624" customWidth="1"/>
    <col min="2569" max="2569" width="13" style="624" customWidth="1"/>
    <col min="2570" max="2570" width="8.28515625" style="624" customWidth="1"/>
    <col min="2571" max="2816" width="10" style="624"/>
    <col min="2817" max="2817" width="2.5703125" style="624" customWidth="1"/>
    <col min="2818" max="2818" width="8.28515625" style="624" customWidth="1"/>
    <col min="2819" max="2819" width="37.140625" style="624" customWidth="1"/>
    <col min="2820" max="2820" width="9.7109375" style="624" customWidth="1"/>
    <col min="2821" max="2821" width="4.7109375" style="624" customWidth="1"/>
    <col min="2822" max="2822" width="14.42578125" style="624" customWidth="1"/>
    <col min="2823" max="2823" width="11.140625" style="624" customWidth="1"/>
    <col min="2824" max="2824" width="10.28515625" style="624" customWidth="1"/>
    <col min="2825" max="2825" width="13" style="624" customWidth="1"/>
    <col min="2826" max="2826" width="8.28515625" style="624" customWidth="1"/>
    <col min="2827" max="3072" width="10" style="624"/>
    <col min="3073" max="3073" width="2.5703125" style="624" customWidth="1"/>
    <col min="3074" max="3074" width="8.28515625" style="624" customWidth="1"/>
    <col min="3075" max="3075" width="37.140625" style="624" customWidth="1"/>
    <col min="3076" max="3076" width="9.7109375" style="624" customWidth="1"/>
    <col min="3077" max="3077" width="4.7109375" style="624" customWidth="1"/>
    <col min="3078" max="3078" width="14.42578125" style="624" customWidth="1"/>
    <col min="3079" max="3079" width="11.140625" style="624" customWidth="1"/>
    <col min="3080" max="3080" width="10.28515625" style="624" customWidth="1"/>
    <col min="3081" max="3081" width="13" style="624" customWidth="1"/>
    <col min="3082" max="3082" width="8.28515625" style="624" customWidth="1"/>
    <col min="3083" max="3328" width="10" style="624"/>
    <col min="3329" max="3329" width="2.5703125" style="624" customWidth="1"/>
    <col min="3330" max="3330" width="8.28515625" style="624" customWidth="1"/>
    <col min="3331" max="3331" width="37.140625" style="624" customWidth="1"/>
    <col min="3332" max="3332" width="9.7109375" style="624" customWidth="1"/>
    <col min="3333" max="3333" width="4.7109375" style="624" customWidth="1"/>
    <col min="3334" max="3334" width="14.42578125" style="624" customWidth="1"/>
    <col min="3335" max="3335" width="11.140625" style="624" customWidth="1"/>
    <col min="3336" max="3336" width="10.28515625" style="624" customWidth="1"/>
    <col min="3337" max="3337" width="13" style="624" customWidth="1"/>
    <col min="3338" max="3338" width="8.28515625" style="624" customWidth="1"/>
    <col min="3339" max="3584" width="10" style="624"/>
    <col min="3585" max="3585" width="2.5703125" style="624" customWidth="1"/>
    <col min="3586" max="3586" width="8.28515625" style="624" customWidth="1"/>
    <col min="3587" max="3587" width="37.140625" style="624" customWidth="1"/>
    <col min="3588" max="3588" width="9.7109375" style="624" customWidth="1"/>
    <col min="3589" max="3589" width="4.7109375" style="624" customWidth="1"/>
    <col min="3590" max="3590" width="14.42578125" style="624" customWidth="1"/>
    <col min="3591" max="3591" width="11.140625" style="624" customWidth="1"/>
    <col min="3592" max="3592" width="10.28515625" style="624" customWidth="1"/>
    <col min="3593" max="3593" width="13" style="624" customWidth="1"/>
    <col min="3594" max="3594" width="8.28515625" style="624" customWidth="1"/>
    <col min="3595" max="3840" width="10" style="624"/>
    <col min="3841" max="3841" width="2.5703125" style="624" customWidth="1"/>
    <col min="3842" max="3842" width="8.28515625" style="624" customWidth="1"/>
    <col min="3843" max="3843" width="37.140625" style="624" customWidth="1"/>
    <col min="3844" max="3844" width="9.7109375" style="624" customWidth="1"/>
    <col min="3845" max="3845" width="4.7109375" style="624" customWidth="1"/>
    <col min="3846" max="3846" width="14.42578125" style="624" customWidth="1"/>
    <col min="3847" max="3847" width="11.140625" style="624" customWidth="1"/>
    <col min="3848" max="3848" width="10.28515625" style="624" customWidth="1"/>
    <col min="3849" max="3849" width="13" style="624" customWidth="1"/>
    <col min="3850" max="3850" width="8.28515625" style="624" customWidth="1"/>
    <col min="3851" max="4096" width="10" style="624"/>
    <col min="4097" max="4097" width="2.5703125" style="624" customWidth="1"/>
    <col min="4098" max="4098" width="8.28515625" style="624" customWidth="1"/>
    <col min="4099" max="4099" width="37.140625" style="624" customWidth="1"/>
    <col min="4100" max="4100" width="9.7109375" style="624" customWidth="1"/>
    <col min="4101" max="4101" width="4.7109375" style="624" customWidth="1"/>
    <col min="4102" max="4102" width="14.42578125" style="624" customWidth="1"/>
    <col min="4103" max="4103" width="11.140625" style="624" customWidth="1"/>
    <col min="4104" max="4104" width="10.28515625" style="624" customWidth="1"/>
    <col min="4105" max="4105" width="13" style="624" customWidth="1"/>
    <col min="4106" max="4106" width="8.28515625" style="624" customWidth="1"/>
    <col min="4107" max="4352" width="10" style="624"/>
    <col min="4353" max="4353" width="2.5703125" style="624" customWidth="1"/>
    <col min="4354" max="4354" width="8.28515625" style="624" customWidth="1"/>
    <col min="4355" max="4355" width="37.140625" style="624" customWidth="1"/>
    <col min="4356" max="4356" width="9.7109375" style="624" customWidth="1"/>
    <col min="4357" max="4357" width="4.7109375" style="624" customWidth="1"/>
    <col min="4358" max="4358" width="14.42578125" style="624" customWidth="1"/>
    <col min="4359" max="4359" width="11.140625" style="624" customWidth="1"/>
    <col min="4360" max="4360" width="10.28515625" style="624" customWidth="1"/>
    <col min="4361" max="4361" width="13" style="624" customWidth="1"/>
    <col min="4362" max="4362" width="8.28515625" style="624" customWidth="1"/>
    <col min="4363" max="4608" width="10" style="624"/>
    <col min="4609" max="4609" width="2.5703125" style="624" customWidth="1"/>
    <col min="4610" max="4610" width="8.28515625" style="624" customWidth="1"/>
    <col min="4611" max="4611" width="37.140625" style="624" customWidth="1"/>
    <col min="4612" max="4612" width="9.7109375" style="624" customWidth="1"/>
    <col min="4613" max="4613" width="4.7109375" style="624" customWidth="1"/>
    <col min="4614" max="4614" width="14.42578125" style="624" customWidth="1"/>
    <col min="4615" max="4615" width="11.140625" style="624" customWidth="1"/>
    <col min="4616" max="4616" width="10.28515625" style="624" customWidth="1"/>
    <col min="4617" max="4617" width="13" style="624" customWidth="1"/>
    <col min="4618" max="4618" width="8.28515625" style="624" customWidth="1"/>
    <col min="4619" max="4864" width="10" style="624"/>
    <col min="4865" max="4865" width="2.5703125" style="624" customWidth="1"/>
    <col min="4866" max="4866" width="8.28515625" style="624" customWidth="1"/>
    <col min="4867" max="4867" width="37.140625" style="624" customWidth="1"/>
    <col min="4868" max="4868" width="9.7109375" style="624" customWidth="1"/>
    <col min="4869" max="4869" width="4.7109375" style="624" customWidth="1"/>
    <col min="4870" max="4870" width="14.42578125" style="624" customWidth="1"/>
    <col min="4871" max="4871" width="11.140625" style="624" customWidth="1"/>
    <col min="4872" max="4872" width="10.28515625" style="624" customWidth="1"/>
    <col min="4873" max="4873" width="13" style="624" customWidth="1"/>
    <col min="4874" max="4874" width="8.28515625" style="624" customWidth="1"/>
    <col min="4875" max="5120" width="10" style="624"/>
    <col min="5121" max="5121" width="2.5703125" style="624" customWidth="1"/>
    <col min="5122" max="5122" width="8.28515625" style="624" customWidth="1"/>
    <col min="5123" max="5123" width="37.140625" style="624" customWidth="1"/>
    <col min="5124" max="5124" width="9.7109375" style="624" customWidth="1"/>
    <col min="5125" max="5125" width="4.7109375" style="624" customWidth="1"/>
    <col min="5126" max="5126" width="14.42578125" style="624" customWidth="1"/>
    <col min="5127" max="5127" width="11.140625" style="624" customWidth="1"/>
    <col min="5128" max="5128" width="10.28515625" style="624" customWidth="1"/>
    <col min="5129" max="5129" width="13" style="624" customWidth="1"/>
    <col min="5130" max="5130" width="8.28515625" style="624" customWidth="1"/>
    <col min="5131" max="5376" width="10" style="624"/>
    <col min="5377" max="5377" width="2.5703125" style="624" customWidth="1"/>
    <col min="5378" max="5378" width="8.28515625" style="624" customWidth="1"/>
    <col min="5379" max="5379" width="37.140625" style="624" customWidth="1"/>
    <col min="5380" max="5380" width="9.7109375" style="624" customWidth="1"/>
    <col min="5381" max="5381" width="4.7109375" style="624" customWidth="1"/>
    <col min="5382" max="5382" width="14.42578125" style="624" customWidth="1"/>
    <col min="5383" max="5383" width="11.140625" style="624" customWidth="1"/>
    <col min="5384" max="5384" width="10.28515625" style="624" customWidth="1"/>
    <col min="5385" max="5385" width="13" style="624" customWidth="1"/>
    <col min="5386" max="5386" width="8.28515625" style="624" customWidth="1"/>
    <col min="5387" max="5632" width="10" style="624"/>
    <col min="5633" max="5633" width="2.5703125" style="624" customWidth="1"/>
    <col min="5634" max="5634" width="8.28515625" style="624" customWidth="1"/>
    <col min="5635" max="5635" width="37.140625" style="624" customWidth="1"/>
    <col min="5636" max="5636" width="9.7109375" style="624" customWidth="1"/>
    <col min="5637" max="5637" width="4.7109375" style="624" customWidth="1"/>
    <col min="5638" max="5638" width="14.42578125" style="624" customWidth="1"/>
    <col min="5639" max="5639" width="11.140625" style="624" customWidth="1"/>
    <col min="5640" max="5640" width="10.28515625" style="624" customWidth="1"/>
    <col min="5641" max="5641" width="13" style="624" customWidth="1"/>
    <col min="5642" max="5642" width="8.28515625" style="624" customWidth="1"/>
    <col min="5643" max="5888" width="10" style="624"/>
    <col min="5889" max="5889" width="2.5703125" style="624" customWidth="1"/>
    <col min="5890" max="5890" width="8.28515625" style="624" customWidth="1"/>
    <col min="5891" max="5891" width="37.140625" style="624" customWidth="1"/>
    <col min="5892" max="5892" width="9.7109375" style="624" customWidth="1"/>
    <col min="5893" max="5893" width="4.7109375" style="624" customWidth="1"/>
    <col min="5894" max="5894" width="14.42578125" style="624" customWidth="1"/>
    <col min="5895" max="5895" width="11.140625" style="624" customWidth="1"/>
    <col min="5896" max="5896" width="10.28515625" style="624" customWidth="1"/>
    <col min="5897" max="5897" width="13" style="624" customWidth="1"/>
    <col min="5898" max="5898" width="8.28515625" style="624" customWidth="1"/>
    <col min="5899" max="6144" width="10" style="624"/>
    <col min="6145" max="6145" width="2.5703125" style="624" customWidth="1"/>
    <col min="6146" max="6146" width="8.28515625" style="624" customWidth="1"/>
    <col min="6147" max="6147" width="37.140625" style="624" customWidth="1"/>
    <col min="6148" max="6148" width="9.7109375" style="624" customWidth="1"/>
    <col min="6149" max="6149" width="4.7109375" style="624" customWidth="1"/>
    <col min="6150" max="6150" width="14.42578125" style="624" customWidth="1"/>
    <col min="6151" max="6151" width="11.140625" style="624" customWidth="1"/>
    <col min="6152" max="6152" width="10.28515625" style="624" customWidth="1"/>
    <col min="6153" max="6153" width="13" style="624" customWidth="1"/>
    <col min="6154" max="6154" width="8.28515625" style="624" customWidth="1"/>
    <col min="6155" max="6400" width="10" style="624"/>
    <col min="6401" max="6401" width="2.5703125" style="624" customWidth="1"/>
    <col min="6402" max="6402" width="8.28515625" style="624" customWidth="1"/>
    <col min="6403" max="6403" width="37.140625" style="624" customWidth="1"/>
    <col min="6404" max="6404" width="9.7109375" style="624" customWidth="1"/>
    <col min="6405" max="6405" width="4.7109375" style="624" customWidth="1"/>
    <col min="6406" max="6406" width="14.42578125" style="624" customWidth="1"/>
    <col min="6407" max="6407" width="11.140625" style="624" customWidth="1"/>
    <col min="6408" max="6408" width="10.28515625" style="624" customWidth="1"/>
    <col min="6409" max="6409" width="13" style="624" customWidth="1"/>
    <col min="6410" max="6410" width="8.28515625" style="624" customWidth="1"/>
    <col min="6411" max="6656" width="10" style="624"/>
    <col min="6657" max="6657" width="2.5703125" style="624" customWidth="1"/>
    <col min="6658" max="6658" width="8.28515625" style="624" customWidth="1"/>
    <col min="6659" max="6659" width="37.140625" style="624" customWidth="1"/>
    <col min="6660" max="6660" width="9.7109375" style="624" customWidth="1"/>
    <col min="6661" max="6661" width="4.7109375" style="624" customWidth="1"/>
    <col min="6662" max="6662" width="14.42578125" style="624" customWidth="1"/>
    <col min="6663" max="6663" width="11.140625" style="624" customWidth="1"/>
    <col min="6664" max="6664" width="10.28515625" style="624" customWidth="1"/>
    <col min="6665" max="6665" width="13" style="624" customWidth="1"/>
    <col min="6666" max="6666" width="8.28515625" style="624" customWidth="1"/>
    <col min="6667" max="6912" width="10" style="624"/>
    <col min="6913" max="6913" width="2.5703125" style="624" customWidth="1"/>
    <col min="6914" max="6914" width="8.28515625" style="624" customWidth="1"/>
    <col min="6915" max="6915" width="37.140625" style="624" customWidth="1"/>
    <col min="6916" max="6916" width="9.7109375" style="624" customWidth="1"/>
    <col min="6917" max="6917" width="4.7109375" style="624" customWidth="1"/>
    <col min="6918" max="6918" width="14.42578125" style="624" customWidth="1"/>
    <col min="6919" max="6919" width="11.140625" style="624" customWidth="1"/>
    <col min="6920" max="6920" width="10.28515625" style="624" customWidth="1"/>
    <col min="6921" max="6921" width="13" style="624" customWidth="1"/>
    <col min="6922" max="6922" width="8.28515625" style="624" customWidth="1"/>
    <col min="6923" max="7168" width="10" style="624"/>
    <col min="7169" max="7169" width="2.5703125" style="624" customWidth="1"/>
    <col min="7170" max="7170" width="8.28515625" style="624" customWidth="1"/>
    <col min="7171" max="7171" width="37.140625" style="624" customWidth="1"/>
    <col min="7172" max="7172" width="9.7109375" style="624" customWidth="1"/>
    <col min="7173" max="7173" width="4.7109375" style="624" customWidth="1"/>
    <col min="7174" max="7174" width="14.42578125" style="624" customWidth="1"/>
    <col min="7175" max="7175" width="11.140625" style="624" customWidth="1"/>
    <col min="7176" max="7176" width="10.28515625" style="624" customWidth="1"/>
    <col min="7177" max="7177" width="13" style="624" customWidth="1"/>
    <col min="7178" max="7178" width="8.28515625" style="624" customWidth="1"/>
    <col min="7179" max="7424" width="10" style="624"/>
    <col min="7425" max="7425" width="2.5703125" style="624" customWidth="1"/>
    <col min="7426" max="7426" width="8.28515625" style="624" customWidth="1"/>
    <col min="7427" max="7427" width="37.140625" style="624" customWidth="1"/>
    <col min="7428" max="7428" width="9.7109375" style="624" customWidth="1"/>
    <col min="7429" max="7429" width="4.7109375" style="624" customWidth="1"/>
    <col min="7430" max="7430" width="14.42578125" style="624" customWidth="1"/>
    <col min="7431" max="7431" width="11.140625" style="624" customWidth="1"/>
    <col min="7432" max="7432" width="10.28515625" style="624" customWidth="1"/>
    <col min="7433" max="7433" width="13" style="624" customWidth="1"/>
    <col min="7434" max="7434" width="8.28515625" style="624" customWidth="1"/>
    <col min="7435" max="7680" width="10" style="624"/>
    <col min="7681" max="7681" width="2.5703125" style="624" customWidth="1"/>
    <col min="7682" max="7682" width="8.28515625" style="624" customWidth="1"/>
    <col min="7683" max="7683" width="37.140625" style="624" customWidth="1"/>
    <col min="7684" max="7684" width="9.7109375" style="624" customWidth="1"/>
    <col min="7685" max="7685" width="4.7109375" style="624" customWidth="1"/>
    <col min="7686" max="7686" width="14.42578125" style="624" customWidth="1"/>
    <col min="7687" max="7687" width="11.140625" style="624" customWidth="1"/>
    <col min="7688" max="7688" width="10.28515625" style="624" customWidth="1"/>
    <col min="7689" max="7689" width="13" style="624" customWidth="1"/>
    <col min="7690" max="7690" width="8.28515625" style="624" customWidth="1"/>
    <col min="7691" max="7936" width="10" style="624"/>
    <col min="7937" max="7937" width="2.5703125" style="624" customWidth="1"/>
    <col min="7938" max="7938" width="8.28515625" style="624" customWidth="1"/>
    <col min="7939" max="7939" width="37.140625" style="624" customWidth="1"/>
    <col min="7940" max="7940" width="9.7109375" style="624" customWidth="1"/>
    <col min="7941" max="7941" width="4.7109375" style="624" customWidth="1"/>
    <col min="7942" max="7942" width="14.42578125" style="624" customWidth="1"/>
    <col min="7943" max="7943" width="11.140625" style="624" customWidth="1"/>
    <col min="7944" max="7944" width="10.28515625" style="624" customWidth="1"/>
    <col min="7945" max="7945" width="13" style="624" customWidth="1"/>
    <col min="7946" max="7946" width="8.28515625" style="624" customWidth="1"/>
    <col min="7947" max="8192" width="10" style="624"/>
    <col min="8193" max="8193" width="2.5703125" style="624" customWidth="1"/>
    <col min="8194" max="8194" width="8.28515625" style="624" customWidth="1"/>
    <col min="8195" max="8195" width="37.140625" style="624" customWidth="1"/>
    <col min="8196" max="8196" width="9.7109375" style="624" customWidth="1"/>
    <col min="8197" max="8197" width="4.7109375" style="624" customWidth="1"/>
    <col min="8198" max="8198" width="14.42578125" style="624" customWidth="1"/>
    <col min="8199" max="8199" width="11.140625" style="624" customWidth="1"/>
    <col min="8200" max="8200" width="10.28515625" style="624" customWidth="1"/>
    <col min="8201" max="8201" width="13" style="624" customWidth="1"/>
    <col min="8202" max="8202" width="8.28515625" style="624" customWidth="1"/>
    <col min="8203" max="8448" width="10" style="624"/>
    <col min="8449" max="8449" width="2.5703125" style="624" customWidth="1"/>
    <col min="8450" max="8450" width="8.28515625" style="624" customWidth="1"/>
    <col min="8451" max="8451" width="37.140625" style="624" customWidth="1"/>
    <col min="8452" max="8452" width="9.7109375" style="624" customWidth="1"/>
    <col min="8453" max="8453" width="4.7109375" style="624" customWidth="1"/>
    <col min="8454" max="8454" width="14.42578125" style="624" customWidth="1"/>
    <col min="8455" max="8455" width="11.140625" style="624" customWidth="1"/>
    <col min="8456" max="8456" width="10.28515625" style="624" customWidth="1"/>
    <col min="8457" max="8457" width="13" style="624" customWidth="1"/>
    <col min="8458" max="8458" width="8.28515625" style="624" customWidth="1"/>
    <col min="8459" max="8704" width="10" style="624"/>
    <col min="8705" max="8705" width="2.5703125" style="624" customWidth="1"/>
    <col min="8706" max="8706" width="8.28515625" style="624" customWidth="1"/>
    <col min="8707" max="8707" width="37.140625" style="624" customWidth="1"/>
    <col min="8708" max="8708" width="9.7109375" style="624" customWidth="1"/>
    <col min="8709" max="8709" width="4.7109375" style="624" customWidth="1"/>
    <col min="8710" max="8710" width="14.42578125" style="624" customWidth="1"/>
    <col min="8711" max="8711" width="11.140625" style="624" customWidth="1"/>
    <col min="8712" max="8712" width="10.28515625" style="624" customWidth="1"/>
    <col min="8713" max="8713" width="13" style="624" customWidth="1"/>
    <col min="8714" max="8714" width="8.28515625" style="624" customWidth="1"/>
    <col min="8715" max="8960" width="10" style="624"/>
    <col min="8961" max="8961" width="2.5703125" style="624" customWidth="1"/>
    <col min="8962" max="8962" width="8.28515625" style="624" customWidth="1"/>
    <col min="8963" max="8963" width="37.140625" style="624" customWidth="1"/>
    <col min="8964" max="8964" width="9.7109375" style="624" customWidth="1"/>
    <col min="8965" max="8965" width="4.7109375" style="624" customWidth="1"/>
    <col min="8966" max="8966" width="14.42578125" style="624" customWidth="1"/>
    <col min="8967" max="8967" width="11.140625" style="624" customWidth="1"/>
    <col min="8968" max="8968" width="10.28515625" style="624" customWidth="1"/>
    <col min="8969" max="8969" width="13" style="624" customWidth="1"/>
    <col min="8970" max="8970" width="8.28515625" style="624" customWidth="1"/>
    <col min="8971" max="9216" width="10" style="624"/>
    <col min="9217" max="9217" width="2.5703125" style="624" customWidth="1"/>
    <col min="9218" max="9218" width="8.28515625" style="624" customWidth="1"/>
    <col min="9219" max="9219" width="37.140625" style="624" customWidth="1"/>
    <col min="9220" max="9220" width="9.7109375" style="624" customWidth="1"/>
    <col min="9221" max="9221" width="4.7109375" style="624" customWidth="1"/>
    <col min="9222" max="9222" width="14.42578125" style="624" customWidth="1"/>
    <col min="9223" max="9223" width="11.140625" style="624" customWidth="1"/>
    <col min="9224" max="9224" width="10.28515625" style="624" customWidth="1"/>
    <col min="9225" max="9225" width="13" style="624" customWidth="1"/>
    <col min="9226" max="9226" width="8.28515625" style="624" customWidth="1"/>
    <col min="9227" max="9472" width="10" style="624"/>
    <col min="9473" max="9473" width="2.5703125" style="624" customWidth="1"/>
    <col min="9474" max="9474" width="8.28515625" style="624" customWidth="1"/>
    <col min="9475" max="9475" width="37.140625" style="624" customWidth="1"/>
    <col min="9476" max="9476" width="9.7109375" style="624" customWidth="1"/>
    <col min="9477" max="9477" width="4.7109375" style="624" customWidth="1"/>
    <col min="9478" max="9478" width="14.42578125" style="624" customWidth="1"/>
    <col min="9479" max="9479" width="11.140625" style="624" customWidth="1"/>
    <col min="9480" max="9480" width="10.28515625" style="624" customWidth="1"/>
    <col min="9481" max="9481" width="13" style="624" customWidth="1"/>
    <col min="9482" max="9482" width="8.28515625" style="624" customWidth="1"/>
    <col min="9483" max="9728" width="10" style="624"/>
    <col min="9729" max="9729" width="2.5703125" style="624" customWidth="1"/>
    <col min="9730" max="9730" width="8.28515625" style="624" customWidth="1"/>
    <col min="9731" max="9731" width="37.140625" style="624" customWidth="1"/>
    <col min="9732" max="9732" width="9.7109375" style="624" customWidth="1"/>
    <col min="9733" max="9733" width="4.7109375" style="624" customWidth="1"/>
    <col min="9734" max="9734" width="14.42578125" style="624" customWidth="1"/>
    <col min="9735" max="9735" width="11.140625" style="624" customWidth="1"/>
    <col min="9736" max="9736" width="10.28515625" style="624" customWidth="1"/>
    <col min="9737" max="9737" width="13" style="624" customWidth="1"/>
    <col min="9738" max="9738" width="8.28515625" style="624" customWidth="1"/>
    <col min="9739" max="9984" width="10" style="624"/>
    <col min="9985" max="9985" width="2.5703125" style="624" customWidth="1"/>
    <col min="9986" max="9986" width="8.28515625" style="624" customWidth="1"/>
    <col min="9987" max="9987" width="37.140625" style="624" customWidth="1"/>
    <col min="9988" max="9988" width="9.7109375" style="624" customWidth="1"/>
    <col min="9989" max="9989" width="4.7109375" style="624" customWidth="1"/>
    <col min="9990" max="9990" width="14.42578125" style="624" customWidth="1"/>
    <col min="9991" max="9991" width="11.140625" style="624" customWidth="1"/>
    <col min="9992" max="9992" width="10.28515625" style="624" customWidth="1"/>
    <col min="9993" max="9993" width="13" style="624" customWidth="1"/>
    <col min="9994" max="9994" width="8.28515625" style="624" customWidth="1"/>
    <col min="9995" max="10240" width="10" style="624"/>
    <col min="10241" max="10241" width="2.5703125" style="624" customWidth="1"/>
    <col min="10242" max="10242" width="8.28515625" style="624" customWidth="1"/>
    <col min="10243" max="10243" width="37.140625" style="624" customWidth="1"/>
    <col min="10244" max="10244" width="9.7109375" style="624" customWidth="1"/>
    <col min="10245" max="10245" width="4.7109375" style="624" customWidth="1"/>
    <col min="10246" max="10246" width="14.42578125" style="624" customWidth="1"/>
    <col min="10247" max="10247" width="11.140625" style="624" customWidth="1"/>
    <col min="10248" max="10248" width="10.28515625" style="624" customWidth="1"/>
    <col min="10249" max="10249" width="13" style="624" customWidth="1"/>
    <col min="10250" max="10250" width="8.28515625" style="624" customWidth="1"/>
    <col min="10251" max="10496" width="10" style="624"/>
    <col min="10497" max="10497" width="2.5703125" style="624" customWidth="1"/>
    <col min="10498" max="10498" width="8.28515625" style="624" customWidth="1"/>
    <col min="10499" max="10499" width="37.140625" style="624" customWidth="1"/>
    <col min="10500" max="10500" width="9.7109375" style="624" customWidth="1"/>
    <col min="10501" max="10501" width="4.7109375" style="624" customWidth="1"/>
    <col min="10502" max="10502" width="14.42578125" style="624" customWidth="1"/>
    <col min="10503" max="10503" width="11.140625" style="624" customWidth="1"/>
    <col min="10504" max="10504" width="10.28515625" style="624" customWidth="1"/>
    <col min="10505" max="10505" width="13" style="624" customWidth="1"/>
    <col min="10506" max="10506" width="8.28515625" style="624" customWidth="1"/>
    <col min="10507" max="10752" width="10" style="624"/>
    <col min="10753" max="10753" width="2.5703125" style="624" customWidth="1"/>
    <col min="10754" max="10754" width="8.28515625" style="624" customWidth="1"/>
    <col min="10755" max="10755" width="37.140625" style="624" customWidth="1"/>
    <col min="10756" max="10756" width="9.7109375" style="624" customWidth="1"/>
    <col min="10757" max="10757" width="4.7109375" style="624" customWidth="1"/>
    <col min="10758" max="10758" width="14.42578125" style="624" customWidth="1"/>
    <col min="10759" max="10759" width="11.140625" style="624" customWidth="1"/>
    <col min="10760" max="10760" width="10.28515625" style="624" customWidth="1"/>
    <col min="10761" max="10761" width="13" style="624" customWidth="1"/>
    <col min="10762" max="10762" width="8.28515625" style="624" customWidth="1"/>
    <col min="10763" max="11008" width="10" style="624"/>
    <col min="11009" max="11009" width="2.5703125" style="624" customWidth="1"/>
    <col min="11010" max="11010" width="8.28515625" style="624" customWidth="1"/>
    <col min="11011" max="11011" width="37.140625" style="624" customWidth="1"/>
    <col min="11012" max="11012" width="9.7109375" style="624" customWidth="1"/>
    <col min="11013" max="11013" width="4.7109375" style="624" customWidth="1"/>
    <col min="11014" max="11014" width="14.42578125" style="624" customWidth="1"/>
    <col min="11015" max="11015" width="11.140625" style="624" customWidth="1"/>
    <col min="11016" max="11016" width="10.28515625" style="624" customWidth="1"/>
    <col min="11017" max="11017" width="13" style="624" customWidth="1"/>
    <col min="11018" max="11018" width="8.28515625" style="624" customWidth="1"/>
    <col min="11019" max="11264" width="10" style="624"/>
    <col min="11265" max="11265" width="2.5703125" style="624" customWidth="1"/>
    <col min="11266" max="11266" width="8.28515625" style="624" customWidth="1"/>
    <col min="11267" max="11267" width="37.140625" style="624" customWidth="1"/>
    <col min="11268" max="11268" width="9.7109375" style="624" customWidth="1"/>
    <col min="11269" max="11269" width="4.7109375" style="624" customWidth="1"/>
    <col min="11270" max="11270" width="14.42578125" style="624" customWidth="1"/>
    <col min="11271" max="11271" width="11.140625" style="624" customWidth="1"/>
    <col min="11272" max="11272" width="10.28515625" style="624" customWidth="1"/>
    <col min="11273" max="11273" width="13" style="624" customWidth="1"/>
    <col min="11274" max="11274" width="8.28515625" style="624" customWidth="1"/>
    <col min="11275" max="11520" width="10" style="624"/>
    <col min="11521" max="11521" width="2.5703125" style="624" customWidth="1"/>
    <col min="11522" max="11522" width="8.28515625" style="624" customWidth="1"/>
    <col min="11523" max="11523" width="37.140625" style="624" customWidth="1"/>
    <col min="11524" max="11524" width="9.7109375" style="624" customWidth="1"/>
    <col min="11525" max="11525" width="4.7109375" style="624" customWidth="1"/>
    <col min="11526" max="11526" width="14.42578125" style="624" customWidth="1"/>
    <col min="11527" max="11527" width="11.140625" style="624" customWidth="1"/>
    <col min="11528" max="11528" width="10.28515625" style="624" customWidth="1"/>
    <col min="11529" max="11529" width="13" style="624" customWidth="1"/>
    <col min="11530" max="11530" width="8.28515625" style="624" customWidth="1"/>
    <col min="11531" max="11776" width="10" style="624"/>
    <col min="11777" max="11777" width="2.5703125" style="624" customWidth="1"/>
    <col min="11778" max="11778" width="8.28515625" style="624" customWidth="1"/>
    <col min="11779" max="11779" width="37.140625" style="624" customWidth="1"/>
    <col min="11780" max="11780" width="9.7109375" style="624" customWidth="1"/>
    <col min="11781" max="11781" width="4.7109375" style="624" customWidth="1"/>
    <col min="11782" max="11782" width="14.42578125" style="624" customWidth="1"/>
    <col min="11783" max="11783" width="11.140625" style="624" customWidth="1"/>
    <col min="11784" max="11784" width="10.28515625" style="624" customWidth="1"/>
    <col min="11785" max="11785" width="13" style="624" customWidth="1"/>
    <col min="11786" max="11786" width="8.28515625" style="624" customWidth="1"/>
    <col min="11787" max="12032" width="10" style="624"/>
    <col min="12033" max="12033" width="2.5703125" style="624" customWidth="1"/>
    <col min="12034" max="12034" width="8.28515625" style="624" customWidth="1"/>
    <col min="12035" max="12035" width="37.140625" style="624" customWidth="1"/>
    <col min="12036" max="12036" width="9.7109375" style="624" customWidth="1"/>
    <col min="12037" max="12037" width="4.7109375" style="624" customWidth="1"/>
    <col min="12038" max="12038" width="14.42578125" style="624" customWidth="1"/>
    <col min="12039" max="12039" width="11.140625" style="624" customWidth="1"/>
    <col min="12040" max="12040" width="10.28515625" style="624" customWidth="1"/>
    <col min="12041" max="12041" width="13" style="624" customWidth="1"/>
    <col min="12042" max="12042" width="8.28515625" style="624" customWidth="1"/>
    <col min="12043" max="12288" width="10" style="624"/>
    <col min="12289" max="12289" width="2.5703125" style="624" customWidth="1"/>
    <col min="12290" max="12290" width="8.28515625" style="624" customWidth="1"/>
    <col min="12291" max="12291" width="37.140625" style="624" customWidth="1"/>
    <col min="12292" max="12292" width="9.7109375" style="624" customWidth="1"/>
    <col min="12293" max="12293" width="4.7109375" style="624" customWidth="1"/>
    <col min="12294" max="12294" width="14.42578125" style="624" customWidth="1"/>
    <col min="12295" max="12295" width="11.140625" style="624" customWidth="1"/>
    <col min="12296" max="12296" width="10.28515625" style="624" customWidth="1"/>
    <col min="12297" max="12297" width="13" style="624" customWidth="1"/>
    <col min="12298" max="12298" width="8.28515625" style="624" customWidth="1"/>
    <col min="12299" max="12544" width="10" style="624"/>
    <col min="12545" max="12545" width="2.5703125" style="624" customWidth="1"/>
    <col min="12546" max="12546" width="8.28515625" style="624" customWidth="1"/>
    <col min="12547" max="12547" width="37.140625" style="624" customWidth="1"/>
    <col min="12548" max="12548" width="9.7109375" style="624" customWidth="1"/>
    <col min="12549" max="12549" width="4.7109375" style="624" customWidth="1"/>
    <col min="12550" max="12550" width="14.42578125" style="624" customWidth="1"/>
    <col min="12551" max="12551" width="11.140625" style="624" customWidth="1"/>
    <col min="12552" max="12552" width="10.28515625" style="624" customWidth="1"/>
    <col min="12553" max="12553" width="13" style="624" customWidth="1"/>
    <col min="12554" max="12554" width="8.28515625" style="624" customWidth="1"/>
    <col min="12555" max="12800" width="10" style="624"/>
    <col min="12801" max="12801" width="2.5703125" style="624" customWidth="1"/>
    <col min="12802" max="12802" width="8.28515625" style="624" customWidth="1"/>
    <col min="12803" max="12803" width="37.140625" style="624" customWidth="1"/>
    <col min="12804" max="12804" width="9.7109375" style="624" customWidth="1"/>
    <col min="12805" max="12805" width="4.7109375" style="624" customWidth="1"/>
    <col min="12806" max="12806" width="14.42578125" style="624" customWidth="1"/>
    <col min="12807" max="12807" width="11.140625" style="624" customWidth="1"/>
    <col min="12808" max="12808" width="10.28515625" style="624" customWidth="1"/>
    <col min="12809" max="12809" width="13" style="624" customWidth="1"/>
    <col min="12810" max="12810" width="8.28515625" style="624" customWidth="1"/>
    <col min="12811" max="13056" width="10" style="624"/>
    <col min="13057" max="13057" width="2.5703125" style="624" customWidth="1"/>
    <col min="13058" max="13058" width="8.28515625" style="624" customWidth="1"/>
    <col min="13059" max="13059" width="37.140625" style="624" customWidth="1"/>
    <col min="13060" max="13060" width="9.7109375" style="624" customWidth="1"/>
    <col min="13061" max="13061" width="4.7109375" style="624" customWidth="1"/>
    <col min="13062" max="13062" width="14.42578125" style="624" customWidth="1"/>
    <col min="13063" max="13063" width="11.140625" style="624" customWidth="1"/>
    <col min="13064" max="13064" width="10.28515625" style="624" customWidth="1"/>
    <col min="13065" max="13065" width="13" style="624" customWidth="1"/>
    <col min="13066" max="13066" width="8.28515625" style="624" customWidth="1"/>
    <col min="13067" max="13312" width="10" style="624"/>
    <col min="13313" max="13313" width="2.5703125" style="624" customWidth="1"/>
    <col min="13314" max="13314" width="8.28515625" style="624" customWidth="1"/>
    <col min="13315" max="13315" width="37.140625" style="624" customWidth="1"/>
    <col min="13316" max="13316" width="9.7109375" style="624" customWidth="1"/>
    <col min="13317" max="13317" width="4.7109375" style="624" customWidth="1"/>
    <col min="13318" max="13318" width="14.42578125" style="624" customWidth="1"/>
    <col min="13319" max="13319" width="11.140625" style="624" customWidth="1"/>
    <col min="13320" max="13320" width="10.28515625" style="624" customWidth="1"/>
    <col min="13321" max="13321" width="13" style="624" customWidth="1"/>
    <col min="13322" max="13322" width="8.28515625" style="624" customWidth="1"/>
    <col min="13323" max="13568" width="10" style="624"/>
    <col min="13569" max="13569" width="2.5703125" style="624" customWidth="1"/>
    <col min="13570" max="13570" width="8.28515625" style="624" customWidth="1"/>
    <col min="13571" max="13571" width="37.140625" style="624" customWidth="1"/>
    <col min="13572" max="13572" width="9.7109375" style="624" customWidth="1"/>
    <col min="13573" max="13573" width="4.7109375" style="624" customWidth="1"/>
    <col min="13574" max="13574" width="14.42578125" style="624" customWidth="1"/>
    <col min="13575" max="13575" width="11.140625" style="624" customWidth="1"/>
    <col min="13576" max="13576" width="10.28515625" style="624" customWidth="1"/>
    <col min="13577" max="13577" width="13" style="624" customWidth="1"/>
    <col min="13578" max="13578" width="8.28515625" style="624" customWidth="1"/>
    <col min="13579" max="13824" width="10" style="624"/>
    <col min="13825" max="13825" width="2.5703125" style="624" customWidth="1"/>
    <col min="13826" max="13826" width="8.28515625" style="624" customWidth="1"/>
    <col min="13827" max="13827" width="37.140625" style="624" customWidth="1"/>
    <col min="13828" max="13828" width="9.7109375" style="624" customWidth="1"/>
    <col min="13829" max="13829" width="4.7109375" style="624" customWidth="1"/>
    <col min="13830" max="13830" width="14.42578125" style="624" customWidth="1"/>
    <col min="13831" max="13831" width="11.140625" style="624" customWidth="1"/>
    <col min="13832" max="13832" width="10.28515625" style="624" customWidth="1"/>
    <col min="13833" max="13833" width="13" style="624" customWidth="1"/>
    <col min="13834" max="13834" width="8.28515625" style="624" customWidth="1"/>
    <col min="13835" max="14080" width="10" style="624"/>
    <col min="14081" max="14081" width="2.5703125" style="624" customWidth="1"/>
    <col min="14082" max="14082" width="8.28515625" style="624" customWidth="1"/>
    <col min="14083" max="14083" width="37.140625" style="624" customWidth="1"/>
    <col min="14084" max="14084" width="9.7109375" style="624" customWidth="1"/>
    <col min="14085" max="14085" width="4.7109375" style="624" customWidth="1"/>
    <col min="14086" max="14086" width="14.42578125" style="624" customWidth="1"/>
    <col min="14087" max="14087" width="11.140625" style="624" customWidth="1"/>
    <col min="14088" max="14088" width="10.28515625" style="624" customWidth="1"/>
    <col min="14089" max="14089" width="13" style="624" customWidth="1"/>
    <col min="14090" max="14090" width="8.28515625" style="624" customWidth="1"/>
    <col min="14091" max="14336" width="10" style="624"/>
    <col min="14337" max="14337" width="2.5703125" style="624" customWidth="1"/>
    <col min="14338" max="14338" width="8.28515625" style="624" customWidth="1"/>
    <col min="14339" max="14339" width="37.140625" style="624" customWidth="1"/>
    <col min="14340" max="14340" width="9.7109375" style="624" customWidth="1"/>
    <col min="14341" max="14341" width="4.7109375" style="624" customWidth="1"/>
    <col min="14342" max="14342" width="14.42578125" style="624" customWidth="1"/>
    <col min="14343" max="14343" width="11.140625" style="624" customWidth="1"/>
    <col min="14344" max="14344" width="10.28515625" style="624" customWidth="1"/>
    <col min="14345" max="14345" width="13" style="624" customWidth="1"/>
    <col min="14346" max="14346" width="8.28515625" style="624" customWidth="1"/>
    <col min="14347" max="14592" width="10" style="624"/>
    <col min="14593" max="14593" width="2.5703125" style="624" customWidth="1"/>
    <col min="14594" max="14594" width="8.28515625" style="624" customWidth="1"/>
    <col min="14595" max="14595" width="37.140625" style="624" customWidth="1"/>
    <col min="14596" max="14596" width="9.7109375" style="624" customWidth="1"/>
    <col min="14597" max="14597" width="4.7109375" style="624" customWidth="1"/>
    <col min="14598" max="14598" width="14.42578125" style="624" customWidth="1"/>
    <col min="14599" max="14599" width="11.140625" style="624" customWidth="1"/>
    <col min="14600" max="14600" width="10.28515625" style="624" customWidth="1"/>
    <col min="14601" max="14601" width="13" style="624" customWidth="1"/>
    <col min="14602" max="14602" width="8.28515625" style="624" customWidth="1"/>
    <col min="14603" max="14848" width="10" style="624"/>
    <col min="14849" max="14849" width="2.5703125" style="624" customWidth="1"/>
    <col min="14850" max="14850" width="8.28515625" style="624" customWidth="1"/>
    <col min="14851" max="14851" width="37.140625" style="624" customWidth="1"/>
    <col min="14852" max="14852" width="9.7109375" style="624" customWidth="1"/>
    <col min="14853" max="14853" width="4.7109375" style="624" customWidth="1"/>
    <col min="14854" max="14854" width="14.42578125" style="624" customWidth="1"/>
    <col min="14855" max="14855" width="11.140625" style="624" customWidth="1"/>
    <col min="14856" max="14856" width="10.28515625" style="624" customWidth="1"/>
    <col min="14857" max="14857" width="13" style="624" customWidth="1"/>
    <col min="14858" max="14858" width="8.28515625" style="624" customWidth="1"/>
    <col min="14859" max="15104" width="10" style="624"/>
    <col min="15105" max="15105" width="2.5703125" style="624" customWidth="1"/>
    <col min="15106" max="15106" width="8.28515625" style="624" customWidth="1"/>
    <col min="15107" max="15107" width="37.140625" style="624" customWidth="1"/>
    <col min="15108" max="15108" width="9.7109375" style="624" customWidth="1"/>
    <col min="15109" max="15109" width="4.7109375" style="624" customWidth="1"/>
    <col min="15110" max="15110" width="14.42578125" style="624" customWidth="1"/>
    <col min="15111" max="15111" width="11.140625" style="624" customWidth="1"/>
    <col min="15112" max="15112" width="10.28515625" style="624" customWidth="1"/>
    <col min="15113" max="15113" width="13" style="624" customWidth="1"/>
    <col min="15114" max="15114" width="8.28515625" style="624" customWidth="1"/>
    <col min="15115" max="15360" width="10" style="624"/>
    <col min="15361" max="15361" width="2.5703125" style="624" customWidth="1"/>
    <col min="15362" max="15362" width="8.28515625" style="624" customWidth="1"/>
    <col min="15363" max="15363" width="37.140625" style="624" customWidth="1"/>
    <col min="15364" max="15364" width="9.7109375" style="624" customWidth="1"/>
    <col min="15365" max="15365" width="4.7109375" style="624" customWidth="1"/>
    <col min="15366" max="15366" width="14.42578125" style="624" customWidth="1"/>
    <col min="15367" max="15367" width="11.140625" style="624" customWidth="1"/>
    <col min="15368" max="15368" width="10.28515625" style="624" customWidth="1"/>
    <col min="15369" max="15369" width="13" style="624" customWidth="1"/>
    <col min="15370" max="15370" width="8.28515625" style="624" customWidth="1"/>
    <col min="15371" max="15616" width="10" style="624"/>
    <col min="15617" max="15617" width="2.5703125" style="624" customWidth="1"/>
    <col min="15618" max="15618" width="8.28515625" style="624" customWidth="1"/>
    <col min="15619" max="15619" width="37.140625" style="624" customWidth="1"/>
    <col min="15620" max="15620" width="9.7109375" style="624" customWidth="1"/>
    <col min="15621" max="15621" width="4.7109375" style="624" customWidth="1"/>
    <col min="15622" max="15622" width="14.42578125" style="624" customWidth="1"/>
    <col min="15623" max="15623" width="11.140625" style="624" customWidth="1"/>
    <col min="15624" max="15624" width="10.28515625" style="624" customWidth="1"/>
    <col min="15625" max="15625" width="13" style="624" customWidth="1"/>
    <col min="15626" max="15626" width="8.28515625" style="624" customWidth="1"/>
    <col min="15627" max="15872" width="10" style="624"/>
    <col min="15873" max="15873" width="2.5703125" style="624" customWidth="1"/>
    <col min="15874" max="15874" width="8.28515625" style="624" customWidth="1"/>
    <col min="15875" max="15875" width="37.140625" style="624" customWidth="1"/>
    <col min="15876" max="15876" width="9.7109375" style="624" customWidth="1"/>
    <col min="15877" max="15877" width="4.7109375" style="624" customWidth="1"/>
    <col min="15878" max="15878" width="14.42578125" style="624" customWidth="1"/>
    <col min="15879" max="15879" width="11.140625" style="624" customWidth="1"/>
    <col min="15880" max="15880" width="10.28515625" style="624" customWidth="1"/>
    <col min="15881" max="15881" width="13" style="624" customWidth="1"/>
    <col min="15882" max="15882" width="8.28515625" style="624" customWidth="1"/>
    <col min="15883" max="16128" width="10" style="624"/>
    <col min="16129" max="16129" width="2.5703125" style="624" customWidth="1"/>
    <col min="16130" max="16130" width="8.28515625" style="624" customWidth="1"/>
    <col min="16131" max="16131" width="37.140625" style="624" customWidth="1"/>
    <col min="16132" max="16132" width="9.7109375" style="624" customWidth="1"/>
    <col min="16133" max="16133" width="4.7109375" style="624" customWidth="1"/>
    <col min="16134" max="16134" width="14.42578125" style="624" customWidth="1"/>
    <col min="16135" max="16135" width="11.140625" style="624" customWidth="1"/>
    <col min="16136" max="16136" width="10.28515625" style="624" customWidth="1"/>
    <col min="16137" max="16137" width="13" style="624" customWidth="1"/>
    <col min="16138" max="16138" width="8.28515625" style="624" customWidth="1"/>
    <col min="16139" max="16384" width="10" style="624"/>
  </cols>
  <sheetData>
    <row r="1" spans="2:10" ht="12" customHeight="1">
      <c r="B1" s="623" t="s">
        <v>134</v>
      </c>
      <c r="D1" s="257"/>
      <c r="F1" s="257"/>
      <c r="G1" s="257"/>
      <c r="H1" s="257"/>
      <c r="I1" s="257"/>
      <c r="J1" s="625"/>
    </row>
    <row r="2" spans="2:10" ht="12" customHeight="1">
      <c r="B2" s="623" t="s">
        <v>578</v>
      </c>
      <c r="D2" s="257"/>
      <c r="F2" s="257"/>
      <c r="G2" s="257"/>
      <c r="H2" s="257"/>
      <c r="I2" s="257"/>
      <c r="J2" s="625"/>
    </row>
    <row r="3" spans="2:10" ht="12" customHeight="1">
      <c r="B3" s="623" t="s">
        <v>932</v>
      </c>
      <c r="D3" s="257"/>
      <c r="F3" s="257"/>
      <c r="G3" s="257"/>
      <c r="H3" s="257"/>
      <c r="I3" s="257"/>
      <c r="J3" s="625"/>
    </row>
    <row r="4" spans="2:10" ht="12" customHeight="1">
      <c r="D4" s="257"/>
      <c r="F4" s="257"/>
      <c r="G4" s="257"/>
      <c r="H4" s="257"/>
      <c r="I4" s="257"/>
      <c r="J4" s="625"/>
    </row>
    <row r="5" spans="2:10" ht="12" customHeight="1">
      <c r="D5" s="257"/>
      <c r="F5" s="257"/>
      <c r="G5" s="257"/>
      <c r="H5" s="257"/>
      <c r="I5" s="257"/>
      <c r="J5" s="625"/>
    </row>
    <row r="6" spans="2:10" ht="12" customHeight="1">
      <c r="D6" s="257"/>
      <c r="F6" s="257" t="s">
        <v>268</v>
      </c>
      <c r="G6" s="257"/>
      <c r="H6" s="257"/>
      <c r="I6" s="257" t="s">
        <v>437</v>
      </c>
      <c r="J6" s="625"/>
    </row>
    <row r="7" spans="2:10" ht="12" customHeight="1">
      <c r="D7" s="626" t="s">
        <v>270</v>
      </c>
      <c r="E7" s="626" t="s">
        <v>271</v>
      </c>
      <c r="F7" s="626" t="s">
        <v>272</v>
      </c>
      <c r="G7" s="626" t="s">
        <v>273</v>
      </c>
      <c r="H7" s="626" t="s">
        <v>274</v>
      </c>
      <c r="I7" s="626" t="s">
        <v>275</v>
      </c>
      <c r="J7" s="627"/>
    </row>
    <row r="8" spans="2:10" ht="12" customHeight="1">
      <c r="B8" s="628" t="s">
        <v>380</v>
      </c>
      <c r="D8" s="257"/>
      <c r="F8" s="257"/>
      <c r="G8" s="257"/>
      <c r="H8" s="257"/>
      <c r="I8" s="260"/>
      <c r="J8" s="625"/>
    </row>
    <row r="9" spans="2:10" ht="12" customHeight="1">
      <c r="B9" s="624" t="s">
        <v>409</v>
      </c>
      <c r="D9" s="257">
        <v>408</v>
      </c>
      <c r="E9" s="257">
        <v>3</v>
      </c>
      <c r="F9" s="258">
        <f>+I25</f>
        <v>-396368.10679120012</v>
      </c>
      <c r="G9" s="257" t="s">
        <v>280</v>
      </c>
      <c r="H9" s="511" t="s">
        <v>281</v>
      </c>
      <c r="I9" s="260">
        <f>+F9</f>
        <v>-396368.10679120012</v>
      </c>
      <c r="J9" s="625"/>
    </row>
    <row r="10" spans="2:10" ht="12" customHeight="1">
      <c r="B10" s="628"/>
      <c r="D10" s="257"/>
      <c r="F10" s="629"/>
      <c r="G10" s="257"/>
      <c r="H10" s="511"/>
      <c r="I10" s="258"/>
      <c r="J10" s="625"/>
    </row>
    <row r="11" spans="2:10" ht="12" customHeight="1">
      <c r="B11" s="628"/>
      <c r="D11" s="257"/>
      <c r="F11" s="258"/>
      <c r="G11" s="257"/>
      <c r="H11" s="511"/>
      <c r="I11" s="258"/>
      <c r="J11" s="625"/>
    </row>
    <row r="12" spans="2:10" ht="12" customHeight="1">
      <c r="B12" s="630"/>
      <c r="C12" s="631"/>
      <c r="D12" s="257"/>
      <c r="F12" s="258"/>
      <c r="G12" s="167"/>
      <c r="H12" s="511"/>
      <c r="I12" s="258"/>
      <c r="J12" s="602"/>
    </row>
    <row r="13" spans="2:10" ht="12" customHeight="1">
      <c r="B13" s="630"/>
      <c r="C13" s="631"/>
      <c r="D13" s="257"/>
      <c r="F13" s="258"/>
      <c r="G13" s="167"/>
      <c r="H13" s="511"/>
      <c r="I13" s="258"/>
      <c r="J13" s="602"/>
    </row>
    <row r="14" spans="2:10" ht="12" customHeight="1">
      <c r="B14" s="630"/>
      <c r="C14" s="631"/>
      <c r="D14" s="257"/>
      <c r="F14" s="258"/>
      <c r="G14" s="167"/>
      <c r="H14" s="511"/>
      <c r="I14" s="258"/>
      <c r="J14" s="602"/>
    </row>
    <row r="15" spans="2:10" ht="12" customHeight="1">
      <c r="B15" s="630"/>
      <c r="C15" s="631"/>
      <c r="D15" s="167"/>
      <c r="F15" s="258"/>
      <c r="G15" s="167"/>
      <c r="H15" s="511"/>
      <c r="I15" s="258"/>
      <c r="J15" s="460"/>
    </row>
    <row r="16" spans="2:10" ht="12" customHeight="1">
      <c r="B16" s="630" t="s">
        <v>410</v>
      </c>
      <c r="C16" s="631"/>
      <c r="D16" s="257"/>
      <c r="F16" s="258"/>
      <c r="G16" s="167"/>
      <c r="H16" s="511"/>
      <c r="I16" s="258"/>
      <c r="J16" s="602"/>
    </row>
    <row r="17" spans="2:10" ht="12" customHeight="1">
      <c r="B17" s="630" t="s">
        <v>411</v>
      </c>
      <c r="C17" s="631"/>
      <c r="D17" s="257"/>
      <c r="F17" s="258"/>
      <c r="G17" s="167"/>
      <c r="H17" s="511"/>
      <c r="I17" s="258">
        <v>10921843</v>
      </c>
      <c r="J17" s="602"/>
    </row>
    <row r="18" spans="2:10" ht="12" customHeight="1">
      <c r="B18" s="630"/>
      <c r="C18" s="631"/>
      <c r="D18" s="257"/>
      <c r="F18" s="258"/>
      <c r="G18" s="167"/>
      <c r="H18" s="511"/>
      <c r="I18" s="258"/>
      <c r="J18" s="602"/>
    </row>
    <row r="19" spans="2:10" ht="12" customHeight="1">
      <c r="B19" s="630" t="s">
        <v>685</v>
      </c>
      <c r="C19" s="631"/>
      <c r="D19" s="257"/>
      <c r="F19" s="260">
        <v>271765424.56</v>
      </c>
      <c r="G19" s="167"/>
      <c r="H19" s="511"/>
      <c r="I19" s="258"/>
      <c r="J19" s="602"/>
    </row>
    <row r="20" spans="2:10" ht="12" customHeight="1">
      <c r="B20" s="630"/>
      <c r="C20" s="631"/>
      <c r="D20" s="257"/>
      <c r="F20" s="258"/>
      <c r="G20" s="167"/>
      <c r="H20" s="511"/>
      <c r="I20" s="258"/>
      <c r="J20" s="602"/>
    </row>
    <row r="21" spans="2:10" ht="12" customHeight="1">
      <c r="B21" s="630" t="s">
        <v>686</v>
      </c>
      <c r="C21" s="631"/>
      <c r="D21" s="257"/>
      <c r="F21" s="498">
        <v>3.8730000000000001E-2</v>
      </c>
      <c r="G21" s="167"/>
      <c r="H21" s="511"/>
      <c r="I21" s="258"/>
      <c r="J21" s="602"/>
    </row>
    <row r="22" spans="2:10" ht="12" customHeight="1">
      <c r="B22" s="630"/>
      <c r="D22" s="191"/>
      <c r="F22" s="258"/>
      <c r="G22" s="167"/>
      <c r="H22" s="511"/>
      <c r="I22" s="258"/>
      <c r="J22" s="460"/>
    </row>
    <row r="23" spans="2:10" ht="12" customHeight="1">
      <c r="B23" s="630" t="s">
        <v>687</v>
      </c>
      <c r="C23" s="100"/>
      <c r="D23" s="257"/>
      <c r="F23" s="258">
        <f>+F19*F21</f>
        <v>10525474.8932088</v>
      </c>
      <c r="G23" s="167"/>
      <c r="H23" s="511"/>
      <c r="I23" s="258">
        <f>+F23</f>
        <v>10525474.8932088</v>
      </c>
      <c r="J23" s="602"/>
    </row>
    <row r="24" spans="2:10" ht="12" customHeight="1">
      <c r="B24" s="630"/>
      <c r="C24" s="100"/>
      <c r="D24" s="257"/>
      <c r="F24" s="258"/>
      <c r="G24" s="167"/>
      <c r="H24" s="511"/>
      <c r="I24" s="258"/>
      <c r="J24" s="602"/>
    </row>
    <row r="25" spans="2:10" ht="12" customHeight="1">
      <c r="B25" s="630" t="s">
        <v>688</v>
      </c>
      <c r="C25" s="100"/>
      <c r="D25" s="257"/>
      <c r="F25" s="258"/>
      <c r="G25" s="167"/>
      <c r="H25" s="511"/>
      <c r="I25" s="258">
        <f>+I23-I17</f>
        <v>-396368.10679120012</v>
      </c>
      <c r="J25" s="602"/>
    </row>
    <row r="26" spans="2:10" ht="12" customHeight="1">
      <c r="B26" s="630"/>
      <c r="C26" s="100"/>
      <c r="D26" s="257"/>
      <c r="F26" s="258"/>
      <c r="G26" s="167"/>
      <c r="H26" s="511"/>
      <c r="I26" s="258"/>
      <c r="J26" s="602"/>
    </row>
    <row r="27" spans="2:10" ht="12" customHeight="1">
      <c r="B27" s="630"/>
      <c r="C27" s="100"/>
      <c r="D27" s="257"/>
      <c r="F27" s="258"/>
      <c r="G27" s="167"/>
      <c r="H27" s="511"/>
      <c r="I27" s="260"/>
      <c r="J27" s="602"/>
    </row>
    <row r="28" spans="2:10" ht="12" customHeight="1">
      <c r="B28" s="630"/>
      <c r="C28" s="100"/>
      <c r="D28" s="257"/>
      <c r="F28" s="258"/>
      <c r="G28" s="167"/>
      <c r="H28" s="519"/>
      <c r="I28" s="276"/>
      <c r="J28" s="602"/>
    </row>
    <row r="29" spans="2:10" ht="12" customHeight="1">
      <c r="B29" s="623" t="s">
        <v>400</v>
      </c>
      <c r="D29" s="257"/>
      <c r="F29" s="611"/>
      <c r="G29" s="257"/>
      <c r="H29" s="257"/>
      <c r="I29" s="257"/>
      <c r="J29" s="625"/>
    </row>
    <row r="30" spans="2:10" ht="12" customHeight="1">
      <c r="B30" s="1452"/>
      <c r="C30" s="632"/>
      <c r="D30" s="502"/>
      <c r="E30" s="502"/>
      <c r="F30" s="502"/>
      <c r="G30" s="502"/>
      <c r="H30" s="502"/>
      <c r="I30" s="506"/>
      <c r="J30" s="257"/>
    </row>
    <row r="31" spans="2:10" ht="12" customHeight="1">
      <c r="B31" s="633"/>
      <c r="D31" s="257"/>
      <c r="F31" s="257"/>
      <c r="G31" s="257"/>
      <c r="H31" s="257"/>
      <c r="I31" s="510"/>
      <c r="J31" s="625"/>
    </row>
    <row r="32" spans="2:10" ht="12" customHeight="1">
      <c r="B32" s="633"/>
      <c r="D32" s="257"/>
      <c r="F32" s="257"/>
      <c r="G32" s="257"/>
      <c r="H32" s="257"/>
      <c r="I32" s="510"/>
      <c r="J32" s="625"/>
    </row>
    <row r="33" spans="2:10" ht="12" customHeight="1">
      <c r="B33" s="633"/>
      <c r="D33" s="257"/>
      <c r="F33" s="257"/>
      <c r="G33" s="257"/>
      <c r="H33" s="257"/>
      <c r="I33" s="510"/>
      <c r="J33" s="625"/>
    </row>
    <row r="34" spans="2:10" ht="12" customHeight="1">
      <c r="B34" s="633"/>
      <c r="D34" s="257"/>
      <c r="F34" s="257"/>
      <c r="G34" s="257"/>
      <c r="H34" s="257"/>
      <c r="I34" s="510"/>
      <c r="J34" s="625"/>
    </row>
    <row r="35" spans="2:10" ht="12" customHeight="1">
      <c r="B35" s="634"/>
      <c r="C35" s="635"/>
      <c r="D35" s="514"/>
      <c r="E35" s="514"/>
      <c r="F35" s="1453"/>
      <c r="G35" s="514"/>
      <c r="H35" s="514"/>
      <c r="I35" s="517"/>
      <c r="J35" s="625"/>
    </row>
    <row r="36" spans="2:10" ht="12" customHeight="1">
      <c r="B36" s="636"/>
      <c r="D36" s="257"/>
      <c r="F36" s="257"/>
      <c r="G36" s="257"/>
      <c r="H36" s="257"/>
      <c r="I36" s="257"/>
      <c r="J36" s="625"/>
    </row>
    <row r="37" spans="2:10" ht="12" customHeight="1">
      <c r="B37" s="636"/>
      <c r="D37" s="257"/>
      <c r="F37" s="257"/>
      <c r="G37" s="257"/>
      <c r="H37" s="257"/>
      <c r="I37" s="257"/>
      <c r="J37" s="625"/>
    </row>
    <row r="38" spans="2:10" ht="12" customHeight="1">
      <c r="D38" s="257"/>
      <c r="F38" s="257"/>
      <c r="G38" s="257"/>
      <c r="H38" s="257"/>
      <c r="I38" s="257"/>
      <c r="J38" s="257"/>
    </row>
    <row r="39" spans="2:10" ht="12" customHeight="1"/>
    <row r="41" spans="2:10">
      <c r="D41" s="626"/>
      <c r="G41" s="626"/>
    </row>
    <row r="42" spans="2:10">
      <c r="D42" s="637"/>
    </row>
    <row r="43" spans="2:10">
      <c r="D43" s="637"/>
    </row>
    <row r="44" spans="2:10">
      <c r="D44" s="637"/>
    </row>
    <row r="45" spans="2:10">
      <c r="D45" s="637"/>
    </row>
    <row r="46" spans="2:10">
      <c r="D46" s="637"/>
    </row>
    <row r="47" spans="2:10">
      <c r="D47" s="637"/>
    </row>
    <row r="48" spans="2:10">
      <c r="D48" s="637"/>
    </row>
    <row r="49" spans="4:4">
      <c r="D49" s="637"/>
    </row>
    <row r="50" spans="4:4">
      <c r="D50" s="637"/>
    </row>
    <row r="51" spans="4:4">
      <c r="D51" s="637"/>
    </row>
    <row r="52" spans="4:4">
      <c r="D52" s="637"/>
    </row>
    <row r="53" spans="4:4">
      <c r="D53" s="637"/>
    </row>
    <row r="54" spans="4:4">
      <c r="D54" s="637"/>
    </row>
    <row r="55" spans="4:4">
      <c r="D55" s="637"/>
    </row>
    <row r="56" spans="4:4">
      <c r="D56" s="637"/>
    </row>
    <row r="57" spans="4:4">
      <c r="D57" s="637"/>
    </row>
    <row r="58" spans="4:4">
      <c r="D58" s="637"/>
    </row>
    <row r="59" spans="4:4">
      <c r="D59" s="637"/>
    </row>
    <row r="60" spans="4:4">
      <c r="D60" s="637"/>
    </row>
    <row r="61" spans="4:4">
      <c r="D61" s="637"/>
    </row>
    <row r="62" spans="4:4">
      <c r="D62" s="637"/>
    </row>
    <row r="63" spans="4:4">
      <c r="D63" s="637"/>
    </row>
    <row r="64" spans="4:4">
      <c r="D64" s="637"/>
    </row>
    <row r="65" spans="4:4">
      <c r="D65" s="637"/>
    </row>
    <row r="66" spans="4:4">
      <c r="D66" s="637"/>
    </row>
    <row r="67" spans="4:4">
      <c r="D67" s="637"/>
    </row>
    <row r="68" spans="4:4">
      <c r="D68" s="637"/>
    </row>
    <row r="69" spans="4:4">
      <c r="D69" s="637"/>
    </row>
    <row r="70" spans="4:4">
      <c r="D70" s="637"/>
    </row>
    <row r="71" spans="4:4">
      <c r="D71" s="637"/>
    </row>
    <row r="72" spans="4:4">
      <c r="D72" s="637"/>
    </row>
    <row r="73" spans="4:4">
      <c r="D73" s="637"/>
    </row>
    <row r="74" spans="4:4">
      <c r="D74" s="637"/>
    </row>
    <row r="75" spans="4:4">
      <c r="D75" s="637"/>
    </row>
    <row r="76" spans="4:4">
      <c r="D76" s="637"/>
    </row>
    <row r="77" spans="4:4">
      <c r="D77" s="637"/>
    </row>
    <row r="78" spans="4:4">
      <c r="D78" s="637"/>
    </row>
    <row r="79" spans="4:4">
      <c r="D79" s="637"/>
    </row>
    <row r="80" spans="4:4">
      <c r="D80" s="637"/>
    </row>
    <row r="81" spans="4:4">
      <c r="D81" s="637"/>
    </row>
    <row r="82" spans="4:4">
      <c r="D82" s="637"/>
    </row>
    <row r="83" spans="4:4">
      <c r="D83" s="637"/>
    </row>
    <row r="84" spans="4:4">
      <c r="D84" s="637"/>
    </row>
    <row r="85" spans="4:4">
      <c r="D85" s="637"/>
    </row>
    <row r="86" spans="4:4">
      <c r="D86" s="637"/>
    </row>
    <row r="87" spans="4:4">
      <c r="D87" s="637"/>
    </row>
    <row r="88" spans="4:4">
      <c r="D88" s="637"/>
    </row>
    <row r="89" spans="4:4">
      <c r="D89" s="637"/>
    </row>
    <row r="90" spans="4:4">
      <c r="D90" s="637"/>
    </row>
    <row r="91" spans="4:4">
      <c r="D91" s="637"/>
    </row>
    <row r="92" spans="4:4">
      <c r="D92" s="637"/>
    </row>
    <row r="93" spans="4:4">
      <c r="D93" s="637"/>
    </row>
    <row r="94" spans="4:4">
      <c r="D94" s="637"/>
    </row>
    <row r="95" spans="4:4">
      <c r="D95" s="637"/>
    </row>
    <row r="96" spans="4:4">
      <c r="D96" s="637"/>
    </row>
    <row r="97" spans="4:4">
      <c r="D97" s="637"/>
    </row>
    <row r="98" spans="4:4">
      <c r="D98" s="637"/>
    </row>
    <row r="99" spans="4:4">
      <c r="D99" s="637"/>
    </row>
    <row r="100" spans="4:4">
      <c r="D100" s="637"/>
    </row>
    <row r="101" spans="4:4">
      <c r="D101" s="637"/>
    </row>
    <row r="102" spans="4:4">
      <c r="D102" s="637"/>
    </row>
    <row r="103" spans="4:4">
      <c r="D103" s="637"/>
    </row>
    <row r="104" spans="4:4">
      <c r="D104" s="637"/>
    </row>
    <row r="105" spans="4:4">
      <c r="D105" s="637"/>
    </row>
    <row r="106" spans="4:4">
      <c r="D106" s="637"/>
    </row>
    <row r="107" spans="4:4">
      <c r="D107" s="637"/>
    </row>
    <row r="108" spans="4:4">
      <c r="D108" s="637"/>
    </row>
    <row r="109" spans="4:4">
      <c r="D109" s="637"/>
    </row>
    <row r="110" spans="4:4">
      <c r="D110" s="637"/>
    </row>
    <row r="111" spans="4:4">
      <c r="D111" s="637"/>
    </row>
    <row r="112" spans="4:4">
      <c r="D112" s="637"/>
    </row>
    <row r="113" spans="4:4">
      <c r="D113" s="637"/>
    </row>
    <row r="114" spans="4:4">
      <c r="D114" s="637"/>
    </row>
    <row r="115" spans="4:4">
      <c r="D115" s="637"/>
    </row>
    <row r="116" spans="4:4">
      <c r="D116" s="637"/>
    </row>
    <row r="117" spans="4:4">
      <c r="D117" s="637"/>
    </row>
    <row r="118" spans="4:4">
      <c r="D118" s="637"/>
    </row>
    <row r="119" spans="4:4">
      <c r="D119" s="637"/>
    </row>
    <row r="120" spans="4:4">
      <c r="D120" s="637"/>
    </row>
    <row r="121" spans="4:4">
      <c r="D121" s="637"/>
    </row>
    <row r="122" spans="4:4">
      <c r="D122" s="637"/>
    </row>
    <row r="123" spans="4:4">
      <c r="D123" s="637"/>
    </row>
    <row r="124" spans="4:4">
      <c r="D124" s="637"/>
    </row>
    <row r="125" spans="4:4">
      <c r="D125" s="637"/>
    </row>
    <row r="126" spans="4:4">
      <c r="D126" s="637"/>
    </row>
    <row r="127" spans="4:4">
      <c r="D127" s="637"/>
    </row>
    <row r="128" spans="4:4">
      <c r="D128" s="637"/>
    </row>
    <row r="129" spans="4:4">
      <c r="D129" s="637"/>
    </row>
    <row r="130" spans="4:4">
      <c r="D130" s="637"/>
    </row>
    <row r="131" spans="4:4">
      <c r="D131" s="637"/>
    </row>
    <row r="132" spans="4:4">
      <c r="D132" s="637"/>
    </row>
    <row r="133" spans="4:4">
      <c r="D133" s="637"/>
    </row>
    <row r="134" spans="4:4">
      <c r="D134" s="637"/>
    </row>
    <row r="135" spans="4:4">
      <c r="D135" s="637"/>
    </row>
    <row r="136" spans="4:4">
      <c r="D136" s="637"/>
    </row>
    <row r="137" spans="4:4">
      <c r="D137" s="637"/>
    </row>
    <row r="138" spans="4:4">
      <c r="D138" s="637"/>
    </row>
    <row r="139" spans="4:4">
      <c r="D139" s="637"/>
    </row>
    <row r="140" spans="4:4">
      <c r="D140" s="637"/>
    </row>
    <row r="141" spans="4:4">
      <c r="D141" s="637"/>
    </row>
    <row r="142" spans="4:4">
      <c r="D142" s="637"/>
    </row>
    <row r="143" spans="4:4">
      <c r="D143" s="637"/>
    </row>
    <row r="144" spans="4:4">
      <c r="D144" s="637"/>
    </row>
    <row r="145" spans="4:4">
      <c r="D145" s="637"/>
    </row>
    <row r="146" spans="4:4">
      <c r="D146" s="637"/>
    </row>
    <row r="147" spans="4:4">
      <c r="D147" s="637"/>
    </row>
    <row r="148" spans="4:4">
      <c r="D148" s="637"/>
    </row>
    <row r="149" spans="4:4">
      <c r="D149" s="637"/>
    </row>
    <row r="150" spans="4:4">
      <c r="D150" s="637"/>
    </row>
    <row r="151" spans="4:4">
      <c r="D151" s="637"/>
    </row>
    <row r="152" spans="4:4">
      <c r="D152" s="637"/>
    </row>
    <row r="153" spans="4:4">
      <c r="D153" s="637"/>
    </row>
    <row r="154" spans="4:4">
      <c r="D154" s="637"/>
    </row>
    <row r="155" spans="4:4">
      <c r="D155" s="637"/>
    </row>
    <row r="156" spans="4:4">
      <c r="D156" s="637"/>
    </row>
    <row r="157" spans="4:4">
      <c r="D157" s="637"/>
    </row>
    <row r="158" spans="4:4">
      <c r="D158" s="637"/>
    </row>
    <row r="159" spans="4:4">
      <c r="D159" s="637"/>
    </row>
    <row r="160" spans="4:4">
      <c r="D160" s="637"/>
    </row>
    <row r="161" spans="4:4">
      <c r="D161" s="637"/>
    </row>
    <row r="162" spans="4:4">
      <c r="D162" s="637"/>
    </row>
    <row r="163" spans="4:4">
      <c r="D163" s="637"/>
    </row>
    <row r="164" spans="4:4">
      <c r="D164" s="637"/>
    </row>
    <row r="165" spans="4:4">
      <c r="D165" s="637"/>
    </row>
    <row r="166" spans="4:4">
      <c r="D166" s="637"/>
    </row>
    <row r="167" spans="4:4">
      <c r="D167" s="637"/>
    </row>
    <row r="168" spans="4:4">
      <c r="D168" s="637"/>
    </row>
    <row r="169" spans="4:4">
      <c r="D169" s="637"/>
    </row>
    <row r="170" spans="4:4">
      <c r="D170" s="637"/>
    </row>
    <row r="171" spans="4:4">
      <c r="D171" s="637"/>
    </row>
    <row r="172" spans="4:4">
      <c r="D172" s="637"/>
    </row>
    <row r="173" spans="4:4">
      <c r="D173" s="637"/>
    </row>
    <row r="174" spans="4:4">
      <c r="D174" s="637"/>
    </row>
    <row r="175" spans="4:4">
      <c r="D175" s="637"/>
    </row>
    <row r="176" spans="4:4">
      <c r="D176" s="637"/>
    </row>
    <row r="177" spans="4:4">
      <c r="D177" s="637"/>
    </row>
    <row r="178" spans="4:4">
      <c r="D178" s="637"/>
    </row>
    <row r="179" spans="4:4">
      <c r="D179" s="637"/>
    </row>
    <row r="180" spans="4:4">
      <c r="D180" s="637"/>
    </row>
    <row r="181" spans="4:4">
      <c r="D181" s="637"/>
    </row>
    <row r="182" spans="4:4">
      <c r="D182" s="637"/>
    </row>
    <row r="183" spans="4:4">
      <c r="D183" s="637"/>
    </row>
    <row r="184" spans="4:4">
      <c r="D184" s="637"/>
    </row>
    <row r="185" spans="4:4">
      <c r="D185" s="637"/>
    </row>
    <row r="186" spans="4:4">
      <c r="D186" s="637"/>
    </row>
    <row r="187" spans="4:4">
      <c r="D187" s="637"/>
    </row>
    <row r="188" spans="4:4">
      <c r="D188" s="637"/>
    </row>
    <row r="189" spans="4:4">
      <c r="D189" s="637"/>
    </row>
    <row r="190" spans="4:4">
      <c r="D190" s="637"/>
    </row>
    <row r="191" spans="4:4">
      <c r="D191" s="637"/>
    </row>
    <row r="192" spans="4:4">
      <c r="D192" s="637"/>
    </row>
    <row r="193" spans="4:4">
      <c r="D193" s="637"/>
    </row>
    <row r="194" spans="4:4">
      <c r="D194" s="637"/>
    </row>
    <row r="195" spans="4:4">
      <c r="D195" s="637"/>
    </row>
    <row r="196" spans="4:4">
      <c r="D196" s="637"/>
    </row>
    <row r="197" spans="4:4">
      <c r="D197" s="637"/>
    </row>
    <row r="198" spans="4:4">
      <c r="D198" s="637"/>
    </row>
    <row r="199" spans="4:4">
      <c r="D199" s="637"/>
    </row>
    <row r="200" spans="4:4">
      <c r="D200" s="637"/>
    </row>
    <row r="201" spans="4:4">
      <c r="D201" s="637"/>
    </row>
    <row r="202" spans="4:4">
      <c r="D202" s="637"/>
    </row>
    <row r="203" spans="4:4">
      <c r="D203" s="637"/>
    </row>
    <row r="204" spans="4:4">
      <c r="D204" s="637"/>
    </row>
    <row r="205" spans="4:4">
      <c r="D205" s="637"/>
    </row>
    <row r="206" spans="4:4">
      <c r="D206" s="637"/>
    </row>
    <row r="207" spans="4:4">
      <c r="D207" s="637"/>
    </row>
    <row r="208" spans="4:4">
      <c r="D208" s="637"/>
    </row>
    <row r="209" spans="4:4">
      <c r="D209" s="637"/>
    </row>
    <row r="210" spans="4:4">
      <c r="D210" s="637"/>
    </row>
    <row r="211" spans="4:4">
      <c r="D211" s="637"/>
    </row>
    <row r="212" spans="4:4">
      <c r="D212" s="637"/>
    </row>
    <row r="213" spans="4:4">
      <c r="D213" s="637"/>
    </row>
    <row r="214" spans="4:4">
      <c r="D214" s="637"/>
    </row>
    <row r="215" spans="4:4">
      <c r="D215" s="637"/>
    </row>
    <row r="216" spans="4:4">
      <c r="D216" s="637"/>
    </row>
    <row r="217" spans="4:4">
      <c r="D217" s="637"/>
    </row>
    <row r="218" spans="4:4">
      <c r="D218" s="637"/>
    </row>
    <row r="219" spans="4:4">
      <c r="D219" s="637"/>
    </row>
    <row r="220" spans="4:4">
      <c r="D220" s="637"/>
    </row>
    <row r="221" spans="4:4">
      <c r="D221" s="637"/>
    </row>
    <row r="222" spans="4:4">
      <c r="D222" s="637"/>
    </row>
    <row r="223" spans="4:4">
      <c r="D223" s="637"/>
    </row>
    <row r="224" spans="4:4">
      <c r="D224" s="637"/>
    </row>
    <row r="225" spans="4:4">
      <c r="D225" s="637"/>
    </row>
    <row r="226" spans="4:4">
      <c r="D226" s="637"/>
    </row>
    <row r="227" spans="4:4">
      <c r="D227" s="637"/>
    </row>
    <row r="228" spans="4:4">
      <c r="D228" s="637"/>
    </row>
    <row r="229" spans="4:4">
      <c r="D229" s="637"/>
    </row>
    <row r="230" spans="4:4">
      <c r="D230" s="637"/>
    </row>
    <row r="231" spans="4:4">
      <c r="D231" s="637"/>
    </row>
    <row r="232" spans="4:4">
      <c r="D232" s="637"/>
    </row>
    <row r="233" spans="4:4">
      <c r="D233" s="637"/>
    </row>
    <row r="234" spans="4:4">
      <c r="D234" s="637"/>
    </row>
    <row r="235" spans="4:4">
      <c r="D235" s="637"/>
    </row>
    <row r="236" spans="4:4">
      <c r="D236" s="637"/>
    </row>
    <row r="237" spans="4:4">
      <c r="D237" s="637"/>
    </row>
    <row r="238" spans="4:4">
      <c r="D238" s="637"/>
    </row>
    <row r="239" spans="4:4">
      <c r="D239" s="637"/>
    </row>
    <row r="240" spans="4:4">
      <c r="D240" s="637"/>
    </row>
    <row r="241" spans="4:4">
      <c r="D241" s="637"/>
    </row>
    <row r="242" spans="4:4">
      <c r="D242" s="637"/>
    </row>
    <row r="243" spans="4:4">
      <c r="D243" s="637"/>
    </row>
    <row r="244" spans="4:4">
      <c r="D244" s="637"/>
    </row>
    <row r="245" spans="4:4">
      <c r="D245" s="637"/>
    </row>
    <row r="246" spans="4:4">
      <c r="D246" s="637"/>
    </row>
    <row r="247" spans="4:4">
      <c r="D247" s="637"/>
    </row>
    <row r="248" spans="4:4">
      <c r="D248" s="637"/>
    </row>
    <row r="249" spans="4:4">
      <c r="D249" s="637"/>
    </row>
    <row r="250" spans="4:4">
      <c r="D250" s="637"/>
    </row>
    <row r="251" spans="4:4">
      <c r="D251" s="637"/>
    </row>
    <row r="252" spans="4:4">
      <c r="D252" s="637"/>
    </row>
    <row r="253" spans="4:4">
      <c r="D253" s="637"/>
    </row>
    <row r="254" spans="4:4">
      <c r="D254" s="637"/>
    </row>
    <row r="255" spans="4:4">
      <c r="D255" s="637"/>
    </row>
    <row r="256" spans="4:4">
      <c r="D256" s="637"/>
    </row>
    <row r="257" spans="4:4">
      <c r="D257" s="637"/>
    </row>
    <row r="258" spans="4:4">
      <c r="D258" s="637"/>
    </row>
    <row r="259" spans="4:4">
      <c r="D259" s="637"/>
    </row>
    <row r="260" spans="4:4">
      <c r="D260" s="637"/>
    </row>
    <row r="261" spans="4:4">
      <c r="D261" s="637"/>
    </row>
    <row r="262" spans="4:4">
      <c r="D262" s="637"/>
    </row>
    <row r="263" spans="4:4">
      <c r="D263" s="637"/>
    </row>
    <row r="264" spans="4:4">
      <c r="D264" s="637"/>
    </row>
    <row r="265" spans="4:4">
      <c r="D265" s="637"/>
    </row>
    <row r="266" spans="4:4">
      <c r="D266" s="637"/>
    </row>
    <row r="267" spans="4:4">
      <c r="D267" s="637"/>
    </row>
    <row r="268" spans="4:4">
      <c r="D268" s="637"/>
    </row>
    <row r="269" spans="4:4">
      <c r="D269" s="637"/>
    </row>
    <row r="270" spans="4:4">
      <c r="D270" s="637"/>
    </row>
    <row r="271" spans="4:4">
      <c r="D271" s="637"/>
    </row>
    <row r="272" spans="4:4">
      <c r="D272" s="637"/>
    </row>
    <row r="273" spans="4:4">
      <c r="D273" s="637"/>
    </row>
    <row r="274" spans="4:4">
      <c r="D274" s="637"/>
    </row>
    <row r="275" spans="4:4">
      <c r="D275" s="637"/>
    </row>
    <row r="276" spans="4:4">
      <c r="D276" s="637"/>
    </row>
    <row r="277" spans="4:4">
      <c r="D277" s="637"/>
    </row>
    <row r="278" spans="4:4">
      <c r="D278" s="637"/>
    </row>
    <row r="279" spans="4:4">
      <c r="D279" s="637"/>
    </row>
    <row r="280" spans="4:4">
      <c r="D280" s="637"/>
    </row>
    <row r="281" spans="4:4">
      <c r="D281" s="637"/>
    </row>
    <row r="282" spans="4:4">
      <c r="D282" s="637"/>
    </row>
    <row r="283" spans="4:4">
      <c r="D283" s="637"/>
    </row>
    <row r="284" spans="4:4">
      <c r="D284" s="637"/>
    </row>
    <row r="285" spans="4:4">
      <c r="D285" s="637"/>
    </row>
    <row r="286" spans="4:4">
      <c r="D286" s="637"/>
    </row>
    <row r="287" spans="4:4">
      <c r="D287" s="637"/>
    </row>
    <row r="288" spans="4:4">
      <c r="D288" s="637"/>
    </row>
    <row r="289" spans="4:4">
      <c r="D289" s="637"/>
    </row>
    <row r="290" spans="4:4">
      <c r="D290" s="637"/>
    </row>
    <row r="291" spans="4:4">
      <c r="D291" s="637"/>
    </row>
    <row r="292" spans="4:4">
      <c r="D292" s="637"/>
    </row>
    <row r="293" spans="4:4">
      <c r="D293" s="637"/>
    </row>
    <row r="294" spans="4:4">
      <c r="D294" s="637"/>
    </row>
    <row r="295" spans="4:4">
      <c r="D295" s="637"/>
    </row>
    <row r="296" spans="4:4">
      <c r="D296" s="637"/>
    </row>
    <row r="297" spans="4:4">
      <c r="D297" s="637"/>
    </row>
    <row r="298" spans="4:4">
      <c r="D298" s="637"/>
    </row>
    <row r="299" spans="4:4">
      <c r="D299" s="637"/>
    </row>
    <row r="300" spans="4:4">
      <c r="D300" s="637"/>
    </row>
    <row r="301" spans="4:4">
      <c r="D301" s="637"/>
    </row>
    <row r="302" spans="4:4">
      <c r="D302" s="637"/>
    </row>
    <row r="303" spans="4:4">
      <c r="D303" s="637"/>
    </row>
    <row r="304" spans="4:4">
      <c r="D304" s="637"/>
    </row>
    <row r="305" spans="4:4">
      <c r="D305" s="637"/>
    </row>
    <row r="306" spans="4:4">
      <c r="D306" s="637"/>
    </row>
    <row r="307" spans="4:4">
      <c r="D307" s="637"/>
    </row>
    <row r="308" spans="4:4">
      <c r="D308" s="637"/>
    </row>
    <row r="309" spans="4:4">
      <c r="D309" s="637"/>
    </row>
    <row r="310" spans="4:4">
      <c r="D310" s="637"/>
    </row>
    <row r="311" spans="4:4">
      <c r="D311" s="637"/>
    </row>
    <row r="312" spans="4:4">
      <c r="D312" s="637"/>
    </row>
    <row r="313" spans="4:4">
      <c r="D313" s="637"/>
    </row>
    <row r="314" spans="4:4">
      <c r="D314" s="637"/>
    </row>
    <row r="315" spans="4:4">
      <c r="D315" s="637"/>
    </row>
    <row r="316" spans="4:4">
      <c r="D316" s="637"/>
    </row>
    <row r="317" spans="4:4">
      <c r="D317" s="637"/>
    </row>
    <row r="318" spans="4:4">
      <c r="D318" s="637"/>
    </row>
    <row r="319" spans="4:4">
      <c r="D319" s="637"/>
    </row>
    <row r="320" spans="4:4">
      <c r="D320" s="637"/>
    </row>
    <row r="321" spans="4:4">
      <c r="D321" s="637"/>
    </row>
    <row r="322" spans="4:4">
      <c r="D322" s="637"/>
    </row>
    <row r="323" spans="4:4">
      <c r="D323" s="637"/>
    </row>
    <row r="324" spans="4:4">
      <c r="D324" s="637"/>
    </row>
    <row r="325" spans="4:4">
      <c r="D325" s="637"/>
    </row>
    <row r="326" spans="4:4">
      <c r="D326" s="637"/>
    </row>
    <row r="327" spans="4:4">
      <c r="D327" s="637"/>
    </row>
    <row r="328" spans="4:4">
      <c r="D328" s="637"/>
    </row>
    <row r="329" spans="4:4">
      <c r="D329" s="637"/>
    </row>
    <row r="330" spans="4:4">
      <c r="D330" s="637"/>
    </row>
    <row r="331" spans="4:4">
      <c r="D331" s="637"/>
    </row>
    <row r="332" spans="4:4">
      <c r="D332" s="637"/>
    </row>
    <row r="333" spans="4:4">
      <c r="D333" s="637"/>
    </row>
    <row r="334" spans="4:4">
      <c r="D334" s="637"/>
    </row>
    <row r="335" spans="4:4">
      <c r="D335" s="637"/>
    </row>
    <row r="336" spans="4:4">
      <c r="D336" s="637"/>
    </row>
    <row r="337" spans="4:4">
      <c r="D337" s="637"/>
    </row>
    <row r="338" spans="4:4">
      <c r="D338" s="637"/>
    </row>
    <row r="339" spans="4:4">
      <c r="D339" s="637"/>
    </row>
    <row r="340" spans="4:4">
      <c r="D340" s="637"/>
    </row>
    <row r="341" spans="4:4">
      <c r="D341" s="637"/>
    </row>
    <row r="342" spans="4:4">
      <c r="D342" s="637"/>
    </row>
    <row r="343" spans="4:4">
      <c r="D343" s="637"/>
    </row>
    <row r="344" spans="4:4">
      <c r="D344" s="637"/>
    </row>
    <row r="345" spans="4:4">
      <c r="D345" s="637"/>
    </row>
    <row r="346" spans="4:4">
      <c r="D346" s="637"/>
    </row>
    <row r="347" spans="4:4">
      <c r="D347" s="637"/>
    </row>
    <row r="348" spans="4:4">
      <c r="D348" s="637"/>
    </row>
    <row r="349" spans="4:4">
      <c r="D349" s="637"/>
    </row>
    <row r="350" spans="4:4">
      <c r="D350" s="637"/>
    </row>
    <row r="351" spans="4:4">
      <c r="D351" s="637"/>
    </row>
    <row r="352" spans="4:4">
      <c r="D352" s="637"/>
    </row>
    <row r="353" spans="4:4">
      <c r="D353" s="637"/>
    </row>
    <row r="354" spans="4:4">
      <c r="D354" s="637"/>
    </row>
    <row r="355" spans="4:4">
      <c r="D355" s="637"/>
    </row>
    <row r="356" spans="4:4">
      <c r="D356" s="637"/>
    </row>
    <row r="357" spans="4:4">
      <c r="D357" s="637"/>
    </row>
    <row r="358" spans="4:4">
      <c r="D358" s="637"/>
    </row>
    <row r="359" spans="4:4">
      <c r="D359" s="637"/>
    </row>
    <row r="360" spans="4:4">
      <c r="D360" s="637"/>
    </row>
    <row r="361" spans="4:4">
      <c r="D361" s="637"/>
    </row>
    <row r="362" spans="4:4">
      <c r="D362" s="637"/>
    </row>
    <row r="363" spans="4:4">
      <c r="D363" s="637"/>
    </row>
    <row r="364" spans="4:4">
      <c r="D364" s="637"/>
    </row>
    <row r="365" spans="4:4">
      <c r="D365" s="637"/>
    </row>
    <row r="366" spans="4:4">
      <c r="D366" s="637"/>
    </row>
    <row r="367" spans="4:4">
      <c r="D367" s="637"/>
    </row>
    <row r="368" spans="4:4">
      <c r="D368" s="637"/>
    </row>
    <row r="369" spans="4:4">
      <c r="D369" s="637"/>
    </row>
    <row r="370" spans="4:4">
      <c r="D370" s="637"/>
    </row>
    <row r="371" spans="4:4">
      <c r="D371" s="637"/>
    </row>
    <row r="372" spans="4:4">
      <c r="D372" s="637"/>
    </row>
    <row r="373" spans="4:4">
      <c r="D373" s="637"/>
    </row>
    <row r="374" spans="4:4">
      <c r="D374" s="637"/>
    </row>
    <row r="375" spans="4:4">
      <c r="D375" s="637"/>
    </row>
    <row r="376" spans="4:4">
      <c r="D376" s="637"/>
    </row>
  </sheetData>
  <conditionalFormatting sqref="B8">
    <cfRule type="cellIs" dxfId="40" priority="2" stopIfTrue="1" operator="equal">
      <formula>"Adjustment to Income/Expense/Rate Base:"</formula>
    </cfRule>
  </conditionalFormatting>
  <conditionalFormatting sqref="J1">
    <cfRule type="cellIs" dxfId="39" priority="1" stopIfTrue="1" operator="equal">
      <formula>"x.x"</formula>
    </cfRule>
  </conditionalFormatting>
  <dataValidations count="5">
    <dataValidation type="list" errorStyle="warning" allowBlank="1" showInputMessage="1" showErrorMessage="1" errorTitle="Factor" error="This factor is not included in the drop-down list. Is this the factor you want to use?" sqref="G65523 G9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JC65523 SY65523 ACU65523 AMQ65523 AWM65523 BGI65523 BQE65523 CAA65523 CJW65523 CTS65523 DDO65523 DNK65523 DXG65523 EHC65523 EQY65523 FAU65523 FKQ65523 FUM65523 GEI65523 GOE65523 GYA65523 HHW65523 HRS65523 IBO65523 ILK65523 IVG65523 JFC65523 JOY65523 JYU65523 KIQ65523 KSM65523 LCI65523 LME65523 LWA65523 MFW65523 MPS65523 MZO65523 NJK65523 NTG65523 ODC65523 OMY65523 OWU65523 PGQ65523 PQM65523 QAI65523 QKE65523 QUA65523 RDW65523 RNS65523 RXO65523 SHK65523 SRG65523 TBC65523 TKY65523 TUU65523 UEQ65523 UOM65523 UYI65523 VIE65523 VSA65523 WBW65523 WLS65523 WVO65523 G131059 JC131059 SY131059 ACU131059 AMQ131059 AWM131059 BGI131059 BQE131059 CAA131059 CJW131059 CTS131059 DDO131059 DNK131059 DXG131059 EHC131059 EQY131059 FAU131059 FKQ131059 FUM131059 GEI131059 GOE131059 GYA131059 HHW131059 HRS131059 IBO131059 ILK131059 IVG131059 JFC131059 JOY131059 JYU131059 KIQ131059 KSM131059 LCI131059 LME131059 LWA131059 MFW131059 MPS131059 MZO131059 NJK131059 NTG131059 ODC131059 OMY131059 OWU131059 PGQ131059 PQM131059 QAI131059 QKE131059 QUA131059 RDW131059 RNS131059 RXO131059 SHK131059 SRG131059 TBC131059 TKY131059 TUU131059 UEQ131059 UOM131059 UYI131059 VIE131059 VSA131059 WBW131059 WLS131059 WVO131059 G196595 JC196595 SY196595 ACU196595 AMQ196595 AWM196595 BGI196595 BQE196595 CAA196595 CJW196595 CTS196595 DDO196595 DNK196595 DXG196595 EHC196595 EQY196595 FAU196595 FKQ196595 FUM196595 GEI196595 GOE196595 GYA196595 HHW196595 HRS196595 IBO196595 ILK196595 IVG196595 JFC196595 JOY196595 JYU196595 KIQ196595 KSM196595 LCI196595 LME196595 LWA196595 MFW196595 MPS196595 MZO196595 NJK196595 NTG196595 ODC196595 OMY196595 OWU196595 PGQ196595 PQM196595 QAI196595 QKE196595 QUA196595 RDW196595 RNS196595 RXO196595 SHK196595 SRG196595 TBC196595 TKY196595 TUU196595 UEQ196595 UOM196595 UYI196595 VIE196595 VSA196595 WBW196595 WLS196595 WVO196595 G262131 JC262131 SY262131 ACU262131 AMQ262131 AWM262131 BGI262131 BQE262131 CAA262131 CJW262131 CTS262131 DDO262131 DNK262131 DXG262131 EHC262131 EQY262131 FAU262131 FKQ262131 FUM262131 GEI262131 GOE262131 GYA262131 HHW262131 HRS262131 IBO262131 ILK262131 IVG262131 JFC262131 JOY262131 JYU262131 KIQ262131 KSM262131 LCI262131 LME262131 LWA262131 MFW262131 MPS262131 MZO262131 NJK262131 NTG262131 ODC262131 OMY262131 OWU262131 PGQ262131 PQM262131 QAI262131 QKE262131 QUA262131 RDW262131 RNS262131 RXO262131 SHK262131 SRG262131 TBC262131 TKY262131 TUU262131 UEQ262131 UOM262131 UYI262131 VIE262131 VSA262131 WBW262131 WLS262131 WVO262131 G327667 JC327667 SY327667 ACU327667 AMQ327667 AWM327667 BGI327667 BQE327667 CAA327667 CJW327667 CTS327667 DDO327667 DNK327667 DXG327667 EHC327667 EQY327667 FAU327667 FKQ327667 FUM327667 GEI327667 GOE327667 GYA327667 HHW327667 HRS327667 IBO327667 ILK327667 IVG327667 JFC327667 JOY327667 JYU327667 KIQ327667 KSM327667 LCI327667 LME327667 LWA327667 MFW327667 MPS327667 MZO327667 NJK327667 NTG327667 ODC327667 OMY327667 OWU327667 PGQ327667 PQM327667 QAI327667 QKE327667 QUA327667 RDW327667 RNS327667 RXO327667 SHK327667 SRG327667 TBC327667 TKY327667 TUU327667 UEQ327667 UOM327667 UYI327667 VIE327667 VSA327667 WBW327667 WLS327667 WVO327667 G393203 JC393203 SY393203 ACU393203 AMQ393203 AWM393203 BGI393203 BQE393203 CAA393203 CJW393203 CTS393203 DDO393203 DNK393203 DXG393203 EHC393203 EQY393203 FAU393203 FKQ393203 FUM393203 GEI393203 GOE393203 GYA393203 HHW393203 HRS393203 IBO393203 ILK393203 IVG393203 JFC393203 JOY393203 JYU393203 KIQ393203 KSM393203 LCI393203 LME393203 LWA393203 MFW393203 MPS393203 MZO393203 NJK393203 NTG393203 ODC393203 OMY393203 OWU393203 PGQ393203 PQM393203 QAI393203 QKE393203 QUA393203 RDW393203 RNS393203 RXO393203 SHK393203 SRG393203 TBC393203 TKY393203 TUU393203 UEQ393203 UOM393203 UYI393203 VIE393203 VSA393203 WBW393203 WLS393203 WVO393203 G458739 JC458739 SY458739 ACU458739 AMQ458739 AWM458739 BGI458739 BQE458739 CAA458739 CJW458739 CTS458739 DDO458739 DNK458739 DXG458739 EHC458739 EQY458739 FAU458739 FKQ458739 FUM458739 GEI458739 GOE458739 GYA458739 HHW458739 HRS458739 IBO458739 ILK458739 IVG458739 JFC458739 JOY458739 JYU458739 KIQ458739 KSM458739 LCI458739 LME458739 LWA458739 MFW458739 MPS458739 MZO458739 NJK458739 NTG458739 ODC458739 OMY458739 OWU458739 PGQ458739 PQM458739 QAI458739 QKE458739 QUA458739 RDW458739 RNS458739 RXO458739 SHK458739 SRG458739 TBC458739 TKY458739 TUU458739 UEQ458739 UOM458739 UYI458739 VIE458739 VSA458739 WBW458739 WLS458739 WVO458739 G524275 JC524275 SY524275 ACU524275 AMQ524275 AWM524275 BGI524275 BQE524275 CAA524275 CJW524275 CTS524275 DDO524275 DNK524275 DXG524275 EHC524275 EQY524275 FAU524275 FKQ524275 FUM524275 GEI524275 GOE524275 GYA524275 HHW524275 HRS524275 IBO524275 ILK524275 IVG524275 JFC524275 JOY524275 JYU524275 KIQ524275 KSM524275 LCI524275 LME524275 LWA524275 MFW524275 MPS524275 MZO524275 NJK524275 NTG524275 ODC524275 OMY524275 OWU524275 PGQ524275 PQM524275 QAI524275 QKE524275 QUA524275 RDW524275 RNS524275 RXO524275 SHK524275 SRG524275 TBC524275 TKY524275 TUU524275 UEQ524275 UOM524275 UYI524275 VIE524275 VSA524275 WBW524275 WLS524275 WVO524275 G589811 JC589811 SY589811 ACU589811 AMQ589811 AWM589811 BGI589811 BQE589811 CAA589811 CJW589811 CTS589811 DDO589811 DNK589811 DXG589811 EHC589811 EQY589811 FAU589811 FKQ589811 FUM589811 GEI589811 GOE589811 GYA589811 HHW589811 HRS589811 IBO589811 ILK589811 IVG589811 JFC589811 JOY589811 JYU589811 KIQ589811 KSM589811 LCI589811 LME589811 LWA589811 MFW589811 MPS589811 MZO589811 NJK589811 NTG589811 ODC589811 OMY589811 OWU589811 PGQ589811 PQM589811 QAI589811 QKE589811 QUA589811 RDW589811 RNS589811 RXO589811 SHK589811 SRG589811 TBC589811 TKY589811 TUU589811 UEQ589811 UOM589811 UYI589811 VIE589811 VSA589811 WBW589811 WLS589811 WVO589811 G655347 JC655347 SY655347 ACU655347 AMQ655347 AWM655347 BGI655347 BQE655347 CAA655347 CJW655347 CTS655347 DDO655347 DNK655347 DXG655347 EHC655347 EQY655347 FAU655347 FKQ655347 FUM655347 GEI655347 GOE655347 GYA655347 HHW655347 HRS655347 IBO655347 ILK655347 IVG655347 JFC655347 JOY655347 JYU655347 KIQ655347 KSM655347 LCI655347 LME655347 LWA655347 MFW655347 MPS655347 MZO655347 NJK655347 NTG655347 ODC655347 OMY655347 OWU655347 PGQ655347 PQM655347 QAI655347 QKE655347 QUA655347 RDW655347 RNS655347 RXO655347 SHK655347 SRG655347 TBC655347 TKY655347 TUU655347 UEQ655347 UOM655347 UYI655347 VIE655347 VSA655347 WBW655347 WLS655347 WVO655347 G720883 JC720883 SY720883 ACU720883 AMQ720883 AWM720883 BGI720883 BQE720883 CAA720883 CJW720883 CTS720883 DDO720883 DNK720883 DXG720883 EHC720883 EQY720883 FAU720883 FKQ720883 FUM720883 GEI720883 GOE720883 GYA720883 HHW720883 HRS720883 IBO720883 ILK720883 IVG720883 JFC720883 JOY720883 JYU720883 KIQ720883 KSM720883 LCI720883 LME720883 LWA720883 MFW720883 MPS720883 MZO720883 NJK720883 NTG720883 ODC720883 OMY720883 OWU720883 PGQ720883 PQM720883 QAI720883 QKE720883 QUA720883 RDW720883 RNS720883 RXO720883 SHK720883 SRG720883 TBC720883 TKY720883 TUU720883 UEQ720883 UOM720883 UYI720883 VIE720883 VSA720883 WBW720883 WLS720883 WVO720883 G786419 JC786419 SY786419 ACU786419 AMQ786419 AWM786419 BGI786419 BQE786419 CAA786419 CJW786419 CTS786419 DDO786419 DNK786419 DXG786419 EHC786419 EQY786419 FAU786419 FKQ786419 FUM786419 GEI786419 GOE786419 GYA786419 HHW786419 HRS786419 IBO786419 ILK786419 IVG786419 JFC786419 JOY786419 JYU786419 KIQ786419 KSM786419 LCI786419 LME786419 LWA786419 MFW786419 MPS786419 MZO786419 NJK786419 NTG786419 ODC786419 OMY786419 OWU786419 PGQ786419 PQM786419 QAI786419 QKE786419 QUA786419 RDW786419 RNS786419 RXO786419 SHK786419 SRG786419 TBC786419 TKY786419 TUU786419 UEQ786419 UOM786419 UYI786419 VIE786419 VSA786419 WBW786419 WLS786419 WVO786419 G851955 JC851955 SY851955 ACU851955 AMQ851955 AWM851955 BGI851955 BQE851955 CAA851955 CJW851955 CTS851955 DDO851955 DNK851955 DXG851955 EHC851955 EQY851955 FAU851955 FKQ851955 FUM851955 GEI851955 GOE851955 GYA851955 HHW851955 HRS851955 IBO851955 ILK851955 IVG851955 JFC851955 JOY851955 JYU851955 KIQ851955 KSM851955 LCI851955 LME851955 LWA851955 MFW851955 MPS851955 MZO851955 NJK851955 NTG851955 ODC851955 OMY851955 OWU851955 PGQ851955 PQM851955 QAI851955 QKE851955 QUA851955 RDW851955 RNS851955 RXO851955 SHK851955 SRG851955 TBC851955 TKY851955 TUU851955 UEQ851955 UOM851955 UYI851955 VIE851955 VSA851955 WBW851955 WLS851955 WVO851955 G917491 JC917491 SY917491 ACU917491 AMQ917491 AWM917491 BGI917491 BQE917491 CAA917491 CJW917491 CTS917491 DDO917491 DNK917491 DXG917491 EHC917491 EQY917491 FAU917491 FKQ917491 FUM917491 GEI917491 GOE917491 GYA917491 HHW917491 HRS917491 IBO917491 ILK917491 IVG917491 JFC917491 JOY917491 JYU917491 KIQ917491 KSM917491 LCI917491 LME917491 LWA917491 MFW917491 MPS917491 MZO917491 NJK917491 NTG917491 ODC917491 OMY917491 OWU917491 PGQ917491 PQM917491 QAI917491 QKE917491 QUA917491 RDW917491 RNS917491 RXO917491 SHK917491 SRG917491 TBC917491 TKY917491 TUU917491 UEQ917491 UOM917491 UYI917491 VIE917491 VSA917491 WBW917491 WLS917491 WVO917491 G983027 JC983027 SY983027 ACU983027 AMQ983027 AWM983027 BGI983027 BQE983027 CAA983027 CJW983027 CTS983027 DDO983027 DNK983027 DXG983027 EHC983027 EQY983027 FAU983027 FKQ983027 FUM983027 GEI983027 GOE983027 GYA983027 HHW983027 HRS983027 IBO983027 ILK983027 IVG983027 JFC983027 JOY983027 JYU983027 KIQ983027 KSM983027 LCI983027 LME983027 LWA983027 MFW983027 MPS983027 MZO983027 NJK983027 NTG983027 ODC983027 OMY983027 OWU983027 PGQ983027 PQM983027 QAI983027 QKE983027 QUA983027 RDW983027 RNS983027 RXO983027 SHK983027 SRG983027 TBC983027 TKY983027 TUU983027 UEQ983027 UOM983027 UYI983027 VIE983027 VSA983027 WBW983027 WLS983027 WVO983027">
      <formula1>$G$43:$G$134</formula1>
    </dataValidation>
    <dataValidation type="list" errorStyle="warning" allowBlank="1" showInputMessage="1" showErrorMessage="1" errorTitle="FERC ACCOUNT" error="This FERC Account is not included in the drop-down list. Is this the account you want to use?" sqref="D65536:D65541 D16:D21 IZ16:IZ21 SV16:SV21 ACR16:ACR21 AMN16:AMN21 AWJ16:AWJ21 BGF16:BGF21 BQB16:BQB21 BZX16:BZX21 CJT16:CJT21 CTP16:CTP21 DDL16:DDL21 DNH16:DNH21 DXD16:DXD21 EGZ16:EGZ21 EQV16:EQV21 FAR16:FAR21 FKN16:FKN21 FUJ16:FUJ21 GEF16:GEF21 GOB16:GOB21 GXX16:GXX21 HHT16:HHT21 HRP16:HRP21 IBL16:IBL21 ILH16:ILH21 IVD16:IVD21 JEZ16:JEZ21 JOV16:JOV21 JYR16:JYR21 KIN16:KIN21 KSJ16:KSJ21 LCF16:LCF21 LMB16:LMB21 LVX16:LVX21 MFT16:MFT21 MPP16:MPP21 MZL16:MZL21 NJH16:NJH21 NTD16:NTD21 OCZ16:OCZ21 OMV16:OMV21 OWR16:OWR21 PGN16:PGN21 PQJ16:PQJ21 QAF16:QAF21 QKB16:QKB21 QTX16:QTX21 RDT16:RDT21 RNP16:RNP21 RXL16:RXL21 SHH16:SHH21 SRD16:SRD21 TAZ16:TAZ21 TKV16:TKV21 TUR16:TUR21 UEN16:UEN21 UOJ16:UOJ21 UYF16:UYF21 VIB16:VIB21 VRX16:VRX21 WBT16:WBT21 WLP16:WLP21 WVL16:WVL21 IZ65536:IZ65541 SV65536:SV65541 ACR65536:ACR65541 AMN65536:AMN65541 AWJ65536:AWJ65541 BGF65536:BGF65541 BQB65536:BQB65541 BZX65536:BZX65541 CJT65536:CJT65541 CTP65536:CTP65541 DDL65536:DDL65541 DNH65536:DNH65541 DXD65536:DXD65541 EGZ65536:EGZ65541 EQV65536:EQV65541 FAR65536:FAR65541 FKN65536:FKN65541 FUJ65536:FUJ65541 GEF65536:GEF65541 GOB65536:GOB65541 GXX65536:GXX65541 HHT65536:HHT65541 HRP65536:HRP65541 IBL65536:IBL65541 ILH65536:ILH65541 IVD65536:IVD65541 JEZ65536:JEZ65541 JOV65536:JOV65541 JYR65536:JYR65541 KIN65536:KIN65541 KSJ65536:KSJ65541 LCF65536:LCF65541 LMB65536:LMB65541 LVX65536:LVX65541 MFT65536:MFT65541 MPP65536:MPP65541 MZL65536:MZL65541 NJH65536:NJH65541 NTD65536:NTD65541 OCZ65536:OCZ65541 OMV65536:OMV65541 OWR65536:OWR65541 PGN65536:PGN65541 PQJ65536:PQJ65541 QAF65536:QAF65541 QKB65536:QKB65541 QTX65536:QTX65541 RDT65536:RDT65541 RNP65536:RNP65541 RXL65536:RXL65541 SHH65536:SHH65541 SRD65536:SRD65541 TAZ65536:TAZ65541 TKV65536:TKV65541 TUR65536:TUR65541 UEN65536:UEN65541 UOJ65536:UOJ65541 UYF65536:UYF65541 VIB65536:VIB65541 VRX65536:VRX65541 WBT65536:WBT65541 WLP65536:WLP65541 WVL65536:WVL65541 D131072:D131077 IZ131072:IZ131077 SV131072:SV131077 ACR131072:ACR131077 AMN131072:AMN131077 AWJ131072:AWJ131077 BGF131072:BGF131077 BQB131072:BQB131077 BZX131072:BZX131077 CJT131072:CJT131077 CTP131072:CTP131077 DDL131072:DDL131077 DNH131072:DNH131077 DXD131072:DXD131077 EGZ131072:EGZ131077 EQV131072:EQV131077 FAR131072:FAR131077 FKN131072:FKN131077 FUJ131072:FUJ131077 GEF131072:GEF131077 GOB131072:GOB131077 GXX131072:GXX131077 HHT131072:HHT131077 HRP131072:HRP131077 IBL131072:IBL131077 ILH131072:ILH131077 IVD131072:IVD131077 JEZ131072:JEZ131077 JOV131072:JOV131077 JYR131072:JYR131077 KIN131072:KIN131077 KSJ131072:KSJ131077 LCF131072:LCF131077 LMB131072:LMB131077 LVX131072:LVX131077 MFT131072:MFT131077 MPP131072:MPP131077 MZL131072:MZL131077 NJH131072:NJH131077 NTD131072:NTD131077 OCZ131072:OCZ131077 OMV131072:OMV131077 OWR131072:OWR131077 PGN131072:PGN131077 PQJ131072:PQJ131077 QAF131072:QAF131077 QKB131072:QKB131077 QTX131072:QTX131077 RDT131072:RDT131077 RNP131072:RNP131077 RXL131072:RXL131077 SHH131072:SHH131077 SRD131072:SRD131077 TAZ131072:TAZ131077 TKV131072:TKV131077 TUR131072:TUR131077 UEN131072:UEN131077 UOJ131072:UOJ131077 UYF131072:UYF131077 VIB131072:VIB131077 VRX131072:VRX131077 WBT131072:WBT131077 WLP131072:WLP131077 WVL131072:WVL131077 D196608:D196613 IZ196608:IZ196613 SV196608:SV196613 ACR196608:ACR196613 AMN196608:AMN196613 AWJ196608:AWJ196613 BGF196608:BGF196613 BQB196608:BQB196613 BZX196608:BZX196613 CJT196608:CJT196613 CTP196608:CTP196613 DDL196608:DDL196613 DNH196608:DNH196613 DXD196608:DXD196613 EGZ196608:EGZ196613 EQV196608:EQV196613 FAR196608:FAR196613 FKN196608:FKN196613 FUJ196608:FUJ196613 GEF196608:GEF196613 GOB196608:GOB196613 GXX196608:GXX196613 HHT196608:HHT196613 HRP196608:HRP196613 IBL196608:IBL196613 ILH196608:ILH196613 IVD196608:IVD196613 JEZ196608:JEZ196613 JOV196608:JOV196613 JYR196608:JYR196613 KIN196608:KIN196613 KSJ196608:KSJ196613 LCF196608:LCF196613 LMB196608:LMB196613 LVX196608:LVX196613 MFT196608:MFT196613 MPP196608:MPP196613 MZL196608:MZL196613 NJH196608:NJH196613 NTD196608:NTD196613 OCZ196608:OCZ196613 OMV196608:OMV196613 OWR196608:OWR196613 PGN196608:PGN196613 PQJ196608:PQJ196613 QAF196608:QAF196613 QKB196608:QKB196613 QTX196608:QTX196613 RDT196608:RDT196613 RNP196608:RNP196613 RXL196608:RXL196613 SHH196608:SHH196613 SRD196608:SRD196613 TAZ196608:TAZ196613 TKV196608:TKV196613 TUR196608:TUR196613 UEN196608:UEN196613 UOJ196608:UOJ196613 UYF196608:UYF196613 VIB196608:VIB196613 VRX196608:VRX196613 WBT196608:WBT196613 WLP196608:WLP196613 WVL196608:WVL196613 D262144:D262149 IZ262144:IZ262149 SV262144:SV262149 ACR262144:ACR262149 AMN262144:AMN262149 AWJ262144:AWJ262149 BGF262144:BGF262149 BQB262144:BQB262149 BZX262144:BZX262149 CJT262144:CJT262149 CTP262144:CTP262149 DDL262144:DDL262149 DNH262144:DNH262149 DXD262144:DXD262149 EGZ262144:EGZ262149 EQV262144:EQV262149 FAR262144:FAR262149 FKN262144:FKN262149 FUJ262144:FUJ262149 GEF262144:GEF262149 GOB262144:GOB262149 GXX262144:GXX262149 HHT262144:HHT262149 HRP262144:HRP262149 IBL262144:IBL262149 ILH262144:ILH262149 IVD262144:IVD262149 JEZ262144:JEZ262149 JOV262144:JOV262149 JYR262144:JYR262149 KIN262144:KIN262149 KSJ262144:KSJ262149 LCF262144:LCF262149 LMB262144:LMB262149 LVX262144:LVX262149 MFT262144:MFT262149 MPP262144:MPP262149 MZL262144:MZL262149 NJH262144:NJH262149 NTD262144:NTD262149 OCZ262144:OCZ262149 OMV262144:OMV262149 OWR262144:OWR262149 PGN262144:PGN262149 PQJ262144:PQJ262149 QAF262144:QAF262149 QKB262144:QKB262149 QTX262144:QTX262149 RDT262144:RDT262149 RNP262144:RNP262149 RXL262144:RXL262149 SHH262144:SHH262149 SRD262144:SRD262149 TAZ262144:TAZ262149 TKV262144:TKV262149 TUR262144:TUR262149 UEN262144:UEN262149 UOJ262144:UOJ262149 UYF262144:UYF262149 VIB262144:VIB262149 VRX262144:VRX262149 WBT262144:WBT262149 WLP262144:WLP262149 WVL262144:WVL262149 D327680:D327685 IZ327680:IZ327685 SV327680:SV327685 ACR327680:ACR327685 AMN327680:AMN327685 AWJ327680:AWJ327685 BGF327680:BGF327685 BQB327680:BQB327685 BZX327680:BZX327685 CJT327680:CJT327685 CTP327680:CTP327685 DDL327680:DDL327685 DNH327680:DNH327685 DXD327680:DXD327685 EGZ327680:EGZ327685 EQV327680:EQV327685 FAR327680:FAR327685 FKN327680:FKN327685 FUJ327680:FUJ327685 GEF327680:GEF327685 GOB327680:GOB327685 GXX327680:GXX327685 HHT327680:HHT327685 HRP327680:HRP327685 IBL327680:IBL327685 ILH327680:ILH327685 IVD327680:IVD327685 JEZ327680:JEZ327685 JOV327680:JOV327685 JYR327680:JYR327685 KIN327680:KIN327685 KSJ327680:KSJ327685 LCF327680:LCF327685 LMB327680:LMB327685 LVX327680:LVX327685 MFT327680:MFT327685 MPP327680:MPP327685 MZL327680:MZL327685 NJH327680:NJH327685 NTD327680:NTD327685 OCZ327680:OCZ327685 OMV327680:OMV327685 OWR327680:OWR327685 PGN327680:PGN327685 PQJ327680:PQJ327685 QAF327680:QAF327685 QKB327680:QKB327685 QTX327680:QTX327685 RDT327680:RDT327685 RNP327680:RNP327685 RXL327680:RXL327685 SHH327680:SHH327685 SRD327680:SRD327685 TAZ327680:TAZ327685 TKV327680:TKV327685 TUR327680:TUR327685 UEN327680:UEN327685 UOJ327680:UOJ327685 UYF327680:UYF327685 VIB327680:VIB327685 VRX327680:VRX327685 WBT327680:WBT327685 WLP327680:WLP327685 WVL327680:WVL327685 D393216:D393221 IZ393216:IZ393221 SV393216:SV393221 ACR393216:ACR393221 AMN393216:AMN393221 AWJ393216:AWJ393221 BGF393216:BGF393221 BQB393216:BQB393221 BZX393216:BZX393221 CJT393216:CJT393221 CTP393216:CTP393221 DDL393216:DDL393221 DNH393216:DNH393221 DXD393216:DXD393221 EGZ393216:EGZ393221 EQV393216:EQV393221 FAR393216:FAR393221 FKN393216:FKN393221 FUJ393216:FUJ393221 GEF393216:GEF393221 GOB393216:GOB393221 GXX393216:GXX393221 HHT393216:HHT393221 HRP393216:HRP393221 IBL393216:IBL393221 ILH393216:ILH393221 IVD393216:IVD393221 JEZ393216:JEZ393221 JOV393216:JOV393221 JYR393216:JYR393221 KIN393216:KIN393221 KSJ393216:KSJ393221 LCF393216:LCF393221 LMB393216:LMB393221 LVX393216:LVX393221 MFT393216:MFT393221 MPP393216:MPP393221 MZL393216:MZL393221 NJH393216:NJH393221 NTD393216:NTD393221 OCZ393216:OCZ393221 OMV393216:OMV393221 OWR393216:OWR393221 PGN393216:PGN393221 PQJ393216:PQJ393221 QAF393216:QAF393221 QKB393216:QKB393221 QTX393216:QTX393221 RDT393216:RDT393221 RNP393216:RNP393221 RXL393216:RXL393221 SHH393216:SHH393221 SRD393216:SRD393221 TAZ393216:TAZ393221 TKV393216:TKV393221 TUR393216:TUR393221 UEN393216:UEN393221 UOJ393216:UOJ393221 UYF393216:UYF393221 VIB393216:VIB393221 VRX393216:VRX393221 WBT393216:WBT393221 WLP393216:WLP393221 WVL393216:WVL393221 D458752:D458757 IZ458752:IZ458757 SV458752:SV458757 ACR458752:ACR458757 AMN458752:AMN458757 AWJ458752:AWJ458757 BGF458752:BGF458757 BQB458752:BQB458757 BZX458752:BZX458757 CJT458752:CJT458757 CTP458752:CTP458757 DDL458752:DDL458757 DNH458752:DNH458757 DXD458752:DXD458757 EGZ458752:EGZ458757 EQV458752:EQV458757 FAR458752:FAR458757 FKN458752:FKN458757 FUJ458752:FUJ458757 GEF458752:GEF458757 GOB458752:GOB458757 GXX458752:GXX458757 HHT458752:HHT458757 HRP458752:HRP458757 IBL458752:IBL458757 ILH458752:ILH458757 IVD458752:IVD458757 JEZ458752:JEZ458757 JOV458752:JOV458757 JYR458752:JYR458757 KIN458752:KIN458757 KSJ458752:KSJ458757 LCF458752:LCF458757 LMB458752:LMB458757 LVX458752:LVX458757 MFT458752:MFT458757 MPP458752:MPP458757 MZL458752:MZL458757 NJH458752:NJH458757 NTD458752:NTD458757 OCZ458752:OCZ458757 OMV458752:OMV458757 OWR458752:OWR458757 PGN458752:PGN458757 PQJ458752:PQJ458757 QAF458752:QAF458757 QKB458752:QKB458757 QTX458752:QTX458757 RDT458752:RDT458757 RNP458752:RNP458757 RXL458752:RXL458757 SHH458752:SHH458757 SRD458752:SRD458757 TAZ458752:TAZ458757 TKV458752:TKV458757 TUR458752:TUR458757 UEN458752:UEN458757 UOJ458752:UOJ458757 UYF458752:UYF458757 VIB458752:VIB458757 VRX458752:VRX458757 WBT458752:WBT458757 WLP458752:WLP458757 WVL458752:WVL458757 D524288:D524293 IZ524288:IZ524293 SV524288:SV524293 ACR524288:ACR524293 AMN524288:AMN524293 AWJ524288:AWJ524293 BGF524288:BGF524293 BQB524288:BQB524293 BZX524288:BZX524293 CJT524288:CJT524293 CTP524288:CTP524293 DDL524288:DDL524293 DNH524288:DNH524293 DXD524288:DXD524293 EGZ524288:EGZ524293 EQV524288:EQV524293 FAR524288:FAR524293 FKN524288:FKN524293 FUJ524288:FUJ524293 GEF524288:GEF524293 GOB524288:GOB524293 GXX524288:GXX524293 HHT524288:HHT524293 HRP524288:HRP524293 IBL524288:IBL524293 ILH524288:ILH524293 IVD524288:IVD524293 JEZ524288:JEZ524293 JOV524288:JOV524293 JYR524288:JYR524293 KIN524288:KIN524293 KSJ524288:KSJ524293 LCF524288:LCF524293 LMB524288:LMB524293 LVX524288:LVX524293 MFT524288:MFT524293 MPP524288:MPP524293 MZL524288:MZL524293 NJH524288:NJH524293 NTD524288:NTD524293 OCZ524288:OCZ524293 OMV524288:OMV524293 OWR524288:OWR524293 PGN524288:PGN524293 PQJ524288:PQJ524293 QAF524288:QAF524293 QKB524288:QKB524293 QTX524288:QTX524293 RDT524288:RDT524293 RNP524288:RNP524293 RXL524288:RXL524293 SHH524288:SHH524293 SRD524288:SRD524293 TAZ524288:TAZ524293 TKV524288:TKV524293 TUR524288:TUR524293 UEN524288:UEN524293 UOJ524288:UOJ524293 UYF524288:UYF524293 VIB524288:VIB524293 VRX524288:VRX524293 WBT524288:WBT524293 WLP524288:WLP524293 WVL524288:WVL524293 D589824:D589829 IZ589824:IZ589829 SV589824:SV589829 ACR589824:ACR589829 AMN589824:AMN589829 AWJ589824:AWJ589829 BGF589824:BGF589829 BQB589824:BQB589829 BZX589824:BZX589829 CJT589824:CJT589829 CTP589824:CTP589829 DDL589824:DDL589829 DNH589824:DNH589829 DXD589824:DXD589829 EGZ589824:EGZ589829 EQV589824:EQV589829 FAR589824:FAR589829 FKN589824:FKN589829 FUJ589824:FUJ589829 GEF589824:GEF589829 GOB589824:GOB589829 GXX589824:GXX589829 HHT589824:HHT589829 HRP589824:HRP589829 IBL589824:IBL589829 ILH589824:ILH589829 IVD589824:IVD589829 JEZ589824:JEZ589829 JOV589824:JOV589829 JYR589824:JYR589829 KIN589824:KIN589829 KSJ589824:KSJ589829 LCF589824:LCF589829 LMB589824:LMB589829 LVX589824:LVX589829 MFT589824:MFT589829 MPP589824:MPP589829 MZL589824:MZL589829 NJH589824:NJH589829 NTD589824:NTD589829 OCZ589824:OCZ589829 OMV589824:OMV589829 OWR589824:OWR589829 PGN589824:PGN589829 PQJ589824:PQJ589829 QAF589824:QAF589829 QKB589824:QKB589829 QTX589824:QTX589829 RDT589824:RDT589829 RNP589824:RNP589829 RXL589824:RXL589829 SHH589824:SHH589829 SRD589824:SRD589829 TAZ589824:TAZ589829 TKV589824:TKV589829 TUR589824:TUR589829 UEN589824:UEN589829 UOJ589824:UOJ589829 UYF589824:UYF589829 VIB589824:VIB589829 VRX589824:VRX589829 WBT589824:WBT589829 WLP589824:WLP589829 WVL589824:WVL589829 D655360:D655365 IZ655360:IZ655365 SV655360:SV655365 ACR655360:ACR655365 AMN655360:AMN655365 AWJ655360:AWJ655365 BGF655360:BGF655365 BQB655360:BQB655365 BZX655360:BZX655365 CJT655360:CJT655365 CTP655360:CTP655365 DDL655360:DDL655365 DNH655360:DNH655365 DXD655360:DXD655365 EGZ655360:EGZ655365 EQV655360:EQV655365 FAR655360:FAR655365 FKN655360:FKN655365 FUJ655360:FUJ655365 GEF655360:GEF655365 GOB655360:GOB655365 GXX655360:GXX655365 HHT655360:HHT655365 HRP655360:HRP655365 IBL655360:IBL655365 ILH655360:ILH655365 IVD655360:IVD655365 JEZ655360:JEZ655365 JOV655360:JOV655365 JYR655360:JYR655365 KIN655360:KIN655365 KSJ655360:KSJ655365 LCF655360:LCF655365 LMB655360:LMB655365 LVX655360:LVX655365 MFT655360:MFT655365 MPP655360:MPP655365 MZL655360:MZL655365 NJH655360:NJH655365 NTD655360:NTD655365 OCZ655360:OCZ655365 OMV655360:OMV655365 OWR655360:OWR655365 PGN655360:PGN655365 PQJ655360:PQJ655365 QAF655360:QAF655365 QKB655360:QKB655365 QTX655360:QTX655365 RDT655360:RDT655365 RNP655360:RNP655365 RXL655360:RXL655365 SHH655360:SHH655365 SRD655360:SRD655365 TAZ655360:TAZ655365 TKV655360:TKV655365 TUR655360:TUR655365 UEN655360:UEN655365 UOJ655360:UOJ655365 UYF655360:UYF655365 VIB655360:VIB655365 VRX655360:VRX655365 WBT655360:WBT655365 WLP655360:WLP655365 WVL655360:WVL655365 D720896:D720901 IZ720896:IZ720901 SV720896:SV720901 ACR720896:ACR720901 AMN720896:AMN720901 AWJ720896:AWJ720901 BGF720896:BGF720901 BQB720896:BQB720901 BZX720896:BZX720901 CJT720896:CJT720901 CTP720896:CTP720901 DDL720896:DDL720901 DNH720896:DNH720901 DXD720896:DXD720901 EGZ720896:EGZ720901 EQV720896:EQV720901 FAR720896:FAR720901 FKN720896:FKN720901 FUJ720896:FUJ720901 GEF720896:GEF720901 GOB720896:GOB720901 GXX720896:GXX720901 HHT720896:HHT720901 HRP720896:HRP720901 IBL720896:IBL720901 ILH720896:ILH720901 IVD720896:IVD720901 JEZ720896:JEZ720901 JOV720896:JOV720901 JYR720896:JYR720901 KIN720896:KIN720901 KSJ720896:KSJ720901 LCF720896:LCF720901 LMB720896:LMB720901 LVX720896:LVX720901 MFT720896:MFT720901 MPP720896:MPP720901 MZL720896:MZL720901 NJH720896:NJH720901 NTD720896:NTD720901 OCZ720896:OCZ720901 OMV720896:OMV720901 OWR720896:OWR720901 PGN720896:PGN720901 PQJ720896:PQJ720901 QAF720896:QAF720901 QKB720896:QKB720901 QTX720896:QTX720901 RDT720896:RDT720901 RNP720896:RNP720901 RXL720896:RXL720901 SHH720896:SHH720901 SRD720896:SRD720901 TAZ720896:TAZ720901 TKV720896:TKV720901 TUR720896:TUR720901 UEN720896:UEN720901 UOJ720896:UOJ720901 UYF720896:UYF720901 VIB720896:VIB720901 VRX720896:VRX720901 WBT720896:WBT720901 WLP720896:WLP720901 WVL720896:WVL720901 D786432:D786437 IZ786432:IZ786437 SV786432:SV786437 ACR786432:ACR786437 AMN786432:AMN786437 AWJ786432:AWJ786437 BGF786432:BGF786437 BQB786432:BQB786437 BZX786432:BZX786437 CJT786432:CJT786437 CTP786432:CTP786437 DDL786432:DDL786437 DNH786432:DNH786437 DXD786432:DXD786437 EGZ786432:EGZ786437 EQV786432:EQV786437 FAR786432:FAR786437 FKN786432:FKN786437 FUJ786432:FUJ786437 GEF786432:GEF786437 GOB786432:GOB786437 GXX786432:GXX786437 HHT786432:HHT786437 HRP786432:HRP786437 IBL786432:IBL786437 ILH786432:ILH786437 IVD786432:IVD786437 JEZ786432:JEZ786437 JOV786432:JOV786437 JYR786432:JYR786437 KIN786432:KIN786437 KSJ786432:KSJ786437 LCF786432:LCF786437 LMB786432:LMB786437 LVX786432:LVX786437 MFT786432:MFT786437 MPP786432:MPP786437 MZL786432:MZL786437 NJH786432:NJH786437 NTD786432:NTD786437 OCZ786432:OCZ786437 OMV786432:OMV786437 OWR786432:OWR786437 PGN786432:PGN786437 PQJ786432:PQJ786437 QAF786432:QAF786437 QKB786432:QKB786437 QTX786432:QTX786437 RDT786432:RDT786437 RNP786432:RNP786437 RXL786432:RXL786437 SHH786432:SHH786437 SRD786432:SRD786437 TAZ786432:TAZ786437 TKV786432:TKV786437 TUR786432:TUR786437 UEN786432:UEN786437 UOJ786432:UOJ786437 UYF786432:UYF786437 VIB786432:VIB786437 VRX786432:VRX786437 WBT786432:WBT786437 WLP786432:WLP786437 WVL786432:WVL786437 D851968:D851973 IZ851968:IZ851973 SV851968:SV851973 ACR851968:ACR851973 AMN851968:AMN851973 AWJ851968:AWJ851973 BGF851968:BGF851973 BQB851968:BQB851973 BZX851968:BZX851973 CJT851968:CJT851973 CTP851968:CTP851973 DDL851968:DDL851973 DNH851968:DNH851973 DXD851968:DXD851973 EGZ851968:EGZ851973 EQV851968:EQV851973 FAR851968:FAR851973 FKN851968:FKN851973 FUJ851968:FUJ851973 GEF851968:GEF851973 GOB851968:GOB851973 GXX851968:GXX851973 HHT851968:HHT851973 HRP851968:HRP851973 IBL851968:IBL851973 ILH851968:ILH851973 IVD851968:IVD851973 JEZ851968:JEZ851973 JOV851968:JOV851973 JYR851968:JYR851973 KIN851968:KIN851973 KSJ851968:KSJ851973 LCF851968:LCF851973 LMB851968:LMB851973 LVX851968:LVX851973 MFT851968:MFT851973 MPP851968:MPP851973 MZL851968:MZL851973 NJH851968:NJH851973 NTD851968:NTD851973 OCZ851968:OCZ851973 OMV851968:OMV851973 OWR851968:OWR851973 PGN851968:PGN851973 PQJ851968:PQJ851973 QAF851968:QAF851973 QKB851968:QKB851973 QTX851968:QTX851973 RDT851968:RDT851973 RNP851968:RNP851973 RXL851968:RXL851973 SHH851968:SHH851973 SRD851968:SRD851973 TAZ851968:TAZ851973 TKV851968:TKV851973 TUR851968:TUR851973 UEN851968:UEN851973 UOJ851968:UOJ851973 UYF851968:UYF851973 VIB851968:VIB851973 VRX851968:VRX851973 WBT851968:WBT851973 WLP851968:WLP851973 WVL851968:WVL851973 D917504:D917509 IZ917504:IZ917509 SV917504:SV917509 ACR917504:ACR917509 AMN917504:AMN917509 AWJ917504:AWJ917509 BGF917504:BGF917509 BQB917504:BQB917509 BZX917504:BZX917509 CJT917504:CJT917509 CTP917504:CTP917509 DDL917504:DDL917509 DNH917504:DNH917509 DXD917504:DXD917509 EGZ917504:EGZ917509 EQV917504:EQV917509 FAR917504:FAR917509 FKN917504:FKN917509 FUJ917504:FUJ917509 GEF917504:GEF917509 GOB917504:GOB917509 GXX917504:GXX917509 HHT917504:HHT917509 HRP917504:HRP917509 IBL917504:IBL917509 ILH917504:ILH917509 IVD917504:IVD917509 JEZ917504:JEZ917509 JOV917504:JOV917509 JYR917504:JYR917509 KIN917504:KIN917509 KSJ917504:KSJ917509 LCF917504:LCF917509 LMB917504:LMB917509 LVX917504:LVX917509 MFT917504:MFT917509 MPP917504:MPP917509 MZL917504:MZL917509 NJH917504:NJH917509 NTD917504:NTD917509 OCZ917504:OCZ917509 OMV917504:OMV917509 OWR917504:OWR917509 PGN917504:PGN917509 PQJ917504:PQJ917509 QAF917504:QAF917509 QKB917504:QKB917509 QTX917504:QTX917509 RDT917504:RDT917509 RNP917504:RNP917509 RXL917504:RXL917509 SHH917504:SHH917509 SRD917504:SRD917509 TAZ917504:TAZ917509 TKV917504:TKV917509 TUR917504:TUR917509 UEN917504:UEN917509 UOJ917504:UOJ917509 UYF917504:UYF917509 VIB917504:VIB917509 VRX917504:VRX917509 WBT917504:WBT917509 WLP917504:WLP917509 WVL917504:WVL917509 D983040:D983045 IZ983040:IZ983045 SV983040:SV983045 ACR983040:ACR983045 AMN983040:AMN983045 AWJ983040:AWJ983045 BGF983040:BGF983045 BQB983040:BQB983045 BZX983040:BZX983045 CJT983040:CJT983045 CTP983040:CTP983045 DDL983040:DDL983045 DNH983040:DNH983045 DXD983040:DXD983045 EGZ983040:EGZ983045 EQV983040:EQV983045 FAR983040:FAR983045 FKN983040:FKN983045 FUJ983040:FUJ983045 GEF983040:GEF983045 GOB983040:GOB983045 GXX983040:GXX983045 HHT983040:HHT983045 HRP983040:HRP983045 IBL983040:IBL983045 ILH983040:ILH983045 IVD983040:IVD983045 JEZ983040:JEZ983045 JOV983040:JOV983045 JYR983040:JYR983045 KIN983040:KIN983045 KSJ983040:KSJ983045 LCF983040:LCF983045 LMB983040:LMB983045 LVX983040:LVX983045 MFT983040:MFT983045 MPP983040:MPP983045 MZL983040:MZL983045 NJH983040:NJH983045 NTD983040:NTD983045 OCZ983040:OCZ983045 OMV983040:OMV983045 OWR983040:OWR983045 PGN983040:PGN983045 PQJ983040:PQJ983045 QAF983040:QAF983045 QKB983040:QKB983045 QTX983040:QTX983045 RDT983040:RDT983045 RNP983040:RNP983045 RXL983040:RXL983045 SHH983040:SHH983045 SRD983040:SRD983045 TAZ983040:TAZ983045 TKV983040:TKV983045 TUR983040:TUR983045 UEN983040:UEN983045 UOJ983040:UOJ983045 UYF983040:UYF983045 VIB983040:VIB983045 VRX983040:VRX983045 WBT983040:WBT983045 WLP983040:WLP983045 WVL983040:WVL983045 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D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D65523 IZ65523 SV65523 ACR65523 AMN65523 AWJ65523 BGF65523 BQB65523 BZX65523 CJT65523 CTP65523 DDL65523 DNH65523 DXD65523 EGZ65523 EQV65523 FAR65523 FKN65523 FUJ65523 GEF65523 GOB65523 GXX65523 HHT65523 HRP65523 IBL65523 ILH65523 IVD65523 JEZ65523 JOV65523 JYR65523 KIN65523 KSJ65523 LCF65523 LMB65523 LVX65523 MFT65523 MPP65523 MZL65523 NJH65523 NTD65523 OCZ65523 OMV65523 OWR65523 PGN65523 PQJ65523 QAF65523 QKB65523 QTX65523 RDT65523 RNP65523 RXL65523 SHH65523 SRD65523 TAZ65523 TKV65523 TUR65523 UEN65523 UOJ65523 UYF65523 VIB65523 VRX65523 WBT65523 WLP65523 WVL65523 D131059 IZ131059 SV131059 ACR131059 AMN131059 AWJ131059 BGF131059 BQB131059 BZX131059 CJT131059 CTP131059 DDL131059 DNH131059 DXD131059 EGZ131059 EQV131059 FAR131059 FKN131059 FUJ131059 GEF131059 GOB131059 GXX131059 HHT131059 HRP131059 IBL131059 ILH131059 IVD131059 JEZ131059 JOV131059 JYR131059 KIN131059 KSJ131059 LCF131059 LMB131059 LVX131059 MFT131059 MPP131059 MZL131059 NJH131059 NTD131059 OCZ131059 OMV131059 OWR131059 PGN131059 PQJ131059 QAF131059 QKB131059 QTX131059 RDT131059 RNP131059 RXL131059 SHH131059 SRD131059 TAZ131059 TKV131059 TUR131059 UEN131059 UOJ131059 UYF131059 VIB131059 VRX131059 WBT131059 WLP131059 WVL131059 D196595 IZ196595 SV196595 ACR196595 AMN196595 AWJ196595 BGF196595 BQB196595 BZX196595 CJT196595 CTP196595 DDL196595 DNH196595 DXD196595 EGZ196595 EQV196595 FAR196595 FKN196595 FUJ196595 GEF196595 GOB196595 GXX196595 HHT196595 HRP196595 IBL196595 ILH196595 IVD196595 JEZ196595 JOV196595 JYR196595 KIN196595 KSJ196595 LCF196595 LMB196595 LVX196595 MFT196595 MPP196595 MZL196595 NJH196595 NTD196595 OCZ196595 OMV196595 OWR196595 PGN196595 PQJ196595 QAF196595 QKB196595 QTX196595 RDT196595 RNP196595 RXL196595 SHH196595 SRD196595 TAZ196595 TKV196595 TUR196595 UEN196595 UOJ196595 UYF196595 VIB196595 VRX196595 WBT196595 WLP196595 WVL196595 D262131 IZ262131 SV262131 ACR262131 AMN262131 AWJ262131 BGF262131 BQB262131 BZX262131 CJT262131 CTP262131 DDL262131 DNH262131 DXD262131 EGZ262131 EQV262131 FAR262131 FKN262131 FUJ262131 GEF262131 GOB262131 GXX262131 HHT262131 HRP262131 IBL262131 ILH262131 IVD262131 JEZ262131 JOV262131 JYR262131 KIN262131 KSJ262131 LCF262131 LMB262131 LVX262131 MFT262131 MPP262131 MZL262131 NJH262131 NTD262131 OCZ262131 OMV262131 OWR262131 PGN262131 PQJ262131 QAF262131 QKB262131 QTX262131 RDT262131 RNP262131 RXL262131 SHH262131 SRD262131 TAZ262131 TKV262131 TUR262131 UEN262131 UOJ262131 UYF262131 VIB262131 VRX262131 WBT262131 WLP262131 WVL262131 D327667 IZ327667 SV327667 ACR327667 AMN327667 AWJ327667 BGF327667 BQB327667 BZX327667 CJT327667 CTP327667 DDL327667 DNH327667 DXD327667 EGZ327667 EQV327667 FAR327667 FKN327667 FUJ327667 GEF327667 GOB327667 GXX327667 HHT327667 HRP327667 IBL327667 ILH327667 IVD327667 JEZ327667 JOV327667 JYR327667 KIN327667 KSJ327667 LCF327667 LMB327667 LVX327667 MFT327667 MPP327667 MZL327667 NJH327667 NTD327667 OCZ327667 OMV327667 OWR327667 PGN327667 PQJ327667 QAF327667 QKB327667 QTX327667 RDT327667 RNP327667 RXL327667 SHH327667 SRD327667 TAZ327667 TKV327667 TUR327667 UEN327667 UOJ327667 UYF327667 VIB327667 VRX327667 WBT327667 WLP327667 WVL327667 D393203 IZ393203 SV393203 ACR393203 AMN393203 AWJ393203 BGF393203 BQB393203 BZX393203 CJT393203 CTP393203 DDL393203 DNH393203 DXD393203 EGZ393203 EQV393203 FAR393203 FKN393203 FUJ393203 GEF393203 GOB393203 GXX393203 HHT393203 HRP393203 IBL393203 ILH393203 IVD393203 JEZ393203 JOV393203 JYR393203 KIN393203 KSJ393203 LCF393203 LMB393203 LVX393203 MFT393203 MPP393203 MZL393203 NJH393203 NTD393203 OCZ393203 OMV393203 OWR393203 PGN393203 PQJ393203 QAF393203 QKB393203 QTX393203 RDT393203 RNP393203 RXL393203 SHH393203 SRD393203 TAZ393203 TKV393203 TUR393203 UEN393203 UOJ393203 UYF393203 VIB393203 VRX393203 WBT393203 WLP393203 WVL393203 D458739 IZ458739 SV458739 ACR458739 AMN458739 AWJ458739 BGF458739 BQB458739 BZX458739 CJT458739 CTP458739 DDL458739 DNH458739 DXD458739 EGZ458739 EQV458739 FAR458739 FKN458739 FUJ458739 GEF458739 GOB458739 GXX458739 HHT458739 HRP458739 IBL458739 ILH458739 IVD458739 JEZ458739 JOV458739 JYR458739 KIN458739 KSJ458739 LCF458739 LMB458739 LVX458739 MFT458739 MPP458739 MZL458739 NJH458739 NTD458739 OCZ458739 OMV458739 OWR458739 PGN458739 PQJ458739 QAF458739 QKB458739 QTX458739 RDT458739 RNP458739 RXL458739 SHH458739 SRD458739 TAZ458739 TKV458739 TUR458739 UEN458739 UOJ458739 UYF458739 VIB458739 VRX458739 WBT458739 WLP458739 WVL458739 D524275 IZ524275 SV524275 ACR524275 AMN524275 AWJ524275 BGF524275 BQB524275 BZX524275 CJT524275 CTP524275 DDL524275 DNH524275 DXD524275 EGZ524275 EQV524275 FAR524275 FKN524275 FUJ524275 GEF524275 GOB524275 GXX524275 HHT524275 HRP524275 IBL524275 ILH524275 IVD524275 JEZ524275 JOV524275 JYR524275 KIN524275 KSJ524275 LCF524275 LMB524275 LVX524275 MFT524275 MPP524275 MZL524275 NJH524275 NTD524275 OCZ524275 OMV524275 OWR524275 PGN524275 PQJ524275 QAF524275 QKB524275 QTX524275 RDT524275 RNP524275 RXL524275 SHH524275 SRD524275 TAZ524275 TKV524275 TUR524275 UEN524275 UOJ524275 UYF524275 VIB524275 VRX524275 WBT524275 WLP524275 WVL524275 D589811 IZ589811 SV589811 ACR589811 AMN589811 AWJ589811 BGF589811 BQB589811 BZX589811 CJT589811 CTP589811 DDL589811 DNH589811 DXD589811 EGZ589811 EQV589811 FAR589811 FKN589811 FUJ589811 GEF589811 GOB589811 GXX589811 HHT589811 HRP589811 IBL589811 ILH589811 IVD589811 JEZ589811 JOV589811 JYR589811 KIN589811 KSJ589811 LCF589811 LMB589811 LVX589811 MFT589811 MPP589811 MZL589811 NJH589811 NTD589811 OCZ589811 OMV589811 OWR589811 PGN589811 PQJ589811 QAF589811 QKB589811 QTX589811 RDT589811 RNP589811 RXL589811 SHH589811 SRD589811 TAZ589811 TKV589811 TUR589811 UEN589811 UOJ589811 UYF589811 VIB589811 VRX589811 WBT589811 WLP589811 WVL589811 D655347 IZ655347 SV655347 ACR655347 AMN655347 AWJ655347 BGF655347 BQB655347 BZX655347 CJT655347 CTP655347 DDL655347 DNH655347 DXD655347 EGZ655347 EQV655347 FAR655347 FKN655347 FUJ655347 GEF655347 GOB655347 GXX655347 HHT655347 HRP655347 IBL655347 ILH655347 IVD655347 JEZ655347 JOV655347 JYR655347 KIN655347 KSJ655347 LCF655347 LMB655347 LVX655347 MFT655347 MPP655347 MZL655347 NJH655347 NTD655347 OCZ655347 OMV655347 OWR655347 PGN655347 PQJ655347 QAF655347 QKB655347 QTX655347 RDT655347 RNP655347 RXL655347 SHH655347 SRD655347 TAZ655347 TKV655347 TUR655347 UEN655347 UOJ655347 UYF655347 VIB655347 VRX655347 WBT655347 WLP655347 WVL655347 D720883 IZ720883 SV720883 ACR720883 AMN720883 AWJ720883 BGF720883 BQB720883 BZX720883 CJT720883 CTP720883 DDL720883 DNH720883 DXD720883 EGZ720883 EQV720883 FAR720883 FKN720883 FUJ720883 GEF720883 GOB720883 GXX720883 HHT720883 HRP720883 IBL720883 ILH720883 IVD720883 JEZ720883 JOV720883 JYR720883 KIN720883 KSJ720883 LCF720883 LMB720883 LVX720883 MFT720883 MPP720883 MZL720883 NJH720883 NTD720883 OCZ720883 OMV720883 OWR720883 PGN720883 PQJ720883 QAF720883 QKB720883 QTX720883 RDT720883 RNP720883 RXL720883 SHH720883 SRD720883 TAZ720883 TKV720883 TUR720883 UEN720883 UOJ720883 UYF720883 VIB720883 VRX720883 WBT720883 WLP720883 WVL720883 D786419 IZ786419 SV786419 ACR786419 AMN786419 AWJ786419 BGF786419 BQB786419 BZX786419 CJT786419 CTP786419 DDL786419 DNH786419 DXD786419 EGZ786419 EQV786419 FAR786419 FKN786419 FUJ786419 GEF786419 GOB786419 GXX786419 HHT786419 HRP786419 IBL786419 ILH786419 IVD786419 JEZ786419 JOV786419 JYR786419 KIN786419 KSJ786419 LCF786419 LMB786419 LVX786419 MFT786419 MPP786419 MZL786419 NJH786419 NTD786419 OCZ786419 OMV786419 OWR786419 PGN786419 PQJ786419 QAF786419 QKB786419 QTX786419 RDT786419 RNP786419 RXL786419 SHH786419 SRD786419 TAZ786419 TKV786419 TUR786419 UEN786419 UOJ786419 UYF786419 VIB786419 VRX786419 WBT786419 WLP786419 WVL786419 D851955 IZ851955 SV851955 ACR851955 AMN851955 AWJ851955 BGF851955 BQB851955 BZX851955 CJT851955 CTP851955 DDL851955 DNH851955 DXD851955 EGZ851955 EQV851955 FAR851955 FKN851955 FUJ851955 GEF851955 GOB851955 GXX851955 HHT851955 HRP851955 IBL851955 ILH851955 IVD851955 JEZ851955 JOV851955 JYR851955 KIN851955 KSJ851955 LCF851955 LMB851955 LVX851955 MFT851955 MPP851955 MZL851955 NJH851955 NTD851955 OCZ851955 OMV851955 OWR851955 PGN851955 PQJ851955 QAF851955 QKB851955 QTX851955 RDT851955 RNP851955 RXL851955 SHH851955 SRD851955 TAZ851955 TKV851955 TUR851955 UEN851955 UOJ851955 UYF851955 VIB851955 VRX851955 WBT851955 WLP851955 WVL851955 D917491 IZ917491 SV917491 ACR917491 AMN917491 AWJ917491 BGF917491 BQB917491 BZX917491 CJT917491 CTP917491 DDL917491 DNH917491 DXD917491 EGZ917491 EQV917491 FAR917491 FKN917491 FUJ917491 GEF917491 GOB917491 GXX917491 HHT917491 HRP917491 IBL917491 ILH917491 IVD917491 JEZ917491 JOV917491 JYR917491 KIN917491 KSJ917491 LCF917491 LMB917491 LVX917491 MFT917491 MPP917491 MZL917491 NJH917491 NTD917491 OCZ917491 OMV917491 OWR917491 PGN917491 PQJ917491 QAF917491 QKB917491 QTX917491 RDT917491 RNP917491 RXL917491 SHH917491 SRD917491 TAZ917491 TKV917491 TUR917491 UEN917491 UOJ917491 UYF917491 VIB917491 VRX917491 WBT917491 WLP917491 WVL917491 D983027 IZ983027 SV983027 ACR983027 AMN983027 AWJ983027 BGF983027 BQB983027 BZX983027 CJT983027 CTP983027 DDL983027 DNH983027 DXD983027 EGZ983027 EQV983027 FAR983027 FKN983027 FUJ983027 GEF983027 GOB983027 GXX983027 HHT983027 HRP983027 IBL983027 ILH983027 IVD983027 JEZ983027 JOV983027 JYR983027 KIN983027 KSJ983027 LCF983027 LMB983027 LVX983027 MFT983027 MPP983027 MZL983027 NJH983027 NTD983027 OCZ983027 OMV983027 OWR983027 PGN983027 PQJ983027 QAF983027 QKB983027 QTX983027 RDT983027 RNP983027 RXL983027 SHH983027 SRD983027 TAZ983027 TKV983027 TUR983027 UEN983027 UOJ983027 UYF983027 VIB983027 VRX983027 WBT983027 WLP983027 WVL983027 D12:D14 IZ12:IZ14 SV12:SV14 ACR12:ACR14 AMN12:AMN14 AWJ12:AWJ14 BGF12:BGF14 BQB12:BQB14 BZX12:BZX14 CJT12:CJT14 CTP12:CTP14 DDL12:DDL14 DNH12:DNH14 DXD12:DXD14 EGZ12:EGZ14 EQV12:EQV14 FAR12:FAR14 FKN12:FKN14 FUJ12:FUJ14 GEF12:GEF14 GOB12:GOB14 GXX12:GXX14 HHT12:HHT14 HRP12:HRP14 IBL12:IBL14 ILH12:ILH14 IVD12:IVD14 JEZ12:JEZ14 JOV12:JOV14 JYR12:JYR14 KIN12:KIN14 KSJ12:KSJ14 LCF12:LCF14 LMB12:LMB14 LVX12:LVX14 MFT12:MFT14 MPP12:MPP14 MZL12:MZL14 NJH12:NJH14 NTD12:NTD14 OCZ12:OCZ14 OMV12:OMV14 OWR12:OWR14 PGN12:PGN14 PQJ12:PQJ14 QAF12:QAF14 QKB12:QKB14 QTX12:QTX14 RDT12:RDT14 RNP12:RNP14 RXL12:RXL14 SHH12:SHH14 SRD12:SRD14 TAZ12:TAZ14 TKV12:TKV14 TUR12:TUR14 UEN12:UEN14 UOJ12:UOJ14 UYF12:UYF14 VIB12:VIB14 VRX12:VRX14 WBT12:WBT14 WLP12:WLP14 WVL12:WVL14 D65529:D65534 IZ65529:IZ65534 SV65529:SV65534 ACR65529:ACR65534 AMN65529:AMN65534 AWJ65529:AWJ65534 BGF65529:BGF65534 BQB65529:BQB65534 BZX65529:BZX65534 CJT65529:CJT65534 CTP65529:CTP65534 DDL65529:DDL65534 DNH65529:DNH65534 DXD65529:DXD65534 EGZ65529:EGZ65534 EQV65529:EQV65534 FAR65529:FAR65534 FKN65529:FKN65534 FUJ65529:FUJ65534 GEF65529:GEF65534 GOB65529:GOB65534 GXX65529:GXX65534 HHT65529:HHT65534 HRP65529:HRP65534 IBL65529:IBL65534 ILH65529:ILH65534 IVD65529:IVD65534 JEZ65529:JEZ65534 JOV65529:JOV65534 JYR65529:JYR65534 KIN65529:KIN65534 KSJ65529:KSJ65534 LCF65529:LCF65534 LMB65529:LMB65534 LVX65529:LVX65534 MFT65529:MFT65534 MPP65529:MPP65534 MZL65529:MZL65534 NJH65529:NJH65534 NTD65529:NTD65534 OCZ65529:OCZ65534 OMV65529:OMV65534 OWR65529:OWR65534 PGN65529:PGN65534 PQJ65529:PQJ65534 QAF65529:QAF65534 QKB65529:QKB65534 QTX65529:QTX65534 RDT65529:RDT65534 RNP65529:RNP65534 RXL65529:RXL65534 SHH65529:SHH65534 SRD65529:SRD65534 TAZ65529:TAZ65534 TKV65529:TKV65534 TUR65529:TUR65534 UEN65529:UEN65534 UOJ65529:UOJ65534 UYF65529:UYF65534 VIB65529:VIB65534 VRX65529:VRX65534 WBT65529:WBT65534 WLP65529:WLP65534 WVL65529:WVL65534 D131065:D131070 IZ131065:IZ131070 SV131065:SV131070 ACR131065:ACR131070 AMN131065:AMN131070 AWJ131065:AWJ131070 BGF131065:BGF131070 BQB131065:BQB131070 BZX131065:BZX131070 CJT131065:CJT131070 CTP131065:CTP131070 DDL131065:DDL131070 DNH131065:DNH131070 DXD131065:DXD131070 EGZ131065:EGZ131070 EQV131065:EQV131070 FAR131065:FAR131070 FKN131065:FKN131070 FUJ131065:FUJ131070 GEF131065:GEF131070 GOB131065:GOB131070 GXX131065:GXX131070 HHT131065:HHT131070 HRP131065:HRP131070 IBL131065:IBL131070 ILH131065:ILH131070 IVD131065:IVD131070 JEZ131065:JEZ131070 JOV131065:JOV131070 JYR131065:JYR131070 KIN131065:KIN131070 KSJ131065:KSJ131070 LCF131065:LCF131070 LMB131065:LMB131070 LVX131065:LVX131070 MFT131065:MFT131070 MPP131065:MPP131070 MZL131065:MZL131070 NJH131065:NJH131070 NTD131065:NTD131070 OCZ131065:OCZ131070 OMV131065:OMV131070 OWR131065:OWR131070 PGN131065:PGN131070 PQJ131065:PQJ131070 QAF131065:QAF131070 QKB131065:QKB131070 QTX131065:QTX131070 RDT131065:RDT131070 RNP131065:RNP131070 RXL131065:RXL131070 SHH131065:SHH131070 SRD131065:SRD131070 TAZ131065:TAZ131070 TKV131065:TKV131070 TUR131065:TUR131070 UEN131065:UEN131070 UOJ131065:UOJ131070 UYF131065:UYF131070 VIB131065:VIB131070 VRX131065:VRX131070 WBT131065:WBT131070 WLP131065:WLP131070 WVL131065:WVL131070 D196601:D196606 IZ196601:IZ196606 SV196601:SV196606 ACR196601:ACR196606 AMN196601:AMN196606 AWJ196601:AWJ196606 BGF196601:BGF196606 BQB196601:BQB196606 BZX196601:BZX196606 CJT196601:CJT196606 CTP196601:CTP196606 DDL196601:DDL196606 DNH196601:DNH196606 DXD196601:DXD196606 EGZ196601:EGZ196606 EQV196601:EQV196606 FAR196601:FAR196606 FKN196601:FKN196606 FUJ196601:FUJ196606 GEF196601:GEF196606 GOB196601:GOB196606 GXX196601:GXX196606 HHT196601:HHT196606 HRP196601:HRP196606 IBL196601:IBL196606 ILH196601:ILH196606 IVD196601:IVD196606 JEZ196601:JEZ196606 JOV196601:JOV196606 JYR196601:JYR196606 KIN196601:KIN196606 KSJ196601:KSJ196606 LCF196601:LCF196606 LMB196601:LMB196606 LVX196601:LVX196606 MFT196601:MFT196606 MPP196601:MPP196606 MZL196601:MZL196606 NJH196601:NJH196606 NTD196601:NTD196606 OCZ196601:OCZ196606 OMV196601:OMV196606 OWR196601:OWR196606 PGN196601:PGN196606 PQJ196601:PQJ196606 QAF196601:QAF196606 QKB196601:QKB196606 QTX196601:QTX196606 RDT196601:RDT196606 RNP196601:RNP196606 RXL196601:RXL196606 SHH196601:SHH196606 SRD196601:SRD196606 TAZ196601:TAZ196606 TKV196601:TKV196606 TUR196601:TUR196606 UEN196601:UEN196606 UOJ196601:UOJ196606 UYF196601:UYF196606 VIB196601:VIB196606 VRX196601:VRX196606 WBT196601:WBT196606 WLP196601:WLP196606 WVL196601:WVL196606 D262137:D262142 IZ262137:IZ262142 SV262137:SV262142 ACR262137:ACR262142 AMN262137:AMN262142 AWJ262137:AWJ262142 BGF262137:BGF262142 BQB262137:BQB262142 BZX262137:BZX262142 CJT262137:CJT262142 CTP262137:CTP262142 DDL262137:DDL262142 DNH262137:DNH262142 DXD262137:DXD262142 EGZ262137:EGZ262142 EQV262137:EQV262142 FAR262137:FAR262142 FKN262137:FKN262142 FUJ262137:FUJ262142 GEF262137:GEF262142 GOB262137:GOB262142 GXX262137:GXX262142 HHT262137:HHT262142 HRP262137:HRP262142 IBL262137:IBL262142 ILH262137:ILH262142 IVD262137:IVD262142 JEZ262137:JEZ262142 JOV262137:JOV262142 JYR262137:JYR262142 KIN262137:KIN262142 KSJ262137:KSJ262142 LCF262137:LCF262142 LMB262137:LMB262142 LVX262137:LVX262142 MFT262137:MFT262142 MPP262137:MPP262142 MZL262137:MZL262142 NJH262137:NJH262142 NTD262137:NTD262142 OCZ262137:OCZ262142 OMV262137:OMV262142 OWR262137:OWR262142 PGN262137:PGN262142 PQJ262137:PQJ262142 QAF262137:QAF262142 QKB262137:QKB262142 QTX262137:QTX262142 RDT262137:RDT262142 RNP262137:RNP262142 RXL262137:RXL262142 SHH262137:SHH262142 SRD262137:SRD262142 TAZ262137:TAZ262142 TKV262137:TKV262142 TUR262137:TUR262142 UEN262137:UEN262142 UOJ262137:UOJ262142 UYF262137:UYF262142 VIB262137:VIB262142 VRX262137:VRX262142 WBT262137:WBT262142 WLP262137:WLP262142 WVL262137:WVL262142 D327673:D327678 IZ327673:IZ327678 SV327673:SV327678 ACR327673:ACR327678 AMN327673:AMN327678 AWJ327673:AWJ327678 BGF327673:BGF327678 BQB327673:BQB327678 BZX327673:BZX327678 CJT327673:CJT327678 CTP327673:CTP327678 DDL327673:DDL327678 DNH327673:DNH327678 DXD327673:DXD327678 EGZ327673:EGZ327678 EQV327673:EQV327678 FAR327673:FAR327678 FKN327673:FKN327678 FUJ327673:FUJ327678 GEF327673:GEF327678 GOB327673:GOB327678 GXX327673:GXX327678 HHT327673:HHT327678 HRP327673:HRP327678 IBL327673:IBL327678 ILH327673:ILH327678 IVD327673:IVD327678 JEZ327673:JEZ327678 JOV327673:JOV327678 JYR327673:JYR327678 KIN327673:KIN327678 KSJ327673:KSJ327678 LCF327673:LCF327678 LMB327673:LMB327678 LVX327673:LVX327678 MFT327673:MFT327678 MPP327673:MPP327678 MZL327673:MZL327678 NJH327673:NJH327678 NTD327673:NTD327678 OCZ327673:OCZ327678 OMV327673:OMV327678 OWR327673:OWR327678 PGN327673:PGN327678 PQJ327673:PQJ327678 QAF327673:QAF327678 QKB327673:QKB327678 QTX327673:QTX327678 RDT327673:RDT327678 RNP327673:RNP327678 RXL327673:RXL327678 SHH327673:SHH327678 SRD327673:SRD327678 TAZ327673:TAZ327678 TKV327673:TKV327678 TUR327673:TUR327678 UEN327673:UEN327678 UOJ327673:UOJ327678 UYF327673:UYF327678 VIB327673:VIB327678 VRX327673:VRX327678 WBT327673:WBT327678 WLP327673:WLP327678 WVL327673:WVL327678 D393209:D393214 IZ393209:IZ393214 SV393209:SV393214 ACR393209:ACR393214 AMN393209:AMN393214 AWJ393209:AWJ393214 BGF393209:BGF393214 BQB393209:BQB393214 BZX393209:BZX393214 CJT393209:CJT393214 CTP393209:CTP393214 DDL393209:DDL393214 DNH393209:DNH393214 DXD393209:DXD393214 EGZ393209:EGZ393214 EQV393209:EQV393214 FAR393209:FAR393214 FKN393209:FKN393214 FUJ393209:FUJ393214 GEF393209:GEF393214 GOB393209:GOB393214 GXX393209:GXX393214 HHT393209:HHT393214 HRP393209:HRP393214 IBL393209:IBL393214 ILH393209:ILH393214 IVD393209:IVD393214 JEZ393209:JEZ393214 JOV393209:JOV393214 JYR393209:JYR393214 KIN393209:KIN393214 KSJ393209:KSJ393214 LCF393209:LCF393214 LMB393209:LMB393214 LVX393209:LVX393214 MFT393209:MFT393214 MPP393209:MPP393214 MZL393209:MZL393214 NJH393209:NJH393214 NTD393209:NTD393214 OCZ393209:OCZ393214 OMV393209:OMV393214 OWR393209:OWR393214 PGN393209:PGN393214 PQJ393209:PQJ393214 QAF393209:QAF393214 QKB393209:QKB393214 QTX393209:QTX393214 RDT393209:RDT393214 RNP393209:RNP393214 RXL393209:RXL393214 SHH393209:SHH393214 SRD393209:SRD393214 TAZ393209:TAZ393214 TKV393209:TKV393214 TUR393209:TUR393214 UEN393209:UEN393214 UOJ393209:UOJ393214 UYF393209:UYF393214 VIB393209:VIB393214 VRX393209:VRX393214 WBT393209:WBT393214 WLP393209:WLP393214 WVL393209:WVL393214 D458745:D458750 IZ458745:IZ458750 SV458745:SV458750 ACR458745:ACR458750 AMN458745:AMN458750 AWJ458745:AWJ458750 BGF458745:BGF458750 BQB458745:BQB458750 BZX458745:BZX458750 CJT458745:CJT458750 CTP458745:CTP458750 DDL458745:DDL458750 DNH458745:DNH458750 DXD458745:DXD458750 EGZ458745:EGZ458750 EQV458745:EQV458750 FAR458745:FAR458750 FKN458745:FKN458750 FUJ458745:FUJ458750 GEF458745:GEF458750 GOB458745:GOB458750 GXX458745:GXX458750 HHT458745:HHT458750 HRP458745:HRP458750 IBL458745:IBL458750 ILH458745:ILH458750 IVD458745:IVD458750 JEZ458745:JEZ458750 JOV458745:JOV458750 JYR458745:JYR458750 KIN458745:KIN458750 KSJ458745:KSJ458750 LCF458745:LCF458750 LMB458745:LMB458750 LVX458745:LVX458750 MFT458745:MFT458750 MPP458745:MPP458750 MZL458745:MZL458750 NJH458745:NJH458750 NTD458745:NTD458750 OCZ458745:OCZ458750 OMV458745:OMV458750 OWR458745:OWR458750 PGN458745:PGN458750 PQJ458745:PQJ458750 QAF458745:QAF458750 QKB458745:QKB458750 QTX458745:QTX458750 RDT458745:RDT458750 RNP458745:RNP458750 RXL458745:RXL458750 SHH458745:SHH458750 SRD458745:SRD458750 TAZ458745:TAZ458750 TKV458745:TKV458750 TUR458745:TUR458750 UEN458745:UEN458750 UOJ458745:UOJ458750 UYF458745:UYF458750 VIB458745:VIB458750 VRX458745:VRX458750 WBT458745:WBT458750 WLP458745:WLP458750 WVL458745:WVL458750 D524281:D524286 IZ524281:IZ524286 SV524281:SV524286 ACR524281:ACR524286 AMN524281:AMN524286 AWJ524281:AWJ524286 BGF524281:BGF524286 BQB524281:BQB524286 BZX524281:BZX524286 CJT524281:CJT524286 CTP524281:CTP524286 DDL524281:DDL524286 DNH524281:DNH524286 DXD524281:DXD524286 EGZ524281:EGZ524286 EQV524281:EQV524286 FAR524281:FAR524286 FKN524281:FKN524286 FUJ524281:FUJ524286 GEF524281:GEF524286 GOB524281:GOB524286 GXX524281:GXX524286 HHT524281:HHT524286 HRP524281:HRP524286 IBL524281:IBL524286 ILH524281:ILH524286 IVD524281:IVD524286 JEZ524281:JEZ524286 JOV524281:JOV524286 JYR524281:JYR524286 KIN524281:KIN524286 KSJ524281:KSJ524286 LCF524281:LCF524286 LMB524281:LMB524286 LVX524281:LVX524286 MFT524281:MFT524286 MPP524281:MPP524286 MZL524281:MZL524286 NJH524281:NJH524286 NTD524281:NTD524286 OCZ524281:OCZ524286 OMV524281:OMV524286 OWR524281:OWR524286 PGN524281:PGN524286 PQJ524281:PQJ524286 QAF524281:QAF524286 QKB524281:QKB524286 QTX524281:QTX524286 RDT524281:RDT524286 RNP524281:RNP524286 RXL524281:RXL524286 SHH524281:SHH524286 SRD524281:SRD524286 TAZ524281:TAZ524286 TKV524281:TKV524286 TUR524281:TUR524286 UEN524281:UEN524286 UOJ524281:UOJ524286 UYF524281:UYF524286 VIB524281:VIB524286 VRX524281:VRX524286 WBT524281:WBT524286 WLP524281:WLP524286 WVL524281:WVL524286 D589817:D589822 IZ589817:IZ589822 SV589817:SV589822 ACR589817:ACR589822 AMN589817:AMN589822 AWJ589817:AWJ589822 BGF589817:BGF589822 BQB589817:BQB589822 BZX589817:BZX589822 CJT589817:CJT589822 CTP589817:CTP589822 DDL589817:DDL589822 DNH589817:DNH589822 DXD589817:DXD589822 EGZ589817:EGZ589822 EQV589817:EQV589822 FAR589817:FAR589822 FKN589817:FKN589822 FUJ589817:FUJ589822 GEF589817:GEF589822 GOB589817:GOB589822 GXX589817:GXX589822 HHT589817:HHT589822 HRP589817:HRP589822 IBL589817:IBL589822 ILH589817:ILH589822 IVD589817:IVD589822 JEZ589817:JEZ589822 JOV589817:JOV589822 JYR589817:JYR589822 KIN589817:KIN589822 KSJ589817:KSJ589822 LCF589817:LCF589822 LMB589817:LMB589822 LVX589817:LVX589822 MFT589817:MFT589822 MPP589817:MPP589822 MZL589817:MZL589822 NJH589817:NJH589822 NTD589817:NTD589822 OCZ589817:OCZ589822 OMV589817:OMV589822 OWR589817:OWR589822 PGN589817:PGN589822 PQJ589817:PQJ589822 QAF589817:QAF589822 QKB589817:QKB589822 QTX589817:QTX589822 RDT589817:RDT589822 RNP589817:RNP589822 RXL589817:RXL589822 SHH589817:SHH589822 SRD589817:SRD589822 TAZ589817:TAZ589822 TKV589817:TKV589822 TUR589817:TUR589822 UEN589817:UEN589822 UOJ589817:UOJ589822 UYF589817:UYF589822 VIB589817:VIB589822 VRX589817:VRX589822 WBT589817:WBT589822 WLP589817:WLP589822 WVL589817:WVL589822 D655353:D655358 IZ655353:IZ655358 SV655353:SV655358 ACR655353:ACR655358 AMN655353:AMN655358 AWJ655353:AWJ655358 BGF655353:BGF655358 BQB655353:BQB655358 BZX655353:BZX655358 CJT655353:CJT655358 CTP655353:CTP655358 DDL655353:DDL655358 DNH655353:DNH655358 DXD655353:DXD655358 EGZ655353:EGZ655358 EQV655353:EQV655358 FAR655353:FAR655358 FKN655353:FKN655358 FUJ655353:FUJ655358 GEF655353:GEF655358 GOB655353:GOB655358 GXX655353:GXX655358 HHT655353:HHT655358 HRP655353:HRP655358 IBL655353:IBL655358 ILH655353:ILH655358 IVD655353:IVD655358 JEZ655353:JEZ655358 JOV655353:JOV655358 JYR655353:JYR655358 KIN655353:KIN655358 KSJ655353:KSJ655358 LCF655353:LCF655358 LMB655353:LMB655358 LVX655353:LVX655358 MFT655353:MFT655358 MPP655353:MPP655358 MZL655353:MZL655358 NJH655353:NJH655358 NTD655353:NTD655358 OCZ655353:OCZ655358 OMV655353:OMV655358 OWR655353:OWR655358 PGN655353:PGN655358 PQJ655353:PQJ655358 QAF655353:QAF655358 QKB655353:QKB655358 QTX655353:QTX655358 RDT655353:RDT655358 RNP655353:RNP655358 RXL655353:RXL655358 SHH655353:SHH655358 SRD655353:SRD655358 TAZ655353:TAZ655358 TKV655353:TKV655358 TUR655353:TUR655358 UEN655353:UEN655358 UOJ655353:UOJ655358 UYF655353:UYF655358 VIB655353:VIB655358 VRX655353:VRX655358 WBT655353:WBT655358 WLP655353:WLP655358 WVL655353:WVL655358 D720889:D720894 IZ720889:IZ720894 SV720889:SV720894 ACR720889:ACR720894 AMN720889:AMN720894 AWJ720889:AWJ720894 BGF720889:BGF720894 BQB720889:BQB720894 BZX720889:BZX720894 CJT720889:CJT720894 CTP720889:CTP720894 DDL720889:DDL720894 DNH720889:DNH720894 DXD720889:DXD720894 EGZ720889:EGZ720894 EQV720889:EQV720894 FAR720889:FAR720894 FKN720889:FKN720894 FUJ720889:FUJ720894 GEF720889:GEF720894 GOB720889:GOB720894 GXX720889:GXX720894 HHT720889:HHT720894 HRP720889:HRP720894 IBL720889:IBL720894 ILH720889:ILH720894 IVD720889:IVD720894 JEZ720889:JEZ720894 JOV720889:JOV720894 JYR720889:JYR720894 KIN720889:KIN720894 KSJ720889:KSJ720894 LCF720889:LCF720894 LMB720889:LMB720894 LVX720889:LVX720894 MFT720889:MFT720894 MPP720889:MPP720894 MZL720889:MZL720894 NJH720889:NJH720894 NTD720889:NTD720894 OCZ720889:OCZ720894 OMV720889:OMV720894 OWR720889:OWR720894 PGN720889:PGN720894 PQJ720889:PQJ720894 QAF720889:QAF720894 QKB720889:QKB720894 QTX720889:QTX720894 RDT720889:RDT720894 RNP720889:RNP720894 RXL720889:RXL720894 SHH720889:SHH720894 SRD720889:SRD720894 TAZ720889:TAZ720894 TKV720889:TKV720894 TUR720889:TUR720894 UEN720889:UEN720894 UOJ720889:UOJ720894 UYF720889:UYF720894 VIB720889:VIB720894 VRX720889:VRX720894 WBT720889:WBT720894 WLP720889:WLP720894 WVL720889:WVL720894 D786425:D786430 IZ786425:IZ786430 SV786425:SV786430 ACR786425:ACR786430 AMN786425:AMN786430 AWJ786425:AWJ786430 BGF786425:BGF786430 BQB786425:BQB786430 BZX786425:BZX786430 CJT786425:CJT786430 CTP786425:CTP786430 DDL786425:DDL786430 DNH786425:DNH786430 DXD786425:DXD786430 EGZ786425:EGZ786430 EQV786425:EQV786430 FAR786425:FAR786430 FKN786425:FKN786430 FUJ786425:FUJ786430 GEF786425:GEF786430 GOB786425:GOB786430 GXX786425:GXX786430 HHT786425:HHT786430 HRP786425:HRP786430 IBL786425:IBL786430 ILH786425:ILH786430 IVD786425:IVD786430 JEZ786425:JEZ786430 JOV786425:JOV786430 JYR786425:JYR786430 KIN786425:KIN786430 KSJ786425:KSJ786430 LCF786425:LCF786430 LMB786425:LMB786430 LVX786425:LVX786430 MFT786425:MFT786430 MPP786425:MPP786430 MZL786425:MZL786430 NJH786425:NJH786430 NTD786425:NTD786430 OCZ786425:OCZ786430 OMV786425:OMV786430 OWR786425:OWR786430 PGN786425:PGN786430 PQJ786425:PQJ786430 QAF786425:QAF786430 QKB786425:QKB786430 QTX786425:QTX786430 RDT786425:RDT786430 RNP786425:RNP786430 RXL786425:RXL786430 SHH786425:SHH786430 SRD786425:SRD786430 TAZ786425:TAZ786430 TKV786425:TKV786430 TUR786425:TUR786430 UEN786425:UEN786430 UOJ786425:UOJ786430 UYF786425:UYF786430 VIB786425:VIB786430 VRX786425:VRX786430 WBT786425:WBT786430 WLP786425:WLP786430 WVL786425:WVL786430 D851961:D851966 IZ851961:IZ851966 SV851961:SV851966 ACR851961:ACR851966 AMN851961:AMN851966 AWJ851961:AWJ851966 BGF851961:BGF851966 BQB851961:BQB851966 BZX851961:BZX851966 CJT851961:CJT851966 CTP851961:CTP851966 DDL851961:DDL851966 DNH851961:DNH851966 DXD851961:DXD851966 EGZ851961:EGZ851966 EQV851961:EQV851966 FAR851961:FAR851966 FKN851961:FKN851966 FUJ851961:FUJ851966 GEF851961:GEF851966 GOB851961:GOB851966 GXX851961:GXX851966 HHT851961:HHT851966 HRP851961:HRP851966 IBL851961:IBL851966 ILH851961:ILH851966 IVD851961:IVD851966 JEZ851961:JEZ851966 JOV851961:JOV851966 JYR851961:JYR851966 KIN851961:KIN851966 KSJ851961:KSJ851966 LCF851961:LCF851966 LMB851961:LMB851966 LVX851961:LVX851966 MFT851961:MFT851966 MPP851961:MPP851966 MZL851961:MZL851966 NJH851961:NJH851966 NTD851961:NTD851966 OCZ851961:OCZ851966 OMV851961:OMV851966 OWR851961:OWR851966 PGN851961:PGN851966 PQJ851961:PQJ851966 QAF851961:QAF851966 QKB851961:QKB851966 QTX851961:QTX851966 RDT851961:RDT851966 RNP851961:RNP851966 RXL851961:RXL851966 SHH851961:SHH851966 SRD851961:SRD851966 TAZ851961:TAZ851966 TKV851961:TKV851966 TUR851961:TUR851966 UEN851961:UEN851966 UOJ851961:UOJ851966 UYF851961:UYF851966 VIB851961:VIB851966 VRX851961:VRX851966 WBT851961:WBT851966 WLP851961:WLP851966 WVL851961:WVL851966 D917497:D917502 IZ917497:IZ917502 SV917497:SV917502 ACR917497:ACR917502 AMN917497:AMN917502 AWJ917497:AWJ917502 BGF917497:BGF917502 BQB917497:BQB917502 BZX917497:BZX917502 CJT917497:CJT917502 CTP917497:CTP917502 DDL917497:DDL917502 DNH917497:DNH917502 DXD917497:DXD917502 EGZ917497:EGZ917502 EQV917497:EQV917502 FAR917497:FAR917502 FKN917497:FKN917502 FUJ917497:FUJ917502 GEF917497:GEF917502 GOB917497:GOB917502 GXX917497:GXX917502 HHT917497:HHT917502 HRP917497:HRP917502 IBL917497:IBL917502 ILH917497:ILH917502 IVD917497:IVD917502 JEZ917497:JEZ917502 JOV917497:JOV917502 JYR917497:JYR917502 KIN917497:KIN917502 KSJ917497:KSJ917502 LCF917497:LCF917502 LMB917497:LMB917502 LVX917497:LVX917502 MFT917497:MFT917502 MPP917497:MPP917502 MZL917497:MZL917502 NJH917497:NJH917502 NTD917497:NTD917502 OCZ917497:OCZ917502 OMV917497:OMV917502 OWR917497:OWR917502 PGN917497:PGN917502 PQJ917497:PQJ917502 QAF917497:QAF917502 QKB917497:QKB917502 QTX917497:QTX917502 RDT917497:RDT917502 RNP917497:RNP917502 RXL917497:RXL917502 SHH917497:SHH917502 SRD917497:SRD917502 TAZ917497:TAZ917502 TKV917497:TKV917502 TUR917497:TUR917502 UEN917497:UEN917502 UOJ917497:UOJ917502 UYF917497:UYF917502 VIB917497:VIB917502 VRX917497:VRX917502 WBT917497:WBT917502 WLP917497:WLP917502 WVL917497:WVL917502 D983033:D983038 IZ983033:IZ983038 SV983033:SV983038 ACR983033:ACR983038 AMN983033:AMN983038 AWJ983033:AWJ983038 BGF983033:BGF983038 BQB983033:BQB983038 BZX983033:BZX983038 CJT983033:CJT983038 CTP983033:CTP983038 DDL983033:DDL983038 DNH983033:DNH983038 DXD983033:DXD983038 EGZ983033:EGZ983038 EQV983033:EQV983038 FAR983033:FAR983038 FKN983033:FKN983038 FUJ983033:FUJ983038 GEF983033:GEF983038 GOB983033:GOB983038 GXX983033:GXX983038 HHT983033:HHT983038 HRP983033:HRP983038 IBL983033:IBL983038 ILH983033:ILH983038 IVD983033:IVD983038 JEZ983033:JEZ983038 JOV983033:JOV983038 JYR983033:JYR983038 KIN983033:KIN983038 KSJ983033:KSJ983038 LCF983033:LCF983038 LMB983033:LMB983038 LVX983033:LVX983038 MFT983033:MFT983038 MPP983033:MPP983038 MZL983033:MZL983038 NJH983033:NJH983038 NTD983033:NTD983038 OCZ983033:OCZ983038 OMV983033:OMV983038 OWR983033:OWR983038 PGN983033:PGN983038 PQJ983033:PQJ983038 QAF983033:QAF983038 QKB983033:QKB983038 QTX983033:QTX983038 RDT983033:RDT983038 RNP983033:RNP983038 RXL983033:RXL983038 SHH983033:SHH983038 SRD983033:SRD983038 TAZ983033:TAZ983038 TKV983033:TKV983038 TUR983033:TUR983038 UEN983033:UEN983038 UOJ983033:UOJ983038 UYF983033:UYF983038 VIB983033:VIB983038 VRX983033:VRX983038 WBT983033:WBT983038 WLP983033:WLP983038 WVL983033:WVL983038">
      <formula1>$D$43:$D$377</formula1>
    </dataValidation>
    <dataValidation type="list" errorStyle="warning" allowBlank="1" showInputMessage="1" showErrorMessage="1" errorTitle="Factor" error="This factor is not included in the drop-down list. Is this the factor you want to use?" sqref="G65563:G65564 JC65563:JC65564 SY65563:SY65564 ACU65563:ACU65564 AMQ65563:AMQ65564 AWM65563:AWM65564 BGI65563:BGI65564 BQE65563:BQE65564 CAA65563:CAA65564 CJW65563:CJW65564 CTS65563:CTS65564 DDO65563:DDO65564 DNK65563:DNK65564 DXG65563:DXG65564 EHC65563:EHC65564 EQY65563:EQY65564 FAU65563:FAU65564 FKQ65563:FKQ65564 FUM65563:FUM65564 GEI65563:GEI65564 GOE65563:GOE65564 GYA65563:GYA65564 HHW65563:HHW65564 HRS65563:HRS65564 IBO65563:IBO65564 ILK65563:ILK65564 IVG65563:IVG65564 JFC65563:JFC65564 JOY65563:JOY65564 JYU65563:JYU65564 KIQ65563:KIQ65564 KSM65563:KSM65564 LCI65563:LCI65564 LME65563:LME65564 LWA65563:LWA65564 MFW65563:MFW65564 MPS65563:MPS65564 MZO65563:MZO65564 NJK65563:NJK65564 NTG65563:NTG65564 ODC65563:ODC65564 OMY65563:OMY65564 OWU65563:OWU65564 PGQ65563:PGQ65564 PQM65563:PQM65564 QAI65563:QAI65564 QKE65563:QKE65564 QUA65563:QUA65564 RDW65563:RDW65564 RNS65563:RNS65564 RXO65563:RXO65564 SHK65563:SHK65564 SRG65563:SRG65564 TBC65563:TBC65564 TKY65563:TKY65564 TUU65563:TUU65564 UEQ65563:UEQ65564 UOM65563:UOM65564 UYI65563:UYI65564 VIE65563:VIE65564 VSA65563:VSA65564 WBW65563:WBW65564 WLS65563:WLS65564 WVO65563:WVO65564 G131099:G131100 JC131099:JC131100 SY131099:SY131100 ACU131099:ACU131100 AMQ131099:AMQ131100 AWM131099:AWM131100 BGI131099:BGI131100 BQE131099:BQE131100 CAA131099:CAA131100 CJW131099:CJW131100 CTS131099:CTS131100 DDO131099:DDO131100 DNK131099:DNK131100 DXG131099:DXG131100 EHC131099:EHC131100 EQY131099:EQY131100 FAU131099:FAU131100 FKQ131099:FKQ131100 FUM131099:FUM131100 GEI131099:GEI131100 GOE131099:GOE131100 GYA131099:GYA131100 HHW131099:HHW131100 HRS131099:HRS131100 IBO131099:IBO131100 ILK131099:ILK131100 IVG131099:IVG131100 JFC131099:JFC131100 JOY131099:JOY131100 JYU131099:JYU131100 KIQ131099:KIQ131100 KSM131099:KSM131100 LCI131099:LCI131100 LME131099:LME131100 LWA131099:LWA131100 MFW131099:MFW131100 MPS131099:MPS131100 MZO131099:MZO131100 NJK131099:NJK131100 NTG131099:NTG131100 ODC131099:ODC131100 OMY131099:OMY131100 OWU131099:OWU131100 PGQ131099:PGQ131100 PQM131099:PQM131100 QAI131099:QAI131100 QKE131099:QKE131100 QUA131099:QUA131100 RDW131099:RDW131100 RNS131099:RNS131100 RXO131099:RXO131100 SHK131099:SHK131100 SRG131099:SRG131100 TBC131099:TBC131100 TKY131099:TKY131100 TUU131099:TUU131100 UEQ131099:UEQ131100 UOM131099:UOM131100 UYI131099:UYI131100 VIE131099:VIE131100 VSA131099:VSA131100 WBW131099:WBW131100 WLS131099:WLS131100 WVO131099:WVO131100 G196635:G196636 JC196635:JC196636 SY196635:SY196636 ACU196635:ACU196636 AMQ196635:AMQ196636 AWM196635:AWM196636 BGI196635:BGI196636 BQE196635:BQE196636 CAA196635:CAA196636 CJW196635:CJW196636 CTS196635:CTS196636 DDO196635:DDO196636 DNK196635:DNK196636 DXG196635:DXG196636 EHC196635:EHC196636 EQY196635:EQY196636 FAU196635:FAU196636 FKQ196635:FKQ196636 FUM196635:FUM196636 GEI196635:GEI196636 GOE196635:GOE196636 GYA196635:GYA196636 HHW196635:HHW196636 HRS196635:HRS196636 IBO196635:IBO196636 ILK196635:ILK196636 IVG196635:IVG196636 JFC196635:JFC196636 JOY196635:JOY196636 JYU196635:JYU196636 KIQ196635:KIQ196636 KSM196635:KSM196636 LCI196635:LCI196636 LME196635:LME196636 LWA196635:LWA196636 MFW196635:MFW196636 MPS196635:MPS196636 MZO196635:MZO196636 NJK196635:NJK196636 NTG196635:NTG196636 ODC196635:ODC196636 OMY196635:OMY196636 OWU196635:OWU196636 PGQ196635:PGQ196636 PQM196635:PQM196636 QAI196635:QAI196636 QKE196635:QKE196636 QUA196635:QUA196636 RDW196635:RDW196636 RNS196635:RNS196636 RXO196635:RXO196636 SHK196635:SHK196636 SRG196635:SRG196636 TBC196635:TBC196636 TKY196635:TKY196636 TUU196635:TUU196636 UEQ196635:UEQ196636 UOM196635:UOM196636 UYI196635:UYI196636 VIE196635:VIE196636 VSA196635:VSA196636 WBW196635:WBW196636 WLS196635:WLS196636 WVO196635:WVO196636 G262171:G262172 JC262171:JC262172 SY262171:SY262172 ACU262171:ACU262172 AMQ262171:AMQ262172 AWM262171:AWM262172 BGI262171:BGI262172 BQE262171:BQE262172 CAA262171:CAA262172 CJW262171:CJW262172 CTS262171:CTS262172 DDO262171:DDO262172 DNK262171:DNK262172 DXG262171:DXG262172 EHC262171:EHC262172 EQY262171:EQY262172 FAU262171:FAU262172 FKQ262171:FKQ262172 FUM262171:FUM262172 GEI262171:GEI262172 GOE262171:GOE262172 GYA262171:GYA262172 HHW262171:HHW262172 HRS262171:HRS262172 IBO262171:IBO262172 ILK262171:ILK262172 IVG262171:IVG262172 JFC262171:JFC262172 JOY262171:JOY262172 JYU262171:JYU262172 KIQ262171:KIQ262172 KSM262171:KSM262172 LCI262171:LCI262172 LME262171:LME262172 LWA262171:LWA262172 MFW262171:MFW262172 MPS262171:MPS262172 MZO262171:MZO262172 NJK262171:NJK262172 NTG262171:NTG262172 ODC262171:ODC262172 OMY262171:OMY262172 OWU262171:OWU262172 PGQ262171:PGQ262172 PQM262171:PQM262172 QAI262171:QAI262172 QKE262171:QKE262172 QUA262171:QUA262172 RDW262171:RDW262172 RNS262171:RNS262172 RXO262171:RXO262172 SHK262171:SHK262172 SRG262171:SRG262172 TBC262171:TBC262172 TKY262171:TKY262172 TUU262171:TUU262172 UEQ262171:UEQ262172 UOM262171:UOM262172 UYI262171:UYI262172 VIE262171:VIE262172 VSA262171:VSA262172 WBW262171:WBW262172 WLS262171:WLS262172 WVO262171:WVO262172 G327707:G327708 JC327707:JC327708 SY327707:SY327708 ACU327707:ACU327708 AMQ327707:AMQ327708 AWM327707:AWM327708 BGI327707:BGI327708 BQE327707:BQE327708 CAA327707:CAA327708 CJW327707:CJW327708 CTS327707:CTS327708 DDO327707:DDO327708 DNK327707:DNK327708 DXG327707:DXG327708 EHC327707:EHC327708 EQY327707:EQY327708 FAU327707:FAU327708 FKQ327707:FKQ327708 FUM327707:FUM327708 GEI327707:GEI327708 GOE327707:GOE327708 GYA327707:GYA327708 HHW327707:HHW327708 HRS327707:HRS327708 IBO327707:IBO327708 ILK327707:ILK327708 IVG327707:IVG327708 JFC327707:JFC327708 JOY327707:JOY327708 JYU327707:JYU327708 KIQ327707:KIQ327708 KSM327707:KSM327708 LCI327707:LCI327708 LME327707:LME327708 LWA327707:LWA327708 MFW327707:MFW327708 MPS327707:MPS327708 MZO327707:MZO327708 NJK327707:NJK327708 NTG327707:NTG327708 ODC327707:ODC327708 OMY327707:OMY327708 OWU327707:OWU327708 PGQ327707:PGQ327708 PQM327707:PQM327708 QAI327707:QAI327708 QKE327707:QKE327708 QUA327707:QUA327708 RDW327707:RDW327708 RNS327707:RNS327708 RXO327707:RXO327708 SHK327707:SHK327708 SRG327707:SRG327708 TBC327707:TBC327708 TKY327707:TKY327708 TUU327707:TUU327708 UEQ327707:UEQ327708 UOM327707:UOM327708 UYI327707:UYI327708 VIE327707:VIE327708 VSA327707:VSA327708 WBW327707:WBW327708 WLS327707:WLS327708 WVO327707:WVO327708 G393243:G393244 JC393243:JC393244 SY393243:SY393244 ACU393243:ACU393244 AMQ393243:AMQ393244 AWM393243:AWM393244 BGI393243:BGI393244 BQE393243:BQE393244 CAA393243:CAA393244 CJW393243:CJW393244 CTS393243:CTS393244 DDO393243:DDO393244 DNK393243:DNK393244 DXG393243:DXG393244 EHC393243:EHC393244 EQY393243:EQY393244 FAU393243:FAU393244 FKQ393243:FKQ393244 FUM393243:FUM393244 GEI393243:GEI393244 GOE393243:GOE393244 GYA393243:GYA393244 HHW393243:HHW393244 HRS393243:HRS393244 IBO393243:IBO393244 ILK393243:ILK393244 IVG393243:IVG393244 JFC393243:JFC393244 JOY393243:JOY393244 JYU393243:JYU393244 KIQ393243:KIQ393244 KSM393243:KSM393244 LCI393243:LCI393244 LME393243:LME393244 LWA393243:LWA393244 MFW393243:MFW393244 MPS393243:MPS393244 MZO393243:MZO393244 NJK393243:NJK393244 NTG393243:NTG393244 ODC393243:ODC393244 OMY393243:OMY393244 OWU393243:OWU393244 PGQ393243:PGQ393244 PQM393243:PQM393244 QAI393243:QAI393244 QKE393243:QKE393244 QUA393243:QUA393244 RDW393243:RDW393244 RNS393243:RNS393244 RXO393243:RXO393244 SHK393243:SHK393244 SRG393243:SRG393244 TBC393243:TBC393244 TKY393243:TKY393244 TUU393243:TUU393244 UEQ393243:UEQ393244 UOM393243:UOM393244 UYI393243:UYI393244 VIE393243:VIE393244 VSA393243:VSA393244 WBW393243:WBW393244 WLS393243:WLS393244 WVO393243:WVO393244 G458779:G458780 JC458779:JC458780 SY458779:SY458780 ACU458779:ACU458780 AMQ458779:AMQ458780 AWM458779:AWM458780 BGI458779:BGI458780 BQE458779:BQE458780 CAA458779:CAA458780 CJW458779:CJW458780 CTS458779:CTS458780 DDO458779:DDO458780 DNK458779:DNK458780 DXG458779:DXG458780 EHC458779:EHC458780 EQY458779:EQY458780 FAU458779:FAU458780 FKQ458779:FKQ458780 FUM458779:FUM458780 GEI458779:GEI458780 GOE458779:GOE458780 GYA458779:GYA458780 HHW458779:HHW458780 HRS458779:HRS458780 IBO458779:IBO458780 ILK458779:ILK458780 IVG458779:IVG458780 JFC458779:JFC458780 JOY458779:JOY458780 JYU458779:JYU458780 KIQ458779:KIQ458780 KSM458779:KSM458780 LCI458779:LCI458780 LME458779:LME458780 LWA458779:LWA458780 MFW458779:MFW458780 MPS458779:MPS458780 MZO458779:MZO458780 NJK458779:NJK458780 NTG458779:NTG458780 ODC458779:ODC458780 OMY458779:OMY458780 OWU458779:OWU458780 PGQ458779:PGQ458780 PQM458779:PQM458780 QAI458779:QAI458780 QKE458779:QKE458780 QUA458779:QUA458780 RDW458779:RDW458780 RNS458779:RNS458780 RXO458779:RXO458780 SHK458779:SHK458780 SRG458779:SRG458780 TBC458779:TBC458780 TKY458779:TKY458780 TUU458779:TUU458780 UEQ458779:UEQ458780 UOM458779:UOM458780 UYI458779:UYI458780 VIE458779:VIE458780 VSA458779:VSA458780 WBW458779:WBW458780 WLS458779:WLS458780 WVO458779:WVO458780 G524315:G524316 JC524315:JC524316 SY524315:SY524316 ACU524315:ACU524316 AMQ524315:AMQ524316 AWM524315:AWM524316 BGI524315:BGI524316 BQE524315:BQE524316 CAA524315:CAA524316 CJW524315:CJW524316 CTS524315:CTS524316 DDO524315:DDO524316 DNK524315:DNK524316 DXG524315:DXG524316 EHC524315:EHC524316 EQY524315:EQY524316 FAU524315:FAU524316 FKQ524315:FKQ524316 FUM524315:FUM524316 GEI524315:GEI524316 GOE524315:GOE524316 GYA524315:GYA524316 HHW524315:HHW524316 HRS524315:HRS524316 IBO524315:IBO524316 ILK524315:ILK524316 IVG524315:IVG524316 JFC524315:JFC524316 JOY524315:JOY524316 JYU524315:JYU524316 KIQ524315:KIQ524316 KSM524315:KSM524316 LCI524315:LCI524316 LME524315:LME524316 LWA524315:LWA524316 MFW524315:MFW524316 MPS524315:MPS524316 MZO524315:MZO524316 NJK524315:NJK524316 NTG524315:NTG524316 ODC524315:ODC524316 OMY524315:OMY524316 OWU524315:OWU524316 PGQ524315:PGQ524316 PQM524315:PQM524316 QAI524315:QAI524316 QKE524315:QKE524316 QUA524315:QUA524316 RDW524315:RDW524316 RNS524315:RNS524316 RXO524315:RXO524316 SHK524315:SHK524316 SRG524315:SRG524316 TBC524315:TBC524316 TKY524315:TKY524316 TUU524315:TUU524316 UEQ524315:UEQ524316 UOM524315:UOM524316 UYI524315:UYI524316 VIE524315:VIE524316 VSA524315:VSA524316 WBW524315:WBW524316 WLS524315:WLS524316 WVO524315:WVO524316 G589851:G589852 JC589851:JC589852 SY589851:SY589852 ACU589851:ACU589852 AMQ589851:AMQ589852 AWM589851:AWM589852 BGI589851:BGI589852 BQE589851:BQE589852 CAA589851:CAA589852 CJW589851:CJW589852 CTS589851:CTS589852 DDO589851:DDO589852 DNK589851:DNK589852 DXG589851:DXG589852 EHC589851:EHC589852 EQY589851:EQY589852 FAU589851:FAU589852 FKQ589851:FKQ589852 FUM589851:FUM589852 GEI589851:GEI589852 GOE589851:GOE589852 GYA589851:GYA589852 HHW589851:HHW589852 HRS589851:HRS589852 IBO589851:IBO589852 ILK589851:ILK589852 IVG589851:IVG589852 JFC589851:JFC589852 JOY589851:JOY589852 JYU589851:JYU589852 KIQ589851:KIQ589852 KSM589851:KSM589852 LCI589851:LCI589852 LME589851:LME589852 LWA589851:LWA589852 MFW589851:MFW589852 MPS589851:MPS589852 MZO589851:MZO589852 NJK589851:NJK589852 NTG589851:NTG589852 ODC589851:ODC589852 OMY589851:OMY589852 OWU589851:OWU589852 PGQ589851:PGQ589852 PQM589851:PQM589852 QAI589851:QAI589852 QKE589851:QKE589852 QUA589851:QUA589852 RDW589851:RDW589852 RNS589851:RNS589852 RXO589851:RXO589852 SHK589851:SHK589852 SRG589851:SRG589852 TBC589851:TBC589852 TKY589851:TKY589852 TUU589851:TUU589852 UEQ589851:UEQ589852 UOM589851:UOM589852 UYI589851:UYI589852 VIE589851:VIE589852 VSA589851:VSA589852 WBW589851:WBW589852 WLS589851:WLS589852 WVO589851:WVO589852 G655387:G655388 JC655387:JC655388 SY655387:SY655388 ACU655387:ACU655388 AMQ655387:AMQ655388 AWM655387:AWM655388 BGI655387:BGI655388 BQE655387:BQE655388 CAA655387:CAA655388 CJW655387:CJW655388 CTS655387:CTS655388 DDO655387:DDO655388 DNK655387:DNK655388 DXG655387:DXG655388 EHC655387:EHC655388 EQY655387:EQY655388 FAU655387:FAU655388 FKQ655387:FKQ655388 FUM655387:FUM655388 GEI655387:GEI655388 GOE655387:GOE655388 GYA655387:GYA655388 HHW655387:HHW655388 HRS655387:HRS655388 IBO655387:IBO655388 ILK655387:ILK655388 IVG655387:IVG655388 JFC655387:JFC655388 JOY655387:JOY655388 JYU655387:JYU655388 KIQ655387:KIQ655388 KSM655387:KSM655388 LCI655387:LCI655388 LME655387:LME655388 LWA655387:LWA655388 MFW655387:MFW655388 MPS655387:MPS655388 MZO655387:MZO655388 NJK655387:NJK655388 NTG655387:NTG655388 ODC655387:ODC655388 OMY655387:OMY655388 OWU655387:OWU655388 PGQ655387:PGQ655388 PQM655387:PQM655388 QAI655387:QAI655388 QKE655387:QKE655388 QUA655387:QUA655388 RDW655387:RDW655388 RNS655387:RNS655388 RXO655387:RXO655388 SHK655387:SHK655388 SRG655387:SRG655388 TBC655387:TBC655388 TKY655387:TKY655388 TUU655387:TUU655388 UEQ655387:UEQ655388 UOM655387:UOM655388 UYI655387:UYI655388 VIE655387:VIE655388 VSA655387:VSA655388 WBW655387:WBW655388 WLS655387:WLS655388 WVO655387:WVO655388 G720923:G720924 JC720923:JC720924 SY720923:SY720924 ACU720923:ACU720924 AMQ720923:AMQ720924 AWM720923:AWM720924 BGI720923:BGI720924 BQE720923:BQE720924 CAA720923:CAA720924 CJW720923:CJW720924 CTS720923:CTS720924 DDO720923:DDO720924 DNK720923:DNK720924 DXG720923:DXG720924 EHC720923:EHC720924 EQY720923:EQY720924 FAU720923:FAU720924 FKQ720923:FKQ720924 FUM720923:FUM720924 GEI720923:GEI720924 GOE720923:GOE720924 GYA720923:GYA720924 HHW720923:HHW720924 HRS720923:HRS720924 IBO720923:IBO720924 ILK720923:ILK720924 IVG720923:IVG720924 JFC720923:JFC720924 JOY720923:JOY720924 JYU720923:JYU720924 KIQ720923:KIQ720924 KSM720923:KSM720924 LCI720923:LCI720924 LME720923:LME720924 LWA720923:LWA720924 MFW720923:MFW720924 MPS720923:MPS720924 MZO720923:MZO720924 NJK720923:NJK720924 NTG720923:NTG720924 ODC720923:ODC720924 OMY720923:OMY720924 OWU720923:OWU720924 PGQ720923:PGQ720924 PQM720923:PQM720924 QAI720923:QAI720924 QKE720923:QKE720924 QUA720923:QUA720924 RDW720923:RDW720924 RNS720923:RNS720924 RXO720923:RXO720924 SHK720923:SHK720924 SRG720923:SRG720924 TBC720923:TBC720924 TKY720923:TKY720924 TUU720923:TUU720924 UEQ720923:UEQ720924 UOM720923:UOM720924 UYI720923:UYI720924 VIE720923:VIE720924 VSA720923:VSA720924 WBW720923:WBW720924 WLS720923:WLS720924 WVO720923:WVO720924 G786459:G786460 JC786459:JC786460 SY786459:SY786460 ACU786459:ACU786460 AMQ786459:AMQ786460 AWM786459:AWM786460 BGI786459:BGI786460 BQE786459:BQE786460 CAA786459:CAA786460 CJW786459:CJW786460 CTS786459:CTS786460 DDO786459:DDO786460 DNK786459:DNK786460 DXG786459:DXG786460 EHC786459:EHC786460 EQY786459:EQY786460 FAU786459:FAU786460 FKQ786459:FKQ786460 FUM786459:FUM786460 GEI786459:GEI786460 GOE786459:GOE786460 GYA786459:GYA786460 HHW786459:HHW786460 HRS786459:HRS786460 IBO786459:IBO786460 ILK786459:ILK786460 IVG786459:IVG786460 JFC786459:JFC786460 JOY786459:JOY786460 JYU786459:JYU786460 KIQ786459:KIQ786460 KSM786459:KSM786460 LCI786459:LCI786460 LME786459:LME786460 LWA786459:LWA786460 MFW786459:MFW786460 MPS786459:MPS786460 MZO786459:MZO786460 NJK786459:NJK786460 NTG786459:NTG786460 ODC786459:ODC786460 OMY786459:OMY786460 OWU786459:OWU786460 PGQ786459:PGQ786460 PQM786459:PQM786460 QAI786459:QAI786460 QKE786459:QKE786460 QUA786459:QUA786460 RDW786459:RDW786460 RNS786459:RNS786460 RXO786459:RXO786460 SHK786459:SHK786460 SRG786459:SRG786460 TBC786459:TBC786460 TKY786459:TKY786460 TUU786459:TUU786460 UEQ786459:UEQ786460 UOM786459:UOM786460 UYI786459:UYI786460 VIE786459:VIE786460 VSA786459:VSA786460 WBW786459:WBW786460 WLS786459:WLS786460 WVO786459:WVO786460 G851995:G851996 JC851995:JC851996 SY851995:SY851996 ACU851995:ACU851996 AMQ851995:AMQ851996 AWM851995:AWM851996 BGI851995:BGI851996 BQE851995:BQE851996 CAA851995:CAA851996 CJW851995:CJW851996 CTS851995:CTS851996 DDO851995:DDO851996 DNK851995:DNK851996 DXG851995:DXG851996 EHC851995:EHC851996 EQY851995:EQY851996 FAU851995:FAU851996 FKQ851995:FKQ851996 FUM851995:FUM851996 GEI851995:GEI851996 GOE851995:GOE851996 GYA851995:GYA851996 HHW851995:HHW851996 HRS851995:HRS851996 IBO851995:IBO851996 ILK851995:ILK851996 IVG851995:IVG851996 JFC851995:JFC851996 JOY851995:JOY851996 JYU851995:JYU851996 KIQ851995:KIQ851996 KSM851995:KSM851996 LCI851995:LCI851996 LME851995:LME851996 LWA851995:LWA851996 MFW851995:MFW851996 MPS851995:MPS851996 MZO851995:MZO851996 NJK851995:NJK851996 NTG851995:NTG851996 ODC851995:ODC851996 OMY851995:OMY851996 OWU851995:OWU851996 PGQ851995:PGQ851996 PQM851995:PQM851996 QAI851995:QAI851996 QKE851995:QKE851996 QUA851995:QUA851996 RDW851995:RDW851996 RNS851995:RNS851996 RXO851995:RXO851996 SHK851995:SHK851996 SRG851995:SRG851996 TBC851995:TBC851996 TKY851995:TKY851996 TUU851995:TUU851996 UEQ851995:UEQ851996 UOM851995:UOM851996 UYI851995:UYI851996 VIE851995:VIE851996 VSA851995:VSA851996 WBW851995:WBW851996 WLS851995:WLS851996 WVO851995:WVO851996 G917531:G917532 JC917531:JC917532 SY917531:SY917532 ACU917531:ACU917532 AMQ917531:AMQ917532 AWM917531:AWM917532 BGI917531:BGI917532 BQE917531:BQE917532 CAA917531:CAA917532 CJW917531:CJW917532 CTS917531:CTS917532 DDO917531:DDO917532 DNK917531:DNK917532 DXG917531:DXG917532 EHC917531:EHC917532 EQY917531:EQY917532 FAU917531:FAU917532 FKQ917531:FKQ917532 FUM917531:FUM917532 GEI917531:GEI917532 GOE917531:GOE917532 GYA917531:GYA917532 HHW917531:HHW917532 HRS917531:HRS917532 IBO917531:IBO917532 ILK917531:ILK917532 IVG917531:IVG917532 JFC917531:JFC917532 JOY917531:JOY917532 JYU917531:JYU917532 KIQ917531:KIQ917532 KSM917531:KSM917532 LCI917531:LCI917532 LME917531:LME917532 LWA917531:LWA917532 MFW917531:MFW917532 MPS917531:MPS917532 MZO917531:MZO917532 NJK917531:NJK917532 NTG917531:NTG917532 ODC917531:ODC917532 OMY917531:OMY917532 OWU917531:OWU917532 PGQ917531:PGQ917532 PQM917531:PQM917532 QAI917531:QAI917532 QKE917531:QKE917532 QUA917531:QUA917532 RDW917531:RDW917532 RNS917531:RNS917532 RXO917531:RXO917532 SHK917531:SHK917532 SRG917531:SRG917532 TBC917531:TBC917532 TKY917531:TKY917532 TUU917531:TUU917532 UEQ917531:UEQ917532 UOM917531:UOM917532 UYI917531:UYI917532 VIE917531:VIE917532 VSA917531:VSA917532 WBW917531:WBW917532 WLS917531:WLS917532 WVO917531:WVO917532 G983067:G983068 JC983067:JC983068 SY983067:SY983068 ACU983067:ACU983068 AMQ983067:AMQ983068 AWM983067:AWM983068 BGI983067:BGI983068 BQE983067:BQE983068 CAA983067:CAA983068 CJW983067:CJW983068 CTS983067:CTS983068 DDO983067:DDO983068 DNK983067:DNK983068 DXG983067:DXG983068 EHC983067:EHC983068 EQY983067:EQY983068 FAU983067:FAU983068 FKQ983067:FKQ983068 FUM983067:FUM983068 GEI983067:GEI983068 GOE983067:GOE983068 GYA983067:GYA983068 HHW983067:HHW983068 HRS983067:HRS983068 IBO983067:IBO983068 ILK983067:ILK983068 IVG983067:IVG983068 JFC983067:JFC983068 JOY983067:JOY983068 JYU983067:JYU983068 KIQ983067:KIQ983068 KSM983067:KSM983068 LCI983067:LCI983068 LME983067:LME983068 LWA983067:LWA983068 MFW983067:MFW983068 MPS983067:MPS983068 MZO983067:MZO983068 NJK983067:NJK983068 NTG983067:NTG983068 ODC983067:ODC983068 OMY983067:OMY983068 OWU983067:OWU983068 PGQ983067:PGQ983068 PQM983067:PQM983068 QAI983067:QAI983068 QKE983067:QKE983068 QUA983067:QUA983068 RDW983067:RDW983068 RNS983067:RNS983068 RXO983067:RXO983068 SHK983067:SHK983068 SRG983067:SRG983068 TBC983067:TBC983068 TKY983067:TKY983068 TUU983067:TUU983068 UEQ983067:UEQ983068 UOM983067:UOM983068 UYI983067:UYI983068 VIE983067:VIE983068 VSA983067:VSA983068 WBW983067:WBW983068 WLS983067:WLS983068 WVO983067:WVO983068 G10:G11 JC10:JC11 SY10:SY11 ACU10:ACU11 AMQ10:AMQ11 AWM10:AWM11 BGI10:BGI11 BQE10:BQE11 CAA10:CAA11 CJW10:CJW11 CTS10:CTS11 DDO10:DDO11 DNK10:DNK11 DXG10:DXG11 EHC10:EHC11 EQY10:EQY11 FAU10:FAU11 FKQ10:FKQ11 FUM10:FUM11 GEI10:GEI11 GOE10:GOE11 GYA10:GYA11 HHW10:HHW11 HRS10:HRS11 IBO10:IBO11 ILK10:ILK11 IVG10:IVG11 JFC10:JFC11 JOY10:JOY11 JYU10:JYU11 KIQ10:KIQ11 KSM10:KSM11 LCI10:LCI11 LME10:LME11 LWA10:LWA11 MFW10:MFW11 MPS10:MPS11 MZO10:MZO11 NJK10:NJK11 NTG10:NTG11 ODC10:ODC11 OMY10:OMY11 OWU10:OWU11 PGQ10:PGQ11 PQM10:PQM11 QAI10:QAI11 QKE10:QKE11 QUA10:QUA11 RDW10:RDW11 RNS10:RNS11 RXO10:RXO11 SHK10:SHK11 SRG10:SRG11 TBC10:TBC11 TKY10:TKY11 TUU10:TUU11 UEQ10:UEQ11 UOM10:UOM11 UYI10:UYI11 VIE10:VIE11 VSA10:VSA11 WBW10:WBW11 WLS10:WLS11 WVO10:WVO11 G65524:G65525 JC65524:JC65525 SY65524:SY65525 ACU65524:ACU65525 AMQ65524:AMQ65525 AWM65524:AWM65525 BGI65524:BGI65525 BQE65524:BQE65525 CAA65524:CAA65525 CJW65524:CJW65525 CTS65524:CTS65525 DDO65524:DDO65525 DNK65524:DNK65525 DXG65524:DXG65525 EHC65524:EHC65525 EQY65524:EQY65525 FAU65524:FAU65525 FKQ65524:FKQ65525 FUM65524:FUM65525 GEI65524:GEI65525 GOE65524:GOE65525 GYA65524:GYA65525 HHW65524:HHW65525 HRS65524:HRS65525 IBO65524:IBO65525 ILK65524:ILK65525 IVG65524:IVG65525 JFC65524:JFC65525 JOY65524:JOY65525 JYU65524:JYU65525 KIQ65524:KIQ65525 KSM65524:KSM65525 LCI65524:LCI65525 LME65524:LME65525 LWA65524:LWA65525 MFW65524:MFW65525 MPS65524:MPS65525 MZO65524:MZO65525 NJK65524:NJK65525 NTG65524:NTG65525 ODC65524:ODC65525 OMY65524:OMY65525 OWU65524:OWU65525 PGQ65524:PGQ65525 PQM65524:PQM65525 QAI65524:QAI65525 QKE65524:QKE65525 QUA65524:QUA65525 RDW65524:RDW65525 RNS65524:RNS65525 RXO65524:RXO65525 SHK65524:SHK65525 SRG65524:SRG65525 TBC65524:TBC65525 TKY65524:TKY65525 TUU65524:TUU65525 UEQ65524:UEQ65525 UOM65524:UOM65525 UYI65524:UYI65525 VIE65524:VIE65525 VSA65524:VSA65525 WBW65524:WBW65525 WLS65524:WLS65525 WVO65524:WVO65525 G131060:G131061 JC131060:JC131061 SY131060:SY131061 ACU131060:ACU131061 AMQ131060:AMQ131061 AWM131060:AWM131061 BGI131060:BGI131061 BQE131060:BQE131061 CAA131060:CAA131061 CJW131060:CJW131061 CTS131060:CTS131061 DDO131060:DDO131061 DNK131060:DNK131061 DXG131060:DXG131061 EHC131060:EHC131061 EQY131060:EQY131061 FAU131060:FAU131061 FKQ131060:FKQ131061 FUM131060:FUM131061 GEI131060:GEI131061 GOE131060:GOE131061 GYA131060:GYA131061 HHW131060:HHW131061 HRS131060:HRS131061 IBO131060:IBO131061 ILK131060:ILK131061 IVG131060:IVG131061 JFC131060:JFC131061 JOY131060:JOY131061 JYU131060:JYU131061 KIQ131060:KIQ131061 KSM131060:KSM131061 LCI131060:LCI131061 LME131060:LME131061 LWA131060:LWA131061 MFW131060:MFW131061 MPS131060:MPS131061 MZO131060:MZO131061 NJK131060:NJK131061 NTG131060:NTG131061 ODC131060:ODC131061 OMY131060:OMY131061 OWU131060:OWU131061 PGQ131060:PGQ131061 PQM131060:PQM131061 QAI131060:QAI131061 QKE131060:QKE131061 QUA131060:QUA131061 RDW131060:RDW131061 RNS131060:RNS131061 RXO131060:RXO131061 SHK131060:SHK131061 SRG131060:SRG131061 TBC131060:TBC131061 TKY131060:TKY131061 TUU131060:TUU131061 UEQ131060:UEQ131061 UOM131060:UOM131061 UYI131060:UYI131061 VIE131060:VIE131061 VSA131060:VSA131061 WBW131060:WBW131061 WLS131060:WLS131061 WVO131060:WVO131061 G196596:G196597 JC196596:JC196597 SY196596:SY196597 ACU196596:ACU196597 AMQ196596:AMQ196597 AWM196596:AWM196597 BGI196596:BGI196597 BQE196596:BQE196597 CAA196596:CAA196597 CJW196596:CJW196597 CTS196596:CTS196597 DDO196596:DDO196597 DNK196596:DNK196597 DXG196596:DXG196597 EHC196596:EHC196597 EQY196596:EQY196597 FAU196596:FAU196597 FKQ196596:FKQ196597 FUM196596:FUM196597 GEI196596:GEI196597 GOE196596:GOE196597 GYA196596:GYA196597 HHW196596:HHW196597 HRS196596:HRS196597 IBO196596:IBO196597 ILK196596:ILK196597 IVG196596:IVG196597 JFC196596:JFC196597 JOY196596:JOY196597 JYU196596:JYU196597 KIQ196596:KIQ196597 KSM196596:KSM196597 LCI196596:LCI196597 LME196596:LME196597 LWA196596:LWA196597 MFW196596:MFW196597 MPS196596:MPS196597 MZO196596:MZO196597 NJK196596:NJK196597 NTG196596:NTG196597 ODC196596:ODC196597 OMY196596:OMY196597 OWU196596:OWU196597 PGQ196596:PGQ196597 PQM196596:PQM196597 QAI196596:QAI196597 QKE196596:QKE196597 QUA196596:QUA196597 RDW196596:RDW196597 RNS196596:RNS196597 RXO196596:RXO196597 SHK196596:SHK196597 SRG196596:SRG196597 TBC196596:TBC196597 TKY196596:TKY196597 TUU196596:TUU196597 UEQ196596:UEQ196597 UOM196596:UOM196597 UYI196596:UYI196597 VIE196596:VIE196597 VSA196596:VSA196597 WBW196596:WBW196597 WLS196596:WLS196597 WVO196596:WVO196597 G262132:G262133 JC262132:JC262133 SY262132:SY262133 ACU262132:ACU262133 AMQ262132:AMQ262133 AWM262132:AWM262133 BGI262132:BGI262133 BQE262132:BQE262133 CAA262132:CAA262133 CJW262132:CJW262133 CTS262132:CTS262133 DDO262132:DDO262133 DNK262132:DNK262133 DXG262132:DXG262133 EHC262132:EHC262133 EQY262132:EQY262133 FAU262132:FAU262133 FKQ262132:FKQ262133 FUM262132:FUM262133 GEI262132:GEI262133 GOE262132:GOE262133 GYA262132:GYA262133 HHW262132:HHW262133 HRS262132:HRS262133 IBO262132:IBO262133 ILK262132:ILK262133 IVG262132:IVG262133 JFC262132:JFC262133 JOY262132:JOY262133 JYU262132:JYU262133 KIQ262132:KIQ262133 KSM262132:KSM262133 LCI262132:LCI262133 LME262132:LME262133 LWA262132:LWA262133 MFW262132:MFW262133 MPS262132:MPS262133 MZO262132:MZO262133 NJK262132:NJK262133 NTG262132:NTG262133 ODC262132:ODC262133 OMY262132:OMY262133 OWU262132:OWU262133 PGQ262132:PGQ262133 PQM262132:PQM262133 QAI262132:QAI262133 QKE262132:QKE262133 QUA262132:QUA262133 RDW262132:RDW262133 RNS262132:RNS262133 RXO262132:RXO262133 SHK262132:SHK262133 SRG262132:SRG262133 TBC262132:TBC262133 TKY262132:TKY262133 TUU262132:TUU262133 UEQ262132:UEQ262133 UOM262132:UOM262133 UYI262132:UYI262133 VIE262132:VIE262133 VSA262132:VSA262133 WBW262132:WBW262133 WLS262132:WLS262133 WVO262132:WVO262133 G327668:G327669 JC327668:JC327669 SY327668:SY327669 ACU327668:ACU327669 AMQ327668:AMQ327669 AWM327668:AWM327669 BGI327668:BGI327669 BQE327668:BQE327669 CAA327668:CAA327669 CJW327668:CJW327669 CTS327668:CTS327669 DDO327668:DDO327669 DNK327668:DNK327669 DXG327668:DXG327669 EHC327668:EHC327669 EQY327668:EQY327669 FAU327668:FAU327669 FKQ327668:FKQ327669 FUM327668:FUM327669 GEI327668:GEI327669 GOE327668:GOE327669 GYA327668:GYA327669 HHW327668:HHW327669 HRS327668:HRS327669 IBO327668:IBO327669 ILK327668:ILK327669 IVG327668:IVG327669 JFC327668:JFC327669 JOY327668:JOY327669 JYU327668:JYU327669 KIQ327668:KIQ327669 KSM327668:KSM327669 LCI327668:LCI327669 LME327668:LME327669 LWA327668:LWA327669 MFW327668:MFW327669 MPS327668:MPS327669 MZO327668:MZO327669 NJK327668:NJK327669 NTG327668:NTG327669 ODC327668:ODC327669 OMY327668:OMY327669 OWU327668:OWU327669 PGQ327668:PGQ327669 PQM327668:PQM327669 QAI327668:QAI327669 QKE327668:QKE327669 QUA327668:QUA327669 RDW327668:RDW327669 RNS327668:RNS327669 RXO327668:RXO327669 SHK327668:SHK327669 SRG327668:SRG327669 TBC327668:TBC327669 TKY327668:TKY327669 TUU327668:TUU327669 UEQ327668:UEQ327669 UOM327668:UOM327669 UYI327668:UYI327669 VIE327668:VIE327669 VSA327668:VSA327669 WBW327668:WBW327669 WLS327668:WLS327669 WVO327668:WVO327669 G393204:G393205 JC393204:JC393205 SY393204:SY393205 ACU393204:ACU393205 AMQ393204:AMQ393205 AWM393204:AWM393205 BGI393204:BGI393205 BQE393204:BQE393205 CAA393204:CAA393205 CJW393204:CJW393205 CTS393204:CTS393205 DDO393204:DDO393205 DNK393204:DNK393205 DXG393204:DXG393205 EHC393204:EHC393205 EQY393204:EQY393205 FAU393204:FAU393205 FKQ393204:FKQ393205 FUM393204:FUM393205 GEI393204:GEI393205 GOE393204:GOE393205 GYA393204:GYA393205 HHW393204:HHW393205 HRS393204:HRS393205 IBO393204:IBO393205 ILK393204:ILK393205 IVG393204:IVG393205 JFC393204:JFC393205 JOY393204:JOY393205 JYU393204:JYU393205 KIQ393204:KIQ393205 KSM393204:KSM393205 LCI393204:LCI393205 LME393204:LME393205 LWA393204:LWA393205 MFW393204:MFW393205 MPS393204:MPS393205 MZO393204:MZO393205 NJK393204:NJK393205 NTG393204:NTG393205 ODC393204:ODC393205 OMY393204:OMY393205 OWU393204:OWU393205 PGQ393204:PGQ393205 PQM393204:PQM393205 QAI393204:QAI393205 QKE393204:QKE393205 QUA393204:QUA393205 RDW393204:RDW393205 RNS393204:RNS393205 RXO393204:RXO393205 SHK393204:SHK393205 SRG393204:SRG393205 TBC393204:TBC393205 TKY393204:TKY393205 TUU393204:TUU393205 UEQ393204:UEQ393205 UOM393204:UOM393205 UYI393204:UYI393205 VIE393204:VIE393205 VSA393204:VSA393205 WBW393204:WBW393205 WLS393204:WLS393205 WVO393204:WVO393205 G458740:G458741 JC458740:JC458741 SY458740:SY458741 ACU458740:ACU458741 AMQ458740:AMQ458741 AWM458740:AWM458741 BGI458740:BGI458741 BQE458740:BQE458741 CAA458740:CAA458741 CJW458740:CJW458741 CTS458740:CTS458741 DDO458740:DDO458741 DNK458740:DNK458741 DXG458740:DXG458741 EHC458740:EHC458741 EQY458740:EQY458741 FAU458740:FAU458741 FKQ458740:FKQ458741 FUM458740:FUM458741 GEI458740:GEI458741 GOE458740:GOE458741 GYA458740:GYA458741 HHW458740:HHW458741 HRS458740:HRS458741 IBO458740:IBO458741 ILK458740:ILK458741 IVG458740:IVG458741 JFC458740:JFC458741 JOY458740:JOY458741 JYU458740:JYU458741 KIQ458740:KIQ458741 KSM458740:KSM458741 LCI458740:LCI458741 LME458740:LME458741 LWA458740:LWA458741 MFW458740:MFW458741 MPS458740:MPS458741 MZO458740:MZO458741 NJK458740:NJK458741 NTG458740:NTG458741 ODC458740:ODC458741 OMY458740:OMY458741 OWU458740:OWU458741 PGQ458740:PGQ458741 PQM458740:PQM458741 QAI458740:QAI458741 QKE458740:QKE458741 QUA458740:QUA458741 RDW458740:RDW458741 RNS458740:RNS458741 RXO458740:RXO458741 SHK458740:SHK458741 SRG458740:SRG458741 TBC458740:TBC458741 TKY458740:TKY458741 TUU458740:TUU458741 UEQ458740:UEQ458741 UOM458740:UOM458741 UYI458740:UYI458741 VIE458740:VIE458741 VSA458740:VSA458741 WBW458740:WBW458741 WLS458740:WLS458741 WVO458740:WVO458741 G524276:G524277 JC524276:JC524277 SY524276:SY524277 ACU524276:ACU524277 AMQ524276:AMQ524277 AWM524276:AWM524277 BGI524276:BGI524277 BQE524276:BQE524277 CAA524276:CAA524277 CJW524276:CJW524277 CTS524276:CTS524277 DDO524276:DDO524277 DNK524276:DNK524277 DXG524276:DXG524277 EHC524276:EHC524277 EQY524276:EQY524277 FAU524276:FAU524277 FKQ524276:FKQ524277 FUM524276:FUM524277 GEI524276:GEI524277 GOE524276:GOE524277 GYA524276:GYA524277 HHW524276:HHW524277 HRS524276:HRS524277 IBO524276:IBO524277 ILK524276:ILK524277 IVG524276:IVG524277 JFC524276:JFC524277 JOY524276:JOY524277 JYU524276:JYU524277 KIQ524276:KIQ524277 KSM524276:KSM524277 LCI524276:LCI524277 LME524276:LME524277 LWA524276:LWA524277 MFW524276:MFW524277 MPS524276:MPS524277 MZO524276:MZO524277 NJK524276:NJK524277 NTG524276:NTG524277 ODC524276:ODC524277 OMY524276:OMY524277 OWU524276:OWU524277 PGQ524276:PGQ524277 PQM524276:PQM524277 QAI524276:QAI524277 QKE524276:QKE524277 QUA524276:QUA524277 RDW524276:RDW524277 RNS524276:RNS524277 RXO524276:RXO524277 SHK524276:SHK524277 SRG524276:SRG524277 TBC524276:TBC524277 TKY524276:TKY524277 TUU524276:TUU524277 UEQ524276:UEQ524277 UOM524276:UOM524277 UYI524276:UYI524277 VIE524276:VIE524277 VSA524276:VSA524277 WBW524276:WBW524277 WLS524276:WLS524277 WVO524276:WVO524277 G589812:G589813 JC589812:JC589813 SY589812:SY589813 ACU589812:ACU589813 AMQ589812:AMQ589813 AWM589812:AWM589813 BGI589812:BGI589813 BQE589812:BQE589813 CAA589812:CAA589813 CJW589812:CJW589813 CTS589812:CTS589813 DDO589812:DDO589813 DNK589812:DNK589813 DXG589812:DXG589813 EHC589812:EHC589813 EQY589812:EQY589813 FAU589812:FAU589813 FKQ589812:FKQ589813 FUM589812:FUM589813 GEI589812:GEI589813 GOE589812:GOE589813 GYA589812:GYA589813 HHW589812:HHW589813 HRS589812:HRS589813 IBO589812:IBO589813 ILK589812:ILK589813 IVG589812:IVG589813 JFC589812:JFC589813 JOY589812:JOY589813 JYU589812:JYU589813 KIQ589812:KIQ589813 KSM589812:KSM589813 LCI589812:LCI589813 LME589812:LME589813 LWA589812:LWA589813 MFW589812:MFW589813 MPS589812:MPS589813 MZO589812:MZO589813 NJK589812:NJK589813 NTG589812:NTG589813 ODC589812:ODC589813 OMY589812:OMY589813 OWU589812:OWU589813 PGQ589812:PGQ589813 PQM589812:PQM589813 QAI589812:QAI589813 QKE589812:QKE589813 QUA589812:QUA589813 RDW589812:RDW589813 RNS589812:RNS589813 RXO589812:RXO589813 SHK589812:SHK589813 SRG589812:SRG589813 TBC589812:TBC589813 TKY589812:TKY589813 TUU589812:TUU589813 UEQ589812:UEQ589813 UOM589812:UOM589813 UYI589812:UYI589813 VIE589812:VIE589813 VSA589812:VSA589813 WBW589812:WBW589813 WLS589812:WLS589813 WVO589812:WVO589813 G655348:G655349 JC655348:JC655349 SY655348:SY655349 ACU655348:ACU655349 AMQ655348:AMQ655349 AWM655348:AWM655349 BGI655348:BGI655349 BQE655348:BQE655349 CAA655348:CAA655349 CJW655348:CJW655349 CTS655348:CTS655349 DDO655348:DDO655349 DNK655348:DNK655349 DXG655348:DXG655349 EHC655348:EHC655349 EQY655348:EQY655349 FAU655348:FAU655349 FKQ655348:FKQ655349 FUM655348:FUM655349 GEI655348:GEI655349 GOE655348:GOE655349 GYA655348:GYA655349 HHW655348:HHW655349 HRS655348:HRS655349 IBO655348:IBO655349 ILK655348:ILK655349 IVG655348:IVG655349 JFC655348:JFC655349 JOY655348:JOY655349 JYU655348:JYU655349 KIQ655348:KIQ655349 KSM655348:KSM655349 LCI655348:LCI655349 LME655348:LME655349 LWA655348:LWA655349 MFW655348:MFW655349 MPS655348:MPS655349 MZO655348:MZO655349 NJK655348:NJK655349 NTG655348:NTG655349 ODC655348:ODC655349 OMY655348:OMY655349 OWU655348:OWU655349 PGQ655348:PGQ655349 PQM655348:PQM655349 QAI655348:QAI655349 QKE655348:QKE655349 QUA655348:QUA655349 RDW655348:RDW655349 RNS655348:RNS655349 RXO655348:RXO655349 SHK655348:SHK655349 SRG655348:SRG655349 TBC655348:TBC655349 TKY655348:TKY655349 TUU655348:TUU655349 UEQ655348:UEQ655349 UOM655348:UOM655349 UYI655348:UYI655349 VIE655348:VIE655349 VSA655348:VSA655349 WBW655348:WBW655349 WLS655348:WLS655349 WVO655348:WVO655349 G720884:G720885 JC720884:JC720885 SY720884:SY720885 ACU720884:ACU720885 AMQ720884:AMQ720885 AWM720884:AWM720885 BGI720884:BGI720885 BQE720884:BQE720885 CAA720884:CAA720885 CJW720884:CJW720885 CTS720884:CTS720885 DDO720884:DDO720885 DNK720884:DNK720885 DXG720884:DXG720885 EHC720884:EHC720885 EQY720884:EQY720885 FAU720884:FAU720885 FKQ720884:FKQ720885 FUM720884:FUM720885 GEI720884:GEI720885 GOE720884:GOE720885 GYA720884:GYA720885 HHW720884:HHW720885 HRS720884:HRS720885 IBO720884:IBO720885 ILK720884:ILK720885 IVG720884:IVG720885 JFC720884:JFC720885 JOY720884:JOY720885 JYU720884:JYU720885 KIQ720884:KIQ720885 KSM720884:KSM720885 LCI720884:LCI720885 LME720884:LME720885 LWA720884:LWA720885 MFW720884:MFW720885 MPS720884:MPS720885 MZO720884:MZO720885 NJK720884:NJK720885 NTG720884:NTG720885 ODC720884:ODC720885 OMY720884:OMY720885 OWU720884:OWU720885 PGQ720884:PGQ720885 PQM720884:PQM720885 QAI720884:QAI720885 QKE720884:QKE720885 QUA720884:QUA720885 RDW720884:RDW720885 RNS720884:RNS720885 RXO720884:RXO720885 SHK720884:SHK720885 SRG720884:SRG720885 TBC720884:TBC720885 TKY720884:TKY720885 TUU720884:TUU720885 UEQ720884:UEQ720885 UOM720884:UOM720885 UYI720884:UYI720885 VIE720884:VIE720885 VSA720884:VSA720885 WBW720884:WBW720885 WLS720884:WLS720885 WVO720884:WVO720885 G786420:G786421 JC786420:JC786421 SY786420:SY786421 ACU786420:ACU786421 AMQ786420:AMQ786421 AWM786420:AWM786421 BGI786420:BGI786421 BQE786420:BQE786421 CAA786420:CAA786421 CJW786420:CJW786421 CTS786420:CTS786421 DDO786420:DDO786421 DNK786420:DNK786421 DXG786420:DXG786421 EHC786420:EHC786421 EQY786420:EQY786421 FAU786420:FAU786421 FKQ786420:FKQ786421 FUM786420:FUM786421 GEI786420:GEI786421 GOE786420:GOE786421 GYA786420:GYA786421 HHW786420:HHW786421 HRS786420:HRS786421 IBO786420:IBO786421 ILK786420:ILK786421 IVG786420:IVG786421 JFC786420:JFC786421 JOY786420:JOY786421 JYU786420:JYU786421 KIQ786420:KIQ786421 KSM786420:KSM786421 LCI786420:LCI786421 LME786420:LME786421 LWA786420:LWA786421 MFW786420:MFW786421 MPS786420:MPS786421 MZO786420:MZO786421 NJK786420:NJK786421 NTG786420:NTG786421 ODC786420:ODC786421 OMY786420:OMY786421 OWU786420:OWU786421 PGQ786420:PGQ786421 PQM786420:PQM786421 QAI786420:QAI786421 QKE786420:QKE786421 QUA786420:QUA786421 RDW786420:RDW786421 RNS786420:RNS786421 RXO786420:RXO786421 SHK786420:SHK786421 SRG786420:SRG786421 TBC786420:TBC786421 TKY786420:TKY786421 TUU786420:TUU786421 UEQ786420:UEQ786421 UOM786420:UOM786421 UYI786420:UYI786421 VIE786420:VIE786421 VSA786420:VSA786421 WBW786420:WBW786421 WLS786420:WLS786421 WVO786420:WVO786421 G851956:G851957 JC851956:JC851957 SY851956:SY851957 ACU851956:ACU851957 AMQ851956:AMQ851957 AWM851956:AWM851957 BGI851956:BGI851957 BQE851956:BQE851957 CAA851956:CAA851957 CJW851956:CJW851957 CTS851956:CTS851957 DDO851956:DDO851957 DNK851956:DNK851957 DXG851956:DXG851957 EHC851956:EHC851957 EQY851956:EQY851957 FAU851956:FAU851957 FKQ851956:FKQ851957 FUM851956:FUM851957 GEI851956:GEI851957 GOE851956:GOE851957 GYA851956:GYA851957 HHW851956:HHW851957 HRS851956:HRS851957 IBO851956:IBO851957 ILK851956:ILK851957 IVG851956:IVG851957 JFC851956:JFC851957 JOY851956:JOY851957 JYU851956:JYU851957 KIQ851956:KIQ851957 KSM851956:KSM851957 LCI851956:LCI851957 LME851956:LME851957 LWA851956:LWA851957 MFW851956:MFW851957 MPS851956:MPS851957 MZO851956:MZO851957 NJK851956:NJK851957 NTG851956:NTG851957 ODC851956:ODC851957 OMY851956:OMY851957 OWU851956:OWU851957 PGQ851956:PGQ851957 PQM851956:PQM851957 QAI851956:QAI851957 QKE851956:QKE851957 QUA851956:QUA851957 RDW851956:RDW851957 RNS851956:RNS851957 RXO851956:RXO851957 SHK851956:SHK851957 SRG851956:SRG851957 TBC851956:TBC851957 TKY851956:TKY851957 TUU851956:TUU851957 UEQ851956:UEQ851957 UOM851956:UOM851957 UYI851956:UYI851957 VIE851956:VIE851957 VSA851956:VSA851957 WBW851956:WBW851957 WLS851956:WLS851957 WVO851956:WVO851957 G917492:G917493 JC917492:JC917493 SY917492:SY917493 ACU917492:ACU917493 AMQ917492:AMQ917493 AWM917492:AWM917493 BGI917492:BGI917493 BQE917492:BQE917493 CAA917492:CAA917493 CJW917492:CJW917493 CTS917492:CTS917493 DDO917492:DDO917493 DNK917492:DNK917493 DXG917492:DXG917493 EHC917492:EHC917493 EQY917492:EQY917493 FAU917492:FAU917493 FKQ917492:FKQ917493 FUM917492:FUM917493 GEI917492:GEI917493 GOE917492:GOE917493 GYA917492:GYA917493 HHW917492:HHW917493 HRS917492:HRS917493 IBO917492:IBO917493 ILK917492:ILK917493 IVG917492:IVG917493 JFC917492:JFC917493 JOY917492:JOY917493 JYU917492:JYU917493 KIQ917492:KIQ917493 KSM917492:KSM917493 LCI917492:LCI917493 LME917492:LME917493 LWA917492:LWA917493 MFW917492:MFW917493 MPS917492:MPS917493 MZO917492:MZO917493 NJK917492:NJK917493 NTG917492:NTG917493 ODC917492:ODC917493 OMY917492:OMY917493 OWU917492:OWU917493 PGQ917492:PGQ917493 PQM917492:PQM917493 QAI917492:QAI917493 QKE917492:QKE917493 QUA917492:QUA917493 RDW917492:RDW917493 RNS917492:RNS917493 RXO917492:RXO917493 SHK917492:SHK917493 SRG917492:SRG917493 TBC917492:TBC917493 TKY917492:TKY917493 TUU917492:TUU917493 UEQ917492:UEQ917493 UOM917492:UOM917493 UYI917492:UYI917493 VIE917492:VIE917493 VSA917492:VSA917493 WBW917492:WBW917493 WLS917492:WLS917493 WVO917492:WVO917493 G983028:G983029 JC983028:JC983029 SY983028:SY983029 ACU983028:ACU983029 AMQ983028:AMQ983029 AWM983028:AWM983029 BGI983028:BGI983029 BQE983028:BQE983029 CAA983028:CAA983029 CJW983028:CJW983029 CTS983028:CTS983029 DDO983028:DDO983029 DNK983028:DNK983029 DXG983028:DXG983029 EHC983028:EHC983029 EQY983028:EQY983029 FAU983028:FAU983029 FKQ983028:FKQ983029 FUM983028:FUM983029 GEI983028:GEI983029 GOE983028:GOE983029 GYA983028:GYA983029 HHW983028:HHW983029 HRS983028:HRS983029 IBO983028:IBO983029 ILK983028:ILK983029 IVG983028:IVG983029 JFC983028:JFC983029 JOY983028:JOY983029 JYU983028:JYU983029 KIQ983028:KIQ983029 KSM983028:KSM983029 LCI983028:LCI983029 LME983028:LME983029 LWA983028:LWA983029 MFW983028:MFW983029 MPS983028:MPS983029 MZO983028:MZO983029 NJK983028:NJK983029 NTG983028:NTG983029 ODC983028:ODC983029 OMY983028:OMY983029 OWU983028:OWU983029 PGQ983028:PGQ983029 PQM983028:PQM983029 QAI983028:QAI983029 QKE983028:QKE983029 QUA983028:QUA983029 RDW983028:RDW983029 RNS983028:RNS983029 RXO983028:RXO983029 SHK983028:SHK983029 SRG983028:SRG983029 TBC983028:TBC983029 TKY983028:TKY983029 TUU983028:TUU983029 UEQ983028:UEQ983029 UOM983028:UOM983029 UYI983028:UYI983029 VIE983028:VIE983029 VSA983028:VSA983029 WBW983028:WBW983029 WLS983028:WLS983029 WVO983028:WVO983029 G23:G28 JC23:JC28 SY23:SY28 ACU23:ACU28 AMQ23:AMQ28 AWM23:AWM28 BGI23:BGI28 BQE23:BQE28 CAA23:CAA28 CJW23:CJW28 CTS23:CTS28 DDO23:DDO28 DNK23:DNK28 DXG23:DXG28 EHC23:EHC28 EQY23:EQY28 FAU23:FAU28 FKQ23:FKQ28 FUM23:FUM28 GEI23:GEI28 GOE23:GOE28 GYA23:GYA28 HHW23:HHW28 HRS23:HRS28 IBO23:IBO28 ILK23:ILK28 IVG23:IVG28 JFC23:JFC28 JOY23:JOY28 JYU23:JYU28 KIQ23:KIQ28 KSM23:KSM28 LCI23:LCI28 LME23:LME28 LWA23:LWA28 MFW23:MFW28 MPS23:MPS28 MZO23:MZO28 NJK23:NJK28 NTG23:NTG28 ODC23:ODC28 OMY23:OMY28 OWU23:OWU28 PGQ23:PGQ28 PQM23:PQM28 QAI23:QAI28 QKE23:QKE28 QUA23:QUA28 RDW23:RDW28 RNS23:RNS28 RXO23:RXO28 SHK23:SHK28 SRG23:SRG28 TBC23:TBC28 TKY23:TKY28 TUU23:TUU28 UEQ23:UEQ28 UOM23:UOM28 UYI23:UYI28 VIE23:VIE28 VSA23:VSA28 WBW23:WBW28 WLS23:WLS28 WVO23:WVO28 G65543:G65561 JC65543:JC65561 SY65543:SY65561 ACU65543:ACU65561 AMQ65543:AMQ65561 AWM65543:AWM65561 BGI65543:BGI65561 BQE65543:BQE65561 CAA65543:CAA65561 CJW65543:CJW65561 CTS65543:CTS65561 DDO65543:DDO65561 DNK65543:DNK65561 DXG65543:DXG65561 EHC65543:EHC65561 EQY65543:EQY65561 FAU65543:FAU65561 FKQ65543:FKQ65561 FUM65543:FUM65561 GEI65543:GEI65561 GOE65543:GOE65561 GYA65543:GYA65561 HHW65543:HHW65561 HRS65543:HRS65561 IBO65543:IBO65561 ILK65543:ILK65561 IVG65543:IVG65561 JFC65543:JFC65561 JOY65543:JOY65561 JYU65543:JYU65561 KIQ65543:KIQ65561 KSM65543:KSM65561 LCI65543:LCI65561 LME65543:LME65561 LWA65543:LWA65561 MFW65543:MFW65561 MPS65543:MPS65561 MZO65543:MZO65561 NJK65543:NJK65561 NTG65543:NTG65561 ODC65543:ODC65561 OMY65543:OMY65561 OWU65543:OWU65561 PGQ65543:PGQ65561 PQM65543:PQM65561 QAI65543:QAI65561 QKE65543:QKE65561 QUA65543:QUA65561 RDW65543:RDW65561 RNS65543:RNS65561 RXO65543:RXO65561 SHK65543:SHK65561 SRG65543:SRG65561 TBC65543:TBC65561 TKY65543:TKY65561 TUU65543:TUU65561 UEQ65543:UEQ65561 UOM65543:UOM65561 UYI65543:UYI65561 VIE65543:VIE65561 VSA65543:VSA65561 WBW65543:WBW65561 WLS65543:WLS65561 WVO65543:WVO65561 G131079:G131097 JC131079:JC131097 SY131079:SY131097 ACU131079:ACU131097 AMQ131079:AMQ131097 AWM131079:AWM131097 BGI131079:BGI131097 BQE131079:BQE131097 CAA131079:CAA131097 CJW131079:CJW131097 CTS131079:CTS131097 DDO131079:DDO131097 DNK131079:DNK131097 DXG131079:DXG131097 EHC131079:EHC131097 EQY131079:EQY131097 FAU131079:FAU131097 FKQ131079:FKQ131097 FUM131079:FUM131097 GEI131079:GEI131097 GOE131079:GOE131097 GYA131079:GYA131097 HHW131079:HHW131097 HRS131079:HRS131097 IBO131079:IBO131097 ILK131079:ILK131097 IVG131079:IVG131097 JFC131079:JFC131097 JOY131079:JOY131097 JYU131079:JYU131097 KIQ131079:KIQ131097 KSM131079:KSM131097 LCI131079:LCI131097 LME131079:LME131097 LWA131079:LWA131097 MFW131079:MFW131097 MPS131079:MPS131097 MZO131079:MZO131097 NJK131079:NJK131097 NTG131079:NTG131097 ODC131079:ODC131097 OMY131079:OMY131097 OWU131079:OWU131097 PGQ131079:PGQ131097 PQM131079:PQM131097 QAI131079:QAI131097 QKE131079:QKE131097 QUA131079:QUA131097 RDW131079:RDW131097 RNS131079:RNS131097 RXO131079:RXO131097 SHK131079:SHK131097 SRG131079:SRG131097 TBC131079:TBC131097 TKY131079:TKY131097 TUU131079:TUU131097 UEQ131079:UEQ131097 UOM131079:UOM131097 UYI131079:UYI131097 VIE131079:VIE131097 VSA131079:VSA131097 WBW131079:WBW131097 WLS131079:WLS131097 WVO131079:WVO131097 G196615:G196633 JC196615:JC196633 SY196615:SY196633 ACU196615:ACU196633 AMQ196615:AMQ196633 AWM196615:AWM196633 BGI196615:BGI196633 BQE196615:BQE196633 CAA196615:CAA196633 CJW196615:CJW196633 CTS196615:CTS196633 DDO196615:DDO196633 DNK196615:DNK196633 DXG196615:DXG196633 EHC196615:EHC196633 EQY196615:EQY196633 FAU196615:FAU196633 FKQ196615:FKQ196633 FUM196615:FUM196633 GEI196615:GEI196633 GOE196615:GOE196633 GYA196615:GYA196633 HHW196615:HHW196633 HRS196615:HRS196633 IBO196615:IBO196633 ILK196615:ILK196633 IVG196615:IVG196633 JFC196615:JFC196633 JOY196615:JOY196633 JYU196615:JYU196633 KIQ196615:KIQ196633 KSM196615:KSM196633 LCI196615:LCI196633 LME196615:LME196633 LWA196615:LWA196633 MFW196615:MFW196633 MPS196615:MPS196633 MZO196615:MZO196633 NJK196615:NJK196633 NTG196615:NTG196633 ODC196615:ODC196633 OMY196615:OMY196633 OWU196615:OWU196633 PGQ196615:PGQ196633 PQM196615:PQM196633 QAI196615:QAI196633 QKE196615:QKE196633 QUA196615:QUA196633 RDW196615:RDW196633 RNS196615:RNS196633 RXO196615:RXO196633 SHK196615:SHK196633 SRG196615:SRG196633 TBC196615:TBC196633 TKY196615:TKY196633 TUU196615:TUU196633 UEQ196615:UEQ196633 UOM196615:UOM196633 UYI196615:UYI196633 VIE196615:VIE196633 VSA196615:VSA196633 WBW196615:WBW196633 WLS196615:WLS196633 WVO196615:WVO196633 G262151:G262169 JC262151:JC262169 SY262151:SY262169 ACU262151:ACU262169 AMQ262151:AMQ262169 AWM262151:AWM262169 BGI262151:BGI262169 BQE262151:BQE262169 CAA262151:CAA262169 CJW262151:CJW262169 CTS262151:CTS262169 DDO262151:DDO262169 DNK262151:DNK262169 DXG262151:DXG262169 EHC262151:EHC262169 EQY262151:EQY262169 FAU262151:FAU262169 FKQ262151:FKQ262169 FUM262151:FUM262169 GEI262151:GEI262169 GOE262151:GOE262169 GYA262151:GYA262169 HHW262151:HHW262169 HRS262151:HRS262169 IBO262151:IBO262169 ILK262151:ILK262169 IVG262151:IVG262169 JFC262151:JFC262169 JOY262151:JOY262169 JYU262151:JYU262169 KIQ262151:KIQ262169 KSM262151:KSM262169 LCI262151:LCI262169 LME262151:LME262169 LWA262151:LWA262169 MFW262151:MFW262169 MPS262151:MPS262169 MZO262151:MZO262169 NJK262151:NJK262169 NTG262151:NTG262169 ODC262151:ODC262169 OMY262151:OMY262169 OWU262151:OWU262169 PGQ262151:PGQ262169 PQM262151:PQM262169 QAI262151:QAI262169 QKE262151:QKE262169 QUA262151:QUA262169 RDW262151:RDW262169 RNS262151:RNS262169 RXO262151:RXO262169 SHK262151:SHK262169 SRG262151:SRG262169 TBC262151:TBC262169 TKY262151:TKY262169 TUU262151:TUU262169 UEQ262151:UEQ262169 UOM262151:UOM262169 UYI262151:UYI262169 VIE262151:VIE262169 VSA262151:VSA262169 WBW262151:WBW262169 WLS262151:WLS262169 WVO262151:WVO262169 G327687:G327705 JC327687:JC327705 SY327687:SY327705 ACU327687:ACU327705 AMQ327687:AMQ327705 AWM327687:AWM327705 BGI327687:BGI327705 BQE327687:BQE327705 CAA327687:CAA327705 CJW327687:CJW327705 CTS327687:CTS327705 DDO327687:DDO327705 DNK327687:DNK327705 DXG327687:DXG327705 EHC327687:EHC327705 EQY327687:EQY327705 FAU327687:FAU327705 FKQ327687:FKQ327705 FUM327687:FUM327705 GEI327687:GEI327705 GOE327687:GOE327705 GYA327687:GYA327705 HHW327687:HHW327705 HRS327687:HRS327705 IBO327687:IBO327705 ILK327687:ILK327705 IVG327687:IVG327705 JFC327687:JFC327705 JOY327687:JOY327705 JYU327687:JYU327705 KIQ327687:KIQ327705 KSM327687:KSM327705 LCI327687:LCI327705 LME327687:LME327705 LWA327687:LWA327705 MFW327687:MFW327705 MPS327687:MPS327705 MZO327687:MZO327705 NJK327687:NJK327705 NTG327687:NTG327705 ODC327687:ODC327705 OMY327687:OMY327705 OWU327687:OWU327705 PGQ327687:PGQ327705 PQM327687:PQM327705 QAI327687:QAI327705 QKE327687:QKE327705 QUA327687:QUA327705 RDW327687:RDW327705 RNS327687:RNS327705 RXO327687:RXO327705 SHK327687:SHK327705 SRG327687:SRG327705 TBC327687:TBC327705 TKY327687:TKY327705 TUU327687:TUU327705 UEQ327687:UEQ327705 UOM327687:UOM327705 UYI327687:UYI327705 VIE327687:VIE327705 VSA327687:VSA327705 WBW327687:WBW327705 WLS327687:WLS327705 WVO327687:WVO327705 G393223:G393241 JC393223:JC393241 SY393223:SY393241 ACU393223:ACU393241 AMQ393223:AMQ393241 AWM393223:AWM393241 BGI393223:BGI393241 BQE393223:BQE393241 CAA393223:CAA393241 CJW393223:CJW393241 CTS393223:CTS393241 DDO393223:DDO393241 DNK393223:DNK393241 DXG393223:DXG393241 EHC393223:EHC393241 EQY393223:EQY393241 FAU393223:FAU393241 FKQ393223:FKQ393241 FUM393223:FUM393241 GEI393223:GEI393241 GOE393223:GOE393241 GYA393223:GYA393241 HHW393223:HHW393241 HRS393223:HRS393241 IBO393223:IBO393241 ILK393223:ILK393241 IVG393223:IVG393241 JFC393223:JFC393241 JOY393223:JOY393241 JYU393223:JYU393241 KIQ393223:KIQ393241 KSM393223:KSM393241 LCI393223:LCI393241 LME393223:LME393241 LWA393223:LWA393241 MFW393223:MFW393241 MPS393223:MPS393241 MZO393223:MZO393241 NJK393223:NJK393241 NTG393223:NTG393241 ODC393223:ODC393241 OMY393223:OMY393241 OWU393223:OWU393241 PGQ393223:PGQ393241 PQM393223:PQM393241 QAI393223:QAI393241 QKE393223:QKE393241 QUA393223:QUA393241 RDW393223:RDW393241 RNS393223:RNS393241 RXO393223:RXO393241 SHK393223:SHK393241 SRG393223:SRG393241 TBC393223:TBC393241 TKY393223:TKY393241 TUU393223:TUU393241 UEQ393223:UEQ393241 UOM393223:UOM393241 UYI393223:UYI393241 VIE393223:VIE393241 VSA393223:VSA393241 WBW393223:WBW393241 WLS393223:WLS393241 WVO393223:WVO393241 G458759:G458777 JC458759:JC458777 SY458759:SY458777 ACU458759:ACU458777 AMQ458759:AMQ458777 AWM458759:AWM458777 BGI458759:BGI458777 BQE458759:BQE458777 CAA458759:CAA458777 CJW458759:CJW458777 CTS458759:CTS458777 DDO458759:DDO458777 DNK458759:DNK458777 DXG458759:DXG458777 EHC458759:EHC458777 EQY458759:EQY458777 FAU458759:FAU458777 FKQ458759:FKQ458777 FUM458759:FUM458777 GEI458759:GEI458777 GOE458759:GOE458777 GYA458759:GYA458777 HHW458759:HHW458777 HRS458759:HRS458777 IBO458759:IBO458777 ILK458759:ILK458777 IVG458759:IVG458777 JFC458759:JFC458777 JOY458759:JOY458777 JYU458759:JYU458777 KIQ458759:KIQ458777 KSM458759:KSM458777 LCI458759:LCI458777 LME458759:LME458777 LWA458759:LWA458777 MFW458759:MFW458777 MPS458759:MPS458777 MZO458759:MZO458777 NJK458759:NJK458777 NTG458759:NTG458777 ODC458759:ODC458777 OMY458759:OMY458777 OWU458759:OWU458777 PGQ458759:PGQ458777 PQM458759:PQM458777 QAI458759:QAI458777 QKE458759:QKE458777 QUA458759:QUA458777 RDW458759:RDW458777 RNS458759:RNS458777 RXO458759:RXO458777 SHK458759:SHK458777 SRG458759:SRG458777 TBC458759:TBC458777 TKY458759:TKY458777 TUU458759:TUU458777 UEQ458759:UEQ458777 UOM458759:UOM458777 UYI458759:UYI458777 VIE458759:VIE458777 VSA458759:VSA458777 WBW458759:WBW458777 WLS458759:WLS458777 WVO458759:WVO458777 G524295:G524313 JC524295:JC524313 SY524295:SY524313 ACU524295:ACU524313 AMQ524295:AMQ524313 AWM524295:AWM524313 BGI524295:BGI524313 BQE524295:BQE524313 CAA524295:CAA524313 CJW524295:CJW524313 CTS524295:CTS524313 DDO524295:DDO524313 DNK524295:DNK524313 DXG524295:DXG524313 EHC524295:EHC524313 EQY524295:EQY524313 FAU524295:FAU524313 FKQ524295:FKQ524313 FUM524295:FUM524313 GEI524295:GEI524313 GOE524295:GOE524313 GYA524295:GYA524313 HHW524295:HHW524313 HRS524295:HRS524313 IBO524295:IBO524313 ILK524295:ILK524313 IVG524295:IVG524313 JFC524295:JFC524313 JOY524295:JOY524313 JYU524295:JYU524313 KIQ524295:KIQ524313 KSM524295:KSM524313 LCI524295:LCI524313 LME524295:LME524313 LWA524295:LWA524313 MFW524295:MFW524313 MPS524295:MPS524313 MZO524295:MZO524313 NJK524295:NJK524313 NTG524295:NTG524313 ODC524295:ODC524313 OMY524295:OMY524313 OWU524295:OWU524313 PGQ524295:PGQ524313 PQM524295:PQM524313 QAI524295:QAI524313 QKE524295:QKE524313 QUA524295:QUA524313 RDW524295:RDW524313 RNS524295:RNS524313 RXO524295:RXO524313 SHK524295:SHK524313 SRG524295:SRG524313 TBC524295:TBC524313 TKY524295:TKY524313 TUU524295:TUU524313 UEQ524295:UEQ524313 UOM524295:UOM524313 UYI524295:UYI524313 VIE524295:VIE524313 VSA524295:VSA524313 WBW524295:WBW524313 WLS524295:WLS524313 WVO524295:WVO524313 G589831:G589849 JC589831:JC589849 SY589831:SY589849 ACU589831:ACU589849 AMQ589831:AMQ589849 AWM589831:AWM589849 BGI589831:BGI589849 BQE589831:BQE589849 CAA589831:CAA589849 CJW589831:CJW589849 CTS589831:CTS589849 DDO589831:DDO589849 DNK589831:DNK589849 DXG589831:DXG589849 EHC589831:EHC589849 EQY589831:EQY589849 FAU589831:FAU589849 FKQ589831:FKQ589849 FUM589831:FUM589849 GEI589831:GEI589849 GOE589831:GOE589849 GYA589831:GYA589849 HHW589831:HHW589849 HRS589831:HRS589849 IBO589831:IBO589849 ILK589831:ILK589849 IVG589831:IVG589849 JFC589831:JFC589849 JOY589831:JOY589849 JYU589831:JYU589849 KIQ589831:KIQ589849 KSM589831:KSM589849 LCI589831:LCI589849 LME589831:LME589849 LWA589831:LWA589849 MFW589831:MFW589849 MPS589831:MPS589849 MZO589831:MZO589849 NJK589831:NJK589849 NTG589831:NTG589849 ODC589831:ODC589849 OMY589831:OMY589849 OWU589831:OWU589849 PGQ589831:PGQ589849 PQM589831:PQM589849 QAI589831:QAI589849 QKE589831:QKE589849 QUA589831:QUA589849 RDW589831:RDW589849 RNS589831:RNS589849 RXO589831:RXO589849 SHK589831:SHK589849 SRG589831:SRG589849 TBC589831:TBC589849 TKY589831:TKY589849 TUU589831:TUU589849 UEQ589831:UEQ589849 UOM589831:UOM589849 UYI589831:UYI589849 VIE589831:VIE589849 VSA589831:VSA589849 WBW589831:WBW589849 WLS589831:WLS589849 WVO589831:WVO589849 G655367:G655385 JC655367:JC655385 SY655367:SY655385 ACU655367:ACU655385 AMQ655367:AMQ655385 AWM655367:AWM655385 BGI655367:BGI655385 BQE655367:BQE655385 CAA655367:CAA655385 CJW655367:CJW655385 CTS655367:CTS655385 DDO655367:DDO655385 DNK655367:DNK655385 DXG655367:DXG655385 EHC655367:EHC655385 EQY655367:EQY655385 FAU655367:FAU655385 FKQ655367:FKQ655385 FUM655367:FUM655385 GEI655367:GEI655385 GOE655367:GOE655385 GYA655367:GYA655385 HHW655367:HHW655385 HRS655367:HRS655385 IBO655367:IBO655385 ILK655367:ILK655385 IVG655367:IVG655385 JFC655367:JFC655385 JOY655367:JOY655385 JYU655367:JYU655385 KIQ655367:KIQ655385 KSM655367:KSM655385 LCI655367:LCI655385 LME655367:LME655385 LWA655367:LWA655385 MFW655367:MFW655385 MPS655367:MPS655385 MZO655367:MZO655385 NJK655367:NJK655385 NTG655367:NTG655385 ODC655367:ODC655385 OMY655367:OMY655385 OWU655367:OWU655385 PGQ655367:PGQ655385 PQM655367:PQM655385 QAI655367:QAI655385 QKE655367:QKE655385 QUA655367:QUA655385 RDW655367:RDW655385 RNS655367:RNS655385 RXO655367:RXO655385 SHK655367:SHK655385 SRG655367:SRG655385 TBC655367:TBC655385 TKY655367:TKY655385 TUU655367:TUU655385 UEQ655367:UEQ655385 UOM655367:UOM655385 UYI655367:UYI655385 VIE655367:VIE655385 VSA655367:VSA655385 WBW655367:WBW655385 WLS655367:WLS655385 WVO655367:WVO655385 G720903:G720921 JC720903:JC720921 SY720903:SY720921 ACU720903:ACU720921 AMQ720903:AMQ720921 AWM720903:AWM720921 BGI720903:BGI720921 BQE720903:BQE720921 CAA720903:CAA720921 CJW720903:CJW720921 CTS720903:CTS720921 DDO720903:DDO720921 DNK720903:DNK720921 DXG720903:DXG720921 EHC720903:EHC720921 EQY720903:EQY720921 FAU720903:FAU720921 FKQ720903:FKQ720921 FUM720903:FUM720921 GEI720903:GEI720921 GOE720903:GOE720921 GYA720903:GYA720921 HHW720903:HHW720921 HRS720903:HRS720921 IBO720903:IBO720921 ILK720903:ILK720921 IVG720903:IVG720921 JFC720903:JFC720921 JOY720903:JOY720921 JYU720903:JYU720921 KIQ720903:KIQ720921 KSM720903:KSM720921 LCI720903:LCI720921 LME720903:LME720921 LWA720903:LWA720921 MFW720903:MFW720921 MPS720903:MPS720921 MZO720903:MZO720921 NJK720903:NJK720921 NTG720903:NTG720921 ODC720903:ODC720921 OMY720903:OMY720921 OWU720903:OWU720921 PGQ720903:PGQ720921 PQM720903:PQM720921 QAI720903:QAI720921 QKE720903:QKE720921 QUA720903:QUA720921 RDW720903:RDW720921 RNS720903:RNS720921 RXO720903:RXO720921 SHK720903:SHK720921 SRG720903:SRG720921 TBC720903:TBC720921 TKY720903:TKY720921 TUU720903:TUU720921 UEQ720903:UEQ720921 UOM720903:UOM720921 UYI720903:UYI720921 VIE720903:VIE720921 VSA720903:VSA720921 WBW720903:WBW720921 WLS720903:WLS720921 WVO720903:WVO720921 G786439:G786457 JC786439:JC786457 SY786439:SY786457 ACU786439:ACU786457 AMQ786439:AMQ786457 AWM786439:AWM786457 BGI786439:BGI786457 BQE786439:BQE786457 CAA786439:CAA786457 CJW786439:CJW786457 CTS786439:CTS786457 DDO786439:DDO786457 DNK786439:DNK786457 DXG786439:DXG786457 EHC786439:EHC786457 EQY786439:EQY786457 FAU786439:FAU786457 FKQ786439:FKQ786457 FUM786439:FUM786457 GEI786439:GEI786457 GOE786439:GOE786457 GYA786439:GYA786457 HHW786439:HHW786457 HRS786439:HRS786457 IBO786439:IBO786457 ILK786439:ILK786457 IVG786439:IVG786457 JFC786439:JFC786457 JOY786439:JOY786457 JYU786439:JYU786457 KIQ786439:KIQ786457 KSM786439:KSM786457 LCI786439:LCI786457 LME786439:LME786457 LWA786439:LWA786457 MFW786439:MFW786457 MPS786439:MPS786457 MZO786439:MZO786457 NJK786439:NJK786457 NTG786439:NTG786457 ODC786439:ODC786457 OMY786439:OMY786457 OWU786439:OWU786457 PGQ786439:PGQ786457 PQM786439:PQM786457 QAI786439:QAI786457 QKE786439:QKE786457 QUA786439:QUA786457 RDW786439:RDW786457 RNS786439:RNS786457 RXO786439:RXO786457 SHK786439:SHK786457 SRG786439:SRG786457 TBC786439:TBC786457 TKY786439:TKY786457 TUU786439:TUU786457 UEQ786439:UEQ786457 UOM786439:UOM786457 UYI786439:UYI786457 VIE786439:VIE786457 VSA786439:VSA786457 WBW786439:WBW786457 WLS786439:WLS786457 WVO786439:WVO786457 G851975:G851993 JC851975:JC851993 SY851975:SY851993 ACU851975:ACU851993 AMQ851975:AMQ851993 AWM851975:AWM851993 BGI851975:BGI851993 BQE851975:BQE851993 CAA851975:CAA851993 CJW851975:CJW851993 CTS851975:CTS851993 DDO851975:DDO851993 DNK851975:DNK851993 DXG851975:DXG851993 EHC851975:EHC851993 EQY851975:EQY851993 FAU851975:FAU851993 FKQ851975:FKQ851993 FUM851975:FUM851993 GEI851975:GEI851993 GOE851975:GOE851993 GYA851975:GYA851993 HHW851975:HHW851993 HRS851975:HRS851993 IBO851975:IBO851993 ILK851975:ILK851993 IVG851975:IVG851993 JFC851975:JFC851993 JOY851975:JOY851993 JYU851975:JYU851993 KIQ851975:KIQ851993 KSM851975:KSM851993 LCI851975:LCI851993 LME851975:LME851993 LWA851975:LWA851993 MFW851975:MFW851993 MPS851975:MPS851993 MZO851975:MZO851993 NJK851975:NJK851993 NTG851975:NTG851993 ODC851975:ODC851993 OMY851975:OMY851993 OWU851975:OWU851993 PGQ851975:PGQ851993 PQM851975:PQM851993 QAI851975:QAI851993 QKE851975:QKE851993 QUA851975:QUA851993 RDW851975:RDW851993 RNS851975:RNS851993 RXO851975:RXO851993 SHK851975:SHK851993 SRG851975:SRG851993 TBC851975:TBC851993 TKY851975:TKY851993 TUU851975:TUU851993 UEQ851975:UEQ851993 UOM851975:UOM851993 UYI851975:UYI851993 VIE851975:VIE851993 VSA851975:VSA851993 WBW851975:WBW851993 WLS851975:WLS851993 WVO851975:WVO851993 G917511:G917529 JC917511:JC917529 SY917511:SY917529 ACU917511:ACU917529 AMQ917511:AMQ917529 AWM917511:AWM917529 BGI917511:BGI917529 BQE917511:BQE917529 CAA917511:CAA917529 CJW917511:CJW917529 CTS917511:CTS917529 DDO917511:DDO917529 DNK917511:DNK917529 DXG917511:DXG917529 EHC917511:EHC917529 EQY917511:EQY917529 FAU917511:FAU917529 FKQ917511:FKQ917529 FUM917511:FUM917529 GEI917511:GEI917529 GOE917511:GOE917529 GYA917511:GYA917529 HHW917511:HHW917529 HRS917511:HRS917529 IBO917511:IBO917529 ILK917511:ILK917529 IVG917511:IVG917529 JFC917511:JFC917529 JOY917511:JOY917529 JYU917511:JYU917529 KIQ917511:KIQ917529 KSM917511:KSM917529 LCI917511:LCI917529 LME917511:LME917529 LWA917511:LWA917529 MFW917511:MFW917529 MPS917511:MPS917529 MZO917511:MZO917529 NJK917511:NJK917529 NTG917511:NTG917529 ODC917511:ODC917529 OMY917511:OMY917529 OWU917511:OWU917529 PGQ917511:PGQ917529 PQM917511:PQM917529 QAI917511:QAI917529 QKE917511:QKE917529 QUA917511:QUA917529 RDW917511:RDW917529 RNS917511:RNS917529 RXO917511:RXO917529 SHK917511:SHK917529 SRG917511:SRG917529 TBC917511:TBC917529 TKY917511:TKY917529 TUU917511:TUU917529 UEQ917511:UEQ917529 UOM917511:UOM917529 UYI917511:UYI917529 VIE917511:VIE917529 VSA917511:VSA917529 WBW917511:WBW917529 WLS917511:WLS917529 WVO917511:WVO917529 G983047:G983065 JC983047:JC983065 SY983047:SY983065 ACU983047:ACU983065 AMQ983047:AMQ983065 AWM983047:AWM983065 BGI983047:BGI983065 BQE983047:BQE983065 CAA983047:CAA983065 CJW983047:CJW983065 CTS983047:CTS983065 DDO983047:DDO983065 DNK983047:DNK983065 DXG983047:DXG983065 EHC983047:EHC983065 EQY983047:EQY983065 FAU983047:FAU983065 FKQ983047:FKQ983065 FUM983047:FUM983065 GEI983047:GEI983065 GOE983047:GOE983065 GYA983047:GYA983065 HHW983047:HHW983065 HRS983047:HRS983065 IBO983047:IBO983065 ILK983047:ILK983065 IVG983047:IVG983065 JFC983047:JFC983065 JOY983047:JOY983065 JYU983047:JYU983065 KIQ983047:KIQ983065 KSM983047:KSM983065 LCI983047:LCI983065 LME983047:LME983065 LWA983047:LWA983065 MFW983047:MFW983065 MPS983047:MPS983065 MZO983047:MZO983065 NJK983047:NJK983065 NTG983047:NTG983065 ODC983047:ODC983065 OMY983047:OMY983065 OWU983047:OWU983065 PGQ983047:PGQ983065 PQM983047:PQM983065 QAI983047:QAI983065 QKE983047:QKE983065 QUA983047:QUA983065 RDW983047:RDW983065 RNS983047:RNS983065 RXO983047:RXO983065 SHK983047:SHK983065 SRG983047:SRG983065 TBC983047:TBC983065 TKY983047:TKY983065 TUU983047:TUU983065 UEQ983047:UEQ983065 UOM983047:UOM983065 UYI983047:UYI983065 VIE983047:VIE983065 VSA983047:VSA983065 WBW983047:WBW983065 WLS983047:WLS983065 WVO983047:WVO983065">
      <formula1>$G$42:$G$133</formula1>
    </dataValidation>
    <dataValidation type="list" errorStyle="warning" allowBlank="1" showInputMessage="1" showErrorMessage="1" errorTitle="FERC ACCOUNT" error="This FERC Account is not included in the drop-down list. Is this the account you want to use?" sqref="D65563:D65564 IZ65563:IZ65564 SV65563:SV65564 ACR65563:ACR65564 AMN65563:AMN65564 AWJ65563:AWJ65564 BGF65563:BGF65564 BQB65563:BQB65564 BZX65563:BZX65564 CJT65563:CJT65564 CTP65563:CTP65564 DDL65563:DDL65564 DNH65563:DNH65564 DXD65563:DXD65564 EGZ65563:EGZ65564 EQV65563:EQV65564 FAR65563:FAR65564 FKN65563:FKN65564 FUJ65563:FUJ65564 GEF65563:GEF65564 GOB65563:GOB65564 GXX65563:GXX65564 HHT65563:HHT65564 HRP65563:HRP65564 IBL65563:IBL65564 ILH65563:ILH65564 IVD65563:IVD65564 JEZ65563:JEZ65564 JOV65563:JOV65564 JYR65563:JYR65564 KIN65563:KIN65564 KSJ65563:KSJ65564 LCF65563:LCF65564 LMB65563:LMB65564 LVX65563:LVX65564 MFT65563:MFT65564 MPP65563:MPP65564 MZL65563:MZL65564 NJH65563:NJH65564 NTD65563:NTD65564 OCZ65563:OCZ65564 OMV65563:OMV65564 OWR65563:OWR65564 PGN65563:PGN65564 PQJ65563:PQJ65564 QAF65563:QAF65564 QKB65563:QKB65564 QTX65563:QTX65564 RDT65563:RDT65564 RNP65563:RNP65564 RXL65563:RXL65564 SHH65563:SHH65564 SRD65563:SRD65564 TAZ65563:TAZ65564 TKV65563:TKV65564 TUR65563:TUR65564 UEN65563:UEN65564 UOJ65563:UOJ65564 UYF65563:UYF65564 VIB65563:VIB65564 VRX65563:VRX65564 WBT65563:WBT65564 WLP65563:WLP65564 WVL65563:WVL65564 D131099:D131100 IZ131099:IZ131100 SV131099:SV131100 ACR131099:ACR131100 AMN131099:AMN131100 AWJ131099:AWJ131100 BGF131099:BGF131100 BQB131099:BQB131100 BZX131099:BZX131100 CJT131099:CJT131100 CTP131099:CTP131100 DDL131099:DDL131100 DNH131099:DNH131100 DXD131099:DXD131100 EGZ131099:EGZ131100 EQV131099:EQV131100 FAR131099:FAR131100 FKN131099:FKN131100 FUJ131099:FUJ131100 GEF131099:GEF131100 GOB131099:GOB131100 GXX131099:GXX131100 HHT131099:HHT131100 HRP131099:HRP131100 IBL131099:IBL131100 ILH131099:ILH131100 IVD131099:IVD131100 JEZ131099:JEZ131100 JOV131099:JOV131100 JYR131099:JYR131100 KIN131099:KIN131100 KSJ131099:KSJ131100 LCF131099:LCF131100 LMB131099:LMB131100 LVX131099:LVX131100 MFT131099:MFT131100 MPP131099:MPP131100 MZL131099:MZL131100 NJH131099:NJH131100 NTD131099:NTD131100 OCZ131099:OCZ131100 OMV131099:OMV131100 OWR131099:OWR131100 PGN131099:PGN131100 PQJ131099:PQJ131100 QAF131099:QAF131100 QKB131099:QKB131100 QTX131099:QTX131100 RDT131099:RDT131100 RNP131099:RNP131100 RXL131099:RXL131100 SHH131099:SHH131100 SRD131099:SRD131100 TAZ131099:TAZ131100 TKV131099:TKV131100 TUR131099:TUR131100 UEN131099:UEN131100 UOJ131099:UOJ131100 UYF131099:UYF131100 VIB131099:VIB131100 VRX131099:VRX131100 WBT131099:WBT131100 WLP131099:WLP131100 WVL131099:WVL131100 D196635:D196636 IZ196635:IZ196636 SV196635:SV196636 ACR196635:ACR196636 AMN196635:AMN196636 AWJ196635:AWJ196636 BGF196635:BGF196636 BQB196635:BQB196636 BZX196635:BZX196636 CJT196635:CJT196636 CTP196635:CTP196636 DDL196635:DDL196636 DNH196635:DNH196636 DXD196635:DXD196636 EGZ196635:EGZ196636 EQV196635:EQV196636 FAR196635:FAR196636 FKN196635:FKN196636 FUJ196635:FUJ196636 GEF196635:GEF196636 GOB196635:GOB196636 GXX196635:GXX196636 HHT196635:HHT196636 HRP196635:HRP196636 IBL196635:IBL196636 ILH196635:ILH196636 IVD196635:IVD196636 JEZ196635:JEZ196636 JOV196635:JOV196636 JYR196635:JYR196636 KIN196635:KIN196636 KSJ196635:KSJ196636 LCF196635:LCF196636 LMB196635:LMB196636 LVX196635:LVX196636 MFT196635:MFT196636 MPP196635:MPP196636 MZL196635:MZL196636 NJH196635:NJH196636 NTD196635:NTD196636 OCZ196635:OCZ196636 OMV196635:OMV196636 OWR196635:OWR196636 PGN196635:PGN196636 PQJ196635:PQJ196636 QAF196635:QAF196636 QKB196635:QKB196636 QTX196635:QTX196636 RDT196635:RDT196636 RNP196635:RNP196636 RXL196635:RXL196636 SHH196635:SHH196636 SRD196635:SRD196636 TAZ196635:TAZ196636 TKV196635:TKV196636 TUR196635:TUR196636 UEN196635:UEN196636 UOJ196635:UOJ196636 UYF196635:UYF196636 VIB196635:VIB196636 VRX196635:VRX196636 WBT196635:WBT196636 WLP196635:WLP196636 WVL196635:WVL196636 D262171:D262172 IZ262171:IZ262172 SV262171:SV262172 ACR262171:ACR262172 AMN262171:AMN262172 AWJ262171:AWJ262172 BGF262171:BGF262172 BQB262171:BQB262172 BZX262171:BZX262172 CJT262171:CJT262172 CTP262171:CTP262172 DDL262171:DDL262172 DNH262171:DNH262172 DXD262171:DXD262172 EGZ262171:EGZ262172 EQV262171:EQV262172 FAR262171:FAR262172 FKN262171:FKN262172 FUJ262171:FUJ262172 GEF262171:GEF262172 GOB262171:GOB262172 GXX262171:GXX262172 HHT262171:HHT262172 HRP262171:HRP262172 IBL262171:IBL262172 ILH262171:ILH262172 IVD262171:IVD262172 JEZ262171:JEZ262172 JOV262171:JOV262172 JYR262171:JYR262172 KIN262171:KIN262172 KSJ262171:KSJ262172 LCF262171:LCF262172 LMB262171:LMB262172 LVX262171:LVX262172 MFT262171:MFT262172 MPP262171:MPP262172 MZL262171:MZL262172 NJH262171:NJH262172 NTD262171:NTD262172 OCZ262171:OCZ262172 OMV262171:OMV262172 OWR262171:OWR262172 PGN262171:PGN262172 PQJ262171:PQJ262172 QAF262171:QAF262172 QKB262171:QKB262172 QTX262171:QTX262172 RDT262171:RDT262172 RNP262171:RNP262172 RXL262171:RXL262172 SHH262171:SHH262172 SRD262171:SRD262172 TAZ262171:TAZ262172 TKV262171:TKV262172 TUR262171:TUR262172 UEN262171:UEN262172 UOJ262171:UOJ262172 UYF262171:UYF262172 VIB262171:VIB262172 VRX262171:VRX262172 WBT262171:WBT262172 WLP262171:WLP262172 WVL262171:WVL262172 D327707:D327708 IZ327707:IZ327708 SV327707:SV327708 ACR327707:ACR327708 AMN327707:AMN327708 AWJ327707:AWJ327708 BGF327707:BGF327708 BQB327707:BQB327708 BZX327707:BZX327708 CJT327707:CJT327708 CTP327707:CTP327708 DDL327707:DDL327708 DNH327707:DNH327708 DXD327707:DXD327708 EGZ327707:EGZ327708 EQV327707:EQV327708 FAR327707:FAR327708 FKN327707:FKN327708 FUJ327707:FUJ327708 GEF327707:GEF327708 GOB327707:GOB327708 GXX327707:GXX327708 HHT327707:HHT327708 HRP327707:HRP327708 IBL327707:IBL327708 ILH327707:ILH327708 IVD327707:IVD327708 JEZ327707:JEZ327708 JOV327707:JOV327708 JYR327707:JYR327708 KIN327707:KIN327708 KSJ327707:KSJ327708 LCF327707:LCF327708 LMB327707:LMB327708 LVX327707:LVX327708 MFT327707:MFT327708 MPP327707:MPP327708 MZL327707:MZL327708 NJH327707:NJH327708 NTD327707:NTD327708 OCZ327707:OCZ327708 OMV327707:OMV327708 OWR327707:OWR327708 PGN327707:PGN327708 PQJ327707:PQJ327708 QAF327707:QAF327708 QKB327707:QKB327708 QTX327707:QTX327708 RDT327707:RDT327708 RNP327707:RNP327708 RXL327707:RXL327708 SHH327707:SHH327708 SRD327707:SRD327708 TAZ327707:TAZ327708 TKV327707:TKV327708 TUR327707:TUR327708 UEN327707:UEN327708 UOJ327707:UOJ327708 UYF327707:UYF327708 VIB327707:VIB327708 VRX327707:VRX327708 WBT327707:WBT327708 WLP327707:WLP327708 WVL327707:WVL327708 D393243:D393244 IZ393243:IZ393244 SV393243:SV393244 ACR393243:ACR393244 AMN393243:AMN393244 AWJ393243:AWJ393244 BGF393243:BGF393244 BQB393243:BQB393244 BZX393243:BZX393244 CJT393243:CJT393244 CTP393243:CTP393244 DDL393243:DDL393244 DNH393243:DNH393244 DXD393243:DXD393244 EGZ393243:EGZ393244 EQV393243:EQV393244 FAR393243:FAR393244 FKN393243:FKN393244 FUJ393243:FUJ393244 GEF393243:GEF393244 GOB393243:GOB393244 GXX393243:GXX393244 HHT393243:HHT393244 HRP393243:HRP393244 IBL393243:IBL393244 ILH393243:ILH393244 IVD393243:IVD393244 JEZ393243:JEZ393244 JOV393243:JOV393244 JYR393243:JYR393244 KIN393243:KIN393244 KSJ393243:KSJ393244 LCF393243:LCF393244 LMB393243:LMB393244 LVX393243:LVX393244 MFT393243:MFT393244 MPP393243:MPP393244 MZL393243:MZL393244 NJH393243:NJH393244 NTD393243:NTD393244 OCZ393243:OCZ393244 OMV393243:OMV393244 OWR393243:OWR393244 PGN393243:PGN393244 PQJ393243:PQJ393244 QAF393243:QAF393244 QKB393243:QKB393244 QTX393243:QTX393244 RDT393243:RDT393244 RNP393243:RNP393244 RXL393243:RXL393244 SHH393243:SHH393244 SRD393243:SRD393244 TAZ393243:TAZ393244 TKV393243:TKV393244 TUR393243:TUR393244 UEN393243:UEN393244 UOJ393243:UOJ393244 UYF393243:UYF393244 VIB393243:VIB393244 VRX393243:VRX393244 WBT393243:WBT393244 WLP393243:WLP393244 WVL393243:WVL393244 D458779:D458780 IZ458779:IZ458780 SV458779:SV458780 ACR458779:ACR458780 AMN458779:AMN458780 AWJ458779:AWJ458780 BGF458779:BGF458780 BQB458779:BQB458780 BZX458779:BZX458780 CJT458779:CJT458780 CTP458779:CTP458780 DDL458779:DDL458780 DNH458779:DNH458780 DXD458779:DXD458780 EGZ458779:EGZ458780 EQV458779:EQV458780 FAR458779:FAR458780 FKN458779:FKN458780 FUJ458779:FUJ458780 GEF458779:GEF458780 GOB458779:GOB458780 GXX458779:GXX458780 HHT458779:HHT458780 HRP458779:HRP458780 IBL458779:IBL458780 ILH458779:ILH458780 IVD458779:IVD458780 JEZ458779:JEZ458780 JOV458779:JOV458780 JYR458779:JYR458780 KIN458779:KIN458780 KSJ458779:KSJ458780 LCF458779:LCF458780 LMB458779:LMB458780 LVX458779:LVX458780 MFT458779:MFT458780 MPP458779:MPP458780 MZL458779:MZL458780 NJH458779:NJH458780 NTD458779:NTD458780 OCZ458779:OCZ458780 OMV458779:OMV458780 OWR458779:OWR458780 PGN458779:PGN458780 PQJ458779:PQJ458780 QAF458779:QAF458780 QKB458779:QKB458780 QTX458779:QTX458780 RDT458779:RDT458780 RNP458779:RNP458780 RXL458779:RXL458780 SHH458779:SHH458780 SRD458779:SRD458780 TAZ458779:TAZ458780 TKV458779:TKV458780 TUR458779:TUR458780 UEN458779:UEN458780 UOJ458779:UOJ458780 UYF458779:UYF458780 VIB458779:VIB458780 VRX458779:VRX458780 WBT458779:WBT458780 WLP458779:WLP458780 WVL458779:WVL458780 D524315:D524316 IZ524315:IZ524316 SV524315:SV524316 ACR524315:ACR524316 AMN524315:AMN524316 AWJ524315:AWJ524316 BGF524315:BGF524316 BQB524315:BQB524316 BZX524315:BZX524316 CJT524315:CJT524316 CTP524315:CTP524316 DDL524315:DDL524316 DNH524315:DNH524316 DXD524315:DXD524316 EGZ524315:EGZ524316 EQV524315:EQV524316 FAR524315:FAR524316 FKN524315:FKN524316 FUJ524315:FUJ524316 GEF524315:GEF524316 GOB524315:GOB524316 GXX524315:GXX524316 HHT524315:HHT524316 HRP524315:HRP524316 IBL524315:IBL524316 ILH524315:ILH524316 IVD524315:IVD524316 JEZ524315:JEZ524316 JOV524315:JOV524316 JYR524315:JYR524316 KIN524315:KIN524316 KSJ524315:KSJ524316 LCF524315:LCF524316 LMB524315:LMB524316 LVX524315:LVX524316 MFT524315:MFT524316 MPP524315:MPP524316 MZL524315:MZL524316 NJH524315:NJH524316 NTD524315:NTD524316 OCZ524315:OCZ524316 OMV524315:OMV524316 OWR524315:OWR524316 PGN524315:PGN524316 PQJ524315:PQJ524316 QAF524315:QAF524316 QKB524315:QKB524316 QTX524315:QTX524316 RDT524315:RDT524316 RNP524315:RNP524316 RXL524315:RXL524316 SHH524315:SHH524316 SRD524315:SRD524316 TAZ524315:TAZ524316 TKV524315:TKV524316 TUR524315:TUR524316 UEN524315:UEN524316 UOJ524315:UOJ524316 UYF524315:UYF524316 VIB524315:VIB524316 VRX524315:VRX524316 WBT524315:WBT524316 WLP524315:WLP524316 WVL524315:WVL524316 D589851:D589852 IZ589851:IZ589852 SV589851:SV589852 ACR589851:ACR589852 AMN589851:AMN589852 AWJ589851:AWJ589852 BGF589851:BGF589852 BQB589851:BQB589852 BZX589851:BZX589852 CJT589851:CJT589852 CTP589851:CTP589852 DDL589851:DDL589852 DNH589851:DNH589852 DXD589851:DXD589852 EGZ589851:EGZ589852 EQV589851:EQV589852 FAR589851:FAR589852 FKN589851:FKN589852 FUJ589851:FUJ589852 GEF589851:GEF589852 GOB589851:GOB589852 GXX589851:GXX589852 HHT589851:HHT589852 HRP589851:HRP589852 IBL589851:IBL589852 ILH589851:ILH589852 IVD589851:IVD589852 JEZ589851:JEZ589852 JOV589851:JOV589852 JYR589851:JYR589852 KIN589851:KIN589852 KSJ589851:KSJ589852 LCF589851:LCF589852 LMB589851:LMB589852 LVX589851:LVX589852 MFT589851:MFT589852 MPP589851:MPP589852 MZL589851:MZL589852 NJH589851:NJH589852 NTD589851:NTD589852 OCZ589851:OCZ589852 OMV589851:OMV589852 OWR589851:OWR589852 PGN589851:PGN589852 PQJ589851:PQJ589852 QAF589851:QAF589852 QKB589851:QKB589852 QTX589851:QTX589852 RDT589851:RDT589852 RNP589851:RNP589852 RXL589851:RXL589852 SHH589851:SHH589852 SRD589851:SRD589852 TAZ589851:TAZ589852 TKV589851:TKV589852 TUR589851:TUR589852 UEN589851:UEN589852 UOJ589851:UOJ589852 UYF589851:UYF589852 VIB589851:VIB589852 VRX589851:VRX589852 WBT589851:WBT589852 WLP589851:WLP589852 WVL589851:WVL589852 D655387:D655388 IZ655387:IZ655388 SV655387:SV655388 ACR655387:ACR655388 AMN655387:AMN655388 AWJ655387:AWJ655388 BGF655387:BGF655388 BQB655387:BQB655388 BZX655387:BZX655388 CJT655387:CJT655388 CTP655387:CTP655388 DDL655387:DDL655388 DNH655387:DNH655388 DXD655387:DXD655388 EGZ655387:EGZ655388 EQV655387:EQV655388 FAR655387:FAR655388 FKN655387:FKN655388 FUJ655387:FUJ655388 GEF655387:GEF655388 GOB655387:GOB655388 GXX655387:GXX655388 HHT655387:HHT655388 HRP655387:HRP655388 IBL655387:IBL655388 ILH655387:ILH655388 IVD655387:IVD655388 JEZ655387:JEZ655388 JOV655387:JOV655388 JYR655387:JYR655388 KIN655387:KIN655388 KSJ655387:KSJ655388 LCF655387:LCF655388 LMB655387:LMB655388 LVX655387:LVX655388 MFT655387:MFT655388 MPP655387:MPP655388 MZL655387:MZL655388 NJH655387:NJH655388 NTD655387:NTD655388 OCZ655387:OCZ655388 OMV655387:OMV655388 OWR655387:OWR655388 PGN655387:PGN655388 PQJ655387:PQJ655388 QAF655387:QAF655388 QKB655387:QKB655388 QTX655387:QTX655388 RDT655387:RDT655388 RNP655387:RNP655388 RXL655387:RXL655388 SHH655387:SHH655388 SRD655387:SRD655388 TAZ655387:TAZ655388 TKV655387:TKV655388 TUR655387:TUR655388 UEN655387:UEN655388 UOJ655387:UOJ655388 UYF655387:UYF655388 VIB655387:VIB655388 VRX655387:VRX655388 WBT655387:WBT655388 WLP655387:WLP655388 WVL655387:WVL655388 D720923:D720924 IZ720923:IZ720924 SV720923:SV720924 ACR720923:ACR720924 AMN720923:AMN720924 AWJ720923:AWJ720924 BGF720923:BGF720924 BQB720923:BQB720924 BZX720923:BZX720924 CJT720923:CJT720924 CTP720923:CTP720924 DDL720923:DDL720924 DNH720923:DNH720924 DXD720923:DXD720924 EGZ720923:EGZ720924 EQV720923:EQV720924 FAR720923:FAR720924 FKN720923:FKN720924 FUJ720923:FUJ720924 GEF720923:GEF720924 GOB720923:GOB720924 GXX720923:GXX720924 HHT720923:HHT720924 HRP720923:HRP720924 IBL720923:IBL720924 ILH720923:ILH720924 IVD720923:IVD720924 JEZ720923:JEZ720924 JOV720923:JOV720924 JYR720923:JYR720924 KIN720923:KIN720924 KSJ720923:KSJ720924 LCF720923:LCF720924 LMB720923:LMB720924 LVX720923:LVX720924 MFT720923:MFT720924 MPP720923:MPP720924 MZL720923:MZL720924 NJH720923:NJH720924 NTD720923:NTD720924 OCZ720923:OCZ720924 OMV720923:OMV720924 OWR720923:OWR720924 PGN720923:PGN720924 PQJ720923:PQJ720924 QAF720923:QAF720924 QKB720923:QKB720924 QTX720923:QTX720924 RDT720923:RDT720924 RNP720923:RNP720924 RXL720923:RXL720924 SHH720923:SHH720924 SRD720923:SRD720924 TAZ720923:TAZ720924 TKV720923:TKV720924 TUR720923:TUR720924 UEN720923:UEN720924 UOJ720923:UOJ720924 UYF720923:UYF720924 VIB720923:VIB720924 VRX720923:VRX720924 WBT720923:WBT720924 WLP720923:WLP720924 WVL720923:WVL720924 D786459:D786460 IZ786459:IZ786460 SV786459:SV786460 ACR786459:ACR786460 AMN786459:AMN786460 AWJ786459:AWJ786460 BGF786459:BGF786460 BQB786459:BQB786460 BZX786459:BZX786460 CJT786459:CJT786460 CTP786459:CTP786460 DDL786459:DDL786460 DNH786459:DNH786460 DXD786459:DXD786460 EGZ786459:EGZ786460 EQV786459:EQV786460 FAR786459:FAR786460 FKN786459:FKN786460 FUJ786459:FUJ786460 GEF786459:GEF786460 GOB786459:GOB786460 GXX786459:GXX786460 HHT786459:HHT786460 HRP786459:HRP786460 IBL786459:IBL786460 ILH786459:ILH786460 IVD786459:IVD786460 JEZ786459:JEZ786460 JOV786459:JOV786460 JYR786459:JYR786460 KIN786459:KIN786460 KSJ786459:KSJ786460 LCF786459:LCF786460 LMB786459:LMB786460 LVX786459:LVX786460 MFT786459:MFT786460 MPP786459:MPP786460 MZL786459:MZL786460 NJH786459:NJH786460 NTD786459:NTD786460 OCZ786459:OCZ786460 OMV786459:OMV786460 OWR786459:OWR786460 PGN786459:PGN786460 PQJ786459:PQJ786460 QAF786459:QAF786460 QKB786459:QKB786460 QTX786459:QTX786460 RDT786459:RDT786460 RNP786459:RNP786460 RXL786459:RXL786460 SHH786459:SHH786460 SRD786459:SRD786460 TAZ786459:TAZ786460 TKV786459:TKV786460 TUR786459:TUR786460 UEN786459:UEN786460 UOJ786459:UOJ786460 UYF786459:UYF786460 VIB786459:VIB786460 VRX786459:VRX786460 WBT786459:WBT786460 WLP786459:WLP786460 WVL786459:WVL786460 D851995:D851996 IZ851995:IZ851996 SV851995:SV851996 ACR851995:ACR851996 AMN851995:AMN851996 AWJ851995:AWJ851996 BGF851995:BGF851996 BQB851995:BQB851996 BZX851995:BZX851996 CJT851995:CJT851996 CTP851995:CTP851996 DDL851995:DDL851996 DNH851995:DNH851996 DXD851995:DXD851996 EGZ851995:EGZ851996 EQV851995:EQV851996 FAR851995:FAR851996 FKN851995:FKN851996 FUJ851995:FUJ851996 GEF851995:GEF851996 GOB851995:GOB851996 GXX851995:GXX851996 HHT851995:HHT851996 HRP851995:HRP851996 IBL851995:IBL851996 ILH851995:ILH851996 IVD851995:IVD851996 JEZ851995:JEZ851996 JOV851995:JOV851996 JYR851995:JYR851996 KIN851995:KIN851996 KSJ851995:KSJ851996 LCF851995:LCF851996 LMB851995:LMB851996 LVX851995:LVX851996 MFT851995:MFT851996 MPP851995:MPP851996 MZL851995:MZL851996 NJH851995:NJH851996 NTD851995:NTD851996 OCZ851995:OCZ851996 OMV851995:OMV851996 OWR851995:OWR851996 PGN851995:PGN851996 PQJ851995:PQJ851996 QAF851995:QAF851996 QKB851995:QKB851996 QTX851995:QTX851996 RDT851995:RDT851996 RNP851995:RNP851996 RXL851995:RXL851996 SHH851995:SHH851996 SRD851995:SRD851996 TAZ851995:TAZ851996 TKV851995:TKV851996 TUR851995:TUR851996 UEN851995:UEN851996 UOJ851995:UOJ851996 UYF851995:UYF851996 VIB851995:VIB851996 VRX851995:VRX851996 WBT851995:WBT851996 WLP851995:WLP851996 WVL851995:WVL851996 D917531:D917532 IZ917531:IZ917532 SV917531:SV917532 ACR917531:ACR917532 AMN917531:AMN917532 AWJ917531:AWJ917532 BGF917531:BGF917532 BQB917531:BQB917532 BZX917531:BZX917532 CJT917531:CJT917532 CTP917531:CTP917532 DDL917531:DDL917532 DNH917531:DNH917532 DXD917531:DXD917532 EGZ917531:EGZ917532 EQV917531:EQV917532 FAR917531:FAR917532 FKN917531:FKN917532 FUJ917531:FUJ917532 GEF917531:GEF917532 GOB917531:GOB917532 GXX917531:GXX917532 HHT917531:HHT917532 HRP917531:HRP917532 IBL917531:IBL917532 ILH917531:ILH917532 IVD917531:IVD917532 JEZ917531:JEZ917532 JOV917531:JOV917532 JYR917531:JYR917532 KIN917531:KIN917532 KSJ917531:KSJ917532 LCF917531:LCF917532 LMB917531:LMB917532 LVX917531:LVX917532 MFT917531:MFT917532 MPP917531:MPP917532 MZL917531:MZL917532 NJH917531:NJH917532 NTD917531:NTD917532 OCZ917531:OCZ917532 OMV917531:OMV917532 OWR917531:OWR917532 PGN917531:PGN917532 PQJ917531:PQJ917532 QAF917531:QAF917532 QKB917531:QKB917532 QTX917531:QTX917532 RDT917531:RDT917532 RNP917531:RNP917532 RXL917531:RXL917532 SHH917531:SHH917532 SRD917531:SRD917532 TAZ917531:TAZ917532 TKV917531:TKV917532 TUR917531:TUR917532 UEN917531:UEN917532 UOJ917531:UOJ917532 UYF917531:UYF917532 VIB917531:VIB917532 VRX917531:VRX917532 WBT917531:WBT917532 WLP917531:WLP917532 WVL917531:WVL917532 D983067:D983068 IZ983067:IZ983068 SV983067:SV983068 ACR983067:ACR983068 AMN983067:AMN983068 AWJ983067:AWJ983068 BGF983067:BGF983068 BQB983067:BQB983068 BZX983067:BZX983068 CJT983067:CJT983068 CTP983067:CTP983068 DDL983067:DDL983068 DNH983067:DNH983068 DXD983067:DXD983068 EGZ983067:EGZ983068 EQV983067:EQV983068 FAR983067:FAR983068 FKN983067:FKN983068 FUJ983067:FUJ983068 GEF983067:GEF983068 GOB983067:GOB983068 GXX983067:GXX983068 HHT983067:HHT983068 HRP983067:HRP983068 IBL983067:IBL983068 ILH983067:ILH983068 IVD983067:IVD983068 JEZ983067:JEZ983068 JOV983067:JOV983068 JYR983067:JYR983068 KIN983067:KIN983068 KSJ983067:KSJ983068 LCF983067:LCF983068 LMB983067:LMB983068 LVX983067:LVX983068 MFT983067:MFT983068 MPP983067:MPP983068 MZL983067:MZL983068 NJH983067:NJH983068 NTD983067:NTD983068 OCZ983067:OCZ983068 OMV983067:OMV983068 OWR983067:OWR983068 PGN983067:PGN983068 PQJ983067:PQJ983068 QAF983067:QAF983068 QKB983067:QKB983068 QTX983067:QTX983068 RDT983067:RDT983068 RNP983067:RNP983068 RXL983067:RXL983068 SHH983067:SHH983068 SRD983067:SRD983068 TAZ983067:TAZ983068 TKV983067:TKV983068 TUR983067:TUR983068 UEN983067:UEN983068 UOJ983067:UOJ983068 UYF983067:UYF983068 VIB983067:VIB983068 VRX983067:VRX983068 WBT983067:WBT983068 WLP983067:WLP983068 WVL983067:WVL983068 D10:D11 IZ10:IZ11 SV10:SV11 ACR10:ACR11 AMN10:AMN11 AWJ10:AWJ11 BGF10:BGF11 BQB10:BQB11 BZX10:BZX11 CJT10:CJT11 CTP10:CTP11 DDL10:DDL11 DNH10:DNH11 DXD10:DXD11 EGZ10:EGZ11 EQV10:EQV11 FAR10:FAR11 FKN10:FKN11 FUJ10:FUJ11 GEF10:GEF11 GOB10:GOB11 GXX10:GXX11 HHT10:HHT11 HRP10:HRP11 IBL10:IBL11 ILH10:ILH11 IVD10:IVD11 JEZ10:JEZ11 JOV10:JOV11 JYR10:JYR11 KIN10:KIN11 KSJ10:KSJ11 LCF10:LCF11 LMB10:LMB11 LVX10:LVX11 MFT10:MFT11 MPP10:MPP11 MZL10:MZL11 NJH10:NJH11 NTD10:NTD11 OCZ10:OCZ11 OMV10:OMV11 OWR10:OWR11 PGN10:PGN11 PQJ10:PQJ11 QAF10:QAF11 QKB10:QKB11 QTX10:QTX11 RDT10:RDT11 RNP10:RNP11 RXL10:RXL11 SHH10:SHH11 SRD10:SRD11 TAZ10:TAZ11 TKV10:TKV11 TUR10:TUR11 UEN10:UEN11 UOJ10:UOJ11 UYF10:UYF11 VIB10:VIB11 VRX10:VRX11 WBT10:WBT11 WLP10:WLP11 WVL10:WVL11 D65524:D65525 IZ65524:IZ65525 SV65524:SV65525 ACR65524:ACR65525 AMN65524:AMN65525 AWJ65524:AWJ65525 BGF65524:BGF65525 BQB65524:BQB65525 BZX65524:BZX65525 CJT65524:CJT65525 CTP65524:CTP65525 DDL65524:DDL65525 DNH65524:DNH65525 DXD65524:DXD65525 EGZ65524:EGZ65525 EQV65524:EQV65525 FAR65524:FAR65525 FKN65524:FKN65525 FUJ65524:FUJ65525 GEF65524:GEF65525 GOB65524:GOB65525 GXX65524:GXX65525 HHT65524:HHT65525 HRP65524:HRP65525 IBL65524:IBL65525 ILH65524:ILH65525 IVD65524:IVD65525 JEZ65524:JEZ65525 JOV65524:JOV65525 JYR65524:JYR65525 KIN65524:KIN65525 KSJ65524:KSJ65525 LCF65524:LCF65525 LMB65524:LMB65525 LVX65524:LVX65525 MFT65524:MFT65525 MPP65524:MPP65525 MZL65524:MZL65525 NJH65524:NJH65525 NTD65524:NTD65525 OCZ65524:OCZ65525 OMV65524:OMV65525 OWR65524:OWR65525 PGN65524:PGN65525 PQJ65524:PQJ65525 QAF65524:QAF65525 QKB65524:QKB65525 QTX65524:QTX65525 RDT65524:RDT65525 RNP65524:RNP65525 RXL65524:RXL65525 SHH65524:SHH65525 SRD65524:SRD65525 TAZ65524:TAZ65525 TKV65524:TKV65525 TUR65524:TUR65525 UEN65524:UEN65525 UOJ65524:UOJ65525 UYF65524:UYF65525 VIB65524:VIB65525 VRX65524:VRX65525 WBT65524:WBT65525 WLP65524:WLP65525 WVL65524:WVL65525 D131060:D131061 IZ131060:IZ131061 SV131060:SV131061 ACR131060:ACR131061 AMN131060:AMN131061 AWJ131060:AWJ131061 BGF131060:BGF131061 BQB131060:BQB131061 BZX131060:BZX131061 CJT131060:CJT131061 CTP131060:CTP131061 DDL131060:DDL131061 DNH131060:DNH131061 DXD131060:DXD131061 EGZ131060:EGZ131061 EQV131060:EQV131061 FAR131060:FAR131061 FKN131060:FKN131061 FUJ131060:FUJ131061 GEF131060:GEF131061 GOB131060:GOB131061 GXX131060:GXX131061 HHT131060:HHT131061 HRP131060:HRP131061 IBL131060:IBL131061 ILH131060:ILH131061 IVD131060:IVD131061 JEZ131060:JEZ131061 JOV131060:JOV131061 JYR131060:JYR131061 KIN131060:KIN131061 KSJ131060:KSJ131061 LCF131060:LCF131061 LMB131060:LMB131061 LVX131060:LVX131061 MFT131060:MFT131061 MPP131060:MPP131061 MZL131060:MZL131061 NJH131060:NJH131061 NTD131060:NTD131061 OCZ131060:OCZ131061 OMV131060:OMV131061 OWR131060:OWR131061 PGN131060:PGN131061 PQJ131060:PQJ131061 QAF131060:QAF131061 QKB131060:QKB131061 QTX131060:QTX131061 RDT131060:RDT131061 RNP131060:RNP131061 RXL131060:RXL131061 SHH131060:SHH131061 SRD131060:SRD131061 TAZ131060:TAZ131061 TKV131060:TKV131061 TUR131060:TUR131061 UEN131060:UEN131061 UOJ131060:UOJ131061 UYF131060:UYF131061 VIB131060:VIB131061 VRX131060:VRX131061 WBT131060:WBT131061 WLP131060:WLP131061 WVL131060:WVL131061 D196596:D196597 IZ196596:IZ196597 SV196596:SV196597 ACR196596:ACR196597 AMN196596:AMN196597 AWJ196596:AWJ196597 BGF196596:BGF196597 BQB196596:BQB196597 BZX196596:BZX196597 CJT196596:CJT196597 CTP196596:CTP196597 DDL196596:DDL196597 DNH196596:DNH196597 DXD196596:DXD196597 EGZ196596:EGZ196597 EQV196596:EQV196597 FAR196596:FAR196597 FKN196596:FKN196597 FUJ196596:FUJ196597 GEF196596:GEF196597 GOB196596:GOB196597 GXX196596:GXX196597 HHT196596:HHT196597 HRP196596:HRP196597 IBL196596:IBL196597 ILH196596:ILH196597 IVD196596:IVD196597 JEZ196596:JEZ196597 JOV196596:JOV196597 JYR196596:JYR196597 KIN196596:KIN196597 KSJ196596:KSJ196597 LCF196596:LCF196597 LMB196596:LMB196597 LVX196596:LVX196597 MFT196596:MFT196597 MPP196596:MPP196597 MZL196596:MZL196597 NJH196596:NJH196597 NTD196596:NTD196597 OCZ196596:OCZ196597 OMV196596:OMV196597 OWR196596:OWR196597 PGN196596:PGN196597 PQJ196596:PQJ196597 QAF196596:QAF196597 QKB196596:QKB196597 QTX196596:QTX196597 RDT196596:RDT196597 RNP196596:RNP196597 RXL196596:RXL196597 SHH196596:SHH196597 SRD196596:SRD196597 TAZ196596:TAZ196597 TKV196596:TKV196597 TUR196596:TUR196597 UEN196596:UEN196597 UOJ196596:UOJ196597 UYF196596:UYF196597 VIB196596:VIB196597 VRX196596:VRX196597 WBT196596:WBT196597 WLP196596:WLP196597 WVL196596:WVL196597 D262132:D262133 IZ262132:IZ262133 SV262132:SV262133 ACR262132:ACR262133 AMN262132:AMN262133 AWJ262132:AWJ262133 BGF262132:BGF262133 BQB262132:BQB262133 BZX262132:BZX262133 CJT262132:CJT262133 CTP262132:CTP262133 DDL262132:DDL262133 DNH262132:DNH262133 DXD262132:DXD262133 EGZ262132:EGZ262133 EQV262132:EQV262133 FAR262132:FAR262133 FKN262132:FKN262133 FUJ262132:FUJ262133 GEF262132:GEF262133 GOB262132:GOB262133 GXX262132:GXX262133 HHT262132:HHT262133 HRP262132:HRP262133 IBL262132:IBL262133 ILH262132:ILH262133 IVD262132:IVD262133 JEZ262132:JEZ262133 JOV262132:JOV262133 JYR262132:JYR262133 KIN262132:KIN262133 KSJ262132:KSJ262133 LCF262132:LCF262133 LMB262132:LMB262133 LVX262132:LVX262133 MFT262132:MFT262133 MPP262132:MPP262133 MZL262132:MZL262133 NJH262132:NJH262133 NTD262132:NTD262133 OCZ262132:OCZ262133 OMV262132:OMV262133 OWR262132:OWR262133 PGN262132:PGN262133 PQJ262132:PQJ262133 QAF262132:QAF262133 QKB262132:QKB262133 QTX262132:QTX262133 RDT262132:RDT262133 RNP262132:RNP262133 RXL262132:RXL262133 SHH262132:SHH262133 SRD262132:SRD262133 TAZ262132:TAZ262133 TKV262132:TKV262133 TUR262132:TUR262133 UEN262132:UEN262133 UOJ262132:UOJ262133 UYF262132:UYF262133 VIB262132:VIB262133 VRX262132:VRX262133 WBT262132:WBT262133 WLP262132:WLP262133 WVL262132:WVL262133 D327668:D327669 IZ327668:IZ327669 SV327668:SV327669 ACR327668:ACR327669 AMN327668:AMN327669 AWJ327668:AWJ327669 BGF327668:BGF327669 BQB327668:BQB327669 BZX327668:BZX327669 CJT327668:CJT327669 CTP327668:CTP327669 DDL327668:DDL327669 DNH327668:DNH327669 DXD327668:DXD327669 EGZ327668:EGZ327669 EQV327668:EQV327669 FAR327668:FAR327669 FKN327668:FKN327669 FUJ327668:FUJ327669 GEF327668:GEF327669 GOB327668:GOB327669 GXX327668:GXX327669 HHT327668:HHT327669 HRP327668:HRP327669 IBL327668:IBL327669 ILH327668:ILH327669 IVD327668:IVD327669 JEZ327668:JEZ327669 JOV327668:JOV327669 JYR327668:JYR327669 KIN327668:KIN327669 KSJ327668:KSJ327669 LCF327668:LCF327669 LMB327668:LMB327669 LVX327668:LVX327669 MFT327668:MFT327669 MPP327668:MPP327669 MZL327668:MZL327669 NJH327668:NJH327669 NTD327668:NTD327669 OCZ327668:OCZ327669 OMV327668:OMV327669 OWR327668:OWR327669 PGN327668:PGN327669 PQJ327668:PQJ327669 QAF327668:QAF327669 QKB327668:QKB327669 QTX327668:QTX327669 RDT327668:RDT327669 RNP327668:RNP327669 RXL327668:RXL327669 SHH327668:SHH327669 SRD327668:SRD327669 TAZ327668:TAZ327669 TKV327668:TKV327669 TUR327668:TUR327669 UEN327668:UEN327669 UOJ327668:UOJ327669 UYF327668:UYF327669 VIB327668:VIB327669 VRX327668:VRX327669 WBT327668:WBT327669 WLP327668:WLP327669 WVL327668:WVL327669 D393204:D393205 IZ393204:IZ393205 SV393204:SV393205 ACR393204:ACR393205 AMN393204:AMN393205 AWJ393204:AWJ393205 BGF393204:BGF393205 BQB393204:BQB393205 BZX393204:BZX393205 CJT393204:CJT393205 CTP393204:CTP393205 DDL393204:DDL393205 DNH393204:DNH393205 DXD393204:DXD393205 EGZ393204:EGZ393205 EQV393204:EQV393205 FAR393204:FAR393205 FKN393204:FKN393205 FUJ393204:FUJ393205 GEF393204:GEF393205 GOB393204:GOB393205 GXX393204:GXX393205 HHT393204:HHT393205 HRP393204:HRP393205 IBL393204:IBL393205 ILH393204:ILH393205 IVD393204:IVD393205 JEZ393204:JEZ393205 JOV393204:JOV393205 JYR393204:JYR393205 KIN393204:KIN393205 KSJ393204:KSJ393205 LCF393204:LCF393205 LMB393204:LMB393205 LVX393204:LVX393205 MFT393204:MFT393205 MPP393204:MPP393205 MZL393204:MZL393205 NJH393204:NJH393205 NTD393204:NTD393205 OCZ393204:OCZ393205 OMV393204:OMV393205 OWR393204:OWR393205 PGN393204:PGN393205 PQJ393204:PQJ393205 QAF393204:QAF393205 QKB393204:QKB393205 QTX393204:QTX393205 RDT393204:RDT393205 RNP393204:RNP393205 RXL393204:RXL393205 SHH393204:SHH393205 SRD393204:SRD393205 TAZ393204:TAZ393205 TKV393204:TKV393205 TUR393204:TUR393205 UEN393204:UEN393205 UOJ393204:UOJ393205 UYF393204:UYF393205 VIB393204:VIB393205 VRX393204:VRX393205 WBT393204:WBT393205 WLP393204:WLP393205 WVL393204:WVL393205 D458740:D458741 IZ458740:IZ458741 SV458740:SV458741 ACR458740:ACR458741 AMN458740:AMN458741 AWJ458740:AWJ458741 BGF458740:BGF458741 BQB458740:BQB458741 BZX458740:BZX458741 CJT458740:CJT458741 CTP458740:CTP458741 DDL458740:DDL458741 DNH458740:DNH458741 DXD458740:DXD458741 EGZ458740:EGZ458741 EQV458740:EQV458741 FAR458740:FAR458741 FKN458740:FKN458741 FUJ458740:FUJ458741 GEF458740:GEF458741 GOB458740:GOB458741 GXX458740:GXX458741 HHT458740:HHT458741 HRP458740:HRP458741 IBL458740:IBL458741 ILH458740:ILH458741 IVD458740:IVD458741 JEZ458740:JEZ458741 JOV458740:JOV458741 JYR458740:JYR458741 KIN458740:KIN458741 KSJ458740:KSJ458741 LCF458740:LCF458741 LMB458740:LMB458741 LVX458740:LVX458741 MFT458740:MFT458741 MPP458740:MPP458741 MZL458740:MZL458741 NJH458740:NJH458741 NTD458740:NTD458741 OCZ458740:OCZ458741 OMV458740:OMV458741 OWR458740:OWR458741 PGN458740:PGN458741 PQJ458740:PQJ458741 QAF458740:QAF458741 QKB458740:QKB458741 QTX458740:QTX458741 RDT458740:RDT458741 RNP458740:RNP458741 RXL458740:RXL458741 SHH458740:SHH458741 SRD458740:SRD458741 TAZ458740:TAZ458741 TKV458740:TKV458741 TUR458740:TUR458741 UEN458740:UEN458741 UOJ458740:UOJ458741 UYF458740:UYF458741 VIB458740:VIB458741 VRX458740:VRX458741 WBT458740:WBT458741 WLP458740:WLP458741 WVL458740:WVL458741 D524276:D524277 IZ524276:IZ524277 SV524276:SV524277 ACR524276:ACR524277 AMN524276:AMN524277 AWJ524276:AWJ524277 BGF524276:BGF524277 BQB524276:BQB524277 BZX524276:BZX524277 CJT524276:CJT524277 CTP524276:CTP524277 DDL524276:DDL524277 DNH524276:DNH524277 DXD524276:DXD524277 EGZ524276:EGZ524277 EQV524276:EQV524277 FAR524276:FAR524277 FKN524276:FKN524277 FUJ524276:FUJ524277 GEF524276:GEF524277 GOB524276:GOB524277 GXX524276:GXX524277 HHT524276:HHT524277 HRP524276:HRP524277 IBL524276:IBL524277 ILH524276:ILH524277 IVD524276:IVD524277 JEZ524276:JEZ524277 JOV524276:JOV524277 JYR524276:JYR524277 KIN524276:KIN524277 KSJ524276:KSJ524277 LCF524276:LCF524277 LMB524276:LMB524277 LVX524276:LVX524277 MFT524276:MFT524277 MPP524276:MPP524277 MZL524276:MZL524277 NJH524276:NJH524277 NTD524276:NTD524277 OCZ524276:OCZ524277 OMV524276:OMV524277 OWR524276:OWR524277 PGN524276:PGN524277 PQJ524276:PQJ524277 QAF524276:QAF524277 QKB524276:QKB524277 QTX524276:QTX524277 RDT524276:RDT524277 RNP524276:RNP524277 RXL524276:RXL524277 SHH524276:SHH524277 SRD524276:SRD524277 TAZ524276:TAZ524277 TKV524276:TKV524277 TUR524276:TUR524277 UEN524276:UEN524277 UOJ524276:UOJ524277 UYF524276:UYF524277 VIB524276:VIB524277 VRX524276:VRX524277 WBT524276:WBT524277 WLP524276:WLP524277 WVL524276:WVL524277 D589812:D589813 IZ589812:IZ589813 SV589812:SV589813 ACR589812:ACR589813 AMN589812:AMN589813 AWJ589812:AWJ589813 BGF589812:BGF589813 BQB589812:BQB589813 BZX589812:BZX589813 CJT589812:CJT589813 CTP589812:CTP589813 DDL589812:DDL589813 DNH589812:DNH589813 DXD589812:DXD589813 EGZ589812:EGZ589813 EQV589812:EQV589813 FAR589812:FAR589813 FKN589812:FKN589813 FUJ589812:FUJ589813 GEF589812:GEF589813 GOB589812:GOB589813 GXX589812:GXX589813 HHT589812:HHT589813 HRP589812:HRP589813 IBL589812:IBL589813 ILH589812:ILH589813 IVD589812:IVD589813 JEZ589812:JEZ589813 JOV589812:JOV589813 JYR589812:JYR589813 KIN589812:KIN589813 KSJ589812:KSJ589813 LCF589812:LCF589813 LMB589812:LMB589813 LVX589812:LVX589813 MFT589812:MFT589813 MPP589812:MPP589813 MZL589812:MZL589813 NJH589812:NJH589813 NTD589812:NTD589813 OCZ589812:OCZ589813 OMV589812:OMV589813 OWR589812:OWR589813 PGN589812:PGN589813 PQJ589812:PQJ589813 QAF589812:QAF589813 QKB589812:QKB589813 QTX589812:QTX589813 RDT589812:RDT589813 RNP589812:RNP589813 RXL589812:RXL589813 SHH589812:SHH589813 SRD589812:SRD589813 TAZ589812:TAZ589813 TKV589812:TKV589813 TUR589812:TUR589813 UEN589812:UEN589813 UOJ589812:UOJ589813 UYF589812:UYF589813 VIB589812:VIB589813 VRX589812:VRX589813 WBT589812:WBT589813 WLP589812:WLP589813 WVL589812:WVL589813 D655348:D655349 IZ655348:IZ655349 SV655348:SV655349 ACR655348:ACR655349 AMN655348:AMN655349 AWJ655348:AWJ655349 BGF655348:BGF655349 BQB655348:BQB655349 BZX655348:BZX655349 CJT655348:CJT655349 CTP655348:CTP655349 DDL655348:DDL655349 DNH655348:DNH655349 DXD655348:DXD655349 EGZ655348:EGZ655349 EQV655348:EQV655349 FAR655348:FAR655349 FKN655348:FKN655349 FUJ655348:FUJ655349 GEF655348:GEF655349 GOB655348:GOB655349 GXX655348:GXX655349 HHT655348:HHT655349 HRP655348:HRP655349 IBL655348:IBL655349 ILH655348:ILH655349 IVD655348:IVD655349 JEZ655348:JEZ655349 JOV655348:JOV655349 JYR655348:JYR655349 KIN655348:KIN655349 KSJ655348:KSJ655349 LCF655348:LCF655349 LMB655348:LMB655349 LVX655348:LVX655349 MFT655348:MFT655349 MPP655348:MPP655349 MZL655348:MZL655349 NJH655348:NJH655349 NTD655348:NTD655349 OCZ655348:OCZ655349 OMV655348:OMV655349 OWR655348:OWR655349 PGN655348:PGN655349 PQJ655348:PQJ655349 QAF655348:QAF655349 QKB655348:QKB655349 QTX655348:QTX655349 RDT655348:RDT655349 RNP655348:RNP655349 RXL655348:RXL655349 SHH655348:SHH655349 SRD655348:SRD655349 TAZ655348:TAZ655349 TKV655348:TKV655349 TUR655348:TUR655349 UEN655348:UEN655349 UOJ655348:UOJ655349 UYF655348:UYF655349 VIB655348:VIB655349 VRX655348:VRX655349 WBT655348:WBT655349 WLP655348:WLP655349 WVL655348:WVL655349 D720884:D720885 IZ720884:IZ720885 SV720884:SV720885 ACR720884:ACR720885 AMN720884:AMN720885 AWJ720884:AWJ720885 BGF720884:BGF720885 BQB720884:BQB720885 BZX720884:BZX720885 CJT720884:CJT720885 CTP720884:CTP720885 DDL720884:DDL720885 DNH720884:DNH720885 DXD720884:DXD720885 EGZ720884:EGZ720885 EQV720884:EQV720885 FAR720884:FAR720885 FKN720884:FKN720885 FUJ720884:FUJ720885 GEF720884:GEF720885 GOB720884:GOB720885 GXX720884:GXX720885 HHT720884:HHT720885 HRP720884:HRP720885 IBL720884:IBL720885 ILH720884:ILH720885 IVD720884:IVD720885 JEZ720884:JEZ720885 JOV720884:JOV720885 JYR720884:JYR720885 KIN720884:KIN720885 KSJ720884:KSJ720885 LCF720884:LCF720885 LMB720884:LMB720885 LVX720884:LVX720885 MFT720884:MFT720885 MPP720884:MPP720885 MZL720884:MZL720885 NJH720884:NJH720885 NTD720884:NTD720885 OCZ720884:OCZ720885 OMV720884:OMV720885 OWR720884:OWR720885 PGN720884:PGN720885 PQJ720884:PQJ720885 QAF720884:QAF720885 QKB720884:QKB720885 QTX720884:QTX720885 RDT720884:RDT720885 RNP720884:RNP720885 RXL720884:RXL720885 SHH720884:SHH720885 SRD720884:SRD720885 TAZ720884:TAZ720885 TKV720884:TKV720885 TUR720884:TUR720885 UEN720884:UEN720885 UOJ720884:UOJ720885 UYF720884:UYF720885 VIB720884:VIB720885 VRX720884:VRX720885 WBT720884:WBT720885 WLP720884:WLP720885 WVL720884:WVL720885 D786420:D786421 IZ786420:IZ786421 SV786420:SV786421 ACR786420:ACR786421 AMN786420:AMN786421 AWJ786420:AWJ786421 BGF786420:BGF786421 BQB786420:BQB786421 BZX786420:BZX786421 CJT786420:CJT786421 CTP786420:CTP786421 DDL786420:DDL786421 DNH786420:DNH786421 DXD786420:DXD786421 EGZ786420:EGZ786421 EQV786420:EQV786421 FAR786420:FAR786421 FKN786420:FKN786421 FUJ786420:FUJ786421 GEF786420:GEF786421 GOB786420:GOB786421 GXX786420:GXX786421 HHT786420:HHT786421 HRP786420:HRP786421 IBL786420:IBL786421 ILH786420:ILH786421 IVD786420:IVD786421 JEZ786420:JEZ786421 JOV786420:JOV786421 JYR786420:JYR786421 KIN786420:KIN786421 KSJ786420:KSJ786421 LCF786420:LCF786421 LMB786420:LMB786421 LVX786420:LVX786421 MFT786420:MFT786421 MPP786420:MPP786421 MZL786420:MZL786421 NJH786420:NJH786421 NTD786420:NTD786421 OCZ786420:OCZ786421 OMV786420:OMV786421 OWR786420:OWR786421 PGN786420:PGN786421 PQJ786420:PQJ786421 QAF786420:QAF786421 QKB786420:QKB786421 QTX786420:QTX786421 RDT786420:RDT786421 RNP786420:RNP786421 RXL786420:RXL786421 SHH786420:SHH786421 SRD786420:SRD786421 TAZ786420:TAZ786421 TKV786420:TKV786421 TUR786420:TUR786421 UEN786420:UEN786421 UOJ786420:UOJ786421 UYF786420:UYF786421 VIB786420:VIB786421 VRX786420:VRX786421 WBT786420:WBT786421 WLP786420:WLP786421 WVL786420:WVL786421 D851956:D851957 IZ851956:IZ851957 SV851956:SV851957 ACR851956:ACR851957 AMN851956:AMN851957 AWJ851956:AWJ851957 BGF851956:BGF851957 BQB851956:BQB851957 BZX851956:BZX851957 CJT851956:CJT851957 CTP851956:CTP851957 DDL851956:DDL851957 DNH851956:DNH851957 DXD851956:DXD851957 EGZ851956:EGZ851957 EQV851956:EQV851957 FAR851956:FAR851957 FKN851956:FKN851957 FUJ851956:FUJ851957 GEF851956:GEF851957 GOB851956:GOB851957 GXX851956:GXX851957 HHT851956:HHT851957 HRP851956:HRP851957 IBL851956:IBL851957 ILH851956:ILH851957 IVD851956:IVD851957 JEZ851956:JEZ851957 JOV851956:JOV851957 JYR851956:JYR851957 KIN851956:KIN851957 KSJ851956:KSJ851957 LCF851956:LCF851957 LMB851956:LMB851957 LVX851956:LVX851957 MFT851956:MFT851957 MPP851956:MPP851957 MZL851956:MZL851957 NJH851956:NJH851957 NTD851956:NTD851957 OCZ851956:OCZ851957 OMV851956:OMV851957 OWR851956:OWR851957 PGN851956:PGN851957 PQJ851956:PQJ851957 QAF851956:QAF851957 QKB851956:QKB851957 QTX851956:QTX851957 RDT851956:RDT851957 RNP851956:RNP851957 RXL851956:RXL851957 SHH851956:SHH851957 SRD851956:SRD851957 TAZ851956:TAZ851957 TKV851956:TKV851957 TUR851956:TUR851957 UEN851956:UEN851957 UOJ851956:UOJ851957 UYF851956:UYF851957 VIB851956:VIB851957 VRX851956:VRX851957 WBT851956:WBT851957 WLP851956:WLP851957 WVL851956:WVL851957 D917492:D917493 IZ917492:IZ917493 SV917492:SV917493 ACR917492:ACR917493 AMN917492:AMN917493 AWJ917492:AWJ917493 BGF917492:BGF917493 BQB917492:BQB917493 BZX917492:BZX917493 CJT917492:CJT917493 CTP917492:CTP917493 DDL917492:DDL917493 DNH917492:DNH917493 DXD917492:DXD917493 EGZ917492:EGZ917493 EQV917492:EQV917493 FAR917492:FAR917493 FKN917492:FKN917493 FUJ917492:FUJ917493 GEF917492:GEF917493 GOB917492:GOB917493 GXX917492:GXX917493 HHT917492:HHT917493 HRP917492:HRP917493 IBL917492:IBL917493 ILH917492:ILH917493 IVD917492:IVD917493 JEZ917492:JEZ917493 JOV917492:JOV917493 JYR917492:JYR917493 KIN917492:KIN917493 KSJ917492:KSJ917493 LCF917492:LCF917493 LMB917492:LMB917493 LVX917492:LVX917493 MFT917492:MFT917493 MPP917492:MPP917493 MZL917492:MZL917493 NJH917492:NJH917493 NTD917492:NTD917493 OCZ917492:OCZ917493 OMV917492:OMV917493 OWR917492:OWR917493 PGN917492:PGN917493 PQJ917492:PQJ917493 QAF917492:QAF917493 QKB917492:QKB917493 QTX917492:QTX917493 RDT917492:RDT917493 RNP917492:RNP917493 RXL917492:RXL917493 SHH917492:SHH917493 SRD917492:SRD917493 TAZ917492:TAZ917493 TKV917492:TKV917493 TUR917492:TUR917493 UEN917492:UEN917493 UOJ917492:UOJ917493 UYF917492:UYF917493 VIB917492:VIB917493 VRX917492:VRX917493 WBT917492:WBT917493 WLP917492:WLP917493 WVL917492:WVL917493 D983028:D983029 IZ983028:IZ983029 SV983028:SV983029 ACR983028:ACR983029 AMN983028:AMN983029 AWJ983028:AWJ983029 BGF983028:BGF983029 BQB983028:BQB983029 BZX983028:BZX983029 CJT983028:CJT983029 CTP983028:CTP983029 DDL983028:DDL983029 DNH983028:DNH983029 DXD983028:DXD983029 EGZ983028:EGZ983029 EQV983028:EQV983029 FAR983028:FAR983029 FKN983028:FKN983029 FUJ983028:FUJ983029 GEF983028:GEF983029 GOB983028:GOB983029 GXX983028:GXX983029 HHT983028:HHT983029 HRP983028:HRP983029 IBL983028:IBL983029 ILH983028:ILH983029 IVD983028:IVD983029 JEZ983028:JEZ983029 JOV983028:JOV983029 JYR983028:JYR983029 KIN983028:KIN983029 KSJ983028:KSJ983029 LCF983028:LCF983029 LMB983028:LMB983029 LVX983028:LVX983029 MFT983028:MFT983029 MPP983028:MPP983029 MZL983028:MZL983029 NJH983028:NJH983029 NTD983028:NTD983029 OCZ983028:OCZ983029 OMV983028:OMV983029 OWR983028:OWR983029 PGN983028:PGN983029 PQJ983028:PQJ983029 QAF983028:QAF983029 QKB983028:QKB983029 QTX983028:QTX983029 RDT983028:RDT983029 RNP983028:RNP983029 RXL983028:RXL983029 SHH983028:SHH983029 SRD983028:SRD983029 TAZ983028:TAZ983029 TKV983028:TKV983029 TUR983028:TUR983029 UEN983028:UEN983029 UOJ983028:UOJ983029 UYF983028:UYF983029 VIB983028:VIB983029 VRX983028:VRX983029 WBT983028:WBT983029 WLP983028:WLP983029 WVL983028:WVL983029 D23:D28 IZ23:IZ28 SV23:SV28 ACR23:ACR28 AMN23:AMN28 AWJ23:AWJ28 BGF23:BGF28 BQB23:BQB28 BZX23:BZX28 CJT23:CJT28 CTP23:CTP28 DDL23:DDL28 DNH23:DNH28 DXD23:DXD28 EGZ23:EGZ28 EQV23:EQV28 FAR23:FAR28 FKN23:FKN28 FUJ23:FUJ28 GEF23:GEF28 GOB23:GOB28 GXX23:GXX28 HHT23:HHT28 HRP23:HRP28 IBL23:IBL28 ILH23:ILH28 IVD23:IVD28 JEZ23:JEZ28 JOV23:JOV28 JYR23:JYR28 KIN23:KIN28 KSJ23:KSJ28 LCF23:LCF28 LMB23:LMB28 LVX23:LVX28 MFT23:MFT28 MPP23:MPP28 MZL23:MZL28 NJH23:NJH28 NTD23:NTD28 OCZ23:OCZ28 OMV23:OMV28 OWR23:OWR28 PGN23:PGN28 PQJ23:PQJ28 QAF23:QAF28 QKB23:QKB28 QTX23:QTX28 RDT23:RDT28 RNP23:RNP28 RXL23:RXL28 SHH23:SHH28 SRD23:SRD28 TAZ23:TAZ28 TKV23:TKV28 TUR23:TUR28 UEN23:UEN28 UOJ23:UOJ28 UYF23:UYF28 VIB23:VIB28 VRX23:VRX28 WBT23:WBT28 WLP23:WLP28 WVL23:WVL28 D65543:D65561 IZ65543:IZ65561 SV65543:SV65561 ACR65543:ACR65561 AMN65543:AMN65561 AWJ65543:AWJ65561 BGF65543:BGF65561 BQB65543:BQB65561 BZX65543:BZX65561 CJT65543:CJT65561 CTP65543:CTP65561 DDL65543:DDL65561 DNH65543:DNH65561 DXD65543:DXD65561 EGZ65543:EGZ65561 EQV65543:EQV65561 FAR65543:FAR65561 FKN65543:FKN65561 FUJ65543:FUJ65561 GEF65543:GEF65561 GOB65543:GOB65561 GXX65543:GXX65561 HHT65543:HHT65561 HRP65543:HRP65561 IBL65543:IBL65561 ILH65543:ILH65561 IVD65543:IVD65561 JEZ65543:JEZ65561 JOV65543:JOV65561 JYR65543:JYR65561 KIN65543:KIN65561 KSJ65543:KSJ65561 LCF65543:LCF65561 LMB65543:LMB65561 LVX65543:LVX65561 MFT65543:MFT65561 MPP65543:MPP65561 MZL65543:MZL65561 NJH65543:NJH65561 NTD65543:NTD65561 OCZ65543:OCZ65561 OMV65543:OMV65561 OWR65543:OWR65561 PGN65543:PGN65561 PQJ65543:PQJ65561 QAF65543:QAF65561 QKB65543:QKB65561 QTX65543:QTX65561 RDT65543:RDT65561 RNP65543:RNP65561 RXL65543:RXL65561 SHH65543:SHH65561 SRD65543:SRD65561 TAZ65543:TAZ65561 TKV65543:TKV65561 TUR65543:TUR65561 UEN65543:UEN65561 UOJ65543:UOJ65561 UYF65543:UYF65561 VIB65543:VIB65561 VRX65543:VRX65561 WBT65543:WBT65561 WLP65543:WLP65561 WVL65543:WVL65561 D131079:D131097 IZ131079:IZ131097 SV131079:SV131097 ACR131079:ACR131097 AMN131079:AMN131097 AWJ131079:AWJ131097 BGF131079:BGF131097 BQB131079:BQB131097 BZX131079:BZX131097 CJT131079:CJT131097 CTP131079:CTP131097 DDL131079:DDL131097 DNH131079:DNH131097 DXD131079:DXD131097 EGZ131079:EGZ131097 EQV131079:EQV131097 FAR131079:FAR131097 FKN131079:FKN131097 FUJ131079:FUJ131097 GEF131079:GEF131097 GOB131079:GOB131097 GXX131079:GXX131097 HHT131079:HHT131097 HRP131079:HRP131097 IBL131079:IBL131097 ILH131079:ILH131097 IVD131079:IVD131097 JEZ131079:JEZ131097 JOV131079:JOV131097 JYR131079:JYR131097 KIN131079:KIN131097 KSJ131079:KSJ131097 LCF131079:LCF131097 LMB131079:LMB131097 LVX131079:LVX131097 MFT131079:MFT131097 MPP131079:MPP131097 MZL131079:MZL131097 NJH131079:NJH131097 NTD131079:NTD131097 OCZ131079:OCZ131097 OMV131079:OMV131097 OWR131079:OWR131097 PGN131079:PGN131097 PQJ131079:PQJ131097 QAF131079:QAF131097 QKB131079:QKB131097 QTX131079:QTX131097 RDT131079:RDT131097 RNP131079:RNP131097 RXL131079:RXL131097 SHH131079:SHH131097 SRD131079:SRD131097 TAZ131079:TAZ131097 TKV131079:TKV131097 TUR131079:TUR131097 UEN131079:UEN131097 UOJ131079:UOJ131097 UYF131079:UYF131097 VIB131079:VIB131097 VRX131079:VRX131097 WBT131079:WBT131097 WLP131079:WLP131097 WVL131079:WVL131097 D196615:D196633 IZ196615:IZ196633 SV196615:SV196633 ACR196615:ACR196633 AMN196615:AMN196633 AWJ196615:AWJ196633 BGF196615:BGF196633 BQB196615:BQB196633 BZX196615:BZX196633 CJT196615:CJT196633 CTP196615:CTP196633 DDL196615:DDL196633 DNH196615:DNH196633 DXD196615:DXD196633 EGZ196615:EGZ196633 EQV196615:EQV196633 FAR196615:FAR196633 FKN196615:FKN196633 FUJ196615:FUJ196633 GEF196615:GEF196633 GOB196615:GOB196633 GXX196615:GXX196633 HHT196615:HHT196633 HRP196615:HRP196633 IBL196615:IBL196633 ILH196615:ILH196633 IVD196615:IVD196633 JEZ196615:JEZ196633 JOV196615:JOV196633 JYR196615:JYR196633 KIN196615:KIN196633 KSJ196615:KSJ196633 LCF196615:LCF196633 LMB196615:LMB196633 LVX196615:LVX196633 MFT196615:MFT196633 MPP196615:MPP196633 MZL196615:MZL196633 NJH196615:NJH196633 NTD196615:NTD196633 OCZ196615:OCZ196633 OMV196615:OMV196633 OWR196615:OWR196633 PGN196615:PGN196633 PQJ196615:PQJ196633 QAF196615:QAF196633 QKB196615:QKB196633 QTX196615:QTX196633 RDT196615:RDT196633 RNP196615:RNP196633 RXL196615:RXL196633 SHH196615:SHH196633 SRD196615:SRD196633 TAZ196615:TAZ196633 TKV196615:TKV196633 TUR196615:TUR196633 UEN196615:UEN196633 UOJ196615:UOJ196633 UYF196615:UYF196633 VIB196615:VIB196633 VRX196615:VRX196633 WBT196615:WBT196633 WLP196615:WLP196633 WVL196615:WVL196633 D262151:D262169 IZ262151:IZ262169 SV262151:SV262169 ACR262151:ACR262169 AMN262151:AMN262169 AWJ262151:AWJ262169 BGF262151:BGF262169 BQB262151:BQB262169 BZX262151:BZX262169 CJT262151:CJT262169 CTP262151:CTP262169 DDL262151:DDL262169 DNH262151:DNH262169 DXD262151:DXD262169 EGZ262151:EGZ262169 EQV262151:EQV262169 FAR262151:FAR262169 FKN262151:FKN262169 FUJ262151:FUJ262169 GEF262151:GEF262169 GOB262151:GOB262169 GXX262151:GXX262169 HHT262151:HHT262169 HRP262151:HRP262169 IBL262151:IBL262169 ILH262151:ILH262169 IVD262151:IVD262169 JEZ262151:JEZ262169 JOV262151:JOV262169 JYR262151:JYR262169 KIN262151:KIN262169 KSJ262151:KSJ262169 LCF262151:LCF262169 LMB262151:LMB262169 LVX262151:LVX262169 MFT262151:MFT262169 MPP262151:MPP262169 MZL262151:MZL262169 NJH262151:NJH262169 NTD262151:NTD262169 OCZ262151:OCZ262169 OMV262151:OMV262169 OWR262151:OWR262169 PGN262151:PGN262169 PQJ262151:PQJ262169 QAF262151:QAF262169 QKB262151:QKB262169 QTX262151:QTX262169 RDT262151:RDT262169 RNP262151:RNP262169 RXL262151:RXL262169 SHH262151:SHH262169 SRD262151:SRD262169 TAZ262151:TAZ262169 TKV262151:TKV262169 TUR262151:TUR262169 UEN262151:UEN262169 UOJ262151:UOJ262169 UYF262151:UYF262169 VIB262151:VIB262169 VRX262151:VRX262169 WBT262151:WBT262169 WLP262151:WLP262169 WVL262151:WVL262169 D327687:D327705 IZ327687:IZ327705 SV327687:SV327705 ACR327687:ACR327705 AMN327687:AMN327705 AWJ327687:AWJ327705 BGF327687:BGF327705 BQB327687:BQB327705 BZX327687:BZX327705 CJT327687:CJT327705 CTP327687:CTP327705 DDL327687:DDL327705 DNH327687:DNH327705 DXD327687:DXD327705 EGZ327687:EGZ327705 EQV327687:EQV327705 FAR327687:FAR327705 FKN327687:FKN327705 FUJ327687:FUJ327705 GEF327687:GEF327705 GOB327687:GOB327705 GXX327687:GXX327705 HHT327687:HHT327705 HRP327687:HRP327705 IBL327687:IBL327705 ILH327687:ILH327705 IVD327687:IVD327705 JEZ327687:JEZ327705 JOV327687:JOV327705 JYR327687:JYR327705 KIN327687:KIN327705 KSJ327687:KSJ327705 LCF327687:LCF327705 LMB327687:LMB327705 LVX327687:LVX327705 MFT327687:MFT327705 MPP327687:MPP327705 MZL327687:MZL327705 NJH327687:NJH327705 NTD327687:NTD327705 OCZ327687:OCZ327705 OMV327687:OMV327705 OWR327687:OWR327705 PGN327687:PGN327705 PQJ327687:PQJ327705 QAF327687:QAF327705 QKB327687:QKB327705 QTX327687:QTX327705 RDT327687:RDT327705 RNP327687:RNP327705 RXL327687:RXL327705 SHH327687:SHH327705 SRD327687:SRD327705 TAZ327687:TAZ327705 TKV327687:TKV327705 TUR327687:TUR327705 UEN327687:UEN327705 UOJ327687:UOJ327705 UYF327687:UYF327705 VIB327687:VIB327705 VRX327687:VRX327705 WBT327687:WBT327705 WLP327687:WLP327705 WVL327687:WVL327705 D393223:D393241 IZ393223:IZ393241 SV393223:SV393241 ACR393223:ACR393241 AMN393223:AMN393241 AWJ393223:AWJ393241 BGF393223:BGF393241 BQB393223:BQB393241 BZX393223:BZX393241 CJT393223:CJT393241 CTP393223:CTP393241 DDL393223:DDL393241 DNH393223:DNH393241 DXD393223:DXD393241 EGZ393223:EGZ393241 EQV393223:EQV393241 FAR393223:FAR393241 FKN393223:FKN393241 FUJ393223:FUJ393241 GEF393223:GEF393241 GOB393223:GOB393241 GXX393223:GXX393241 HHT393223:HHT393241 HRP393223:HRP393241 IBL393223:IBL393241 ILH393223:ILH393241 IVD393223:IVD393241 JEZ393223:JEZ393241 JOV393223:JOV393241 JYR393223:JYR393241 KIN393223:KIN393241 KSJ393223:KSJ393241 LCF393223:LCF393241 LMB393223:LMB393241 LVX393223:LVX393241 MFT393223:MFT393241 MPP393223:MPP393241 MZL393223:MZL393241 NJH393223:NJH393241 NTD393223:NTD393241 OCZ393223:OCZ393241 OMV393223:OMV393241 OWR393223:OWR393241 PGN393223:PGN393241 PQJ393223:PQJ393241 QAF393223:QAF393241 QKB393223:QKB393241 QTX393223:QTX393241 RDT393223:RDT393241 RNP393223:RNP393241 RXL393223:RXL393241 SHH393223:SHH393241 SRD393223:SRD393241 TAZ393223:TAZ393241 TKV393223:TKV393241 TUR393223:TUR393241 UEN393223:UEN393241 UOJ393223:UOJ393241 UYF393223:UYF393241 VIB393223:VIB393241 VRX393223:VRX393241 WBT393223:WBT393241 WLP393223:WLP393241 WVL393223:WVL393241 D458759:D458777 IZ458759:IZ458777 SV458759:SV458777 ACR458759:ACR458777 AMN458759:AMN458777 AWJ458759:AWJ458777 BGF458759:BGF458777 BQB458759:BQB458777 BZX458759:BZX458777 CJT458759:CJT458777 CTP458759:CTP458777 DDL458759:DDL458777 DNH458759:DNH458777 DXD458759:DXD458777 EGZ458759:EGZ458777 EQV458759:EQV458777 FAR458759:FAR458777 FKN458759:FKN458777 FUJ458759:FUJ458777 GEF458759:GEF458777 GOB458759:GOB458777 GXX458759:GXX458777 HHT458759:HHT458777 HRP458759:HRP458777 IBL458759:IBL458777 ILH458759:ILH458777 IVD458759:IVD458777 JEZ458759:JEZ458777 JOV458759:JOV458777 JYR458759:JYR458777 KIN458759:KIN458777 KSJ458759:KSJ458777 LCF458759:LCF458777 LMB458759:LMB458777 LVX458759:LVX458777 MFT458759:MFT458777 MPP458759:MPP458777 MZL458759:MZL458777 NJH458759:NJH458777 NTD458759:NTD458777 OCZ458759:OCZ458777 OMV458759:OMV458777 OWR458759:OWR458777 PGN458759:PGN458777 PQJ458759:PQJ458777 QAF458759:QAF458777 QKB458759:QKB458777 QTX458759:QTX458777 RDT458759:RDT458777 RNP458759:RNP458777 RXL458759:RXL458777 SHH458759:SHH458777 SRD458759:SRD458777 TAZ458759:TAZ458777 TKV458759:TKV458777 TUR458759:TUR458777 UEN458759:UEN458777 UOJ458759:UOJ458777 UYF458759:UYF458777 VIB458759:VIB458777 VRX458759:VRX458777 WBT458759:WBT458777 WLP458759:WLP458777 WVL458759:WVL458777 D524295:D524313 IZ524295:IZ524313 SV524295:SV524313 ACR524295:ACR524313 AMN524295:AMN524313 AWJ524295:AWJ524313 BGF524295:BGF524313 BQB524295:BQB524313 BZX524295:BZX524313 CJT524295:CJT524313 CTP524295:CTP524313 DDL524295:DDL524313 DNH524295:DNH524313 DXD524295:DXD524313 EGZ524295:EGZ524313 EQV524295:EQV524313 FAR524295:FAR524313 FKN524295:FKN524313 FUJ524295:FUJ524313 GEF524295:GEF524313 GOB524295:GOB524313 GXX524295:GXX524313 HHT524295:HHT524313 HRP524295:HRP524313 IBL524295:IBL524313 ILH524295:ILH524313 IVD524295:IVD524313 JEZ524295:JEZ524313 JOV524295:JOV524313 JYR524295:JYR524313 KIN524295:KIN524313 KSJ524295:KSJ524313 LCF524295:LCF524313 LMB524295:LMB524313 LVX524295:LVX524313 MFT524295:MFT524313 MPP524295:MPP524313 MZL524295:MZL524313 NJH524295:NJH524313 NTD524295:NTD524313 OCZ524295:OCZ524313 OMV524295:OMV524313 OWR524295:OWR524313 PGN524295:PGN524313 PQJ524295:PQJ524313 QAF524295:QAF524313 QKB524295:QKB524313 QTX524295:QTX524313 RDT524295:RDT524313 RNP524295:RNP524313 RXL524295:RXL524313 SHH524295:SHH524313 SRD524295:SRD524313 TAZ524295:TAZ524313 TKV524295:TKV524313 TUR524295:TUR524313 UEN524295:UEN524313 UOJ524295:UOJ524313 UYF524295:UYF524313 VIB524295:VIB524313 VRX524295:VRX524313 WBT524295:WBT524313 WLP524295:WLP524313 WVL524295:WVL524313 D589831:D589849 IZ589831:IZ589849 SV589831:SV589849 ACR589831:ACR589849 AMN589831:AMN589849 AWJ589831:AWJ589849 BGF589831:BGF589849 BQB589831:BQB589849 BZX589831:BZX589849 CJT589831:CJT589849 CTP589831:CTP589849 DDL589831:DDL589849 DNH589831:DNH589849 DXD589831:DXD589849 EGZ589831:EGZ589849 EQV589831:EQV589849 FAR589831:FAR589849 FKN589831:FKN589849 FUJ589831:FUJ589849 GEF589831:GEF589849 GOB589831:GOB589849 GXX589831:GXX589849 HHT589831:HHT589849 HRP589831:HRP589849 IBL589831:IBL589849 ILH589831:ILH589849 IVD589831:IVD589849 JEZ589831:JEZ589849 JOV589831:JOV589849 JYR589831:JYR589849 KIN589831:KIN589849 KSJ589831:KSJ589849 LCF589831:LCF589849 LMB589831:LMB589849 LVX589831:LVX589849 MFT589831:MFT589849 MPP589831:MPP589849 MZL589831:MZL589849 NJH589831:NJH589849 NTD589831:NTD589849 OCZ589831:OCZ589849 OMV589831:OMV589849 OWR589831:OWR589849 PGN589831:PGN589849 PQJ589831:PQJ589849 QAF589831:QAF589849 QKB589831:QKB589849 QTX589831:QTX589849 RDT589831:RDT589849 RNP589831:RNP589849 RXL589831:RXL589849 SHH589831:SHH589849 SRD589831:SRD589849 TAZ589831:TAZ589849 TKV589831:TKV589849 TUR589831:TUR589849 UEN589831:UEN589849 UOJ589831:UOJ589849 UYF589831:UYF589849 VIB589831:VIB589849 VRX589831:VRX589849 WBT589831:WBT589849 WLP589831:WLP589849 WVL589831:WVL589849 D655367:D655385 IZ655367:IZ655385 SV655367:SV655385 ACR655367:ACR655385 AMN655367:AMN655385 AWJ655367:AWJ655385 BGF655367:BGF655385 BQB655367:BQB655385 BZX655367:BZX655385 CJT655367:CJT655385 CTP655367:CTP655385 DDL655367:DDL655385 DNH655367:DNH655385 DXD655367:DXD655385 EGZ655367:EGZ655385 EQV655367:EQV655385 FAR655367:FAR655385 FKN655367:FKN655385 FUJ655367:FUJ655385 GEF655367:GEF655385 GOB655367:GOB655385 GXX655367:GXX655385 HHT655367:HHT655385 HRP655367:HRP655385 IBL655367:IBL655385 ILH655367:ILH655385 IVD655367:IVD655385 JEZ655367:JEZ655385 JOV655367:JOV655385 JYR655367:JYR655385 KIN655367:KIN655385 KSJ655367:KSJ655385 LCF655367:LCF655385 LMB655367:LMB655385 LVX655367:LVX655385 MFT655367:MFT655385 MPP655367:MPP655385 MZL655367:MZL655385 NJH655367:NJH655385 NTD655367:NTD655385 OCZ655367:OCZ655385 OMV655367:OMV655385 OWR655367:OWR655385 PGN655367:PGN655385 PQJ655367:PQJ655385 QAF655367:QAF655385 QKB655367:QKB655385 QTX655367:QTX655385 RDT655367:RDT655385 RNP655367:RNP655385 RXL655367:RXL655385 SHH655367:SHH655385 SRD655367:SRD655385 TAZ655367:TAZ655385 TKV655367:TKV655385 TUR655367:TUR655385 UEN655367:UEN655385 UOJ655367:UOJ655385 UYF655367:UYF655385 VIB655367:VIB655385 VRX655367:VRX655385 WBT655367:WBT655385 WLP655367:WLP655385 WVL655367:WVL655385 D720903:D720921 IZ720903:IZ720921 SV720903:SV720921 ACR720903:ACR720921 AMN720903:AMN720921 AWJ720903:AWJ720921 BGF720903:BGF720921 BQB720903:BQB720921 BZX720903:BZX720921 CJT720903:CJT720921 CTP720903:CTP720921 DDL720903:DDL720921 DNH720903:DNH720921 DXD720903:DXD720921 EGZ720903:EGZ720921 EQV720903:EQV720921 FAR720903:FAR720921 FKN720903:FKN720921 FUJ720903:FUJ720921 GEF720903:GEF720921 GOB720903:GOB720921 GXX720903:GXX720921 HHT720903:HHT720921 HRP720903:HRP720921 IBL720903:IBL720921 ILH720903:ILH720921 IVD720903:IVD720921 JEZ720903:JEZ720921 JOV720903:JOV720921 JYR720903:JYR720921 KIN720903:KIN720921 KSJ720903:KSJ720921 LCF720903:LCF720921 LMB720903:LMB720921 LVX720903:LVX720921 MFT720903:MFT720921 MPP720903:MPP720921 MZL720903:MZL720921 NJH720903:NJH720921 NTD720903:NTD720921 OCZ720903:OCZ720921 OMV720903:OMV720921 OWR720903:OWR720921 PGN720903:PGN720921 PQJ720903:PQJ720921 QAF720903:QAF720921 QKB720903:QKB720921 QTX720903:QTX720921 RDT720903:RDT720921 RNP720903:RNP720921 RXL720903:RXL720921 SHH720903:SHH720921 SRD720903:SRD720921 TAZ720903:TAZ720921 TKV720903:TKV720921 TUR720903:TUR720921 UEN720903:UEN720921 UOJ720903:UOJ720921 UYF720903:UYF720921 VIB720903:VIB720921 VRX720903:VRX720921 WBT720903:WBT720921 WLP720903:WLP720921 WVL720903:WVL720921 D786439:D786457 IZ786439:IZ786457 SV786439:SV786457 ACR786439:ACR786457 AMN786439:AMN786457 AWJ786439:AWJ786457 BGF786439:BGF786457 BQB786439:BQB786457 BZX786439:BZX786457 CJT786439:CJT786457 CTP786439:CTP786457 DDL786439:DDL786457 DNH786439:DNH786457 DXD786439:DXD786457 EGZ786439:EGZ786457 EQV786439:EQV786457 FAR786439:FAR786457 FKN786439:FKN786457 FUJ786439:FUJ786457 GEF786439:GEF786457 GOB786439:GOB786457 GXX786439:GXX786457 HHT786439:HHT786457 HRP786439:HRP786457 IBL786439:IBL786457 ILH786439:ILH786457 IVD786439:IVD786457 JEZ786439:JEZ786457 JOV786439:JOV786457 JYR786439:JYR786457 KIN786439:KIN786457 KSJ786439:KSJ786457 LCF786439:LCF786457 LMB786439:LMB786457 LVX786439:LVX786457 MFT786439:MFT786457 MPP786439:MPP786457 MZL786439:MZL786457 NJH786439:NJH786457 NTD786439:NTD786457 OCZ786439:OCZ786457 OMV786439:OMV786457 OWR786439:OWR786457 PGN786439:PGN786457 PQJ786439:PQJ786457 QAF786439:QAF786457 QKB786439:QKB786457 QTX786439:QTX786457 RDT786439:RDT786457 RNP786439:RNP786457 RXL786439:RXL786457 SHH786439:SHH786457 SRD786439:SRD786457 TAZ786439:TAZ786457 TKV786439:TKV786457 TUR786439:TUR786457 UEN786439:UEN786457 UOJ786439:UOJ786457 UYF786439:UYF786457 VIB786439:VIB786457 VRX786439:VRX786457 WBT786439:WBT786457 WLP786439:WLP786457 WVL786439:WVL786457 D851975:D851993 IZ851975:IZ851993 SV851975:SV851993 ACR851975:ACR851993 AMN851975:AMN851993 AWJ851975:AWJ851993 BGF851975:BGF851993 BQB851975:BQB851993 BZX851975:BZX851993 CJT851975:CJT851993 CTP851975:CTP851993 DDL851975:DDL851993 DNH851975:DNH851993 DXD851975:DXD851993 EGZ851975:EGZ851993 EQV851975:EQV851993 FAR851975:FAR851993 FKN851975:FKN851993 FUJ851975:FUJ851993 GEF851975:GEF851993 GOB851975:GOB851993 GXX851975:GXX851993 HHT851975:HHT851993 HRP851975:HRP851993 IBL851975:IBL851993 ILH851975:ILH851993 IVD851975:IVD851993 JEZ851975:JEZ851993 JOV851975:JOV851993 JYR851975:JYR851993 KIN851975:KIN851993 KSJ851975:KSJ851993 LCF851975:LCF851993 LMB851975:LMB851993 LVX851975:LVX851993 MFT851975:MFT851993 MPP851975:MPP851993 MZL851975:MZL851993 NJH851975:NJH851993 NTD851975:NTD851993 OCZ851975:OCZ851993 OMV851975:OMV851993 OWR851975:OWR851993 PGN851975:PGN851993 PQJ851975:PQJ851993 QAF851975:QAF851993 QKB851975:QKB851993 QTX851975:QTX851993 RDT851975:RDT851993 RNP851975:RNP851993 RXL851975:RXL851993 SHH851975:SHH851993 SRD851975:SRD851993 TAZ851975:TAZ851993 TKV851975:TKV851993 TUR851975:TUR851993 UEN851975:UEN851993 UOJ851975:UOJ851993 UYF851975:UYF851993 VIB851975:VIB851993 VRX851975:VRX851993 WBT851975:WBT851993 WLP851975:WLP851993 WVL851975:WVL851993 D917511:D917529 IZ917511:IZ917529 SV917511:SV917529 ACR917511:ACR917529 AMN917511:AMN917529 AWJ917511:AWJ917529 BGF917511:BGF917529 BQB917511:BQB917529 BZX917511:BZX917529 CJT917511:CJT917529 CTP917511:CTP917529 DDL917511:DDL917529 DNH917511:DNH917529 DXD917511:DXD917529 EGZ917511:EGZ917529 EQV917511:EQV917529 FAR917511:FAR917529 FKN917511:FKN917529 FUJ917511:FUJ917529 GEF917511:GEF917529 GOB917511:GOB917529 GXX917511:GXX917529 HHT917511:HHT917529 HRP917511:HRP917529 IBL917511:IBL917529 ILH917511:ILH917529 IVD917511:IVD917529 JEZ917511:JEZ917529 JOV917511:JOV917529 JYR917511:JYR917529 KIN917511:KIN917529 KSJ917511:KSJ917529 LCF917511:LCF917529 LMB917511:LMB917529 LVX917511:LVX917529 MFT917511:MFT917529 MPP917511:MPP917529 MZL917511:MZL917529 NJH917511:NJH917529 NTD917511:NTD917529 OCZ917511:OCZ917529 OMV917511:OMV917529 OWR917511:OWR917529 PGN917511:PGN917529 PQJ917511:PQJ917529 QAF917511:QAF917529 QKB917511:QKB917529 QTX917511:QTX917529 RDT917511:RDT917529 RNP917511:RNP917529 RXL917511:RXL917529 SHH917511:SHH917529 SRD917511:SRD917529 TAZ917511:TAZ917529 TKV917511:TKV917529 TUR917511:TUR917529 UEN917511:UEN917529 UOJ917511:UOJ917529 UYF917511:UYF917529 VIB917511:VIB917529 VRX917511:VRX917529 WBT917511:WBT917529 WLP917511:WLP917529 WVL917511:WVL917529 D983047:D983065 IZ983047:IZ983065 SV983047:SV983065 ACR983047:ACR983065 AMN983047:AMN983065 AWJ983047:AWJ983065 BGF983047:BGF983065 BQB983047:BQB983065 BZX983047:BZX983065 CJT983047:CJT983065 CTP983047:CTP983065 DDL983047:DDL983065 DNH983047:DNH983065 DXD983047:DXD983065 EGZ983047:EGZ983065 EQV983047:EQV983065 FAR983047:FAR983065 FKN983047:FKN983065 FUJ983047:FUJ983065 GEF983047:GEF983065 GOB983047:GOB983065 GXX983047:GXX983065 HHT983047:HHT983065 HRP983047:HRP983065 IBL983047:IBL983065 ILH983047:ILH983065 IVD983047:IVD983065 JEZ983047:JEZ983065 JOV983047:JOV983065 JYR983047:JYR983065 KIN983047:KIN983065 KSJ983047:KSJ983065 LCF983047:LCF983065 LMB983047:LMB983065 LVX983047:LVX983065 MFT983047:MFT983065 MPP983047:MPP983065 MZL983047:MZL983065 NJH983047:NJH983065 NTD983047:NTD983065 OCZ983047:OCZ983065 OMV983047:OMV983065 OWR983047:OWR983065 PGN983047:PGN983065 PQJ983047:PQJ983065 QAF983047:QAF983065 QKB983047:QKB983065 QTX983047:QTX983065 RDT983047:RDT983065 RNP983047:RNP983065 RXL983047:RXL983065 SHH983047:SHH983065 SRD983047:SRD983065 TAZ983047:TAZ983065 TKV983047:TKV983065 TUR983047:TUR983065 UEN983047:UEN983065 UOJ983047:UOJ983065 UYF983047:UYF983065 VIB983047:VIB983065 VRX983047:VRX983065 WBT983047:WBT983065 WLP983047:WLP983065 WVL983047:WVL983065">
      <formula1>$D$42:$D$376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23:E65564 JA65523:JA65564 SW65523:SW65564 ACS65523:ACS65564 AMO65523:AMO65564 AWK65523:AWK65564 BGG65523:BGG65564 BQC65523:BQC65564 BZY65523:BZY65564 CJU65523:CJU65564 CTQ65523:CTQ65564 DDM65523:DDM65564 DNI65523:DNI65564 DXE65523:DXE65564 EHA65523:EHA65564 EQW65523:EQW65564 FAS65523:FAS65564 FKO65523:FKO65564 FUK65523:FUK65564 GEG65523:GEG65564 GOC65523:GOC65564 GXY65523:GXY65564 HHU65523:HHU65564 HRQ65523:HRQ65564 IBM65523:IBM65564 ILI65523:ILI65564 IVE65523:IVE65564 JFA65523:JFA65564 JOW65523:JOW65564 JYS65523:JYS65564 KIO65523:KIO65564 KSK65523:KSK65564 LCG65523:LCG65564 LMC65523:LMC65564 LVY65523:LVY65564 MFU65523:MFU65564 MPQ65523:MPQ65564 MZM65523:MZM65564 NJI65523:NJI65564 NTE65523:NTE65564 ODA65523:ODA65564 OMW65523:OMW65564 OWS65523:OWS65564 PGO65523:PGO65564 PQK65523:PQK65564 QAG65523:QAG65564 QKC65523:QKC65564 QTY65523:QTY65564 RDU65523:RDU65564 RNQ65523:RNQ65564 RXM65523:RXM65564 SHI65523:SHI65564 SRE65523:SRE65564 TBA65523:TBA65564 TKW65523:TKW65564 TUS65523:TUS65564 UEO65523:UEO65564 UOK65523:UOK65564 UYG65523:UYG65564 VIC65523:VIC65564 VRY65523:VRY65564 WBU65523:WBU65564 WLQ65523:WLQ65564 WVM65523:WVM65564 E131059:E131100 JA131059:JA131100 SW131059:SW131100 ACS131059:ACS131100 AMO131059:AMO131100 AWK131059:AWK131100 BGG131059:BGG131100 BQC131059:BQC131100 BZY131059:BZY131100 CJU131059:CJU131100 CTQ131059:CTQ131100 DDM131059:DDM131100 DNI131059:DNI131100 DXE131059:DXE131100 EHA131059:EHA131100 EQW131059:EQW131100 FAS131059:FAS131100 FKO131059:FKO131100 FUK131059:FUK131100 GEG131059:GEG131100 GOC131059:GOC131100 GXY131059:GXY131100 HHU131059:HHU131100 HRQ131059:HRQ131100 IBM131059:IBM131100 ILI131059:ILI131100 IVE131059:IVE131100 JFA131059:JFA131100 JOW131059:JOW131100 JYS131059:JYS131100 KIO131059:KIO131100 KSK131059:KSK131100 LCG131059:LCG131100 LMC131059:LMC131100 LVY131059:LVY131100 MFU131059:MFU131100 MPQ131059:MPQ131100 MZM131059:MZM131100 NJI131059:NJI131100 NTE131059:NTE131100 ODA131059:ODA131100 OMW131059:OMW131100 OWS131059:OWS131100 PGO131059:PGO131100 PQK131059:PQK131100 QAG131059:QAG131100 QKC131059:QKC131100 QTY131059:QTY131100 RDU131059:RDU131100 RNQ131059:RNQ131100 RXM131059:RXM131100 SHI131059:SHI131100 SRE131059:SRE131100 TBA131059:TBA131100 TKW131059:TKW131100 TUS131059:TUS131100 UEO131059:UEO131100 UOK131059:UOK131100 UYG131059:UYG131100 VIC131059:VIC131100 VRY131059:VRY131100 WBU131059:WBU131100 WLQ131059:WLQ131100 WVM131059:WVM131100 E196595:E196636 JA196595:JA196636 SW196595:SW196636 ACS196595:ACS196636 AMO196595:AMO196636 AWK196595:AWK196636 BGG196595:BGG196636 BQC196595:BQC196636 BZY196595:BZY196636 CJU196595:CJU196636 CTQ196595:CTQ196636 DDM196595:DDM196636 DNI196595:DNI196636 DXE196595:DXE196636 EHA196595:EHA196636 EQW196595:EQW196636 FAS196595:FAS196636 FKO196595:FKO196636 FUK196595:FUK196636 GEG196595:GEG196636 GOC196595:GOC196636 GXY196595:GXY196636 HHU196595:HHU196636 HRQ196595:HRQ196636 IBM196595:IBM196636 ILI196595:ILI196636 IVE196595:IVE196636 JFA196595:JFA196636 JOW196595:JOW196636 JYS196595:JYS196636 KIO196595:KIO196636 KSK196595:KSK196636 LCG196595:LCG196636 LMC196595:LMC196636 LVY196595:LVY196636 MFU196595:MFU196636 MPQ196595:MPQ196636 MZM196595:MZM196636 NJI196595:NJI196636 NTE196595:NTE196636 ODA196595:ODA196636 OMW196595:OMW196636 OWS196595:OWS196636 PGO196595:PGO196636 PQK196595:PQK196636 QAG196595:QAG196636 QKC196595:QKC196636 QTY196595:QTY196636 RDU196595:RDU196636 RNQ196595:RNQ196636 RXM196595:RXM196636 SHI196595:SHI196636 SRE196595:SRE196636 TBA196595:TBA196636 TKW196595:TKW196636 TUS196595:TUS196636 UEO196595:UEO196636 UOK196595:UOK196636 UYG196595:UYG196636 VIC196595:VIC196636 VRY196595:VRY196636 WBU196595:WBU196636 WLQ196595:WLQ196636 WVM196595:WVM196636 E262131:E262172 JA262131:JA262172 SW262131:SW262172 ACS262131:ACS262172 AMO262131:AMO262172 AWK262131:AWK262172 BGG262131:BGG262172 BQC262131:BQC262172 BZY262131:BZY262172 CJU262131:CJU262172 CTQ262131:CTQ262172 DDM262131:DDM262172 DNI262131:DNI262172 DXE262131:DXE262172 EHA262131:EHA262172 EQW262131:EQW262172 FAS262131:FAS262172 FKO262131:FKO262172 FUK262131:FUK262172 GEG262131:GEG262172 GOC262131:GOC262172 GXY262131:GXY262172 HHU262131:HHU262172 HRQ262131:HRQ262172 IBM262131:IBM262172 ILI262131:ILI262172 IVE262131:IVE262172 JFA262131:JFA262172 JOW262131:JOW262172 JYS262131:JYS262172 KIO262131:KIO262172 KSK262131:KSK262172 LCG262131:LCG262172 LMC262131:LMC262172 LVY262131:LVY262172 MFU262131:MFU262172 MPQ262131:MPQ262172 MZM262131:MZM262172 NJI262131:NJI262172 NTE262131:NTE262172 ODA262131:ODA262172 OMW262131:OMW262172 OWS262131:OWS262172 PGO262131:PGO262172 PQK262131:PQK262172 QAG262131:QAG262172 QKC262131:QKC262172 QTY262131:QTY262172 RDU262131:RDU262172 RNQ262131:RNQ262172 RXM262131:RXM262172 SHI262131:SHI262172 SRE262131:SRE262172 TBA262131:TBA262172 TKW262131:TKW262172 TUS262131:TUS262172 UEO262131:UEO262172 UOK262131:UOK262172 UYG262131:UYG262172 VIC262131:VIC262172 VRY262131:VRY262172 WBU262131:WBU262172 WLQ262131:WLQ262172 WVM262131:WVM262172 E327667:E327708 JA327667:JA327708 SW327667:SW327708 ACS327667:ACS327708 AMO327667:AMO327708 AWK327667:AWK327708 BGG327667:BGG327708 BQC327667:BQC327708 BZY327667:BZY327708 CJU327667:CJU327708 CTQ327667:CTQ327708 DDM327667:DDM327708 DNI327667:DNI327708 DXE327667:DXE327708 EHA327667:EHA327708 EQW327667:EQW327708 FAS327667:FAS327708 FKO327667:FKO327708 FUK327667:FUK327708 GEG327667:GEG327708 GOC327667:GOC327708 GXY327667:GXY327708 HHU327667:HHU327708 HRQ327667:HRQ327708 IBM327667:IBM327708 ILI327667:ILI327708 IVE327667:IVE327708 JFA327667:JFA327708 JOW327667:JOW327708 JYS327667:JYS327708 KIO327667:KIO327708 KSK327667:KSK327708 LCG327667:LCG327708 LMC327667:LMC327708 LVY327667:LVY327708 MFU327667:MFU327708 MPQ327667:MPQ327708 MZM327667:MZM327708 NJI327667:NJI327708 NTE327667:NTE327708 ODA327667:ODA327708 OMW327667:OMW327708 OWS327667:OWS327708 PGO327667:PGO327708 PQK327667:PQK327708 QAG327667:QAG327708 QKC327667:QKC327708 QTY327667:QTY327708 RDU327667:RDU327708 RNQ327667:RNQ327708 RXM327667:RXM327708 SHI327667:SHI327708 SRE327667:SRE327708 TBA327667:TBA327708 TKW327667:TKW327708 TUS327667:TUS327708 UEO327667:UEO327708 UOK327667:UOK327708 UYG327667:UYG327708 VIC327667:VIC327708 VRY327667:VRY327708 WBU327667:WBU327708 WLQ327667:WLQ327708 WVM327667:WVM327708 E393203:E393244 JA393203:JA393244 SW393203:SW393244 ACS393203:ACS393244 AMO393203:AMO393244 AWK393203:AWK393244 BGG393203:BGG393244 BQC393203:BQC393244 BZY393203:BZY393244 CJU393203:CJU393244 CTQ393203:CTQ393244 DDM393203:DDM393244 DNI393203:DNI393244 DXE393203:DXE393244 EHA393203:EHA393244 EQW393203:EQW393244 FAS393203:FAS393244 FKO393203:FKO393244 FUK393203:FUK393244 GEG393203:GEG393244 GOC393203:GOC393244 GXY393203:GXY393244 HHU393203:HHU393244 HRQ393203:HRQ393244 IBM393203:IBM393244 ILI393203:ILI393244 IVE393203:IVE393244 JFA393203:JFA393244 JOW393203:JOW393244 JYS393203:JYS393244 KIO393203:KIO393244 KSK393203:KSK393244 LCG393203:LCG393244 LMC393203:LMC393244 LVY393203:LVY393244 MFU393203:MFU393244 MPQ393203:MPQ393244 MZM393203:MZM393244 NJI393203:NJI393244 NTE393203:NTE393244 ODA393203:ODA393244 OMW393203:OMW393244 OWS393203:OWS393244 PGO393203:PGO393244 PQK393203:PQK393244 QAG393203:QAG393244 QKC393203:QKC393244 QTY393203:QTY393244 RDU393203:RDU393244 RNQ393203:RNQ393244 RXM393203:RXM393244 SHI393203:SHI393244 SRE393203:SRE393244 TBA393203:TBA393244 TKW393203:TKW393244 TUS393203:TUS393244 UEO393203:UEO393244 UOK393203:UOK393244 UYG393203:UYG393244 VIC393203:VIC393244 VRY393203:VRY393244 WBU393203:WBU393244 WLQ393203:WLQ393244 WVM393203:WVM393244 E458739:E458780 JA458739:JA458780 SW458739:SW458780 ACS458739:ACS458780 AMO458739:AMO458780 AWK458739:AWK458780 BGG458739:BGG458780 BQC458739:BQC458780 BZY458739:BZY458780 CJU458739:CJU458780 CTQ458739:CTQ458780 DDM458739:DDM458780 DNI458739:DNI458780 DXE458739:DXE458780 EHA458739:EHA458780 EQW458739:EQW458780 FAS458739:FAS458780 FKO458739:FKO458780 FUK458739:FUK458780 GEG458739:GEG458780 GOC458739:GOC458780 GXY458739:GXY458780 HHU458739:HHU458780 HRQ458739:HRQ458780 IBM458739:IBM458780 ILI458739:ILI458780 IVE458739:IVE458780 JFA458739:JFA458780 JOW458739:JOW458780 JYS458739:JYS458780 KIO458739:KIO458780 KSK458739:KSK458780 LCG458739:LCG458780 LMC458739:LMC458780 LVY458739:LVY458780 MFU458739:MFU458780 MPQ458739:MPQ458780 MZM458739:MZM458780 NJI458739:NJI458780 NTE458739:NTE458780 ODA458739:ODA458780 OMW458739:OMW458780 OWS458739:OWS458780 PGO458739:PGO458780 PQK458739:PQK458780 QAG458739:QAG458780 QKC458739:QKC458780 QTY458739:QTY458780 RDU458739:RDU458780 RNQ458739:RNQ458780 RXM458739:RXM458780 SHI458739:SHI458780 SRE458739:SRE458780 TBA458739:TBA458780 TKW458739:TKW458780 TUS458739:TUS458780 UEO458739:UEO458780 UOK458739:UOK458780 UYG458739:UYG458780 VIC458739:VIC458780 VRY458739:VRY458780 WBU458739:WBU458780 WLQ458739:WLQ458780 WVM458739:WVM458780 E524275:E524316 JA524275:JA524316 SW524275:SW524316 ACS524275:ACS524316 AMO524275:AMO524316 AWK524275:AWK524316 BGG524275:BGG524316 BQC524275:BQC524316 BZY524275:BZY524316 CJU524275:CJU524316 CTQ524275:CTQ524316 DDM524275:DDM524316 DNI524275:DNI524316 DXE524275:DXE524316 EHA524275:EHA524316 EQW524275:EQW524316 FAS524275:FAS524316 FKO524275:FKO524316 FUK524275:FUK524316 GEG524275:GEG524316 GOC524275:GOC524316 GXY524275:GXY524316 HHU524275:HHU524316 HRQ524275:HRQ524316 IBM524275:IBM524316 ILI524275:ILI524316 IVE524275:IVE524316 JFA524275:JFA524316 JOW524275:JOW524316 JYS524275:JYS524316 KIO524275:KIO524316 KSK524275:KSK524316 LCG524275:LCG524316 LMC524275:LMC524316 LVY524275:LVY524316 MFU524275:MFU524316 MPQ524275:MPQ524316 MZM524275:MZM524316 NJI524275:NJI524316 NTE524275:NTE524316 ODA524275:ODA524316 OMW524275:OMW524316 OWS524275:OWS524316 PGO524275:PGO524316 PQK524275:PQK524316 QAG524275:QAG524316 QKC524275:QKC524316 QTY524275:QTY524316 RDU524275:RDU524316 RNQ524275:RNQ524316 RXM524275:RXM524316 SHI524275:SHI524316 SRE524275:SRE524316 TBA524275:TBA524316 TKW524275:TKW524316 TUS524275:TUS524316 UEO524275:UEO524316 UOK524275:UOK524316 UYG524275:UYG524316 VIC524275:VIC524316 VRY524275:VRY524316 WBU524275:WBU524316 WLQ524275:WLQ524316 WVM524275:WVM524316 E589811:E589852 JA589811:JA589852 SW589811:SW589852 ACS589811:ACS589852 AMO589811:AMO589852 AWK589811:AWK589852 BGG589811:BGG589852 BQC589811:BQC589852 BZY589811:BZY589852 CJU589811:CJU589852 CTQ589811:CTQ589852 DDM589811:DDM589852 DNI589811:DNI589852 DXE589811:DXE589852 EHA589811:EHA589852 EQW589811:EQW589852 FAS589811:FAS589852 FKO589811:FKO589852 FUK589811:FUK589852 GEG589811:GEG589852 GOC589811:GOC589852 GXY589811:GXY589852 HHU589811:HHU589852 HRQ589811:HRQ589852 IBM589811:IBM589852 ILI589811:ILI589852 IVE589811:IVE589852 JFA589811:JFA589852 JOW589811:JOW589852 JYS589811:JYS589852 KIO589811:KIO589852 KSK589811:KSK589852 LCG589811:LCG589852 LMC589811:LMC589852 LVY589811:LVY589852 MFU589811:MFU589852 MPQ589811:MPQ589852 MZM589811:MZM589852 NJI589811:NJI589852 NTE589811:NTE589852 ODA589811:ODA589852 OMW589811:OMW589852 OWS589811:OWS589852 PGO589811:PGO589852 PQK589811:PQK589852 QAG589811:QAG589852 QKC589811:QKC589852 QTY589811:QTY589852 RDU589811:RDU589852 RNQ589811:RNQ589852 RXM589811:RXM589852 SHI589811:SHI589852 SRE589811:SRE589852 TBA589811:TBA589852 TKW589811:TKW589852 TUS589811:TUS589852 UEO589811:UEO589852 UOK589811:UOK589852 UYG589811:UYG589852 VIC589811:VIC589852 VRY589811:VRY589852 WBU589811:WBU589852 WLQ589811:WLQ589852 WVM589811:WVM589852 E655347:E655388 JA655347:JA655388 SW655347:SW655388 ACS655347:ACS655388 AMO655347:AMO655388 AWK655347:AWK655388 BGG655347:BGG655388 BQC655347:BQC655388 BZY655347:BZY655388 CJU655347:CJU655388 CTQ655347:CTQ655388 DDM655347:DDM655388 DNI655347:DNI655388 DXE655347:DXE655388 EHA655347:EHA655388 EQW655347:EQW655388 FAS655347:FAS655388 FKO655347:FKO655388 FUK655347:FUK655388 GEG655347:GEG655388 GOC655347:GOC655388 GXY655347:GXY655388 HHU655347:HHU655388 HRQ655347:HRQ655388 IBM655347:IBM655388 ILI655347:ILI655388 IVE655347:IVE655388 JFA655347:JFA655388 JOW655347:JOW655388 JYS655347:JYS655388 KIO655347:KIO655388 KSK655347:KSK655388 LCG655347:LCG655388 LMC655347:LMC655388 LVY655347:LVY655388 MFU655347:MFU655388 MPQ655347:MPQ655388 MZM655347:MZM655388 NJI655347:NJI655388 NTE655347:NTE655388 ODA655347:ODA655388 OMW655347:OMW655388 OWS655347:OWS655388 PGO655347:PGO655388 PQK655347:PQK655388 QAG655347:QAG655388 QKC655347:QKC655388 QTY655347:QTY655388 RDU655347:RDU655388 RNQ655347:RNQ655388 RXM655347:RXM655388 SHI655347:SHI655388 SRE655347:SRE655388 TBA655347:TBA655388 TKW655347:TKW655388 TUS655347:TUS655388 UEO655347:UEO655388 UOK655347:UOK655388 UYG655347:UYG655388 VIC655347:VIC655388 VRY655347:VRY655388 WBU655347:WBU655388 WLQ655347:WLQ655388 WVM655347:WVM655388 E720883:E720924 JA720883:JA720924 SW720883:SW720924 ACS720883:ACS720924 AMO720883:AMO720924 AWK720883:AWK720924 BGG720883:BGG720924 BQC720883:BQC720924 BZY720883:BZY720924 CJU720883:CJU720924 CTQ720883:CTQ720924 DDM720883:DDM720924 DNI720883:DNI720924 DXE720883:DXE720924 EHA720883:EHA720924 EQW720883:EQW720924 FAS720883:FAS720924 FKO720883:FKO720924 FUK720883:FUK720924 GEG720883:GEG720924 GOC720883:GOC720924 GXY720883:GXY720924 HHU720883:HHU720924 HRQ720883:HRQ720924 IBM720883:IBM720924 ILI720883:ILI720924 IVE720883:IVE720924 JFA720883:JFA720924 JOW720883:JOW720924 JYS720883:JYS720924 KIO720883:KIO720924 KSK720883:KSK720924 LCG720883:LCG720924 LMC720883:LMC720924 LVY720883:LVY720924 MFU720883:MFU720924 MPQ720883:MPQ720924 MZM720883:MZM720924 NJI720883:NJI720924 NTE720883:NTE720924 ODA720883:ODA720924 OMW720883:OMW720924 OWS720883:OWS720924 PGO720883:PGO720924 PQK720883:PQK720924 QAG720883:QAG720924 QKC720883:QKC720924 QTY720883:QTY720924 RDU720883:RDU720924 RNQ720883:RNQ720924 RXM720883:RXM720924 SHI720883:SHI720924 SRE720883:SRE720924 TBA720883:TBA720924 TKW720883:TKW720924 TUS720883:TUS720924 UEO720883:UEO720924 UOK720883:UOK720924 UYG720883:UYG720924 VIC720883:VIC720924 VRY720883:VRY720924 WBU720883:WBU720924 WLQ720883:WLQ720924 WVM720883:WVM720924 E786419:E786460 JA786419:JA786460 SW786419:SW786460 ACS786419:ACS786460 AMO786419:AMO786460 AWK786419:AWK786460 BGG786419:BGG786460 BQC786419:BQC786460 BZY786419:BZY786460 CJU786419:CJU786460 CTQ786419:CTQ786460 DDM786419:DDM786460 DNI786419:DNI786460 DXE786419:DXE786460 EHA786419:EHA786460 EQW786419:EQW786460 FAS786419:FAS786460 FKO786419:FKO786460 FUK786419:FUK786460 GEG786419:GEG786460 GOC786419:GOC786460 GXY786419:GXY786460 HHU786419:HHU786460 HRQ786419:HRQ786460 IBM786419:IBM786460 ILI786419:ILI786460 IVE786419:IVE786460 JFA786419:JFA786460 JOW786419:JOW786460 JYS786419:JYS786460 KIO786419:KIO786460 KSK786419:KSK786460 LCG786419:LCG786460 LMC786419:LMC786460 LVY786419:LVY786460 MFU786419:MFU786460 MPQ786419:MPQ786460 MZM786419:MZM786460 NJI786419:NJI786460 NTE786419:NTE786460 ODA786419:ODA786460 OMW786419:OMW786460 OWS786419:OWS786460 PGO786419:PGO786460 PQK786419:PQK786460 QAG786419:QAG786460 QKC786419:QKC786460 QTY786419:QTY786460 RDU786419:RDU786460 RNQ786419:RNQ786460 RXM786419:RXM786460 SHI786419:SHI786460 SRE786419:SRE786460 TBA786419:TBA786460 TKW786419:TKW786460 TUS786419:TUS786460 UEO786419:UEO786460 UOK786419:UOK786460 UYG786419:UYG786460 VIC786419:VIC786460 VRY786419:VRY786460 WBU786419:WBU786460 WLQ786419:WLQ786460 WVM786419:WVM786460 E851955:E851996 JA851955:JA851996 SW851955:SW851996 ACS851955:ACS851996 AMO851955:AMO851996 AWK851955:AWK851996 BGG851955:BGG851996 BQC851955:BQC851996 BZY851955:BZY851996 CJU851955:CJU851996 CTQ851955:CTQ851996 DDM851955:DDM851996 DNI851955:DNI851996 DXE851955:DXE851996 EHA851955:EHA851996 EQW851955:EQW851996 FAS851955:FAS851996 FKO851955:FKO851996 FUK851955:FUK851996 GEG851955:GEG851996 GOC851955:GOC851996 GXY851955:GXY851996 HHU851955:HHU851996 HRQ851955:HRQ851996 IBM851955:IBM851996 ILI851955:ILI851996 IVE851955:IVE851996 JFA851955:JFA851996 JOW851955:JOW851996 JYS851955:JYS851996 KIO851955:KIO851996 KSK851955:KSK851996 LCG851955:LCG851996 LMC851955:LMC851996 LVY851955:LVY851996 MFU851955:MFU851996 MPQ851955:MPQ851996 MZM851955:MZM851996 NJI851955:NJI851996 NTE851955:NTE851996 ODA851955:ODA851996 OMW851955:OMW851996 OWS851955:OWS851996 PGO851955:PGO851996 PQK851955:PQK851996 QAG851955:QAG851996 QKC851955:QKC851996 QTY851955:QTY851996 RDU851955:RDU851996 RNQ851955:RNQ851996 RXM851955:RXM851996 SHI851955:SHI851996 SRE851955:SRE851996 TBA851955:TBA851996 TKW851955:TKW851996 TUS851955:TUS851996 UEO851955:UEO851996 UOK851955:UOK851996 UYG851955:UYG851996 VIC851955:VIC851996 VRY851955:VRY851996 WBU851955:WBU851996 WLQ851955:WLQ851996 WVM851955:WVM851996 E917491:E917532 JA917491:JA917532 SW917491:SW917532 ACS917491:ACS917532 AMO917491:AMO917532 AWK917491:AWK917532 BGG917491:BGG917532 BQC917491:BQC917532 BZY917491:BZY917532 CJU917491:CJU917532 CTQ917491:CTQ917532 DDM917491:DDM917532 DNI917491:DNI917532 DXE917491:DXE917532 EHA917491:EHA917532 EQW917491:EQW917532 FAS917491:FAS917532 FKO917491:FKO917532 FUK917491:FUK917532 GEG917491:GEG917532 GOC917491:GOC917532 GXY917491:GXY917532 HHU917491:HHU917532 HRQ917491:HRQ917532 IBM917491:IBM917532 ILI917491:ILI917532 IVE917491:IVE917532 JFA917491:JFA917532 JOW917491:JOW917532 JYS917491:JYS917532 KIO917491:KIO917532 KSK917491:KSK917532 LCG917491:LCG917532 LMC917491:LMC917532 LVY917491:LVY917532 MFU917491:MFU917532 MPQ917491:MPQ917532 MZM917491:MZM917532 NJI917491:NJI917532 NTE917491:NTE917532 ODA917491:ODA917532 OMW917491:OMW917532 OWS917491:OWS917532 PGO917491:PGO917532 PQK917491:PQK917532 QAG917491:QAG917532 QKC917491:QKC917532 QTY917491:QTY917532 RDU917491:RDU917532 RNQ917491:RNQ917532 RXM917491:RXM917532 SHI917491:SHI917532 SRE917491:SRE917532 TBA917491:TBA917532 TKW917491:TKW917532 TUS917491:TUS917532 UEO917491:UEO917532 UOK917491:UOK917532 UYG917491:UYG917532 VIC917491:VIC917532 VRY917491:VRY917532 WBU917491:WBU917532 WLQ917491:WLQ917532 WVM917491:WVM917532 E983027:E983068 JA983027:JA983068 SW983027:SW983068 ACS983027:ACS983068 AMO983027:AMO983068 AWK983027:AWK983068 BGG983027:BGG983068 BQC983027:BQC983068 BZY983027:BZY983068 CJU983027:CJU983068 CTQ983027:CTQ983068 DDM983027:DDM983068 DNI983027:DNI983068 DXE983027:DXE983068 EHA983027:EHA983068 EQW983027:EQW983068 FAS983027:FAS983068 FKO983027:FKO983068 FUK983027:FUK983068 GEG983027:GEG983068 GOC983027:GOC983068 GXY983027:GXY983068 HHU983027:HHU983068 HRQ983027:HRQ983068 IBM983027:IBM983068 ILI983027:ILI983068 IVE983027:IVE983068 JFA983027:JFA983068 JOW983027:JOW983068 JYS983027:JYS983068 KIO983027:KIO983068 KSK983027:KSK983068 LCG983027:LCG983068 LMC983027:LMC983068 LVY983027:LVY983068 MFU983027:MFU983068 MPQ983027:MPQ983068 MZM983027:MZM983068 NJI983027:NJI983068 NTE983027:NTE983068 ODA983027:ODA983068 OMW983027:OMW983068 OWS983027:OWS983068 PGO983027:PGO983068 PQK983027:PQK983068 QAG983027:QAG983068 QKC983027:QKC983068 QTY983027:QTY983068 RDU983027:RDU983068 RNQ983027:RNQ983068 RXM983027:RXM983068 SHI983027:SHI983068 SRE983027:SRE983068 TBA983027:TBA983068 TKW983027:TKW983068 TUS983027:TUS983068 UEO983027:UEO983068 UOK983027:UOK983068 UYG983027:UYG983068 VIC983027:VIC983068 VRY983027:VRY983068 WBU983027:WBU983068 WLQ983027:WLQ983068 WVM983027:WVM983068 E9:E28 JA9:JA28 SW9:SW28 ACS9:ACS28 AMO9:AMO28 AWK9:AWK28 BGG9:BGG28 BQC9:BQC28 BZY9:BZY28 CJU9:CJU28 CTQ9:CTQ28 DDM9:DDM28 DNI9:DNI28 DXE9:DXE28 EHA9:EHA28 EQW9:EQW28 FAS9:FAS28 FKO9:FKO28 FUK9:FUK28 GEG9:GEG28 GOC9:GOC28 GXY9:GXY28 HHU9:HHU28 HRQ9:HRQ28 IBM9:IBM28 ILI9:ILI28 IVE9:IVE28 JFA9:JFA28 JOW9:JOW28 JYS9:JYS28 KIO9:KIO28 KSK9:KSK28 LCG9:LCG28 LMC9:LMC28 LVY9:LVY28 MFU9:MFU28 MPQ9:MPQ28 MZM9:MZM28 NJI9:NJI28 NTE9:NTE28 ODA9:ODA28 OMW9:OMW28 OWS9:OWS28 PGO9:PGO28 PQK9:PQK28 QAG9:QAG28 QKC9:QKC28 QTY9:QTY28 RDU9:RDU28 RNQ9:RNQ28 RXM9:RXM28 SHI9:SHI28 SRE9:SRE28 TBA9:TBA28 TKW9:TKW28 TUS9:TUS28 UEO9:UEO28 UOK9:UOK28 UYG9:UYG28 VIC9:VIC28 VRY9:VRY28 WBU9:WBU28 WLQ9:WLQ28 WVM9:WVM28">
      <formula1>"1, 2, 3"</formula1>
    </dataValidation>
  </dataValidations>
  <pageMargins left="1" right="0.25" top="1.25" bottom="0.5" header="0.5" footer="0.25"/>
  <pageSetup scale="60" orientation="portrait" r:id="rId1"/>
  <headerFooter scaleWithDoc="0" alignWithMargins="0">
    <oddHeader>&amp;R&amp;"Times New Roman,Regular"PacifiCorp Docket UE-100749
Exhibit No. ___ (MDF-2)
Page &amp;P of &amp;N
Revised 12/6/10</oddHeader>
  </headerFooter>
  <drawing r:id="rId2"/>
</worksheet>
</file>

<file path=xl/worksheets/sheet45.xml><?xml version="1.0" encoding="utf-8"?>
<worksheet xmlns="http://schemas.openxmlformats.org/spreadsheetml/2006/main" xmlns:r="http://schemas.openxmlformats.org/officeDocument/2006/relationships">
  <dimension ref="A1:J361"/>
  <sheetViews>
    <sheetView tabSelected="1" zoomScaleNormal="100" workbookViewId="0">
      <selection activeCell="I6" sqref="I6"/>
    </sheetView>
  </sheetViews>
  <sheetFormatPr defaultColWidth="10" defaultRowHeight="12.75"/>
  <cols>
    <col min="1" max="1" width="2.5703125" style="100" customWidth="1"/>
    <col min="2" max="2" width="36" style="100" customWidth="1"/>
    <col min="3" max="3" width="14" style="100" customWidth="1"/>
    <col min="4" max="4" width="11.28515625" style="100" bestFit="1" customWidth="1"/>
    <col min="5" max="5" width="5.85546875" style="100" customWidth="1"/>
    <col min="6" max="6" width="15.140625" style="100" customWidth="1"/>
    <col min="7" max="7" width="11.140625" style="100" customWidth="1"/>
    <col min="8" max="8" width="11.42578125" style="100" customWidth="1"/>
    <col min="9" max="9" width="16.28515625" style="100" customWidth="1"/>
    <col min="10" max="10" width="8.28515625" style="100" customWidth="1"/>
    <col min="11" max="256" width="10" style="100"/>
    <col min="257" max="257" width="2.5703125" style="100" customWidth="1"/>
    <col min="258" max="258" width="7.140625" style="100" customWidth="1"/>
    <col min="259" max="259" width="16.85546875" style="100" customWidth="1"/>
    <col min="260" max="260" width="9.7109375" style="100" customWidth="1"/>
    <col min="261" max="261" width="4.7109375" style="100" customWidth="1"/>
    <col min="262" max="262" width="14.42578125" style="100" customWidth="1"/>
    <col min="263" max="263" width="11.140625" style="100" customWidth="1"/>
    <col min="264" max="264" width="10.28515625" style="100" customWidth="1"/>
    <col min="265" max="265" width="13" style="100" customWidth="1"/>
    <col min="266" max="266" width="8.28515625" style="100" customWidth="1"/>
    <col min="267" max="512" width="10" style="100"/>
    <col min="513" max="513" width="2.5703125" style="100" customWidth="1"/>
    <col min="514" max="514" width="7.140625" style="100" customWidth="1"/>
    <col min="515" max="515" width="16.85546875" style="100" customWidth="1"/>
    <col min="516" max="516" width="9.7109375" style="100" customWidth="1"/>
    <col min="517" max="517" width="4.7109375" style="100" customWidth="1"/>
    <col min="518" max="518" width="14.42578125" style="100" customWidth="1"/>
    <col min="519" max="519" width="11.140625" style="100" customWidth="1"/>
    <col min="520" max="520" width="10.28515625" style="100" customWidth="1"/>
    <col min="521" max="521" width="13" style="100" customWidth="1"/>
    <col min="522" max="522" width="8.28515625" style="100" customWidth="1"/>
    <col min="523" max="768" width="10" style="100"/>
    <col min="769" max="769" width="2.5703125" style="100" customWidth="1"/>
    <col min="770" max="770" width="7.140625" style="100" customWidth="1"/>
    <col min="771" max="771" width="16.85546875" style="100" customWidth="1"/>
    <col min="772" max="772" width="9.7109375" style="100" customWidth="1"/>
    <col min="773" max="773" width="4.7109375" style="100" customWidth="1"/>
    <col min="774" max="774" width="14.42578125" style="100" customWidth="1"/>
    <col min="775" max="775" width="11.140625" style="100" customWidth="1"/>
    <col min="776" max="776" width="10.28515625" style="100" customWidth="1"/>
    <col min="777" max="777" width="13" style="100" customWidth="1"/>
    <col min="778" max="778" width="8.28515625" style="100" customWidth="1"/>
    <col min="779" max="1024" width="10" style="100"/>
    <col min="1025" max="1025" width="2.5703125" style="100" customWidth="1"/>
    <col min="1026" max="1026" width="7.140625" style="100" customWidth="1"/>
    <col min="1027" max="1027" width="16.85546875" style="100" customWidth="1"/>
    <col min="1028" max="1028" width="9.7109375" style="100" customWidth="1"/>
    <col min="1029" max="1029" width="4.7109375" style="100" customWidth="1"/>
    <col min="1030" max="1030" width="14.42578125" style="100" customWidth="1"/>
    <col min="1031" max="1031" width="11.140625" style="100" customWidth="1"/>
    <col min="1032" max="1032" width="10.28515625" style="100" customWidth="1"/>
    <col min="1033" max="1033" width="13" style="100" customWidth="1"/>
    <col min="1034" max="1034" width="8.28515625" style="100" customWidth="1"/>
    <col min="1035" max="1280" width="10" style="100"/>
    <col min="1281" max="1281" width="2.5703125" style="100" customWidth="1"/>
    <col min="1282" max="1282" width="7.140625" style="100" customWidth="1"/>
    <col min="1283" max="1283" width="16.85546875" style="100" customWidth="1"/>
    <col min="1284" max="1284" width="9.7109375" style="100" customWidth="1"/>
    <col min="1285" max="1285" width="4.7109375" style="100" customWidth="1"/>
    <col min="1286" max="1286" width="14.42578125" style="100" customWidth="1"/>
    <col min="1287" max="1287" width="11.140625" style="100" customWidth="1"/>
    <col min="1288" max="1288" width="10.28515625" style="100" customWidth="1"/>
    <col min="1289" max="1289" width="13" style="100" customWidth="1"/>
    <col min="1290" max="1290" width="8.28515625" style="100" customWidth="1"/>
    <col min="1291" max="1536" width="10" style="100"/>
    <col min="1537" max="1537" width="2.5703125" style="100" customWidth="1"/>
    <col min="1538" max="1538" width="7.140625" style="100" customWidth="1"/>
    <col min="1539" max="1539" width="16.85546875" style="100" customWidth="1"/>
    <col min="1540" max="1540" width="9.7109375" style="100" customWidth="1"/>
    <col min="1541" max="1541" width="4.7109375" style="100" customWidth="1"/>
    <col min="1542" max="1542" width="14.42578125" style="100" customWidth="1"/>
    <col min="1543" max="1543" width="11.140625" style="100" customWidth="1"/>
    <col min="1544" max="1544" width="10.28515625" style="100" customWidth="1"/>
    <col min="1545" max="1545" width="13" style="100" customWidth="1"/>
    <col min="1546" max="1546" width="8.28515625" style="100" customWidth="1"/>
    <col min="1547" max="1792" width="10" style="100"/>
    <col min="1793" max="1793" width="2.5703125" style="100" customWidth="1"/>
    <col min="1794" max="1794" width="7.140625" style="100" customWidth="1"/>
    <col min="1795" max="1795" width="16.85546875" style="100" customWidth="1"/>
    <col min="1796" max="1796" width="9.7109375" style="100" customWidth="1"/>
    <col min="1797" max="1797" width="4.7109375" style="100" customWidth="1"/>
    <col min="1798" max="1798" width="14.42578125" style="100" customWidth="1"/>
    <col min="1799" max="1799" width="11.140625" style="100" customWidth="1"/>
    <col min="1800" max="1800" width="10.28515625" style="100" customWidth="1"/>
    <col min="1801" max="1801" width="13" style="100" customWidth="1"/>
    <col min="1802" max="1802" width="8.28515625" style="100" customWidth="1"/>
    <col min="1803" max="2048" width="10" style="100"/>
    <col min="2049" max="2049" width="2.5703125" style="100" customWidth="1"/>
    <col min="2050" max="2050" width="7.140625" style="100" customWidth="1"/>
    <col min="2051" max="2051" width="16.85546875" style="100" customWidth="1"/>
    <col min="2052" max="2052" width="9.7109375" style="100" customWidth="1"/>
    <col min="2053" max="2053" width="4.7109375" style="100" customWidth="1"/>
    <col min="2054" max="2054" width="14.42578125" style="100" customWidth="1"/>
    <col min="2055" max="2055" width="11.140625" style="100" customWidth="1"/>
    <col min="2056" max="2056" width="10.28515625" style="100" customWidth="1"/>
    <col min="2057" max="2057" width="13" style="100" customWidth="1"/>
    <col min="2058" max="2058" width="8.28515625" style="100" customWidth="1"/>
    <col min="2059" max="2304" width="10" style="100"/>
    <col min="2305" max="2305" width="2.5703125" style="100" customWidth="1"/>
    <col min="2306" max="2306" width="7.140625" style="100" customWidth="1"/>
    <col min="2307" max="2307" width="16.85546875" style="100" customWidth="1"/>
    <col min="2308" max="2308" width="9.7109375" style="100" customWidth="1"/>
    <col min="2309" max="2309" width="4.7109375" style="100" customWidth="1"/>
    <col min="2310" max="2310" width="14.42578125" style="100" customWidth="1"/>
    <col min="2311" max="2311" width="11.140625" style="100" customWidth="1"/>
    <col min="2312" max="2312" width="10.28515625" style="100" customWidth="1"/>
    <col min="2313" max="2313" width="13" style="100" customWidth="1"/>
    <col min="2314" max="2314" width="8.28515625" style="100" customWidth="1"/>
    <col min="2315" max="2560" width="10" style="100"/>
    <col min="2561" max="2561" width="2.5703125" style="100" customWidth="1"/>
    <col min="2562" max="2562" width="7.140625" style="100" customWidth="1"/>
    <col min="2563" max="2563" width="16.85546875" style="100" customWidth="1"/>
    <col min="2564" max="2564" width="9.7109375" style="100" customWidth="1"/>
    <col min="2565" max="2565" width="4.7109375" style="100" customWidth="1"/>
    <col min="2566" max="2566" width="14.42578125" style="100" customWidth="1"/>
    <col min="2567" max="2567" width="11.140625" style="100" customWidth="1"/>
    <col min="2568" max="2568" width="10.28515625" style="100" customWidth="1"/>
    <col min="2569" max="2569" width="13" style="100" customWidth="1"/>
    <col min="2570" max="2570" width="8.28515625" style="100" customWidth="1"/>
    <col min="2571" max="2816" width="10" style="100"/>
    <col min="2817" max="2817" width="2.5703125" style="100" customWidth="1"/>
    <col min="2818" max="2818" width="7.140625" style="100" customWidth="1"/>
    <col min="2819" max="2819" width="16.85546875" style="100" customWidth="1"/>
    <col min="2820" max="2820" width="9.7109375" style="100" customWidth="1"/>
    <col min="2821" max="2821" width="4.7109375" style="100" customWidth="1"/>
    <col min="2822" max="2822" width="14.42578125" style="100" customWidth="1"/>
    <col min="2823" max="2823" width="11.140625" style="100" customWidth="1"/>
    <col min="2824" max="2824" width="10.28515625" style="100" customWidth="1"/>
    <col min="2825" max="2825" width="13" style="100" customWidth="1"/>
    <col min="2826" max="2826" width="8.28515625" style="100" customWidth="1"/>
    <col min="2827" max="3072" width="10" style="100"/>
    <col min="3073" max="3073" width="2.5703125" style="100" customWidth="1"/>
    <col min="3074" max="3074" width="7.140625" style="100" customWidth="1"/>
    <col min="3075" max="3075" width="16.85546875" style="100" customWidth="1"/>
    <col min="3076" max="3076" width="9.7109375" style="100" customWidth="1"/>
    <col min="3077" max="3077" width="4.7109375" style="100" customWidth="1"/>
    <col min="3078" max="3078" width="14.42578125" style="100" customWidth="1"/>
    <col min="3079" max="3079" width="11.140625" style="100" customWidth="1"/>
    <col min="3080" max="3080" width="10.28515625" style="100" customWidth="1"/>
    <col min="3081" max="3081" width="13" style="100" customWidth="1"/>
    <col min="3082" max="3082" width="8.28515625" style="100" customWidth="1"/>
    <col min="3083" max="3328" width="10" style="100"/>
    <col min="3329" max="3329" width="2.5703125" style="100" customWidth="1"/>
    <col min="3330" max="3330" width="7.140625" style="100" customWidth="1"/>
    <col min="3331" max="3331" width="16.85546875" style="100" customWidth="1"/>
    <col min="3332" max="3332" width="9.7109375" style="100" customWidth="1"/>
    <col min="3333" max="3333" width="4.7109375" style="100" customWidth="1"/>
    <col min="3334" max="3334" width="14.42578125" style="100" customWidth="1"/>
    <col min="3335" max="3335" width="11.140625" style="100" customWidth="1"/>
    <col min="3336" max="3336" width="10.28515625" style="100" customWidth="1"/>
    <col min="3337" max="3337" width="13" style="100" customWidth="1"/>
    <col min="3338" max="3338" width="8.28515625" style="100" customWidth="1"/>
    <col min="3339" max="3584" width="10" style="100"/>
    <col min="3585" max="3585" width="2.5703125" style="100" customWidth="1"/>
    <col min="3586" max="3586" width="7.140625" style="100" customWidth="1"/>
    <col min="3587" max="3587" width="16.85546875" style="100" customWidth="1"/>
    <col min="3588" max="3588" width="9.7109375" style="100" customWidth="1"/>
    <col min="3589" max="3589" width="4.7109375" style="100" customWidth="1"/>
    <col min="3590" max="3590" width="14.42578125" style="100" customWidth="1"/>
    <col min="3591" max="3591" width="11.140625" style="100" customWidth="1"/>
    <col min="3592" max="3592" width="10.28515625" style="100" customWidth="1"/>
    <col min="3593" max="3593" width="13" style="100" customWidth="1"/>
    <col min="3594" max="3594" width="8.28515625" style="100" customWidth="1"/>
    <col min="3595" max="3840" width="10" style="100"/>
    <col min="3841" max="3841" width="2.5703125" style="100" customWidth="1"/>
    <col min="3842" max="3842" width="7.140625" style="100" customWidth="1"/>
    <col min="3843" max="3843" width="16.85546875" style="100" customWidth="1"/>
    <col min="3844" max="3844" width="9.7109375" style="100" customWidth="1"/>
    <col min="3845" max="3845" width="4.7109375" style="100" customWidth="1"/>
    <col min="3846" max="3846" width="14.42578125" style="100" customWidth="1"/>
    <col min="3847" max="3847" width="11.140625" style="100" customWidth="1"/>
    <col min="3848" max="3848" width="10.28515625" style="100" customWidth="1"/>
    <col min="3849" max="3849" width="13" style="100" customWidth="1"/>
    <col min="3850" max="3850" width="8.28515625" style="100" customWidth="1"/>
    <col min="3851" max="4096" width="10" style="100"/>
    <col min="4097" max="4097" width="2.5703125" style="100" customWidth="1"/>
    <col min="4098" max="4098" width="7.140625" style="100" customWidth="1"/>
    <col min="4099" max="4099" width="16.85546875" style="100" customWidth="1"/>
    <col min="4100" max="4100" width="9.7109375" style="100" customWidth="1"/>
    <col min="4101" max="4101" width="4.7109375" style="100" customWidth="1"/>
    <col min="4102" max="4102" width="14.42578125" style="100" customWidth="1"/>
    <col min="4103" max="4103" width="11.140625" style="100" customWidth="1"/>
    <col min="4104" max="4104" width="10.28515625" style="100" customWidth="1"/>
    <col min="4105" max="4105" width="13" style="100" customWidth="1"/>
    <col min="4106" max="4106" width="8.28515625" style="100" customWidth="1"/>
    <col min="4107" max="4352" width="10" style="100"/>
    <col min="4353" max="4353" width="2.5703125" style="100" customWidth="1"/>
    <col min="4354" max="4354" width="7.140625" style="100" customWidth="1"/>
    <col min="4355" max="4355" width="16.85546875" style="100" customWidth="1"/>
    <col min="4356" max="4356" width="9.7109375" style="100" customWidth="1"/>
    <col min="4357" max="4357" width="4.7109375" style="100" customWidth="1"/>
    <col min="4358" max="4358" width="14.42578125" style="100" customWidth="1"/>
    <col min="4359" max="4359" width="11.140625" style="100" customWidth="1"/>
    <col min="4360" max="4360" width="10.28515625" style="100" customWidth="1"/>
    <col min="4361" max="4361" width="13" style="100" customWidth="1"/>
    <col min="4362" max="4362" width="8.28515625" style="100" customWidth="1"/>
    <col min="4363" max="4608" width="10" style="100"/>
    <col min="4609" max="4609" width="2.5703125" style="100" customWidth="1"/>
    <col min="4610" max="4610" width="7.140625" style="100" customWidth="1"/>
    <col min="4611" max="4611" width="16.85546875" style="100" customWidth="1"/>
    <col min="4612" max="4612" width="9.7109375" style="100" customWidth="1"/>
    <col min="4613" max="4613" width="4.7109375" style="100" customWidth="1"/>
    <col min="4614" max="4614" width="14.42578125" style="100" customWidth="1"/>
    <col min="4615" max="4615" width="11.140625" style="100" customWidth="1"/>
    <col min="4616" max="4616" width="10.28515625" style="100" customWidth="1"/>
    <col min="4617" max="4617" width="13" style="100" customWidth="1"/>
    <col min="4618" max="4618" width="8.28515625" style="100" customWidth="1"/>
    <col min="4619" max="4864" width="10" style="100"/>
    <col min="4865" max="4865" width="2.5703125" style="100" customWidth="1"/>
    <col min="4866" max="4866" width="7.140625" style="100" customWidth="1"/>
    <col min="4867" max="4867" width="16.85546875" style="100" customWidth="1"/>
    <col min="4868" max="4868" width="9.7109375" style="100" customWidth="1"/>
    <col min="4869" max="4869" width="4.7109375" style="100" customWidth="1"/>
    <col min="4870" max="4870" width="14.42578125" style="100" customWidth="1"/>
    <col min="4871" max="4871" width="11.140625" style="100" customWidth="1"/>
    <col min="4872" max="4872" width="10.28515625" style="100" customWidth="1"/>
    <col min="4873" max="4873" width="13" style="100" customWidth="1"/>
    <col min="4874" max="4874" width="8.28515625" style="100" customWidth="1"/>
    <col min="4875" max="5120" width="10" style="100"/>
    <col min="5121" max="5121" width="2.5703125" style="100" customWidth="1"/>
    <col min="5122" max="5122" width="7.140625" style="100" customWidth="1"/>
    <col min="5123" max="5123" width="16.85546875" style="100" customWidth="1"/>
    <col min="5124" max="5124" width="9.7109375" style="100" customWidth="1"/>
    <col min="5125" max="5125" width="4.7109375" style="100" customWidth="1"/>
    <col min="5126" max="5126" width="14.42578125" style="100" customWidth="1"/>
    <col min="5127" max="5127" width="11.140625" style="100" customWidth="1"/>
    <col min="5128" max="5128" width="10.28515625" style="100" customWidth="1"/>
    <col min="5129" max="5129" width="13" style="100" customWidth="1"/>
    <col min="5130" max="5130" width="8.28515625" style="100" customWidth="1"/>
    <col min="5131" max="5376" width="10" style="100"/>
    <col min="5377" max="5377" width="2.5703125" style="100" customWidth="1"/>
    <col min="5378" max="5378" width="7.140625" style="100" customWidth="1"/>
    <col min="5379" max="5379" width="16.85546875" style="100" customWidth="1"/>
    <col min="5380" max="5380" width="9.7109375" style="100" customWidth="1"/>
    <col min="5381" max="5381" width="4.7109375" style="100" customWidth="1"/>
    <col min="5382" max="5382" width="14.42578125" style="100" customWidth="1"/>
    <col min="5383" max="5383" width="11.140625" style="100" customWidth="1"/>
    <col min="5384" max="5384" width="10.28515625" style="100" customWidth="1"/>
    <col min="5385" max="5385" width="13" style="100" customWidth="1"/>
    <col min="5386" max="5386" width="8.28515625" style="100" customWidth="1"/>
    <col min="5387" max="5632" width="10" style="100"/>
    <col min="5633" max="5633" width="2.5703125" style="100" customWidth="1"/>
    <col min="5634" max="5634" width="7.140625" style="100" customWidth="1"/>
    <col min="5635" max="5635" width="16.85546875" style="100" customWidth="1"/>
    <col min="5636" max="5636" width="9.7109375" style="100" customWidth="1"/>
    <col min="5637" max="5637" width="4.7109375" style="100" customWidth="1"/>
    <col min="5638" max="5638" width="14.42578125" style="100" customWidth="1"/>
    <col min="5639" max="5639" width="11.140625" style="100" customWidth="1"/>
    <col min="5640" max="5640" width="10.28515625" style="100" customWidth="1"/>
    <col min="5641" max="5641" width="13" style="100" customWidth="1"/>
    <col min="5642" max="5642" width="8.28515625" style="100" customWidth="1"/>
    <col min="5643" max="5888" width="10" style="100"/>
    <col min="5889" max="5889" width="2.5703125" style="100" customWidth="1"/>
    <col min="5890" max="5890" width="7.140625" style="100" customWidth="1"/>
    <col min="5891" max="5891" width="16.85546875" style="100" customWidth="1"/>
    <col min="5892" max="5892" width="9.7109375" style="100" customWidth="1"/>
    <col min="5893" max="5893" width="4.7109375" style="100" customWidth="1"/>
    <col min="5894" max="5894" width="14.42578125" style="100" customWidth="1"/>
    <col min="5895" max="5895" width="11.140625" style="100" customWidth="1"/>
    <col min="5896" max="5896" width="10.28515625" style="100" customWidth="1"/>
    <col min="5897" max="5897" width="13" style="100" customWidth="1"/>
    <col min="5898" max="5898" width="8.28515625" style="100" customWidth="1"/>
    <col min="5899" max="6144" width="10" style="100"/>
    <col min="6145" max="6145" width="2.5703125" style="100" customWidth="1"/>
    <col min="6146" max="6146" width="7.140625" style="100" customWidth="1"/>
    <col min="6147" max="6147" width="16.85546875" style="100" customWidth="1"/>
    <col min="6148" max="6148" width="9.7109375" style="100" customWidth="1"/>
    <col min="6149" max="6149" width="4.7109375" style="100" customWidth="1"/>
    <col min="6150" max="6150" width="14.42578125" style="100" customWidth="1"/>
    <col min="6151" max="6151" width="11.140625" style="100" customWidth="1"/>
    <col min="6152" max="6152" width="10.28515625" style="100" customWidth="1"/>
    <col min="6153" max="6153" width="13" style="100" customWidth="1"/>
    <col min="6154" max="6154" width="8.28515625" style="100" customWidth="1"/>
    <col min="6155" max="6400" width="10" style="100"/>
    <col min="6401" max="6401" width="2.5703125" style="100" customWidth="1"/>
    <col min="6402" max="6402" width="7.140625" style="100" customWidth="1"/>
    <col min="6403" max="6403" width="16.85546875" style="100" customWidth="1"/>
    <col min="6404" max="6404" width="9.7109375" style="100" customWidth="1"/>
    <col min="6405" max="6405" width="4.7109375" style="100" customWidth="1"/>
    <col min="6406" max="6406" width="14.42578125" style="100" customWidth="1"/>
    <col min="6407" max="6407" width="11.140625" style="100" customWidth="1"/>
    <col min="6408" max="6408" width="10.28515625" style="100" customWidth="1"/>
    <col min="6409" max="6409" width="13" style="100" customWidth="1"/>
    <col min="6410" max="6410" width="8.28515625" style="100" customWidth="1"/>
    <col min="6411" max="6656" width="10" style="100"/>
    <col min="6657" max="6657" width="2.5703125" style="100" customWidth="1"/>
    <col min="6658" max="6658" width="7.140625" style="100" customWidth="1"/>
    <col min="6659" max="6659" width="16.85546875" style="100" customWidth="1"/>
    <col min="6660" max="6660" width="9.7109375" style="100" customWidth="1"/>
    <col min="6661" max="6661" width="4.7109375" style="100" customWidth="1"/>
    <col min="6662" max="6662" width="14.42578125" style="100" customWidth="1"/>
    <col min="6663" max="6663" width="11.140625" style="100" customWidth="1"/>
    <col min="6664" max="6664" width="10.28515625" style="100" customWidth="1"/>
    <col min="6665" max="6665" width="13" style="100" customWidth="1"/>
    <col min="6666" max="6666" width="8.28515625" style="100" customWidth="1"/>
    <col min="6667" max="6912" width="10" style="100"/>
    <col min="6913" max="6913" width="2.5703125" style="100" customWidth="1"/>
    <col min="6914" max="6914" width="7.140625" style="100" customWidth="1"/>
    <col min="6915" max="6915" width="16.85546875" style="100" customWidth="1"/>
    <col min="6916" max="6916" width="9.7109375" style="100" customWidth="1"/>
    <col min="6917" max="6917" width="4.7109375" style="100" customWidth="1"/>
    <col min="6918" max="6918" width="14.42578125" style="100" customWidth="1"/>
    <col min="6919" max="6919" width="11.140625" style="100" customWidth="1"/>
    <col min="6920" max="6920" width="10.28515625" style="100" customWidth="1"/>
    <col min="6921" max="6921" width="13" style="100" customWidth="1"/>
    <col min="6922" max="6922" width="8.28515625" style="100" customWidth="1"/>
    <col min="6923" max="7168" width="10" style="100"/>
    <col min="7169" max="7169" width="2.5703125" style="100" customWidth="1"/>
    <col min="7170" max="7170" width="7.140625" style="100" customWidth="1"/>
    <col min="7171" max="7171" width="16.85546875" style="100" customWidth="1"/>
    <col min="7172" max="7172" width="9.7109375" style="100" customWidth="1"/>
    <col min="7173" max="7173" width="4.7109375" style="100" customWidth="1"/>
    <col min="7174" max="7174" width="14.42578125" style="100" customWidth="1"/>
    <col min="7175" max="7175" width="11.140625" style="100" customWidth="1"/>
    <col min="7176" max="7176" width="10.28515625" style="100" customWidth="1"/>
    <col min="7177" max="7177" width="13" style="100" customWidth="1"/>
    <col min="7178" max="7178" width="8.28515625" style="100" customWidth="1"/>
    <col min="7179" max="7424" width="10" style="100"/>
    <col min="7425" max="7425" width="2.5703125" style="100" customWidth="1"/>
    <col min="7426" max="7426" width="7.140625" style="100" customWidth="1"/>
    <col min="7427" max="7427" width="16.85546875" style="100" customWidth="1"/>
    <col min="7428" max="7428" width="9.7109375" style="100" customWidth="1"/>
    <col min="7429" max="7429" width="4.7109375" style="100" customWidth="1"/>
    <col min="7430" max="7430" width="14.42578125" style="100" customWidth="1"/>
    <col min="7431" max="7431" width="11.140625" style="100" customWidth="1"/>
    <col min="7432" max="7432" width="10.28515625" style="100" customWidth="1"/>
    <col min="7433" max="7433" width="13" style="100" customWidth="1"/>
    <col min="7434" max="7434" width="8.28515625" style="100" customWidth="1"/>
    <col min="7435" max="7680" width="10" style="100"/>
    <col min="7681" max="7681" width="2.5703125" style="100" customWidth="1"/>
    <col min="7682" max="7682" width="7.140625" style="100" customWidth="1"/>
    <col min="7683" max="7683" width="16.85546875" style="100" customWidth="1"/>
    <col min="7684" max="7684" width="9.7109375" style="100" customWidth="1"/>
    <col min="7685" max="7685" width="4.7109375" style="100" customWidth="1"/>
    <col min="7686" max="7686" width="14.42578125" style="100" customWidth="1"/>
    <col min="7687" max="7687" width="11.140625" style="100" customWidth="1"/>
    <col min="7688" max="7688" width="10.28515625" style="100" customWidth="1"/>
    <col min="7689" max="7689" width="13" style="100" customWidth="1"/>
    <col min="7690" max="7690" width="8.28515625" style="100" customWidth="1"/>
    <col min="7691" max="7936" width="10" style="100"/>
    <col min="7937" max="7937" width="2.5703125" style="100" customWidth="1"/>
    <col min="7938" max="7938" width="7.140625" style="100" customWidth="1"/>
    <col min="7939" max="7939" width="16.85546875" style="100" customWidth="1"/>
    <col min="7940" max="7940" width="9.7109375" style="100" customWidth="1"/>
    <col min="7941" max="7941" width="4.7109375" style="100" customWidth="1"/>
    <col min="7942" max="7942" width="14.42578125" style="100" customWidth="1"/>
    <col min="7943" max="7943" width="11.140625" style="100" customWidth="1"/>
    <col min="7944" max="7944" width="10.28515625" style="100" customWidth="1"/>
    <col min="7945" max="7945" width="13" style="100" customWidth="1"/>
    <col min="7946" max="7946" width="8.28515625" style="100" customWidth="1"/>
    <col min="7947" max="8192" width="10" style="100"/>
    <col min="8193" max="8193" width="2.5703125" style="100" customWidth="1"/>
    <col min="8194" max="8194" width="7.140625" style="100" customWidth="1"/>
    <col min="8195" max="8195" width="16.85546875" style="100" customWidth="1"/>
    <col min="8196" max="8196" width="9.7109375" style="100" customWidth="1"/>
    <col min="8197" max="8197" width="4.7109375" style="100" customWidth="1"/>
    <col min="8198" max="8198" width="14.42578125" style="100" customWidth="1"/>
    <col min="8199" max="8199" width="11.140625" style="100" customWidth="1"/>
    <col min="8200" max="8200" width="10.28515625" style="100" customWidth="1"/>
    <col min="8201" max="8201" width="13" style="100" customWidth="1"/>
    <col min="8202" max="8202" width="8.28515625" style="100" customWidth="1"/>
    <col min="8203" max="8448" width="10" style="100"/>
    <col min="8449" max="8449" width="2.5703125" style="100" customWidth="1"/>
    <col min="8450" max="8450" width="7.140625" style="100" customWidth="1"/>
    <col min="8451" max="8451" width="16.85546875" style="100" customWidth="1"/>
    <col min="8452" max="8452" width="9.7109375" style="100" customWidth="1"/>
    <col min="8453" max="8453" width="4.7109375" style="100" customWidth="1"/>
    <col min="8454" max="8454" width="14.42578125" style="100" customWidth="1"/>
    <col min="8455" max="8455" width="11.140625" style="100" customWidth="1"/>
    <col min="8456" max="8456" width="10.28515625" style="100" customWidth="1"/>
    <col min="8457" max="8457" width="13" style="100" customWidth="1"/>
    <col min="8458" max="8458" width="8.28515625" style="100" customWidth="1"/>
    <col min="8459" max="8704" width="10" style="100"/>
    <col min="8705" max="8705" width="2.5703125" style="100" customWidth="1"/>
    <col min="8706" max="8706" width="7.140625" style="100" customWidth="1"/>
    <col min="8707" max="8707" width="16.85546875" style="100" customWidth="1"/>
    <col min="8708" max="8708" width="9.7109375" style="100" customWidth="1"/>
    <col min="8709" max="8709" width="4.7109375" style="100" customWidth="1"/>
    <col min="8710" max="8710" width="14.42578125" style="100" customWidth="1"/>
    <col min="8711" max="8711" width="11.140625" style="100" customWidth="1"/>
    <col min="8712" max="8712" width="10.28515625" style="100" customWidth="1"/>
    <col min="8713" max="8713" width="13" style="100" customWidth="1"/>
    <col min="8714" max="8714" width="8.28515625" style="100" customWidth="1"/>
    <col min="8715" max="8960" width="10" style="100"/>
    <col min="8961" max="8961" width="2.5703125" style="100" customWidth="1"/>
    <col min="8962" max="8962" width="7.140625" style="100" customWidth="1"/>
    <col min="8963" max="8963" width="16.85546875" style="100" customWidth="1"/>
    <col min="8964" max="8964" width="9.7109375" style="100" customWidth="1"/>
    <col min="8965" max="8965" width="4.7109375" style="100" customWidth="1"/>
    <col min="8966" max="8966" width="14.42578125" style="100" customWidth="1"/>
    <col min="8967" max="8967" width="11.140625" style="100" customWidth="1"/>
    <col min="8968" max="8968" width="10.28515625" style="100" customWidth="1"/>
    <col min="8969" max="8969" width="13" style="100" customWidth="1"/>
    <col min="8970" max="8970" width="8.28515625" style="100" customWidth="1"/>
    <col min="8971" max="9216" width="10" style="100"/>
    <col min="9217" max="9217" width="2.5703125" style="100" customWidth="1"/>
    <col min="9218" max="9218" width="7.140625" style="100" customWidth="1"/>
    <col min="9219" max="9219" width="16.85546875" style="100" customWidth="1"/>
    <col min="9220" max="9220" width="9.7109375" style="100" customWidth="1"/>
    <col min="9221" max="9221" width="4.7109375" style="100" customWidth="1"/>
    <col min="9222" max="9222" width="14.42578125" style="100" customWidth="1"/>
    <col min="9223" max="9223" width="11.140625" style="100" customWidth="1"/>
    <col min="9224" max="9224" width="10.28515625" style="100" customWidth="1"/>
    <col min="9225" max="9225" width="13" style="100" customWidth="1"/>
    <col min="9226" max="9226" width="8.28515625" style="100" customWidth="1"/>
    <col min="9227" max="9472" width="10" style="100"/>
    <col min="9473" max="9473" width="2.5703125" style="100" customWidth="1"/>
    <col min="9474" max="9474" width="7.140625" style="100" customWidth="1"/>
    <col min="9475" max="9475" width="16.85546875" style="100" customWidth="1"/>
    <col min="9476" max="9476" width="9.7109375" style="100" customWidth="1"/>
    <col min="9477" max="9477" width="4.7109375" style="100" customWidth="1"/>
    <col min="9478" max="9478" width="14.42578125" style="100" customWidth="1"/>
    <col min="9479" max="9479" width="11.140625" style="100" customWidth="1"/>
    <col min="9480" max="9480" width="10.28515625" style="100" customWidth="1"/>
    <col min="9481" max="9481" width="13" style="100" customWidth="1"/>
    <col min="9482" max="9482" width="8.28515625" style="100" customWidth="1"/>
    <col min="9483" max="9728" width="10" style="100"/>
    <col min="9729" max="9729" width="2.5703125" style="100" customWidth="1"/>
    <col min="9730" max="9730" width="7.140625" style="100" customWidth="1"/>
    <col min="9731" max="9731" width="16.85546875" style="100" customWidth="1"/>
    <col min="9732" max="9732" width="9.7109375" style="100" customWidth="1"/>
    <col min="9733" max="9733" width="4.7109375" style="100" customWidth="1"/>
    <col min="9734" max="9734" width="14.42578125" style="100" customWidth="1"/>
    <col min="9735" max="9735" width="11.140625" style="100" customWidth="1"/>
    <col min="9736" max="9736" width="10.28515625" style="100" customWidth="1"/>
    <col min="9737" max="9737" width="13" style="100" customWidth="1"/>
    <col min="9738" max="9738" width="8.28515625" style="100" customWidth="1"/>
    <col min="9739" max="9984" width="10" style="100"/>
    <col min="9985" max="9985" width="2.5703125" style="100" customWidth="1"/>
    <col min="9986" max="9986" width="7.140625" style="100" customWidth="1"/>
    <col min="9987" max="9987" width="16.85546875" style="100" customWidth="1"/>
    <col min="9988" max="9988" width="9.7109375" style="100" customWidth="1"/>
    <col min="9989" max="9989" width="4.7109375" style="100" customWidth="1"/>
    <col min="9990" max="9990" width="14.42578125" style="100" customWidth="1"/>
    <col min="9991" max="9991" width="11.140625" style="100" customWidth="1"/>
    <col min="9992" max="9992" width="10.28515625" style="100" customWidth="1"/>
    <col min="9993" max="9993" width="13" style="100" customWidth="1"/>
    <col min="9994" max="9994" width="8.28515625" style="100" customWidth="1"/>
    <col min="9995" max="10240" width="10" style="100"/>
    <col min="10241" max="10241" width="2.5703125" style="100" customWidth="1"/>
    <col min="10242" max="10242" width="7.140625" style="100" customWidth="1"/>
    <col min="10243" max="10243" width="16.85546875" style="100" customWidth="1"/>
    <col min="10244" max="10244" width="9.7109375" style="100" customWidth="1"/>
    <col min="10245" max="10245" width="4.7109375" style="100" customWidth="1"/>
    <col min="10246" max="10246" width="14.42578125" style="100" customWidth="1"/>
    <col min="10247" max="10247" width="11.140625" style="100" customWidth="1"/>
    <col min="10248" max="10248" width="10.28515625" style="100" customWidth="1"/>
    <col min="10249" max="10249" width="13" style="100" customWidth="1"/>
    <col min="10250" max="10250" width="8.28515625" style="100" customWidth="1"/>
    <col min="10251" max="10496" width="10" style="100"/>
    <col min="10497" max="10497" width="2.5703125" style="100" customWidth="1"/>
    <col min="10498" max="10498" width="7.140625" style="100" customWidth="1"/>
    <col min="10499" max="10499" width="16.85546875" style="100" customWidth="1"/>
    <col min="10500" max="10500" width="9.7109375" style="100" customWidth="1"/>
    <col min="10501" max="10501" width="4.7109375" style="100" customWidth="1"/>
    <col min="10502" max="10502" width="14.42578125" style="100" customWidth="1"/>
    <col min="10503" max="10503" width="11.140625" style="100" customWidth="1"/>
    <col min="10504" max="10504" width="10.28515625" style="100" customWidth="1"/>
    <col min="10505" max="10505" width="13" style="100" customWidth="1"/>
    <col min="10506" max="10506" width="8.28515625" style="100" customWidth="1"/>
    <col min="10507" max="10752" width="10" style="100"/>
    <col min="10753" max="10753" width="2.5703125" style="100" customWidth="1"/>
    <col min="10754" max="10754" width="7.140625" style="100" customWidth="1"/>
    <col min="10755" max="10755" width="16.85546875" style="100" customWidth="1"/>
    <col min="10756" max="10756" width="9.7109375" style="100" customWidth="1"/>
    <col min="10757" max="10757" width="4.7109375" style="100" customWidth="1"/>
    <col min="10758" max="10758" width="14.42578125" style="100" customWidth="1"/>
    <col min="10759" max="10759" width="11.140625" style="100" customWidth="1"/>
    <col min="10760" max="10760" width="10.28515625" style="100" customWidth="1"/>
    <col min="10761" max="10761" width="13" style="100" customWidth="1"/>
    <col min="10762" max="10762" width="8.28515625" style="100" customWidth="1"/>
    <col min="10763" max="11008" width="10" style="100"/>
    <col min="11009" max="11009" width="2.5703125" style="100" customWidth="1"/>
    <col min="11010" max="11010" width="7.140625" style="100" customWidth="1"/>
    <col min="11011" max="11011" width="16.85546875" style="100" customWidth="1"/>
    <col min="11012" max="11012" width="9.7109375" style="100" customWidth="1"/>
    <col min="11013" max="11013" width="4.7109375" style="100" customWidth="1"/>
    <col min="11014" max="11014" width="14.42578125" style="100" customWidth="1"/>
    <col min="11015" max="11015" width="11.140625" style="100" customWidth="1"/>
    <col min="11016" max="11016" width="10.28515625" style="100" customWidth="1"/>
    <col min="11017" max="11017" width="13" style="100" customWidth="1"/>
    <col min="11018" max="11018" width="8.28515625" style="100" customWidth="1"/>
    <col min="11019" max="11264" width="10" style="100"/>
    <col min="11265" max="11265" width="2.5703125" style="100" customWidth="1"/>
    <col min="11266" max="11266" width="7.140625" style="100" customWidth="1"/>
    <col min="11267" max="11267" width="16.85546875" style="100" customWidth="1"/>
    <col min="11268" max="11268" width="9.7109375" style="100" customWidth="1"/>
    <col min="11269" max="11269" width="4.7109375" style="100" customWidth="1"/>
    <col min="11270" max="11270" width="14.42578125" style="100" customWidth="1"/>
    <col min="11271" max="11271" width="11.140625" style="100" customWidth="1"/>
    <col min="11272" max="11272" width="10.28515625" style="100" customWidth="1"/>
    <col min="11273" max="11273" width="13" style="100" customWidth="1"/>
    <col min="11274" max="11274" width="8.28515625" style="100" customWidth="1"/>
    <col min="11275" max="11520" width="10" style="100"/>
    <col min="11521" max="11521" width="2.5703125" style="100" customWidth="1"/>
    <col min="11522" max="11522" width="7.140625" style="100" customWidth="1"/>
    <col min="11523" max="11523" width="16.85546875" style="100" customWidth="1"/>
    <col min="11524" max="11524" width="9.7109375" style="100" customWidth="1"/>
    <col min="11525" max="11525" width="4.7109375" style="100" customWidth="1"/>
    <col min="11526" max="11526" width="14.42578125" style="100" customWidth="1"/>
    <col min="11527" max="11527" width="11.140625" style="100" customWidth="1"/>
    <col min="11528" max="11528" width="10.28515625" style="100" customWidth="1"/>
    <col min="11529" max="11529" width="13" style="100" customWidth="1"/>
    <col min="11530" max="11530" width="8.28515625" style="100" customWidth="1"/>
    <col min="11531" max="11776" width="10" style="100"/>
    <col min="11777" max="11777" width="2.5703125" style="100" customWidth="1"/>
    <col min="11778" max="11778" width="7.140625" style="100" customWidth="1"/>
    <col min="11779" max="11779" width="16.85546875" style="100" customWidth="1"/>
    <col min="11780" max="11780" width="9.7109375" style="100" customWidth="1"/>
    <col min="11781" max="11781" width="4.7109375" style="100" customWidth="1"/>
    <col min="11782" max="11782" width="14.42578125" style="100" customWidth="1"/>
    <col min="11783" max="11783" width="11.140625" style="100" customWidth="1"/>
    <col min="11784" max="11784" width="10.28515625" style="100" customWidth="1"/>
    <col min="11785" max="11785" width="13" style="100" customWidth="1"/>
    <col min="11786" max="11786" width="8.28515625" style="100" customWidth="1"/>
    <col min="11787" max="12032" width="10" style="100"/>
    <col min="12033" max="12033" width="2.5703125" style="100" customWidth="1"/>
    <col min="12034" max="12034" width="7.140625" style="100" customWidth="1"/>
    <col min="12035" max="12035" width="16.85546875" style="100" customWidth="1"/>
    <col min="12036" max="12036" width="9.7109375" style="100" customWidth="1"/>
    <col min="12037" max="12037" width="4.7109375" style="100" customWidth="1"/>
    <col min="12038" max="12038" width="14.42578125" style="100" customWidth="1"/>
    <col min="12039" max="12039" width="11.140625" style="100" customWidth="1"/>
    <col min="12040" max="12040" width="10.28515625" style="100" customWidth="1"/>
    <col min="12041" max="12041" width="13" style="100" customWidth="1"/>
    <col min="12042" max="12042" width="8.28515625" style="100" customWidth="1"/>
    <col min="12043" max="12288" width="10" style="100"/>
    <col min="12289" max="12289" width="2.5703125" style="100" customWidth="1"/>
    <col min="12290" max="12290" width="7.140625" style="100" customWidth="1"/>
    <col min="12291" max="12291" width="16.85546875" style="100" customWidth="1"/>
    <col min="12292" max="12292" width="9.7109375" style="100" customWidth="1"/>
    <col min="12293" max="12293" width="4.7109375" style="100" customWidth="1"/>
    <col min="12294" max="12294" width="14.42578125" style="100" customWidth="1"/>
    <col min="12295" max="12295" width="11.140625" style="100" customWidth="1"/>
    <col min="12296" max="12296" width="10.28515625" style="100" customWidth="1"/>
    <col min="12297" max="12297" width="13" style="100" customWidth="1"/>
    <col min="12298" max="12298" width="8.28515625" style="100" customWidth="1"/>
    <col min="12299" max="12544" width="10" style="100"/>
    <col min="12545" max="12545" width="2.5703125" style="100" customWidth="1"/>
    <col min="12546" max="12546" width="7.140625" style="100" customWidth="1"/>
    <col min="12547" max="12547" width="16.85546875" style="100" customWidth="1"/>
    <col min="12548" max="12548" width="9.7109375" style="100" customWidth="1"/>
    <col min="12549" max="12549" width="4.7109375" style="100" customWidth="1"/>
    <col min="12550" max="12550" width="14.42578125" style="100" customWidth="1"/>
    <col min="12551" max="12551" width="11.140625" style="100" customWidth="1"/>
    <col min="12552" max="12552" width="10.28515625" style="100" customWidth="1"/>
    <col min="12553" max="12553" width="13" style="100" customWidth="1"/>
    <col min="12554" max="12554" width="8.28515625" style="100" customWidth="1"/>
    <col min="12555" max="12800" width="10" style="100"/>
    <col min="12801" max="12801" width="2.5703125" style="100" customWidth="1"/>
    <col min="12802" max="12802" width="7.140625" style="100" customWidth="1"/>
    <col min="12803" max="12803" width="16.85546875" style="100" customWidth="1"/>
    <col min="12804" max="12804" width="9.7109375" style="100" customWidth="1"/>
    <col min="12805" max="12805" width="4.7109375" style="100" customWidth="1"/>
    <col min="12806" max="12806" width="14.42578125" style="100" customWidth="1"/>
    <col min="12807" max="12807" width="11.140625" style="100" customWidth="1"/>
    <col min="12808" max="12808" width="10.28515625" style="100" customWidth="1"/>
    <col min="12809" max="12809" width="13" style="100" customWidth="1"/>
    <col min="12810" max="12810" width="8.28515625" style="100" customWidth="1"/>
    <col min="12811" max="13056" width="10" style="100"/>
    <col min="13057" max="13057" width="2.5703125" style="100" customWidth="1"/>
    <col min="13058" max="13058" width="7.140625" style="100" customWidth="1"/>
    <col min="13059" max="13059" width="16.85546875" style="100" customWidth="1"/>
    <col min="13060" max="13060" width="9.7109375" style="100" customWidth="1"/>
    <col min="13061" max="13061" width="4.7109375" style="100" customWidth="1"/>
    <col min="13062" max="13062" width="14.42578125" style="100" customWidth="1"/>
    <col min="13063" max="13063" width="11.140625" style="100" customWidth="1"/>
    <col min="13064" max="13064" width="10.28515625" style="100" customWidth="1"/>
    <col min="13065" max="13065" width="13" style="100" customWidth="1"/>
    <col min="13066" max="13066" width="8.28515625" style="100" customWidth="1"/>
    <col min="13067" max="13312" width="10" style="100"/>
    <col min="13313" max="13313" width="2.5703125" style="100" customWidth="1"/>
    <col min="13314" max="13314" width="7.140625" style="100" customWidth="1"/>
    <col min="13315" max="13315" width="16.85546875" style="100" customWidth="1"/>
    <col min="13316" max="13316" width="9.7109375" style="100" customWidth="1"/>
    <col min="13317" max="13317" width="4.7109375" style="100" customWidth="1"/>
    <col min="13318" max="13318" width="14.42578125" style="100" customWidth="1"/>
    <col min="13319" max="13319" width="11.140625" style="100" customWidth="1"/>
    <col min="13320" max="13320" width="10.28515625" style="100" customWidth="1"/>
    <col min="13321" max="13321" width="13" style="100" customWidth="1"/>
    <col min="13322" max="13322" width="8.28515625" style="100" customWidth="1"/>
    <col min="13323" max="13568" width="10" style="100"/>
    <col min="13569" max="13569" width="2.5703125" style="100" customWidth="1"/>
    <col min="13570" max="13570" width="7.140625" style="100" customWidth="1"/>
    <col min="13571" max="13571" width="16.85546875" style="100" customWidth="1"/>
    <col min="13572" max="13572" width="9.7109375" style="100" customWidth="1"/>
    <col min="13573" max="13573" width="4.7109375" style="100" customWidth="1"/>
    <col min="13574" max="13574" width="14.42578125" style="100" customWidth="1"/>
    <col min="13575" max="13575" width="11.140625" style="100" customWidth="1"/>
    <col min="13576" max="13576" width="10.28515625" style="100" customWidth="1"/>
    <col min="13577" max="13577" width="13" style="100" customWidth="1"/>
    <col min="13578" max="13578" width="8.28515625" style="100" customWidth="1"/>
    <col min="13579" max="13824" width="10" style="100"/>
    <col min="13825" max="13825" width="2.5703125" style="100" customWidth="1"/>
    <col min="13826" max="13826" width="7.140625" style="100" customWidth="1"/>
    <col min="13827" max="13827" width="16.85546875" style="100" customWidth="1"/>
    <col min="13828" max="13828" width="9.7109375" style="100" customWidth="1"/>
    <col min="13829" max="13829" width="4.7109375" style="100" customWidth="1"/>
    <col min="13830" max="13830" width="14.42578125" style="100" customWidth="1"/>
    <col min="13831" max="13831" width="11.140625" style="100" customWidth="1"/>
    <col min="13832" max="13832" width="10.28515625" style="100" customWidth="1"/>
    <col min="13833" max="13833" width="13" style="100" customWidth="1"/>
    <col min="13834" max="13834" width="8.28515625" style="100" customWidth="1"/>
    <col min="13835" max="14080" width="10" style="100"/>
    <col min="14081" max="14081" width="2.5703125" style="100" customWidth="1"/>
    <col min="14082" max="14082" width="7.140625" style="100" customWidth="1"/>
    <col min="14083" max="14083" width="16.85546875" style="100" customWidth="1"/>
    <col min="14084" max="14084" width="9.7109375" style="100" customWidth="1"/>
    <col min="14085" max="14085" width="4.7109375" style="100" customWidth="1"/>
    <col min="14086" max="14086" width="14.42578125" style="100" customWidth="1"/>
    <col min="14087" max="14087" width="11.140625" style="100" customWidth="1"/>
    <col min="14088" max="14088" width="10.28515625" style="100" customWidth="1"/>
    <col min="14089" max="14089" width="13" style="100" customWidth="1"/>
    <col min="14090" max="14090" width="8.28515625" style="100" customWidth="1"/>
    <col min="14091" max="14336" width="10" style="100"/>
    <col min="14337" max="14337" width="2.5703125" style="100" customWidth="1"/>
    <col min="14338" max="14338" width="7.140625" style="100" customWidth="1"/>
    <col min="14339" max="14339" width="16.85546875" style="100" customWidth="1"/>
    <col min="14340" max="14340" width="9.7109375" style="100" customWidth="1"/>
    <col min="14341" max="14341" width="4.7109375" style="100" customWidth="1"/>
    <col min="14342" max="14342" width="14.42578125" style="100" customWidth="1"/>
    <col min="14343" max="14343" width="11.140625" style="100" customWidth="1"/>
    <col min="14344" max="14344" width="10.28515625" style="100" customWidth="1"/>
    <col min="14345" max="14345" width="13" style="100" customWidth="1"/>
    <col min="14346" max="14346" width="8.28515625" style="100" customWidth="1"/>
    <col min="14347" max="14592" width="10" style="100"/>
    <col min="14593" max="14593" width="2.5703125" style="100" customWidth="1"/>
    <col min="14594" max="14594" width="7.140625" style="100" customWidth="1"/>
    <col min="14595" max="14595" width="16.85546875" style="100" customWidth="1"/>
    <col min="14596" max="14596" width="9.7109375" style="100" customWidth="1"/>
    <col min="14597" max="14597" width="4.7109375" style="100" customWidth="1"/>
    <col min="14598" max="14598" width="14.42578125" style="100" customWidth="1"/>
    <col min="14599" max="14599" width="11.140625" style="100" customWidth="1"/>
    <col min="14600" max="14600" width="10.28515625" style="100" customWidth="1"/>
    <col min="14601" max="14601" width="13" style="100" customWidth="1"/>
    <col min="14602" max="14602" width="8.28515625" style="100" customWidth="1"/>
    <col min="14603" max="14848" width="10" style="100"/>
    <col min="14849" max="14849" width="2.5703125" style="100" customWidth="1"/>
    <col min="14850" max="14850" width="7.140625" style="100" customWidth="1"/>
    <col min="14851" max="14851" width="16.85546875" style="100" customWidth="1"/>
    <col min="14852" max="14852" width="9.7109375" style="100" customWidth="1"/>
    <col min="14853" max="14853" width="4.7109375" style="100" customWidth="1"/>
    <col min="14854" max="14854" width="14.42578125" style="100" customWidth="1"/>
    <col min="14855" max="14855" width="11.140625" style="100" customWidth="1"/>
    <col min="14856" max="14856" width="10.28515625" style="100" customWidth="1"/>
    <col min="14857" max="14857" width="13" style="100" customWidth="1"/>
    <col min="14858" max="14858" width="8.28515625" style="100" customWidth="1"/>
    <col min="14859" max="15104" width="10" style="100"/>
    <col min="15105" max="15105" width="2.5703125" style="100" customWidth="1"/>
    <col min="15106" max="15106" width="7.140625" style="100" customWidth="1"/>
    <col min="15107" max="15107" width="16.85546875" style="100" customWidth="1"/>
    <col min="15108" max="15108" width="9.7109375" style="100" customWidth="1"/>
    <col min="15109" max="15109" width="4.7109375" style="100" customWidth="1"/>
    <col min="15110" max="15110" width="14.42578125" style="100" customWidth="1"/>
    <col min="15111" max="15111" width="11.140625" style="100" customWidth="1"/>
    <col min="15112" max="15112" width="10.28515625" style="100" customWidth="1"/>
    <col min="15113" max="15113" width="13" style="100" customWidth="1"/>
    <col min="15114" max="15114" width="8.28515625" style="100" customWidth="1"/>
    <col min="15115" max="15360" width="10" style="100"/>
    <col min="15361" max="15361" width="2.5703125" style="100" customWidth="1"/>
    <col min="15362" max="15362" width="7.140625" style="100" customWidth="1"/>
    <col min="15363" max="15363" width="16.85546875" style="100" customWidth="1"/>
    <col min="15364" max="15364" width="9.7109375" style="100" customWidth="1"/>
    <col min="15365" max="15365" width="4.7109375" style="100" customWidth="1"/>
    <col min="15366" max="15366" width="14.42578125" style="100" customWidth="1"/>
    <col min="15367" max="15367" width="11.140625" style="100" customWidth="1"/>
    <col min="15368" max="15368" width="10.28515625" style="100" customWidth="1"/>
    <col min="15369" max="15369" width="13" style="100" customWidth="1"/>
    <col min="15370" max="15370" width="8.28515625" style="100" customWidth="1"/>
    <col min="15371" max="15616" width="10" style="100"/>
    <col min="15617" max="15617" width="2.5703125" style="100" customWidth="1"/>
    <col min="15618" max="15618" width="7.140625" style="100" customWidth="1"/>
    <col min="15619" max="15619" width="16.85546875" style="100" customWidth="1"/>
    <col min="15620" max="15620" width="9.7109375" style="100" customWidth="1"/>
    <col min="15621" max="15621" width="4.7109375" style="100" customWidth="1"/>
    <col min="15622" max="15622" width="14.42578125" style="100" customWidth="1"/>
    <col min="15623" max="15623" width="11.140625" style="100" customWidth="1"/>
    <col min="15624" max="15624" width="10.28515625" style="100" customWidth="1"/>
    <col min="15625" max="15625" width="13" style="100" customWidth="1"/>
    <col min="15626" max="15626" width="8.28515625" style="100" customWidth="1"/>
    <col min="15627" max="15872" width="10" style="100"/>
    <col min="15873" max="15873" width="2.5703125" style="100" customWidth="1"/>
    <col min="15874" max="15874" width="7.140625" style="100" customWidth="1"/>
    <col min="15875" max="15875" width="16.85546875" style="100" customWidth="1"/>
    <col min="15876" max="15876" width="9.7109375" style="100" customWidth="1"/>
    <col min="15877" max="15877" width="4.7109375" style="100" customWidth="1"/>
    <col min="15878" max="15878" width="14.42578125" style="100" customWidth="1"/>
    <col min="15879" max="15879" width="11.140625" style="100" customWidth="1"/>
    <col min="15880" max="15880" width="10.28515625" style="100" customWidth="1"/>
    <col min="15881" max="15881" width="13" style="100" customWidth="1"/>
    <col min="15882" max="15882" width="8.28515625" style="100" customWidth="1"/>
    <col min="15883" max="16128" width="10" style="100"/>
    <col min="16129" max="16129" width="2.5703125" style="100" customWidth="1"/>
    <col min="16130" max="16130" width="7.140625" style="100" customWidth="1"/>
    <col min="16131" max="16131" width="16.85546875" style="100" customWidth="1"/>
    <col min="16132" max="16132" width="9.7109375" style="100" customWidth="1"/>
    <col min="16133" max="16133" width="4.7109375" style="100" customWidth="1"/>
    <col min="16134" max="16134" width="14.42578125" style="100" customWidth="1"/>
    <col min="16135" max="16135" width="11.140625" style="100" customWidth="1"/>
    <col min="16136" max="16136" width="10.28515625" style="100" customWidth="1"/>
    <col min="16137" max="16137" width="13" style="100" customWidth="1"/>
    <col min="16138" max="16138" width="8.28515625" style="100" customWidth="1"/>
    <col min="16139" max="16384" width="10" style="100"/>
  </cols>
  <sheetData>
    <row r="1" spans="1:10" ht="12" customHeight="1">
      <c r="A1" s="247"/>
      <c r="B1" s="576" t="s">
        <v>134</v>
      </c>
      <c r="C1" s="247"/>
      <c r="D1" s="522"/>
      <c r="E1" s="522"/>
      <c r="F1" s="247"/>
      <c r="G1" s="522"/>
      <c r="H1" s="577"/>
      <c r="I1" s="162"/>
      <c r="J1" s="105"/>
    </row>
    <row r="2" spans="1:10" ht="12" customHeight="1">
      <c r="A2" s="247"/>
      <c r="B2" s="164" t="s">
        <v>578</v>
      </c>
      <c r="C2" s="247"/>
      <c r="D2" s="522"/>
      <c r="E2" s="522"/>
      <c r="F2" s="247"/>
      <c r="G2" s="522"/>
      <c r="H2" s="522"/>
      <c r="I2" s="247"/>
      <c r="J2" s="578"/>
    </row>
    <row r="3" spans="1:10" ht="12" customHeight="1">
      <c r="A3" s="247"/>
      <c r="B3" s="528" t="s">
        <v>933</v>
      </c>
      <c r="C3" s="247"/>
      <c r="D3" s="522"/>
      <c r="E3" s="522"/>
      <c r="F3" s="247"/>
      <c r="G3" s="522"/>
      <c r="H3" s="522"/>
      <c r="I3" s="247"/>
      <c r="J3" s="578"/>
    </row>
    <row r="4" spans="1:10" ht="12" customHeight="1">
      <c r="A4" s="247"/>
      <c r="B4" s="528"/>
      <c r="C4" s="247"/>
      <c r="D4" s="522"/>
      <c r="E4" s="522"/>
      <c r="F4" s="247"/>
      <c r="G4" s="522"/>
      <c r="H4" s="522"/>
      <c r="I4" s="247"/>
      <c r="J4" s="578"/>
    </row>
    <row r="5" spans="1:10" ht="12" customHeight="1">
      <c r="A5" s="247"/>
      <c r="B5" s="247"/>
      <c r="C5" s="247"/>
      <c r="D5" s="522"/>
      <c r="E5" s="522"/>
      <c r="F5" s="247"/>
      <c r="G5" s="522"/>
      <c r="H5" s="522"/>
      <c r="I5" s="247"/>
      <c r="J5" s="578"/>
    </row>
    <row r="6" spans="1:10" ht="12" customHeight="1">
      <c r="A6" s="247"/>
      <c r="B6" s="160"/>
      <c r="C6" s="160"/>
      <c r="D6" s="577"/>
      <c r="E6" s="577"/>
      <c r="F6" s="577" t="s">
        <v>268</v>
      </c>
      <c r="G6" s="577"/>
      <c r="H6" s="577"/>
      <c r="I6" s="577" t="s">
        <v>437</v>
      </c>
      <c r="J6" s="577"/>
    </row>
    <row r="7" spans="1:10" ht="12" customHeight="1">
      <c r="A7" s="247"/>
      <c r="B7" s="160"/>
      <c r="C7" s="160"/>
      <c r="D7" s="579" t="s">
        <v>270</v>
      </c>
      <c r="E7" s="579" t="s">
        <v>271</v>
      </c>
      <c r="F7" s="579" t="s">
        <v>272</v>
      </c>
      <c r="G7" s="579" t="s">
        <v>273</v>
      </c>
      <c r="H7" s="579" t="s">
        <v>274</v>
      </c>
      <c r="I7" s="579" t="s">
        <v>275</v>
      </c>
      <c r="J7" s="579" t="s">
        <v>276</v>
      </c>
    </row>
    <row r="8" spans="1:10" ht="12" customHeight="1">
      <c r="A8" s="234"/>
      <c r="B8" s="240" t="s">
        <v>434</v>
      </c>
      <c r="C8" s="110"/>
      <c r="D8" s="204"/>
      <c r="E8" s="204"/>
      <c r="F8" s="204"/>
      <c r="G8" s="228"/>
      <c r="H8" s="225"/>
      <c r="I8" s="234"/>
      <c r="J8" s="580"/>
    </row>
    <row r="9" spans="1:10" ht="12" customHeight="1">
      <c r="A9" s="234"/>
      <c r="B9" s="226"/>
      <c r="D9" s="231"/>
      <c r="E9" s="167"/>
      <c r="F9" s="582"/>
      <c r="G9" s="603"/>
      <c r="H9" s="638"/>
      <c r="I9" s="612"/>
      <c r="J9" s="167"/>
    </row>
    <row r="10" spans="1:10" ht="12" customHeight="1">
      <c r="A10" s="234"/>
      <c r="B10" s="226" t="s">
        <v>612</v>
      </c>
      <c r="D10" s="231">
        <v>41110</v>
      </c>
      <c r="E10" s="167">
        <v>1</v>
      </c>
      <c r="F10" s="582">
        <v>-2199228</v>
      </c>
      <c r="G10" s="227" t="s">
        <v>280</v>
      </c>
      <c r="H10" s="583" t="s">
        <v>281</v>
      </c>
      <c r="I10" s="584">
        <f>+F10</f>
        <v>-2199228</v>
      </c>
      <c r="J10" s="167" t="s">
        <v>495</v>
      </c>
    </row>
    <row r="11" spans="1:10" ht="12" customHeight="1">
      <c r="A11" s="234"/>
      <c r="B11" s="226"/>
      <c r="D11" s="231"/>
      <c r="E11" s="167"/>
      <c r="F11" s="582"/>
      <c r="G11" s="603"/>
      <c r="H11" s="638"/>
      <c r="I11" s="612"/>
      <c r="J11" s="167"/>
    </row>
    <row r="12" spans="1:10" ht="12" customHeight="1">
      <c r="A12" s="234"/>
      <c r="B12" s="226" t="s">
        <v>689</v>
      </c>
      <c r="D12" s="231">
        <v>283</v>
      </c>
      <c r="E12" s="167">
        <v>1</v>
      </c>
      <c r="F12" s="582">
        <v>1099614</v>
      </c>
      <c r="G12" s="227" t="s">
        <v>280</v>
      </c>
      <c r="H12" s="583" t="s">
        <v>281</v>
      </c>
      <c r="I12" s="584">
        <f>+F12</f>
        <v>1099614</v>
      </c>
      <c r="J12" s="167" t="s">
        <v>495</v>
      </c>
    </row>
    <row r="13" spans="1:10" ht="12" customHeight="1">
      <c r="A13" s="234"/>
      <c r="B13" s="226"/>
      <c r="D13" s="231"/>
      <c r="E13" s="167"/>
      <c r="F13" s="582"/>
      <c r="G13" s="603"/>
      <c r="H13" s="638"/>
      <c r="I13" s="612"/>
      <c r="J13" s="167"/>
    </row>
    <row r="14" spans="1:10" ht="12" customHeight="1">
      <c r="A14" s="234"/>
      <c r="B14" s="226"/>
      <c r="D14" s="231"/>
      <c r="E14" s="167"/>
      <c r="F14" s="582"/>
      <c r="G14" s="603"/>
      <c r="H14" s="638"/>
      <c r="I14" s="612"/>
      <c r="J14" s="167"/>
    </row>
    <row r="15" spans="1:10" ht="12" customHeight="1">
      <c r="A15" s="234"/>
      <c r="B15" s="226"/>
      <c r="D15" s="231"/>
      <c r="E15" s="167"/>
      <c r="F15" s="582"/>
      <c r="G15" s="603"/>
      <c r="H15" s="638"/>
      <c r="I15" s="612"/>
      <c r="J15" s="167"/>
    </row>
    <row r="16" spans="1:10" ht="12" customHeight="1">
      <c r="A16" s="234"/>
      <c r="D16" s="167"/>
      <c r="E16" s="167"/>
      <c r="F16" s="582"/>
      <c r="G16" s="603"/>
      <c r="H16" s="638"/>
      <c r="I16" s="612"/>
      <c r="J16" s="232"/>
    </row>
    <row r="17" spans="1:10" ht="12" customHeight="1">
      <c r="A17" s="234"/>
      <c r="D17" s="167"/>
      <c r="E17" s="167"/>
      <c r="F17" s="582"/>
      <c r="G17" s="603"/>
      <c r="H17" s="638"/>
      <c r="I17" s="612"/>
      <c r="J17" s="232"/>
    </row>
    <row r="18" spans="1:10" ht="12" customHeight="1">
      <c r="A18" s="235"/>
      <c r="D18" s="167"/>
      <c r="E18" s="167"/>
      <c r="F18" s="582"/>
      <c r="G18" s="603"/>
      <c r="H18" s="638"/>
      <c r="I18" s="612"/>
      <c r="J18" s="232"/>
    </row>
    <row r="19" spans="1:10" ht="12" customHeight="1">
      <c r="A19" s="235"/>
      <c r="B19" s="238" t="s">
        <v>400</v>
      </c>
      <c r="D19" s="167"/>
      <c r="E19" s="167"/>
      <c r="F19" s="582"/>
      <c r="G19" s="603"/>
      <c r="H19" s="638"/>
      <c r="I19" s="612"/>
      <c r="J19" s="232"/>
    </row>
    <row r="20" spans="1:10" ht="12" customHeight="1">
      <c r="A20" s="235"/>
      <c r="D20" s="167"/>
      <c r="E20" s="167"/>
      <c r="F20" s="582"/>
      <c r="G20" s="232"/>
      <c r="H20" s="232"/>
      <c r="I20" s="582"/>
      <c r="J20" s="232"/>
    </row>
    <row r="21" spans="1:10" ht="12" customHeight="1">
      <c r="A21" s="235"/>
      <c r="B21" s="639"/>
      <c r="C21" s="200"/>
      <c r="D21" s="640"/>
      <c r="E21" s="640"/>
      <c r="F21" s="641"/>
      <c r="G21" s="617"/>
      <c r="H21" s="617"/>
      <c r="I21" s="641"/>
      <c r="J21" s="642"/>
    </row>
    <row r="22" spans="1:10" ht="12" customHeight="1">
      <c r="A22" s="235"/>
      <c r="B22" s="643"/>
      <c r="D22" s="167"/>
      <c r="E22" s="167"/>
      <c r="F22" s="582"/>
      <c r="G22" s="232"/>
      <c r="H22" s="232"/>
      <c r="I22" s="582"/>
      <c r="J22" s="644"/>
    </row>
    <row r="23" spans="1:10" ht="12" customHeight="1">
      <c r="A23" s="235"/>
      <c r="B23" s="619"/>
      <c r="C23" s="230"/>
      <c r="D23" s="232"/>
      <c r="E23" s="232"/>
      <c r="F23" s="230"/>
      <c r="G23" s="232"/>
      <c r="H23" s="232"/>
      <c r="I23" s="232"/>
      <c r="J23" s="644"/>
    </row>
    <row r="24" spans="1:10" ht="12" customHeight="1">
      <c r="A24" s="235"/>
      <c r="B24" s="645"/>
      <c r="C24" s="235"/>
      <c r="D24" s="228"/>
      <c r="E24" s="228"/>
      <c r="F24" s="235"/>
      <c r="G24" s="228"/>
      <c r="H24" s="228"/>
      <c r="I24" s="228"/>
      <c r="J24" s="466"/>
    </row>
    <row r="25" spans="1:10" ht="12" customHeight="1">
      <c r="A25" s="235"/>
      <c r="B25" s="585"/>
      <c r="C25" s="235"/>
      <c r="D25" s="228"/>
      <c r="E25" s="228"/>
      <c r="F25" s="235"/>
      <c r="G25" s="228"/>
      <c r="H25" s="228"/>
      <c r="I25" s="228"/>
      <c r="J25" s="466"/>
    </row>
    <row r="26" spans="1:10" ht="12" customHeight="1">
      <c r="A26" s="235"/>
      <c r="B26" s="467"/>
      <c r="C26" s="468"/>
      <c r="D26" s="469"/>
      <c r="E26" s="469"/>
      <c r="F26" s="468"/>
      <c r="G26" s="469"/>
      <c r="H26" s="469"/>
      <c r="I26" s="468"/>
      <c r="J26" s="470"/>
    </row>
    <row r="27" spans="1:10" ht="12" customHeight="1">
      <c r="A27" s="235"/>
      <c r="B27" s="235"/>
      <c r="C27" s="235"/>
      <c r="D27" s="228"/>
      <c r="E27" s="228"/>
      <c r="F27" s="589"/>
      <c r="G27" s="228"/>
      <c r="H27" s="228"/>
      <c r="I27" s="235"/>
      <c r="J27" s="228"/>
    </row>
    <row r="28" spans="1:10" ht="12" customHeight="1">
      <c r="A28" s="235"/>
      <c r="B28" s="235"/>
      <c r="C28" s="235"/>
      <c r="D28" s="228"/>
      <c r="E28" s="228"/>
      <c r="F28" s="235"/>
      <c r="G28" s="228"/>
      <c r="H28" s="228"/>
      <c r="I28" s="235"/>
      <c r="J28" s="228"/>
    </row>
    <row r="29" spans="1:10" ht="12" customHeight="1">
      <c r="A29" s="235"/>
      <c r="B29" s="235"/>
      <c r="C29" s="235"/>
      <c r="D29" s="228"/>
      <c r="E29" s="228"/>
      <c r="F29" s="235"/>
      <c r="G29" s="228"/>
      <c r="H29" s="228"/>
      <c r="I29" s="235"/>
      <c r="J29" s="228"/>
    </row>
    <row r="30" spans="1:10" ht="12" customHeight="1">
      <c r="A30" s="235"/>
      <c r="B30" s="235"/>
      <c r="C30" s="235"/>
      <c r="D30" s="228"/>
      <c r="E30" s="228"/>
      <c r="F30" s="235"/>
      <c r="G30" s="228"/>
      <c r="H30" s="228"/>
      <c r="I30" s="235"/>
      <c r="J30" s="228"/>
    </row>
    <row r="31" spans="1:10">
      <c r="D31" s="173"/>
    </row>
    <row r="32" spans="1:10">
      <c r="D32" s="173"/>
    </row>
    <row r="33" spans="4:4">
      <c r="D33" s="173"/>
    </row>
    <row r="34" spans="4:4">
      <c r="D34" s="173"/>
    </row>
    <row r="35" spans="4:4">
      <c r="D35" s="173"/>
    </row>
    <row r="36" spans="4:4">
      <c r="D36" s="173"/>
    </row>
    <row r="37" spans="4:4">
      <c r="D37" s="173"/>
    </row>
    <row r="38" spans="4:4">
      <c r="D38" s="173"/>
    </row>
    <row r="39" spans="4:4">
      <c r="D39" s="173"/>
    </row>
    <row r="40" spans="4:4">
      <c r="D40" s="173"/>
    </row>
    <row r="41" spans="4:4">
      <c r="D41" s="173"/>
    </row>
    <row r="42" spans="4:4">
      <c r="D42" s="173"/>
    </row>
    <row r="43" spans="4:4">
      <c r="D43" s="173"/>
    </row>
    <row r="44" spans="4:4">
      <c r="D44" s="173"/>
    </row>
    <row r="45" spans="4:4">
      <c r="D45" s="173"/>
    </row>
    <row r="46" spans="4:4">
      <c r="D46" s="173"/>
    </row>
    <row r="47" spans="4:4">
      <c r="D47" s="173"/>
    </row>
    <row r="48" spans="4:4">
      <c r="D48" s="173"/>
    </row>
    <row r="49" spans="4:4">
      <c r="D49" s="173"/>
    </row>
    <row r="50" spans="4:4">
      <c r="D50" s="173"/>
    </row>
    <row r="51" spans="4:4">
      <c r="D51" s="173"/>
    </row>
    <row r="52" spans="4:4">
      <c r="D52" s="173"/>
    </row>
    <row r="53" spans="4:4">
      <c r="D53" s="173"/>
    </row>
    <row r="54" spans="4:4">
      <c r="D54" s="173"/>
    </row>
    <row r="55" spans="4:4">
      <c r="D55" s="173"/>
    </row>
    <row r="56" spans="4:4">
      <c r="D56" s="173"/>
    </row>
    <row r="57" spans="4:4">
      <c r="D57" s="173"/>
    </row>
    <row r="58" spans="4:4">
      <c r="D58" s="173"/>
    </row>
    <row r="59" spans="4:4">
      <c r="D59" s="173"/>
    </row>
    <row r="60" spans="4:4">
      <c r="D60" s="173"/>
    </row>
    <row r="61" spans="4:4">
      <c r="D61" s="173"/>
    </row>
    <row r="62" spans="4:4">
      <c r="D62" s="173"/>
    </row>
    <row r="63" spans="4:4">
      <c r="D63" s="173"/>
    </row>
    <row r="64" spans="4:4">
      <c r="D64" s="173"/>
    </row>
    <row r="65" spans="4:4">
      <c r="D65" s="173"/>
    </row>
    <row r="66" spans="4:4">
      <c r="D66" s="173"/>
    </row>
    <row r="67" spans="4:4">
      <c r="D67" s="173"/>
    </row>
    <row r="68" spans="4:4">
      <c r="D68" s="173"/>
    </row>
    <row r="69" spans="4:4">
      <c r="D69" s="173"/>
    </row>
    <row r="70" spans="4:4">
      <c r="D70" s="173"/>
    </row>
    <row r="71" spans="4:4">
      <c r="D71" s="173"/>
    </row>
    <row r="72" spans="4:4">
      <c r="D72" s="173"/>
    </row>
    <row r="73" spans="4:4">
      <c r="D73" s="173"/>
    </row>
    <row r="74" spans="4:4">
      <c r="D74" s="173"/>
    </row>
    <row r="75" spans="4:4">
      <c r="D75" s="173"/>
    </row>
    <row r="76" spans="4:4">
      <c r="D76" s="173"/>
    </row>
    <row r="77" spans="4:4">
      <c r="D77" s="173"/>
    </row>
    <row r="78" spans="4:4">
      <c r="D78" s="173"/>
    </row>
    <row r="79" spans="4:4">
      <c r="D79" s="173"/>
    </row>
    <row r="80" spans="4:4">
      <c r="D80" s="173"/>
    </row>
    <row r="81" spans="4:4">
      <c r="D81" s="173"/>
    </row>
    <row r="82" spans="4:4">
      <c r="D82" s="173"/>
    </row>
    <row r="83" spans="4:4">
      <c r="D83" s="173"/>
    </row>
    <row r="84" spans="4:4">
      <c r="D84" s="173"/>
    </row>
    <row r="85" spans="4:4">
      <c r="D85" s="173"/>
    </row>
    <row r="86" spans="4:4">
      <c r="D86" s="173"/>
    </row>
    <row r="87" spans="4:4">
      <c r="D87" s="173"/>
    </row>
    <row r="88" spans="4:4">
      <c r="D88" s="173"/>
    </row>
    <row r="89" spans="4:4">
      <c r="D89" s="173"/>
    </row>
    <row r="90" spans="4:4">
      <c r="D90" s="173"/>
    </row>
    <row r="91" spans="4:4">
      <c r="D91" s="173"/>
    </row>
    <row r="92" spans="4:4">
      <c r="D92" s="173"/>
    </row>
    <row r="93" spans="4:4">
      <c r="D93" s="173"/>
    </row>
    <row r="94" spans="4:4">
      <c r="D94" s="173"/>
    </row>
    <row r="95" spans="4:4">
      <c r="D95" s="173"/>
    </row>
    <row r="96" spans="4:4">
      <c r="D96" s="173"/>
    </row>
    <row r="97" spans="4:4">
      <c r="D97" s="173"/>
    </row>
    <row r="98" spans="4:4">
      <c r="D98" s="173"/>
    </row>
    <row r="99" spans="4:4">
      <c r="D99" s="173"/>
    </row>
    <row r="100" spans="4:4">
      <c r="D100" s="173"/>
    </row>
    <row r="101" spans="4:4">
      <c r="D101" s="173"/>
    </row>
    <row r="102" spans="4:4">
      <c r="D102" s="173"/>
    </row>
    <row r="103" spans="4:4">
      <c r="D103" s="173"/>
    </row>
    <row r="104" spans="4:4">
      <c r="D104" s="173"/>
    </row>
    <row r="105" spans="4:4">
      <c r="D105" s="173"/>
    </row>
    <row r="106" spans="4:4">
      <c r="D106" s="173"/>
    </row>
    <row r="107" spans="4:4">
      <c r="D107" s="173"/>
    </row>
    <row r="108" spans="4:4">
      <c r="D108" s="173"/>
    </row>
    <row r="109" spans="4:4">
      <c r="D109" s="173"/>
    </row>
    <row r="110" spans="4:4">
      <c r="D110" s="173"/>
    </row>
    <row r="111" spans="4:4">
      <c r="D111" s="173"/>
    </row>
    <row r="112" spans="4:4">
      <c r="D112" s="173"/>
    </row>
    <row r="113" spans="4:4">
      <c r="D113" s="173"/>
    </row>
    <row r="114" spans="4:4">
      <c r="D114" s="173"/>
    </row>
    <row r="115" spans="4:4">
      <c r="D115" s="173"/>
    </row>
    <row r="116" spans="4:4">
      <c r="D116" s="173"/>
    </row>
    <row r="117" spans="4:4">
      <c r="D117" s="173"/>
    </row>
    <row r="118" spans="4:4">
      <c r="D118" s="173"/>
    </row>
    <row r="119" spans="4:4">
      <c r="D119" s="173"/>
    </row>
    <row r="120" spans="4:4">
      <c r="D120" s="173"/>
    </row>
    <row r="121" spans="4:4">
      <c r="D121" s="173"/>
    </row>
    <row r="122" spans="4:4">
      <c r="D122" s="173"/>
    </row>
    <row r="123" spans="4:4">
      <c r="D123" s="173"/>
    </row>
    <row r="124" spans="4:4">
      <c r="D124" s="173"/>
    </row>
    <row r="125" spans="4:4">
      <c r="D125" s="173"/>
    </row>
    <row r="126" spans="4:4">
      <c r="D126" s="173"/>
    </row>
    <row r="127" spans="4:4">
      <c r="D127" s="173"/>
    </row>
    <row r="128" spans="4:4">
      <c r="D128" s="173"/>
    </row>
    <row r="129" spans="4:4">
      <c r="D129" s="173"/>
    </row>
    <row r="130" spans="4:4">
      <c r="D130" s="173"/>
    </row>
    <row r="131" spans="4:4">
      <c r="D131" s="173"/>
    </row>
    <row r="132" spans="4:4">
      <c r="D132" s="173"/>
    </row>
    <row r="133" spans="4:4">
      <c r="D133" s="173"/>
    </row>
    <row r="134" spans="4:4">
      <c r="D134" s="173"/>
    </row>
    <row r="135" spans="4:4">
      <c r="D135" s="173"/>
    </row>
    <row r="136" spans="4:4">
      <c r="D136" s="173"/>
    </row>
    <row r="137" spans="4:4">
      <c r="D137" s="173"/>
    </row>
    <row r="138" spans="4:4">
      <c r="D138" s="173"/>
    </row>
    <row r="139" spans="4:4">
      <c r="D139" s="173"/>
    </row>
    <row r="140" spans="4:4">
      <c r="D140" s="173"/>
    </row>
    <row r="141" spans="4:4">
      <c r="D141" s="173"/>
    </row>
    <row r="142" spans="4:4">
      <c r="D142" s="173"/>
    </row>
    <row r="143" spans="4:4">
      <c r="D143" s="173"/>
    </row>
    <row r="144" spans="4:4">
      <c r="D144" s="173"/>
    </row>
    <row r="145" spans="4:4">
      <c r="D145" s="173"/>
    </row>
    <row r="146" spans="4:4">
      <c r="D146" s="173"/>
    </row>
    <row r="147" spans="4:4">
      <c r="D147" s="173"/>
    </row>
    <row r="148" spans="4:4">
      <c r="D148" s="173"/>
    </row>
    <row r="149" spans="4:4">
      <c r="D149" s="173"/>
    </row>
    <row r="150" spans="4:4">
      <c r="D150" s="173"/>
    </row>
    <row r="151" spans="4:4">
      <c r="D151" s="173"/>
    </row>
    <row r="152" spans="4:4">
      <c r="D152" s="173"/>
    </row>
    <row r="153" spans="4:4">
      <c r="D153" s="173"/>
    </row>
    <row r="154" spans="4:4">
      <c r="D154" s="173"/>
    </row>
    <row r="155" spans="4:4">
      <c r="D155" s="173"/>
    </row>
    <row r="156" spans="4:4">
      <c r="D156" s="173"/>
    </row>
    <row r="157" spans="4:4">
      <c r="D157" s="173"/>
    </row>
    <row r="158" spans="4:4">
      <c r="D158" s="173"/>
    </row>
    <row r="159" spans="4:4">
      <c r="D159" s="173"/>
    </row>
    <row r="160" spans="4:4">
      <c r="D160" s="173"/>
    </row>
    <row r="161" spans="4:4">
      <c r="D161" s="173"/>
    </row>
    <row r="162" spans="4:4">
      <c r="D162" s="173"/>
    </row>
    <row r="163" spans="4:4">
      <c r="D163" s="173"/>
    </row>
    <row r="164" spans="4:4">
      <c r="D164" s="173"/>
    </row>
    <row r="165" spans="4:4">
      <c r="D165" s="173"/>
    </row>
    <row r="166" spans="4:4">
      <c r="D166" s="173"/>
    </row>
    <row r="167" spans="4:4">
      <c r="D167" s="173"/>
    </row>
    <row r="168" spans="4:4">
      <c r="D168" s="173"/>
    </row>
    <row r="169" spans="4:4">
      <c r="D169" s="173"/>
    </row>
    <row r="170" spans="4:4">
      <c r="D170" s="173"/>
    </row>
    <row r="171" spans="4:4">
      <c r="D171" s="173"/>
    </row>
    <row r="172" spans="4:4">
      <c r="D172" s="173"/>
    </row>
    <row r="173" spans="4:4">
      <c r="D173" s="173"/>
    </row>
    <row r="174" spans="4:4">
      <c r="D174" s="173"/>
    </row>
    <row r="175" spans="4:4">
      <c r="D175" s="173"/>
    </row>
    <row r="176" spans="4:4">
      <c r="D176" s="173"/>
    </row>
    <row r="177" spans="4:4">
      <c r="D177" s="173"/>
    </row>
    <row r="178" spans="4:4">
      <c r="D178" s="173"/>
    </row>
    <row r="179" spans="4:4">
      <c r="D179" s="173"/>
    </row>
    <row r="180" spans="4:4">
      <c r="D180" s="173"/>
    </row>
    <row r="181" spans="4:4">
      <c r="D181" s="173"/>
    </row>
    <row r="182" spans="4:4">
      <c r="D182" s="173"/>
    </row>
    <row r="183" spans="4:4">
      <c r="D183" s="173"/>
    </row>
    <row r="184" spans="4:4">
      <c r="D184" s="173"/>
    </row>
    <row r="185" spans="4:4">
      <c r="D185" s="173"/>
    </row>
    <row r="186" spans="4:4">
      <c r="D186" s="173"/>
    </row>
    <row r="187" spans="4:4">
      <c r="D187" s="173"/>
    </row>
    <row r="188" spans="4:4">
      <c r="D188" s="173"/>
    </row>
    <row r="189" spans="4:4">
      <c r="D189" s="173"/>
    </row>
    <row r="190" spans="4:4">
      <c r="D190" s="173"/>
    </row>
    <row r="191" spans="4:4">
      <c r="D191" s="173"/>
    </row>
    <row r="192" spans="4:4">
      <c r="D192" s="173"/>
    </row>
    <row r="193" spans="4:4">
      <c r="D193" s="173"/>
    </row>
    <row r="194" spans="4:4">
      <c r="D194" s="173"/>
    </row>
    <row r="195" spans="4:4">
      <c r="D195" s="173"/>
    </row>
    <row r="196" spans="4:4">
      <c r="D196" s="173"/>
    </row>
    <row r="197" spans="4:4">
      <c r="D197" s="173"/>
    </row>
    <row r="198" spans="4:4">
      <c r="D198" s="173"/>
    </row>
    <row r="199" spans="4:4">
      <c r="D199" s="173"/>
    </row>
    <row r="200" spans="4:4">
      <c r="D200" s="173"/>
    </row>
    <row r="201" spans="4:4">
      <c r="D201" s="173"/>
    </row>
    <row r="202" spans="4:4">
      <c r="D202" s="173"/>
    </row>
    <row r="203" spans="4:4">
      <c r="D203" s="173"/>
    </row>
    <row r="204" spans="4:4">
      <c r="D204" s="173"/>
    </row>
    <row r="205" spans="4:4">
      <c r="D205" s="173"/>
    </row>
    <row r="206" spans="4:4">
      <c r="D206" s="173"/>
    </row>
    <row r="207" spans="4:4">
      <c r="D207" s="173"/>
    </row>
    <row r="208" spans="4:4">
      <c r="D208" s="173"/>
    </row>
    <row r="209" spans="4:4">
      <c r="D209" s="173"/>
    </row>
    <row r="210" spans="4:4">
      <c r="D210" s="173"/>
    </row>
    <row r="211" spans="4:4">
      <c r="D211" s="173"/>
    </row>
    <row r="212" spans="4:4">
      <c r="D212" s="173"/>
    </row>
    <row r="213" spans="4:4">
      <c r="D213" s="173"/>
    </row>
    <row r="214" spans="4:4">
      <c r="D214" s="173"/>
    </row>
    <row r="215" spans="4:4">
      <c r="D215" s="173"/>
    </row>
    <row r="216" spans="4:4">
      <c r="D216" s="173"/>
    </row>
    <row r="217" spans="4:4">
      <c r="D217" s="173"/>
    </row>
    <row r="218" spans="4:4">
      <c r="D218" s="173"/>
    </row>
    <row r="219" spans="4:4">
      <c r="D219" s="173"/>
    </row>
    <row r="220" spans="4:4">
      <c r="D220" s="173"/>
    </row>
    <row r="221" spans="4:4">
      <c r="D221" s="173"/>
    </row>
    <row r="222" spans="4:4">
      <c r="D222" s="173"/>
    </row>
    <row r="223" spans="4:4">
      <c r="D223" s="173"/>
    </row>
    <row r="224" spans="4:4">
      <c r="D224" s="173"/>
    </row>
    <row r="225" spans="4:4">
      <c r="D225" s="173"/>
    </row>
    <row r="226" spans="4:4">
      <c r="D226" s="173"/>
    </row>
    <row r="227" spans="4:4">
      <c r="D227" s="173"/>
    </row>
    <row r="228" spans="4:4">
      <c r="D228" s="173"/>
    </row>
    <row r="229" spans="4:4">
      <c r="D229" s="173"/>
    </row>
    <row r="230" spans="4:4">
      <c r="D230" s="173"/>
    </row>
    <row r="231" spans="4:4">
      <c r="D231" s="173"/>
    </row>
    <row r="232" spans="4:4">
      <c r="D232" s="173"/>
    </row>
    <row r="233" spans="4:4">
      <c r="D233" s="173"/>
    </row>
    <row r="234" spans="4:4">
      <c r="D234" s="173"/>
    </row>
    <row r="235" spans="4:4">
      <c r="D235" s="173"/>
    </row>
    <row r="236" spans="4:4">
      <c r="D236" s="173"/>
    </row>
    <row r="237" spans="4:4">
      <c r="D237" s="173"/>
    </row>
    <row r="238" spans="4:4">
      <c r="D238" s="173"/>
    </row>
    <row r="239" spans="4:4">
      <c r="D239" s="173"/>
    </row>
    <row r="240" spans="4:4">
      <c r="D240" s="173"/>
    </row>
    <row r="241" spans="4:4">
      <c r="D241" s="173"/>
    </row>
    <row r="242" spans="4:4">
      <c r="D242" s="173"/>
    </row>
    <row r="243" spans="4:4">
      <c r="D243" s="173"/>
    </row>
    <row r="244" spans="4:4">
      <c r="D244" s="173"/>
    </row>
    <row r="245" spans="4:4">
      <c r="D245" s="173"/>
    </row>
    <row r="246" spans="4:4">
      <c r="D246" s="173"/>
    </row>
    <row r="247" spans="4:4">
      <c r="D247" s="173"/>
    </row>
    <row r="248" spans="4:4">
      <c r="D248" s="173"/>
    </row>
    <row r="249" spans="4:4">
      <c r="D249" s="173"/>
    </row>
    <row r="250" spans="4:4">
      <c r="D250" s="173"/>
    </row>
    <row r="251" spans="4:4">
      <c r="D251" s="173"/>
    </row>
    <row r="252" spans="4:4">
      <c r="D252" s="173"/>
    </row>
    <row r="253" spans="4:4">
      <c r="D253" s="173"/>
    </row>
    <row r="254" spans="4:4">
      <c r="D254" s="173"/>
    </row>
    <row r="255" spans="4:4">
      <c r="D255" s="173"/>
    </row>
    <row r="256" spans="4:4">
      <c r="D256" s="173"/>
    </row>
    <row r="257" spans="4:4">
      <c r="D257" s="173"/>
    </row>
    <row r="258" spans="4:4">
      <c r="D258" s="173"/>
    </row>
    <row r="259" spans="4:4">
      <c r="D259" s="173"/>
    </row>
    <row r="260" spans="4:4">
      <c r="D260" s="173"/>
    </row>
    <row r="261" spans="4:4">
      <c r="D261" s="173"/>
    </row>
    <row r="262" spans="4:4">
      <c r="D262" s="173"/>
    </row>
    <row r="263" spans="4:4">
      <c r="D263" s="173"/>
    </row>
    <row r="264" spans="4:4">
      <c r="D264" s="173"/>
    </row>
    <row r="265" spans="4:4">
      <c r="D265" s="173"/>
    </row>
    <row r="266" spans="4:4">
      <c r="D266" s="173"/>
    </row>
    <row r="267" spans="4:4">
      <c r="D267" s="173"/>
    </row>
    <row r="268" spans="4:4">
      <c r="D268" s="173"/>
    </row>
    <row r="269" spans="4:4">
      <c r="D269" s="173"/>
    </row>
    <row r="270" spans="4:4">
      <c r="D270" s="173"/>
    </row>
    <row r="271" spans="4:4">
      <c r="D271" s="173"/>
    </row>
    <row r="272" spans="4:4">
      <c r="D272" s="173"/>
    </row>
    <row r="273" spans="4:4">
      <c r="D273" s="173"/>
    </row>
    <row r="274" spans="4:4">
      <c r="D274" s="173"/>
    </row>
    <row r="275" spans="4:4">
      <c r="D275" s="173"/>
    </row>
    <row r="276" spans="4:4">
      <c r="D276" s="173"/>
    </row>
    <row r="277" spans="4:4">
      <c r="D277" s="173"/>
    </row>
    <row r="278" spans="4:4">
      <c r="D278" s="173"/>
    </row>
    <row r="279" spans="4:4">
      <c r="D279" s="173"/>
    </row>
    <row r="280" spans="4:4">
      <c r="D280" s="173"/>
    </row>
    <row r="281" spans="4:4">
      <c r="D281" s="173"/>
    </row>
    <row r="282" spans="4:4">
      <c r="D282" s="173"/>
    </row>
    <row r="283" spans="4:4">
      <c r="D283" s="173"/>
    </row>
    <row r="284" spans="4:4">
      <c r="D284" s="173"/>
    </row>
    <row r="285" spans="4:4">
      <c r="D285" s="173"/>
    </row>
    <row r="286" spans="4:4">
      <c r="D286" s="173"/>
    </row>
    <row r="287" spans="4:4">
      <c r="D287" s="173"/>
    </row>
    <row r="288" spans="4:4">
      <c r="D288" s="173"/>
    </row>
    <row r="289" spans="4:4">
      <c r="D289" s="173"/>
    </row>
    <row r="290" spans="4:4">
      <c r="D290" s="173"/>
    </row>
    <row r="291" spans="4:4">
      <c r="D291" s="173"/>
    </row>
    <row r="292" spans="4:4">
      <c r="D292" s="173"/>
    </row>
    <row r="293" spans="4:4">
      <c r="D293" s="173"/>
    </row>
    <row r="294" spans="4:4">
      <c r="D294" s="173"/>
    </row>
    <row r="295" spans="4:4">
      <c r="D295" s="173"/>
    </row>
    <row r="296" spans="4:4">
      <c r="D296" s="173"/>
    </row>
    <row r="297" spans="4:4">
      <c r="D297" s="173"/>
    </row>
    <row r="298" spans="4:4">
      <c r="D298" s="173"/>
    </row>
    <row r="299" spans="4:4">
      <c r="D299" s="173"/>
    </row>
    <row r="300" spans="4:4">
      <c r="D300" s="173"/>
    </row>
    <row r="301" spans="4:4">
      <c r="D301" s="173"/>
    </row>
    <row r="302" spans="4:4">
      <c r="D302" s="173"/>
    </row>
    <row r="303" spans="4:4">
      <c r="D303" s="173"/>
    </row>
    <row r="304" spans="4:4">
      <c r="D304" s="173"/>
    </row>
    <row r="305" spans="4:4">
      <c r="D305" s="173"/>
    </row>
    <row r="306" spans="4:4">
      <c r="D306" s="173"/>
    </row>
    <row r="307" spans="4:4">
      <c r="D307" s="173"/>
    </row>
    <row r="308" spans="4:4">
      <c r="D308" s="173"/>
    </row>
    <row r="309" spans="4:4">
      <c r="D309" s="173"/>
    </row>
    <row r="310" spans="4:4">
      <c r="D310" s="173"/>
    </row>
    <row r="311" spans="4:4">
      <c r="D311" s="173"/>
    </row>
    <row r="312" spans="4:4">
      <c r="D312" s="173"/>
    </row>
    <row r="313" spans="4:4">
      <c r="D313" s="173"/>
    </row>
    <row r="314" spans="4:4">
      <c r="D314" s="173"/>
    </row>
    <row r="315" spans="4:4">
      <c r="D315" s="173"/>
    </row>
    <row r="316" spans="4:4">
      <c r="D316" s="173"/>
    </row>
    <row r="317" spans="4:4">
      <c r="D317" s="173"/>
    </row>
    <row r="318" spans="4:4">
      <c r="D318" s="173"/>
    </row>
    <row r="319" spans="4:4">
      <c r="D319" s="173"/>
    </row>
    <row r="320" spans="4:4">
      <c r="D320" s="173"/>
    </row>
    <row r="321" spans="4:4">
      <c r="D321" s="173"/>
    </row>
    <row r="322" spans="4:4">
      <c r="D322" s="173"/>
    </row>
    <row r="323" spans="4:4">
      <c r="D323" s="173"/>
    </row>
    <row r="324" spans="4:4">
      <c r="D324" s="173"/>
    </row>
    <row r="325" spans="4:4">
      <c r="D325" s="173"/>
    </row>
    <row r="326" spans="4:4">
      <c r="D326" s="173"/>
    </row>
    <row r="327" spans="4:4">
      <c r="D327" s="173"/>
    </row>
    <row r="328" spans="4:4">
      <c r="D328" s="173"/>
    </row>
    <row r="329" spans="4:4">
      <c r="D329" s="173"/>
    </row>
    <row r="330" spans="4:4">
      <c r="D330" s="173"/>
    </row>
    <row r="331" spans="4:4">
      <c r="D331" s="173"/>
    </row>
    <row r="332" spans="4:4">
      <c r="D332" s="173"/>
    </row>
    <row r="333" spans="4:4">
      <c r="D333" s="173"/>
    </row>
    <row r="334" spans="4:4">
      <c r="D334" s="173"/>
    </row>
    <row r="335" spans="4:4">
      <c r="D335" s="173"/>
    </row>
    <row r="336" spans="4:4">
      <c r="D336" s="173"/>
    </row>
    <row r="337" spans="4:4">
      <c r="D337" s="173"/>
    </row>
    <row r="338" spans="4:4">
      <c r="D338" s="173"/>
    </row>
    <row r="339" spans="4:4">
      <c r="D339" s="173"/>
    </row>
    <row r="340" spans="4:4">
      <c r="D340" s="173"/>
    </row>
    <row r="341" spans="4:4">
      <c r="D341" s="173"/>
    </row>
    <row r="342" spans="4:4">
      <c r="D342" s="173"/>
    </row>
    <row r="343" spans="4:4">
      <c r="D343" s="173"/>
    </row>
    <row r="344" spans="4:4">
      <c r="D344" s="173"/>
    </row>
    <row r="345" spans="4:4">
      <c r="D345" s="173"/>
    </row>
    <row r="346" spans="4:4">
      <c r="D346" s="173"/>
    </row>
    <row r="347" spans="4:4">
      <c r="D347" s="173"/>
    </row>
    <row r="348" spans="4:4">
      <c r="D348" s="173"/>
    </row>
    <row r="349" spans="4:4">
      <c r="D349" s="173"/>
    </row>
    <row r="350" spans="4:4">
      <c r="D350" s="173"/>
    </row>
    <row r="351" spans="4:4">
      <c r="D351" s="173"/>
    </row>
    <row r="352" spans="4:4">
      <c r="D352" s="173"/>
    </row>
    <row r="353" spans="4:4">
      <c r="D353" s="173"/>
    </row>
    <row r="354" spans="4:4">
      <c r="D354" s="173"/>
    </row>
    <row r="355" spans="4:4">
      <c r="D355" s="173"/>
    </row>
    <row r="356" spans="4:4">
      <c r="D356" s="173"/>
    </row>
    <row r="357" spans="4:4">
      <c r="D357" s="173"/>
    </row>
    <row r="358" spans="4:4">
      <c r="D358" s="173"/>
    </row>
    <row r="359" spans="4:4">
      <c r="D359" s="173"/>
    </row>
    <row r="360" spans="4:4">
      <c r="D360" s="173"/>
    </row>
    <row r="361" spans="4:4">
      <c r="D361" s="173"/>
    </row>
  </sheetData>
  <conditionalFormatting sqref="J1">
    <cfRule type="cellIs" dxfId="38" priority="6" stopIfTrue="1" operator="equal">
      <formula>"x.x"</formula>
    </cfRule>
  </conditionalFormatting>
  <conditionalFormatting sqref="B20 B9:B18">
    <cfRule type="cellIs" dxfId="37" priority="5" stopIfTrue="1" operator="equal">
      <formula>"Title"</formula>
    </cfRule>
  </conditionalFormatting>
  <conditionalFormatting sqref="B8">
    <cfRule type="cellIs" dxfId="36" priority="4" stopIfTrue="1" operator="equal">
      <formula>"Adjustment to Income/Expense/Rate Base:"</formula>
    </cfRule>
  </conditionalFormatting>
  <conditionalFormatting sqref="I6">
    <cfRule type="cellIs" dxfId="35" priority="3" stopIfTrue="1" operator="equal">
      <formula>"Update"</formula>
    </cfRule>
  </conditionalFormatting>
  <dataValidations count="7">
    <dataValidation type="list" allowBlank="1" showInputMessage="1" showErrorMessage="1" errorTitle="Oops!" error="You must enter a state, or, if the adjustment is system, enter all states." sqref="WVQ983010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06 JE65506 TA65506 ACW65506 AMS65506 AWO65506 BGK65506 BQG65506 CAC65506 CJY65506 CTU65506 DDQ65506 DNM65506 DXI65506 EHE65506 ERA65506 FAW65506 FKS65506 FUO65506 GEK65506 GOG65506 GYC65506 HHY65506 HRU65506 IBQ65506 ILM65506 IVI65506 JFE65506 JPA65506 JYW65506 KIS65506 KSO65506 LCK65506 LMG65506 LWC65506 MFY65506 MPU65506 MZQ65506 NJM65506 NTI65506 ODE65506 ONA65506 OWW65506 PGS65506 PQO65506 QAK65506 QKG65506 QUC65506 RDY65506 RNU65506 RXQ65506 SHM65506 SRI65506 TBE65506 TLA65506 TUW65506 UES65506 UOO65506 UYK65506 VIG65506 VSC65506 WBY65506 WLU65506 WVQ65506 I131042 JE131042 TA131042 ACW131042 AMS131042 AWO131042 BGK131042 BQG131042 CAC131042 CJY131042 CTU131042 DDQ131042 DNM131042 DXI131042 EHE131042 ERA131042 FAW131042 FKS131042 FUO131042 GEK131042 GOG131042 GYC131042 HHY131042 HRU131042 IBQ131042 ILM131042 IVI131042 JFE131042 JPA131042 JYW131042 KIS131042 KSO131042 LCK131042 LMG131042 LWC131042 MFY131042 MPU131042 MZQ131042 NJM131042 NTI131042 ODE131042 ONA131042 OWW131042 PGS131042 PQO131042 QAK131042 QKG131042 QUC131042 RDY131042 RNU131042 RXQ131042 SHM131042 SRI131042 TBE131042 TLA131042 TUW131042 UES131042 UOO131042 UYK131042 VIG131042 VSC131042 WBY131042 WLU131042 WVQ131042 I196578 JE196578 TA196578 ACW196578 AMS196578 AWO196578 BGK196578 BQG196578 CAC196578 CJY196578 CTU196578 DDQ196578 DNM196578 DXI196578 EHE196578 ERA196578 FAW196578 FKS196578 FUO196578 GEK196578 GOG196578 GYC196578 HHY196578 HRU196578 IBQ196578 ILM196578 IVI196578 JFE196578 JPA196578 JYW196578 KIS196578 KSO196578 LCK196578 LMG196578 LWC196578 MFY196578 MPU196578 MZQ196578 NJM196578 NTI196578 ODE196578 ONA196578 OWW196578 PGS196578 PQO196578 QAK196578 QKG196578 QUC196578 RDY196578 RNU196578 RXQ196578 SHM196578 SRI196578 TBE196578 TLA196578 TUW196578 UES196578 UOO196578 UYK196578 VIG196578 VSC196578 WBY196578 WLU196578 WVQ196578 I262114 JE262114 TA262114 ACW262114 AMS262114 AWO262114 BGK262114 BQG262114 CAC262114 CJY262114 CTU262114 DDQ262114 DNM262114 DXI262114 EHE262114 ERA262114 FAW262114 FKS262114 FUO262114 GEK262114 GOG262114 GYC262114 HHY262114 HRU262114 IBQ262114 ILM262114 IVI262114 JFE262114 JPA262114 JYW262114 KIS262114 KSO262114 LCK262114 LMG262114 LWC262114 MFY262114 MPU262114 MZQ262114 NJM262114 NTI262114 ODE262114 ONA262114 OWW262114 PGS262114 PQO262114 QAK262114 QKG262114 QUC262114 RDY262114 RNU262114 RXQ262114 SHM262114 SRI262114 TBE262114 TLA262114 TUW262114 UES262114 UOO262114 UYK262114 VIG262114 VSC262114 WBY262114 WLU262114 WVQ262114 I327650 JE327650 TA327650 ACW327650 AMS327650 AWO327650 BGK327650 BQG327650 CAC327650 CJY327650 CTU327650 DDQ327650 DNM327650 DXI327650 EHE327650 ERA327650 FAW327650 FKS327650 FUO327650 GEK327650 GOG327650 GYC327650 HHY327650 HRU327650 IBQ327650 ILM327650 IVI327650 JFE327650 JPA327650 JYW327650 KIS327650 KSO327650 LCK327650 LMG327650 LWC327650 MFY327650 MPU327650 MZQ327650 NJM327650 NTI327650 ODE327650 ONA327650 OWW327650 PGS327650 PQO327650 QAK327650 QKG327650 QUC327650 RDY327650 RNU327650 RXQ327650 SHM327650 SRI327650 TBE327650 TLA327650 TUW327650 UES327650 UOO327650 UYK327650 VIG327650 VSC327650 WBY327650 WLU327650 WVQ327650 I393186 JE393186 TA393186 ACW393186 AMS393186 AWO393186 BGK393186 BQG393186 CAC393186 CJY393186 CTU393186 DDQ393186 DNM393186 DXI393186 EHE393186 ERA393186 FAW393186 FKS393186 FUO393186 GEK393186 GOG393186 GYC393186 HHY393186 HRU393186 IBQ393186 ILM393186 IVI393186 JFE393186 JPA393186 JYW393186 KIS393186 KSO393186 LCK393186 LMG393186 LWC393186 MFY393186 MPU393186 MZQ393186 NJM393186 NTI393186 ODE393186 ONA393186 OWW393186 PGS393186 PQO393186 QAK393186 QKG393186 QUC393186 RDY393186 RNU393186 RXQ393186 SHM393186 SRI393186 TBE393186 TLA393186 TUW393186 UES393186 UOO393186 UYK393186 VIG393186 VSC393186 WBY393186 WLU393186 WVQ393186 I458722 JE458722 TA458722 ACW458722 AMS458722 AWO458722 BGK458722 BQG458722 CAC458722 CJY458722 CTU458722 DDQ458722 DNM458722 DXI458722 EHE458722 ERA458722 FAW458722 FKS458722 FUO458722 GEK458722 GOG458722 GYC458722 HHY458722 HRU458722 IBQ458722 ILM458722 IVI458722 JFE458722 JPA458722 JYW458722 KIS458722 KSO458722 LCK458722 LMG458722 LWC458722 MFY458722 MPU458722 MZQ458722 NJM458722 NTI458722 ODE458722 ONA458722 OWW458722 PGS458722 PQO458722 QAK458722 QKG458722 QUC458722 RDY458722 RNU458722 RXQ458722 SHM458722 SRI458722 TBE458722 TLA458722 TUW458722 UES458722 UOO458722 UYK458722 VIG458722 VSC458722 WBY458722 WLU458722 WVQ458722 I524258 JE524258 TA524258 ACW524258 AMS524258 AWO524258 BGK524258 BQG524258 CAC524258 CJY524258 CTU524258 DDQ524258 DNM524258 DXI524258 EHE524258 ERA524258 FAW524258 FKS524258 FUO524258 GEK524258 GOG524258 GYC524258 HHY524258 HRU524258 IBQ524258 ILM524258 IVI524258 JFE524258 JPA524258 JYW524258 KIS524258 KSO524258 LCK524258 LMG524258 LWC524258 MFY524258 MPU524258 MZQ524258 NJM524258 NTI524258 ODE524258 ONA524258 OWW524258 PGS524258 PQO524258 QAK524258 QKG524258 QUC524258 RDY524258 RNU524258 RXQ524258 SHM524258 SRI524258 TBE524258 TLA524258 TUW524258 UES524258 UOO524258 UYK524258 VIG524258 VSC524258 WBY524258 WLU524258 WVQ524258 I589794 JE589794 TA589794 ACW589794 AMS589794 AWO589794 BGK589794 BQG589794 CAC589794 CJY589794 CTU589794 DDQ589794 DNM589794 DXI589794 EHE589794 ERA589794 FAW589794 FKS589794 FUO589794 GEK589794 GOG589794 GYC589794 HHY589794 HRU589794 IBQ589794 ILM589794 IVI589794 JFE589794 JPA589794 JYW589794 KIS589794 KSO589794 LCK589794 LMG589794 LWC589794 MFY589794 MPU589794 MZQ589794 NJM589794 NTI589794 ODE589794 ONA589794 OWW589794 PGS589794 PQO589794 QAK589794 QKG589794 QUC589794 RDY589794 RNU589794 RXQ589794 SHM589794 SRI589794 TBE589794 TLA589794 TUW589794 UES589794 UOO589794 UYK589794 VIG589794 VSC589794 WBY589794 WLU589794 WVQ589794 I655330 JE655330 TA655330 ACW655330 AMS655330 AWO655330 BGK655330 BQG655330 CAC655330 CJY655330 CTU655330 DDQ655330 DNM655330 DXI655330 EHE655330 ERA655330 FAW655330 FKS655330 FUO655330 GEK655330 GOG655330 GYC655330 HHY655330 HRU655330 IBQ655330 ILM655330 IVI655330 JFE655330 JPA655330 JYW655330 KIS655330 KSO655330 LCK655330 LMG655330 LWC655330 MFY655330 MPU655330 MZQ655330 NJM655330 NTI655330 ODE655330 ONA655330 OWW655330 PGS655330 PQO655330 QAK655330 QKG655330 QUC655330 RDY655330 RNU655330 RXQ655330 SHM655330 SRI655330 TBE655330 TLA655330 TUW655330 UES655330 UOO655330 UYK655330 VIG655330 VSC655330 WBY655330 WLU655330 WVQ655330 I720866 JE720866 TA720866 ACW720866 AMS720866 AWO720866 BGK720866 BQG720866 CAC720866 CJY720866 CTU720866 DDQ720866 DNM720866 DXI720866 EHE720866 ERA720866 FAW720866 FKS720866 FUO720866 GEK720866 GOG720866 GYC720866 HHY720866 HRU720866 IBQ720866 ILM720866 IVI720866 JFE720866 JPA720866 JYW720866 KIS720866 KSO720866 LCK720866 LMG720866 LWC720866 MFY720866 MPU720866 MZQ720866 NJM720866 NTI720866 ODE720866 ONA720866 OWW720866 PGS720866 PQO720866 QAK720866 QKG720866 QUC720866 RDY720866 RNU720866 RXQ720866 SHM720866 SRI720866 TBE720866 TLA720866 TUW720866 UES720866 UOO720866 UYK720866 VIG720866 VSC720866 WBY720866 WLU720866 WVQ720866 I786402 JE786402 TA786402 ACW786402 AMS786402 AWO786402 BGK786402 BQG786402 CAC786402 CJY786402 CTU786402 DDQ786402 DNM786402 DXI786402 EHE786402 ERA786402 FAW786402 FKS786402 FUO786402 GEK786402 GOG786402 GYC786402 HHY786402 HRU786402 IBQ786402 ILM786402 IVI786402 JFE786402 JPA786402 JYW786402 KIS786402 KSO786402 LCK786402 LMG786402 LWC786402 MFY786402 MPU786402 MZQ786402 NJM786402 NTI786402 ODE786402 ONA786402 OWW786402 PGS786402 PQO786402 QAK786402 QKG786402 QUC786402 RDY786402 RNU786402 RXQ786402 SHM786402 SRI786402 TBE786402 TLA786402 TUW786402 UES786402 UOO786402 UYK786402 VIG786402 VSC786402 WBY786402 WLU786402 WVQ786402 I851938 JE851938 TA851938 ACW851938 AMS851938 AWO851938 BGK851938 BQG851938 CAC851938 CJY851938 CTU851938 DDQ851938 DNM851938 DXI851938 EHE851938 ERA851938 FAW851938 FKS851938 FUO851938 GEK851938 GOG851938 GYC851938 HHY851938 HRU851938 IBQ851938 ILM851938 IVI851938 JFE851938 JPA851938 JYW851938 KIS851938 KSO851938 LCK851938 LMG851938 LWC851938 MFY851938 MPU851938 MZQ851938 NJM851938 NTI851938 ODE851938 ONA851938 OWW851938 PGS851938 PQO851938 QAK851938 QKG851938 QUC851938 RDY851938 RNU851938 RXQ851938 SHM851938 SRI851938 TBE851938 TLA851938 TUW851938 UES851938 UOO851938 UYK851938 VIG851938 VSC851938 WBY851938 WLU851938 WVQ851938 I917474 JE917474 TA917474 ACW917474 AMS917474 AWO917474 BGK917474 BQG917474 CAC917474 CJY917474 CTU917474 DDQ917474 DNM917474 DXI917474 EHE917474 ERA917474 FAW917474 FKS917474 FUO917474 GEK917474 GOG917474 GYC917474 HHY917474 HRU917474 IBQ917474 ILM917474 IVI917474 JFE917474 JPA917474 JYW917474 KIS917474 KSO917474 LCK917474 LMG917474 LWC917474 MFY917474 MPU917474 MZQ917474 NJM917474 NTI917474 ODE917474 ONA917474 OWW917474 PGS917474 PQO917474 QAK917474 QKG917474 QUC917474 RDY917474 RNU917474 RXQ917474 SHM917474 SRI917474 TBE917474 TLA917474 TUW917474 UES917474 UOO917474 UYK917474 VIG917474 VSC917474 WBY917474 WLU917474 WVQ917474 I983010 JE983010 TA983010 ACW983010 AMS983010 AWO983010 BGK983010 BQG983010 CAC983010 CJY983010 CTU983010 DDQ983010 DNM983010 DXI983010 EHE983010 ERA983010 FAW983010 FKS983010 FUO983010 GEK983010 GOG983010 GYC983010 HHY983010 HRU983010 IBQ983010 ILM983010 IVI983010 JFE983010 JPA983010 JYW983010 KIS983010 KSO983010 LCK983010 LMG983010 LWC983010 MFY983010 MPU983010 MZQ983010 NJM983010 NTI983010 ODE983010 ONA983010 OWW983010 PGS983010 PQO983010 QAK983010 QKG983010 QUC983010 RDY983010 RNU983010 RXQ983010 SHM983010 SRI983010 TBE983010 TLA983010 TUW983010 UES983010 UOO983010 UYK983010 VIG983010 VSC983010 WBY983010 WLU983010">
      <formula1>$I$31:$I$34</formula1>
    </dataValidation>
    <dataValidation type="list" errorStyle="warning" allowBlank="1" showInputMessage="1" showErrorMessage="1" errorTitle="Factor" error="This factor is not included in the drop-down list. Is this the factor you want to use?" sqref="WVO983013:WVO983053 JC9:JC19 SY9:SY19 ACU9:ACU19 AMQ9:AMQ19 AWM9:AWM19 BGI9:BGI19 BQE9:BQE19 CAA9:CAA19 CJW9:CJW19 CTS9:CTS19 DDO9:DDO19 DNK9:DNK19 DXG9:DXG19 EHC9:EHC19 EQY9:EQY19 FAU9:FAU19 FKQ9:FKQ19 FUM9:FUM19 GEI9:GEI19 GOE9:GOE19 GYA9:GYA19 HHW9:HHW19 HRS9:HRS19 IBO9:IBO19 ILK9:ILK19 IVG9:IVG19 JFC9:JFC19 JOY9:JOY19 JYU9:JYU19 KIQ9:KIQ19 KSM9:KSM19 LCI9:LCI19 LME9:LME19 LWA9:LWA19 MFW9:MFW19 MPS9:MPS19 MZO9:MZO19 NJK9:NJK19 NTG9:NTG19 ODC9:ODC19 OMY9:OMY19 OWU9:OWU19 PGQ9:PGQ19 PQM9:PQM19 QAI9:QAI19 QKE9:QKE19 QUA9:QUA19 RDW9:RDW19 RNS9:RNS19 RXO9:RXO19 SHK9:SHK19 SRG9:SRG19 TBC9:TBC19 TKY9:TKY19 TUU9:TUU19 UEQ9:UEQ19 UOM9:UOM19 UYI9:UYI19 VIE9:VIE19 VSA9:VSA19 WBW9:WBW19 WLS9:WLS19 WVO9:WVO19 G65509:G65549 JC65509:JC65549 SY65509:SY65549 ACU65509:ACU65549 AMQ65509:AMQ65549 AWM65509:AWM65549 BGI65509:BGI65549 BQE65509:BQE65549 CAA65509:CAA65549 CJW65509:CJW65549 CTS65509:CTS65549 DDO65509:DDO65549 DNK65509:DNK65549 DXG65509:DXG65549 EHC65509:EHC65549 EQY65509:EQY65549 FAU65509:FAU65549 FKQ65509:FKQ65549 FUM65509:FUM65549 GEI65509:GEI65549 GOE65509:GOE65549 GYA65509:GYA65549 HHW65509:HHW65549 HRS65509:HRS65549 IBO65509:IBO65549 ILK65509:ILK65549 IVG65509:IVG65549 JFC65509:JFC65549 JOY65509:JOY65549 JYU65509:JYU65549 KIQ65509:KIQ65549 KSM65509:KSM65549 LCI65509:LCI65549 LME65509:LME65549 LWA65509:LWA65549 MFW65509:MFW65549 MPS65509:MPS65549 MZO65509:MZO65549 NJK65509:NJK65549 NTG65509:NTG65549 ODC65509:ODC65549 OMY65509:OMY65549 OWU65509:OWU65549 PGQ65509:PGQ65549 PQM65509:PQM65549 QAI65509:QAI65549 QKE65509:QKE65549 QUA65509:QUA65549 RDW65509:RDW65549 RNS65509:RNS65549 RXO65509:RXO65549 SHK65509:SHK65549 SRG65509:SRG65549 TBC65509:TBC65549 TKY65509:TKY65549 TUU65509:TUU65549 UEQ65509:UEQ65549 UOM65509:UOM65549 UYI65509:UYI65549 VIE65509:VIE65549 VSA65509:VSA65549 WBW65509:WBW65549 WLS65509:WLS65549 WVO65509:WVO65549 G131045:G131085 JC131045:JC131085 SY131045:SY131085 ACU131045:ACU131085 AMQ131045:AMQ131085 AWM131045:AWM131085 BGI131045:BGI131085 BQE131045:BQE131085 CAA131045:CAA131085 CJW131045:CJW131085 CTS131045:CTS131085 DDO131045:DDO131085 DNK131045:DNK131085 DXG131045:DXG131085 EHC131045:EHC131085 EQY131045:EQY131085 FAU131045:FAU131085 FKQ131045:FKQ131085 FUM131045:FUM131085 GEI131045:GEI131085 GOE131045:GOE131085 GYA131045:GYA131085 HHW131045:HHW131085 HRS131045:HRS131085 IBO131045:IBO131085 ILK131045:ILK131085 IVG131045:IVG131085 JFC131045:JFC131085 JOY131045:JOY131085 JYU131045:JYU131085 KIQ131045:KIQ131085 KSM131045:KSM131085 LCI131045:LCI131085 LME131045:LME131085 LWA131045:LWA131085 MFW131045:MFW131085 MPS131045:MPS131085 MZO131045:MZO131085 NJK131045:NJK131085 NTG131045:NTG131085 ODC131045:ODC131085 OMY131045:OMY131085 OWU131045:OWU131085 PGQ131045:PGQ131085 PQM131045:PQM131085 QAI131045:QAI131085 QKE131045:QKE131085 QUA131045:QUA131085 RDW131045:RDW131085 RNS131045:RNS131085 RXO131045:RXO131085 SHK131045:SHK131085 SRG131045:SRG131085 TBC131045:TBC131085 TKY131045:TKY131085 TUU131045:TUU131085 UEQ131045:UEQ131085 UOM131045:UOM131085 UYI131045:UYI131085 VIE131045:VIE131085 VSA131045:VSA131085 WBW131045:WBW131085 WLS131045:WLS131085 WVO131045:WVO131085 G196581:G196621 JC196581:JC196621 SY196581:SY196621 ACU196581:ACU196621 AMQ196581:AMQ196621 AWM196581:AWM196621 BGI196581:BGI196621 BQE196581:BQE196621 CAA196581:CAA196621 CJW196581:CJW196621 CTS196581:CTS196621 DDO196581:DDO196621 DNK196581:DNK196621 DXG196581:DXG196621 EHC196581:EHC196621 EQY196581:EQY196621 FAU196581:FAU196621 FKQ196581:FKQ196621 FUM196581:FUM196621 GEI196581:GEI196621 GOE196581:GOE196621 GYA196581:GYA196621 HHW196581:HHW196621 HRS196581:HRS196621 IBO196581:IBO196621 ILK196581:ILK196621 IVG196581:IVG196621 JFC196581:JFC196621 JOY196581:JOY196621 JYU196581:JYU196621 KIQ196581:KIQ196621 KSM196581:KSM196621 LCI196581:LCI196621 LME196581:LME196621 LWA196581:LWA196621 MFW196581:MFW196621 MPS196581:MPS196621 MZO196581:MZO196621 NJK196581:NJK196621 NTG196581:NTG196621 ODC196581:ODC196621 OMY196581:OMY196621 OWU196581:OWU196621 PGQ196581:PGQ196621 PQM196581:PQM196621 QAI196581:QAI196621 QKE196581:QKE196621 QUA196581:QUA196621 RDW196581:RDW196621 RNS196581:RNS196621 RXO196581:RXO196621 SHK196581:SHK196621 SRG196581:SRG196621 TBC196581:TBC196621 TKY196581:TKY196621 TUU196581:TUU196621 UEQ196581:UEQ196621 UOM196581:UOM196621 UYI196581:UYI196621 VIE196581:VIE196621 VSA196581:VSA196621 WBW196581:WBW196621 WLS196581:WLS196621 WVO196581:WVO196621 G262117:G262157 JC262117:JC262157 SY262117:SY262157 ACU262117:ACU262157 AMQ262117:AMQ262157 AWM262117:AWM262157 BGI262117:BGI262157 BQE262117:BQE262157 CAA262117:CAA262157 CJW262117:CJW262157 CTS262117:CTS262157 DDO262117:DDO262157 DNK262117:DNK262157 DXG262117:DXG262157 EHC262117:EHC262157 EQY262117:EQY262157 FAU262117:FAU262157 FKQ262117:FKQ262157 FUM262117:FUM262157 GEI262117:GEI262157 GOE262117:GOE262157 GYA262117:GYA262157 HHW262117:HHW262157 HRS262117:HRS262157 IBO262117:IBO262157 ILK262117:ILK262157 IVG262117:IVG262157 JFC262117:JFC262157 JOY262117:JOY262157 JYU262117:JYU262157 KIQ262117:KIQ262157 KSM262117:KSM262157 LCI262117:LCI262157 LME262117:LME262157 LWA262117:LWA262157 MFW262117:MFW262157 MPS262117:MPS262157 MZO262117:MZO262157 NJK262117:NJK262157 NTG262117:NTG262157 ODC262117:ODC262157 OMY262117:OMY262157 OWU262117:OWU262157 PGQ262117:PGQ262157 PQM262117:PQM262157 QAI262117:QAI262157 QKE262117:QKE262157 QUA262117:QUA262157 RDW262117:RDW262157 RNS262117:RNS262157 RXO262117:RXO262157 SHK262117:SHK262157 SRG262117:SRG262157 TBC262117:TBC262157 TKY262117:TKY262157 TUU262117:TUU262157 UEQ262117:UEQ262157 UOM262117:UOM262157 UYI262117:UYI262157 VIE262117:VIE262157 VSA262117:VSA262157 WBW262117:WBW262157 WLS262117:WLS262157 WVO262117:WVO262157 G327653:G327693 JC327653:JC327693 SY327653:SY327693 ACU327653:ACU327693 AMQ327653:AMQ327693 AWM327653:AWM327693 BGI327653:BGI327693 BQE327653:BQE327693 CAA327653:CAA327693 CJW327653:CJW327693 CTS327653:CTS327693 DDO327653:DDO327693 DNK327653:DNK327693 DXG327653:DXG327693 EHC327653:EHC327693 EQY327653:EQY327693 FAU327653:FAU327693 FKQ327653:FKQ327693 FUM327653:FUM327693 GEI327653:GEI327693 GOE327653:GOE327693 GYA327653:GYA327693 HHW327653:HHW327693 HRS327653:HRS327693 IBO327653:IBO327693 ILK327653:ILK327693 IVG327653:IVG327693 JFC327653:JFC327693 JOY327653:JOY327693 JYU327653:JYU327693 KIQ327653:KIQ327693 KSM327653:KSM327693 LCI327653:LCI327693 LME327653:LME327693 LWA327653:LWA327693 MFW327653:MFW327693 MPS327653:MPS327693 MZO327653:MZO327693 NJK327653:NJK327693 NTG327653:NTG327693 ODC327653:ODC327693 OMY327653:OMY327693 OWU327653:OWU327693 PGQ327653:PGQ327693 PQM327653:PQM327693 QAI327653:QAI327693 QKE327653:QKE327693 QUA327653:QUA327693 RDW327653:RDW327693 RNS327653:RNS327693 RXO327653:RXO327693 SHK327653:SHK327693 SRG327653:SRG327693 TBC327653:TBC327693 TKY327653:TKY327693 TUU327653:TUU327693 UEQ327653:UEQ327693 UOM327653:UOM327693 UYI327653:UYI327693 VIE327653:VIE327693 VSA327653:VSA327693 WBW327653:WBW327693 WLS327653:WLS327693 WVO327653:WVO327693 G393189:G393229 JC393189:JC393229 SY393189:SY393229 ACU393189:ACU393229 AMQ393189:AMQ393229 AWM393189:AWM393229 BGI393189:BGI393229 BQE393189:BQE393229 CAA393189:CAA393229 CJW393189:CJW393229 CTS393189:CTS393229 DDO393189:DDO393229 DNK393189:DNK393229 DXG393189:DXG393229 EHC393189:EHC393229 EQY393189:EQY393229 FAU393189:FAU393229 FKQ393189:FKQ393229 FUM393189:FUM393229 GEI393189:GEI393229 GOE393189:GOE393229 GYA393189:GYA393229 HHW393189:HHW393229 HRS393189:HRS393229 IBO393189:IBO393229 ILK393189:ILK393229 IVG393189:IVG393229 JFC393189:JFC393229 JOY393189:JOY393229 JYU393189:JYU393229 KIQ393189:KIQ393229 KSM393189:KSM393229 LCI393189:LCI393229 LME393189:LME393229 LWA393189:LWA393229 MFW393189:MFW393229 MPS393189:MPS393229 MZO393189:MZO393229 NJK393189:NJK393229 NTG393189:NTG393229 ODC393189:ODC393229 OMY393189:OMY393229 OWU393189:OWU393229 PGQ393189:PGQ393229 PQM393189:PQM393229 QAI393189:QAI393229 QKE393189:QKE393229 QUA393189:QUA393229 RDW393189:RDW393229 RNS393189:RNS393229 RXO393189:RXO393229 SHK393189:SHK393229 SRG393189:SRG393229 TBC393189:TBC393229 TKY393189:TKY393229 TUU393189:TUU393229 UEQ393189:UEQ393229 UOM393189:UOM393229 UYI393189:UYI393229 VIE393189:VIE393229 VSA393189:VSA393229 WBW393189:WBW393229 WLS393189:WLS393229 WVO393189:WVO393229 G458725:G458765 JC458725:JC458765 SY458725:SY458765 ACU458725:ACU458765 AMQ458725:AMQ458765 AWM458725:AWM458765 BGI458725:BGI458765 BQE458725:BQE458765 CAA458725:CAA458765 CJW458725:CJW458765 CTS458725:CTS458765 DDO458725:DDO458765 DNK458725:DNK458765 DXG458725:DXG458765 EHC458725:EHC458765 EQY458725:EQY458765 FAU458725:FAU458765 FKQ458725:FKQ458765 FUM458725:FUM458765 GEI458725:GEI458765 GOE458725:GOE458765 GYA458725:GYA458765 HHW458725:HHW458765 HRS458725:HRS458765 IBO458725:IBO458765 ILK458725:ILK458765 IVG458725:IVG458765 JFC458725:JFC458765 JOY458725:JOY458765 JYU458725:JYU458765 KIQ458725:KIQ458765 KSM458725:KSM458765 LCI458725:LCI458765 LME458725:LME458765 LWA458725:LWA458765 MFW458725:MFW458765 MPS458725:MPS458765 MZO458725:MZO458765 NJK458725:NJK458765 NTG458725:NTG458765 ODC458725:ODC458765 OMY458725:OMY458765 OWU458725:OWU458765 PGQ458725:PGQ458765 PQM458725:PQM458765 QAI458725:QAI458765 QKE458725:QKE458765 QUA458725:QUA458765 RDW458725:RDW458765 RNS458725:RNS458765 RXO458725:RXO458765 SHK458725:SHK458765 SRG458725:SRG458765 TBC458725:TBC458765 TKY458725:TKY458765 TUU458725:TUU458765 UEQ458725:UEQ458765 UOM458725:UOM458765 UYI458725:UYI458765 VIE458725:VIE458765 VSA458725:VSA458765 WBW458725:WBW458765 WLS458725:WLS458765 WVO458725:WVO458765 G524261:G524301 JC524261:JC524301 SY524261:SY524301 ACU524261:ACU524301 AMQ524261:AMQ524301 AWM524261:AWM524301 BGI524261:BGI524301 BQE524261:BQE524301 CAA524261:CAA524301 CJW524261:CJW524301 CTS524261:CTS524301 DDO524261:DDO524301 DNK524261:DNK524301 DXG524261:DXG524301 EHC524261:EHC524301 EQY524261:EQY524301 FAU524261:FAU524301 FKQ524261:FKQ524301 FUM524261:FUM524301 GEI524261:GEI524301 GOE524261:GOE524301 GYA524261:GYA524301 HHW524261:HHW524301 HRS524261:HRS524301 IBO524261:IBO524301 ILK524261:ILK524301 IVG524261:IVG524301 JFC524261:JFC524301 JOY524261:JOY524301 JYU524261:JYU524301 KIQ524261:KIQ524301 KSM524261:KSM524301 LCI524261:LCI524301 LME524261:LME524301 LWA524261:LWA524301 MFW524261:MFW524301 MPS524261:MPS524301 MZO524261:MZO524301 NJK524261:NJK524301 NTG524261:NTG524301 ODC524261:ODC524301 OMY524261:OMY524301 OWU524261:OWU524301 PGQ524261:PGQ524301 PQM524261:PQM524301 QAI524261:QAI524301 QKE524261:QKE524301 QUA524261:QUA524301 RDW524261:RDW524301 RNS524261:RNS524301 RXO524261:RXO524301 SHK524261:SHK524301 SRG524261:SRG524301 TBC524261:TBC524301 TKY524261:TKY524301 TUU524261:TUU524301 UEQ524261:UEQ524301 UOM524261:UOM524301 UYI524261:UYI524301 VIE524261:VIE524301 VSA524261:VSA524301 WBW524261:WBW524301 WLS524261:WLS524301 WVO524261:WVO524301 G589797:G589837 JC589797:JC589837 SY589797:SY589837 ACU589797:ACU589837 AMQ589797:AMQ589837 AWM589797:AWM589837 BGI589797:BGI589837 BQE589797:BQE589837 CAA589797:CAA589837 CJW589797:CJW589837 CTS589797:CTS589837 DDO589797:DDO589837 DNK589797:DNK589837 DXG589797:DXG589837 EHC589797:EHC589837 EQY589797:EQY589837 FAU589797:FAU589837 FKQ589797:FKQ589837 FUM589797:FUM589837 GEI589797:GEI589837 GOE589797:GOE589837 GYA589797:GYA589837 HHW589797:HHW589837 HRS589797:HRS589837 IBO589797:IBO589837 ILK589797:ILK589837 IVG589797:IVG589837 JFC589797:JFC589837 JOY589797:JOY589837 JYU589797:JYU589837 KIQ589797:KIQ589837 KSM589797:KSM589837 LCI589797:LCI589837 LME589797:LME589837 LWA589797:LWA589837 MFW589797:MFW589837 MPS589797:MPS589837 MZO589797:MZO589837 NJK589797:NJK589837 NTG589797:NTG589837 ODC589797:ODC589837 OMY589797:OMY589837 OWU589797:OWU589837 PGQ589797:PGQ589837 PQM589797:PQM589837 QAI589797:QAI589837 QKE589797:QKE589837 QUA589797:QUA589837 RDW589797:RDW589837 RNS589797:RNS589837 RXO589797:RXO589837 SHK589797:SHK589837 SRG589797:SRG589837 TBC589797:TBC589837 TKY589797:TKY589837 TUU589797:TUU589837 UEQ589797:UEQ589837 UOM589797:UOM589837 UYI589797:UYI589837 VIE589797:VIE589837 VSA589797:VSA589837 WBW589797:WBW589837 WLS589797:WLS589837 WVO589797:WVO589837 G655333:G655373 JC655333:JC655373 SY655333:SY655373 ACU655333:ACU655373 AMQ655333:AMQ655373 AWM655333:AWM655373 BGI655333:BGI655373 BQE655333:BQE655373 CAA655333:CAA655373 CJW655333:CJW655373 CTS655333:CTS655373 DDO655333:DDO655373 DNK655333:DNK655373 DXG655333:DXG655373 EHC655333:EHC655373 EQY655333:EQY655373 FAU655333:FAU655373 FKQ655333:FKQ655373 FUM655333:FUM655373 GEI655333:GEI655373 GOE655333:GOE655373 GYA655333:GYA655373 HHW655333:HHW655373 HRS655333:HRS655373 IBO655333:IBO655373 ILK655333:ILK655373 IVG655333:IVG655373 JFC655333:JFC655373 JOY655333:JOY655373 JYU655333:JYU655373 KIQ655333:KIQ655373 KSM655333:KSM655373 LCI655333:LCI655373 LME655333:LME655373 LWA655333:LWA655373 MFW655333:MFW655373 MPS655333:MPS655373 MZO655333:MZO655373 NJK655333:NJK655373 NTG655333:NTG655373 ODC655333:ODC655373 OMY655333:OMY655373 OWU655333:OWU655373 PGQ655333:PGQ655373 PQM655333:PQM655373 QAI655333:QAI655373 QKE655333:QKE655373 QUA655333:QUA655373 RDW655333:RDW655373 RNS655333:RNS655373 RXO655333:RXO655373 SHK655333:SHK655373 SRG655333:SRG655373 TBC655333:TBC655373 TKY655333:TKY655373 TUU655333:TUU655373 UEQ655333:UEQ655373 UOM655333:UOM655373 UYI655333:UYI655373 VIE655333:VIE655373 VSA655333:VSA655373 WBW655333:WBW655373 WLS655333:WLS655373 WVO655333:WVO655373 G720869:G720909 JC720869:JC720909 SY720869:SY720909 ACU720869:ACU720909 AMQ720869:AMQ720909 AWM720869:AWM720909 BGI720869:BGI720909 BQE720869:BQE720909 CAA720869:CAA720909 CJW720869:CJW720909 CTS720869:CTS720909 DDO720869:DDO720909 DNK720869:DNK720909 DXG720869:DXG720909 EHC720869:EHC720909 EQY720869:EQY720909 FAU720869:FAU720909 FKQ720869:FKQ720909 FUM720869:FUM720909 GEI720869:GEI720909 GOE720869:GOE720909 GYA720869:GYA720909 HHW720869:HHW720909 HRS720869:HRS720909 IBO720869:IBO720909 ILK720869:ILK720909 IVG720869:IVG720909 JFC720869:JFC720909 JOY720869:JOY720909 JYU720869:JYU720909 KIQ720869:KIQ720909 KSM720869:KSM720909 LCI720869:LCI720909 LME720869:LME720909 LWA720869:LWA720909 MFW720869:MFW720909 MPS720869:MPS720909 MZO720869:MZO720909 NJK720869:NJK720909 NTG720869:NTG720909 ODC720869:ODC720909 OMY720869:OMY720909 OWU720869:OWU720909 PGQ720869:PGQ720909 PQM720869:PQM720909 QAI720869:QAI720909 QKE720869:QKE720909 QUA720869:QUA720909 RDW720869:RDW720909 RNS720869:RNS720909 RXO720869:RXO720909 SHK720869:SHK720909 SRG720869:SRG720909 TBC720869:TBC720909 TKY720869:TKY720909 TUU720869:TUU720909 UEQ720869:UEQ720909 UOM720869:UOM720909 UYI720869:UYI720909 VIE720869:VIE720909 VSA720869:VSA720909 WBW720869:WBW720909 WLS720869:WLS720909 WVO720869:WVO720909 G786405:G786445 JC786405:JC786445 SY786405:SY786445 ACU786405:ACU786445 AMQ786405:AMQ786445 AWM786405:AWM786445 BGI786405:BGI786445 BQE786405:BQE786445 CAA786405:CAA786445 CJW786405:CJW786445 CTS786405:CTS786445 DDO786405:DDO786445 DNK786405:DNK786445 DXG786405:DXG786445 EHC786405:EHC786445 EQY786405:EQY786445 FAU786405:FAU786445 FKQ786405:FKQ786445 FUM786405:FUM786445 GEI786405:GEI786445 GOE786405:GOE786445 GYA786405:GYA786445 HHW786405:HHW786445 HRS786405:HRS786445 IBO786405:IBO786445 ILK786405:ILK786445 IVG786405:IVG786445 JFC786405:JFC786445 JOY786405:JOY786445 JYU786405:JYU786445 KIQ786405:KIQ786445 KSM786405:KSM786445 LCI786405:LCI786445 LME786405:LME786445 LWA786405:LWA786445 MFW786405:MFW786445 MPS786405:MPS786445 MZO786405:MZO786445 NJK786405:NJK786445 NTG786405:NTG786445 ODC786405:ODC786445 OMY786405:OMY786445 OWU786405:OWU786445 PGQ786405:PGQ786445 PQM786405:PQM786445 QAI786405:QAI786445 QKE786405:QKE786445 QUA786405:QUA786445 RDW786405:RDW786445 RNS786405:RNS786445 RXO786405:RXO786445 SHK786405:SHK786445 SRG786405:SRG786445 TBC786405:TBC786445 TKY786405:TKY786445 TUU786405:TUU786445 UEQ786405:UEQ786445 UOM786405:UOM786445 UYI786405:UYI786445 VIE786405:VIE786445 VSA786405:VSA786445 WBW786405:WBW786445 WLS786405:WLS786445 WVO786405:WVO786445 G851941:G851981 JC851941:JC851981 SY851941:SY851981 ACU851941:ACU851981 AMQ851941:AMQ851981 AWM851941:AWM851981 BGI851941:BGI851981 BQE851941:BQE851981 CAA851941:CAA851981 CJW851941:CJW851981 CTS851941:CTS851981 DDO851941:DDO851981 DNK851941:DNK851981 DXG851941:DXG851981 EHC851941:EHC851981 EQY851941:EQY851981 FAU851941:FAU851981 FKQ851941:FKQ851981 FUM851941:FUM851981 GEI851941:GEI851981 GOE851941:GOE851981 GYA851941:GYA851981 HHW851941:HHW851981 HRS851941:HRS851981 IBO851941:IBO851981 ILK851941:ILK851981 IVG851941:IVG851981 JFC851941:JFC851981 JOY851941:JOY851981 JYU851941:JYU851981 KIQ851941:KIQ851981 KSM851941:KSM851981 LCI851941:LCI851981 LME851941:LME851981 LWA851941:LWA851981 MFW851941:MFW851981 MPS851941:MPS851981 MZO851941:MZO851981 NJK851941:NJK851981 NTG851941:NTG851981 ODC851941:ODC851981 OMY851941:OMY851981 OWU851941:OWU851981 PGQ851941:PGQ851981 PQM851941:PQM851981 QAI851941:QAI851981 QKE851941:QKE851981 QUA851941:QUA851981 RDW851941:RDW851981 RNS851941:RNS851981 RXO851941:RXO851981 SHK851941:SHK851981 SRG851941:SRG851981 TBC851941:TBC851981 TKY851941:TKY851981 TUU851941:TUU851981 UEQ851941:UEQ851981 UOM851941:UOM851981 UYI851941:UYI851981 VIE851941:VIE851981 VSA851941:VSA851981 WBW851941:WBW851981 WLS851941:WLS851981 WVO851941:WVO851981 G917477:G917517 JC917477:JC917517 SY917477:SY917517 ACU917477:ACU917517 AMQ917477:AMQ917517 AWM917477:AWM917517 BGI917477:BGI917517 BQE917477:BQE917517 CAA917477:CAA917517 CJW917477:CJW917517 CTS917477:CTS917517 DDO917477:DDO917517 DNK917477:DNK917517 DXG917477:DXG917517 EHC917477:EHC917517 EQY917477:EQY917517 FAU917477:FAU917517 FKQ917477:FKQ917517 FUM917477:FUM917517 GEI917477:GEI917517 GOE917477:GOE917517 GYA917477:GYA917517 HHW917477:HHW917517 HRS917477:HRS917517 IBO917477:IBO917517 ILK917477:ILK917517 IVG917477:IVG917517 JFC917477:JFC917517 JOY917477:JOY917517 JYU917477:JYU917517 KIQ917477:KIQ917517 KSM917477:KSM917517 LCI917477:LCI917517 LME917477:LME917517 LWA917477:LWA917517 MFW917477:MFW917517 MPS917477:MPS917517 MZO917477:MZO917517 NJK917477:NJK917517 NTG917477:NTG917517 ODC917477:ODC917517 OMY917477:OMY917517 OWU917477:OWU917517 PGQ917477:PGQ917517 PQM917477:PQM917517 QAI917477:QAI917517 QKE917477:QKE917517 QUA917477:QUA917517 RDW917477:RDW917517 RNS917477:RNS917517 RXO917477:RXO917517 SHK917477:SHK917517 SRG917477:SRG917517 TBC917477:TBC917517 TKY917477:TKY917517 TUU917477:TUU917517 UEQ917477:UEQ917517 UOM917477:UOM917517 UYI917477:UYI917517 VIE917477:VIE917517 VSA917477:VSA917517 WBW917477:WBW917517 WLS917477:WLS917517 WVO917477:WVO917517 G983013:G983053 JC983013:JC983053 SY983013:SY983053 ACU983013:ACU983053 AMQ983013:AMQ983053 AWM983013:AWM983053 BGI983013:BGI983053 BQE983013:BQE983053 CAA983013:CAA983053 CJW983013:CJW983053 CTS983013:CTS983053 DDO983013:DDO983053 DNK983013:DNK983053 DXG983013:DXG983053 EHC983013:EHC983053 EQY983013:EQY983053 FAU983013:FAU983053 FKQ983013:FKQ983053 FUM983013:FUM983053 GEI983013:GEI983053 GOE983013:GOE983053 GYA983013:GYA983053 HHW983013:HHW983053 HRS983013:HRS983053 IBO983013:IBO983053 ILK983013:ILK983053 IVG983013:IVG983053 JFC983013:JFC983053 JOY983013:JOY983053 JYU983013:JYU983053 KIQ983013:KIQ983053 KSM983013:KSM983053 LCI983013:LCI983053 LME983013:LME983053 LWA983013:LWA983053 MFW983013:MFW983053 MPS983013:MPS983053 MZO983013:MZO983053 NJK983013:NJK983053 NTG983013:NTG983053 ODC983013:ODC983053 OMY983013:OMY983053 OWU983013:OWU983053 PGQ983013:PGQ983053 PQM983013:PQM983053 QAI983013:QAI983053 QKE983013:QKE983053 QUA983013:QUA983053 RDW983013:RDW983053 RNS983013:RNS983053 RXO983013:RXO983053 SHK983013:SHK983053 SRG983013:SRG983053 TBC983013:TBC983053 TKY983013:TKY983053 TUU983013:TUU983053 UEQ983013:UEQ983053 UOM983013:UOM983053 UYI983013:UYI983053 VIE983013:VIE983053 VSA983013:VSA983053 WBW983013:WBW983053 WLS983013:WLS983053">
      <formula1>$G$31:$G$118</formula1>
    </dataValidation>
    <dataValidation type="list" errorStyle="warning" allowBlank="1" showInputMessage="1" showErrorMessage="1" errorTitle="FERC ACCOUNT" error="This FERC Account is not included in the drop-down list. Is this the account you want to use?" sqref="WVL983031:WVL983053 IZ16:IZ19 SV16:SV19 ACR16:ACR19 AMN16:AMN19 AWJ16:AWJ19 BGF16:BGF19 BQB16:BQB19 BZX16:BZX19 CJT16:CJT19 CTP16:CTP19 DDL16:DDL19 DNH16:DNH19 DXD16:DXD19 EGZ16:EGZ19 EQV16:EQV19 FAR16:FAR19 FKN16:FKN19 FUJ16:FUJ19 GEF16:GEF19 GOB16:GOB19 GXX16:GXX19 HHT16:HHT19 HRP16:HRP19 IBL16:IBL19 ILH16:ILH19 IVD16:IVD19 JEZ16:JEZ19 JOV16:JOV19 JYR16:JYR19 KIN16:KIN19 KSJ16:KSJ19 LCF16:LCF19 LMB16:LMB19 LVX16:LVX19 MFT16:MFT19 MPP16:MPP19 MZL16:MZL19 NJH16:NJH19 NTD16:NTD19 OCZ16:OCZ19 OMV16:OMV19 OWR16:OWR19 PGN16:PGN19 PQJ16:PQJ19 QAF16:QAF19 QKB16:QKB19 QTX16:QTX19 RDT16:RDT19 RNP16:RNP19 RXL16:RXL19 SHH16:SHH19 SRD16:SRD19 TAZ16:TAZ19 TKV16:TKV19 TUR16:TUR19 UEN16:UEN19 UOJ16:UOJ19 UYF16:UYF19 VIB16:VIB19 VRX16:VRX19 WBT16:WBT19 WLP16:WLP19 WVL16:WVL19 D65527:D65549 IZ65527:IZ65549 SV65527:SV65549 ACR65527:ACR65549 AMN65527:AMN65549 AWJ65527:AWJ65549 BGF65527:BGF65549 BQB65527:BQB65549 BZX65527:BZX65549 CJT65527:CJT65549 CTP65527:CTP65549 DDL65527:DDL65549 DNH65527:DNH65549 DXD65527:DXD65549 EGZ65527:EGZ65549 EQV65527:EQV65549 FAR65527:FAR65549 FKN65527:FKN65549 FUJ65527:FUJ65549 GEF65527:GEF65549 GOB65527:GOB65549 GXX65527:GXX65549 HHT65527:HHT65549 HRP65527:HRP65549 IBL65527:IBL65549 ILH65527:ILH65549 IVD65527:IVD65549 JEZ65527:JEZ65549 JOV65527:JOV65549 JYR65527:JYR65549 KIN65527:KIN65549 KSJ65527:KSJ65549 LCF65527:LCF65549 LMB65527:LMB65549 LVX65527:LVX65549 MFT65527:MFT65549 MPP65527:MPP65549 MZL65527:MZL65549 NJH65527:NJH65549 NTD65527:NTD65549 OCZ65527:OCZ65549 OMV65527:OMV65549 OWR65527:OWR65549 PGN65527:PGN65549 PQJ65527:PQJ65549 QAF65527:QAF65549 QKB65527:QKB65549 QTX65527:QTX65549 RDT65527:RDT65549 RNP65527:RNP65549 RXL65527:RXL65549 SHH65527:SHH65549 SRD65527:SRD65549 TAZ65527:TAZ65549 TKV65527:TKV65549 TUR65527:TUR65549 UEN65527:UEN65549 UOJ65527:UOJ65549 UYF65527:UYF65549 VIB65527:VIB65549 VRX65527:VRX65549 WBT65527:WBT65549 WLP65527:WLP65549 WVL65527:WVL65549 D131063:D131085 IZ131063:IZ131085 SV131063:SV131085 ACR131063:ACR131085 AMN131063:AMN131085 AWJ131063:AWJ131085 BGF131063:BGF131085 BQB131063:BQB131085 BZX131063:BZX131085 CJT131063:CJT131085 CTP131063:CTP131085 DDL131063:DDL131085 DNH131063:DNH131085 DXD131063:DXD131085 EGZ131063:EGZ131085 EQV131063:EQV131085 FAR131063:FAR131085 FKN131063:FKN131085 FUJ131063:FUJ131085 GEF131063:GEF131085 GOB131063:GOB131085 GXX131063:GXX131085 HHT131063:HHT131085 HRP131063:HRP131085 IBL131063:IBL131085 ILH131063:ILH131085 IVD131063:IVD131085 JEZ131063:JEZ131085 JOV131063:JOV131085 JYR131063:JYR131085 KIN131063:KIN131085 KSJ131063:KSJ131085 LCF131063:LCF131085 LMB131063:LMB131085 LVX131063:LVX131085 MFT131063:MFT131085 MPP131063:MPP131085 MZL131063:MZL131085 NJH131063:NJH131085 NTD131063:NTD131085 OCZ131063:OCZ131085 OMV131063:OMV131085 OWR131063:OWR131085 PGN131063:PGN131085 PQJ131063:PQJ131085 QAF131063:QAF131085 QKB131063:QKB131085 QTX131063:QTX131085 RDT131063:RDT131085 RNP131063:RNP131085 RXL131063:RXL131085 SHH131063:SHH131085 SRD131063:SRD131085 TAZ131063:TAZ131085 TKV131063:TKV131085 TUR131063:TUR131085 UEN131063:UEN131085 UOJ131063:UOJ131085 UYF131063:UYF131085 VIB131063:VIB131085 VRX131063:VRX131085 WBT131063:WBT131085 WLP131063:WLP131085 WVL131063:WVL131085 D196599:D196621 IZ196599:IZ196621 SV196599:SV196621 ACR196599:ACR196621 AMN196599:AMN196621 AWJ196599:AWJ196621 BGF196599:BGF196621 BQB196599:BQB196621 BZX196599:BZX196621 CJT196599:CJT196621 CTP196599:CTP196621 DDL196599:DDL196621 DNH196599:DNH196621 DXD196599:DXD196621 EGZ196599:EGZ196621 EQV196599:EQV196621 FAR196599:FAR196621 FKN196599:FKN196621 FUJ196599:FUJ196621 GEF196599:GEF196621 GOB196599:GOB196621 GXX196599:GXX196621 HHT196599:HHT196621 HRP196599:HRP196621 IBL196599:IBL196621 ILH196599:ILH196621 IVD196599:IVD196621 JEZ196599:JEZ196621 JOV196599:JOV196621 JYR196599:JYR196621 KIN196599:KIN196621 KSJ196599:KSJ196621 LCF196599:LCF196621 LMB196599:LMB196621 LVX196599:LVX196621 MFT196599:MFT196621 MPP196599:MPP196621 MZL196599:MZL196621 NJH196599:NJH196621 NTD196599:NTD196621 OCZ196599:OCZ196621 OMV196599:OMV196621 OWR196599:OWR196621 PGN196599:PGN196621 PQJ196599:PQJ196621 QAF196599:QAF196621 QKB196599:QKB196621 QTX196599:QTX196621 RDT196599:RDT196621 RNP196599:RNP196621 RXL196599:RXL196621 SHH196599:SHH196621 SRD196599:SRD196621 TAZ196599:TAZ196621 TKV196599:TKV196621 TUR196599:TUR196621 UEN196599:UEN196621 UOJ196599:UOJ196621 UYF196599:UYF196621 VIB196599:VIB196621 VRX196599:VRX196621 WBT196599:WBT196621 WLP196599:WLP196621 WVL196599:WVL196621 D262135:D262157 IZ262135:IZ262157 SV262135:SV262157 ACR262135:ACR262157 AMN262135:AMN262157 AWJ262135:AWJ262157 BGF262135:BGF262157 BQB262135:BQB262157 BZX262135:BZX262157 CJT262135:CJT262157 CTP262135:CTP262157 DDL262135:DDL262157 DNH262135:DNH262157 DXD262135:DXD262157 EGZ262135:EGZ262157 EQV262135:EQV262157 FAR262135:FAR262157 FKN262135:FKN262157 FUJ262135:FUJ262157 GEF262135:GEF262157 GOB262135:GOB262157 GXX262135:GXX262157 HHT262135:HHT262157 HRP262135:HRP262157 IBL262135:IBL262157 ILH262135:ILH262157 IVD262135:IVD262157 JEZ262135:JEZ262157 JOV262135:JOV262157 JYR262135:JYR262157 KIN262135:KIN262157 KSJ262135:KSJ262157 LCF262135:LCF262157 LMB262135:LMB262157 LVX262135:LVX262157 MFT262135:MFT262157 MPP262135:MPP262157 MZL262135:MZL262157 NJH262135:NJH262157 NTD262135:NTD262157 OCZ262135:OCZ262157 OMV262135:OMV262157 OWR262135:OWR262157 PGN262135:PGN262157 PQJ262135:PQJ262157 QAF262135:QAF262157 QKB262135:QKB262157 QTX262135:QTX262157 RDT262135:RDT262157 RNP262135:RNP262157 RXL262135:RXL262157 SHH262135:SHH262157 SRD262135:SRD262157 TAZ262135:TAZ262157 TKV262135:TKV262157 TUR262135:TUR262157 UEN262135:UEN262157 UOJ262135:UOJ262157 UYF262135:UYF262157 VIB262135:VIB262157 VRX262135:VRX262157 WBT262135:WBT262157 WLP262135:WLP262157 WVL262135:WVL262157 D327671:D327693 IZ327671:IZ327693 SV327671:SV327693 ACR327671:ACR327693 AMN327671:AMN327693 AWJ327671:AWJ327693 BGF327671:BGF327693 BQB327671:BQB327693 BZX327671:BZX327693 CJT327671:CJT327693 CTP327671:CTP327693 DDL327671:DDL327693 DNH327671:DNH327693 DXD327671:DXD327693 EGZ327671:EGZ327693 EQV327671:EQV327693 FAR327671:FAR327693 FKN327671:FKN327693 FUJ327671:FUJ327693 GEF327671:GEF327693 GOB327671:GOB327693 GXX327671:GXX327693 HHT327671:HHT327693 HRP327671:HRP327693 IBL327671:IBL327693 ILH327671:ILH327693 IVD327671:IVD327693 JEZ327671:JEZ327693 JOV327671:JOV327693 JYR327671:JYR327693 KIN327671:KIN327693 KSJ327671:KSJ327693 LCF327671:LCF327693 LMB327671:LMB327693 LVX327671:LVX327693 MFT327671:MFT327693 MPP327671:MPP327693 MZL327671:MZL327693 NJH327671:NJH327693 NTD327671:NTD327693 OCZ327671:OCZ327693 OMV327671:OMV327693 OWR327671:OWR327693 PGN327671:PGN327693 PQJ327671:PQJ327693 QAF327671:QAF327693 QKB327671:QKB327693 QTX327671:QTX327693 RDT327671:RDT327693 RNP327671:RNP327693 RXL327671:RXL327693 SHH327671:SHH327693 SRD327671:SRD327693 TAZ327671:TAZ327693 TKV327671:TKV327693 TUR327671:TUR327693 UEN327671:UEN327693 UOJ327671:UOJ327693 UYF327671:UYF327693 VIB327671:VIB327693 VRX327671:VRX327693 WBT327671:WBT327693 WLP327671:WLP327693 WVL327671:WVL327693 D393207:D393229 IZ393207:IZ393229 SV393207:SV393229 ACR393207:ACR393229 AMN393207:AMN393229 AWJ393207:AWJ393229 BGF393207:BGF393229 BQB393207:BQB393229 BZX393207:BZX393229 CJT393207:CJT393229 CTP393207:CTP393229 DDL393207:DDL393229 DNH393207:DNH393229 DXD393207:DXD393229 EGZ393207:EGZ393229 EQV393207:EQV393229 FAR393207:FAR393229 FKN393207:FKN393229 FUJ393207:FUJ393229 GEF393207:GEF393229 GOB393207:GOB393229 GXX393207:GXX393229 HHT393207:HHT393229 HRP393207:HRP393229 IBL393207:IBL393229 ILH393207:ILH393229 IVD393207:IVD393229 JEZ393207:JEZ393229 JOV393207:JOV393229 JYR393207:JYR393229 KIN393207:KIN393229 KSJ393207:KSJ393229 LCF393207:LCF393229 LMB393207:LMB393229 LVX393207:LVX393229 MFT393207:MFT393229 MPP393207:MPP393229 MZL393207:MZL393229 NJH393207:NJH393229 NTD393207:NTD393229 OCZ393207:OCZ393229 OMV393207:OMV393229 OWR393207:OWR393229 PGN393207:PGN393229 PQJ393207:PQJ393229 QAF393207:QAF393229 QKB393207:QKB393229 QTX393207:QTX393229 RDT393207:RDT393229 RNP393207:RNP393229 RXL393207:RXL393229 SHH393207:SHH393229 SRD393207:SRD393229 TAZ393207:TAZ393229 TKV393207:TKV393229 TUR393207:TUR393229 UEN393207:UEN393229 UOJ393207:UOJ393229 UYF393207:UYF393229 VIB393207:VIB393229 VRX393207:VRX393229 WBT393207:WBT393229 WLP393207:WLP393229 WVL393207:WVL393229 D458743:D458765 IZ458743:IZ458765 SV458743:SV458765 ACR458743:ACR458765 AMN458743:AMN458765 AWJ458743:AWJ458765 BGF458743:BGF458765 BQB458743:BQB458765 BZX458743:BZX458765 CJT458743:CJT458765 CTP458743:CTP458765 DDL458743:DDL458765 DNH458743:DNH458765 DXD458743:DXD458765 EGZ458743:EGZ458765 EQV458743:EQV458765 FAR458743:FAR458765 FKN458743:FKN458765 FUJ458743:FUJ458765 GEF458743:GEF458765 GOB458743:GOB458765 GXX458743:GXX458765 HHT458743:HHT458765 HRP458743:HRP458765 IBL458743:IBL458765 ILH458743:ILH458765 IVD458743:IVD458765 JEZ458743:JEZ458765 JOV458743:JOV458765 JYR458743:JYR458765 KIN458743:KIN458765 KSJ458743:KSJ458765 LCF458743:LCF458765 LMB458743:LMB458765 LVX458743:LVX458765 MFT458743:MFT458765 MPP458743:MPP458765 MZL458743:MZL458765 NJH458743:NJH458765 NTD458743:NTD458765 OCZ458743:OCZ458765 OMV458743:OMV458765 OWR458743:OWR458765 PGN458743:PGN458765 PQJ458743:PQJ458765 QAF458743:QAF458765 QKB458743:QKB458765 QTX458743:QTX458765 RDT458743:RDT458765 RNP458743:RNP458765 RXL458743:RXL458765 SHH458743:SHH458765 SRD458743:SRD458765 TAZ458743:TAZ458765 TKV458743:TKV458765 TUR458743:TUR458765 UEN458743:UEN458765 UOJ458743:UOJ458765 UYF458743:UYF458765 VIB458743:VIB458765 VRX458743:VRX458765 WBT458743:WBT458765 WLP458743:WLP458765 WVL458743:WVL458765 D524279:D524301 IZ524279:IZ524301 SV524279:SV524301 ACR524279:ACR524301 AMN524279:AMN524301 AWJ524279:AWJ524301 BGF524279:BGF524301 BQB524279:BQB524301 BZX524279:BZX524301 CJT524279:CJT524301 CTP524279:CTP524301 DDL524279:DDL524301 DNH524279:DNH524301 DXD524279:DXD524301 EGZ524279:EGZ524301 EQV524279:EQV524301 FAR524279:FAR524301 FKN524279:FKN524301 FUJ524279:FUJ524301 GEF524279:GEF524301 GOB524279:GOB524301 GXX524279:GXX524301 HHT524279:HHT524301 HRP524279:HRP524301 IBL524279:IBL524301 ILH524279:ILH524301 IVD524279:IVD524301 JEZ524279:JEZ524301 JOV524279:JOV524301 JYR524279:JYR524301 KIN524279:KIN524301 KSJ524279:KSJ524301 LCF524279:LCF524301 LMB524279:LMB524301 LVX524279:LVX524301 MFT524279:MFT524301 MPP524279:MPP524301 MZL524279:MZL524301 NJH524279:NJH524301 NTD524279:NTD524301 OCZ524279:OCZ524301 OMV524279:OMV524301 OWR524279:OWR524301 PGN524279:PGN524301 PQJ524279:PQJ524301 QAF524279:QAF524301 QKB524279:QKB524301 QTX524279:QTX524301 RDT524279:RDT524301 RNP524279:RNP524301 RXL524279:RXL524301 SHH524279:SHH524301 SRD524279:SRD524301 TAZ524279:TAZ524301 TKV524279:TKV524301 TUR524279:TUR524301 UEN524279:UEN524301 UOJ524279:UOJ524301 UYF524279:UYF524301 VIB524279:VIB524301 VRX524279:VRX524301 WBT524279:WBT524301 WLP524279:WLP524301 WVL524279:WVL524301 D589815:D589837 IZ589815:IZ589837 SV589815:SV589837 ACR589815:ACR589837 AMN589815:AMN589837 AWJ589815:AWJ589837 BGF589815:BGF589837 BQB589815:BQB589837 BZX589815:BZX589837 CJT589815:CJT589837 CTP589815:CTP589837 DDL589815:DDL589837 DNH589815:DNH589837 DXD589815:DXD589837 EGZ589815:EGZ589837 EQV589815:EQV589837 FAR589815:FAR589837 FKN589815:FKN589837 FUJ589815:FUJ589837 GEF589815:GEF589837 GOB589815:GOB589837 GXX589815:GXX589837 HHT589815:HHT589837 HRP589815:HRP589837 IBL589815:IBL589837 ILH589815:ILH589837 IVD589815:IVD589837 JEZ589815:JEZ589837 JOV589815:JOV589837 JYR589815:JYR589837 KIN589815:KIN589837 KSJ589815:KSJ589837 LCF589815:LCF589837 LMB589815:LMB589837 LVX589815:LVX589837 MFT589815:MFT589837 MPP589815:MPP589837 MZL589815:MZL589837 NJH589815:NJH589837 NTD589815:NTD589837 OCZ589815:OCZ589837 OMV589815:OMV589837 OWR589815:OWR589837 PGN589815:PGN589837 PQJ589815:PQJ589837 QAF589815:QAF589837 QKB589815:QKB589837 QTX589815:QTX589837 RDT589815:RDT589837 RNP589815:RNP589837 RXL589815:RXL589837 SHH589815:SHH589837 SRD589815:SRD589837 TAZ589815:TAZ589837 TKV589815:TKV589837 TUR589815:TUR589837 UEN589815:UEN589837 UOJ589815:UOJ589837 UYF589815:UYF589837 VIB589815:VIB589837 VRX589815:VRX589837 WBT589815:WBT589837 WLP589815:WLP589837 WVL589815:WVL589837 D655351:D655373 IZ655351:IZ655373 SV655351:SV655373 ACR655351:ACR655373 AMN655351:AMN655373 AWJ655351:AWJ655373 BGF655351:BGF655373 BQB655351:BQB655373 BZX655351:BZX655373 CJT655351:CJT655373 CTP655351:CTP655373 DDL655351:DDL655373 DNH655351:DNH655373 DXD655351:DXD655373 EGZ655351:EGZ655373 EQV655351:EQV655373 FAR655351:FAR655373 FKN655351:FKN655373 FUJ655351:FUJ655373 GEF655351:GEF655373 GOB655351:GOB655373 GXX655351:GXX655373 HHT655351:HHT655373 HRP655351:HRP655373 IBL655351:IBL655373 ILH655351:ILH655373 IVD655351:IVD655373 JEZ655351:JEZ655373 JOV655351:JOV655373 JYR655351:JYR655373 KIN655351:KIN655373 KSJ655351:KSJ655373 LCF655351:LCF655373 LMB655351:LMB655373 LVX655351:LVX655373 MFT655351:MFT655373 MPP655351:MPP655373 MZL655351:MZL655373 NJH655351:NJH655373 NTD655351:NTD655373 OCZ655351:OCZ655373 OMV655351:OMV655373 OWR655351:OWR655373 PGN655351:PGN655373 PQJ655351:PQJ655373 QAF655351:QAF655373 QKB655351:QKB655373 QTX655351:QTX655373 RDT655351:RDT655373 RNP655351:RNP655373 RXL655351:RXL655373 SHH655351:SHH655373 SRD655351:SRD655373 TAZ655351:TAZ655373 TKV655351:TKV655373 TUR655351:TUR655373 UEN655351:UEN655373 UOJ655351:UOJ655373 UYF655351:UYF655373 VIB655351:VIB655373 VRX655351:VRX655373 WBT655351:WBT655373 WLP655351:WLP655373 WVL655351:WVL655373 D720887:D720909 IZ720887:IZ720909 SV720887:SV720909 ACR720887:ACR720909 AMN720887:AMN720909 AWJ720887:AWJ720909 BGF720887:BGF720909 BQB720887:BQB720909 BZX720887:BZX720909 CJT720887:CJT720909 CTP720887:CTP720909 DDL720887:DDL720909 DNH720887:DNH720909 DXD720887:DXD720909 EGZ720887:EGZ720909 EQV720887:EQV720909 FAR720887:FAR720909 FKN720887:FKN720909 FUJ720887:FUJ720909 GEF720887:GEF720909 GOB720887:GOB720909 GXX720887:GXX720909 HHT720887:HHT720909 HRP720887:HRP720909 IBL720887:IBL720909 ILH720887:ILH720909 IVD720887:IVD720909 JEZ720887:JEZ720909 JOV720887:JOV720909 JYR720887:JYR720909 KIN720887:KIN720909 KSJ720887:KSJ720909 LCF720887:LCF720909 LMB720887:LMB720909 LVX720887:LVX720909 MFT720887:MFT720909 MPP720887:MPP720909 MZL720887:MZL720909 NJH720887:NJH720909 NTD720887:NTD720909 OCZ720887:OCZ720909 OMV720887:OMV720909 OWR720887:OWR720909 PGN720887:PGN720909 PQJ720887:PQJ720909 QAF720887:QAF720909 QKB720887:QKB720909 QTX720887:QTX720909 RDT720887:RDT720909 RNP720887:RNP720909 RXL720887:RXL720909 SHH720887:SHH720909 SRD720887:SRD720909 TAZ720887:TAZ720909 TKV720887:TKV720909 TUR720887:TUR720909 UEN720887:UEN720909 UOJ720887:UOJ720909 UYF720887:UYF720909 VIB720887:VIB720909 VRX720887:VRX720909 WBT720887:WBT720909 WLP720887:WLP720909 WVL720887:WVL720909 D786423:D786445 IZ786423:IZ786445 SV786423:SV786445 ACR786423:ACR786445 AMN786423:AMN786445 AWJ786423:AWJ786445 BGF786423:BGF786445 BQB786423:BQB786445 BZX786423:BZX786445 CJT786423:CJT786445 CTP786423:CTP786445 DDL786423:DDL786445 DNH786423:DNH786445 DXD786423:DXD786445 EGZ786423:EGZ786445 EQV786423:EQV786445 FAR786423:FAR786445 FKN786423:FKN786445 FUJ786423:FUJ786445 GEF786423:GEF786445 GOB786423:GOB786445 GXX786423:GXX786445 HHT786423:HHT786445 HRP786423:HRP786445 IBL786423:IBL786445 ILH786423:ILH786445 IVD786423:IVD786445 JEZ786423:JEZ786445 JOV786423:JOV786445 JYR786423:JYR786445 KIN786423:KIN786445 KSJ786423:KSJ786445 LCF786423:LCF786445 LMB786423:LMB786445 LVX786423:LVX786445 MFT786423:MFT786445 MPP786423:MPP786445 MZL786423:MZL786445 NJH786423:NJH786445 NTD786423:NTD786445 OCZ786423:OCZ786445 OMV786423:OMV786445 OWR786423:OWR786445 PGN786423:PGN786445 PQJ786423:PQJ786445 QAF786423:QAF786445 QKB786423:QKB786445 QTX786423:QTX786445 RDT786423:RDT786445 RNP786423:RNP786445 RXL786423:RXL786445 SHH786423:SHH786445 SRD786423:SRD786445 TAZ786423:TAZ786445 TKV786423:TKV786445 TUR786423:TUR786445 UEN786423:UEN786445 UOJ786423:UOJ786445 UYF786423:UYF786445 VIB786423:VIB786445 VRX786423:VRX786445 WBT786423:WBT786445 WLP786423:WLP786445 WVL786423:WVL786445 D851959:D851981 IZ851959:IZ851981 SV851959:SV851981 ACR851959:ACR851981 AMN851959:AMN851981 AWJ851959:AWJ851981 BGF851959:BGF851981 BQB851959:BQB851981 BZX851959:BZX851981 CJT851959:CJT851981 CTP851959:CTP851981 DDL851959:DDL851981 DNH851959:DNH851981 DXD851959:DXD851981 EGZ851959:EGZ851981 EQV851959:EQV851981 FAR851959:FAR851981 FKN851959:FKN851981 FUJ851959:FUJ851981 GEF851959:GEF851981 GOB851959:GOB851981 GXX851959:GXX851981 HHT851959:HHT851981 HRP851959:HRP851981 IBL851959:IBL851981 ILH851959:ILH851981 IVD851959:IVD851981 JEZ851959:JEZ851981 JOV851959:JOV851981 JYR851959:JYR851981 KIN851959:KIN851981 KSJ851959:KSJ851981 LCF851959:LCF851981 LMB851959:LMB851981 LVX851959:LVX851981 MFT851959:MFT851981 MPP851959:MPP851981 MZL851959:MZL851981 NJH851959:NJH851981 NTD851959:NTD851981 OCZ851959:OCZ851981 OMV851959:OMV851981 OWR851959:OWR851981 PGN851959:PGN851981 PQJ851959:PQJ851981 QAF851959:QAF851981 QKB851959:QKB851981 QTX851959:QTX851981 RDT851959:RDT851981 RNP851959:RNP851981 RXL851959:RXL851981 SHH851959:SHH851981 SRD851959:SRD851981 TAZ851959:TAZ851981 TKV851959:TKV851981 TUR851959:TUR851981 UEN851959:UEN851981 UOJ851959:UOJ851981 UYF851959:UYF851981 VIB851959:VIB851981 VRX851959:VRX851981 WBT851959:WBT851981 WLP851959:WLP851981 WVL851959:WVL851981 D917495:D917517 IZ917495:IZ917517 SV917495:SV917517 ACR917495:ACR917517 AMN917495:AMN917517 AWJ917495:AWJ917517 BGF917495:BGF917517 BQB917495:BQB917517 BZX917495:BZX917517 CJT917495:CJT917517 CTP917495:CTP917517 DDL917495:DDL917517 DNH917495:DNH917517 DXD917495:DXD917517 EGZ917495:EGZ917517 EQV917495:EQV917517 FAR917495:FAR917517 FKN917495:FKN917517 FUJ917495:FUJ917517 GEF917495:GEF917517 GOB917495:GOB917517 GXX917495:GXX917517 HHT917495:HHT917517 HRP917495:HRP917517 IBL917495:IBL917517 ILH917495:ILH917517 IVD917495:IVD917517 JEZ917495:JEZ917517 JOV917495:JOV917517 JYR917495:JYR917517 KIN917495:KIN917517 KSJ917495:KSJ917517 LCF917495:LCF917517 LMB917495:LMB917517 LVX917495:LVX917517 MFT917495:MFT917517 MPP917495:MPP917517 MZL917495:MZL917517 NJH917495:NJH917517 NTD917495:NTD917517 OCZ917495:OCZ917517 OMV917495:OMV917517 OWR917495:OWR917517 PGN917495:PGN917517 PQJ917495:PQJ917517 QAF917495:QAF917517 QKB917495:QKB917517 QTX917495:QTX917517 RDT917495:RDT917517 RNP917495:RNP917517 RXL917495:RXL917517 SHH917495:SHH917517 SRD917495:SRD917517 TAZ917495:TAZ917517 TKV917495:TKV917517 TUR917495:TUR917517 UEN917495:UEN917517 UOJ917495:UOJ917517 UYF917495:UYF917517 VIB917495:VIB917517 VRX917495:VRX917517 WBT917495:WBT917517 WLP917495:WLP917517 WVL917495:WVL917517 D983031:D983053 IZ983031:IZ983053 SV983031:SV983053 ACR983031:ACR983053 AMN983031:AMN983053 AWJ983031:AWJ983053 BGF983031:BGF983053 BQB983031:BQB983053 BZX983031:BZX983053 CJT983031:CJT983053 CTP983031:CTP983053 DDL983031:DDL983053 DNH983031:DNH983053 DXD983031:DXD983053 EGZ983031:EGZ983053 EQV983031:EQV983053 FAR983031:FAR983053 FKN983031:FKN983053 FUJ983031:FUJ983053 GEF983031:GEF983053 GOB983031:GOB983053 GXX983031:GXX983053 HHT983031:HHT983053 HRP983031:HRP983053 IBL983031:IBL983053 ILH983031:ILH983053 IVD983031:IVD983053 JEZ983031:JEZ983053 JOV983031:JOV983053 JYR983031:JYR983053 KIN983031:KIN983053 KSJ983031:KSJ983053 LCF983031:LCF983053 LMB983031:LMB983053 LVX983031:LVX983053 MFT983031:MFT983053 MPP983031:MPP983053 MZL983031:MZL983053 NJH983031:NJH983053 NTD983031:NTD983053 OCZ983031:OCZ983053 OMV983031:OMV983053 OWR983031:OWR983053 PGN983031:PGN983053 PQJ983031:PQJ983053 QAF983031:QAF983053 QKB983031:QKB983053 QTX983031:QTX983053 RDT983031:RDT983053 RNP983031:RNP983053 RXL983031:RXL983053 SHH983031:SHH983053 SRD983031:SRD983053 TAZ983031:TAZ983053 TKV983031:TKV983053 TUR983031:TUR983053 UEN983031:UEN983053 UOJ983031:UOJ983053 UYF983031:UYF983053 VIB983031:VIB983053 VRX983031:VRX983053 WBT983031:WBT983053 WLP983031:WLP983053">
      <formula1>$D$31:$D$361</formula1>
    </dataValidation>
    <dataValidation type="list" allowBlank="1" showInputMessage="1" showErrorMessage="1" errorTitle="Account Entry Error" error="The account entered is not valid." sqref="WVL983013:WVL983030 WLP983013:WLP983030 WBT983013:WBT983030 VRX983013:VRX983030 VIB983013:VIB983030 UYF983013:UYF983030 UOJ983013:UOJ983030 UEN983013:UEN983030 TUR983013:TUR983030 TKV983013:TKV983030 TAZ983013:TAZ983030 SRD983013:SRD983030 SHH983013:SHH983030 RXL983013:RXL983030 RNP983013:RNP983030 RDT983013:RDT983030 QTX983013:QTX983030 QKB983013:QKB983030 QAF983013:QAF983030 PQJ983013:PQJ983030 PGN983013:PGN983030 OWR983013:OWR983030 OMV983013:OMV983030 OCZ983013:OCZ983030 NTD983013:NTD983030 NJH983013:NJH983030 MZL983013:MZL983030 MPP983013:MPP983030 MFT983013:MFT983030 LVX983013:LVX983030 LMB983013:LMB983030 LCF983013:LCF983030 KSJ983013:KSJ983030 KIN983013:KIN983030 JYR983013:JYR983030 JOV983013:JOV983030 JEZ983013:JEZ983030 IVD983013:IVD983030 ILH983013:ILH983030 IBL983013:IBL983030 HRP983013:HRP983030 HHT983013:HHT983030 GXX983013:GXX983030 GOB983013:GOB983030 GEF983013:GEF983030 FUJ983013:FUJ983030 FKN983013:FKN983030 FAR983013:FAR983030 EQV983013:EQV983030 EGZ983013:EGZ983030 DXD983013:DXD983030 DNH983013:DNH983030 DDL983013:DDL983030 CTP983013:CTP983030 CJT983013:CJT983030 BZX983013:BZX983030 BQB983013:BQB983030 BGF983013:BGF983030 AWJ983013:AWJ983030 AMN983013:AMN983030 ACR983013:ACR983030 SV983013:SV983030 IZ983013:IZ983030 D983013:D983030 WVL917477:WVL917494 WLP917477:WLP917494 WBT917477:WBT917494 VRX917477:VRX917494 VIB917477:VIB917494 UYF917477:UYF917494 UOJ917477:UOJ917494 UEN917477:UEN917494 TUR917477:TUR917494 TKV917477:TKV917494 TAZ917477:TAZ917494 SRD917477:SRD917494 SHH917477:SHH917494 RXL917477:RXL917494 RNP917477:RNP917494 RDT917477:RDT917494 QTX917477:QTX917494 QKB917477:QKB917494 QAF917477:QAF917494 PQJ917477:PQJ917494 PGN917477:PGN917494 OWR917477:OWR917494 OMV917477:OMV917494 OCZ917477:OCZ917494 NTD917477:NTD917494 NJH917477:NJH917494 MZL917477:MZL917494 MPP917477:MPP917494 MFT917477:MFT917494 LVX917477:LVX917494 LMB917477:LMB917494 LCF917477:LCF917494 KSJ917477:KSJ917494 KIN917477:KIN917494 JYR917477:JYR917494 JOV917477:JOV917494 JEZ917477:JEZ917494 IVD917477:IVD917494 ILH917477:ILH917494 IBL917477:IBL917494 HRP917477:HRP917494 HHT917477:HHT917494 GXX917477:GXX917494 GOB917477:GOB917494 GEF917477:GEF917494 FUJ917477:FUJ917494 FKN917477:FKN917494 FAR917477:FAR917494 EQV917477:EQV917494 EGZ917477:EGZ917494 DXD917477:DXD917494 DNH917477:DNH917494 DDL917477:DDL917494 CTP917477:CTP917494 CJT917477:CJT917494 BZX917477:BZX917494 BQB917477:BQB917494 BGF917477:BGF917494 AWJ917477:AWJ917494 AMN917477:AMN917494 ACR917477:ACR917494 SV917477:SV917494 IZ917477:IZ917494 D917477:D917494 WVL851941:WVL851958 WLP851941:WLP851958 WBT851941:WBT851958 VRX851941:VRX851958 VIB851941:VIB851958 UYF851941:UYF851958 UOJ851941:UOJ851958 UEN851941:UEN851958 TUR851941:TUR851958 TKV851941:TKV851958 TAZ851941:TAZ851958 SRD851941:SRD851958 SHH851941:SHH851958 RXL851941:RXL851958 RNP851941:RNP851958 RDT851941:RDT851958 QTX851941:QTX851958 QKB851941:QKB851958 QAF851941:QAF851958 PQJ851941:PQJ851958 PGN851941:PGN851958 OWR851941:OWR851958 OMV851941:OMV851958 OCZ851941:OCZ851958 NTD851941:NTD851958 NJH851941:NJH851958 MZL851941:MZL851958 MPP851941:MPP851958 MFT851941:MFT851958 LVX851941:LVX851958 LMB851941:LMB851958 LCF851941:LCF851958 KSJ851941:KSJ851958 KIN851941:KIN851958 JYR851941:JYR851958 JOV851941:JOV851958 JEZ851941:JEZ851958 IVD851941:IVD851958 ILH851941:ILH851958 IBL851941:IBL851958 HRP851941:HRP851958 HHT851941:HHT851958 GXX851941:GXX851958 GOB851941:GOB851958 GEF851941:GEF851958 FUJ851941:FUJ851958 FKN851941:FKN851958 FAR851941:FAR851958 EQV851941:EQV851958 EGZ851941:EGZ851958 DXD851941:DXD851958 DNH851941:DNH851958 DDL851941:DDL851958 CTP851941:CTP851958 CJT851941:CJT851958 BZX851941:BZX851958 BQB851941:BQB851958 BGF851941:BGF851958 AWJ851941:AWJ851958 AMN851941:AMN851958 ACR851941:ACR851958 SV851941:SV851958 IZ851941:IZ851958 D851941:D851958 WVL786405:WVL786422 WLP786405:WLP786422 WBT786405:WBT786422 VRX786405:VRX786422 VIB786405:VIB786422 UYF786405:UYF786422 UOJ786405:UOJ786422 UEN786405:UEN786422 TUR786405:TUR786422 TKV786405:TKV786422 TAZ786405:TAZ786422 SRD786405:SRD786422 SHH786405:SHH786422 RXL786405:RXL786422 RNP786405:RNP786422 RDT786405:RDT786422 QTX786405:QTX786422 QKB786405:QKB786422 QAF786405:QAF786422 PQJ786405:PQJ786422 PGN786405:PGN786422 OWR786405:OWR786422 OMV786405:OMV786422 OCZ786405:OCZ786422 NTD786405:NTD786422 NJH786405:NJH786422 MZL786405:MZL786422 MPP786405:MPP786422 MFT786405:MFT786422 LVX786405:LVX786422 LMB786405:LMB786422 LCF786405:LCF786422 KSJ786405:KSJ786422 KIN786405:KIN786422 JYR786405:JYR786422 JOV786405:JOV786422 JEZ786405:JEZ786422 IVD786405:IVD786422 ILH786405:ILH786422 IBL786405:IBL786422 HRP786405:HRP786422 HHT786405:HHT786422 GXX786405:GXX786422 GOB786405:GOB786422 GEF786405:GEF786422 FUJ786405:FUJ786422 FKN786405:FKN786422 FAR786405:FAR786422 EQV786405:EQV786422 EGZ786405:EGZ786422 DXD786405:DXD786422 DNH786405:DNH786422 DDL786405:DDL786422 CTP786405:CTP786422 CJT786405:CJT786422 BZX786405:BZX786422 BQB786405:BQB786422 BGF786405:BGF786422 AWJ786405:AWJ786422 AMN786405:AMN786422 ACR786405:ACR786422 SV786405:SV786422 IZ786405:IZ786422 D786405:D786422 WVL720869:WVL720886 WLP720869:WLP720886 WBT720869:WBT720886 VRX720869:VRX720886 VIB720869:VIB720886 UYF720869:UYF720886 UOJ720869:UOJ720886 UEN720869:UEN720886 TUR720869:TUR720886 TKV720869:TKV720886 TAZ720869:TAZ720886 SRD720869:SRD720886 SHH720869:SHH720886 RXL720869:RXL720886 RNP720869:RNP720886 RDT720869:RDT720886 QTX720869:QTX720886 QKB720869:QKB720886 QAF720869:QAF720886 PQJ720869:PQJ720886 PGN720869:PGN720886 OWR720869:OWR720886 OMV720869:OMV720886 OCZ720869:OCZ720886 NTD720869:NTD720886 NJH720869:NJH720886 MZL720869:MZL720886 MPP720869:MPP720886 MFT720869:MFT720886 LVX720869:LVX720886 LMB720869:LMB720886 LCF720869:LCF720886 KSJ720869:KSJ720886 KIN720869:KIN720886 JYR720869:JYR720886 JOV720869:JOV720886 JEZ720869:JEZ720886 IVD720869:IVD720886 ILH720869:ILH720886 IBL720869:IBL720886 HRP720869:HRP720886 HHT720869:HHT720886 GXX720869:GXX720886 GOB720869:GOB720886 GEF720869:GEF720886 FUJ720869:FUJ720886 FKN720869:FKN720886 FAR720869:FAR720886 EQV720869:EQV720886 EGZ720869:EGZ720886 DXD720869:DXD720886 DNH720869:DNH720886 DDL720869:DDL720886 CTP720869:CTP720886 CJT720869:CJT720886 BZX720869:BZX720886 BQB720869:BQB720886 BGF720869:BGF720886 AWJ720869:AWJ720886 AMN720869:AMN720886 ACR720869:ACR720886 SV720869:SV720886 IZ720869:IZ720886 D720869:D720886 WVL655333:WVL655350 WLP655333:WLP655350 WBT655333:WBT655350 VRX655333:VRX655350 VIB655333:VIB655350 UYF655333:UYF655350 UOJ655333:UOJ655350 UEN655333:UEN655350 TUR655333:TUR655350 TKV655333:TKV655350 TAZ655333:TAZ655350 SRD655333:SRD655350 SHH655333:SHH655350 RXL655333:RXL655350 RNP655333:RNP655350 RDT655333:RDT655350 QTX655333:QTX655350 QKB655333:QKB655350 QAF655333:QAF655350 PQJ655333:PQJ655350 PGN655333:PGN655350 OWR655333:OWR655350 OMV655333:OMV655350 OCZ655333:OCZ655350 NTD655333:NTD655350 NJH655333:NJH655350 MZL655333:MZL655350 MPP655333:MPP655350 MFT655333:MFT655350 LVX655333:LVX655350 LMB655333:LMB655350 LCF655333:LCF655350 KSJ655333:KSJ655350 KIN655333:KIN655350 JYR655333:JYR655350 JOV655333:JOV655350 JEZ655333:JEZ655350 IVD655333:IVD655350 ILH655333:ILH655350 IBL655333:IBL655350 HRP655333:HRP655350 HHT655333:HHT655350 GXX655333:GXX655350 GOB655333:GOB655350 GEF655333:GEF655350 FUJ655333:FUJ655350 FKN655333:FKN655350 FAR655333:FAR655350 EQV655333:EQV655350 EGZ655333:EGZ655350 DXD655333:DXD655350 DNH655333:DNH655350 DDL655333:DDL655350 CTP655333:CTP655350 CJT655333:CJT655350 BZX655333:BZX655350 BQB655333:BQB655350 BGF655333:BGF655350 AWJ655333:AWJ655350 AMN655333:AMN655350 ACR655333:ACR655350 SV655333:SV655350 IZ655333:IZ655350 D655333:D655350 WVL589797:WVL589814 WLP589797:WLP589814 WBT589797:WBT589814 VRX589797:VRX589814 VIB589797:VIB589814 UYF589797:UYF589814 UOJ589797:UOJ589814 UEN589797:UEN589814 TUR589797:TUR589814 TKV589797:TKV589814 TAZ589797:TAZ589814 SRD589797:SRD589814 SHH589797:SHH589814 RXL589797:RXL589814 RNP589797:RNP589814 RDT589797:RDT589814 QTX589797:QTX589814 QKB589797:QKB589814 QAF589797:QAF589814 PQJ589797:PQJ589814 PGN589797:PGN589814 OWR589797:OWR589814 OMV589797:OMV589814 OCZ589797:OCZ589814 NTD589797:NTD589814 NJH589797:NJH589814 MZL589797:MZL589814 MPP589797:MPP589814 MFT589797:MFT589814 LVX589797:LVX589814 LMB589797:LMB589814 LCF589797:LCF589814 KSJ589797:KSJ589814 KIN589797:KIN589814 JYR589797:JYR589814 JOV589797:JOV589814 JEZ589797:JEZ589814 IVD589797:IVD589814 ILH589797:ILH589814 IBL589797:IBL589814 HRP589797:HRP589814 HHT589797:HHT589814 GXX589797:GXX589814 GOB589797:GOB589814 GEF589797:GEF589814 FUJ589797:FUJ589814 FKN589797:FKN589814 FAR589797:FAR589814 EQV589797:EQV589814 EGZ589797:EGZ589814 DXD589797:DXD589814 DNH589797:DNH589814 DDL589797:DDL589814 CTP589797:CTP589814 CJT589797:CJT589814 BZX589797:BZX589814 BQB589797:BQB589814 BGF589797:BGF589814 AWJ589797:AWJ589814 AMN589797:AMN589814 ACR589797:ACR589814 SV589797:SV589814 IZ589797:IZ589814 D589797:D589814 WVL524261:WVL524278 WLP524261:WLP524278 WBT524261:WBT524278 VRX524261:VRX524278 VIB524261:VIB524278 UYF524261:UYF524278 UOJ524261:UOJ524278 UEN524261:UEN524278 TUR524261:TUR524278 TKV524261:TKV524278 TAZ524261:TAZ524278 SRD524261:SRD524278 SHH524261:SHH524278 RXL524261:RXL524278 RNP524261:RNP524278 RDT524261:RDT524278 QTX524261:QTX524278 QKB524261:QKB524278 QAF524261:QAF524278 PQJ524261:PQJ524278 PGN524261:PGN524278 OWR524261:OWR524278 OMV524261:OMV524278 OCZ524261:OCZ524278 NTD524261:NTD524278 NJH524261:NJH524278 MZL524261:MZL524278 MPP524261:MPP524278 MFT524261:MFT524278 LVX524261:LVX524278 LMB524261:LMB524278 LCF524261:LCF524278 KSJ524261:KSJ524278 KIN524261:KIN524278 JYR524261:JYR524278 JOV524261:JOV524278 JEZ524261:JEZ524278 IVD524261:IVD524278 ILH524261:ILH524278 IBL524261:IBL524278 HRP524261:HRP524278 HHT524261:HHT524278 GXX524261:GXX524278 GOB524261:GOB524278 GEF524261:GEF524278 FUJ524261:FUJ524278 FKN524261:FKN524278 FAR524261:FAR524278 EQV524261:EQV524278 EGZ524261:EGZ524278 DXD524261:DXD524278 DNH524261:DNH524278 DDL524261:DDL524278 CTP524261:CTP524278 CJT524261:CJT524278 BZX524261:BZX524278 BQB524261:BQB524278 BGF524261:BGF524278 AWJ524261:AWJ524278 AMN524261:AMN524278 ACR524261:ACR524278 SV524261:SV524278 IZ524261:IZ524278 D524261:D524278 WVL458725:WVL458742 WLP458725:WLP458742 WBT458725:WBT458742 VRX458725:VRX458742 VIB458725:VIB458742 UYF458725:UYF458742 UOJ458725:UOJ458742 UEN458725:UEN458742 TUR458725:TUR458742 TKV458725:TKV458742 TAZ458725:TAZ458742 SRD458725:SRD458742 SHH458725:SHH458742 RXL458725:RXL458742 RNP458725:RNP458742 RDT458725:RDT458742 QTX458725:QTX458742 QKB458725:QKB458742 QAF458725:QAF458742 PQJ458725:PQJ458742 PGN458725:PGN458742 OWR458725:OWR458742 OMV458725:OMV458742 OCZ458725:OCZ458742 NTD458725:NTD458742 NJH458725:NJH458742 MZL458725:MZL458742 MPP458725:MPP458742 MFT458725:MFT458742 LVX458725:LVX458742 LMB458725:LMB458742 LCF458725:LCF458742 KSJ458725:KSJ458742 KIN458725:KIN458742 JYR458725:JYR458742 JOV458725:JOV458742 JEZ458725:JEZ458742 IVD458725:IVD458742 ILH458725:ILH458742 IBL458725:IBL458742 HRP458725:HRP458742 HHT458725:HHT458742 GXX458725:GXX458742 GOB458725:GOB458742 GEF458725:GEF458742 FUJ458725:FUJ458742 FKN458725:FKN458742 FAR458725:FAR458742 EQV458725:EQV458742 EGZ458725:EGZ458742 DXD458725:DXD458742 DNH458725:DNH458742 DDL458725:DDL458742 CTP458725:CTP458742 CJT458725:CJT458742 BZX458725:BZX458742 BQB458725:BQB458742 BGF458725:BGF458742 AWJ458725:AWJ458742 AMN458725:AMN458742 ACR458725:ACR458742 SV458725:SV458742 IZ458725:IZ458742 D458725:D458742 WVL393189:WVL393206 WLP393189:WLP393206 WBT393189:WBT393206 VRX393189:VRX393206 VIB393189:VIB393206 UYF393189:UYF393206 UOJ393189:UOJ393206 UEN393189:UEN393206 TUR393189:TUR393206 TKV393189:TKV393206 TAZ393189:TAZ393206 SRD393189:SRD393206 SHH393189:SHH393206 RXL393189:RXL393206 RNP393189:RNP393206 RDT393189:RDT393206 QTX393189:QTX393206 QKB393189:QKB393206 QAF393189:QAF393206 PQJ393189:PQJ393206 PGN393189:PGN393206 OWR393189:OWR393206 OMV393189:OMV393206 OCZ393189:OCZ393206 NTD393189:NTD393206 NJH393189:NJH393206 MZL393189:MZL393206 MPP393189:MPP393206 MFT393189:MFT393206 LVX393189:LVX393206 LMB393189:LMB393206 LCF393189:LCF393206 KSJ393189:KSJ393206 KIN393189:KIN393206 JYR393189:JYR393206 JOV393189:JOV393206 JEZ393189:JEZ393206 IVD393189:IVD393206 ILH393189:ILH393206 IBL393189:IBL393206 HRP393189:HRP393206 HHT393189:HHT393206 GXX393189:GXX393206 GOB393189:GOB393206 GEF393189:GEF393206 FUJ393189:FUJ393206 FKN393189:FKN393206 FAR393189:FAR393206 EQV393189:EQV393206 EGZ393189:EGZ393206 DXD393189:DXD393206 DNH393189:DNH393206 DDL393189:DDL393206 CTP393189:CTP393206 CJT393189:CJT393206 BZX393189:BZX393206 BQB393189:BQB393206 BGF393189:BGF393206 AWJ393189:AWJ393206 AMN393189:AMN393206 ACR393189:ACR393206 SV393189:SV393206 IZ393189:IZ393206 D393189:D393206 WVL327653:WVL327670 WLP327653:WLP327670 WBT327653:WBT327670 VRX327653:VRX327670 VIB327653:VIB327670 UYF327653:UYF327670 UOJ327653:UOJ327670 UEN327653:UEN327670 TUR327653:TUR327670 TKV327653:TKV327670 TAZ327653:TAZ327670 SRD327653:SRD327670 SHH327653:SHH327670 RXL327653:RXL327670 RNP327653:RNP327670 RDT327653:RDT327670 QTX327653:QTX327670 QKB327653:QKB327670 QAF327653:QAF327670 PQJ327653:PQJ327670 PGN327653:PGN327670 OWR327653:OWR327670 OMV327653:OMV327670 OCZ327653:OCZ327670 NTD327653:NTD327670 NJH327653:NJH327670 MZL327653:MZL327670 MPP327653:MPP327670 MFT327653:MFT327670 LVX327653:LVX327670 LMB327653:LMB327670 LCF327653:LCF327670 KSJ327653:KSJ327670 KIN327653:KIN327670 JYR327653:JYR327670 JOV327653:JOV327670 JEZ327653:JEZ327670 IVD327653:IVD327670 ILH327653:ILH327670 IBL327653:IBL327670 HRP327653:HRP327670 HHT327653:HHT327670 GXX327653:GXX327670 GOB327653:GOB327670 GEF327653:GEF327670 FUJ327653:FUJ327670 FKN327653:FKN327670 FAR327653:FAR327670 EQV327653:EQV327670 EGZ327653:EGZ327670 DXD327653:DXD327670 DNH327653:DNH327670 DDL327653:DDL327670 CTP327653:CTP327670 CJT327653:CJT327670 BZX327653:BZX327670 BQB327653:BQB327670 BGF327653:BGF327670 AWJ327653:AWJ327670 AMN327653:AMN327670 ACR327653:ACR327670 SV327653:SV327670 IZ327653:IZ327670 D327653:D327670 WVL262117:WVL262134 WLP262117:WLP262134 WBT262117:WBT262134 VRX262117:VRX262134 VIB262117:VIB262134 UYF262117:UYF262134 UOJ262117:UOJ262134 UEN262117:UEN262134 TUR262117:TUR262134 TKV262117:TKV262134 TAZ262117:TAZ262134 SRD262117:SRD262134 SHH262117:SHH262134 RXL262117:RXL262134 RNP262117:RNP262134 RDT262117:RDT262134 QTX262117:QTX262134 QKB262117:QKB262134 QAF262117:QAF262134 PQJ262117:PQJ262134 PGN262117:PGN262134 OWR262117:OWR262134 OMV262117:OMV262134 OCZ262117:OCZ262134 NTD262117:NTD262134 NJH262117:NJH262134 MZL262117:MZL262134 MPP262117:MPP262134 MFT262117:MFT262134 LVX262117:LVX262134 LMB262117:LMB262134 LCF262117:LCF262134 KSJ262117:KSJ262134 KIN262117:KIN262134 JYR262117:JYR262134 JOV262117:JOV262134 JEZ262117:JEZ262134 IVD262117:IVD262134 ILH262117:ILH262134 IBL262117:IBL262134 HRP262117:HRP262134 HHT262117:HHT262134 GXX262117:GXX262134 GOB262117:GOB262134 GEF262117:GEF262134 FUJ262117:FUJ262134 FKN262117:FKN262134 FAR262117:FAR262134 EQV262117:EQV262134 EGZ262117:EGZ262134 DXD262117:DXD262134 DNH262117:DNH262134 DDL262117:DDL262134 CTP262117:CTP262134 CJT262117:CJT262134 BZX262117:BZX262134 BQB262117:BQB262134 BGF262117:BGF262134 AWJ262117:AWJ262134 AMN262117:AMN262134 ACR262117:ACR262134 SV262117:SV262134 IZ262117:IZ262134 D262117:D262134 WVL196581:WVL196598 WLP196581:WLP196598 WBT196581:WBT196598 VRX196581:VRX196598 VIB196581:VIB196598 UYF196581:UYF196598 UOJ196581:UOJ196598 UEN196581:UEN196598 TUR196581:TUR196598 TKV196581:TKV196598 TAZ196581:TAZ196598 SRD196581:SRD196598 SHH196581:SHH196598 RXL196581:RXL196598 RNP196581:RNP196598 RDT196581:RDT196598 QTX196581:QTX196598 QKB196581:QKB196598 QAF196581:QAF196598 PQJ196581:PQJ196598 PGN196581:PGN196598 OWR196581:OWR196598 OMV196581:OMV196598 OCZ196581:OCZ196598 NTD196581:NTD196598 NJH196581:NJH196598 MZL196581:MZL196598 MPP196581:MPP196598 MFT196581:MFT196598 LVX196581:LVX196598 LMB196581:LMB196598 LCF196581:LCF196598 KSJ196581:KSJ196598 KIN196581:KIN196598 JYR196581:JYR196598 JOV196581:JOV196598 JEZ196581:JEZ196598 IVD196581:IVD196598 ILH196581:ILH196598 IBL196581:IBL196598 HRP196581:HRP196598 HHT196581:HHT196598 GXX196581:GXX196598 GOB196581:GOB196598 GEF196581:GEF196598 FUJ196581:FUJ196598 FKN196581:FKN196598 FAR196581:FAR196598 EQV196581:EQV196598 EGZ196581:EGZ196598 DXD196581:DXD196598 DNH196581:DNH196598 DDL196581:DDL196598 CTP196581:CTP196598 CJT196581:CJT196598 BZX196581:BZX196598 BQB196581:BQB196598 BGF196581:BGF196598 AWJ196581:AWJ196598 AMN196581:AMN196598 ACR196581:ACR196598 SV196581:SV196598 IZ196581:IZ196598 D196581:D196598 WVL131045:WVL131062 WLP131045:WLP131062 WBT131045:WBT131062 VRX131045:VRX131062 VIB131045:VIB131062 UYF131045:UYF131062 UOJ131045:UOJ131062 UEN131045:UEN131062 TUR131045:TUR131062 TKV131045:TKV131062 TAZ131045:TAZ131062 SRD131045:SRD131062 SHH131045:SHH131062 RXL131045:RXL131062 RNP131045:RNP131062 RDT131045:RDT131062 QTX131045:QTX131062 QKB131045:QKB131062 QAF131045:QAF131062 PQJ131045:PQJ131062 PGN131045:PGN131062 OWR131045:OWR131062 OMV131045:OMV131062 OCZ131045:OCZ131062 NTD131045:NTD131062 NJH131045:NJH131062 MZL131045:MZL131062 MPP131045:MPP131062 MFT131045:MFT131062 LVX131045:LVX131062 LMB131045:LMB131062 LCF131045:LCF131062 KSJ131045:KSJ131062 KIN131045:KIN131062 JYR131045:JYR131062 JOV131045:JOV131062 JEZ131045:JEZ131062 IVD131045:IVD131062 ILH131045:ILH131062 IBL131045:IBL131062 HRP131045:HRP131062 HHT131045:HHT131062 GXX131045:GXX131062 GOB131045:GOB131062 GEF131045:GEF131062 FUJ131045:FUJ131062 FKN131045:FKN131062 FAR131045:FAR131062 EQV131045:EQV131062 EGZ131045:EGZ131062 DXD131045:DXD131062 DNH131045:DNH131062 DDL131045:DDL131062 CTP131045:CTP131062 CJT131045:CJT131062 BZX131045:BZX131062 BQB131045:BQB131062 BGF131045:BGF131062 AWJ131045:AWJ131062 AMN131045:AMN131062 ACR131045:ACR131062 SV131045:SV131062 IZ131045:IZ131062 D131045:D131062 WVL65509:WVL65526 WLP65509:WLP65526 WBT65509:WBT65526 VRX65509:VRX65526 VIB65509:VIB65526 UYF65509:UYF65526 UOJ65509:UOJ65526 UEN65509:UEN65526 TUR65509:TUR65526 TKV65509:TKV65526 TAZ65509:TAZ65526 SRD65509:SRD65526 SHH65509:SHH65526 RXL65509:RXL65526 RNP65509:RNP65526 RDT65509:RDT65526 QTX65509:QTX65526 QKB65509:QKB65526 QAF65509:QAF65526 PQJ65509:PQJ65526 PGN65509:PGN65526 OWR65509:OWR65526 OMV65509:OMV65526 OCZ65509:OCZ65526 NTD65509:NTD65526 NJH65509:NJH65526 MZL65509:MZL65526 MPP65509:MPP65526 MFT65509:MFT65526 LVX65509:LVX65526 LMB65509:LMB65526 LCF65509:LCF65526 KSJ65509:KSJ65526 KIN65509:KIN65526 JYR65509:JYR65526 JOV65509:JOV65526 JEZ65509:JEZ65526 IVD65509:IVD65526 ILH65509:ILH65526 IBL65509:IBL65526 HRP65509:HRP65526 HHT65509:HHT65526 GXX65509:GXX65526 GOB65509:GOB65526 GEF65509:GEF65526 FUJ65509:FUJ65526 FKN65509:FKN65526 FAR65509:FAR65526 EQV65509:EQV65526 EGZ65509:EGZ65526 DXD65509:DXD65526 DNH65509:DNH65526 DDL65509:DDL65526 CTP65509:CTP65526 CJT65509:CJT65526 BZX65509:BZX65526 BQB65509:BQB65526 BGF65509:BGF65526 AWJ65509:AWJ65526 AMN65509:AMN65526 ACR65509:ACR65526 SV65509:SV65526 IZ65509:IZ65526 D65509:D65526 IZ9:IZ15 SV9:SV15 ACR9:ACR15 AMN9:AMN15 AWJ9:AWJ15 BGF9:BGF15 BQB9:BQB15 BZX9:BZX15 CJT9:CJT15 CTP9:CTP15 DDL9:DDL15 DNH9:DNH15 DXD9:DXD15 EGZ9:EGZ15 EQV9:EQV15 FAR9:FAR15 FKN9:FKN15 FUJ9:FUJ15 GEF9:GEF15 GOB9:GOB15 GXX9:GXX15 HHT9:HHT15 HRP9:HRP15 IBL9:IBL15 ILH9:ILH15 IVD9:IVD15 JEZ9:JEZ15 JOV9:JOV15 JYR9:JYR15 KIN9:KIN15 KSJ9:KSJ15 LCF9:LCF15 LMB9:LMB15 LVX9:LVX15 MFT9:MFT15 MPP9:MPP15 MZL9:MZL15 NJH9:NJH15 NTD9:NTD15 OCZ9:OCZ15 OMV9:OMV15 OWR9:OWR15 PGN9:PGN15 PQJ9:PQJ15 QAF9:QAF15 QKB9:QKB15 QTX9:QTX15 RDT9:RDT15 RNP9:RNP15 RXL9:RXL15 SHH9:SHH15 SRD9:SRD15 TAZ9:TAZ15 TKV9:TKV15 TUR9:TUR15 UEN9:UEN15 UOJ9:UOJ15 UYF9:UYF15 VIB9:VIB15 VRX9:VRX15 WBT9:WBT15 WLP9:WLP15 WVL9:WVL15 D9:D15">
      <formula1>ValidAccount</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M983013:WVM983053 WLQ983013:WLQ983053 WBU983013:WBU983053 VRY983013:VRY983053 VIC983013:VIC983053 UYG983013:UYG983053 UOK983013:UOK983053 UEO983013:UEO983053 TUS983013:TUS983053 TKW983013:TKW983053 TBA983013:TBA983053 SRE983013:SRE983053 SHI983013:SHI983053 RXM983013:RXM983053 RNQ983013:RNQ983053 RDU983013:RDU983053 QTY983013:QTY983053 QKC983013:QKC983053 QAG983013:QAG983053 PQK983013:PQK983053 PGO983013:PGO983053 OWS983013:OWS983053 OMW983013:OMW983053 ODA983013:ODA983053 NTE983013:NTE983053 NJI983013:NJI983053 MZM983013:MZM983053 MPQ983013:MPQ983053 MFU983013:MFU983053 LVY983013:LVY983053 LMC983013:LMC983053 LCG983013:LCG983053 KSK983013:KSK983053 KIO983013:KIO983053 JYS983013:JYS983053 JOW983013:JOW983053 JFA983013:JFA983053 IVE983013:IVE983053 ILI983013:ILI983053 IBM983013:IBM983053 HRQ983013:HRQ983053 HHU983013:HHU983053 GXY983013:GXY983053 GOC983013:GOC983053 GEG983013:GEG983053 FUK983013:FUK983053 FKO983013:FKO983053 FAS983013:FAS983053 EQW983013:EQW983053 EHA983013:EHA983053 DXE983013:DXE983053 DNI983013:DNI983053 DDM983013:DDM983053 CTQ983013:CTQ983053 CJU983013:CJU983053 BZY983013:BZY983053 BQC983013:BQC983053 BGG983013:BGG983053 AWK983013:AWK983053 AMO983013:AMO983053 ACS983013:ACS983053 SW983013:SW983053 JA983013:JA983053 E983013:E983053 WVM917477:WVM917517 WLQ917477:WLQ917517 WBU917477:WBU917517 VRY917477:VRY917517 VIC917477:VIC917517 UYG917477:UYG917517 UOK917477:UOK917517 UEO917477:UEO917517 TUS917477:TUS917517 TKW917477:TKW917517 TBA917477:TBA917517 SRE917477:SRE917517 SHI917477:SHI917517 RXM917477:RXM917517 RNQ917477:RNQ917517 RDU917477:RDU917517 QTY917477:QTY917517 QKC917477:QKC917517 QAG917477:QAG917517 PQK917477:PQK917517 PGO917477:PGO917517 OWS917477:OWS917517 OMW917477:OMW917517 ODA917477:ODA917517 NTE917477:NTE917517 NJI917477:NJI917517 MZM917477:MZM917517 MPQ917477:MPQ917517 MFU917477:MFU917517 LVY917477:LVY917517 LMC917477:LMC917517 LCG917477:LCG917517 KSK917477:KSK917517 KIO917477:KIO917517 JYS917477:JYS917517 JOW917477:JOW917517 JFA917477:JFA917517 IVE917477:IVE917517 ILI917477:ILI917517 IBM917477:IBM917517 HRQ917477:HRQ917517 HHU917477:HHU917517 GXY917477:GXY917517 GOC917477:GOC917517 GEG917477:GEG917517 FUK917477:FUK917517 FKO917477:FKO917517 FAS917477:FAS917517 EQW917477:EQW917517 EHA917477:EHA917517 DXE917477:DXE917517 DNI917477:DNI917517 DDM917477:DDM917517 CTQ917477:CTQ917517 CJU917477:CJU917517 BZY917477:BZY917517 BQC917477:BQC917517 BGG917477:BGG917517 AWK917477:AWK917517 AMO917477:AMO917517 ACS917477:ACS917517 SW917477:SW917517 JA917477:JA917517 E917477:E917517 WVM851941:WVM851981 WLQ851941:WLQ851981 WBU851941:WBU851981 VRY851941:VRY851981 VIC851941:VIC851981 UYG851941:UYG851981 UOK851941:UOK851981 UEO851941:UEO851981 TUS851941:TUS851981 TKW851941:TKW851981 TBA851941:TBA851981 SRE851941:SRE851981 SHI851941:SHI851981 RXM851941:RXM851981 RNQ851941:RNQ851981 RDU851941:RDU851981 QTY851941:QTY851981 QKC851941:QKC851981 QAG851941:QAG851981 PQK851941:PQK851981 PGO851941:PGO851981 OWS851941:OWS851981 OMW851941:OMW851981 ODA851941:ODA851981 NTE851941:NTE851981 NJI851941:NJI851981 MZM851941:MZM851981 MPQ851941:MPQ851981 MFU851941:MFU851981 LVY851941:LVY851981 LMC851941:LMC851981 LCG851941:LCG851981 KSK851941:KSK851981 KIO851941:KIO851981 JYS851941:JYS851981 JOW851941:JOW851981 JFA851941:JFA851981 IVE851941:IVE851981 ILI851941:ILI851981 IBM851941:IBM851981 HRQ851941:HRQ851981 HHU851941:HHU851981 GXY851941:GXY851981 GOC851941:GOC851981 GEG851941:GEG851981 FUK851941:FUK851981 FKO851941:FKO851981 FAS851941:FAS851981 EQW851941:EQW851981 EHA851941:EHA851981 DXE851941:DXE851981 DNI851941:DNI851981 DDM851941:DDM851981 CTQ851941:CTQ851981 CJU851941:CJU851981 BZY851941:BZY851981 BQC851941:BQC851981 BGG851941:BGG851981 AWK851941:AWK851981 AMO851941:AMO851981 ACS851941:ACS851981 SW851941:SW851981 JA851941:JA851981 E851941:E851981 WVM786405:WVM786445 WLQ786405:WLQ786445 WBU786405:WBU786445 VRY786405:VRY786445 VIC786405:VIC786445 UYG786405:UYG786445 UOK786405:UOK786445 UEO786405:UEO786445 TUS786405:TUS786445 TKW786405:TKW786445 TBA786405:TBA786445 SRE786405:SRE786445 SHI786405:SHI786445 RXM786405:RXM786445 RNQ786405:RNQ786445 RDU786405:RDU786445 QTY786405:QTY786445 QKC786405:QKC786445 QAG786405:QAG786445 PQK786405:PQK786445 PGO786405:PGO786445 OWS786405:OWS786445 OMW786405:OMW786445 ODA786405:ODA786445 NTE786405:NTE786445 NJI786405:NJI786445 MZM786405:MZM786445 MPQ786405:MPQ786445 MFU786405:MFU786445 LVY786405:LVY786445 LMC786405:LMC786445 LCG786405:LCG786445 KSK786405:KSK786445 KIO786405:KIO786445 JYS786405:JYS786445 JOW786405:JOW786445 JFA786405:JFA786445 IVE786405:IVE786445 ILI786405:ILI786445 IBM786405:IBM786445 HRQ786405:HRQ786445 HHU786405:HHU786445 GXY786405:GXY786445 GOC786405:GOC786445 GEG786405:GEG786445 FUK786405:FUK786445 FKO786405:FKO786445 FAS786405:FAS786445 EQW786405:EQW786445 EHA786405:EHA786445 DXE786405:DXE786445 DNI786405:DNI786445 DDM786405:DDM786445 CTQ786405:CTQ786445 CJU786405:CJU786445 BZY786405:BZY786445 BQC786405:BQC786445 BGG786405:BGG786445 AWK786405:AWK786445 AMO786405:AMO786445 ACS786405:ACS786445 SW786405:SW786445 JA786405:JA786445 E786405:E786445 WVM720869:WVM720909 WLQ720869:WLQ720909 WBU720869:WBU720909 VRY720869:VRY720909 VIC720869:VIC720909 UYG720869:UYG720909 UOK720869:UOK720909 UEO720869:UEO720909 TUS720869:TUS720909 TKW720869:TKW720909 TBA720869:TBA720909 SRE720869:SRE720909 SHI720869:SHI720909 RXM720869:RXM720909 RNQ720869:RNQ720909 RDU720869:RDU720909 QTY720869:QTY720909 QKC720869:QKC720909 QAG720869:QAG720909 PQK720869:PQK720909 PGO720869:PGO720909 OWS720869:OWS720909 OMW720869:OMW720909 ODA720869:ODA720909 NTE720869:NTE720909 NJI720869:NJI720909 MZM720869:MZM720909 MPQ720869:MPQ720909 MFU720869:MFU720909 LVY720869:LVY720909 LMC720869:LMC720909 LCG720869:LCG720909 KSK720869:KSK720909 KIO720869:KIO720909 JYS720869:JYS720909 JOW720869:JOW720909 JFA720869:JFA720909 IVE720869:IVE720909 ILI720869:ILI720909 IBM720869:IBM720909 HRQ720869:HRQ720909 HHU720869:HHU720909 GXY720869:GXY720909 GOC720869:GOC720909 GEG720869:GEG720909 FUK720869:FUK720909 FKO720869:FKO720909 FAS720869:FAS720909 EQW720869:EQW720909 EHA720869:EHA720909 DXE720869:DXE720909 DNI720869:DNI720909 DDM720869:DDM720909 CTQ720869:CTQ720909 CJU720869:CJU720909 BZY720869:BZY720909 BQC720869:BQC720909 BGG720869:BGG720909 AWK720869:AWK720909 AMO720869:AMO720909 ACS720869:ACS720909 SW720869:SW720909 JA720869:JA720909 E720869:E720909 WVM655333:WVM655373 WLQ655333:WLQ655373 WBU655333:WBU655373 VRY655333:VRY655373 VIC655333:VIC655373 UYG655333:UYG655373 UOK655333:UOK655373 UEO655333:UEO655373 TUS655333:TUS655373 TKW655333:TKW655373 TBA655333:TBA655373 SRE655333:SRE655373 SHI655333:SHI655373 RXM655333:RXM655373 RNQ655333:RNQ655373 RDU655333:RDU655373 QTY655333:QTY655373 QKC655333:QKC655373 QAG655333:QAG655373 PQK655333:PQK655373 PGO655333:PGO655373 OWS655333:OWS655373 OMW655333:OMW655373 ODA655333:ODA655373 NTE655333:NTE655373 NJI655333:NJI655373 MZM655333:MZM655373 MPQ655333:MPQ655373 MFU655333:MFU655373 LVY655333:LVY655373 LMC655333:LMC655373 LCG655333:LCG655373 KSK655333:KSK655373 KIO655333:KIO655373 JYS655333:JYS655373 JOW655333:JOW655373 JFA655333:JFA655373 IVE655333:IVE655373 ILI655333:ILI655373 IBM655333:IBM655373 HRQ655333:HRQ655373 HHU655333:HHU655373 GXY655333:GXY655373 GOC655333:GOC655373 GEG655333:GEG655373 FUK655333:FUK655373 FKO655333:FKO655373 FAS655333:FAS655373 EQW655333:EQW655373 EHA655333:EHA655373 DXE655333:DXE655373 DNI655333:DNI655373 DDM655333:DDM655373 CTQ655333:CTQ655373 CJU655333:CJU655373 BZY655333:BZY655373 BQC655333:BQC655373 BGG655333:BGG655373 AWK655333:AWK655373 AMO655333:AMO655373 ACS655333:ACS655373 SW655333:SW655373 JA655333:JA655373 E655333:E655373 WVM589797:WVM589837 WLQ589797:WLQ589837 WBU589797:WBU589837 VRY589797:VRY589837 VIC589797:VIC589837 UYG589797:UYG589837 UOK589797:UOK589837 UEO589797:UEO589837 TUS589797:TUS589837 TKW589797:TKW589837 TBA589797:TBA589837 SRE589797:SRE589837 SHI589797:SHI589837 RXM589797:RXM589837 RNQ589797:RNQ589837 RDU589797:RDU589837 QTY589797:QTY589837 QKC589797:QKC589837 QAG589797:QAG589837 PQK589797:PQK589837 PGO589797:PGO589837 OWS589797:OWS589837 OMW589797:OMW589837 ODA589797:ODA589837 NTE589797:NTE589837 NJI589797:NJI589837 MZM589797:MZM589837 MPQ589797:MPQ589837 MFU589797:MFU589837 LVY589797:LVY589837 LMC589797:LMC589837 LCG589797:LCG589837 KSK589797:KSK589837 KIO589797:KIO589837 JYS589797:JYS589837 JOW589797:JOW589837 JFA589797:JFA589837 IVE589797:IVE589837 ILI589797:ILI589837 IBM589797:IBM589837 HRQ589797:HRQ589837 HHU589797:HHU589837 GXY589797:GXY589837 GOC589797:GOC589837 GEG589797:GEG589837 FUK589797:FUK589837 FKO589797:FKO589837 FAS589797:FAS589837 EQW589797:EQW589837 EHA589797:EHA589837 DXE589797:DXE589837 DNI589797:DNI589837 DDM589797:DDM589837 CTQ589797:CTQ589837 CJU589797:CJU589837 BZY589797:BZY589837 BQC589797:BQC589837 BGG589797:BGG589837 AWK589797:AWK589837 AMO589797:AMO589837 ACS589797:ACS589837 SW589797:SW589837 JA589797:JA589837 E589797:E589837 WVM524261:WVM524301 WLQ524261:WLQ524301 WBU524261:WBU524301 VRY524261:VRY524301 VIC524261:VIC524301 UYG524261:UYG524301 UOK524261:UOK524301 UEO524261:UEO524301 TUS524261:TUS524301 TKW524261:TKW524301 TBA524261:TBA524301 SRE524261:SRE524301 SHI524261:SHI524301 RXM524261:RXM524301 RNQ524261:RNQ524301 RDU524261:RDU524301 QTY524261:QTY524301 QKC524261:QKC524301 QAG524261:QAG524301 PQK524261:PQK524301 PGO524261:PGO524301 OWS524261:OWS524301 OMW524261:OMW524301 ODA524261:ODA524301 NTE524261:NTE524301 NJI524261:NJI524301 MZM524261:MZM524301 MPQ524261:MPQ524301 MFU524261:MFU524301 LVY524261:LVY524301 LMC524261:LMC524301 LCG524261:LCG524301 KSK524261:KSK524301 KIO524261:KIO524301 JYS524261:JYS524301 JOW524261:JOW524301 JFA524261:JFA524301 IVE524261:IVE524301 ILI524261:ILI524301 IBM524261:IBM524301 HRQ524261:HRQ524301 HHU524261:HHU524301 GXY524261:GXY524301 GOC524261:GOC524301 GEG524261:GEG524301 FUK524261:FUK524301 FKO524261:FKO524301 FAS524261:FAS524301 EQW524261:EQW524301 EHA524261:EHA524301 DXE524261:DXE524301 DNI524261:DNI524301 DDM524261:DDM524301 CTQ524261:CTQ524301 CJU524261:CJU524301 BZY524261:BZY524301 BQC524261:BQC524301 BGG524261:BGG524301 AWK524261:AWK524301 AMO524261:AMO524301 ACS524261:ACS524301 SW524261:SW524301 JA524261:JA524301 E524261:E524301 WVM458725:WVM458765 WLQ458725:WLQ458765 WBU458725:WBU458765 VRY458725:VRY458765 VIC458725:VIC458765 UYG458725:UYG458765 UOK458725:UOK458765 UEO458725:UEO458765 TUS458725:TUS458765 TKW458725:TKW458765 TBA458725:TBA458765 SRE458725:SRE458765 SHI458725:SHI458765 RXM458725:RXM458765 RNQ458725:RNQ458765 RDU458725:RDU458765 QTY458725:QTY458765 QKC458725:QKC458765 QAG458725:QAG458765 PQK458725:PQK458765 PGO458725:PGO458765 OWS458725:OWS458765 OMW458725:OMW458765 ODA458725:ODA458765 NTE458725:NTE458765 NJI458725:NJI458765 MZM458725:MZM458765 MPQ458725:MPQ458765 MFU458725:MFU458765 LVY458725:LVY458765 LMC458725:LMC458765 LCG458725:LCG458765 KSK458725:KSK458765 KIO458725:KIO458765 JYS458725:JYS458765 JOW458725:JOW458765 JFA458725:JFA458765 IVE458725:IVE458765 ILI458725:ILI458765 IBM458725:IBM458765 HRQ458725:HRQ458765 HHU458725:HHU458765 GXY458725:GXY458765 GOC458725:GOC458765 GEG458725:GEG458765 FUK458725:FUK458765 FKO458725:FKO458765 FAS458725:FAS458765 EQW458725:EQW458765 EHA458725:EHA458765 DXE458725:DXE458765 DNI458725:DNI458765 DDM458725:DDM458765 CTQ458725:CTQ458765 CJU458725:CJU458765 BZY458725:BZY458765 BQC458725:BQC458765 BGG458725:BGG458765 AWK458725:AWK458765 AMO458725:AMO458765 ACS458725:ACS458765 SW458725:SW458765 JA458725:JA458765 E458725:E458765 WVM393189:WVM393229 WLQ393189:WLQ393229 WBU393189:WBU393229 VRY393189:VRY393229 VIC393189:VIC393229 UYG393189:UYG393229 UOK393189:UOK393229 UEO393189:UEO393229 TUS393189:TUS393229 TKW393189:TKW393229 TBA393189:TBA393229 SRE393189:SRE393229 SHI393189:SHI393229 RXM393189:RXM393229 RNQ393189:RNQ393229 RDU393189:RDU393229 QTY393189:QTY393229 QKC393189:QKC393229 QAG393189:QAG393229 PQK393189:PQK393229 PGO393189:PGO393229 OWS393189:OWS393229 OMW393189:OMW393229 ODA393189:ODA393229 NTE393189:NTE393229 NJI393189:NJI393229 MZM393189:MZM393229 MPQ393189:MPQ393229 MFU393189:MFU393229 LVY393189:LVY393229 LMC393189:LMC393229 LCG393189:LCG393229 KSK393189:KSK393229 KIO393189:KIO393229 JYS393189:JYS393229 JOW393189:JOW393229 JFA393189:JFA393229 IVE393189:IVE393229 ILI393189:ILI393229 IBM393189:IBM393229 HRQ393189:HRQ393229 HHU393189:HHU393229 GXY393189:GXY393229 GOC393189:GOC393229 GEG393189:GEG393229 FUK393189:FUK393229 FKO393189:FKO393229 FAS393189:FAS393229 EQW393189:EQW393229 EHA393189:EHA393229 DXE393189:DXE393229 DNI393189:DNI393229 DDM393189:DDM393229 CTQ393189:CTQ393229 CJU393189:CJU393229 BZY393189:BZY393229 BQC393189:BQC393229 BGG393189:BGG393229 AWK393189:AWK393229 AMO393189:AMO393229 ACS393189:ACS393229 SW393189:SW393229 JA393189:JA393229 E393189:E393229 WVM327653:WVM327693 WLQ327653:WLQ327693 WBU327653:WBU327693 VRY327653:VRY327693 VIC327653:VIC327693 UYG327653:UYG327693 UOK327653:UOK327693 UEO327653:UEO327693 TUS327653:TUS327693 TKW327653:TKW327693 TBA327653:TBA327693 SRE327653:SRE327693 SHI327653:SHI327693 RXM327653:RXM327693 RNQ327653:RNQ327693 RDU327653:RDU327693 QTY327653:QTY327693 QKC327653:QKC327693 QAG327653:QAG327693 PQK327653:PQK327693 PGO327653:PGO327693 OWS327653:OWS327693 OMW327653:OMW327693 ODA327653:ODA327693 NTE327653:NTE327693 NJI327653:NJI327693 MZM327653:MZM327693 MPQ327653:MPQ327693 MFU327653:MFU327693 LVY327653:LVY327693 LMC327653:LMC327693 LCG327653:LCG327693 KSK327653:KSK327693 KIO327653:KIO327693 JYS327653:JYS327693 JOW327653:JOW327693 JFA327653:JFA327693 IVE327653:IVE327693 ILI327653:ILI327693 IBM327653:IBM327693 HRQ327653:HRQ327693 HHU327653:HHU327693 GXY327653:GXY327693 GOC327653:GOC327693 GEG327653:GEG327693 FUK327653:FUK327693 FKO327653:FKO327693 FAS327653:FAS327693 EQW327653:EQW327693 EHA327653:EHA327693 DXE327653:DXE327693 DNI327653:DNI327693 DDM327653:DDM327693 CTQ327653:CTQ327693 CJU327653:CJU327693 BZY327653:BZY327693 BQC327653:BQC327693 BGG327653:BGG327693 AWK327653:AWK327693 AMO327653:AMO327693 ACS327653:ACS327693 SW327653:SW327693 JA327653:JA327693 E327653:E327693 WVM262117:WVM262157 WLQ262117:WLQ262157 WBU262117:WBU262157 VRY262117:VRY262157 VIC262117:VIC262157 UYG262117:UYG262157 UOK262117:UOK262157 UEO262117:UEO262157 TUS262117:TUS262157 TKW262117:TKW262157 TBA262117:TBA262157 SRE262117:SRE262157 SHI262117:SHI262157 RXM262117:RXM262157 RNQ262117:RNQ262157 RDU262117:RDU262157 QTY262117:QTY262157 QKC262117:QKC262157 QAG262117:QAG262157 PQK262117:PQK262157 PGO262117:PGO262157 OWS262117:OWS262157 OMW262117:OMW262157 ODA262117:ODA262157 NTE262117:NTE262157 NJI262117:NJI262157 MZM262117:MZM262157 MPQ262117:MPQ262157 MFU262117:MFU262157 LVY262117:LVY262157 LMC262117:LMC262157 LCG262117:LCG262157 KSK262117:KSK262157 KIO262117:KIO262157 JYS262117:JYS262157 JOW262117:JOW262157 JFA262117:JFA262157 IVE262117:IVE262157 ILI262117:ILI262157 IBM262117:IBM262157 HRQ262117:HRQ262157 HHU262117:HHU262157 GXY262117:GXY262157 GOC262117:GOC262157 GEG262117:GEG262157 FUK262117:FUK262157 FKO262117:FKO262157 FAS262117:FAS262157 EQW262117:EQW262157 EHA262117:EHA262157 DXE262117:DXE262157 DNI262117:DNI262157 DDM262117:DDM262157 CTQ262117:CTQ262157 CJU262117:CJU262157 BZY262117:BZY262157 BQC262117:BQC262157 BGG262117:BGG262157 AWK262117:AWK262157 AMO262117:AMO262157 ACS262117:ACS262157 SW262117:SW262157 JA262117:JA262157 E262117:E262157 WVM196581:WVM196621 WLQ196581:WLQ196621 WBU196581:WBU196621 VRY196581:VRY196621 VIC196581:VIC196621 UYG196581:UYG196621 UOK196581:UOK196621 UEO196581:UEO196621 TUS196581:TUS196621 TKW196581:TKW196621 TBA196581:TBA196621 SRE196581:SRE196621 SHI196581:SHI196621 RXM196581:RXM196621 RNQ196581:RNQ196621 RDU196581:RDU196621 QTY196581:QTY196621 QKC196581:QKC196621 QAG196581:QAG196621 PQK196581:PQK196621 PGO196581:PGO196621 OWS196581:OWS196621 OMW196581:OMW196621 ODA196581:ODA196621 NTE196581:NTE196621 NJI196581:NJI196621 MZM196581:MZM196621 MPQ196581:MPQ196621 MFU196581:MFU196621 LVY196581:LVY196621 LMC196581:LMC196621 LCG196581:LCG196621 KSK196581:KSK196621 KIO196581:KIO196621 JYS196581:JYS196621 JOW196581:JOW196621 JFA196581:JFA196621 IVE196581:IVE196621 ILI196581:ILI196621 IBM196581:IBM196621 HRQ196581:HRQ196621 HHU196581:HHU196621 GXY196581:GXY196621 GOC196581:GOC196621 GEG196581:GEG196621 FUK196581:FUK196621 FKO196581:FKO196621 FAS196581:FAS196621 EQW196581:EQW196621 EHA196581:EHA196621 DXE196581:DXE196621 DNI196581:DNI196621 DDM196581:DDM196621 CTQ196581:CTQ196621 CJU196581:CJU196621 BZY196581:BZY196621 BQC196581:BQC196621 BGG196581:BGG196621 AWK196581:AWK196621 AMO196581:AMO196621 ACS196581:ACS196621 SW196581:SW196621 JA196581:JA196621 E196581:E196621 WVM131045:WVM131085 WLQ131045:WLQ131085 WBU131045:WBU131085 VRY131045:VRY131085 VIC131045:VIC131085 UYG131045:UYG131085 UOK131045:UOK131085 UEO131045:UEO131085 TUS131045:TUS131085 TKW131045:TKW131085 TBA131045:TBA131085 SRE131045:SRE131085 SHI131045:SHI131085 RXM131045:RXM131085 RNQ131045:RNQ131085 RDU131045:RDU131085 QTY131045:QTY131085 QKC131045:QKC131085 QAG131045:QAG131085 PQK131045:PQK131085 PGO131045:PGO131085 OWS131045:OWS131085 OMW131045:OMW131085 ODA131045:ODA131085 NTE131045:NTE131085 NJI131045:NJI131085 MZM131045:MZM131085 MPQ131045:MPQ131085 MFU131045:MFU131085 LVY131045:LVY131085 LMC131045:LMC131085 LCG131045:LCG131085 KSK131045:KSK131085 KIO131045:KIO131085 JYS131045:JYS131085 JOW131045:JOW131085 JFA131045:JFA131085 IVE131045:IVE131085 ILI131045:ILI131085 IBM131045:IBM131085 HRQ131045:HRQ131085 HHU131045:HHU131085 GXY131045:GXY131085 GOC131045:GOC131085 GEG131045:GEG131085 FUK131045:FUK131085 FKO131045:FKO131085 FAS131045:FAS131085 EQW131045:EQW131085 EHA131045:EHA131085 DXE131045:DXE131085 DNI131045:DNI131085 DDM131045:DDM131085 CTQ131045:CTQ131085 CJU131045:CJU131085 BZY131045:BZY131085 BQC131045:BQC131085 BGG131045:BGG131085 AWK131045:AWK131085 AMO131045:AMO131085 ACS131045:ACS131085 SW131045:SW131085 JA131045:JA131085 E131045:E131085 WVM65509:WVM65549 WLQ65509:WLQ65549 WBU65509:WBU65549 VRY65509:VRY65549 VIC65509:VIC65549 UYG65509:UYG65549 UOK65509:UOK65549 UEO65509:UEO65549 TUS65509:TUS65549 TKW65509:TKW65549 TBA65509:TBA65549 SRE65509:SRE65549 SHI65509:SHI65549 RXM65509:RXM65549 RNQ65509:RNQ65549 RDU65509:RDU65549 QTY65509:QTY65549 QKC65509:QKC65549 QAG65509:QAG65549 PQK65509:PQK65549 PGO65509:PGO65549 OWS65509:OWS65549 OMW65509:OMW65549 ODA65509:ODA65549 NTE65509:NTE65549 NJI65509:NJI65549 MZM65509:MZM65549 MPQ65509:MPQ65549 MFU65509:MFU65549 LVY65509:LVY65549 LMC65509:LMC65549 LCG65509:LCG65549 KSK65509:KSK65549 KIO65509:KIO65549 JYS65509:JYS65549 JOW65509:JOW65549 JFA65509:JFA65549 IVE65509:IVE65549 ILI65509:ILI65549 IBM65509:IBM65549 HRQ65509:HRQ65549 HHU65509:HHU65549 GXY65509:GXY65549 GOC65509:GOC65549 GEG65509:GEG65549 FUK65509:FUK65549 FKO65509:FKO65549 FAS65509:FAS65549 EQW65509:EQW65549 EHA65509:EHA65549 DXE65509:DXE65549 DNI65509:DNI65549 DDM65509:DDM65549 CTQ65509:CTQ65549 CJU65509:CJU65549 BZY65509:BZY65549 BQC65509:BQC65549 BGG65509:BGG65549 AWK65509:AWK65549 AMO65509:AMO65549 ACS65509:ACS65549 SW65509:SW65549 JA65509:JA65549 E65509:E65549 JA9:JA19 SW9:SW19 ACS9:ACS19 AMO9:AMO19 AWK9:AWK19 BGG9:BGG19 BQC9:BQC19 BZY9:BZY19 CJU9:CJU19 CTQ9:CTQ19 DDM9:DDM19 DNI9:DNI19 DXE9:DXE19 EHA9:EHA19 EQW9:EQW19 FAS9:FAS19 FKO9:FKO19 FUK9:FUK19 GEG9:GEG19 GOC9:GOC19 GXY9:GXY19 HHU9:HHU19 HRQ9:HRQ19 IBM9:IBM19 ILI9:ILI19 IVE9:IVE19 JFA9:JFA19 JOW9:JOW19 JYS9:JYS19 KIO9:KIO19 KSK9:KSK19 LCG9:LCG19 LMC9:LMC19 LVY9:LVY19 MFU9:MFU19 MPQ9:MPQ19 MZM9:MZM19 NJI9:NJI19 NTE9:NTE19 ODA9:ODA19 OMW9:OMW19 OWS9:OWS19 PGO9:PGO19 PQK9:PQK19 QAG9:QAG19 QKC9:QKC19 QTY9:QTY19 RDU9:RDU19 RNQ9:RNQ19 RXM9:RXM19 SHI9:SHI19 SRE9:SRE19 TBA9:TBA19 TKW9:TKW19 TUS9:TUS19 UEO9:UEO19 UOK9:UOK19 UYG9:UYG19 VIC9:VIC19 VRY9:VRY19 WBU9:WBU19 WLQ9:WLQ19 WVM9:WVM19 E9:E15">
      <formula1>"1, 2, 3"</formula1>
    </dataValidation>
    <dataValidation type="list" allowBlank="1" showInputMessage="1" showErrorMessage="1" errorTitle="Adjustment Type Entry Error" error="An invalid adjustment type was entered._x000a__x000a_Valid values are 1, 2, or 3." sqref="E16:E30">
      <formula1>"1,2,3"</formula1>
    </dataValidation>
    <dataValidation type="list" allowBlank="1" showInputMessage="1" showErrorMessage="1" errorTitle="Account Input Error" error="The account number entered is not valid." sqref="D16:D30">
      <formula1>ValidAccount</formula1>
    </dataValidation>
  </dataValidations>
  <pageMargins left="1" right="0.25" top="1.25" bottom="0.5" header="0.5" footer="0.25"/>
  <pageSetup scale="70" orientation="portrait" r:id="rId1"/>
  <headerFooter scaleWithDoc="0" alignWithMargins="0">
    <oddHeader>&amp;R&amp;"Times New Roman,Regular"PacifiCorp Docket UE-100749
Exhibit No. ___ (MDF-2)
Page &amp;P of &amp;N
Revised 12/6/10</oddHeader>
  </headerFooter>
  <drawing r:id="rId2"/>
</worksheet>
</file>

<file path=xl/worksheets/sheet46.xml><?xml version="1.0" encoding="utf-8"?>
<worksheet xmlns="http://schemas.openxmlformats.org/spreadsheetml/2006/main" xmlns:r="http://schemas.openxmlformats.org/officeDocument/2006/relationships">
  <dimension ref="B1:J366"/>
  <sheetViews>
    <sheetView tabSelected="1" zoomScaleNormal="100" workbookViewId="0">
      <selection activeCell="I6" sqref="I6"/>
    </sheetView>
  </sheetViews>
  <sheetFormatPr defaultColWidth="10" defaultRowHeight="12.75"/>
  <cols>
    <col min="1" max="1" width="2.5703125" style="100" customWidth="1"/>
    <col min="2" max="2" width="36" style="100" customWidth="1"/>
    <col min="3" max="3" width="14.5703125" style="100" customWidth="1"/>
    <col min="4" max="4" width="11.28515625" style="100" bestFit="1" customWidth="1"/>
    <col min="5" max="5" width="4.7109375" style="100" customWidth="1"/>
    <col min="6" max="6" width="15.140625" style="100" customWidth="1"/>
    <col min="7" max="7" width="9.5703125" style="100" customWidth="1"/>
    <col min="8" max="8" width="12.140625" style="100" customWidth="1"/>
    <col min="9" max="9" width="14.28515625" style="100" customWidth="1"/>
    <col min="10" max="10" width="6.5703125" style="100" customWidth="1"/>
    <col min="11" max="256" width="10" style="100"/>
    <col min="257" max="257" width="2.5703125" style="100" customWidth="1"/>
    <col min="258" max="258" width="7.140625" style="100" customWidth="1"/>
    <col min="259" max="259" width="16.85546875" style="100" customWidth="1"/>
    <col min="260" max="260" width="9.7109375" style="100" customWidth="1"/>
    <col min="261" max="261" width="4.7109375" style="100" customWidth="1"/>
    <col min="262" max="262" width="14.42578125" style="100" customWidth="1"/>
    <col min="263" max="263" width="11.140625" style="100" customWidth="1"/>
    <col min="264" max="264" width="10.28515625" style="100" customWidth="1"/>
    <col min="265" max="265" width="13" style="100" customWidth="1"/>
    <col min="266" max="266" width="8.28515625" style="100" customWidth="1"/>
    <col min="267" max="512" width="10" style="100"/>
    <col min="513" max="513" width="2.5703125" style="100" customWidth="1"/>
    <col min="514" max="514" width="7.140625" style="100" customWidth="1"/>
    <col min="515" max="515" width="16.85546875" style="100" customWidth="1"/>
    <col min="516" max="516" width="9.7109375" style="100" customWidth="1"/>
    <col min="517" max="517" width="4.7109375" style="100" customWidth="1"/>
    <col min="518" max="518" width="14.42578125" style="100" customWidth="1"/>
    <col min="519" max="519" width="11.140625" style="100" customWidth="1"/>
    <col min="520" max="520" width="10.28515625" style="100" customWidth="1"/>
    <col min="521" max="521" width="13" style="100" customWidth="1"/>
    <col min="522" max="522" width="8.28515625" style="100" customWidth="1"/>
    <col min="523" max="768" width="10" style="100"/>
    <col min="769" max="769" width="2.5703125" style="100" customWidth="1"/>
    <col min="770" max="770" width="7.140625" style="100" customWidth="1"/>
    <col min="771" max="771" width="16.85546875" style="100" customWidth="1"/>
    <col min="772" max="772" width="9.7109375" style="100" customWidth="1"/>
    <col min="773" max="773" width="4.7109375" style="100" customWidth="1"/>
    <col min="774" max="774" width="14.42578125" style="100" customWidth="1"/>
    <col min="775" max="775" width="11.140625" style="100" customWidth="1"/>
    <col min="776" max="776" width="10.28515625" style="100" customWidth="1"/>
    <col min="777" max="777" width="13" style="100" customWidth="1"/>
    <col min="778" max="778" width="8.28515625" style="100" customWidth="1"/>
    <col min="779" max="1024" width="10" style="100"/>
    <col min="1025" max="1025" width="2.5703125" style="100" customWidth="1"/>
    <col min="1026" max="1026" width="7.140625" style="100" customWidth="1"/>
    <col min="1027" max="1027" width="16.85546875" style="100" customWidth="1"/>
    <col min="1028" max="1028" width="9.7109375" style="100" customWidth="1"/>
    <col min="1029" max="1029" width="4.7109375" style="100" customWidth="1"/>
    <col min="1030" max="1030" width="14.42578125" style="100" customWidth="1"/>
    <col min="1031" max="1031" width="11.140625" style="100" customWidth="1"/>
    <col min="1032" max="1032" width="10.28515625" style="100" customWidth="1"/>
    <col min="1033" max="1033" width="13" style="100" customWidth="1"/>
    <col min="1034" max="1034" width="8.28515625" style="100" customWidth="1"/>
    <col min="1035" max="1280" width="10" style="100"/>
    <col min="1281" max="1281" width="2.5703125" style="100" customWidth="1"/>
    <col min="1282" max="1282" width="7.140625" style="100" customWidth="1"/>
    <col min="1283" max="1283" width="16.85546875" style="100" customWidth="1"/>
    <col min="1284" max="1284" width="9.7109375" style="100" customWidth="1"/>
    <col min="1285" max="1285" width="4.7109375" style="100" customWidth="1"/>
    <col min="1286" max="1286" width="14.42578125" style="100" customWidth="1"/>
    <col min="1287" max="1287" width="11.140625" style="100" customWidth="1"/>
    <col min="1288" max="1288" width="10.28515625" style="100" customWidth="1"/>
    <col min="1289" max="1289" width="13" style="100" customWidth="1"/>
    <col min="1290" max="1290" width="8.28515625" style="100" customWidth="1"/>
    <col min="1291" max="1536" width="10" style="100"/>
    <col min="1537" max="1537" width="2.5703125" style="100" customWidth="1"/>
    <col min="1538" max="1538" width="7.140625" style="100" customWidth="1"/>
    <col min="1539" max="1539" width="16.85546875" style="100" customWidth="1"/>
    <col min="1540" max="1540" width="9.7109375" style="100" customWidth="1"/>
    <col min="1541" max="1541" width="4.7109375" style="100" customWidth="1"/>
    <col min="1542" max="1542" width="14.42578125" style="100" customWidth="1"/>
    <col min="1543" max="1543" width="11.140625" style="100" customWidth="1"/>
    <col min="1544" max="1544" width="10.28515625" style="100" customWidth="1"/>
    <col min="1545" max="1545" width="13" style="100" customWidth="1"/>
    <col min="1546" max="1546" width="8.28515625" style="100" customWidth="1"/>
    <col min="1547" max="1792" width="10" style="100"/>
    <col min="1793" max="1793" width="2.5703125" style="100" customWidth="1"/>
    <col min="1794" max="1794" width="7.140625" style="100" customWidth="1"/>
    <col min="1795" max="1795" width="16.85546875" style="100" customWidth="1"/>
    <col min="1796" max="1796" width="9.7109375" style="100" customWidth="1"/>
    <col min="1797" max="1797" width="4.7109375" style="100" customWidth="1"/>
    <col min="1798" max="1798" width="14.42578125" style="100" customWidth="1"/>
    <col min="1799" max="1799" width="11.140625" style="100" customWidth="1"/>
    <col min="1800" max="1800" width="10.28515625" style="100" customWidth="1"/>
    <col min="1801" max="1801" width="13" style="100" customWidth="1"/>
    <col min="1802" max="1802" width="8.28515625" style="100" customWidth="1"/>
    <col min="1803" max="2048" width="10" style="100"/>
    <col min="2049" max="2049" width="2.5703125" style="100" customWidth="1"/>
    <col min="2050" max="2050" width="7.140625" style="100" customWidth="1"/>
    <col min="2051" max="2051" width="16.85546875" style="100" customWidth="1"/>
    <col min="2052" max="2052" width="9.7109375" style="100" customWidth="1"/>
    <col min="2053" max="2053" width="4.7109375" style="100" customWidth="1"/>
    <col min="2054" max="2054" width="14.42578125" style="100" customWidth="1"/>
    <col min="2055" max="2055" width="11.140625" style="100" customWidth="1"/>
    <col min="2056" max="2056" width="10.28515625" style="100" customWidth="1"/>
    <col min="2057" max="2057" width="13" style="100" customWidth="1"/>
    <col min="2058" max="2058" width="8.28515625" style="100" customWidth="1"/>
    <col min="2059" max="2304" width="10" style="100"/>
    <col min="2305" max="2305" width="2.5703125" style="100" customWidth="1"/>
    <col min="2306" max="2306" width="7.140625" style="100" customWidth="1"/>
    <col min="2307" max="2307" width="16.85546875" style="100" customWidth="1"/>
    <col min="2308" max="2308" width="9.7109375" style="100" customWidth="1"/>
    <col min="2309" max="2309" width="4.7109375" style="100" customWidth="1"/>
    <col min="2310" max="2310" width="14.42578125" style="100" customWidth="1"/>
    <col min="2311" max="2311" width="11.140625" style="100" customWidth="1"/>
    <col min="2312" max="2312" width="10.28515625" style="100" customWidth="1"/>
    <col min="2313" max="2313" width="13" style="100" customWidth="1"/>
    <col min="2314" max="2314" width="8.28515625" style="100" customWidth="1"/>
    <col min="2315" max="2560" width="10" style="100"/>
    <col min="2561" max="2561" width="2.5703125" style="100" customWidth="1"/>
    <col min="2562" max="2562" width="7.140625" style="100" customWidth="1"/>
    <col min="2563" max="2563" width="16.85546875" style="100" customWidth="1"/>
    <col min="2564" max="2564" width="9.7109375" style="100" customWidth="1"/>
    <col min="2565" max="2565" width="4.7109375" style="100" customWidth="1"/>
    <col min="2566" max="2566" width="14.42578125" style="100" customWidth="1"/>
    <col min="2567" max="2567" width="11.140625" style="100" customWidth="1"/>
    <col min="2568" max="2568" width="10.28515625" style="100" customWidth="1"/>
    <col min="2569" max="2569" width="13" style="100" customWidth="1"/>
    <col min="2570" max="2570" width="8.28515625" style="100" customWidth="1"/>
    <col min="2571" max="2816" width="10" style="100"/>
    <col min="2817" max="2817" width="2.5703125" style="100" customWidth="1"/>
    <col min="2818" max="2818" width="7.140625" style="100" customWidth="1"/>
    <col min="2819" max="2819" width="16.85546875" style="100" customWidth="1"/>
    <col min="2820" max="2820" width="9.7109375" style="100" customWidth="1"/>
    <col min="2821" max="2821" width="4.7109375" style="100" customWidth="1"/>
    <col min="2822" max="2822" width="14.42578125" style="100" customWidth="1"/>
    <col min="2823" max="2823" width="11.140625" style="100" customWidth="1"/>
    <col min="2824" max="2824" width="10.28515625" style="100" customWidth="1"/>
    <col min="2825" max="2825" width="13" style="100" customWidth="1"/>
    <col min="2826" max="2826" width="8.28515625" style="100" customWidth="1"/>
    <col min="2827" max="3072" width="10" style="100"/>
    <col min="3073" max="3073" width="2.5703125" style="100" customWidth="1"/>
    <col min="3074" max="3074" width="7.140625" style="100" customWidth="1"/>
    <col min="3075" max="3075" width="16.85546875" style="100" customWidth="1"/>
    <col min="3076" max="3076" width="9.7109375" style="100" customWidth="1"/>
    <col min="3077" max="3077" width="4.7109375" style="100" customWidth="1"/>
    <col min="3078" max="3078" width="14.42578125" style="100" customWidth="1"/>
    <col min="3079" max="3079" width="11.140625" style="100" customWidth="1"/>
    <col min="3080" max="3080" width="10.28515625" style="100" customWidth="1"/>
    <col min="3081" max="3081" width="13" style="100" customWidth="1"/>
    <col min="3082" max="3082" width="8.28515625" style="100" customWidth="1"/>
    <col min="3083" max="3328" width="10" style="100"/>
    <col min="3329" max="3329" width="2.5703125" style="100" customWidth="1"/>
    <col min="3330" max="3330" width="7.140625" style="100" customWidth="1"/>
    <col min="3331" max="3331" width="16.85546875" style="100" customWidth="1"/>
    <col min="3332" max="3332" width="9.7109375" style="100" customWidth="1"/>
    <col min="3333" max="3333" width="4.7109375" style="100" customWidth="1"/>
    <col min="3334" max="3334" width="14.42578125" style="100" customWidth="1"/>
    <col min="3335" max="3335" width="11.140625" style="100" customWidth="1"/>
    <col min="3336" max="3336" width="10.28515625" style="100" customWidth="1"/>
    <col min="3337" max="3337" width="13" style="100" customWidth="1"/>
    <col min="3338" max="3338" width="8.28515625" style="100" customWidth="1"/>
    <col min="3339" max="3584" width="10" style="100"/>
    <col min="3585" max="3585" width="2.5703125" style="100" customWidth="1"/>
    <col min="3586" max="3586" width="7.140625" style="100" customWidth="1"/>
    <col min="3587" max="3587" width="16.85546875" style="100" customWidth="1"/>
    <col min="3588" max="3588" width="9.7109375" style="100" customWidth="1"/>
    <col min="3589" max="3589" width="4.7109375" style="100" customWidth="1"/>
    <col min="3590" max="3590" width="14.42578125" style="100" customWidth="1"/>
    <col min="3591" max="3591" width="11.140625" style="100" customWidth="1"/>
    <col min="3592" max="3592" width="10.28515625" style="100" customWidth="1"/>
    <col min="3593" max="3593" width="13" style="100" customWidth="1"/>
    <col min="3594" max="3594" width="8.28515625" style="100" customWidth="1"/>
    <col min="3595" max="3840" width="10" style="100"/>
    <col min="3841" max="3841" width="2.5703125" style="100" customWidth="1"/>
    <col min="3842" max="3842" width="7.140625" style="100" customWidth="1"/>
    <col min="3843" max="3843" width="16.85546875" style="100" customWidth="1"/>
    <col min="3844" max="3844" width="9.7109375" style="100" customWidth="1"/>
    <col min="3845" max="3845" width="4.7109375" style="100" customWidth="1"/>
    <col min="3846" max="3846" width="14.42578125" style="100" customWidth="1"/>
    <col min="3847" max="3847" width="11.140625" style="100" customWidth="1"/>
    <col min="3848" max="3848" width="10.28515625" style="100" customWidth="1"/>
    <col min="3849" max="3849" width="13" style="100" customWidth="1"/>
    <col min="3850" max="3850" width="8.28515625" style="100" customWidth="1"/>
    <col min="3851" max="4096" width="10" style="100"/>
    <col min="4097" max="4097" width="2.5703125" style="100" customWidth="1"/>
    <col min="4098" max="4098" width="7.140625" style="100" customWidth="1"/>
    <col min="4099" max="4099" width="16.85546875" style="100" customWidth="1"/>
    <col min="4100" max="4100" width="9.7109375" style="100" customWidth="1"/>
    <col min="4101" max="4101" width="4.7109375" style="100" customWidth="1"/>
    <col min="4102" max="4102" width="14.42578125" style="100" customWidth="1"/>
    <col min="4103" max="4103" width="11.140625" style="100" customWidth="1"/>
    <col min="4104" max="4104" width="10.28515625" style="100" customWidth="1"/>
    <col min="4105" max="4105" width="13" style="100" customWidth="1"/>
    <col min="4106" max="4106" width="8.28515625" style="100" customWidth="1"/>
    <col min="4107" max="4352" width="10" style="100"/>
    <col min="4353" max="4353" width="2.5703125" style="100" customWidth="1"/>
    <col min="4354" max="4354" width="7.140625" style="100" customWidth="1"/>
    <col min="4355" max="4355" width="16.85546875" style="100" customWidth="1"/>
    <col min="4356" max="4356" width="9.7109375" style="100" customWidth="1"/>
    <col min="4357" max="4357" width="4.7109375" style="100" customWidth="1"/>
    <col min="4358" max="4358" width="14.42578125" style="100" customWidth="1"/>
    <col min="4359" max="4359" width="11.140625" style="100" customWidth="1"/>
    <col min="4360" max="4360" width="10.28515625" style="100" customWidth="1"/>
    <col min="4361" max="4361" width="13" style="100" customWidth="1"/>
    <col min="4362" max="4362" width="8.28515625" style="100" customWidth="1"/>
    <col min="4363" max="4608" width="10" style="100"/>
    <col min="4609" max="4609" width="2.5703125" style="100" customWidth="1"/>
    <col min="4610" max="4610" width="7.140625" style="100" customWidth="1"/>
    <col min="4611" max="4611" width="16.85546875" style="100" customWidth="1"/>
    <col min="4612" max="4612" width="9.7109375" style="100" customWidth="1"/>
    <col min="4613" max="4613" width="4.7109375" style="100" customWidth="1"/>
    <col min="4614" max="4614" width="14.42578125" style="100" customWidth="1"/>
    <col min="4615" max="4615" width="11.140625" style="100" customWidth="1"/>
    <col min="4616" max="4616" width="10.28515625" style="100" customWidth="1"/>
    <col min="4617" max="4617" width="13" style="100" customWidth="1"/>
    <col min="4618" max="4618" width="8.28515625" style="100" customWidth="1"/>
    <col min="4619" max="4864" width="10" style="100"/>
    <col min="4865" max="4865" width="2.5703125" style="100" customWidth="1"/>
    <col min="4866" max="4866" width="7.140625" style="100" customWidth="1"/>
    <col min="4867" max="4867" width="16.85546875" style="100" customWidth="1"/>
    <col min="4868" max="4868" width="9.7109375" style="100" customWidth="1"/>
    <col min="4869" max="4869" width="4.7109375" style="100" customWidth="1"/>
    <col min="4870" max="4870" width="14.42578125" style="100" customWidth="1"/>
    <col min="4871" max="4871" width="11.140625" style="100" customWidth="1"/>
    <col min="4872" max="4872" width="10.28515625" style="100" customWidth="1"/>
    <col min="4873" max="4873" width="13" style="100" customWidth="1"/>
    <col min="4874" max="4874" width="8.28515625" style="100" customWidth="1"/>
    <col min="4875" max="5120" width="10" style="100"/>
    <col min="5121" max="5121" width="2.5703125" style="100" customWidth="1"/>
    <col min="5122" max="5122" width="7.140625" style="100" customWidth="1"/>
    <col min="5123" max="5123" width="16.85546875" style="100" customWidth="1"/>
    <col min="5124" max="5124" width="9.7109375" style="100" customWidth="1"/>
    <col min="5125" max="5125" width="4.7109375" style="100" customWidth="1"/>
    <col min="5126" max="5126" width="14.42578125" style="100" customWidth="1"/>
    <col min="5127" max="5127" width="11.140625" style="100" customWidth="1"/>
    <col min="5128" max="5128" width="10.28515625" style="100" customWidth="1"/>
    <col min="5129" max="5129" width="13" style="100" customWidth="1"/>
    <col min="5130" max="5130" width="8.28515625" style="100" customWidth="1"/>
    <col min="5131" max="5376" width="10" style="100"/>
    <col min="5377" max="5377" width="2.5703125" style="100" customWidth="1"/>
    <col min="5378" max="5378" width="7.140625" style="100" customWidth="1"/>
    <col min="5379" max="5379" width="16.85546875" style="100" customWidth="1"/>
    <col min="5380" max="5380" width="9.7109375" style="100" customWidth="1"/>
    <col min="5381" max="5381" width="4.7109375" style="100" customWidth="1"/>
    <col min="5382" max="5382" width="14.42578125" style="100" customWidth="1"/>
    <col min="5383" max="5383" width="11.140625" style="100" customWidth="1"/>
    <col min="5384" max="5384" width="10.28515625" style="100" customWidth="1"/>
    <col min="5385" max="5385" width="13" style="100" customWidth="1"/>
    <col min="5386" max="5386" width="8.28515625" style="100" customWidth="1"/>
    <col min="5387" max="5632" width="10" style="100"/>
    <col min="5633" max="5633" width="2.5703125" style="100" customWidth="1"/>
    <col min="5634" max="5634" width="7.140625" style="100" customWidth="1"/>
    <col min="5635" max="5635" width="16.85546875" style="100" customWidth="1"/>
    <col min="5636" max="5636" width="9.7109375" style="100" customWidth="1"/>
    <col min="5637" max="5637" width="4.7109375" style="100" customWidth="1"/>
    <col min="5638" max="5638" width="14.42578125" style="100" customWidth="1"/>
    <col min="5639" max="5639" width="11.140625" style="100" customWidth="1"/>
    <col min="5640" max="5640" width="10.28515625" style="100" customWidth="1"/>
    <col min="5641" max="5641" width="13" style="100" customWidth="1"/>
    <col min="5642" max="5642" width="8.28515625" style="100" customWidth="1"/>
    <col min="5643" max="5888" width="10" style="100"/>
    <col min="5889" max="5889" width="2.5703125" style="100" customWidth="1"/>
    <col min="5890" max="5890" width="7.140625" style="100" customWidth="1"/>
    <col min="5891" max="5891" width="16.85546875" style="100" customWidth="1"/>
    <col min="5892" max="5892" width="9.7109375" style="100" customWidth="1"/>
    <col min="5893" max="5893" width="4.7109375" style="100" customWidth="1"/>
    <col min="5894" max="5894" width="14.42578125" style="100" customWidth="1"/>
    <col min="5895" max="5895" width="11.140625" style="100" customWidth="1"/>
    <col min="5896" max="5896" width="10.28515625" style="100" customWidth="1"/>
    <col min="5897" max="5897" width="13" style="100" customWidth="1"/>
    <col min="5898" max="5898" width="8.28515625" style="100" customWidth="1"/>
    <col min="5899" max="6144" width="10" style="100"/>
    <col min="6145" max="6145" width="2.5703125" style="100" customWidth="1"/>
    <col min="6146" max="6146" width="7.140625" style="100" customWidth="1"/>
    <col min="6147" max="6147" width="16.85546875" style="100" customWidth="1"/>
    <col min="6148" max="6148" width="9.7109375" style="100" customWidth="1"/>
    <col min="6149" max="6149" width="4.7109375" style="100" customWidth="1"/>
    <col min="6150" max="6150" width="14.42578125" style="100" customWidth="1"/>
    <col min="6151" max="6151" width="11.140625" style="100" customWidth="1"/>
    <col min="6152" max="6152" width="10.28515625" style="100" customWidth="1"/>
    <col min="6153" max="6153" width="13" style="100" customWidth="1"/>
    <col min="6154" max="6154" width="8.28515625" style="100" customWidth="1"/>
    <col min="6155" max="6400" width="10" style="100"/>
    <col min="6401" max="6401" width="2.5703125" style="100" customWidth="1"/>
    <col min="6402" max="6402" width="7.140625" style="100" customWidth="1"/>
    <col min="6403" max="6403" width="16.85546875" style="100" customWidth="1"/>
    <col min="6404" max="6404" width="9.7109375" style="100" customWidth="1"/>
    <col min="6405" max="6405" width="4.7109375" style="100" customWidth="1"/>
    <col min="6406" max="6406" width="14.42578125" style="100" customWidth="1"/>
    <col min="6407" max="6407" width="11.140625" style="100" customWidth="1"/>
    <col min="6408" max="6408" width="10.28515625" style="100" customWidth="1"/>
    <col min="6409" max="6409" width="13" style="100" customWidth="1"/>
    <col min="6410" max="6410" width="8.28515625" style="100" customWidth="1"/>
    <col min="6411" max="6656" width="10" style="100"/>
    <col min="6657" max="6657" width="2.5703125" style="100" customWidth="1"/>
    <col min="6658" max="6658" width="7.140625" style="100" customWidth="1"/>
    <col min="6659" max="6659" width="16.85546875" style="100" customWidth="1"/>
    <col min="6660" max="6660" width="9.7109375" style="100" customWidth="1"/>
    <col min="6661" max="6661" width="4.7109375" style="100" customWidth="1"/>
    <col min="6662" max="6662" width="14.42578125" style="100" customWidth="1"/>
    <col min="6663" max="6663" width="11.140625" style="100" customWidth="1"/>
    <col min="6664" max="6664" width="10.28515625" style="100" customWidth="1"/>
    <col min="6665" max="6665" width="13" style="100" customWidth="1"/>
    <col min="6666" max="6666" width="8.28515625" style="100" customWidth="1"/>
    <col min="6667" max="6912" width="10" style="100"/>
    <col min="6913" max="6913" width="2.5703125" style="100" customWidth="1"/>
    <col min="6914" max="6914" width="7.140625" style="100" customWidth="1"/>
    <col min="6915" max="6915" width="16.85546875" style="100" customWidth="1"/>
    <col min="6916" max="6916" width="9.7109375" style="100" customWidth="1"/>
    <col min="6917" max="6917" width="4.7109375" style="100" customWidth="1"/>
    <col min="6918" max="6918" width="14.42578125" style="100" customWidth="1"/>
    <col min="6919" max="6919" width="11.140625" style="100" customWidth="1"/>
    <col min="6920" max="6920" width="10.28515625" style="100" customWidth="1"/>
    <col min="6921" max="6921" width="13" style="100" customWidth="1"/>
    <col min="6922" max="6922" width="8.28515625" style="100" customWidth="1"/>
    <col min="6923" max="7168" width="10" style="100"/>
    <col min="7169" max="7169" width="2.5703125" style="100" customWidth="1"/>
    <col min="7170" max="7170" width="7.140625" style="100" customWidth="1"/>
    <col min="7171" max="7171" width="16.85546875" style="100" customWidth="1"/>
    <col min="7172" max="7172" width="9.7109375" style="100" customWidth="1"/>
    <col min="7173" max="7173" width="4.7109375" style="100" customWidth="1"/>
    <col min="7174" max="7174" width="14.42578125" style="100" customWidth="1"/>
    <col min="7175" max="7175" width="11.140625" style="100" customWidth="1"/>
    <col min="7176" max="7176" width="10.28515625" style="100" customWidth="1"/>
    <col min="7177" max="7177" width="13" style="100" customWidth="1"/>
    <col min="7178" max="7178" width="8.28515625" style="100" customWidth="1"/>
    <col min="7179" max="7424" width="10" style="100"/>
    <col min="7425" max="7425" width="2.5703125" style="100" customWidth="1"/>
    <col min="7426" max="7426" width="7.140625" style="100" customWidth="1"/>
    <col min="7427" max="7427" width="16.85546875" style="100" customWidth="1"/>
    <col min="7428" max="7428" width="9.7109375" style="100" customWidth="1"/>
    <col min="7429" max="7429" width="4.7109375" style="100" customWidth="1"/>
    <col min="7430" max="7430" width="14.42578125" style="100" customWidth="1"/>
    <col min="7431" max="7431" width="11.140625" style="100" customWidth="1"/>
    <col min="7432" max="7432" width="10.28515625" style="100" customWidth="1"/>
    <col min="7433" max="7433" width="13" style="100" customWidth="1"/>
    <col min="7434" max="7434" width="8.28515625" style="100" customWidth="1"/>
    <col min="7435" max="7680" width="10" style="100"/>
    <col min="7681" max="7681" width="2.5703125" style="100" customWidth="1"/>
    <col min="7682" max="7682" width="7.140625" style="100" customWidth="1"/>
    <col min="7683" max="7683" width="16.85546875" style="100" customWidth="1"/>
    <col min="7684" max="7684" width="9.7109375" style="100" customWidth="1"/>
    <col min="7685" max="7685" width="4.7109375" style="100" customWidth="1"/>
    <col min="7686" max="7686" width="14.42578125" style="100" customWidth="1"/>
    <col min="7687" max="7687" width="11.140625" style="100" customWidth="1"/>
    <col min="7688" max="7688" width="10.28515625" style="100" customWidth="1"/>
    <col min="7689" max="7689" width="13" style="100" customWidth="1"/>
    <col min="7690" max="7690" width="8.28515625" style="100" customWidth="1"/>
    <col min="7691" max="7936" width="10" style="100"/>
    <col min="7937" max="7937" width="2.5703125" style="100" customWidth="1"/>
    <col min="7938" max="7938" width="7.140625" style="100" customWidth="1"/>
    <col min="7939" max="7939" width="16.85546875" style="100" customWidth="1"/>
    <col min="7940" max="7940" width="9.7109375" style="100" customWidth="1"/>
    <col min="7941" max="7941" width="4.7109375" style="100" customWidth="1"/>
    <col min="7942" max="7942" width="14.42578125" style="100" customWidth="1"/>
    <col min="7943" max="7943" width="11.140625" style="100" customWidth="1"/>
    <col min="7944" max="7944" width="10.28515625" style="100" customWidth="1"/>
    <col min="7945" max="7945" width="13" style="100" customWidth="1"/>
    <col min="7946" max="7946" width="8.28515625" style="100" customWidth="1"/>
    <col min="7947" max="8192" width="10" style="100"/>
    <col min="8193" max="8193" width="2.5703125" style="100" customWidth="1"/>
    <col min="8194" max="8194" width="7.140625" style="100" customWidth="1"/>
    <col min="8195" max="8195" width="16.85546875" style="100" customWidth="1"/>
    <col min="8196" max="8196" width="9.7109375" style="100" customWidth="1"/>
    <col min="8197" max="8197" width="4.7109375" style="100" customWidth="1"/>
    <col min="8198" max="8198" width="14.42578125" style="100" customWidth="1"/>
    <col min="8199" max="8199" width="11.140625" style="100" customWidth="1"/>
    <col min="8200" max="8200" width="10.28515625" style="100" customWidth="1"/>
    <col min="8201" max="8201" width="13" style="100" customWidth="1"/>
    <col min="8202" max="8202" width="8.28515625" style="100" customWidth="1"/>
    <col min="8203" max="8448" width="10" style="100"/>
    <col min="8449" max="8449" width="2.5703125" style="100" customWidth="1"/>
    <col min="8450" max="8450" width="7.140625" style="100" customWidth="1"/>
    <col min="8451" max="8451" width="16.85546875" style="100" customWidth="1"/>
    <col min="8452" max="8452" width="9.7109375" style="100" customWidth="1"/>
    <col min="8453" max="8453" width="4.7109375" style="100" customWidth="1"/>
    <col min="8454" max="8454" width="14.42578125" style="100" customWidth="1"/>
    <col min="8455" max="8455" width="11.140625" style="100" customWidth="1"/>
    <col min="8456" max="8456" width="10.28515625" style="100" customWidth="1"/>
    <col min="8457" max="8457" width="13" style="100" customWidth="1"/>
    <col min="8458" max="8458" width="8.28515625" style="100" customWidth="1"/>
    <col min="8459" max="8704" width="10" style="100"/>
    <col min="8705" max="8705" width="2.5703125" style="100" customWidth="1"/>
    <col min="8706" max="8706" width="7.140625" style="100" customWidth="1"/>
    <col min="8707" max="8707" width="16.85546875" style="100" customWidth="1"/>
    <col min="8708" max="8708" width="9.7109375" style="100" customWidth="1"/>
    <col min="8709" max="8709" width="4.7109375" style="100" customWidth="1"/>
    <col min="8710" max="8710" width="14.42578125" style="100" customWidth="1"/>
    <col min="8711" max="8711" width="11.140625" style="100" customWidth="1"/>
    <col min="8712" max="8712" width="10.28515625" style="100" customWidth="1"/>
    <col min="8713" max="8713" width="13" style="100" customWidth="1"/>
    <col min="8714" max="8714" width="8.28515625" style="100" customWidth="1"/>
    <col min="8715" max="8960" width="10" style="100"/>
    <col min="8961" max="8961" width="2.5703125" style="100" customWidth="1"/>
    <col min="8962" max="8962" width="7.140625" style="100" customWidth="1"/>
    <col min="8963" max="8963" width="16.85546875" style="100" customWidth="1"/>
    <col min="8964" max="8964" width="9.7109375" style="100" customWidth="1"/>
    <col min="8965" max="8965" width="4.7109375" style="100" customWidth="1"/>
    <col min="8966" max="8966" width="14.42578125" style="100" customWidth="1"/>
    <col min="8967" max="8967" width="11.140625" style="100" customWidth="1"/>
    <col min="8968" max="8968" width="10.28515625" style="100" customWidth="1"/>
    <col min="8969" max="8969" width="13" style="100" customWidth="1"/>
    <col min="8970" max="8970" width="8.28515625" style="100" customWidth="1"/>
    <col min="8971" max="9216" width="10" style="100"/>
    <col min="9217" max="9217" width="2.5703125" style="100" customWidth="1"/>
    <col min="9218" max="9218" width="7.140625" style="100" customWidth="1"/>
    <col min="9219" max="9219" width="16.85546875" style="100" customWidth="1"/>
    <col min="9220" max="9220" width="9.7109375" style="100" customWidth="1"/>
    <col min="9221" max="9221" width="4.7109375" style="100" customWidth="1"/>
    <col min="9222" max="9222" width="14.42578125" style="100" customWidth="1"/>
    <col min="9223" max="9223" width="11.140625" style="100" customWidth="1"/>
    <col min="9224" max="9224" width="10.28515625" style="100" customWidth="1"/>
    <col min="9225" max="9225" width="13" style="100" customWidth="1"/>
    <col min="9226" max="9226" width="8.28515625" style="100" customWidth="1"/>
    <col min="9227" max="9472" width="10" style="100"/>
    <col min="9473" max="9473" width="2.5703125" style="100" customWidth="1"/>
    <col min="9474" max="9474" width="7.140625" style="100" customWidth="1"/>
    <col min="9475" max="9475" width="16.85546875" style="100" customWidth="1"/>
    <col min="9476" max="9476" width="9.7109375" style="100" customWidth="1"/>
    <col min="9477" max="9477" width="4.7109375" style="100" customWidth="1"/>
    <col min="9478" max="9478" width="14.42578125" style="100" customWidth="1"/>
    <col min="9479" max="9479" width="11.140625" style="100" customWidth="1"/>
    <col min="9480" max="9480" width="10.28515625" style="100" customWidth="1"/>
    <col min="9481" max="9481" width="13" style="100" customWidth="1"/>
    <col min="9482" max="9482" width="8.28515625" style="100" customWidth="1"/>
    <col min="9483" max="9728" width="10" style="100"/>
    <col min="9729" max="9729" width="2.5703125" style="100" customWidth="1"/>
    <col min="9730" max="9730" width="7.140625" style="100" customWidth="1"/>
    <col min="9731" max="9731" width="16.85546875" style="100" customWidth="1"/>
    <col min="9732" max="9732" width="9.7109375" style="100" customWidth="1"/>
    <col min="9733" max="9733" width="4.7109375" style="100" customWidth="1"/>
    <col min="9734" max="9734" width="14.42578125" style="100" customWidth="1"/>
    <col min="9735" max="9735" width="11.140625" style="100" customWidth="1"/>
    <col min="9736" max="9736" width="10.28515625" style="100" customWidth="1"/>
    <col min="9737" max="9737" width="13" style="100" customWidth="1"/>
    <col min="9738" max="9738" width="8.28515625" style="100" customWidth="1"/>
    <col min="9739" max="9984" width="10" style="100"/>
    <col min="9985" max="9985" width="2.5703125" style="100" customWidth="1"/>
    <col min="9986" max="9986" width="7.140625" style="100" customWidth="1"/>
    <col min="9987" max="9987" width="16.85546875" style="100" customWidth="1"/>
    <col min="9988" max="9988" width="9.7109375" style="100" customWidth="1"/>
    <col min="9989" max="9989" width="4.7109375" style="100" customWidth="1"/>
    <col min="9990" max="9990" width="14.42578125" style="100" customWidth="1"/>
    <col min="9991" max="9991" width="11.140625" style="100" customWidth="1"/>
    <col min="9992" max="9992" width="10.28515625" style="100" customWidth="1"/>
    <col min="9993" max="9993" width="13" style="100" customWidth="1"/>
    <col min="9994" max="9994" width="8.28515625" style="100" customWidth="1"/>
    <col min="9995" max="10240" width="10" style="100"/>
    <col min="10241" max="10241" width="2.5703125" style="100" customWidth="1"/>
    <col min="10242" max="10242" width="7.140625" style="100" customWidth="1"/>
    <col min="10243" max="10243" width="16.85546875" style="100" customWidth="1"/>
    <col min="10244" max="10244" width="9.7109375" style="100" customWidth="1"/>
    <col min="10245" max="10245" width="4.7109375" style="100" customWidth="1"/>
    <col min="10246" max="10246" width="14.42578125" style="100" customWidth="1"/>
    <col min="10247" max="10247" width="11.140625" style="100" customWidth="1"/>
    <col min="10248" max="10248" width="10.28515625" style="100" customWidth="1"/>
    <col min="10249" max="10249" width="13" style="100" customWidth="1"/>
    <col min="10250" max="10250" width="8.28515625" style="100" customWidth="1"/>
    <col min="10251" max="10496" width="10" style="100"/>
    <col min="10497" max="10497" width="2.5703125" style="100" customWidth="1"/>
    <col min="10498" max="10498" width="7.140625" style="100" customWidth="1"/>
    <col min="10499" max="10499" width="16.85546875" style="100" customWidth="1"/>
    <col min="10500" max="10500" width="9.7109375" style="100" customWidth="1"/>
    <col min="10501" max="10501" width="4.7109375" style="100" customWidth="1"/>
    <col min="10502" max="10502" width="14.42578125" style="100" customWidth="1"/>
    <col min="10503" max="10503" width="11.140625" style="100" customWidth="1"/>
    <col min="10504" max="10504" width="10.28515625" style="100" customWidth="1"/>
    <col min="10505" max="10505" width="13" style="100" customWidth="1"/>
    <col min="10506" max="10506" width="8.28515625" style="100" customWidth="1"/>
    <col min="10507" max="10752" width="10" style="100"/>
    <col min="10753" max="10753" width="2.5703125" style="100" customWidth="1"/>
    <col min="10754" max="10754" width="7.140625" style="100" customWidth="1"/>
    <col min="10755" max="10755" width="16.85546875" style="100" customWidth="1"/>
    <col min="10756" max="10756" width="9.7109375" style="100" customWidth="1"/>
    <col min="10757" max="10757" width="4.7109375" style="100" customWidth="1"/>
    <col min="10758" max="10758" width="14.42578125" style="100" customWidth="1"/>
    <col min="10759" max="10759" width="11.140625" style="100" customWidth="1"/>
    <col min="10760" max="10760" width="10.28515625" style="100" customWidth="1"/>
    <col min="10761" max="10761" width="13" style="100" customWidth="1"/>
    <col min="10762" max="10762" width="8.28515625" style="100" customWidth="1"/>
    <col min="10763" max="11008" width="10" style="100"/>
    <col min="11009" max="11009" width="2.5703125" style="100" customWidth="1"/>
    <col min="11010" max="11010" width="7.140625" style="100" customWidth="1"/>
    <col min="11011" max="11011" width="16.85546875" style="100" customWidth="1"/>
    <col min="11012" max="11012" width="9.7109375" style="100" customWidth="1"/>
    <col min="11013" max="11013" width="4.7109375" style="100" customWidth="1"/>
    <col min="11014" max="11014" width="14.42578125" style="100" customWidth="1"/>
    <col min="11015" max="11015" width="11.140625" style="100" customWidth="1"/>
    <col min="11016" max="11016" width="10.28515625" style="100" customWidth="1"/>
    <col min="11017" max="11017" width="13" style="100" customWidth="1"/>
    <col min="11018" max="11018" width="8.28515625" style="100" customWidth="1"/>
    <col min="11019" max="11264" width="10" style="100"/>
    <col min="11265" max="11265" width="2.5703125" style="100" customWidth="1"/>
    <col min="11266" max="11266" width="7.140625" style="100" customWidth="1"/>
    <col min="11267" max="11267" width="16.85546875" style="100" customWidth="1"/>
    <col min="11268" max="11268" width="9.7109375" style="100" customWidth="1"/>
    <col min="11269" max="11269" width="4.7109375" style="100" customWidth="1"/>
    <col min="11270" max="11270" width="14.42578125" style="100" customWidth="1"/>
    <col min="11271" max="11271" width="11.140625" style="100" customWidth="1"/>
    <col min="11272" max="11272" width="10.28515625" style="100" customWidth="1"/>
    <col min="11273" max="11273" width="13" style="100" customWidth="1"/>
    <col min="11274" max="11274" width="8.28515625" style="100" customWidth="1"/>
    <col min="11275" max="11520" width="10" style="100"/>
    <col min="11521" max="11521" width="2.5703125" style="100" customWidth="1"/>
    <col min="11522" max="11522" width="7.140625" style="100" customWidth="1"/>
    <col min="11523" max="11523" width="16.85546875" style="100" customWidth="1"/>
    <col min="11524" max="11524" width="9.7109375" style="100" customWidth="1"/>
    <col min="11525" max="11525" width="4.7109375" style="100" customWidth="1"/>
    <col min="11526" max="11526" width="14.42578125" style="100" customWidth="1"/>
    <col min="11527" max="11527" width="11.140625" style="100" customWidth="1"/>
    <col min="11528" max="11528" width="10.28515625" style="100" customWidth="1"/>
    <col min="11529" max="11529" width="13" style="100" customWidth="1"/>
    <col min="11530" max="11530" width="8.28515625" style="100" customWidth="1"/>
    <col min="11531" max="11776" width="10" style="100"/>
    <col min="11777" max="11777" width="2.5703125" style="100" customWidth="1"/>
    <col min="11778" max="11778" width="7.140625" style="100" customWidth="1"/>
    <col min="11779" max="11779" width="16.85546875" style="100" customWidth="1"/>
    <col min="11780" max="11780" width="9.7109375" style="100" customWidth="1"/>
    <col min="11781" max="11781" width="4.7109375" style="100" customWidth="1"/>
    <col min="11782" max="11782" width="14.42578125" style="100" customWidth="1"/>
    <col min="11783" max="11783" width="11.140625" style="100" customWidth="1"/>
    <col min="11784" max="11784" width="10.28515625" style="100" customWidth="1"/>
    <col min="11785" max="11785" width="13" style="100" customWidth="1"/>
    <col min="11786" max="11786" width="8.28515625" style="100" customWidth="1"/>
    <col min="11787" max="12032" width="10" style="100"/>
    <col min="12033" max="12033" width="2.5703125" style="100" customWidth="1"/>
    <col min="12034" max="12034" width="7.140625" style="100" customWidth="1"/>
    <col min="12035" max="12035" width="16.85546875" style="100" customWidth="1"/>
    <col min="12036" max="12036" width="9.7109375" style="100" customWidth="1"/>
    <col min="12037" max="12037" width="4.7109375" style="100" customWidth="1"/>
    <col min="12038" max="12038" width="14.42578125" style="100" customWidth="1"/>
    <col min="12039" max="12039" width="11.140625" style="100" customWidth="1"/>
    <col min="12040" max="12040" width="10.28515625" style="100" customWidth="1"/>
    <col min="12041" max="12041" width="13" style="100" customWidth="1"/>
    <col min="12042" max="12042" width="8.28515625" style="100" customWidth="1"/>
    <col min="12043" max="12288" width="10" style="100"/>
    <col min="12289" max="12289" width="2.5703125" style="100" customWidth="1"/>
    <col min="12290" max="12290" width="7.140625" style="100" customWidth="1"/>
    <col min="12291" max="12291" width="16.85546875" style="100" customWidth="1"/>
    <col min="12292" max="12292" width="9.7109375" style="100" customWidth="1"/>
    <col min="12293" max="12293" width="4.7109375" style="100" customWidth="1"/>
    <col min="12294" max="12294" width="14.42578125" style="100" customWidth="1"/>
    <col min="12295" max="12295" width="11.140625" style="100" customWidth="1"/>
    <col min="12296" max="12296" width="10.28515625" style="100" customWidth="1"/>
    <col min="12297" max="12297" width="13" style="100" customWidth="1"/>
    <col min="12298" max="12298" width="8.28515625" style="100" customWidth="1"/>
    <col min="12299" max="12544" width="10" style="100"/>
    <col min="12545" max="12545" width="2.5703125" style="100" customWidth="1"/>
    <col min="12546" max="12546" width="7.140625" style="100" customWidth="1"/>
    <col min="12547" max="12547" width="16.85546875" style="100" customWidth="1"/>
    <col min="12548" max="12548" width="9.7109375" style="100" customWidth="1"/>
    <col min="12549" max="12549" width="4.7109375" style="100" customWidth="1"/>
    <col min="12550" max="12550" width="14.42578125" style="100" customWidth="1"/>
    <col min="12551" max="12551" width="11.140625" style="100" customWidth="1"/>
    <col min="12552" max="12552" width="10.28515625" style="100" customWidth="1"/>
    <col min="12553" max="12553" width="13" style="100" customWidth="1"/>
    <col min="12554" max="12554" width="8.28515625" style="100" customWidth="1"/>
    <col min="12555" max="12800" width="10" style="100"/>
    <col min="12801" max="12801" width="2.5703125" style="100" customWidth="1"/>
    <col min="12802" max="12802" width="7.140625" style="100" customWidth="1"/>
    <col min="12803" max="12803" width="16.85546875" style="100" customWidth="1"/>
    <col min="12804" max="12804" width="9.7109375" style="100" customWidth="1"/>
    <col min="12805" max="12805" width="4.7109375" style="100" customWidth="1"/>
    <col min="12806" max="12806" width="14.42578125" style="100" customWidth="1"/>
    <col min="12807" max="12807" width="11.140625" style="100" customWidth="1"/>
    <col min="12808" max="12808" width="10.28515625" style="100" customWidth="1"/>
    <col min="12809" max="12809" width="13" style="100" customWidth="1"/>
    <col min="12810" max="12810" width="8.28515625" style="100" customWidth="1"/>
    <col min="12811" max="13056" width="10" style="100"/>
    <col min="13057" max="13057" width="2.5703125" style="100" customWidth="1"/>
    <col min="13058" max="13058" width="7.140625" style="100" customWidth="1"/>
    <col min="13059" max="13059" width="16.85546875" style="100" customWidth="1"/>
    <col min="13060" max="13060" width="9.7109375" style="100" customWidth="1"/>
    <col min="13061" max="13061" width="4.7109375" style="100" customWidth="1"/>
    <col min="13062" max="13062" width="14.42578125" style="100" customWidth="1"/>
    <col min="13063" max="13063" width="11.140625" style="100" customWidth="1"/>
    <col min="13064" max="13064" width="10.28515625" style="100" customWidth="1"/>
    <col min="13065" max="13065" width="13" style="100" customWidth="1"/>
    <col min="13066" max="13066" width="8.28515625" style="100" customWidth="1"/>
    <col min="13067" max="13312" width="10" style="100"/>
    <col min="13313" max="13313" width="2.5703125" style="100" customWidth="1"/>
    <col min="13314" max="13314" width="7.140625" style="100" customWidth="1"/>
    <col min="13315" max="13315" width="16.85546875" style="100" customWidth="1"/>
    <col min="13316" max="13316" width="9.7109375" style="100" customWidth="1"/>
    <col min="13317" max="13317" width="4.7109375" style="100" customWidth="1"/>
    <col min="13318" max="13318" width="14.42578125" style="100" customWidth="1"/>
    <col min="13319" max="13319" width="11.140625" style="100" customWidth="1"/>
    <col min="13320" max="13320" width="10.28515625" style="100" customWidth="1"/>
    <col min="13321" max="13321" width="13" style="100" customWidth="1"/>
    <col min="13322" max="13322" width="8.28515625" style="100" customWidth="1"/>
    <col min="13323" max="13568" width="10" style="100"/>
    <col min="13569" max="13569" width="2.5703125" style="100" customWidth="1"/>
    <col min="13570" max="13570" width="7.140625" style="100" customWidth="1"/>
    <col min="13571" max="13571" width="16.85546875" style="100" customWidth="1"/>
    <col min="13572" max="13572" width="9.7109375" style="100" customWidth="1"/>
    <col min="13573" max="13573" width="4.7109375" style="100" customWidth="1"/>
    <col min="13574" max="13574" width="14.42578125" style="100" customWidth="1"/>
    <col min="13575" max="13575" width="11.140625" style="100" customWidth="1"/>
    <col min="13576" max="13576" width="10.28515625" style="100" customWidth="1"/>
    <col min="13577" max="13577" width="13" style="100" customWidth="1"/>
    <col min="13578" max="13578" width="8.28515625" style="100" customWidth="1"/>
    <col min="13579" max="13824" width="10" style="100"/>
    <col min="13825" max="13825" width="2.5703125" style="100" customWidth="1"/>
    <col min="13826" max="13826" width="7.140625" style="100" customWidth="1"/>
    <col min="13827" max="13827" width="16.85546875" style="100" customWidth="1"/>
    <col min="13828" max="13828" width="9.7109375" style="100" customWidth="1"/>
    <col min="13829" max="13829" width="4.7109375" style="100" customWidth="1"/>
    <col min="13830" max="13830" width="14.42578125" style="100" customWidth="1"/>
    <col min="13831" max="13831" width="11.140625" style="100" customWidth="1"/>
    <col min="13832" max="13832" width="10.28515625" style="100" customWidth="1"/>
    <col min="13833" max="13833" width="13" style="100" customWidth="1"/>
    <col min="13834" max="13834" width="8.28515625" style="100" customWidth="1"/>
    <col min="13835" max="14080" width="10" style="100"/>
    <col min="14081" max="14081" width="2.5703125" style="100" customWidth="1"/>
    <col min="14082" max="14082" width="7.140625" style="100" customWidth="1"/>
    <col min="14083" max="14083" width="16.85546875" style="100" customWidth="1"/>
    <col min="14084" max="14084" width="9.7109375" style="100" customWidth="1"/>
    <col min="14085" max="14085" width="4.7109375" style="100" customWidth="1"/>
    <col min="14086" max="14086" width="14.42578125" style="100" customWidth="1"/>
    <col min="14087" max="14087" width="11.140625" style="100" customWidth="1"/>
    <col min="14088" max="14088" width="10.28515625" style="100" customWidth="1"/>
    <col min="14089" max="14089" width="13" style="100" customWidth="1"/>
    <col min="14090" max="14090" width="8.28515625" style="100" customWidth="1"/>
    <col min="14091" max="14336" width="10" style="100"/>
    <col min="14337" max="14337" width="2.5703125" style="100" customWidth="1"/>
    <col min="14338" max="14338" width="7.140625" style="100" customWidth="1"/>
    <col min="14339" max="14339" width="16.85546875" style="100" customWidth="1"/>
    <col min="14340" max="14340" width="9.7109375" style="100" customWidth="1"/>
    <col min="14341" max="14341" width="4.7109375" style="100" customWidth="1"/>
    <col min="14342" max="14342" width="14.42578125" style="100" customWidth="1"/>
    <col min="14343" max="14343" width="11.140625" style="100" customWidth="1"/>
    <col min="14344" max="14344" width="10.28515625" style="100" customWidth="1"/>
    <col min="14345" max="14345" width="13" style="100" customWidth="1"/>
    <col min="14346" max="14346" width="8.28515625" style="100" customWidth="1"/>
    <col min="14347" max="14592" width="10" style="100"/>
    <col min="14593" max="14593" width="2.5703125" style="100" customWidth="1"/>
    <col min="14594" max="14594" width="7.140625" style="100" customWidth="1"/>
    <col min="14595" max="14595" width="16.85546875" style="100" customWidth="1"/>
    <col min="14596" max="14596" width="9.7109375" style="100" customWidth="1"/>
    <col min="14597" max="14597" width="4.7109375" style="100" customWidth="1"/>
    <col min="14598" max="14598" width="14.42578125" style="100" customWidth="1"/>
    <col min="14599" max="14599" width="11.140625" style="100" customWidth="1"/>
    <col min="14600" max="14600" width="10.28515625" style="100" customWidth="1"/>
    <col min="14601" max="14601" width="13" style="100" customWidth="1"/>
    <col min="14602" max="14602" width="8.28515625" style="100" customWidth="1"/>
    <col min="14603" max="14848" width="10" style="100"/>
    <col min="14849" max="14849" width="2.5703125" style="100" customWidth="1"/>
    <col min="14850" max="14850" width="7.140625" style="100" customWidth="1"/>
    <col min="14851" max="14851" width="16.85546875" style="100" customWidth="1"/>
    <col min="14852" max="14852" width="9.7109375" style="100" customWidth="1"/>
    <col min="14853" max="14853" width="4.7109375" style="100" customWidth="1"/>
    <col min="14854" max="14854" width="14.42578125" style="100" customWidth="1"/>
    <col min="14855" max="14855" width="11.140625" style="100" customWidth="1"/>
    <col min="14856" max="14856" width="10.28515625" style="100" customWidth="1"/>
    <col min="14857" max="14857" width="13" style="100" customWidth="1"/>
    <col min="14858" max="14858" width="8.28515625" style="100" customWidth="1"/>
    <col min="14859" max="15104" width="10" style="100"/>
    <col min="15105" max="15105" width="2.5703125" style="100" customWidth="1"/>
    <col min="15106" max="15106" width="7.140625" style="100" customWidth="1"/>
    <col min="15107" max="15107" width="16.85546875" style="100" customWidth="1"/>
    <col min="15108" max="15108" width="9.7109375" style="100" customWidth="1"/>
    <col min="15109" max="15109" width="4.7109375" style="100" customWidth="1"/>
    <col min="15110" max="15110" width="14.42578125" style="100" customWidth="1"/>
    <col min="15111" max="15111" width="11.140625" style="100" customWidth="1"/>
    <col min="15112" max="15112" width="10.28515625" style="100" customWidth="1"/>
    <col min="15113" max="15113" width="13" style="100" customWidth="1"/>
    <col min="15114" max="15114" width="8.28515625" style="100" customWidth="1"/>
    <col min="15115" max="15360" width="10" style="100"/>
    <col min="15361" max="15361" width="2.5703125" style="100" customWidth="1"/>
    <col min="15362" max="15362" width="7.140625" style="100" customWidth="1"/>
    <col min="15363" max="15363" width="16.85546875" style="100" customWidth="1"/>
    <col min="15364" max="15364" width="9.7109375" style="100" customWidth="1"/>
    <col min="15365" max="15365" width="4.7109375" style="100" customWidth="1"/>
    <col min="15366" max="15366" width="14.42578125" style="100" customWidth="1"/>
    <col min="15367" max="15367" width="11.140625" style="100" customWidth="1"/>
    <col min="15368" max="15368" width="10.28515625" style="100" customWidth="1"/>
    <col min="15369" max="15369" width="13" style="100" customWidth="1"/>
    <col min="15370" max="15370" width="8.28515625" style="100" customWidth="1"/>
    <col min="15371" max="15616" width="10" style="100"/>
    <col min="15617" max="15617" width="2.5703125" style="100" customWidth="1"/>
    <col min="15618" max="15618" width="7.140625" style="100" customWidth="1"/>
    <col min="15619" max="15619" width="16.85546875" style="100" customWidth="1"/>
    <col min="15620" max="15620" width="9.7109375" style="100" customWidth="1"/>
    <col min="15621" max="15621" width="4.7109375" style="100" customWidth="1"/>
    <col min="15622" max="15622" width="14.42578125" style="100" customWidth="1"/>
    <col min="15623" max="15623" width="11.140625" style="100" customWidth="1"/>
    <col min="15624" max="15624" width="10.28515625" style="100" customWidth="1"/>
    <col min="15625" max="15625" width="13" style="100" customWidth="1"/>
    <col min="15626" max="15626" width="8.28515625" style="100" customWidth="1"/>
    <col min="15627" max="15872" width="10" style="100"/>
    <col min="15873" max="15873" width="2.5703125" style="100" customWidth="1"/>
    <col min="15874" max="15874" width="7.140625" style="100" customWidth="1"/>
    <col min="15875" max="15875" width="16.85546875" style="100" customWidth="1"/>
    <col min="15876" max="15876" width="9.7109375" style="100" customWidth="1"/>
    <col min="15877" max="15877" width="4.7109375" style="100" customWidth="1"/>
    <col min="15878" max="15878" width="14.42578125" style="100" customWidth="1"/>
    <col min="15879" max="15879" width="11.140625" style="100" customWidth="1"/>
    <col min="15880" max="15880" width="10.28515625" style="100" customWidth="1"/>
    <col min="15881" max="15881" width="13" style="100" customWidth="1"/>
    <col min="15882" max="15882" width="8.28515625" style="100" customWidth="1"/>
    <col min="15883" max="16128" width="10" style="100"/>
    <col min="16129" max="16129" width="2.5703125" style="100" customWidth="1"/>
    <col min="16130" max="16130" width="7.140625" style="100" customWidth="1"/>
    <col min="16131" max="16131" width="16.85546875" style="100" customWidth="1"/>
    <col min="16132" max="16132" width="9.7109375" style="100" customWidth="1"/>
    <col min="16133" max="16133" width="4.7109375" style="100" customWidth="1"/>
    <col min="16134" max="16134" width="14.42578125" style="100" customWidth="1"/>
    <col min="16135" max="16135" width="11.140625" style="100" customWidth="1"/>
    <col min="16136" max="16136" width="10.28515625" style="100" customWidth="1"/>
    <col min="16137" max="16137" width="13" style="100" customWidth="1"/>
    <col min="16138" max="16138" width="8.28515625" style="100" customWidth="1"/>
    <col min="16139" max="16384" width="10" style="100"/>
  </cols>
  <sheetData>
    <row r="1" spans="2:10" ht="12" customHeight="1">
      <c r="B1" s="646" t="s">
        <v>134</v>
      </c>
      <c r="D1" s="167"/>
      <c r="E1" s="167"/>
      <c r="F1" s="167"/>
      <c r="G1" s="167"/>
      <c r="H1" s="167"/>
      <c r="I1" s="167"/>
      <c r="J1" s="190"/>
    </row>
    <row r="2" spans="2:10" ht="12" customHeight="1">
      <c r="B2" s="646" t="s">
        <v>578</v>
      </c>
      <c r="D2" s="167"/>
      <c r="E2" s="167"/>
      <c r="F2" s="167"/>
      <c r="G2" s="167"/>
      <c r="H2" s="167"/>
      <c r="I2" s="167"/>
      <c r="J2" s="167"/>
    </row>
    <row r="3" spans="2:10" ht="12" customHeight="1">
      <c r="B3" s="646" t="s">
        <v>934</v>
      </c>
      <c r="D3" s="167"/>
      <c r="E3" s="167"/>
      <c r="F3" s="167"/>
      <c r="G3" s="167"/>
      <c r="H3" s="167"/>
      <c r="I3" s="167"/>
      <c r="J3" s="167"/>
    </row>
    <row r="4" spans="2:10" ht="12" customHeight="1">
      <c r="D4" s="167"/>
      <c r="E4" s="167"/>
      <c r="F4" s="167"/>
      <c r="G4" s="167"/>
      <c r="H4" s="167"/>
      <c r="I4" s="167"/>
      <c r="J4" s="167"/>
    </row>
    <row r="5" spans="2:10" ht="12" customHeight="1">
      <c r="D5" s="167"/>
      <c r="E5" s="167"/>
      <c r="F5" s="167"/>
      <c r="G5" s="167"/>
      <c r="H5" s="167"/>
      <c r="I5" s="167"/>
      <c r="J5" s="167"/>
    </row>
    <row r="6" spans="2:10" ht="12" customHeight="1">
      <c r="D6" s="167"/>
      <c r="E6" s="167"/>
      <c r="F6" s="167"/>
      <c r="G6" s="167"/>
      <c r="H6" s="167"/>
      <c r="I6" s="167" t="s">
        <v>437</v>
      </c>
      <c r="J6" s="167"/>
    </row>
    <row r="7" spans="2:10" ht="12" customHeight="1">
      <c r="D7" s="647" t="s">
        <v>270</v>
      </c>
      <c r="E7" s="647" t="s">
        <v>271</v>
      </c>
      <c r="F7" s="647"/>
      <c r="G7" s="647"/>
      <c r="H7" s="647"/>
      <c r="I7" s="647" t="s">
        <v>275</v>
      </c>
      <c r="J7" s="647" t="s">
        <v>276</v>
      </c>
    </row>
    <row r="8" spans="2:10" ht="12" customHeight="1">
      <c r="B8" s="609" t="s">
        <v>404</v>
      </c>
      <c r="D8" s="167"/>
      <c r="E8" s="167"/>
      <c r="F8" s="167"/>
      <c r="G8" s="167"/>
      <c r="H8" s="167"/>
      <c r="I8" s="276"/>
      <c r="J8" s="167"/>
    </row>
    <row r="9" spans="2:10" ht="12" customHeight="1">
      <c r="D9" s="167"/>
      <c r="E9" s="232"/>
      <c r="F9" s="258"/>
      <c r="G9" s="167"/>
      <c r="H9" s="511"/>
      <c r="I9" s="260"/>
      <c r="J9" s="232"/>
    </row>
    <row r="10" spans="2:10" ht="12" customHeight="1">
      <c r="B10" s="191" t="s">
        <v>474</v>
      </c>
      <c r="D10" s="167">
        <v>41010</v>
      </c>
      <c r="E10" s="167">
        <v>1</v>
      </c>
      <c r="F10" s="260"/>
      <c r="G10" s="167"/>
      <c r="H10" s="511"/>
      <c r="I10" s="260">
        <v>-323865</v>
      </c>
      <c r="J10" s="648" t="s">
        <v>497</v>
      </c>
    </row>
    <row r="11" spans="2:10" ht="12" customHeight="1">
      <c r="B11" s="191"/>
      <c r="D11" s="167"/>
      <c r="E11" s="167"/>
      <c r="F11" s="260"/>
      <c r="G11" s="167"/>
      <c r="H11" s="511"/>
      <c r="I11" s="260"/>
      <c r="J11" s="167"/>
    </row>
    <row r="12" spans="2:10" ht="12" customHeight="1">
      <c r="B12" s="191" t="s">
        <v>691</v>
      </c>
      <c r="D12" s="167">
        <v>282</v>
      </c>
      <c r="E12" s="167">
        <v>1</v>
      </c>
      <c r="F12" s="260"/>
      <c r="G12" s="167"/>
      <c r="H12" s="511"/>
      <c r="I12" s="260">
        <v>-5401575.4000000004</v>
      </c>
      <c r="J12" s="648" t="s">
        <v>497</v>
      </c>
    </row>
    <row r="13" spans="2:10" ht="12" customHeight="1">
      <c r="B13" s="191"/>
      <c r="D13" s="167"/>
      <c r="E13" s="167"/>
      <c r="F13" s="276"/>
      <c r="G13" s="649"/>
      <c r="H13" s="650"/>
      <c r="I13" s="276"/>
      <c r="J13" s="167"/>
    </row>
    <row r="14" spans="2:10" ht="12" customHeight="1">
      <c r="B14" s="191"/>
      <c r="D14" s="167"/>
      <c r="E14" s="167"/>
      <c r="F14" s="258"/>
      <c r="G14" s="167"/>
      <c r="H14" s="519"/>
      <c r="I14" s="258"/>
      <c r="J14" s="651"/>
    </row>
    <row r="15" spans="2:10" ht="12" customHeight="1">
      <c r="B15" s="191"/>
      <c r="D15" s="167"/>
      <c r="E15" s="167"/>
      <c r="F15" s="258"/>
      <c r="G15" s="167"/>
      <c r="H15" s="519"/>
      <c r="I15" s="276"/>
      <c r="J15" s="651"/>
    </row>
    <row r="16" spans="2:10" ht="12" customHeight="1">
      <c r="B16" s="652" t="s">
        <v>400</v>
      </c>
      <c r="D16" s="167"/>
      <c r="E16" s="167"/>
      <c r="F16" s="276"/>
      <c r="G16" s="167"/>
      <c r="H16" s="519"/>
      <c r="I16" s="276"/>
      <c r="J16" s="167"/>
    </row>
    <row r="17" spans="2:10" ht="12" customHeight="1">
      <c r="B17" s="646" t="s">
        <v>903</v>
      </c>
      <c r="D17" s="167"/>
      <c r="E17" s="167"/>
      <c r="F17" s="611"/>
      <c r="G17" s="167"/>
      <c r="H17" s="167"/>
      <c r="I17" s="167"/>
      <c r="J17" s="167"/>
    </row>
    <row r="18" spans="2:10" ht="12" customHeight="1">
      <c r="B18" s="639"/>
      <c r="C18" s="200"/>
      <c r="D18" s="640"/>
      <c r="E18" s="640"/>
      <c r="F18" s="640"/>
      <c r="G18" s="640"/>
      <c r="H18" s="640"/>
      <c r="I18" s="640"/>
      <c r="J18" s="653"/>
    </row>
    <row r="19" spans="2:10" ht="12" customHeight="1">
      <c r="B19" s="654"/>
      <c r="D19" s="167"/>
      <c r="E19" s="167"/>
      <c r="F19" s="167"/>
      <c r="G19" s="167"/>
      <c r="H19" s="167"/>
      <c r="I19" s="167"/>
      <c r="J19" s="655"/>
    </row>
    <row r="20" spans="2:10" ht="12" customHeight="1">
      <c r="B20" s="656"/>
      <c r="D20" s="167"/>
      <c r="E20" s="167"/>
      <c r="F20" s="167"/>
      <c r="G20" s="167"/>
      <c r="H20" s="167"/>
      <c r="I20" s="167"/>
      <c r="J20" s="655"/>
    </row>
    <row r="21" spans="2:10" ht="12" customHeight="1">
      <c r="B21" s="654"/>
      <c r="D21" s="167"/>
      <c r="E21" s="167"/>
      <c r="F21" s="167"/>
      <c r="G21" s="167"/>
      <c r="H21" s="167"/>
      <c r="I21" s="167"/>
      <c r="J21" s="655"/>
    </row>
    <row r="22" spans="2:10" ht="12" customHeight="1">
      <c r="B22" s="657"/>
      <c r="C22" s="658"/>
      <c r="D22" s="189"/>
      <c r="E22" s="189"/>
      <c r="F22" s="189"/>
      <c r="G22" s="189"/>
      <c r="H22" s="189"/>
      <c r="I22" s="189"/>
      <c r="J22" s="659"/>
    </row>
    <row r="23" spans="2:10" ht="12" customHeight="1">
      <c r="B23" s="652"/>
      <c r="D23" s="167"/>
      <c r="E23" s="167"/>
      <c r="F23" s="167"/>
      <c r="G23" s="167"/>
      <c r="H23" s="167"/>
      <c r="I23" s="167"/>
      <c r="J23" s="167"/>
    </row>
    <row r="24" spans="2:10" ht="12" customHeight="1">
      <c r="B24" s="609" t="s">
        <v>185</v>
      </c>
      <c r="D24" s="167"/>
      <c r="E24" s="167"/>
      <c r="F24" s="167"/>
      <c r="G24" s="167"/>
      <c r="H24" s="167"/>
      <c r="I24" s="167"/>
      <c r="J24" s="167"/>
    </row>
    <row r="25" spans="2:10" ht="12" customHeight="1">
      <c r="B25" s="652"/>
      <c r="D25" s="167"/>
      <c r="E25" s="167"/>
      <c r="F25" s="167"/>
      <c r="G25" s="167"/>
      <c r="H25" s="167"/>
      <c r="I25" s="167"/>
      <c r="J25" s="167"/>
    </row>
    <row r="26" spans="2:10" ht="12" customHeight="1">
      <c r="B26" s="639"/>
      <c r="C26" s="200"/>
      <c r="D26" s="640"/>
      <c r="E26" s="640"/>
      <c r="F26" s="1478"/>
      <c r="G26" s="640"/>
      <c r="H26" s="640"/>
      <c r="I26" s="640"/>
      <c r="J26" s="653"/>
    </row>
    <row r="27" spans="2:10" ht="12" customHeight="1">
      <c r="B27" s="656"/>
      <c r="J27" s="1479"/>
    </row>
    <row r="28" spans="2:10">
      <c r="B28" s="656"/>
      <c r="J28" s="1479"/>
    </row>
    <row r="29" spans="2:10">
      <c r="B29" s="656"/>
      <c r="D29" s="647"/>
      <c r="G29" s="647"/>
      <c r="I29" s="647"/>
      <c r="J29" s="1479"/>
    </row>
    <row r="30" spans="2:10">
      <c r="B30" s="656"/>
      <c r="D30" s="647"/>
      <c r="G30" s="647"/>
      <c r="I30" s="647"/>
      <c r="J30" s="1479"/>
    </row>
    <row r="31" spans="2:10">
      <c r="B31" s="656"/>
      <c r="D31" s="647"/>
      <c r="G31" s="647"/>
      <c r="I31" s="647"/>
      <c r="J31" s="1479"/>
    </row>
    <row r="32" spans="2:10">
      <c r="B32" s="708"/>
      <c r="C32" s="658"/>
      <c r="D32" s="1480"/>
      <c r="E32" s="658"/>
      <c r="F32" s="658"/>
      <c r="G32" s="658"/>
      <c r="H32" s="658"/>
      <c r="I32" s="658"/>
      <c r="J32" s="1481"/>
    </row>
    <row r="33" spans="4:4">
      <c r="D33" s="173"/>
    </row>
    <row r="34" spans="4:4">
      <c r="D34" s="173"/>
    </row>
    <row r="35" spans="4:4">
      <c r="D35" s="173"/>
    </row>
    <row r="36" spans="4:4">
      <c r="D36" s="173"/>
    </row>
    <row r="37" spans="4:4">
      <c r="D37" s="173"/>
    </row>
    <row r="38" spans="4:4">
      <c r="D38" s="173"/>
    </row>
    <row r="39" spans="4:4">
      <c r="D39" s="173"/>
    </row>
    <row r="40" spans="4:4">
      <c r="D40" s="173"/>
    </row>
    <row r="41" spans="4:4">
      <c r="D41" s="173"/>
    </row>
    <row r="42" spans="4:4">
      <c r="D42" s="173"/>
    </row>
    <row r="43" spans="4:4">
      <c r="D43" s="173"/>
    </row>
    <row r="44" spans="4:4">
      <c r="D44" s="173"/>
    </row>
    <row r="45" spans="4:4">
      <c r="D45" s="173"/>
    </row>
    <row r="46" spans="4:4">
      <c r="D46" s="173"/>
    </row>
    <row r="47" spans="4:4">
      <c r="D47" s="173"/>
    </row>
    <row r="48" spans="4:4">
      <c r="D48" s="173"/>
    </row>
    <row r="49" spans="4:4">
      <c r="D49" s="173"/>
    </row>
    <row r="50" spans="4:4">
      <c r="D50" s="173"/>
    </row>
    <row r="51" spans="4:4">
      <c r="D51" s="173"/>
    </row>
    <row r="52" spans="4:4">
      <c r="D52" s="173"/>
    </row>
    <row r="53" spans="4:4">
      <c r="D53" s="173"/>
    </row>
    <row r="54" spans="4:4">
      <c r="D54" s="173"/>
    </row>
    <row r="55" spans="4:4">
      <c r="D55" s="173"/>
    </row>
    <row r="56" spans="4:4">
      <c r="D56" s="173"/>
    </row>
    <row r="57" spans="4:4">
      <c r="D57" s="173"/>
    </row>
    <row r="58" spans="4:4">
      <c r="D58" s="173"/>
    </row>
    <row r="59" spans="4:4">
      <c r="D59" s="173"/>
    </row>
    <row r="60" spans="4:4">
      <c r="D60" s="173"/>
    </row>
    <row r="61" spans="4:4">
      <c r="D61" s="173"/>
    </row>
    <row r="62" spans="4:4">
      <c r="D62" s="173"/>
    </row>
    <row r="63" spans="4:4">
      <c r="D63" s="173"/>
    </row>
    <row r="64" spans="4:4">
      <c r="D64" s="173"/>
    </row>
    <row r="65" spans="4:4">
      <c r="D65" s="173"/>
    </row>
    <row r="66" spans="4:4">
      <c r="D66" s="173"/>
    </row>
    <row r="67" spans="4:4">
      <c r="D67" s="173"/>
    </row>
    <row r="68" spans="4:4">
      <c r="D68" s="173"/>
    </row>
    <row r="69" spans="4:4">
      <c r="D69" s="173"/>
    </row>
    <row r="70" spans="4:4">
      <c r="D70" s="173"/>
    </row>
    <row r="71" spans="4:4">
      <c r="D71" s="173"/>
    </row>
    <row r="72" spans="4:4">
      <c r="D72" s="173"/>
    </row>
    <row r="73" spans="4:4">
      <c r="D73" s="173"/>
    </row>
    <row r="74" spans="4:4">
      <c r="D74" s="173"/>
    </row>
    <row r="75" spans="4:4">
      <c r="D75" s="173"/>
    </row>
    <row r="76" spans="4:4">
      <c r="D76" s="173"/>
    </row>
    <row r="77" spans="4:4">
      <c r="D77" s="173"/>
    </row>
    <row r="78" spans="4:4">
      <c r="D78" s="173"/>
    </row>
    <row r="79" spans="4:4">
      <c r="D79" s="173"/>
    </row>
    <row r="80" spans="4:4">
      <c r="D80" s="173"/>
    </row>
    <row r="81" spans="4:4">
      <c r="D81" s="173"/>
    </row>
    <row r="82" spans="4:4">
      <c r="D82" s="173"/>
    </row>
    <row r="83" spans="4:4">
      <c r="D83" s="173"/>
    </row>
    <row r="84" spans="4:4">
      <c r="D84" s="173"/>
    </row>
    <row r="85" spans="4:4">
      <c r="D85" s="173"/>
    </row>
    <row r="86" spans="4:4">
      <c r="D86" s="173"/>
    </row>
    <row r="87" spans="4:4">
      <c r="D87" s="173"/>
    </row>
    <row r="88" spans="4:4">
      <c r="D88" s="173"/>
    </row>
    <row r="89" spans="4:4">
      <c r="D89" s="173"/>
    </row>
    <row r="90" spans="4:4">
      <c r="D90" s="173"/>
    </row>
    <row r="91" spans="4:4">
      <c r="D91" s="173"/>
    </row>
    <row r="92" spans="4:4">
      <c r="D92" s="173"/>
    </row>
    <row r="93" spans="4:4">
      <c r="D93" s="173"/>
    </row>
    <row r="94" spans="4:4">
      <c r="D94" s="173"/>
    </row>
    <row r="95" spans="4:4">
      <c r="D95" s="173"/>
    </row>
    <row r="96" spans="4:4">
      <c r="D96" s="173"/>
    </row>
    <row r="97" spans="4:4">
      <c r="D97" s="173"/>
    </row>
    <row r="98" spans="4:4">
      <c r="D98" s="173"/>
    </row>
    <row r="99" spans="4:4">
      <c r="D99" s="173"/>
    </row>
    <row r="100" spans="4:4">
      <c r="D100" s="173"/>
    </row>
    <row r="101" spans="4:4">
      <c r="D101" s="173"/>
    </row>
    <row r="102" spans="4:4">
      <c r="D102" s="173"/>
    </row>
    <row r="103" spans="4:4">
      <c r="D103" s="173"/>
    </row>
    <row r="104" spans="4:4">
      <c r="D104" s="173"/>
    </row>
    <row r="105" spans="4:4">
      <c r="D105" s="173"/>
    </row>
    <row r="106" spans="4:4">
      <c r="D106" s="173"/>
    </row>
    <row r="107" spans="4:4">
      <c r="D107" s="173"/>
    </row>
    <row r="108" spans="4:4">
      <c r="D108" s="173"/>
    </row>
    <row r="109" spans="4:4">
      <c r="D109" s="173"/>
    </row>
    <row r="110" spans="4:4">
      <c r="D110" s="173"/>
    </row>
    <row r="111" spans="4:4">
      <c r="D111" s="173"/>
    </row>
    <row r="112" spans="4:4">
      <c r="D112" s="173"/>
    </row>
    <row r="113" spans="4:4">
      <c r="D113" s="173"/>
    </row>
    <row r="114" spans="4:4">
      <c r="D114" s="173"/>
    </row>
    <row r="115" spans="4:4">
      <c r="D115" s="173"/>
    </row>
    <row r="116" spans="4:4">
      <c r="D116" s="173"/>
    </row>
    <row r="117" spans="4:4">
      <c r="D117" s="173"/>
    </row>
    <row r="118" spans="4:4">
      <c r="D118" s="173"/>
    </row>
    <row r="119" spans="4:4">
      <c r="D119" s="173"/>
    </row>
    <row r="120" spans="4:4">
      <c r="D120" s="173"/>
    </row>
    <row r="121" spans="4:4">
      <c r="D121" s="173"/>
    </row>
    <row r="122" spans="4:4">
      <c r="D122" s="173"/>
    </row>
    <row r="123" spans="4:4">
      <c r="D123" s="173"/>
    </row>
    <row r="124" spans="4:4">
      <c r="D124" s="173"/>
    </row>
    <row r="125" spans="4:4">
      <c r="D125" s="173"/>
    </row>
    <row r="126" spans="4:4">
      <c r="D126" s="173"/>
    </row>
    <row r="127" spans="4:4">
      <c r="D127" s="173"/>
    </row>
    <row r="128" spans="4:4">
      <c r="D128" s="173"/>
    </row>
    <row r="129" spans="4:4">
      <c r="D129" s="173"/>
    </row>
    <row r="130" spans="4:4">
      <c r="D130" s="173"/>
    </row>
    <row r="131" spans="4:4">
      <c r="D131" s="173"/>
    </row>
    <row r="132" spans="4:4">
      <c r="D132" s="173"/>
    </row>
    <row r="133" spans="4:4">
      <c r="D133" s="173"/>
    </row>
    <row r="134" spans="4:4">
      <c r="D134" s="173"/>
    </row>
    <row r="135" spans="4:4">
      <c r="D135" s="173"/>
    </row>
    <row r="136" spans="4:4">
      <c r="D136" s="173"/>
    </row>
    <row r="137" spans="4:4">
      <c r="D137" s="173"/>
    </row>
    <row r="138" spans="4:4">
      <c r="D138" s="173"/>
    </row>
    <row r="139" spans="4:4">
      <c r="D139" s="173"/>
    </row>
    <row r="140" spans="4:4">
      <c r="D140" s="173"/>
    </row>
    <row r="141" spans="4:4">
      <c r="D141" s="173"/>
    </row>
    <row r="142" spans="4:4">
      <c r="D142" s="173"/>
    </row>
    <row r="143" spans="4:4">
      <c r="D143" s="173"/>
    </row>
    <row r="144" spans="4:4">
      <c r="D144" s="173"/>
    </row>
    <row r="145" spans="4:4">
      <c r="D145" s="173"/>
    </row>
    <row r="146" spans="4:4">
      <c r="D146" s="173"/>
    </row>
    <row r="147" spans="4:4">
      <c r="D147" s="173"/>
    </row>
    <row r="148" spans="4:4">
      <c r="D148" s="173"/>
    </row>
    <row r="149" spans="4:4">
      <c r="D149" s="173"/>
    </row>
    <row r="150" spans="4:4">
      <c r="D150" s="173"/>
    </row>
    <row r="151" spans="4:4">
      <c r="D151" s="173"/>
    </row>
    <row r="152" spans="4:4">
      <c r="D152" s="173"/>
    </row>
    <row r="153" spans="4:4">
      <c r="D153" s="173"/>
    </row>
    <row r="154" spans="4:4">
      <c r="D154" s="173"/>
    </row>
    <row r="155" spans="4:4">
      <c r="D155" s="173"/>
    </row>
    <row r="156" spans="4:4">
      <c r="D156" s="173"/>
    </row>
    <row r="157" spans="4:4">
      <c r="D157" s="173"/>
    </row>
    <row r="158" spans="4:4">
      <c r="D158" s="173"/>
    </row>
    <row r="159" spans="4:4">
      <c r="D159" s="173"/>
    </row>
    <row r="160" spans="4:4">
      <c r="D160" s="173"/>
    </row>
    <row r="161" spans="4:4">
      <c r="D161" s="173"/>
    </row>
    <row r="162" spans="4:4">
      <c r="D162" s="173"/>
    </row>
    <row r="163" spans="4:4">
      <c r="D163" s="173"/>
    </row>
    <row r="164" spans="4:4">
      <c r="D164" s="173"/>
    </row>
    <row r="165" spans="4:4">
      <c r="D165" s="173"/>
    </row>
    <row r="166" spans="4:4">
      <c r="D166" s="173"/>
    </row>
    <row r="167" spans="4:4">
      <c r="D167" s="173"/>
    </row>
    <row r="168" spans="4:4">
      <c r="D168" s="173"/>
    </row>
    <row r="169" spans="4:4">
      <c r="D169" s="173"/>
    </row>
    <row r="170" spans="4:4">
      <c r="D170" s="173"/>
    </row>
    <row r="171" spans="4:4">
      <c r="D171" s="173"/>
    </row>
    <row r="172" spans="4:4">
      <c r="D172" s="173"/>
    </row>
    <row r="173" spans="4:4">
      <c r="D173" s="173"/>
    </row>
    <row r="174" spans="4:4">
      <c r="D174" s="173"/>
    </row>
    <row r="175" spans="4:4">
      <c r="D175" s="173"/>
    </row>
    <row r="176" spans="4:4">
      <c r="D176" s="173"/>
    </row>
    <row r="177" spans="4:4">
      <c r="D177" s="173"/>
    </row>
    <row r="178" spans="4:4">
      <c r="D178" s="173"/>
    </row>
    <row r="179" spans="4:4">
      <c r="D179" s="173"/>
    </row>
    <row r="180" spans="4:4">
      <c r="D180" s="173"/>
    </row>
    <row r="181" spans="4:4">
      <c r="D181" s="173"/>
    </row>
    <row r="182" spans="4:4">
      <c r="D182" s="173"/>
    </row>
    <row r="183" spans="4:4">
      <c r="D183" s="173"/>
    </row>
    <row r="184" spans="4:4">
      <c r="D184" s="173"/>
    </row>
    <row r="185" spans="4:4">
      <c r="D185" s="173"/>
    </row>
    <row r="186" spans="4:4">
      <c r="D186" s="173"/>
    </row>
    <row r="187" spans="4:4">
      <c r="D187" s="173"/>
    </row>
    <row r="188" spans="4:4">
      <c r="D188" s="173"/>
    </row>
    <row r="189" spans="4:4">
      <c r="D189" s="173"/>
    </row>
    <row r="190" spans="4:4">
      <c r="D190" s="173"/>
    </row>
    <row r="191" spans="4:4">
      <c r="D191" s="173"/>
    </row>
    <row r="192" spans="4:4">
      <c r="D192" s="173"/>
    </row>
    <row r="193" spans="4:4">
      <c r="D193" s="173"/>
    </row>
    <row r="194" spans="4:4">
      <c r="D194" s="173"/>
    </row>
    <row r="195" spans="4:4">
      <c r="D195" s="173"/>
    </row>
    <row r="196" spans="4:4">
      <c r="D196" s="173"/>
    </row>
    <row r="197" spans="4:4">
      <c r="D197" s="173"/>
    </row>
    <row r="198" spans="4:4">
      <c r="D198" s="173"/>
    </row>
    <row r="199" spans="4:4">
      <c r="D199" s="173"/>
    </row>
    <row r="200" spans="4:4">
      <c r="D200" s="173"/>
    </row>
    <row r="201" spans="4:4">
      <c r="D201" s="173"/>
    </row>
    <row r="202" spans="4:4">
      <c r="D202" s="173"/>
    </row>
    <row r="203" spans="4:4">
      <c r="D203" s="173"/>
    </row>
    <row r="204" spans="4:4">
      <c r="D204" s="173"/>
    </row>
    <row r="205" spans="4:4">
      <c r="D205" s="173"/>
    </row>
    <row r="206" spans="4:4">
      <c r="D206" s="173"/>
    </row>
    <row r="207" spans="4:4">
      <c r="D207" s="173"/>
    </row>
    <row r="208" spans="4:4">
      <c r="D208" s="173"/>
    </row>
    <row r="209" spans="4:4">
      <c r="D209" s="173"/>
    </row>
    <row r="210" spans="4:4">
      <c r="D210" s="173"/>
    </row>
    <row r="211" spans="4:4">
      <c r="D211" s="173"/>
    </row>
    <row r="212" spans="4:4">
      <c r="D212" s="173"/>
    </row>
    <row r="213" spans="4:4">
      <c r="D213" s="173"/>
    </row>
    <row r="214" spans="4:4">
      <c r="D214" s="173"/>
    </row>
    <row r="215" spans="4:4">
      <c r="D215" s="173"/>
    </row>
    <row r="216" spans="4:4">
      <c r="D216" s="173"/>
    </row>
    <row r="217" spans="4:4">
      <c r="D217" s="173"/>
    </row>
    <row r="218" spans="4:4">
      <c r="D218" s="173"/>
    </row>
    <row r="219" spans="4:4">
      <c r="D219" s="173"/>
    </row>
    <row r="220" spans="4:4">
      <c r="D220" s="173"/>
    </row>
    <row r="221" spans="4:4">
      <c r="D221" s="173"/>
    </row>
    <row r="222" spans="4:4">
      <c r="D222" s="173"/>
    </row>
    <row r="223" spans="4:4">
      <c r="D223" s="173"/>
    </row>
    <row r="224" spans="4:4">
      <c r="D224" s="173"/>
    </row>
    <row r="225" spans="4:4">
      <c r="D225" s="173"/>
    </row>
    <row r="226" spans="4:4">
      <c r="D226" s="173"/>
    </row>
    <row r="227" spans="4:4">
      <c r="D227" s="173"/>
    </row>
    <row r="228" spans="4:4">
      <c r="D228" s="173"/>
    </row>
    <row r="229" spans="4:4">
      <c r="D229" s="173"/>
    </row>
    <row r="230" spans="4:4">
      <c r="D230" s="173"/>
    </row>
    <row r="231" spans="4:4">
      <c r="D231" s="173"/>
    </row>
    <row r="232" spans="4:4">
      <c r="D232" s="173"/>
    </row>
    <row r="233" spans="4:4">
      <c r="D233" s="173"/>
    </row>
    <row r="234" spans="4:4">
      <c r="D234" s="173"/>
    </row>
    <row r="235" spans="4:4">
      <c r="D235" s="173"/>
    </row>
    <row r="236" spans="4:4">
      <c r="D236" s="173"/>
    </row>
    <row r="237" spans="4:4">
      <c r="D237" s="173"/>
    </row>
    <row r="238" spans="4:4">
      <c r="D238" s="173"/>
    </row>
    <row r="239" spans="4:4">
      <c r="D239" s="173"/>
    </row>
    <row r="240" spans="4:4">
      <c r="D240" s="173"/>
    </row>
    <row r="241" spans="4:4">
      <c r="D241" s="173"/>
    </row>
    <row r="242" spans="4:4">
      <c r="D242" s="173"/>
    </row>
    <row r="243" spans="4:4">
      <c r="D243" s="173"/>
    </row>
    <row r="244" spans="4:4">
      <c r="D244" s="173"/>
    </row>
    <row r="245" spans="4:4">
      <c r="D245" s="173"/>
    </row>
    <row r="246" spans="4:4">
      <c r="D246" s="173"/>
    </row>
    <row r="247" spans="4:4">
      <c r="D247" s="173"/>
    </row>
    <row r="248" spans="4:4">
      <c r="D248" s="173"/>
    </row>
    <row r="249" spans="4:4">
      <c r="D249" s="173"/>
    </row>
    <row r="250" spans="4:4">
      <c r="D250" s="173"/>
    </row>
    <row r="251" spans="4:4">
      <c r="D251" s="173"/>
    </row>
    <row r="252" spans="4:4">
      <c r="D252" s="173"/>
    </row>
    <row r="253" spans="4:4">
      <c r="D253" s="173"/>
    </row>
    <row r="254" spans="4:4">
      <c r="D254" s="173"/>
    </row>
    <row r="255" spans="4:4">
      <c r="D255" s="173"/>
    </row>
    <row r="256" spans="4:4">
      <c r="D256" s="173"/>
    </row>
    <row r="257" spans="4:4">
      <c r="D257" s="173"/>
    </row>
    <row r="258" spans="4:4">
      <c r="D258" s="173"/>
    </row>
    <row r="259" spans="4:4">
      <c r="D259" s="173"/>
    </row>
    <row r="260" spans="4:4">
      <c r="D260" s="173"/>
    </row>
    <row r="261" spans="4:4">
      <c r="D261" s="173"/>
    </row>
    <row r="262" spans="4:4">
      <c r="D262" s="173"/>
    </row>
    <row r="263" spans="4:4">
      <c r="D263" s="173"/>
    </row>
    <row r="264" spans="4:4">
      <c r="D264" s="173"/>
    </row>
    <row r="265" spans="4:4">
      <c r="D265" s="173"/>
    </row>
    <row r="266" spans="4:4">
      <c r="D266" s="173"/>
    </row>
    <row r="267" spans="4:4">
      <c r="D267" s="173"/>
    </row>
    <row r="268" spans="4:4">
      <c r="D268" s="173"/>
    </row>
    <row r="269" spans="4:4">
      <c r="D269" s="173"/>
    </row>
    <row r="270" spans="4:4">
      <c r="D270" s="173"/>
    </row>
    <row r="271" spans="4:4">
      <c r="D271" s="173"/>
    </row>
    <row r="272" spans="4:4">
      <c r="D272" s="173"/>
    </row>
    <row r="273" spans="4:4">
      <c r="D273" s="173"/>
    </row>
    <row r="274" spans="4:4">
      <c r="D274" s="173"/>
    </row>
    <row r="275" spans="4:4">
      <c r="D275" s="173"/>
    </row>
    <row r="276" spans="4:4">
      <c r="D276" s="173"/>
    </row>
    <row r="277" spans="4:4">
      <c r="D277" s="173"/>
    </row>
    <row r="278" spans="4:4">
      <c r="D278" s="173"/>
    </row>
    <row r="279" spans="4:4">
      <c r="D279" s="173"/>
    </row>
    <row r="280" spans="4:4">
      <c r="D280" s="173"/>
    </row>
    <row r="281" spans="4:4">
      <c r="D281" s="173"/>
    </row>
    <row r="282" spans="4:4">
      <c r="D282" s="173"/>
    </row>
    <row r="283" spans="4:4">
      <c r="D283" s="173"/>
    </row>
    <row r="284" spans="4:4">
      <c r="D284" s="173"/>
    </row>
    <row r="285" spans="4:4">
      <c r="D285" s="173"/>
    </row>
    <row r="286" spans="4:4">
      <c r="D286" s="173"/>
    </row>
    <row r="287" spans="4:4">
      <c r="D287" s="173"/>
    </row>
    <row r="288" spans="4:4">
      <c r="D288" s="173"/>
    </row>
    <row r="289" spans="4:4">
      <c r="D289" s="173"/>
    </row>
    <row r="290" spans="4:4">
      <c r="D290" s="173"/>
    </row>
    <row r="291" spans="4:4">
      <c r="D291" s="173"/>
    </row>
    <row r="292" spans="4:4">
      <c r="D292" s="173"/>
    </row>
    <row r="293" spans="4:4">
      <c r="D293" s="173"/>
    </row>
    <row r="294" spans="4:4">
      <c r="D294" s="173"/>
    </row>
    <row r="295" spans="4:4">
      <c r="D295" s="173"/>
    </row>
    <row r="296" spans="4:4">
      <c r="D296" s="173"/>
    </row>
    <row r="297" spans="4:4">
      <c r="D297" s="173"/>
    </row>
    <row r="298" spans="4:4">
      <c r="D298" s="173"/>
    </row>
    <row r="299" spans="4:4">
      <c r="D299" s="173"/>
    </row>
    <row r="300" spans="4:4">
      <c r="D300" s="173"/>
    </row>
    <row r="301" spans="4:4">
      <c r="D301" s="173"/>
    </row>
    <row r="302" spans="4:4">
      <c r="D302" s="173"/>
    </row>
    <row r="303" spans="4:4">
      <c r="D303" s="173"/>
    </row>
    <row r="304" spans="4:4">
      <c r="D304" s="173"/>
    </row>
    <row r="305" spans="4:4">
      <c r="D305" s="173"/>
    </row>
    <row r="306" spans="4:4">
      <c r="D306" s="173"/>
    </row>
    <row r="307" spans="4:4">
      <c r="D307" s="173"/>
    </row>
    <row r="308" spans="4:4">
      <c r="D308" s="173"/>
    </row>
    <row r="309" spans="4:4">
      <c r="D309" s="173"/>
    </row>
    <row r="310" spans="4:4">
      <c r="D310" s="173"/>
    </row>
    <row r="311" spans="4:4">
      <c r="D311" s="173"/>
    </row>
    <row r="312" spans="4:4">
      <c r="D312" s="173"/>
    </row>
    <row r="313" spans="4:4">
      <c r="D313" s="173"/>
    </row>
    <row r="314" spans="4:4">
      <c r="D314" s="173"/>
    </row>
    <row r="315" spans="4:4">
      <c r="D315" s="173"/>
    </row>
    <row r="316" spans="4:4">
      <c r="D316" s="173"/>
    </row>
    <row r="317" spans="4:4">
      <c r="D317" s="173"/>
    </row>
    <row r="318" spans="4:4">
      <c r="D318" s="173"/>
    </row>
    <row r="319" spans="4:4">
      <c r="D319" s="173"/>
    </row>
    <row r="320" spans="4:4">
      <c r="D320" s="173"/>
    </row>
    <row r="321" spans="4:4">
      <c r="D321" s="173"/>
    </row>
    <row r="322" spans="4:4">
      <c r="D322" s="173"/>
    </row>
    <row r="323" spans="4:4">
      <c r="D323" s="173"/>
    </row>
    <row r="324" spans="4:4">
      <c r="D324" s="173"/>
    </row>
    <row r="325" spans="4:4">
      <c r="D325" s="173"/>
    </row>
    <row r="326" spans="4:4">
      <c r="D326" s="173"/>
    </row>
    <row r="327" spans="4:4">
      <c r="D327" s="173"/>
    </row>
    <row r="328" spans="4:4">
      <c r="D328" s="173"/>
    </row>
    <row r="329" spans="4:4">
      <c r="D329" s="173"/>
    </row>
    <row r="330" spans="4:4">
      <c r="D330" s="173"/>
    </row>
    <row r="331" spans="4:4">
      <c r="D331" s="173"/>
    </row>
    <row r="332" spans="4:4">
      <c r="D332" s="173"/>
    </row>
    <row r="333" spans="4:4">
      <c r="D333" s="173"/>
    </row>
    <row r="334" spans="4:4">
      <c r="D334" s="173"/>
    </row>
    <row r="335" spans="4:4">
      <c r="D335" s="173"/>
    </row>
    <row r="336" spans="4:4">
      <c r="D336" s="173"/>
    </row>
    <row r="337" spans="4:4">
      <c r="D337" s="173"/>
    </row>
    <row r="338" spans="4:4">
      <c r="D338" s="173"/>
    </row>
    <row r="339" spans="4:4">
      <c r="D339" s="173"/>
    </row>
    <row r="340" spans="4:4">
      <c r="D340" s="173"/>
    </row>
    <row r="341" spans="4:4">
      <c r="D341" s="173"/>
    </row>
    <row r="342" spans="4:4">
      <c r="D342" s="173"/>
    </row>
    <row r="343" spans="4:4">
      <c r="D343" s="173"/>
    </row>
    <row r="344" spans="4:4">
      <c r="D344" s="173"/>
    </row>
    <row r="345" spans="4:4">
      <c r="D345" s="173"/>
    </row>
    <row r="346" spans="4:4">
      <c r="D346" s="173"/>
    </row>
    <row r="347" spans="4:4">
      <c r="D347" s="173"/>
    </row>
    <row r="348" spans="4:4">
      <c r="D348" s="173"/>
    </row>
    <row r="349" spans="4:4">
      <c r="D349" s="173"/>
    </row>
    <row r="350" spans="4:4">
      <c r="D350" s="173"/>
    </row>
    <row r="351" spans="4:4">
      <c r="D351" s="173"/>
    </row>
    <row r="352" spans="4:4">
      <c r="D352" s="173"/>
    </row>
    <row r="353" spans="4:4">
      <c r="D353" s="173"/>
    </row>
    <row r="354" spans="4:4">
      <c r="D354" s="173"/>
    </row>
    <row r="355" spans="4:4">
      <c r="D355" s="173"/>
    </row>
    <row r="356" spans="4:4">
      <c r="D356" s="173"/>
    </row>
    <row r="357" spans="4:4">
      <c r="D357" s="173"/>
    </row>
    <row r="358" spans="4:4">
      <c r="D358" s="173"/>
    </row>
    <row r="359" spans="4:4">
      <c r="D359" s="173"/>
    </row>
    <row r="360" spans="4:4">
      <c r="D360" s="173"/>
    </row>
    <row r="361" spans="4:4">
      <c r="D361" s="173"/>
    </row>
    <row r="362" spans="4:4">
      <c r="D362" s="173"/>
    </row>
    <row r="363" spans="4:4">
      <c r="D363" s="173"/>
    </row>
    <row r="364" spans="4:4">
      <c r="D364" s="173"/>
    </row>
    <row r="365" spans="4:4">
      <c r="D365" s="173"/>
    </row>
    <row r="366" spans="4:4">
      <c r="D366" s="173"/>
    </row>
  </sheetData>
  <conditionalFormatting sqref="J1">
    <cfRule type="cellIs" dxfId="34" priority="4" stopIfTrue="1" operator="equal">
      <formula>"x.x"</formula>
    </cfRule>
  </conditionalFormatting>
  <conditionalFormatting sqref="B9">
    <cfRule type="cellIs" dxfId="33" priority="3" stopIfTrue="1" operator="equal">
      <formula>"Title"</formula>
    </cfRule>
  </conditionalFormatting>
  <conditionalFormatting sqref="B8">
    <cfRule type="cellIs" dxfId="32" priority="2" stopIfTrue="1" operator="equal">
      <formula>"Adjustment to Income/Expense/Rate Base:"</formula>
    </cfRule>
  </conditionalFormatting>
  <conditionalFormatting sqref="I6">
    <cfRule type="cellIs" dxfId="31" priority="1" stopIfTrue="1" operator="equal">
      <formula>"Update"</formula>
    </cfRule>
  </conditionalFormatting>
  <dataValidations count="4">
    <dataValidation type="list" allowBlank="1" showInputMessage="1" showErrorMessage="1" errorTitle="Oops!" error="You must enter a state, or, if the adjustment is system, enter all states." sqref="I65513 I6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JE65513 TA65513 ACW65513 AMS65513 AWO65513 BGK65513 BQG65513 CAC65513 CJY65513 CTU65513 DDQ65513 DNM65513 DXI65513 EHE65513 ERA65513 FAW65513 FKS65513 FUO65513 GEK65513 GOG65513 GYC65513 HHY65513 HRU65513 IBQ65513 ILM65513 IVI65513 JFE65513 JPA65513 JYW65513 KIS65513 KSO65513 LCK65513 LMG65513 LWC65513 MFY65513 MPU65513 MZQ65513 NJM65513 NTI65513 ODE65513 ONA65513 OWW65513 PGS65513 PQO65513 QAK65513 QKG65513 QUC65513 RDY65513 RNU65513 RXQ65513 SHM65513 SRI65513 TBE65513 TLA65513 TUW65513 UES65513 UOO65513 UYK65513 VIG65513 VSC65513 WBY65513 WLU65513 WVQ65513 I131049 JE131049 TA131049 ACW131049 AMS131049 AWO131049 BGK131049 BQG131049 CAC131049 CJY131049 CTU131049 DDQ131049 DNM131049 DXI131049 EHE131049 ERA131049 FAW131049 FKS131049 FUO131049 GEK131049 GOG131049 GYC131049 HHY131049 HRU131049 IBQ131049 ILM131049 IVI131049 JFE131049 JPA131049 JYW131049 KIS131049 KSO131049 LCK131049 LMG131049 LWC131049 MFY131049 MPU131049 MZQ131049 NJM131049 NTI131049 ODE131049 ONA131049 OWW131049 PGS131049 PQO131049 QAK131049 QKG131049 QUC131049 RDY131049 RNU131049 RXQ131049 SHM131049 SRI131049 TBE131049 TLA131049 TUW131049 UES131049 UOO131049 UYK131049 VIG131049 VSC131049 WBY131049 WLU131049 WVQ131049 I196585 JE196585 TA196585 ACW196585 AMS196585 AWO196585 BGK196585 BQG196585 CAC196585 CJY196585 CTU196585 DDQ196585 DNM196585 DXI196585 EHE196585 ERA196585 FAW196585 FKS196585 FUO196585 GEK196585 GOG196585 GYC196585 HHY196585 HRU196585 IBQ196585 ILM196585 IVI196585 JFE196585 JPA196585 JYW196585 KIS196585 KSO196585 LCK196585 LMG196585 LWC196585 MFY196585 MPU196585 MZQ196585 NJM196585 NTI196585 ODE196585 ONA196585 OWW196585 PGS196585 PQO196585 QAK196585 QKG196585 QUC196585 RDY196585 RNU196585 RXQ196585 SHM196585 SRI196585 TBE196585 TLA196585 TUW196585 UES196585 UOO196585 UYK196585 VIG196585 VSC196585 WBY196585 WLU196585 WVQ196585 I262121 JE262121 TA262121 ACW262121 AMS262121 AWO262121 BGK262121 BQG262121 CAC262121 CJY262121 CTU262121 DDQ262121 DNM262121 DXI262121 EHE262121 ERA262121 FAW262121 FKS262121 FUO262121 GEK262121 GOG262121 GYC262121 HHY262121 HRU262121 IBQ262121 ILM262121 IVI262121 JFE262121 JPA262121 JYW262121 KIS262121 KSO262121 LCK262121 LMG262121 LWC262121 MFY262121 MPU262121 MZQ262121 NJM262121 NTI262121 ODE262121 ONA262121 OWW262121 PGS262121 PQO262121 QAK262121 QKG262121 QUC262121 RDY262121 RNU262121 RXQ262121 SHM262121 SRI262121 TBE262121 TLA262121 TUW262121 UES262121 UOO262121 UYK262121 VIG262121 VSC262121 WBY262121 WLU262121 WVQ262121 I327657 JE327657 TA327657 ACW327657 AMS327657 AWO327657 BGK327657 BQG327657 CAC327657 CJY327657 CTU327657 DDQ327657 DNM327657 DXI327657 EHE327657 ERA327657 FAW327657 FKS327657 FUO327657 GEK327657 GOG327657 GYC327657 HHY327657 HRU327657 IBQ327657 ILM327657 IVI327657 JFE327657 JPA327657 JYW327657 KIS327657 KSO327657 LCK327657 LMG327657 LWC327657 MFY327657 MPU327657 MZQ327657 NJM327657 NTI327657 ODE327657 ONA327657 OWW327657 PGS327657 PQO327657 QAK327657 QKG327657 QUC327657 RDY327657 RNU327657 RXQ327657 SHM327657 SRI327657 TBE327657 TLA327657 TUW327657 UES327657 UOO327657 UYK327657 VIG327657 VSC327657 WBY327657 WLU327657 WVQ327657 I393193 JE393193 TA393193 ACW393193 AMS393193 AWO393193 BGK393193 BQG393193 CAC393193 CJY393193 CTU393193 DDQ393193 DNM393193 DXI393193 EHE393193 ERA393193 FAW393193 FKS393193 FUO393193 GEK393193 GOG393193 GYC393193 HHY393193 HRU393193 IBQ393193 ILM393193 IVI393193 JFE393193 JPA393193 JYW393193 KIS393193 KSO393193 LCK393193 LMG393193 LWC393193 MFY393193 MPU393193 MZQ393193 NJM393193 NTI393193 ODE393193 ONA393193 OWW393193 PGS393193 PQO393193 QAK393193 QKG393193 QUC393193 RDY393193 RNU393193 RXQ393193 SHM393193 SRI393193 TBE393193 TLA393193 TUW393193 UES393193 UOO393193 UYK393193 VIG393193 VSC393193 WBY393193 WLU393193 WVQ393193 I458729 JE458729 TA458729 ACW458729 AMS458729 AWO458729 BGK458729 BQG458729 CAC458729 CJY458729 CTU458729 DDQ458729 DNM458729 DXI458729 EHE458729 ERA458729 FAW458729 FKS458729 FUO458729 GEK458729 GOG458729 GYC458729 HHY458729 HRU458729 IBQ458729 ILM458729 IVI458729 JFE458729 JPA458729 JYW458729 KIS458729 KSO458729 LCK458729 LMG458729 LWC458729 MFY458729 MPU458729 MZQ458729 NJM458729 NTI458729 ODE458729 ONA458729 OWW458729 PGS458729 PQO458729 QAK458729 QKG458729 QUC458729 RDY458729 RNU458729 RXQ458729 SHM458729 SRI458729 TBE458729 TLA458729 TUW458729 UES458729 UOO458729 UYK458729 VIG458729 VSC458729 WBY458729 WLU458729 WVQ458729 I524265 JE524265 TA524265 ACW524265 AMS524265 AWO524265 BGK524265 BQG524265 CAC524265 CJY524265 CTU524265 DDQ524265 DNM524265 DXI524265 EHE524265 ERA524265 FAW524265 FKS524265 FUO524265 GEK524265 GOG524265 GYC524265 HHY524265 HRU524265 IBQ524265 ILM524265 IVI524265 JFE524265 JPA524265 JYW524265 KIS524265 KSO524265 LCK524265 LMG524265 LWC524265 MFY524265 MPU524265 MZQ524265 NJM524265 NTI524265 ODE524265 ONA524265 OWW524265 PGS524265 PQO524265 QAK524265 QKG524265 QUC524265 RDY524265 RNU524265 RXQ524265 SHM524265 SRI524265 TBE524265 TLA524265 TUW524265 UES524265 UOO524265 UYK524265 VIG524265 VSC524265 WBY524265 WLU524265 WVQ524265 I589801 JE589801 TA589801 ACW589801 AMS589801 AWO589801 BGK589801 BQG589801 CAC589801 CJY589801 CTU589801 DDQ589801 DNM589801 DXI589801 EHE589801 ERA589801 FAW589801 FKS589801 FUO589801 GEK589801 GOG589801 GYC589801 HHY589801 HRU589801 IBQ589801 ILM589801 IVI589801 JFE589801 JPA589801 JYW589801 KIS589801 KSO589801 LCK589801 LMG589801 LWC589801 MFY589801 MPU589801 MZQ589801 NJM589801 NTI589801 ODE589801 ONA589801 OWW589801 PGS589801 PQO589801 QAK589801 QKG589801 QUC589801 RDY589801 RNU589801 RXQ589801 SHM589801 SRI589801 TBE589801 TLA589801 TUW589801 UES589801 UOO589801 UYK589801 VIG589801 VSC589801 WBY589801 WLU589801 WVQ589801 I655337 JE655337 TA655337 ACW655337 AMS655337 AWO655337 BGK655337 BQG655337 CAC655337 CJY655337 CTU655337 DDQ655337 DNM655337 DXI655337 EHE655337 ERA655337 FAW655337 FKS655337 FUO655337 GEK655337 GOG655337 GYC655337 HHY655337 HRU655337 IBQ655337 ILM655337 IVI655337 JFE655337 JPA655337 JYW655337 KIS655337 KSO655337 LCK655337 LMG655337 LWC655337 MFY655337 MPU655337 MZQ655337 NJM655337 NTI655337 ODE655337 ONA655337 OWW655337 PGS655337 PQO655337 QAK655337 QKG655337 QUC655337 RDY655337 RNU655337 RXQ655337 SHM655337 SRI655337 TBE655337 TLA655337 TUW655337 UES655337 UOO655337 UYK655337 VIG655337 VSC655337 WBY655337 WLU655337 WVQ655337 I720873 JE720873 TA720873 ACW720873 AMS720873 AWO720873 BGK720873 BQG720873 CAC720873 CJY720873 CTU720873 DDQ720873 DNM720873 DXI720873 EHE720873 ERA720873 FAW720873 FKS720873 FUO720873 GEK720873 GOG720873 GYC720873 HHY720873 HRU720873 IBQ720873 ILM720873 IVI720873 JFE720873 JPA720873 JYW720873 KIS720873 KSO720873 LCK720873 LMG720873 LWC720873 MFY720873 MPU720873 MZQ720873 NJM720873 NTI720873 ODE720873 ONA720873 OWW720873 PGS720873 PQO720873 QAK720873 QKG720873 QUC720873 RDY720873 RNU720873 RXQ720873 SHM720873 SRI720873 TBE720873 TLA720873 TUW720873 UES720873 UOO720873 UYK720873 VIG720873 VSC720873 WBY720873 WLU720873 WVQ720873 I786409 JE786409 TA786409 ACW786409 AMS786409 AWO786409 BGK786409 BQG786409 CAC786409 CJY786409 CTU786409 DDQ786409 DNM786409 DXI786409 EHE786409 ERA786409 FAW786409 FKS786409 FUO786409 GEK786409 GOG786409 GYC786409 HHY786409 HRU786409 IBQ786409 ILM786409 IVI786409 JFE786409 JPA786409 JYW786409 KIS786409 KSO786409 LCK786409 LMG786409 LWC786409 MFY786409 MPU786409 MZQ786409 NJM786409 NTI786409 ODE786409 ONA786409 OWW786409 PGS786409 PQO786409 QAK786409 QKG786409 QUC786409 RDY786409 RNU786409 RXQ786409 SHM786409 SRI786409 TBE786409 TLA786409 TUW786409 UES786409 UOO786409 UYK786409 VIG786409 VSC786409 WBY786409 WLU786409 WVQ786409 I851945 JE851945 TA851945 ACW851945 AMS851945 AWO851945 BGK851945 BQG851945 CAC851945 CJY851945 CTU851945 DDQ851945 DNM851945 DXI851945 EHE851945 ERA851945 FAW851945 FKS851945 FUO851945 GEK851945 GOG851945 GYC851945 HHY851945 HRU851945 IBQ851945 ILM851945 IVI851945 JFE851945 JPA851945 JYW851945 KIS851945 KSO851945 LCK851945 LMG851945 LWC851945 MFY851945 MPU851945 MZQ851945 NJM851945 NTI851945 ODE851945 ONA851945 OWW851945 PGS851945 PQO851945 QAK851945 QKG851945 QUC851945 RDY851945 RNU851945 RXQ851945 SHM851945 SRI851945 TBE851945 TLA851945 TUW851945 UES851945 UOO851945 UYK851945 VIG851945 VSC851945 WBY851945 WLU851945 WVQ851945 I917481 JE917481 TA917481 ACW917481 AMS917481 AWO917481 BGK917481 BQG917481 CAC917481 CJY917481 CTU917481 DDQ917481 DNM917481 DXI917481 EHE917481 ERA917481 FAW917481 FKS917481 FUO917481 GEK917481 GOG917481 GYC917481 HHY917481 HRU917481 IBQ917481 ILM917481 IVI917481 JFE917481 JPA917481 JYW917481 KIS917481 KSO917481 LCK917481 LMG917481 LWC917481 MFY917481 MPU917481 MZQ917481 NJM917481 NTI917481 ODE917481 ONA917481 OWW917481 PGS917481 PQO917481 QAK917481 QKG917481 QUC917481 RDY917481 RNU917481 RXQ917481 SHM917481 SRI917481 TBE917481 TLA917481 TUW917481 UES917481 UOO917481 UYK917481 VIG917481 VSC917481 WBY917481 WLU917481 WVQ917481 I983017 JE983017 TA983017 ACW983017 AMS983017 AWO983017 BGK983017 BQG983017 CAC983017 CJY983017 CTU983017 DDQ983017 DNM983017 DXI983017 EHE983017 ERA983017 FAW983017 FKS983017 FUO983017 GEK983017 GOG983017 GYC983017 HHY983017 HRU983017 IBQ983017 ILM983017 IVI983017 JFE983017 JPA983017 JYW983017 KIS983017 KSO983017 LCK983017 LMG983017 LWC983017 MFY983017 MPU983017 MZQ983017 NJM983017 NTI983017 ODE983017 ONA983017 OWW983017 PGS983017 PQO983017 QAK983017 QKG983017 QUC983017 RDY983017 RNU983017 RXQ983017 SHM983017 SRI983017 TBE983017 TLA983017 TUW983017 UES983017 UOO983017 UYK983017 VIG983017 VSC983017 WBY983017 WLU983017 WVQ983017">
      <formula1>$I$32:$I$39</formula1>
    </dataValidation>
    <dataValidation type="list" errorStyle="warning" allowBlank="1" showInputMessage="1" showErrorMessage="1" errorTitle="Factor" error="This factor is not included in the drop-down list. Is this the factor you want to use?" sqref="G65516:G65554 G9:G16 JC9:JC16 SY9:SY16 ACU9:ACU16 AMQ9:AMQ16 AWM9:AWM16 BGI9:BGI16 BQE9:BQE16 CAA9:CAA16 CJW9:CJW16 CTS9:CTS16 DDO9:DDO16 DNK9:DNK16 DXG9:DXG16 EHC9:EHC16 EQY9:EQY16 FAU9:FAU16 FKQ9:FKQ16 FUM9:FUM16 GEI9:GEI16 GOE9:GOE16 GYA9:GYA16 HHW9:HHW16 HRS9:HRS16 IBO9:IBO16 ILK9:ILK16 IVG9:IVG16 JFC9:JFC16 JOY9:JOY16 JYU9:JYU16 KIQ9:KIQ16 KSM9:KSM16 LCI9:LCI16 LME9:LME16 LWA9:LWA16 MFW9:MFW16 MPS9:MPS16 MZO9:MZO16 NJK9:NJK16 NTG9:NTG16 ODC9:ODC16 OMY9:OMY16 OWU9:OWU16 PGQ9:PGQ16 PQM9:PQM16 QAI9:QAI16 QKE9:QKE16 QUA9:QUA16 RDW9:RDW16 RNS9:RNS16 RXO9:RXO16 SHK9:SHK16 SRG9:SRG16 TBC9:TBC16 TKY9:TKY16 TUU9:TUU16 UEQ9:UEQ16 UOM9:UOM16 UYI9:UYI16 VIE9:VIE16 VSA9:VSA16 WBW9:WBW16 WLS9:WLS16 WVO9:WVO16 JC65516:JC65554 SY65516:SY65554 ACU65516:ACU65554 AMQ65516:AMQ65554 AWM65516:AWM65554 BGI65516:BGI65554 BQE65516:BQE65554 CAA65516:CAA65554 CJW65516:CJW65554 CTS65516:CTS65554 DDO65516:DDO65554 DNK65516:DNK65554 DXG65516:DXG65554 EHC65516:EHC65554 EQY65516:EQY65554 FAU65516:FAU65554 FKQ65516:FKQ65554 FUM65516:FUM65554 GEI65516:GEI65554 GOE65516:GOE65554 GYA65516:GYA65554 HHW65516:HHW65554 HRS65516:HRS65554 IBO65516:IBO65554 ILK65516:ILK65554 IVG65516:IVG65554 JFC65516:JFC65554 JOY65516:JOY65554 JYU65516:JYU65554 KIQ65516:KIQ65554 KSM65516:KSM65554 LCI65516:LCI65554 LME65516:LME65554 LWA65516:LWA65554 MFW65516:MFW65554 MPS65516:MPS65554 MZO65516:MZO65554 NJK65516:NJK65554 NTG65516:NTG65554 ODC65516:ODC65554 OMY65516:OMY65554 OWU65516:OWU65554 PGQ65516:PGQ65554 PQM65516:PQM65554 QAI65516:QAI65554 QKE65516:QKE65554 QUA65516:QUA65554 RDW65516:RDW65554 RNS65516:RNS65554 RXO65516:RXO65554 SHK65516:SHK65554 SRG65516:SRG65554 TBC65516:TBC65554 TKY65516:TKY65554 TUU65516:TUU65554 UEQ65516:UEQ65554 UOM65516:UOM65554 UYI65516:UYI65554 VIE65516:VIE65554 VSA65516:VSA65554 WBW65516:WBW65554 WLS65516:WLS65554 WVO65516:WVO65554 G131052:G131090 JC131052:JC131090 SY131052:SY131090 ACU131052:ACU131090 AMQ131052:AMQ131090 AWM131052:AWM131090 BGI131052:BGI131090 BQE131052:BQE131090 CAA131052:CAA131090 CJW131052:CJW131090 CTS131052:CTS131090 DDO131052:DDO131090 DNK131052:DNK131090 DXG131052:DXG131090 EHC131052:EHC131090 EQY131052:EQY131090 FAU131052:FAU131090 FKQ131052:FKQ131090 FUM131052:FUM131090 GEI131052:GEI131090 GOE131052:GOE131090 GYA131052:GYA131090 HHW131052:HHW131090 HRS131052:HRS131090 IBO131052:IBO131090 ILK131052:ILK131090 IVG131052:IVG131090 JFC131052:JFC131090 JOY131052:JOY131090 JYU131052:JYU131090 KIQ131052:KIQ131090 KSM131052:KSM131090 LCI131052:LCI131090 LME131052:LME131090 LWA131052:LWA131090 MFW131052:MFW131090 MPS131052:MPS131090 MZO131052:MZO131090 NJK131052:NJK131090 NTG131052:NTG131090 ODC131052:ODC131090 OMY131052:OMY131090 OWU131052:OWU131090 PGQ131052:PGQ131090 PQM131052:PQM131090 QAI131052:QAI131090 QKE131052:QKE131090 QUA131052:QUA131090 RDW131052:RDW131090 RNS131052:RNS131090 RXO131052:RXO131090 SHK131052:SHK131090 SRG131052:SRG131090 TBC131052:TBC131090 TKY131052:TKY131090 TUU131052:TUU131090 UEQ131052:UEQ131090 UOM131052:UOM131090 UYI131052:UYI131090 VIE131052:VIE131090 VSA131052:VSA131090 WBW131052:WBW131090 WLS131052:WLS131090 WVO131052:WVO131090 G196588:G196626 JC196588:JC196626 SY196588:SY196626 ACU196588:ACU196626 AMQ196588:AMQ196626 AWM196588:AWM196626 BGI196588:BGI196626 BQE196588:BQE196626 CAA196588:CAA196626 CJW196588:CJW196626 CTS196588:CTS196626 DDO196588:DDO196626 DNK196588:DNK196626 DXG196588:DXG196626 EHC196588:EHC196626 EQY196588:EQY196626 FAU196588:FAU196626 FKQ196588:FKQ196626 FUM196588:FUM196626 GEI196588:GEI196626 GOE196588:GOE196626 GYA196588:GYA196626 HHW196588:HHW196626 HRS196588:HRS196626 IBO196588:IBO196626 ILK196588:ILK196626 IVG196588:IVG196626 JFC196588:JFC196626 JOY196588:JOY196626 JYU196588:JYU196626 KIQ196588:KIQ196626 KSM196588:KSM196626 LCI196588:LCI196626 LME196588:LME196626 LWA196588:LWA196626 MFW196588:MFW196626 MPS196588:MPS196626 MZO196588:MZO196626 NJK196588:NJK196626 NTG196588:NTG196626 ODC196588:ODC196626 OMY196588:OMY196626 OWU196588:OWU196626 PGQ196588:PGQ196626 PQM196588:PQM196626 QAI196588:QAI196626 QKE196588:QKE196626 QUA196588:QUA196626 RDW196588:RDW196626 RNS196588:RNS196626 RXO196588:RXO196626 SHK196588:SHK196626 SRG196588:SRG196626 TBC196588:TBC196626 TKY196588:TKY196626 TUU196588:TUU196626 UEQ196588:UEQ196626 UOM196588:UOM196626 UYI196588:UYI196626 VIE196588:VIE196626 VSA196588:VSA196626 WBW196588:WBW196626 WLS196588:WLS196626 WVO196588:WVO196626 G262124:G262162 JC262124:JC262162 SY262124:SY262162 ACU262124:ACU262162 AMQ262124:AMQ262162 AWM262124:AWM262162 BGI262124:BGI262162 BQE262124:BQE262162 CAA262124:CAA262162 CJW262124:CJW262162 CTS262124:CTS262162 DDO262124:DDO262162 DNK262124:DNK262162 DXG262124:DXG262162 EHC262124:EHC262162 EQY262124:EQY262162 FAU262124:FAU262162 FKQ262124:FKQ262162 FUM262124:FUM262162 GEI262124:GEI262162 GOE262124:GOE262162 GYA262124:GYA262162 HHW262124:HHW262162 HRS262124:HRS262162 IBO262124:IBO262162 ILK262124:ILK262162 IVG262124:IVG262162 JFC262124:JFC262162 JOY262124:JOY262162 JYU262124:JYU262162 KIQ262124:KIQ262162 KSM262124:KSM262162 LCI262124:LCI262162 LME262124:LME262162 LWA262124:LWA262162 MFW262124:MFW262162 MPS262124:MPS262162 MZO262124:MZO262162 NJK262124:NJK262162 NTG262124:NTG262162 ODC262124:ODC262162 OMY262124:OMY262162 OWU262124:OWU262162 PGQ262124:PGQ262162 PQM262124:PQM262162 QAI262124:QAI262162 QKE262124:QKE262162 QUA262124:QUA262162 RDW262124:RDW262162 RNS262124:RNS262162 RXO262124:RXO262162 SHK262124:SHK262162 SRG262124:SRG262162 TBC262124:TBC262162 TKY262124:TKY262162 TUU262124:TUU262162 UEQ262124:UEQ262162 UOM262124:UOM262162 UYI262124:UYI262162 VIE262124:VIE262162 VSA262124:VSA262162 WBW262124:WBW262162 WLS262124:WLS262162 WVO262124:WVO262162 G327660:G327698 JC327660:JC327698 SY327660:SY327698 ACU327660:ACU327698 AMQ327660:AMQ327698 AWM327660:AWM327698 BGI327660:BGI327698 BQE327660:BQE327698 CAA327660:CAA327698 CJW327660:CJW327698 CTS327660:CTS327698 DDO327660:DDO327698 DNK327660:DNK327698 DXG327660:DXG327698 EHC327660:EHC327698 EQY327660:EQY327698 FAU327660:FAU327698 FKQ327660:FKQ327698 FUM327660:FUM327698 GEI327660:GEI327698 GOE327660:GOE327698 GYA327660:GYA327698 HHW327660:HHW327698 HRS327660:HRS327698 IBO327660:IBO327698 ILK327660:ILK327698 IVG327660:IVG327698 JFC327660:JFC327698 JOY327660:JOY327698 JYU327660:JYU327698 KIQ327660:KIQ327698 KSM327660:KSM327698 LCI327660:LCI327698 LME327660:LME327698 LWA327660:LWA327698 MFW327660:MFW327698 MPS327660:MPS327698 MZO327660:MZO327698 NJK327660:NJK327698 NTG327660:NTG327698 ODC327660:ODC327698 OMY327660:OMY327698 OWU327660:OWU327698 PGQ327660:PGQ327698 PQM327660:PQM327698 QAI327660:QAI327698 QKE327660:QKE327698 QUA327660:QUA327698 RDW327660:RDW327698 RNS327660:RNS327698 RXO327660:RXO327698 SHK327660:SHK327698 SRG327660:SRG327698 TBC327660:TBC327698 TKY327660:TKY327698 TUU327660:TUU327698 UEQ327660:UEQ327698 UOM327660:UOM327698 UYI327660:UYI327698 VIE327660:VIE327698 VSA327660:VSA327698 WBW327660:WBW327698 WLS327660:WLS327698 WVO327660:WVO327698 G393196:G393234 JC393196:JC393234 SY393196:SY393234 ACU393196:ACU393234 AMQ393196:AMQ393234 AWM393196:AWM393234 BGI393196:BGI393234 BQE393196:BQE393234 CAA393196:CAA393234 CJW393196:CJW393234 CTS393196:CTS393234 DDO393196:DDO393234 DNK393196:DNK393234 DXG393196:DXG393234 EHC393196:EHC393234 EQY393196:EQY393234 FAU393196:FAU393234 FKQ393196:FKQ393234 FUM393196:FUM393234 GEI393196:GEI393234 GOE393196:GOE393234 GYA393196:GYA393234 HHW393196:HHW393234 HRS393196:HRS393234 IBO393196:IBO393234 ILK393196:ILK393234 IVG393196:IVG393234 JFC393196:JFC393234 JOY393196:JOY393234 JYU393196:JYU393234 KIQ393196:KIQ393234 KSM393196:KSM393234 LCI393196:LCI393234 LME393196:LME393234 LWA393196:LWA393234 MFW393196:MFW393234 MPS393196:MPS393234 MZO393196:MZO393234 NJK393196:NJK393234 NTG393196:NTG393234 ODC393196:ODC393234 OMY393196:OMY393234 OWU393196:OWU393234 PGQ393196:PGQ393234 PQM393196:PQM393234 QAI393196:QAI393234 QKE393196:QKE393234 QUA393196:QUA393234 RDW393196:RDW393234 RNS393196:RNS393234 RXO393196:RXO393234 SHK393196:SHK393234 SRG393196:SRG393234 TBC393196:TBC393234 TKY393196:TKY393234 TUU393196:TUU393234 UEQ393196:UEQ393234 UOM393196:UOM393234 UYI393196:UYI393234 VIE393196:VIE393234 VSA393196:VSA393234 WBW393196:WBW393234 WLS393196:WLS393234 WVO393196:WVO393234 G458732:G458770 JC458732:JC458770 SY458732:SY458770 ACU458732:ACU458770 AMQ458732:AMQ458770 AWM458732:AWM458770 BGI458732:BGI458770 BQE458732:BQE458770 CAA458732:CAA458770 CJW458732:CJW458770 CTS458732:CTS458770 DDO458732:DDO458770 DNK458732:DNK458770 DXG458732:DXG458770 EHC458732:EHC458770 EQY458732:EQY458770 FAU458732:FAU458770 FKQ458732:FKQ458770 FUM458732:FUM458770 GEI458732:GEI458770 GOE458732:GOE458770 GYA458732:GYA458770 HHW458732:HHW458770 HRS458732:HRS458770 IBO458732:IBO458770 ILK458732:ILK458770 IVG458732:IVG458770 JFC458732:JFC458770 JOY458732:JOY458770 JYU458732:JYU458770 KIQ458732:KIQ458770 KSM458732:KSM458770 LCI458732:LCI458770 LME458732:LME458770 LWA458732:LWA458770 MFW458732:MFW458770 MPS458732:MPS458770 MZO458732:MZO458770 NJK458732:NJK458770 NTG458732:NTG458770 ODC458732:ODC458770 OMY458732:OMY458770 OWU458732:OWU458770 PGQ458732:PGQ458770 PQM458732:PQM458770 QAI458732:QAI458770 QKE458732:QKE458770 QUA458732:QUA458770 RDW458732:RDW458770 RNS458732:RNS458770 RXO458732:RXO458770 SHK458732:SHK458770 SRG458732:SRG458770 TBC458732:TBC458770 TKY458732:TKY458770 TUU458732:TUU458770 UEQ458732:UEQ458770 UOM458732:UOM458770 UYI458732:UYI458770 VIE458732:VIE458770 VSA458732:VSA458770 WBW458732:WBW458770 WLS458732:WLS458770 WVO458732:WVO458770 G524268:G524306 JC524268:JC524306 SY524268:SY524306 ACU524268:ACU524306 AMQ524268:AMQ524306 AWM524268:AWM524306 BGI524268:BGI524306 BQE524268:BQE524306 CAA524268:CAA524306 CJW524268:CJW524306 CTS524268:CTS524306 DDO524268:DDO524306 DNK524268:DNK524306 DXG524268:DXG524306 EHC524268:EHC524306 EQY524268:EQY524306 FAU524268:FAU524306 FKQ524268:FKQ524306 FUM524268:FUM524306 GEI524268:GEI524306 GOE524268:GOE524306 GYA524268:GYA524306 HHW524268:HHW524306 HRS524268:HRS524306 IBO524268:IBO524306 ILK524268:ILK524306 IVG524268:IVG524306 JFC524268:JFC524306 JOY524268:JOY524306 JYU524268:JYU524306 KIQ524268:KIQ524306 KSM524268:KSM524306 LCI524268:LCI524306 LME524268:LME524306 LWA524268:LWA524306 MFW524268:MFW524306 MPS524268:MPS524306 MZO524268:MZO524306 NJK524268:NJK524306 NTG524268:NTG524306 ODC524268:ODC524306 OMY524268:OMY524306 OWU524268:OWU524306 PGQ524268:PGQ524306 PQM524268:PQM524306 QAI524268:QAI524306 QKE524268:QKE524306 QUA524268:QUA524306 RDW524268:RDW524306 RNS524268:RNS524306 RXO524268:RXO524306 SHK524268:SHK524306 SRG524268:SRG524306 TBC524268:TBC524306 TKY524268:TKY524306 TUU524268:TUU524306 UEQ524268:UEQ524306 UOM524268:UOM524306 UYI524268:UYI524306 VIE524268:VIE524306 VSA524268:VSA524306 WBW524268:WBW524306 WLS524268:WLS524306 WVO524268:WVO524306 G589804:G589842 JC589804:JC589842 SY589804:SY589842 ACU589804:ACU589842 AMQ589804:AMQ589842 AWM589804:AWM589842 BGI589804:BGI589842 BQE589804:BQE589842 CAA589804:CAA589842 CJW589804:CJW589842 CTS589804:CTS589842 DDO589804:DDO589842 DNK589804:DNK589842 DXG589804:DXG589842 EHC589804:EHC589842 EQY589804:EQY589842 FAU589804:FAU589842 FKQ589804:FKQ589842 FUM589804:FUM589842 GEI589804:GEI589842 GOE589804:GOE589842 GYA589804:GYA589842 HHW589804:HHW589842 HRS589804:HRS589842 IBO589804:IBO589842 ILK589804:ILK589842 IVG589804:IVG589842 JFC589804:JFC589842 JOY589804:JOY589842 JYU589804:JYU589842 KIQ589804:KIQ589842 KSM589804:KSM589842 LCI589804:LCI589842 LME589804:LME589842 LWA589804:LWA589842 MFW589804:MFW589842 MPS589804:MPS589842 MZO589804:MZO589842 NJK589804:NJK589842 NTG589804:NTG589842 ODC589804:ODC589842 OMY589804:OMY589842 OWU589804:OWU589842 PGQ589804:PGQ589842 PQM589804:PQM589842 QAI589804:QAI589842 QKE589804:QKE589842 QUA589804:QUA589842 RDW589804:RDW589842 RNS589804:RNS589842 RXO589804:RXO589842 SHK589804:SHK589842 SRG589804:SRG589842 TBC589804:TBC589842 TKY589804:TKY589842 TUU589804:TUU589842 UEQ589804:UEQ589842 UOM589804:UOM589842 UYI589804:UYI589842 VIE589804:VIE589842 VSA589804:VSA589842 WBW589804:WBW589842 WLS589804:WLS589842 WVO589804:WVO589842 G655340:G655378 JC655340:JC655378 SY655340:SY655378 ACU655340:ACU655378 AMQ655340:AMQ655378 AWM655340:AWM655378 BGI655340:BGI655378 BQE655340:BQE655378 CAA655340:CAA655378 CJW655340:CJW655378 CTS655340:CTS655378 DDO655340:DDO655378 DNK655340:DNK655378 DXG655340:DXG655378 EHC655340:EHC655378 EQY655340:EQY655378 FAU655340:FAU655378 FKQ655340:FKQ655378 FUM655340:FUM655378 GEI655340:GEI655378 GOE655340:GOE655378 GYA655340:GYA655378 HHW655340:HHW655378 HRS655340:HRS655378 IBO655340:IBO655378 ILK655340:ILK655378 IVG655340:IVG655378 JFC655340:JFC655378 JOY655340:JOY655378 JYU655340:JYU655378 KIQ655340:KIQ655378 KSM655340:KSM655378 LCI655340:LCI655378 LME655340:LME655378 LWA655340:LWA655378 MFW655340:MFW655378 MPS655340:MPS655378 MZO655340:MZO655378 NJK655340:NJK655378 NTG655340:NTG655378 ODC655340:ODC655378 OMY655340:OMY655378 OWU655340:OWU655378 PGQ655340:PGQ655378 PQM655340:PQM655378 QAI655340:QAI655378 QKE655340:QKE655378 QUA655340:QUA655378 RDW655340:RDW655378 RNS655340:RNS655378 RXO655340:RXO655378 SHK655340:SHK655378 SRG655340:SRG655378 TBC655340:TBC655378 TKY655340:TKY655378 TUU655340:TUU655378 UEQ655340:UEQ655378 UOM655340:UOM655378 UYI655340:UYI655378 VIE655340:VIE655378 VSA655340:VSA655378 WBW655340:WBW655378 WLS655340:WLS655378 WVO655340:WVO655378 G720876:G720914 JC720876:JC720914 SY720876:SY720914 ACU720876:ACU720914 AMQ720876:AMQ720914 AWM720876:AWM720914 BGI720876:BGI720914 BQE720876:BQE720914 CAA720876:CAA720914 CJW720876:CJW720914 CTS720876:CTS720914 DDO720876:DDO720914 DNK720876:DNK720914 DXG720876:DXG720914 EHC720876:EHC720914 EQY720876:EQY720914 FAU720876:FAU720914 FKQ720876:FKQ720914 FUM720876:FUM720914 GEI720876:GEI720914 GOE720876:GOE720914 GYA720876:GYA720914 HHW720876:HHW720914 HRS720876:HRS720914 IBO720876:IBO720914 ILK720876:ILK720914 IVG720876:IVG720914 JFC720876:JFC720914 JOY720876:JOY720914 JYU720876:JYU720914 KIQ720876:KIQ720914 KSM720876:KSM720914 LCI720876:LCI720914 LME720876:LME720914 LWA720876:LWA720914 MFW720876:MFW720914 MPS720876:MPS720914 MZO720876:MZO720914 NJK720876:NJK720914 NTG720876:NTG720914 ODC720876:ODC720914 OMY720876:OMY720914 OWU720876:OWU720914 PGQ720876:PGQ720914 PQM720876:PQM720914 QAI720876:QAI720914 QKE720876:QKE720914 QUA720876:QUA720914 RDW720876:RDW720914 RNS720876:RNS720914 RXO720876:RXO720914 SHK720876:SHK720914 SRG720876:SRG720914 TBC720876:TBC720914 TKY720876:TKY720914 TUU720876:TUU720914 UEQ720876:UEQ720914 UOM720876:UOM720914 UYI720876:UYI720914 VIE720876:VIE720914 VSA720876:VSA720914 WBW720876:WBW720914 WLS720876:WLS720914 WVO720876:WVO720914 G786412:G786450 JC786412:JC786450 SY786412:SY786450 ACU786412:ACU786450 AMQ786412:AMQ786450 AWM786412:AWM786450 BGI786412:BGI786450 BQE786412:BQE786450 CAA786412:CAA786450 CJW786412:CJW786450 CTS786412:CTS786450 DDO786412:DDO786450 DNK786412:DNK786450 DXG786412:DXG786450 EHC786412:EHC786450 EQY786412:EQY786450 FAU786412:FAU786450 FKQ786412:FKQ786450 FUM786412:FUM786450 GEI786412:GEI786450 GOE786412:GOE786450 GYA786412:GYA786450 HHW786412:HHW786450 HRS786412:HRS786450 IBO786412:IBO786450 ILK786412:ILK786450 IVG786412:IVG786450 JFC786412:JFC786450 JOY786412:JOY786450 JYU786412:JYU786450 KIQ786412:KIQ786450 KSM786412:KSM786450 LCI786412:LCI786450 LME786412:LME786450 LWA786412:LWA786450 MFW786412:MFW786450 MPS786412:MPS786450 MZO786412:MZO786450 NJK786412:NJK786450 NTG786412:NTG786450 ODC786412:ODC786450 OMY786412:OMY786450 OWU786412:OWU786450 PGQ786412:PGQ786450 PQM786412:PQM786450 QAI786412:QAI786450 QKE786412:QKE786450 QUA786412:QUA786450 RDW786412:RDW786450 RNS786412:RNS786450 RXO786412:RXO786450 SHK786412:SHK786450 SRG786412:SRG786450 TBC786412:TBC786450 TKY786412:TKY786450 TUU786412:TUU786450 UEQ786412:UEQ786450 UOM786412:UOM786450 UYI786412:UYI786450 VIE786412:VIE786450 VSA786412:VSA786450 WBW786412:WBW786450 WLS786412:WLS786450 WVO786412:WVO786450 G851948:G851986 JC851948:JC851986 SY851948:SY851986 ACU851948:ACU851986 AMQ851948:AMQ851986 AWM851948:AWM851986 BGI851948:BGI851986 BQE851948:BQE851986 CAA851948:CAA851986 CJW851948:CJW851986 CTS851948:CTS851986 DDO851948:DDO851986 DNK851948:DNK851986 DXG851948:DXG851986 EHC851948:EHC851986 EQY851948:EQY851986 FAU851948:FAU851986 FKQ851948:FKQ851986 FUM851948:FUM851986 GEI851948:GEI851986 GOE851948:GOE851986 GYA851948:GYA851986 HHW851948:HHW851986 HRS851948:HRS851986 IBO851948:IBO851986 ILK851948:ILK851986 IVG851948:IVG851986 JFC851948:JFC851986 JOY851948:JOY851986 JYU851948:JYU851986 KIQ851948:KIQ851986 KSM851948:KSM851986 LCI851948:LCI851986 LME851948:LME851986 LWA851948:LWA851986 MFW851948:MFW851986 MPS851948:MPS851986 MZO851948:MZO851986 NJK851948:NJK851986 NTG851948:NTG851986 ODC851948:ODC851986 OMY851948:OMY851986 OWU851948:OWU851986 PGQ851948:PGQ851986 PQM851948:PQM851986 QAI851948:QAI851986 QKE851948:QKE851986 QUA851948:QUA851986 RDW851948:RDW851986 RNS851948:RNS851986 RXO851948:RXO851986 SHK851948:SHK851986 SRG851948:SRG851986 TBC851948:TBC851986 TKY851948:TKY851986 TUU851948:TUU851986 UEQ851948:UEQ851986 UOM851948:UOM851986 UYI851948:UYI851986 VIE851948:VIE851986 VSA851948:VSA851986 WBW851948:WBW851986 WLS851948:WLS851986 WVO851948:WVO851986 G917484:G917522 JC917484:JC917522 SY917484:SY917522 ACU917484:ACU917522 AMQ917484:AMQ917522 AWM917484:AWM917522 BGI917484:BGI917522 BQE917484:BQE917522 CAA917484:CAA917522 CJW917484:CJW917522 CTS917484:CTS917522 DDO917484:DDO917522 DNK917484:DNK917522 DXG917484:DXG917522 EHC917484:EHC917522 EQY917484:EQY917522 FAU917484:FAU917522 FKQ917484:FKQ917522 FUM917484:FUM917522 GEI917484:GEI917522 GOE917484:GOE917522 GYA917484:GYA917522 HHW917484:HHW917522 HRS917484:HRS917522 IBO917484:IBO917522 ILK917484:ILK917522 IVG917484:IVG917522 JFC917484:JFC917522 JOY917484:JOY917522 JYU917484:JYU917522 KIQ917484:KIQ917522 KSM917484:KSM917522 LCI917484:LCI917522 LME917484:LME917522 LWA917484:LWA917522 MFW917484:MFW917522 MPS917484:MPS917522 MZO917484:MZO917522 NJK917484:NJK917522 NTG917484:NTG917522 ODC917484:ODC917522 OMY917484:OMY917522 OWU917484:OWU917522 PGQ917484:PGQ917522 PQM917484:PQM917522 QAI917484:QAI917522 QKE917484:QKE917522 QUA917484:QUA917522 RDW917484:RDW917522 RNS917484:RNS917522 RXO917484:RXO917522 SHK917484:SHK917522 SRG917484:SRG917522 TBC917484:TBC917522 TKY917484:TKY917522 TUU917484:TUU917522 UEQ917484:UEQ917522 UOM917484:UOM917522 UYI917484:UYI917522 VIE917484:VIE917522 VSA917484:VSA917522 WBW917484:WBW917522 WLS917484:WLS917522 WVO917484:WVO917522 G983020:G983058 JC983020:JC983058 SY983020:SY983058 ACU983020:ACU983058 AMQ983020:AMQ983058 AWM983020:AWM983058 BGI983020:BGI983058 BQE983020:BQE983058 CAA983020:CAA983058 CJW983020:CJW983058 CTS983020:CTS983058 DDO983020:DDO983058 DNK983020:DNK983058 DXG983020:DXG983058 EHC983020:EHC983058 EQY983020:EQY983058 FAU983020:FAU983058 FKQ983020:FKQ983058 FUM983020:FUM983058 GEI983020:GEI983058 GOE983020:GOE983058 GYA983020:GYA983058 HHW983020:HHW983058 HRS983020:HRS983058 IBO983020:IBO983058 ILK983020:ILK983058 IVG983020:IVG983058 JFC983020:JFC983058 JOY983020:JOY983058 JYU983020:JYU983058 KIQ983020:KIQ983058 KSM983020:KSM983058 LCI983020:LCI983058 LME983020:LME983058 LWA983020:LWA983058 MFW983020:MFW983058 MPS983020:MPS983058 MZO983020:MZO983058 NJK983020:NJK983058 NTG983020:NTG983058 ODC983020:ODC983058 OMY983020:OMY983058 OWU983020:OWU983058 PGQ983020:PGQ983058 PQM983020:PQM983058 QAI983020:QAI983058 QKE983020:QKE983058 QUA983020:QUA983058 RDW983020:RDW983058 RNS983020:RNS983058 RXO983020:RXO983058 SHK983020:SHK983058 SRG983020:SRG983058 TBC983020:TBC983058 TKY983020:TKY983058 TUU983020:TUU983058 UEQ983020:UEQ983058 UOM983020:UOM983058 UYI983020:UYI983058 VIE983020:VIE983058 VSA983020:VSA983058 WBW983020:WBW983058 WLS983020:WLS983058 WVO983020:WVO983058">
      <formula1>$G$32:$G$123</formula1>
    </dataValidation>
    <dataValidation type="list" errorStyle="warning" allowBlank="1" showInputMessage="1" showErrorMessage="1" errorTitle="FERC ACCOUNT" error="This FERC Account is not included in the drop-down list. Is this the account you want to use?" sqref="D65516:D65554 D9:D16 IZ9:IZ16 SV9:SV16 ACR9:ACR16 AMN9:AMN16 AWJ9:AWJ16 BGF9:BGF16 BQB9:BQB16 BZX9:BZX16 CJT9:CJT16 CTP9:CTP16 DDL9:DDL16 DNH9:DNH16 DXD9:DXD16 EGZ9:EGZ16 EQV9:EQV16 FAR9:FAR16 FKN9:FKN16 FUJ9:FUJ16 GEF9:GEF16 GOB9:GOB16 GXX9:GXX16 HHT9:HHT16 HRP9:HRP16 IBL9:IBL16 ILH9:ILH16 IVD9:IVD16 JEZ9:JEZ16 JOV9:JOV16 JYR9:JYR16 KIN9:KIN16 KSJ9:KSJ16 LCF9:LCF16 LMB9:LMB16 LVX9:LVX16 MFT9:MFT16 MPP9:MPP16 MZL9:MZL16 NJH9:NJH16 NTD9:NTD16 OCZ9:OCZ16 OMV9:OMV16 OWR9:OWR16 PGN9:PGN16 PQJ9:PQJ16 QAF9:QAF16 QKB9:QKB16 QTX9:QTX16 RDT9:RDT16 RNP9:RNP16 RXL9:RXL16 SHH9:SHH16 SRD9:SRD16 TAZ9:TAZ16 TKV9:TKV16 TUR9:TUR16 UEN9:UEN16 UOJ9:UOJ16 UYF9:UYF16 VIB9:VIB16 VRX9:VRX16 WBT9:WBT16 WLP9:WLP16 WVL9:WVL16 IZ65516:IZ65554 SV65516:SV65554 ACR65516:ACR65554 AMN65516:AMN65554 AWJ65516:AWJ65554 BGF65516:BGF65554 BQB65516:BQB65554 BZX65516:BZX65554 CJT65516:CJT65554 CTP65516:CTP65554 DDL65516:DDL65554 DNH65516:DNH65554 DXD65516:DXD65554 EGZ65516:EGZ65554 EQV65516:EQV65554 FAR65516:FAR65554 FKN65516:FKN65554 FUJ65516:FUJ65554 GEF65516:GEF65554 GOB65516:GOB65554 GXX65516:GXX65554 HHT65516:HHT65554 HRP65516:HRP65554 IBL65516:IBL65554 ILH65516:ILH65554 IVD65516:IVD65554 JEZ65516:JEZ65554 JOV65516:JOV65554 JYR65516:JYR65554 KIN65516:KIN65554 KSJ65516:KSJ65554 LCF65516:LCF65554 LMB65516:LMB65554 LVX65516:LVX65554 MFT65516:MFT65554 MPP65516:MPP65554 MZL65516:MZL65554 NJH65516:NJH65554 NTD65516:NTD65554 OCZ65516:OCZ65554 OMV65516:OMV65554 OWR65516:OWR65554 PGN65516:PGN65554 PQJ65516:PQJ65554 QAF65516:QAF65554 QKB65516:QKB65554 QTX65516:QTX65554 RDT65516:RDT65554 RNP65516:RNP65554 RXL65516:RXL65554 SHH65516:SHH65554 SRD65516:SRD65554 TAZ65516:TAZ65554 TKV65516:TKV65554 TUR65516:TUR65554 UEN65516:UEN65554 UOJ65516:UOJ65554 UYF65516:UYF65554 VIB65516:VIB65554 VRX65516:VRX65554 WBT65516:WBT65554 WLP65516:WLP65554 WVL65516:WVL65554 D131052:D131090 IZ131052:IZ131090 SV131052:SV131090 ACR131052:ACR131090 AMN131052:AMN131090 AWJ131052:AWJ131090 BGF131052:BGF131090 BQB131052:BQB131090 BZX131052:BZX131090 CJT131052:CJT131090 CTP131052:CTP131090 DDL131052:DDL131090 DNH131052:DNH131090 DXD131052:DXD131090 EGZ131052:EGZ131090 EQV131052:EQV131090 FAR131052:FAR131090 FKN131052:FKN131090 FUJ131052:FUJ131090 GEF131052:GEF131090 GOB131052:GOB131090 GXX131052:GXX131090 HHT131052:HHT131090 HRP131052:HRP131090 IBL131052:IBL131090 ILH131052:ILH131090 IVD131052:IVD131090 JEZ131052:JEZ131090 JOV131052:JOV131090 JYR131052:JYR131090 KIN131052:KIN131090 KSJ131052:KSJ131090 LCF131052:LCF131090 LMB131052:LMB131090 LVX131052:LVX131090 MFT131052:MFT131090 MPP131052:MPP131090 MZL131052:MZL131090 NJH131052:NJH131090 NTD131052:NTD131090 OCZ131052:OCZ131090 OMV131052:OMV131090 OWR131052:OWR131090 PGN131052:PGN131090 PQJ131052:PQJ131090 QAF131052:QAF131090 QKB131052:QKB131090 QTX131052:QTX131090 RDT131052:RDT131090 RNP131052:RNP131090 RXL131052:RXL131090 SHH131052:SHH131090 SRD131052:SRD131090 TAZ131052:TAZ131090 TKV131052:TKV131090 TUR131052:TUR131090 UEN131052:UEN131090 UOJ131052:UOJ131090 UYF131052:UYF131090 VIB131052:VIB131090 VRX131052:VRX131090 WBT131052:WBT131090 WLP131052:WLP131090 WVL131052:WVL131090 D196588:D196626 IZ196588:IZ196626 SV196588:SV196626 ACR196588:ACR196626 AMN196588:AMN196626 AWJ196588:AWJ196626 BGF196588:BGF196626 BQB196588:BQB196626 BZX196588:BZX196626 CJT196588:CJT196626 CTP196588:CTP196626 DDL196588:DDL196626 DNH196588:DNH196626 DXD196588:DXD196626 EGZ196588:EGZ196626 EQV196588:EQV196626 FAR196588:FAR196626 FKN196588:FKN196626 FUJ196588:FUJ196626 GEF196588:GEF196626 GOB196588:GOB196626 GXX196588:GXX196626 HHT196588:HHT196626 HRP196588:HRP196626 IBL196588:IBL196626 ILH196588:ILH196626 IVD196588:IVD196626 JEZ196588:JEZ196626 JOV196588:JOV196626 JYR196588:JYR196626 KIN196588:KIN196626 KSJ196588:KSJ196626 LCF196588:LCF196626 LMB196588:LMB196626 LVX196588:LVX196626 MFT196588:MFT196626 MPP196588:MPP196626 MZL196588:MZL196626 NJH196588:NJH196626 NTD196588:NTD196626 OCZ196588:OCZ196626 OMV196588:OMV196626 OWR196588:OWR196626 PGN196588:PGN196626 PQJ196588:PQJ196626 QAF196588:QAF196626 QKB196588:QKB196626 QTX196588:QTX196626 RDT196588:RDT196626 RNP196588:RNP196626 RXL196588:RXL196626 SHH196588:SHH196626 SRD196588:SRD196626 TAZ196588:TAZ196626 TKV196588:TKV196626 TUR196588:TUR196626 UEN196588:UEN196626 UOJ196588:UOJ196626 UYF196588:UYF196626 VIB196588:VIB196626 VRX196588:VRX196626 WBT196588:WBT196626 WLP196588:WLP196626 WVL196588:WVL196626 D262124:D262162 IZ262124:IZ262162 SV262124:SV262162 ACR262124:ACR262162 AMN262124:AMN262162 AWJ262124:AWJ262162 BGF262124:BGF262162 BQB262124:BQB262162 BZX262124:BZX262162 CJT262124:CJT262162 CTP262124:CTP262162 DDL262124:DDL262162 DNH262124:DNH262162 DXD262124:DXD262162 EGZ262124:EGZ262162 EQV262124:EQV262162 FAR262124:FAR262162 FKN262124:FKN262162 FUJ262124:FUJ262162 GEF262124:GEF262162 GOB262124:GOB262162 GXX262124:GXX262162 HHT262124:HHT262162 HRP262124:HRP262162 IBL262124:IBL262162 ILH262124:ILH262162 IVD262124:IVD262162 JEZ262124:JEZ262162 JOV262124:JOV262162 JYR262124:JYR262162 KIN262124:KIN262162 KSJ262124:KSJ262162 LCF262124:LCF262162 LMB262124:LMB262162 LVX262124:LVX262162 MFT262124:MFT262162 MPP262124:MPP262162 MZL262124:MZL262162 NJH262124:NJH262162 NTD262124:NTD262162 OCZ262124:OCZ262162 OMV262124:OMV262162 OWR262124:OWR262162 PGN262124:PGN262162 PQJ262124:PQJ262162 QAF262124:QAF262162 QKB262124:QKB262162 QTX262124:QTX262162 RDT262124:RDT262162 RNP262124:RNP262162 RXL262124:RXL262162 SHH262124:SHH262162 SRD262124:SRD262162 TAZ262124:TAZ262162 TKV262124:TKV262162 TUR262124:TUR262162 UEN262124:UEN262162 UOJ262124:UOJ262162 UYF262124:UYF262162 VIB262124:VIB262162 VRX262124:VRX262162 WBT262124:WBT262162 WLP262124:WLP262162 WVL262124:WVL262162 D327660:D327698 IZ327660:IZ327698 SV327660:SV327698 ACR327660:ACR327698 AMN327660:AMN327698 AWJ327660:AWJ327698 BGF327660:BGF327698 BQB327660:BQB327698 BZX327660:BZX327698 CJT327660:CJT327698 CTP327660:CTP327698 DDL327660:DDL327698 DNH327660:DNH327698 DXD327660:DXD327698 EGZ327660:EGZ327698 EQV327660:EQV327698 FAR327660:FAR327698 FKN327660:FKN327698 FUJ327660:FUJ327698 GEF327660:GEF327698 GOB327660:GOB327698 GXX327660:GXX327698 HHT327660:HHT327698 HRP327660:HRP327698 IBL327660:IBL327698 ILH327660:ILH327698 IVD327660:IVD327698 JEZ327660:JEZ327698 JOV327660:JOV327698 JYR327660:JYR327698 KIN327660:KIN327698 KSJ327660:KSJ327698 LCF327660:LCF327698 LMB327660:LMB327698 LVX327660:LVX327698 MFT327660:MFT327698 MPP327660:MPP327698 MZL327660:MZL327698 NJH327660:NJH327698 NTD327660:NTD327698 OCZ327660:OCZ327698 OMV327660:OMV327698 OWR327660:OWR327698 PGN327660:PGN327698 PQJ327660:PQJ327698 QAF327660:QAF327698 QKB327660:QKB327698 QTX327660:QTX327698 RDT327660:RDT327698 RNP327660:RNP327698 RXL327660:RXL327698 SHH327660:SHH327698 SRD327660:SRD327698 TAZ327660:TAZ327698 TKV327660:TKV327698 TUR327660:TUR327698 UEN327660:UEN327698 UOJ327660:UOJ327698 UYF327660:UYF327698 VIB327660:VIB327698 VRX327660:VRX327698 WBT327660:WBT327698 WLP327660:WLP327698 WVL327660:WVL327698 D393196:D393234 IZ393196:IZ393234 SV393196:SV393234 ACR393196:ACR393234 AMN393196:AMN393234 AWJ393196:AWJ393234 BGF393196:BGF393234 BQB393196:BQB393234 BZX393196:BZX393234 CJT393196:CJT393234 CTP393196:CTP393234 DDL393196:DDL393234 DNH393196:DNH393234 DXD393196:DXD393234 EGZ393196:EGZ393234 EQV393196:EQV393234 FAR393196:FAR393234 FKN393196:FKN393234 FUJ393196:FUJ393234 GEF393196:GEF393234 GOB393196:GOB393234 GXX393196:GXX393234 HHT393196:HHT393234 HRP393196:HRP393234 IBL393196:IBL393234 ILH393196:ILH393234 IVD393196:IVD393234 JEZ393196:JEZ393234 JOV393196:JOV393234 JYR393196:JYR393234 KIN393196:KIN393234 KSJ393196:KSJ393234 LCF393196:LCF393234 LMB393196:LMB393234 LVX393196:LVX393234 MFT393196:MFT393234 MPP393196:MPP393234 MZL393196:MZL393234 NJH393196:NJH393234 NTD393196:NTD393234 OCZ393196:OCZ393234 OMV393196:OMV393234 OWR393196:OWR393234 PGN393196:PGN393234 PQJ393196:PQJ393234 QAF393196:QAF393234 QKB393196:QKB393234 QTX393196:QTX393234 RDT393196:RDT393234 RNP393196:RNP393234 RXL393196:RXL393234 SHH393196:SHH393234 SRD393196:SRD393234 TAZ393196:TAZ393234 TKV393196:TKV393234 TUR393196:TUR393234 UEN393196:UEN393234 UOJ393196:UOJ393234 UYF393196:UYF393234 VIB393196:VIB393234 VRX393196:VRX393234 WBT393196:WBT393234 WLP393196:WLP393234 WVL393196:WVL393234 D458732:D458770 IZ458732:IZ458770 SV458732:SV458770 ACR458732:ACR458770 AMN458732:AMN458770 AWJ458732:AWJ458770 BGF458732:BGF458770 BQB458732:BQB458770 BZX458732:BZX458770 CJT458732:CJT458770 CTP458732:CTP458770 DDL458732:DDL458770 DNH458732:DNH458770 DXD458732:DXD458770 EGZ458732:EGZ458770 EQV458732:EQV458770 FAR458732:FAR458770 FKN458732:FKN458770 FUJ458732:FUJ458770 GEF458732:GEF458770 GOB458732:GOB458770 GXX458732:GXX458770 HHT458732:HHT458770 HRP458732:HRP458770 IBL458732:IBL458770 ILH458732:ILH458770 IVD458732:IVD458770 JEZ458732:JEZ458770 JOV458732:JOV458770 JYR458732:JYR458770 KIN458732:KIN458770 KSJ458732:KSJ458770 LCF458732:LCF458770 LMB458732:LMB458770 LVX458732:LVX458770 MFT458732:MFT458770 MPP458732:MPP458770 MZL458732:MZL458770 NJH458732:NJH458770 NTD458732:NTD458770 OCZ458732:OCZ458770 OMV458732:OMV458770 OWR458732:OWR458770 PGN458732:PGN458770 PQJ458732:PQJ458770 QAF458732:QAF458770 QKB458732:QKB458770 QTX458732:QTX458770 RDT458732:RDT458770 RNP458732:RNP458770 RXL458732:RXL458770 SHH458732:SHH458770 SRD458732:SRD458770 TAZ458732:TAZ458770 TKV458732:TKV458770 TUR458732:TUR458770 UEN458732:UEN458770 UOJ458732:UOJ458770 UYF458732:UYF458770 VIB458732:VIB458770 VRX458732:VRX458770 WBT458732:WBT458770 WLP458732:WLP458770 WVL458732:WVL458770 D524268:D524306 IZ524268:IZ524306 SV524268:SV524306 ACR524268:ACR524306 AMN524268:AMN524306 AWJ524268:AWJ524306 BGF524268:BGF524306 BQB524268:BQB524306 BZX524268:BZX524306 CJT524268:CJT524306 CTP524268:CTP524306 DDL524268:DDL524306 DNH524268:DNH524306 DXD524268:DXD524306 EGZ524268:EGZ524306 EQV524268:EQV524306 FAR524268:FAR524306 FKN524268:FKN524306 FUJ524268:FUJ524306 GEF524268:GEF524306 GOB524268:GOB524306 GXX524268:GXX524306 HHT524268:HHT524306 HRP524268:HRP524306 IBL524268:IBL524306 ILH524268:ILH524306 IVD524268:IVD524306 JEZ524268:JEZ524306 JOV524268:JOV524306 JYR524268:JYR524306 KIN524268:KIN524306 KSJ524268:KSJ524306 LCF524268:LCF524306 LMB524268:LMB524306 LVX524268:LVX524306 MFT524268:MFT524306 MPP524268:MPP524306 MZL524268:MZL524306 NJH524268:NJH524306 NTD524268:NTD524306 OCZ524268:OCZ524306 OMV524268:OMV524306 OWR524268:OWR524306 PGN524268:PGN524306 PQJ524268:PQJ524306 QAF524268:QAF524306 QKB524268:QKB524306 QTX524268:QTX524306 RDT524268:RDT524306 RNP524268:RNP524306 RXL524268:RXL524306 SHH524268:SHH524306 SRD524268:SRD524306 TAZ524268:TAZ524306 TKV524268:TKV524306 TUR524268:TUR524306 UEN524268:UEN524306 UOJ524268:UOJ524306 UYF524268:UYF524306 VIB524268:VIB524306 VRX524268:VRX524306 WBT524268:WBT524306 WLP524268:WLP524306 WVL524268:WVL524306 D589804:D589842 IZ589804:IZ589842 SV589804:SV589842 ACR589804:ACR589842 AMN589804:AMN589842 AWJ589804:AWJ589842 BGF589804:BGF589842 BQB589804:BQB589842 BZX589804:BZX589842 CJT589804:CJT589842 CTP589804:CTP589842 DDL589804:DDL589842 DNH589804:DNH589842 DXD589804:DXD589842 EGZ589804:EGZ589842 EQV589804:EQV589842 FAR589804:FAR589842 FKN589804:FKN589842 FUJ589804:FUJ589842 GEF589804:GEF589842 GOB589804:GOB589842 GXX589804:GXX589842 HHT589804:HHT589842 HRP589804:HRP589842 IBL589804:IBL589842 ILH589804:ILH589842 IVD589804:IVD589842 JEZ589804:JEZ589842 JOV589804:JOV589842 JYR589804:JYR589842 KIN589804:KIN589842 KSJ589804:KSJ589842 LCF589804:LCF589842 LMB589804:LMB589842 LVX589804:LVX589842 MFT589804:MFT589842 MPP589804:MPP589842 MZL589804:MZL589842 NJH589804:NJH589842 NTD589804:NTD589842 OCZ589804:OCZ589842 OMV589804:OMV589842 OWR589804:OWR589842 PGN589804:PGN589842 PQJ589804:PQJ589842 QAF589804:QAF589842 QKB589804:QKB589842 QTX589804:QTX589842 RDT589804:RDT589842 RNP589804:RNP589842 RXL589804:RXL589842 SHH589804:SHH589842 SRD589804:SRD589842 TAZ589804:TAZ589842 TKV589804:TKV589842 TUR589804:TUR589842 UEN589804:UEN589842 UOJ589804:UOJ589842 UYF589804:UYF589842 VIB589804:VIB589842 VRX589804:VRX589842 WBT589804:WBT589842 WLP589804:WLP589842 WVL589804:WVL589842 D655340:D655378 IZ655340:IZ655378 SV655340:SV655378 ACR655340:ACR655378 AMN655340:AMN655378 AWJ655340:AWJ655378 BGF655340:BGF655378 BQB655340:BQB655378 BZX655340:BZX655378 CJT655340:CJT655378 CTP655340:CTP655378 DDL655340:DDL655378 DNH655340:DNH655378 DXD655340:DXD655378 EGZ655340:EGZ655378 EQV655340:EQV655378 FAR655340:FAR655378 FKN655340:FKN655378 FUJ655340:FUJ655378 GEF655340:GEF655378 GOB655340:GOB655378 GXX655340:GXX655378 HHT655340:HHT655378 HRP655340:HRP655378 IBL655340:IBL655378 ILH655340:ILH655378 IVD655340:IVD655378 JEZ655340:JEZ655378 JOV655340:JOV655378 JYR655340:JYR655378 KIN655340:KIN655378 KSJ655340:KSJ655378 LCF655340:LCF655378 LMB655340:LMB655378 LVX655340:LVX655378 MFT655340:MFT655378 MPP655340:MPP655378 MZL655340:MZL655378 NJH655340:NJH655378 NTD655340:NTD655378 OCZ655340:OCZ655378 OMV655340:OMV655378 OWR655340:OWR655378 PGN655340:PGN655378 PQJ655340:PQJ655378 QAF655340:QAF655378 QKB655340:QKB655378 QTX655340:QTX655378 RDT655340:RDT655378 RNP655340:RNP655378 RXL655340:RXL655378 SHH655340:SHH655378 SRD655340:SRD655378 TAZ655340:TAZ655378 TKV655340:TKV655378 TUR655340:TUR655378 UEN655340:UEN655378 UOJ655340:UOJ655378 UYF655340:UYF655378 VIB655340:VIB655378 VRX655340:VRX655378 WBT655340:WBT655378 WLP655340:WLP655378 WVL655340:WVL655378 D720876:D720914 IZ720876:IZ720914 SV720876:SV720914 ACR720876:ACR720914 AMN720876:AMN720914 AWJ720876:AWJ720914 BGF720876:BGF720914 BQB720876:BQB720914 BZX720876:BZX720914 CJT720876:CJT720914 CTP720876:CTP720914 DDL720876:DDL720914 DNH720876:DNH720914 DXD720876:DXD720914 EGZ720876:EGZ720914 EQV720876:EQV720914 FAR720876:FAR720914 FKN720876:FKN720914 FUJ720876:FUJ720914 GEF720876:GEF720914 GOB720876:GOB720914 GXX720876:GXX720914 HHT720876:HHT720914 HRP720876:HRP720914 IBL720876:IBL720914 ILH720876:ILH720914 IVD720876:IVD720914 JEZ720876:JEZ720914 JOV720876:JOV720914 JYR720876:JYR720914 KIN720876:KIN720914 KSJ720876:KSJ720914 LCF720876:LCF720914 LMB720876:LMB720914 LVX720876:LVX720914 MFT720876:MFT720914 MPP720876:MPP720914 MZL720876:MZL720914 NJH720876:NJH720914 NTD720876:NTD720914 OCZ720876:OCZ720914 OMV720876:OMV720914 OWR720876:OWR720914 PGN720876:PGN720914 PQJ720876:PQJ720914 QAF720876:QAF720914 QKB720876:QKB720914 QTX720876:QTX720914 RDT720876:RDT720914 RNP720876:RNP720914 RXL720876:RXL720914 SHH720876:SHH720914 SRD720876:SRD720914 TAZ720876:TAZ720914 TKV720876:TKV720914 TUR720876:TUR720914 UEN720876:UEN720914 UOJ720876:UOJ720914 UYF720876:UYF720914 VIB720876:VIB720914 VRX720876:VRX720914 WBT720876:WBT720914 WLP720876:WLP720914 WVL720876:WVL720914 D786412:D786450 IZ786412:IZ786450 SV786412:SV786450 ACR786412:ACR786450 AMN786412:AMN786450 AWJ786412:AWJ786450 BGF786412:BGF786450 BQB786412:BQB786450 BZX786412:BZX786450 CJT786412:CJT786450 CTP786412:CTP786450 DDL786412:DDL786450 DNH786412:DNH786450 DXD786412:DXD786450 EGZ786412:EGZ786450 EQV786412:EQV786450 FAR786412:FAR786450 FKN786412:FKN786450 FUJ786412:FUJ786450 GEF786412:GEF786450 GOB786412:GOB786450 GXX786412:GXX786450 HHT786412:HHT786450 HRP786412:HRP786450 IBL786412:IBL786450 ILH786412:ILH786450 IVD786412:IVD786450 JEZ786412:JEZ786450 JOV786412:JOV786450 JYR786412:JYR786450 KIN786412:KIN786450 KSJ786412:KSJ786450 LCF786412:LCF786450 LMB786412:LMB786450 LVX786412:LVX786450 MFT786412:MFT786450 MPP786412:MPP786450 MZL786412:MZL786450 NJH786412:NJH786450 NTD786412:NTD786450 OCZ786412:OCZ786450 OMV786412:OMV786450 OWR786412:OWR786450 PGN786412:PGN786450 PQJ786412:PQJ786450 QAF786412:QAF786450 QKB786412:QKB786450 QTX786412:QTX786450 RDT786412:RDT786450 RNP786412:RNP786450 RXL786412:RXL786450 SHH786412:SHH786450 SRD786412:SRD786450 TAZ786412:TAZ786450 TKV786412:TKV786450 TUR786412:TUR786450 UEN786412:UEN786450 UOJ786412:UOJ786450 UYF786412:UYF786450 VIB786412:VIB786450 VRX786412:VRX786450 WBT786412:WBT786450 WLP786412:WLP786450 WVL786412:WVL786450 D851948:D851986 IZ851948:IZ851986 SV851948:SV851986 ACR851948:ACR851986 AMN851948:AMN851986 AWJ851948:AWJ851986 BGF851948:BGF851986 BQB851948:BQB851986 BZX851948:BZX851986 CJT851948:CJT851986 CTP851948:CTP851986 DDL851948:DDL851986 DNH851948:DNH851986 DXD851948:DXD851986 EGZ851948:EGZ851986 EQV851948:EQV851986 FAR851948:FAR851986 FKN851948:FKN851986 FUJ851948:FUJ851986 GEF851948:GEF851986 GOB851948:GOB851986 GXX851948:GXX851986 HHT851948:HHT851986 HRP851948:HRP851986 IBL851948:IBL851986 ILH851948:ILH851986 IVD851948:IVD851986 JEZ851948:JEZ851986 JOV851948:JOV851986 JYR851948:JYR851986 KIN851948:KIN851986 KSJ851948:KSJ851986 LCF851948:LCF851986 LMB851948:LMB851986 LVX851948:LVX851986 MFT851948:MFT851986 MPP851948:MPP851986 MZL851948:MZL851986 NJH851948:NJH851986 NTD851948:NTD851986 OCZ851948:OCZ851986 OMV851948:OMV851986 OWR851948:OWR851986 PGN851948:PGN851986 PQJ851948:PQJ851986 QAF851948:QAF851986 QKB851948:QKB851986 QTX851948:QTX851986 RDT851948:RDT851986 RNP851948:RNP851986 RXL851948:RXL851986 SHH851948:SHH851986 SRD851948:SRD851986 TAZ851948:TAZ851986 TKV851948:TKV851986 TUR851948:TUR851986 UEN851948:UEN851986 UOJ851948:UOJ851986 UYF851948:UYF851986 VIB851948:VIB851986 VRX851948:VRX851986 WBT851948:WBT851986 WLP851948:WLP851986 WVL851948:WVL851986 D917484:D917522 IZ917484:IZ917522 SV917484:SV917522 ACR917484:ACR917522 AMN917484:AMN917522 AWJ917484:AWJ917522 BGF917484:BGF917522 BQB917484:BQB917522 BZX917484:BZX917522 CJT917484:CJT917522 CTP917484:CTP917522 DDL917484:DDL917522 DNH917484:DNH917522 DXD917484:DXD917522 EGZ917484:EGZ917522 EQV917484:EQV917522 FAR917484:FAR917522 FKN917484:FKN917522 FUJ917484:FUJ917522 GEF917484:GEF917522 GOB917484:GOB917522 GXX917484:GXX917522 HHT917484:HHT917522 HRP917484:HRP917522 IBL917484:IBL917522 ILH917484:ILH917522 IVD917484:IVD917522 JEZ917484:JEZ917522 JOV917484:JOV917522 JYR917484:JYR917522 KIN917484:KIN917522 KSJ917484:KSJ917522 LCF917484:LCF917522 LMB917484:LMB917522 LVX917484:LVX917522 MFT917484:MFT917522 MPP917484:MPP917522 MZL917484:MZL917522 NJH917484:NJH917522 NTD917484:NTD917522 OCZ917484:OCZ917522 OMV917484:OMV917522 OWR917484:OWR917522 PGN917484:PGN917522 PQJ917484:PQJ917522 QAF917484:QAF917522 QKB917484:QKB917522 QTX917484:QTX917522 RDT917484:RDT917522 RNP917484:RNP917522 RXL917484:RXL917522 SHH917484:SHH917522 SRD917484:SRD917522 TAZ917484:TAZ917522 TKV917484:TKV917522 TUR917484:TUR917522 UEN917484:UEN917522 UOJ917484:UOJ917522 UYF917484:UYF917522 VIB917484:VIB917522 VRX917484:VRX917522 WBT917484:WBT917522 WLP917484:WLP917522 WVL917484:WVL917522 D983020:D983058 IZ983020:IZ983058 SV983020:SV983058 ACR983020:ACR983058 AMN983020:AMN983058 AWJ983020:AWJ983058 BGF983020:BGF983058 BQB983020:BQB983058 BZX983020:BZX983058 CJT983020:CJT983058 CTP983020:CTP983058 DDL983020:DDL983058 DNH983020:DNH983058 DXD983020:DXD983058 EGZ983020:EGZ983058 EQV983020:EQV983058 FAR983020:FAR983058 FKN983020:FKN983058 FUJ983020:FUJ983058 GEF983020:GEF983058 GOB983020:GOB983058 GXX983020:GXX983058 HHT983020:HHT983058 HRP983020:HRP983058 IBL983020:IBL983058 ILH983020:ILH983058 IVD983020:IVD983058 JEZ983020:JEZ983058 JOV983020:JOV983058 JYR983020:JYR983058 KIN983020:KIN983058 KSJ983020:KSJ983058 LCF983020:LCF983058 LMB983020:LMB983058 LVX983020:LVX983058 MFT983020:MFT983058 MPP983020:MPP983058 MZL983020:MZL983058 NJH983020:NJH983058 NTD983020:NTD983058 OCZ983020:OCZ983058 OMV983020:OMV983058 OWR983020:OWR983058 PGN983020:PGN983058 PQJ983020:PQJ983058 QAF983020:QAF983058 QKB983020:QKB983058 QTX983020:QTX983058 RDT983020:RDT983058 RNP983020:RNP983058 RXL983020:RXL983058 SHH983020:SHH983058 SRD983020:SRD983058 TAZ983020:TAZ983058 TKV983020:TKV983058 TUR983020:TUR983058 UEN983020:UEN983058 UOJ983020:UOJ983058 UYF983020:UYF983058 VIB983020:VIB983058 VRX983020:VRX983058 WBT983020:WBT983058 WLP983020:WLP983058 WVL983020:WVL983058">
      <formula1>$D$32:$D$366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17:E65554 E10:E16 JA10:JA16 SW10:SW16 ACS10:ACS16 AMO10:AMO16 AWK10:AWK16 BGG10:BGG16 BQC10:BQC16 BZY10:BZY16 CJU10:CJU16 CTQ10:CTQ16 DDM10:DDM16 DNI10:DNI16 DXE10:DXE16 EHA10:EHA16 EQW10:EQW16 FAS10:FAS16 FKO10:FKO16 FUK10:FUK16 GEG10:GEG16 GOC10:GOC16 GXY10:GXY16 HHU10:HHU16 HRQ10:HRQ16 IBM10:IBM16 ILI10:ILI16 IVE10:IVE16 JFA10:JFA16 JOW10:JOW16 JYS10:JYS16 KIO10:KIO16 KSK10:KSK16 LCG10:LCG16 LMC10:LMC16 LVY10:LVY16 MFU10:MFU16 MPQ10:MPQ16 MZM10:MZM16 NJI10:NJI16 NTE10:NTE16 ODA10:ODA16 OMW10:OMW16 OWS10:OWS16 PGO10:PGO16 PQK10:PQK16 QAG10:QAG16 QKC10:QKC16 QTY10:QTY16 RDU10:RDU16 RNQ10:RNQ16 RXM10:RXM16 SHI10:SHI16 SRE10:SRE16 TBA10:TBA16 TKW10:TKW16 TUS10:TUS16 UEO10:UEO16 UOK10:UOK16 UYG10:UYG16 VIC10:VIC16 VRY10:VRY16 WBU10:WBU16 WLQ10:WLQ16 WVM10:WVM16 WVM983021:WVM983058 WLQ983021:WLQ983058 WBU983021:WBU983058 VRY983021:VRY983058 VIC983021:VIC983058 UYG983021:UYG983058 UOK983021:UOK983058 UEO983021:UEO983058 TUS983021:TUS983058 TKW983021:TKW983058 TBA983021:TBA983058 SRE983021:SRE983058 SHI983021:SHI983058 RXM983021:RXM983058 RNQ983021:RNQ983058 RDU983021:RDU983058 QTY983021:QTY983058 QKC983021:QKC983058 QAG983021:QAG983058 PQK983021:PQK983058 PGO983021:PGO983058 OWS983021:OWS983058 OMW983021:OMW983058 ODA983021:ODA983058 NTE983021:NTE983058 NJI983021:NJI983058 MZM983021:MZM983058 MPQ983021:MPQ983058 MFU983021:MFU983058 LVY983021:LVY983058 LMC983021:LMC983058 LCG983021:LCG983058 KSK983021:KSK983058 KIO983021:KIO983058 JYS983021:JYS983058 JOW983021:JOW983058 JFA983021:JFA983058 IVE983021:IVE983058 ILI983021:ILI983058 IBM983021:IBM983058 HRQ983021:HRQ983058 HHU983021:HHU983058 GXY983021:GXY983058 GOC983021:GOC983058 GEG983021:GEG983058 FUK983021:FUK983058 FKO983021:FKO983058 FAS983021:FAS983058 EQW983021:EQW983058 EHA983021:EHA983058 DXE983021:DXE983058 DNI983021:DNI983058 DDM983021:DDM983058 CTQ983021:CTQ983058 CJU983021:CJU983058 BZY983021:BZY983058 BQC983021:BQC983058 BGG983021:BGG983058 AWK983021:AWK983058 AMO983021:AMO983058 ACS983021:ACS983058 SW983021:SW983058 JA983021:JA983058 E983021:E983058 WVM917485:WVM917522 WLQ917485:WLQ917522 WBU917485:WBU917522 VRY917485:VRY917522 VIC917485:VIC917522 UYG917485:UYG917522 UOK917485:UOK917522 UEO917485:UEO917522 TUS917485:TUS917522 TKW917485:TKW917522 TBA917485:TBA917522 SRE917485:SRE917522 SHI917485:SHI917522 RXM917485:RXM917522 RNQ917485:RNQ917522 RDU917485:RDU917522 QTY917485:QTY917522 QKC917485:QKC917522 QAG917485:QAG917522 PQK917485:PQK917522 PGO917485:PGO917522 OWS917485:OWS917522 OMW917485:OMW917522 ODA917485:ODA917522 NTE917485:NTE917522 NJI917485:NJI917522 MZM917485:MZM917522 MPQ917485:MPQ917522 MFU917485:MFU917522 LVY917485:LVY917522 LMC917485:LMC917522 LCG917485:LCG917522 KSK917485:KSK917522 KIO917485:KIO917522 JYS917485:JYS917522 JOW917485:JOW917522 JFA917485:JFA917522 IVE917485:IVE917522 ILI917485:ILI917522 IBM917485:IBM917522 HRQ917485:HRQ917522 HHU917485:HHU917522 GXY917485:GXY917522 GOC917485:GOC917522 GEG917485:GEG917522 FUK917485:FUK917522 FKO917485:FKO917522 FAS917485:FAS917522 EQW917485:EQW917522 EHA917485:EHA917522 DXE917485:DXE917522 DNI917485:DNI917522 DDM917485:DDM917522 CTQ917485:CTQ917522 CJU917485:CJU917522 BZY917485:BZY917522 BQC917485:BQC917522 BGG917485:BGG917522 AWK917485:AWK917522 AMO917485:AMO917522 ACS917485:ACS917522 SW917485:SW917522 JA917485:JA917522 E917485:E917522 WVM851949:WVM851986 WLQ851949:WLQ851986 WBU851949:WBU851986 VRY851949:VRY851986 VIC851949:VIC851986 UYG851949:UYG851986 UOK851949:UOK851986 UEO851949:UEO851986 TUS851949:TUS851986 TKW851949:TKW851986 TBA851949:TBA851986 SRE851949:SRE851986 SHI851949:SHI851986 RXM851949:RXM851986 RNQ851949:RNQ851986 RDU851949:RDU851986 QTY851949:QTY851986 QKC851949:QKC851986 QAG851949:QAG851986 PQK851949:PQK851986 PGO851949:PGO851986 OWS851949:OWS851986 OMW851949:OMW851986 ODA851949:ODA851986 NTE851949:NTE851986 NJI851949:NJI851986 MZM851949:MZM851986 MPQ851949:MPQ851986 MFU851949:MFU851986 LVY851949:LVY851986 LMC851949:LMC851986 LCG851949:LCG851986 KSK851949:KSK851986 KIO851949:KIO851986 JYS851949:JYS851986 JOW851949:JOW851986 JFA851949:JFA851986 IVE851949:IVE851986 ILI851949:ILI851986 IBM851949:IBM851986 HRQ851949:HRQ851986 HHU851949:HHU851986 GXY851949:GXY851986 GOC851949:GOC851986 GEG851949:GEG851986 FUK851949:FUK851986 FKO851949:FKO851986 FAS851949:FAS851986 EQW851949:EQW851986 EHA851949:EHA851986 DXE851949:DXE851986 DNI851949:DNI851986 DDM851949:DDM851986 CTQ851949:CTQ851986 CJU851949:CJU851986 BZY851949:BZY851986 BQC851949:BQC851986 BGG851949:BGG851986 AWK851949:AWK851986 AMO851949:AMO851986 ACS851949:ACS851986 SW851949:SW851986 JA851949:JA851986 E851949:E851986 WVM786413:WVM786450 WLQ786413:WLQ786450 WBU786413:WBU786450 VRY786413:VRY786450 VIC786413:VIC786450 UYG786413:UYG786450 UOK786413:UOK786450 UEO786413:UEO786450 TUS786413:TUS786450 TKW786413:TKW786450 TBA786413:TBA786450 SRE786413:SRE786450 SHI786413:SHI786450 RXM786413:RXM786450 RNQ786413:RNQ786450 RDU786413:RDU786450 QTY786413:QTY786450 QKC786413:QKC786450 QAG786413:QAG786450 PQK786413:PQK786450 PGO786413:PGO786450 OWS786413:OWS786450 OMW786413:OMW786450 ODA786413:ODA786450 NTE786413:NTE786450 NJI786413:NJI786450 MZM786413:MZM786450 MPQ786413:MPQ786450 MFU786413:MFU786450 LVY786413:LVY786450 LMC786413:LMC786450 LCG786413:LCG786450 KSK786413:KSK786450 KIO786413:KIO786450 JYS786413:JYS786450 JOW786413:JOW786450 JFA786413:JFA786450 IVE786413:IVE786450 ILI786413:ILI786450 IBM786413:IBM786450 HRQ786413:HRQ786450 HHU786413:HHU786450 GXY786413:GXY786450 GOC786413:GOC786450 GEG786413:GEG786450 FUK786413:FUK786450 FKO786413:FKO786450 FAS786413:FAS786450 EQW786413:EQW786450 EHA786413:EHA786450 DXE786413:DXE786450 DNI786413:DNI786450 DDM786413:DDM786450 CTQ786413:CTQ786450 CJU786413:CJU786450 BZY786413:BZY786450 BQC786413:BQC786450 BGG786413:BGG786450 AWK786413:AWK786450 AMO786413:AMO786450 ACS786413:ACS786450 SW786413:SW786450 JA786413:JA786450 E786413:E786450 WVM720877:WVM720914 WLQ720877:WLQ720914 WBU720877:WBU720914 VRY720877:VRY720914 VIC720877:VIC720914 UYG720877:UYG720914 UOK720877:UOK720914 UEO720877:UEO720914 TUS720877:TUS720914 TKW720877:TKW720914 TBA720877:TBA720914 SRE720877:SRE720914 SHI720877:SHI720914 RXM720877:RXM720914 RNQ720877:RNQ720914 RDU720877:RDU720914 QTY720877:QTY720914 QKC720877:QKC720914 QAG720877:QAG720914 PQK720877:PQK720914 PGO720877:PGO720914 OWS720877:OWS720914 OMW720877:OMW720914 ODA720877:ODA720914 NTE720877:NTE720914 NJI720877:NJI720914 MZM720877:MZM720914 MPQ720877:MPQ720914 MFU720877:MFU720914 LVY720877:LVY720914 LMC720877:LMC720914 LCG720877:LCG720914 KSK720877:KSK720914 KIO720877:KIO720914 JYS720877:JYS720914 JOW720877:JOW720914 JFA720877:JFA720914 IVE720877:IVE720914 ILI720877:ILI720914 IBM720877:IBM720914 HRQ720877:HRQ720914 HHU720877:HHU720914 GXY720877:GXY720914 GOC720877:GOC720914 GEG720877:GEG720914 FUK720877:FUK720914 FKO720877:FKO720914 FAS720877:FAS720914 EQW720877:EQW720914 EHA720877:EHA720914 DXE720877:DXE720914 DNI720877:DNI720914 DDM720877:DDM720914 CTQ720877:CTQ720914 CJU720877:CJU720914 BZY720877:BZY720914 BQC720877:BQC720914 BGG720877:BGG720914 AWK720877:AWK720914 AMO720877:AMO720914 ACS720877:ACS720914 SW720877:SW720914 JA720877:JA720914 E720877:E720914 WVM655341:WVM655378 WLQ655341:WLQ655378 WBU655341:WBU655378 VRY655341:VRY655378 VIC655341:VIC655378 UYG655341:UYG655378 UOK655341:UOK655378 UEO655341:UEO655378 TUS655341:TUS655378 TKW655341:TKW655378 TBA655341:TBA655378 SRE655341:SRE655378 SHI655341:SHI655378 RXM655341:RXM655378 RNQ655341:RNQ655378 RDU655341:RDU655378 QTY655341:QTY655378 QKC655341:QKC655378 QAG655341:QAG655378 PQK655341:PQK655378 PGO655341:PGO655378 OWS655341:OWS655378 OMW655341:OMW655378 ODA655341:ODA655378 NTE655341:NTE655378 NJI655341:NJI655378 MZM655341:MZM655378 MPQ655341:MPQ655378 MFU655341:MFU655378 LVY655341:LVY655378 LMC655341:LMC655378 LCG655341:LCG655378 KSK655341:KSK655378 KIO655341:KIO655378 JYS655341:JYS655378 JOW655341:JOW655378 JFA655341:JFA655378 IVE655341:IVE655378 ILI655341:ILI655378 IBM655341:IBM655378 HRQ655341:HRQ655378 HHU655341:HHU655378 GXY655341:GXY655378 GOC655341:GOC655378 GEG655341:GEG655378 FUK655341:FUK655378 FKO655341:FKO655378 FAS655341:FAS655378 EQW655341:EQW655378 EHA655341:EHA655378 DXE655341:DXE655378 DNI655341:DNI655378 DDM655341:DDM655378 CTQ655341:CTQ655378 CJU655341:CJU655378 BZY655341:BZY655378 BQC655341:BQC655378 BGG655341:BGG655378 AWK655341:AWK655378 AMO655341:AMO655378 ACS655341:ACS655378 SW655341:SW655378 JA655341:JA655378 E655341:E655378 WVM589805:WVM589842 WLQ589805:WLQ589842 WBU589805:WBU589842 VRY589805:VRY589842 VIC589805:VIC589842 UYG589805:UYG589842 UOK589805:UOK589842 UEO589805:UEO589842 TUS589805:TUS589842 TKW589805:TKW589842 TBA589805:TBA589842 SRE589805:SRE589842 SHI589805:SHI589842 RXM589805:RXM589842 RNQ589805:RNQ589842 RDU589805:RDU589842 QTY589805:QTY589842 QKC589805:QKC589842 QAG589805:QAG589842 PQK589805:PQK589842 PGO589805:PGO589842 OWS589805:OWS589842 OMW589805:OMW589842 ODA589805:ODA589842 NTE589805:NTE589842 NJI589805:NJI589842 MZM589805:MZM589842 MPQ589805:MPQ589842 MFU589805:MFU589842 LVY589805:LVY589842 LMC589805:LMC589842 LCG589805:LCG589842 KSK589805:KSK589842 KIO589805:KIO589842 JYS589805:JYS589842 JOW589805:JOW589842 JFA589805:JFA589842 IVE589805:IVE589842 ILI589805:ILI589842 IBM589805:IBM589842 HRQ589805:HRQ589842 HHU589805:HHU589842 GXY589805:GXY589842 GOC589805:GOC589842 GEG589805:GEG589842 FUK589805:FUK589842 FKO589805:FKO589842 FAS589805:FAS589842 EQW589805:EQW589842 EHA589805:EHA589842 DXE589805:DXE589842 DNI589805:DNI589842 DDM589805:DDM589842 CTQ589805:CTQ589842 CJU589805:CJU589842 BZY589805:BZY589842 BQC589805:BQC589842 BGG589805:BGG589842 AWK589805:AWK589842 AMO589805:AMO589842 ACS589805:ACS589842 SW589805:SW589842 JA589805:JA589842 E589805:E589842 WVM524269:WVM524306 WLQ524269:WLQ524306 WBU524269:WBU524306 VRY524269:VRY524306 VIC524269:VIC524306 UYG524269:UYG524306 UOK524269:UOK524306 UEO524269:UEO524306 TUS524269:TUS524306 TKW524269:TKW524306 TBA524269:TBA524306 SRE524269:SRE524306 SHI524269:SHI524306 RXM524269:RXM524306 RNQ524269:RNQ524306 RDU524269:RDU524306 QTY524269:QTY524306 QKC524269:QKC524306 QAG524269:QAG524306 PQK524269:PQK524306 PGO524269:PGO524306 OWS524269:OWS524306 OMW524269:OMW524306 ODA524269:ODA524306 NTE524269:NTE524306 NJI524269:NJI524306 MZM524269:MZM524306 MPQ524269:MPQ524306 MFU524269:MFU524306 LVY524269:LVY524306 LMC524269:LMC524306 LCG524269:LCG524306 KSK524269:KSK524306 KIO524269:KIO524306 JYS524269:JYS524306 JOW524269:JOW524306 JFA524269:JFA524306 IVE524269:IVE524306 ILI524269:ILI524306 IBM524269:IBM524306 HRQ524269:HRQ524306 HHU524269:HHU524306 GXY524269:GXY524306 GOC524269:GOC524306 GEG524269:GEG524306 FUK524269:FUK524306 FKO524269:FKO524306 FAS524269:FAS524306 EQW524269:EQW524306 EHA524269:EHA524306 DXE524269:DXE524306 DNI524269:DNI524306 DDM524269:DDM524306 CTQ524269:CTQ524306 CJU524269:CJU524306 BZY524269:BZY524306 BQC524269:BQC524306 BGG524269:BGG524306 AWK524269:AWK524306 AMO524269:AMO524306 ACS524269:ACS524306 SW524269:SW524306 JA524269:JA524306 E524269:E524306 WVM458733:WVM458770 WLQ458733:WLQ458770 WBU458733:WBU458770 VRY458733:VRY458770 VIC458733:VIC458770 UYG458733:UYG458770 UOK458733:UOK458770 UEO458733:UEO458770 TUS458733:TUS458770 TKW458733:TKW458770 TBA458733:TBA458770 SRE458733:SRE458770 SHI458733:SHI458770 RXM458733:RXM458770 RNQ458733:RNQ458770 RDU458733:RDU458770 QTY458733:QTY458770 QKC458733:QKC458770 QAG458733:QAG458770 PQK458733:PQK458770 PGO458733:PGO458770 OWS458733:OWS458770 OMW458733:OMW458770 ODA458733:ODA458770 NTE458733:NTE458770 NJI458733:NJI458770 MZM458733:MZM458770 MPQ458733:MPQ458770 MFU458733:MFU458770 LVY458733:LVY458770 LMC458733:LMC458770 LCG458733:LCG458770 KSK458733:KSK458770 KIO458733:KIO458770 JYS458733:JYS458770 JOW458733:JOW458770 JFA458733:JFA458770 IVE458733:IVE458770 ILI458733:ILI458770 IBM458733:IBM458770 HRQ458733:HRQ458770 HHU458733:HHU458770 GXY458733:GXY458770 GOC458733:GOC458770 GEG458733:GEG458770 FUK458733:FUK458770 FKO458733:FKO458770 FAS458733:FAS458770 EQW458733:EQW458770 EHA458733:EHA458770 DXE458733:DXE458770 DNI458733:DNI458770 DDM458733:DDM458770 CTQ458733:CTQ458770 CJU458733:CJU458770 BZY458733:BZY458770 BQC458733:BQC458770 BGG458733:BGG458770 AWK458733:AWK458770 AMO458733:AMO458770 ACS458733:ACS458770 SW458733:SW458770 JA458733:JA458770 E458733:E458770 WVM393197:WVM393234 WLQ393197:WLQ393234 WBU393197:WBU393234 VRY393197:VRY393234 VIC393197:VIC393234 UYG393197:UYG393234 UOK393197:UOK393234 UEO393197:UEO393234 TUS393197:TUS393234 TKW393197:TKW393234 TBA393197:TBA393234 SRE393197:SRE393234 SHI393197:SHI393234 RXM393197:RXM393234 RNQ393197:RNQ393234 RDU393197:RDU393234 QTY393197:QTY393234 QKC393197:QKC393234 QAG393197:QAG393234 PQK393197:PQK393234 PGO393197:PGO393234 OWS393197:OWS393234 OMW393197:OMW393234 ODA393197:ODA393234 NTE393197:NTE393234 NJI393197:NJI393234 MZM393197:MZM393234 MPQ393197:MPQ393234 MFU393197:MFU393234 LVY393197:LVY393234 LMC393197:LMC393234 LCG393197:LCG393234 KSK393197:KSK393234 KIO393197:KIO393234 JYS393197:JYS393234 JOW393197:JOW393234 JFA393197:JFA393234 IVE393197:IVE393234 ILI393197:ILI393234 IBM393197:IBM393234 HRQ393197:HRQ393234 HHU393197:HHU393234 GXY393197:GXY393234 GOC393197:GOC393234 GEG393197:GEG393234 FUK393197:FUK393234 FKO393197:FKO393234 FAS393197:FAS393234 EQW393197:EQW393234 EHA393197:EHA393234 DXE393197:DXE393234 DNI393197:DNI393234 DDM393197:DDM393234 CTQ393197:CTQ393234 CJU393197:CJU393234 BZY393197:BZY393234 BQC393197:BQC393234 BGG393197:BGG393234 AWK393197:AWK393234 AMO393197:AMO393234 ACS393197:ACS393234 SW393197:SW393234 JA393197:JA393234 E393197:E393234 WVM327661:WVM327698 WLQ327661:WLQ327698 WBU327661:WBU327698 VRY327661:VRY327698 VIC327661:VIC327698 UYG327661:UYG327698 UOK327661:UOK327698 UEO327661:UEO327698 TUS327661:TUS327698 TKW327661:TKW327698 TBA327661:TBA327698 SRE327661:SRE327698 SHI327661:SHI327698 RXM327661:RXM327698 RNQ327661:RNQ327698 RDU327661:RDU327698 QTY327661:QTY327698 QKC327661:QKC327698 QAG327661:QAG327698 PQK327661:PQK327698 PGO327661:PGO327698 OWS327661:OWS327698 OMW327661:OMW327698 ODA327661:ODA327698 NTE327661:NTE327698 NJI327661:NJI327698 MZM327661:MZM327698 MPQ327661:MPQ327698 MFU327661:MFU327698 LVY327661:LVY327698 LMC327661:LMC327698 LCG327661:LCG327698 KSK327661:KSK327698 KIO327661:KIO327698 JYS327661:JYS327698 JOW327661:JOW327698 JFA327661:JFA327698 IVE327661:IVE327698 ILI327661:ILI327698 IBM327661:IBM327698 HRQ327661:HRQ327698 HHU327661:HHU327698 GXY327661:GXY327698 GOC327661:GOC327698 GEG327661:GEG327698 FUK327661:FUK327698 FKO327661:FKO327698 FAS327661:FAS327698 EQW327661:EQW327698 EHA327661:EHA327698 DXE327661:DXE327698 DNI327661:DNI327698 DDM327661:DDM327698 CTQ327661:CTQ327698 CJU327661:CJU327698 BZY327661:BZY327698 BQC327661:BQC327698 BGG327661:BGG327698 AWK327661:AWK327698 AMO327661:AMO327698 ACS327661:ACS327698 SW327661:SW327698 JA327661:JA327698 E327661:E327698 WVM262125:WVM262162 WLQ262125:WLQ262162 WBU262125:WBU262162 VRY262125:VRY262162 VIC262125:VIC262162 UYG262125:UYG262162 UOK262125:UOK262162 UEO262125:UEO262162 TUS262125:TUS262162 TKW262125:TKW262162 TBA262125:TBA262162 SRE262125:SRE262162 SHI262125:SHI262162 RXM262125:RXM262162 RNQ262125:RNQ262162 RDU262125:RDU262162 QTY262125:QTY262162 QKC262125:QKC262162 QAG262125:QAG262162 PQK262125:PQK262162 PGO262125:PGO262162 OWS262125:OWS262162 OMW262125:OMW262162 ODA262125:ODA262162 NTE262125:NTE262162 NJI262125:NJI262162 MZM262125:MZM262162 MPQ262125:MPQ262162 MFU262125:MFU262162 LVY262125:LVY262162 LMC262125:LMC262162 LCG262125:LCG262162 KSK262125:KSK262162 KIO262125:KIO262162 JYS262125:JYS262162 JOW262125:JOW262162 JFA262125:JFA262162 IVE262125:IVE262162 ILI262125:ILI262162 IBM262125:IBM262162 HRQ262125:HRQ262162 HHU262125:HHU262162 GXY262125:GXY262162 GOC262125:GOC262162 GEG262125:GEG262162 FUK262125:FUK262162 FKO262125:FKO262162 FAS262125:FAS262162 EQW262125:EQW262162 EHA262125:EHA262162 DXE262125:DXE262162 DNI262125:DNI262162 DDM262125:DDM262162 CTQ262125:CTQ262162 CJU262125:CJU262162 BZY262125:BZY262162 BQC262125:BQC262162 BGG262125:BGG262162 AWK262125:AWK262162 AMO262125:AMO262162 ACS262125:ACS262162 SW262125:SW262162 JA262125:JA262162 E262125:E262162 WVM196589:WVM196626 WLQ196589:WLQ196626 WBU196589:WBU196626 VRY196589:VRY196626 VIC196589:VIC196626 UYG196589:UYG196626 UOK196589:UOK196626 UEO196589:UEO196626 TUS196589:TUS196626 TKW196589:TKW196626 TBA196589:TBA196626 SRE196589:SRE196626 SHI196589:SHI196626 RXM196589:RXM196626 RNQ196589:RNQ196626 RDU196589:RDU196626 QTY196589:QTY196626 QKC196589:QKC196626 QAG196589:QAG196626 PQK196589:PQK196626 PGO196589:PGO196626 OWS196589:OWS196626 OMW196589:OMW196626 ODA196589:ODA196626 NTE196589:NTE196626 NJI196589:NJI196626 MZM196589:MZM196626 MPQ196589:MPQ196626 MFU196589:MFU196626 LVY196589:LVY196626 LMC196589:LMC196626 LCG196589:LCG196626 KSK196589:KSK196626 KIO196589:KIO196626 JYS196589:JYS196626 JOW196589:JOW196626 JFA196589:JFA196626 IVE196589:IVE196626 ILI196589:ILI196626 IBM196589:IBM196626 HRQ196589:HRQ196626 HHU196589:HHU196626 GXY196589:GXY196626 GOC196589:GOC196626 GEG196589:GEG196626 FUK196589:FUK196626 FKO196589:FKO196626 FAS196589:FAS196626 EQW196589:EQW196626 EHA196589:EHA196626 DXE196589:DXE196626 DNI196589:DNI196626 DDM196589:DDM196626 CTQ196589:CTQ196626 CJU196589:CJU196626 BZY196589:BZY196626 BQC196589:BQC196626 BGG196589:BGG196626 AWK196589:AWK196626 AMO196589:AMO196626 ACS196589:ACS196626 SW196589:SW196626 JA196589:JA196626 E196589:E196626 WVM131053:WVM131090 WLQ131053:WLQ131090 WBU131053:WBU131090 VRY131053:VRY131090 VIC131053:VIC131090 UYG131053:UYG131090 UOK131053:UOK131090 UEO131053:UEO131090 TUS131053:TUS131090 TKW131053:TKW131090 TBA131053:TBA131090 SRE131053:SRE131090 SHI131053:SHI131090 RXM131053:RXM131090 RNQ131053:RNQ131090 RDU131053:RDU131090 QTY131053:QTY131090 QKC131053:QKC131090 QAG131053:QAG131090 PQK131053:PQK131090 PGO131053:PGO131090 OWS131053:OWS131090 OMW131053:OMW131090 ODA131053:ODA131090 NTE131053:NTE131090 NJI131053:NJI131090 MZM131053:MZM131090 MPQ131053:MPQ131090 MFU131053:MFU131090 LVY131053:LVY131090 LMC131053:LMC131090 LCG131053:LCG131090 KSK131053:KSK131090 KIO131053:KIO131090 JYS131053:JYS131090 JOW131053:JOW131090 JFA131053:JFA131090 IVE131053:IVE131090 ILI131053:ILI131090 IBM131053:IBM131090 HRQ131053:HRQ131090 HHU131053:HHU131090 GXY131053:GXY131090 GOC131053:GOC131090 GEG131053:GEG131090 FUK131053:FUK131090 FKO131053:FKO131090 FAS131053:FAS131090 EQW131053:EQW131090 EHA131053:EHA131090 DXE131053:DXE131090 DNI131053:DNI131090 DDM131053:DDM131090 CTQ131053:CTQ131090 CJU131053:CJU131090 BZY131053:BZY131090 BQC131053:BQC131090 BGG131053:BGG131090 AWK131053:AWK131090 AMO131053:AMO131090 ACS131053:ACS131090 SW131053:SW131090 JA131053:JA131090 E131053:E131090 WVM65517:WVM65554 WLQ65517:WLQ65554 WBU65517:WBU65554 VRY65517:VRY65554 VIC65517:VIC65554 UYG65517:UYG65554 UOK65517:UOK65554 UEO65517:UEO65554 TUS65517:TUS65554 TKW65517:TKW65554 TBA65517:TBA65554 SRE65517:SRE65554 SHI65517:SHI65554 RXM65517:RXM65554 RNQ65517:RNQ65554 RDU65517:RDU65554 QTY65517:QTY65554 QKC65517:QKC65554 QAG65517:QAG65554 PQK65517:PQK65554 PGO65517:PGO65554 OWS65517:OWS65554 OMW65517:OMW65554 ODA65517:ODA65554 NTE65517:NTE65554 NJI65517:NJI65554 MZM65517:MZM65554 MPQ65517:MPQ65554 MFU65517:MFU65554 LVY65517:LVY65554 LMC65517:LMC65554 LCG65517:LCG65554 KSK65517:KSK65554 KIO65517:KIO65554 JYS65517:JYS65554 JOW65517:JOW65554 JFA65517:JFA65554 IVE65517:IVE65554 ILI65517:ILI65554 IBM65517:IBM65554 HRQ65517:HRQ65554 HHU65517:HHU65554 GXY65517:GXY65554 GOC65517:GOC65554 GEG65517:GEG65554 FUK65517:FUK65554 FKO65517:FKO65554 FAS65517:FAS65554 EQW65517:EQW65554 EHA65517:EHA65554 DXE65517:DXE65554 DNI65517:DNI65554 DDM65517:DDM65554 CTQ65517:CTQ65554 CJU65517:CJU65554 BZY65517:BZY65554 BQC65517:BQC65554 BGG65517:BGG65554 AWK65517:AWK65554 AMO65517:AMO65554 ACS65517:ACS65554 SW65517:SW65554 JA65517:JA65554">
      <formula1>"1, 2, 3"</formula1>
    </dataValidation>
  </dataValidations>
  <pageMargins left="1" right="0.25" top="1.25" bottom="0.5" header="0.5" footer="0.25"/>
  <pageSetup scale="70" orientation="portrait" r:id="rId1"/>
  <headerFooter scaleWithDoc="0" alignWithMargins="0">
    <oddHeader>&amp;R&amp;"Times New Roman,Regular"PacifiCorp Docket UE-100749
Exhibit No. ___ (MDF-2)
Page &amp;P of &amp;N
Revised 12/6/10</oddHeader>
  </headerFooter>
  <drawing r:id="rId2"/>
</worksheet>
</file>

<file path=xl/worksheets/sheet47.xml><?xml version="1.0" encoding="utf-8"?>
<worksheet xmlns="http://schemas.openxmlformats.org/spreadsheetml/2006/main" xmlns:r="http://schemas.openxmlformats.org/officeDocument/2006/relationships">
  <dimension ref="A1:J395"/>
  <sheetViews>
    <sheetView tabSelected="1" zoomScaleNormal="100" workbookViewId="0">
      <selection activeCell="I6" sqref="I6"/>
    </sheetView>
  </sheetViews>
  <sheetFormatPr defaultColWidth="10" defaultRowHeight="12.75"/>
  <cols>
    <col min="1" max="1" width="2.5703125" style="14" customWidth="1"/>
    <col min="2" max="2" width="36" style="14" customWidth="1"/>
    <col min="3" max="3" width="16.85546875" style="14" customWidth="1"/>
    <col min="4" max="4" width="11.28515625" style="14" bestFit="1" customWidth="1"/>
    <col min="5" max="5" width="5.7109375" style="14" customWidth="1"/>
    <col min="6" max="6" width="15.140625" style="14" customWidth="1"/>
    <col min="7" max="7" width="11.140625" style="14" customWidth="1"/>
    <col min="8" max="8" width="13.42578125" style="14" customWidth="1"/>
    <col min="9" max="9" width="15.85546875" style="14" customWidth="1"/>
    <col min="10" max="10" width="7" style="14" customWidth="1"/>
    <col min="11" max="255" width="10" style="14"/>
    <col min="256" max="256" width="2.5703125" style="14" customWidth="1"/>
    <col min="257" max="257" width="7.140625" style="14" customWidth="1"/>
    <col min="258" max="258" width="16.85546875" style="14" customWidth="1"/>
    <col min="259" max="259" width="9.7109375" style="14" customWidth="1"/>
    <col min="260" max="260" width="4.7109375" style="14" customWidth="1"/>
    <col min="261" max="261" width="14.42578125" style="14" customWidth="1"/>
    <col min="262" max="262" width="11.140625" style="14" customWidth="1"/>
    <col min="263" max="263" width="10.28515625" style="14" customWidth="1"/>
    <col min="264" max="264" width="13" style="14" customWidth="1"/>
    <col min="265" max="265" width="7" style="14" customWidth="1"/>
    <col min="266" max="511" width="10" style="14"/>
    <col min="512" max="512" width="2.5703125" style="14" customWidth="1"/>
    <col min="513" max="513" width="7.140625" style="14" customWidth="1"/>
    <col min="514" max="514" width="16.85546875" style="14" customWidth="1"/>
    <col min="515" max="515" width="9.7109375" style="14" customWidth="1"/>
    <col min="516" max="516" width="4.7109375" style="14" customWidth="1"/>
    <col min="517" max="517" width="14.42578125" style="14" customWidth="1"/>
    <col min="518" max="518" width="11.140625" style="14" customWidth="1"/>
    <col min="519" max="519" width="10.28515625" style="14" customWidth="1"/>
    <col min="520" max="520" width="13" style="14" customWidth="1"/>
    <col min="521" max="521" width="7" style="14" customWidth="1"/>
    <col min="522" max="767" width="10" style="14"/>
    <col min="768" max="768" width="2.5703125" style="14" customWidth="1"/>
    <col min="769" max="769" width="7.140625" style="14" customWidth="1"/>
    <col min="770" max="770" width="16.85546875" style="14" customWidth="1"/>
    <col min="771" max="771" width="9.7109375" style="14" customWidth="1"/>
    <col min="772" max="772" width="4.7109375" style="14" customWidth="1"/>
    <col min="773" max="773" width="14.42578125" style="14" customWidth="1"/>
    <col min="774" max="774" width="11.140625" style="14" customWidth="1"/>
    <col min="775" max="775" width="10.28515625" style="14" customWidth="1"/>
    <col min="776" max="776" width="13" style="14" customWidth="1"/>
    <col min="777" max="777" width="7" style="14" customWidth="1"/>
    <col min="778" max="1023" width="10" style="14"/>
    <col min="1024" max="1024" width="2.5703125" style="14" customWidth="1"/>
    <col min="1025" max="1025" width="7.140625" style="14" customWidth="1"/>
    <col min="1026" max="1026" width="16.85546875" style="14" customWidth="1"/>
    <col min="1027" max="1027" width="9.7109375" style="14" customWidth="1"/>
    <col min="1028" max="1028" width="4.7109375" style="14" customWidth="1"/>
    <col min="1029" max="1029" width="14.42578125" style="14" customWidth="1"/>
    <col min="1030" max="1030" width="11.140625" style="14" customWidth="1"/>
    <col min="1031" max="1031" width="10.28515625" style="14" customWidth="1"/>
    <col min="1032" max="1032" width="13" style="14" customWidth="1"/>
    <col min="1033" max="1033" width="7" style="14" customWidth="1"/>
    <col min="1034" max="1279" width="10" style="14"/>
    <col min="1280" max="1280" width="2.5703125" style="14" customWidth="1"/>
    <col min="1281" max="1281" width="7.140625" style="14" customWidth="1"/>
    <col min="1282" max="1282" width="16.85546875" style="14" customWidth="1"/>
    <col min="1283" max="1283" width="9.7109375" style="14" customWidth="1"/>
    <col min="1284" max="1284" width="4.7109375" style="14" customWidth="1"/>
    <col min="1285" max="1285" width="14.42578125" style="14" customWidth="1"/>
    <col min="1286" max="1286" width="11.140625" style="14" customWidth="1"/>
    <col min="1287" max="1287" width="10.28515625" style="14" customWidth="1"/>
    <col min="1288" max="1288" width="13" style="14" customWidth="1"/>
    <col min="1289" max="1289" width="7" style="14" customWidth="1"/>
    <col min="1290" max="1535" width="10" style="14"/>
    <col min="1536" max="1536" width="2.5703125" style="14" customWidth="1"/>
    <col min="1537" max="1537" width="7.140625" style="14" customWidth="1"/>
    <col min="1538" max="1538" width="16.85546875" style="14" customWidth="1"/>
    <col min="1539" max="1539" width="9.7109375" style="14" customWidth="1"/>
    <col min="1540" max="1540" width="4.7109375" style="14" customWidth="1"/>
    <col min="1541" max="1541" width="14.42578125" style="14" customWidth="1"/>
    <col min="1542" max="1542" width="11.140625" style="14" customWidth="1"/>
    <col min="1543" max="1543" width="10.28515625" style="14" customWidth="1"/>
    <col min="1544" max="1544" width="13" style="14" customWidth="1"/>
    <col min="1545" max="1545" width="7" style="14" customWidth="1"/>
    <col min="1546" max="1791" width="10" style="14"/>
    <col min="1792" max="1792" width="2.5703125" style="14" customWidth="1"/>
    <col min="1793" max="1793" width="7.140625" style="14" customWidth="1"/>
    <col min="1794" max="1794" width="16.85546875" style="14" customWidth="1"/>
    <col min="1795" max="1795" width="9.7109375" style="14" customWidth="1"/>
    <col min="1796" max="1796" width="4.7109375" style="14" customWidth="1"/>
    <col min="1797" max="1797" width="14.42578125" style="14" customWidth="1"/>
    <col min="1798" max="1798" width="11.140625" style="14" customWidth="1"/>
    <col min="1799" max="1799" width="10.28515625" style="14" customWidth="1"/>
    <col min="1800" max="1800" width="13" style="14" customWidth="1"/>
    <col min="1801" max="1801" width="7" style="14" customWidth="1"/>
    <col min="1802" max="2047" width="10" style="14"/>
    <col min="2048" max="2048" width="2.5703125" style="14" customWidth="1"/>
    <col min="2049" max="2049" width="7.140625" style="14" customWidth="1"/>
    <col min="2050" max="2050" width="16.85546875" style="14" customWidth="1"/>
    <col min="2051" max="2051" width="9.7109375" style="14" customWidth="1"/>
    <col min="2052" max="2052" width="4.7109375" style="14" customWidth="1"/>
    <col min="2053" max="2053" width="14.42578125" style="14" customWidth="1"/>
    <col min="2054" max="2054" width="11.140625" style="14" customWidth="1"/>
    <col min="2055" max="2055" width="10.28515625" style="14" customWidth="1"/>
    <col min="2056" max="2056" width="13" style="14" customWidth="1"/>
    <col min="2057" max="2057" width="7" style="14" customWidth="1"/>
    <col min="2058" max="2303" width="10" style="14"/>
    <col min="2304" max="2304" width="2.5703125" style="14" customWidth="1"/>
    <col min="2305" max="2305" width="7.140625" style="14" customWidth="1"/>
    <col min="2306" max="2306" width="16.85546875" style="14" customWidth="1"/>
    <col min="2307" max="2307" width="9.7109375" style="14" customWidth="1"/>
    <col min="2308" max="2308" width="4.7109375" style="14" customWidth="1"/>
    <col min="2309" max="2309" width="14.42578125" style="14" customWidth="1"/>
    <col min="2310" max="2310" width="11.140625" style="14" customWidth="1"/>
    <col min="2311" max="2311" width="10.28515625" style="14" customWidth="1"/>
    <col min="2312" max="2312" width="13" style="14" customWidth="1"/>
    <col min="2313" max="2313" width="7" style="14" customWidth="1"/>
    <col min="2314" max="2559" width="10" style="14"/>
    <col min="2560" max="2560" width="2.5703125" style="14" customWidth="1"/>
    <col min="2561" max="2561" width="7.140625" style="14" customWidth="1"/>
    <col min="2562" max="2562" width="16.85546875" style="14" customWidth="1"/>
    <col min="2563" max="2563" width="9.7109375" style="14" customWidth="1"/>
    <col min="2564" max="2564" width="4.7109375" style="14" customWidth="1"/>
    <col min="2565" max="2565" width="14.42578125" style="14" customWidth="1"/>
    <col min="2566" max="2566" width="11.140625" style="14" customWidth="1"/>
    <col min="2567" max="2567" width="10.28515625" style="14" customWidth="1"/>
    <col min="2568" max="2568" width="13" style="14" customWidth="1"/>
    <col min="2569" max="2569" width="7" style="14" customWidth="1"/>
    <col min="2570" max="2815" width="10" style="14"/>
    <col min="2816" max="2816" width="2.5703125" style="14" customWidth="1"/>
    <col min="2817" max="2817" width="7.140625" style="14" customWidth="1"/>
    <col min="2818" max="2818" width="16.85546875" style="14" customWidth="1"/>
    <col min="2819" max="2819" width="9.7109375" style="14" customWidth="1"/>
    <col min="2820" max="2820" width="4.7109375" style="14" customWidth="1"/>
    <col min="2821" max="2821" width="14.42578125" style="14" customWidth="1"/>
    <col min="2822" max="2822" width="11.140625" style="14" customWidth="1"/>
    <col min="2823" max="2823" width="10.28515625" style="14" customWidth="1"/>
    <col min="2824" max="2824" width="13" style="14" customWidth="1"/>
    <col min="2825" max="2825" width="7" style="14" customWidth="1"/>
    <col min="2826" max="3071" width="10" style="14"/>
    <col min="3072" max="3072" width="2.5703125" style="14" customWidth="1"/>
    <col min="3073" max="3073" width="7.140625" style="14" customWidth="1"/>
    <col min="3074" max="3074" width="16.85546875" style="14" customWidth="1"/>
    <col min="3075" max="3075" width="9.7109375" style="14" customWidth="1"/>
    <col min="3076" max="3076" width="4.7109375" style="14" customWidth="1"/>
    <col min="3077" max="3077" width="14.42578125" style="14" customWidth="1"/>
    <col min="3078" max="3078" width="11.140625" style="14" customWidth="1"/>
    <col min="3079" max="3079" width="10.28515625" style="14" customWidth="1"/>
    <col min="3080" max="3080" width="13" style="14" customWidth="1"/>
    <col min="3081" max="3081" width="7" style="14" customWidth="1"/>
    <col min="3082" max="3327" width="10" style="14"/>
    <col min="3328" max="3328" width="2.5703125" style="14" customWidth="1"/>
    <col min="3329" max="3329" width="7.140625" style="14" customWidth="1"/>
    <col min="3330" max="3330" width="16.85546875" style="14" customWidth="1"/>
    <col min="3331" max="3331" width="9.7109375" style="14" customWidth="1"/>
    <col min="3332" max="3332" width="4.7109375" style="14" customWidth="1"/>
    <col min="3333" max="3333" width="14.42578125" style="14" customWidth="1"/>
    <col min="3334" max="3334" width="11.140625" style="14" customWidth="1"/>
    <col min="3335" max="3335" width="10.28515625" style="14" customWidth="1"/>
    <col min="3336" max="3336" width="13" style="14" customWidth="1"/>
    <col min="3337" max="3337" width="7" style="14" customWidth="1"/>
    <col min="3338" max="3583" width="10" style="14"/>
    <col min="3584" max="3584" width="2.5703125" style="14" customWidth="1"/>
    <col min="3585" max="3585" width="7.140625" style="14" customWidth="1"/>
    <col min="3586" max="3586" width="16.85546875" style="14" customWidth="1"/>
    <col min="3587" max="3587" width="9.7109375" style="14" customWidth="1"/>
    <col min="3588" max="3588" width="4.7109375" style="14" customWidth="1"/>
    <col min="3589" max="3589" width="14.42578125" style="14" customWidth="1"/>
    <col min="3590" max="3590" width="11.140625" style="14" customWidth="1"/>
    <col min="3591" max="3591" width="10.28515625" style="14" customWidth="1"/>
    <col min="3592" max="3592" width="13" style="14" customWidth="1"/>
    <col min="3593" max="3593" width="7" style="14" customWidth="1"/>
    <col min="3594" max="3839" width="10" style="14"/>
    <col min="3840" max="3840" width="2.5703125" style="14" customWidth="1"/>
    <col min="3841" max="3841" width="7.140625" style="14" customWidth="1"/>
    <col min="3842" max="3842" width="16.85546875" style="14" customWidth="1"/>
    <col min="3843" max="3843" width="9.7109375" style="14" customWidth="1"/>
    <col min="3844" max="3844" width="4.7109375" style="14" customWidth="1"/>
    <col min="3845" max="3845" width="14.42578125" style="14" customWidth="1"/>
    <col min="3846" max="3846" width="11.140625" style="14" customWidth="1"/>
    <col min="3847" max="3847" width="10.28515625" style="14" customWidth="1"/>
    <col min="3848" max="3848" width="13" style="14" customWidth="1"/>
    <col min="3849" max="3849" width="7" style="14" customWidth="1"/>
    <col min="3850" max="4095" width="10" style="14"/>
    <col min="4096" max="4096" width="2.5703125" style="14" customWidth="1"/>
    <col min="4097" max="4097" width="7.140625" style="14" customWidth="1"/>
    <col min="4098" max="4098" width="16.85546875" style="14" customWidth="1"/>
    <col min="4099" max="4099" width="9.7109375" style="14" customWidth="1"/>
    <col min="4100" max="4100" width="4.7109375" style="14" customWidth="1"/>
    <col min="4101" max="4101" width="14.42578125" style="14" customWidth="1"/>
    <col min="4102" max="4102" width="11.140625" style="14" customWidth="1"/>
    <col min="4103" max="4103" width="10.28515625" style="14" customWidth="1"/>
    <col min="4104" max="4104" width="13" style="14" customWidth="1"/>
    <col min="4105" max="4105" width="7" style="14" customWidth="1"/>
    <col min="4106" max="4351" width="10" style="14"/>
    <col min="4352" max="4352" width="2.5703125" style="14" customWidth="1"/>
    <col min="4353" max="4353" width="7.140625" style="14" customWidth="1"/>
    <col min="4354" max="4354" width="16.85546875" style="14" customWidth="1"/>
    <col min="4355" max="4355" width="9.7109375" style="14" customWidth="1"/>
    <col min="4356" max="4356" width="4.7109375" style="14" customWidth="1"/>
    <col min="4357" max="4357" width="14.42578125" style="14" customWidth="1"/>
    <col min="4358" max="4358" width="11.140625" style="14" customWidth="1"/>
    <col min="4359" max="4359" width="10.28515625" style="14" customWidth="1"/>
    <col min="4360" max="4360" width="13" style="14" customWidth="1"/>
    <col min="4361" max="4361" width="7" style="14" customWidth="1"/>
    <col min="4362" max="4607" width="10" style="14"/>
    <col min="4608" max="4608" width="2.5703125" style="14" customWidth="1"/>
    <col min="4609" max="4609" width="7.140625" style="14" customWidth="1"/>
    <col min="4610" max="4610" width="16.85546875" style="14" customWidth="1"/>
    <col min="4611" max="4611" width="9.7109375" style="14" customWidth="1"/>
    <col min="4612" max="4612" width="4.7109375" style="14" customWidth="1"/>
    <col min="4613" max="4613" width="14.42578125" style="14" customWidth="1"/>
    <col min="4614" max="4614" width="11.140625" style="14" customWidth="1"/>
    <col min="4615" max="4615" width="10.28515625" style="14" customWidth="1"/>
    <col min="4616" max="4616" width="13" style="14" customWidth="1"/>
    <col min="4617" max="4617" width="7" style="14" customWidth="1"/>
    <col min="4618" max="4863" width="10" style="14"/>
    <col min="4864" max="4864" width="2.5703125" style="14" customWidth="1"/>
    <col min="4865" max="4865" width="7.140625" style="14" customWidth="1"/>
    <col min="4866" max="4866" width="16.85546875" style="14" customWidth="1"/>
    <col min="4867" max="4867" width="9.7109375" style="14" customWidth="1"/>
    <col min="4868" max="4868" width="4.7109375" style="14" customWidth="1"/>
    <col min="4869" max="4869" width="14.42578125" style="14" customWidth="1"/>
    <col min="4870" max="4870" width="11.140625" style="14" customWidth="1"/>
    <col min="4871" max="4871" width="10.28515625" style="14" customWidth="1"/>
    <col min="4872" max="4872" width="13" style="14" customWidth="1"/>
    <col min="4873" max="4873" width="7" style="14" customWidth="1"/>
    <col min="4874" max="5119" width="10" style="14"/>
    <col min="5120" max="5120" width="2.5703125" style="14" customWidth="1"/>
    <col min="5121" max="5121" width="7.140625" style="14" customWidth="1"/>
    <col min="5122" max="5122" width="16.85546875" style="14" customWidth="1"/>
    <col min="5123" max="5123" width="9.7109375" style="14" customWidth="1"/>
    <col min="5124" max="5124" width="4.7109375" style="14" customWidth="1"/>
    <col min="5125" max="5125" width="14.42578125" style="14" customWidth="1"/>
    <col min="5126" max="5126" width="11.140625" style="14" customWidth="1"/>
    <col min="5127" max="5127" width="10.28515625" style="14" customWidth="1"/>
    <col min="5128" max="5128" width="13" style="14" customWidth="1"/>
    <col min="5129" max="5129" width="7" style="14" customWidth="1"/>
    <col min="5130" max="5375" width="10" style="14"/>
    <col min="5376" max="5376" width="2.5703125" style="14" customWidth="1"/>
    <col min="5377" max="5377" width="7.140625" style="14" customWidth="1"/>
    <col min="5378" max="5378" width="16.85546875" style="14" customWidth="1"/>
    <col min="5379" max="5379" width="9.7109375" style="14" customWidth="1"/>
    <col min="5380" max="5380" width="4.7109375" style="14" customWidth="1"/>
    <col min="5381" max="5381" width="14.42578125" style="14" customWidth="1"/>
    <col min="5382" max="5382" width="11.140625" style="14" customWidth="1"/>
    <col min="5383" max="5383" width="10.28515625" style="14" customWidth="1"/>
    <col min="5384" max="5384" width="13" style="14" customWidth="1"/>
    <col min="5385" max="5385" width="7" style="14" customWidth="1"/>
    <col min="5386" max="5631" width="10" style="14"/>
    <col min="5632" max="5632" width="2.5703125" style="14" customWidth="1"/>
    <col min="5633" max="5633" width="7.140625" style="14" customWidth="1"/>
    <col min="5634" max="5634" width="16.85546875" style="14" customWidth="1"/>
    <col min="5635" max="5635" width="9.7109375" style="14" customWidth="1"/>
    <col min="5636" max="5636" width="4.7109375" style="14" customWidth="1"/>
    <col min="5637" max="5637" width="14.42578125" style="14" customWidth="1"/>
    <col min="5638" max="5638" width="11.140625" style="14" customWidth="1"/>
    <col min="5639" max="5639" width="10.28515625" style="14" customWidth="1"/>
    <col min="5640" max="5640" width="13" style="14" customWidth="1"/>
    <col min="5641" max="5641" width="7" style="14" customWidth="1"/>
    <col min="5642" max="5887" width="10" style="14"/>
    <col min="5888" max="5888" width="2.5703125" style="14" customWidth="1"/>
    <col min="5889" max="5889" width="7.140625" style="14" customWidth="1"/>
    <col min="5890" max="5890" width="16.85546875" style="14" customWidth="1"/>
    <col min="5891" max="5891" width="9.7109375" style="14" customWidth="1"/>
    <col min="5892" max="5892" width="4.7109375" style="14" customWidth="1"/>
    <col min="5893" max="5893" width="14.42578125" style="14" customWidth="1"/>
    <col min="5894" max="5894" width="11.140625" style="14" customWidth="1"/>
    <col min="5895" max="5895" width="10.28515625" style="14" customWidth="1"/>
    <col min="5896" max="5896" width="13" style="14" customWidth="1"/>
    <col min="5897" max="5897" width="7" style="14" customWidth="1"/>
    <col min="5898" max="6143" width="10" style="14"/>
    <col min="6144" max="6144" width="2.5703125" style="14" customWidth="1"/>
    <col min="6145" max="6145" width="7.140625" style="14" customWidth="1"/>
    <col min="6146" max="6146" width="16.85546875" style="14" customWidth="1"/>
    <col min="6147" max="6147" width="9.7109375" style="14" customWidth="1"/>
    <col min="6148" max="6148" width="4.7109375" style="14" customWidth="1"/>
    <col min="6149" max="6149" width="14.42578125" style="14" customWidth="1"/>
    <col min="6150" max="6150" width="11.140625" style="14" customWidth="1"/>
    <col min="6151" max="6151" width="10.28515625" style="14" customWidth="1"/>
    <col min="6152" max="6152" width="13" style="14" customWidth="1"/>
    <col min="6153" max="6153" width="7" style="14" customWidth="1"/>
    <col min="6154" max="6399" width="10" style="14"/>
    <col min="6400" max="6400" width="2.5703125" style="14" customWidth="1"/>
    <col min="6401" max="6401" width="7.140625" style="14" customWidth="1"/>
    <col min="6402" max="6402" width="16.85546875" style="14" customWidth="1"/>
    <col min="6403" max="6403" width="9.7109375" style="14" customWidth="1"/>
    <col min="6404" max="6404" width="4.7109375" style="14" customWidth="1"/>
    <col min="6405" max="6405" width="14.42578125" style="14" customWidth="1"/>
    <col min="6406" max="6406" width="11.140625" style="14" customWidth="1"/>
    <col min="6407" max="6407" width="10.28515625" style="14" customWidth="1"/>
    <col min="6408" max="6408" width="13" style="14" customWidth="1"/>
    <col min="6409" max="6409" width="7" style="14" customWidth="1"/>
    <col min="6410" max="6655" width="10" style="14"/>
    <col min="6656" max="6656" width="2.5703125" style="14" customWidth="1"/>
    <col min="6657" max="6657" width="7.140625" style="14" customWidth="1"/>
    <col min="6658" max="6658" width="16.85546875" style="14" customWidth="1"/>
    <col min="6659" max="6659" width="9.7109375" style="14" customWidth="1"/>
    <col min="6660" max="6660" width="4.7109375" style="14" customWidth="1"/>
    <col min="6661" max="6661" width="14.42578125" style="14" customWidth="1"/>
    <col min="6662" max="6662" width="11.140625" style="14" customWidth="1"/>
    <col min="6663" max="6663" width="10.28515625" style="14" customWidth="1"/>
    <col min="6664" max="6664" width="13" style="14" customWidth="1"/>
    <col min="6665" max="6665" width="7" style="14" customWidth="1"/>
    <col min="6666" max="6911" width="10" style="14"/>
    <col min="6912" max="6912" width="2.5703125" style="14" customWidth="1"/>
    <col min="6913" max="6913" width="7.140625" style="14" customWidth="1"/>
    <col min="6914" max="6914" width="16.85546875" style="14" customWidth="1"/>
    <col min="6915" max="6915" width="9.7109375" style="14" customWidth="1"/>
    <col min="6916" max="6916" width="4.7109375" style="14" customWidth="1"/>
    <col min="6917" max="6917" width="14.42578125" style="14" customWidth="1"/>
    <col min="6918" max="6918" width="11.140625" style="14" customWidth="1"/>
    <col min="6919" max="6919" width="10.28515625" style="14" customWidth="1"/>
    <col min="6920" max="6920" width="13" style="14" customWidth="1"/>
    <col min="6921" max="6921" width="7" style="14" customWidth="1"/>
    <col min="6922" max="7167" width="10" style="14"/>
    <col min="7168" max="7168" width="2.5703125" style="14" customWidth="1"/>
    <col min="7169" max="7169" width="7.140625" style="14" customWidth="1"/>
    <col min="7170" max="7170" width="16.85546875" style="14" customWidth="1"/>
    <col min="7171" max="7171" width="9.7109375" style="14" customWidth="1"/>
    <col min="7172" max="7172" width="4.7109375" style="14" customWidth="1"/>
    <col min="7173" max="7173" width="14.42578125" style="14" customWidth="1"/>
    <col min="7174" max="7174" width="11.140625" style="14" customWidth="1"/>
    <col min="7175" max="7175" width="10.28515625" style="14" customWidth="1"/>
    <col min="7176" max="7176" width="13" style="14" customWidth="1"/>
    <col min="7177" max="7177" width="7" style="14" customWidth="1"/>
    <col min="7178" max="7423" width="10" style="14"/>
    <col min="7424" max="7424" width="2.5703125" style="14" customWidth="1"/>
    <col min="7425" max="7425" width="7.140625" style="14" customWidth="1"/>
    <col min="7426" max="7426" width="16.85546875" style="14" customWidth="1"/>
    <col min="7427" max="7427" width="9.7109375" style="14" customWidth="1"/>
    <col min="7428" max="7428" width="4.7109375" style="14" customWidth="1"/>
    <col min="7429" max="7429" width="14.42578125" style="14" customWidth="1"/>
    <col min="7430" max="7430" width="11.140625" style="14" customWidth="1"/>
    <col min="7431" max="7431" width="10.28515625" style="14" customWidth="1"/>
    <col min="7432" max="7432" width="13" style="14" customWidth="1"/>
    <col min="7433" max="7433" width="7" style="14" customWidth="1"/>
    <col min="7434" max="7679" width="10" style="14"/>
    <col min="7680" max="7680" width="2.5703125" style="14" customWidth="1"/>
    <col min="7681" max="7681" width="7.140625" style="14" customWidth="1"/>
    <col min="7682" max="7682" width="16.85546875" style="14" customWidth="1"/>
    <col min="7683" max="7683" width="9.7109375" style="14" customWidth="1"/>
    <col min="7684" max="7684" width="4.7109375" style="14" customWidth="1"/>
    <col min="7685" max="7685" width="14.42578125" style="14" customWidth="1"/>
    <col min="7686" max="7686" width="11.140625" style="14" customWidth="1"/>
    <col min="7687" max="7687" width="10.28515625" style="14" customWidth="1"/>
    <col min="7688" max="7688" width="13" style="14" customWidth="1"/>
    <col min="7689" max="7689" width="7" style="14" customWidth="1"/>
    <col min="7690" max="7935" width="10" style="14"/>
    <col min="7936" max="7936" width="2.5703125" style="14" customWidth="1"/>
    <col min="7937" max="7937" width="7.140625" style="14" customWidth="1"/>
    <col min="7938" max="7938" width="16.85546875" style="14" customWidth="1"/>
    <col min="7939" max="7939" width="9.7109375" style="14" customWidth="1"/>
    <col min="7940" max="7940" width="4.7109375" style="14" customWidth="1"/>
    <col min="7941" max="7941" width="14.42578125" style="14" customWidth="1"/>
    <col min="7942" max="7942" width="11.140625" style="14" customWidth="1"/>
    <col min="7943" max="7943" width="10.28515625" style="14" customWidth="1"/>
    <col min="7944" max="7944" width="13" style="14" customWidth="1"/>
    <col min="7945" max="7945" width="7" style="14" customWidth="1"/>
    <col min="7946" max="8191" width="10" style="14"/>
    <col min="8192" max="8192" width="2.5703125" style="14" customWidth="1"/>
    <col min="8193" max="8193" width="7.140625" style="14" customWidth="1"/>
    <col min="8194" max="8194" width="16.85546875" style="14" customWidth="1"/>
    <col min="8195" max="8195" width="9.7109375" style="14" customWidth="1"/>
    <col min="8196" max="8196" width="4.7109375" style="14" customWidth="1"/>
    <col min="8197" max="8197" width="14.42578125" style="14" customWidth="1"/>
    <col min="8198" max="8198" width="11.140625" style="14" customWidth="1"/>
    <col min="8199" max="8199" width="10.28515625" style="14" customWidth="1"/>
    <col min="8200" max="8200" width="13" style="14" customWidth="1"/>
    <col min="8201" max="8201" width="7" style="14" customWidth="1"/>
    <col min="8202" max="8447" width="10" style="14"/>
    <col min="8448" max="8448" width="2.5703125" style="14" customWidth="1"/>
    <col min="8449" max="8449" width="7.140625" style="14" customWidth="1"/>
    <col min="8450" max="8450" width="16.85546875" style="14" customWidth="1"/>
    <col min="8451" max="8451" width="9.7109375" style="14" customWidth="1"/>
    <col min="8452" max="8452" width="4.7109375" style="14" customWidth="1"/>
    <col min="8453" max="8453" width="14.42578125" style="14" customWidth="1"/>
    <col min="8454" max="8454" width="11.140625" style="14" customWidth="1"/>
    <col min="8455" max="8455" width="10.28515625" style="14" customWidth="1"/>
    <col min="8456" max="8456" width="13" style="14" customWidth="1"/>
    <col min="8457" max="8457" width="7" style="14" customWidth="1"/>
    <col min="8458" max="8703" width="10" style="14"/>
    <col min="8704" max="8704" width="2.5703125" style="14" customWidth="1"/>
    <col min="8705" max="8705" width="7.140625" style="14" customWidth="1"/>
    <col min="8706" max="8706" width="16.85546875" style="14" customWidth="1"/>
    <col min="8707" max="8707" width="9.7109375" style="14" customWidth="1"/>
    <col min="8708" max="8708" width="4.7109375" style="14" customWidth="1"/>
    <col min="8709" max="8709" width="14.42578125" style="14" customWidth="1"/>
    <col min="8710" max="8710" width="11.140625" style="14" customWidth="1"/>
    <col min="8711" max="8711" width="10.28515625" style="14" customWidth="1"/>
    <col min="8712" max="8712" width="13" style="14" customWidth="1"/>
    <col min="8713" max="8713" width="7" style="14" customWidth="1"/>
    <col min="8714" max="8959" width="10" style="14"/>
    <col min="8960" max="8960" width="2.5703125" style="14" customWidth="1"/>
    <col min="8961" max="8961" width="7.140625" style="14" customWidth="1"/>
    <col min="8962" max="8962" width="16.85546875" style="14" customWidth="1"/>
    <col min="8963" max="8963" width="9.7109375" style="14" customWidth="1"/>
    <col min="8964" max="8964" width="4.7109375" style="14" customWidth="1"/>
    <col min="8965" max="8965" width="14.42578125" style="14" customWidth="1"/>
    <col min="8966" max="8966" width="11.140625" style="14" customWidth="1"/>
    <col min="8967" max="8967" width="10.28515625" style="14" customWidth="1"/>
    <col min="8968" max="8968" width="13" style="14" customWidth="1"/>
    <col min="8969" max="8969" width="7" style="14" customWidth="1"/>
    <col min="8970" max="9215" width="10" style="14"/>
    <col min="9216" max="9216" width="2.5703125" style="14" customWidth="1"/>
    <col min="9217" max="9217" width="7.140625" style="14" customWidth="1"/>
    <col min="9218" max="9218" width="16.85546875" style="14" customWidth="1"/>
    <col min="9219" max="9219" width="9.7109375" style="14" customWidth="1"/>
    <col min="9220" max="9220" width="4.7109375" style="14" customWidth="1"/>
    <col min="9221" max="9221" width="14.42578125" style="14" customWidth="1"/>
    <col min="9222" max="9222" width="11.140625" style="14" customWidth="1"/>
    <col min="9223" max="9223" width="10.28515625" style="14" customWidth="1"/>
    <col min="9224" max="9224" width="13" style="14" customWidth="1"/>
    <col min="9225" max="9225" width="7" style="14" customWidth="1"/>
    <col min="9226" max="9471" width="10" style="14"/>
    <col min="9472" max="9472" width="2.5703125" style="14" customWidth="1"/>
    <col min="9473" max="9473" width="7.140625" style="14" customWidth="1"/>
    <col min="9474" max="9474" width="16.85546875" style="14" customWidth="1"/>
    <col min="9475" max="9475" width="9.7109375" style="14" customWidth="1"/>
    <col min="9476" max="9476" width="4.7109375" style="14" customWidth="1"/>
    <col min="9477" max="9477" width="14.42578125" style="14" customWidth="1"/>
    <col min="9478" max="9478" width="11.140625" style="14" customWidth="1"/>
    <col min="9479" max="9479" width="10.28515625" style="14" customWidth="1"/>
    <col min="9480" max="9480" width="13" style="14" customWidth="1"/>
    <col min="9481" max="9481" width="7" style="14" customWidth="1"/>
    <col min="9482" max="9727" width="10" style="14"/>
    <col min="9728" max="9728" width="2.5703125" style="14" customWidth="1"/>
    <col min="9729" max="9729" width="7.140625" style="14" customWidth="1"/>
    <col min="9730" max="9730" width="16.85546875" style="14" customWidth="1"/>
    <col min="9731" max="9731" width="9.7109375" style="14" customWidth="1"/>
    <col min="9732" max="9732" width="4.7109375" style="14" customWidth="1"/>
    <col min="9733" max="9733" width="14.42578125" style="14" customWidth="1"/>
    <col min="9734" max="9734" width="11.140625" style="14" customWidth="1"/>
    <col min="9735" max="9735" width="10.28515625" style="14" customWidth="1"/>
    <col min="9736" max="9736" width="13" style="14" customWidth="1"/>
    <col min="9737" max="9737" width="7" style="14" customWidth="1"/>
    <col min="9738" max="9983" width="10" style="14"/>
    <col min="9984" max="9984" width="2.5703125" style="14" customWidth="1"/>
    <col min="9985" max="9985" width="7.140625" style="14" customWidth="1"/>
    <col min="9986" max="9986" width="16.85546875" style="14" customWidth="1"/>
    <col min="9987" max="9987" width="9.7109375" style="14" customWidth="1"/>
    <col min="9988" max="9988" width="4.7109375" style="14" customWidth="1"/>
    <col min="9989" max="9989" width="14.42578125" style="14" customWidth="1"/>
    <col min="9990" max="9990" width="11.140625" style="14" customWidth="1"/>
    <col min="9991" max="9991" width="10.28515625" style="14" customWidth="1"/>
    <col min="9992" max="9992" width="13" style="14" customWidth="1"/>
    <col min="9993" max="9993" width="7" style="14" customWidth="1"/>
    <col min="9994" max="10239" width="10" style="14"/>
    <col min="10240" max="10240" width="2.5703125" style="14" customWidth="1"/>
    <col min="10241" max="10241" width="7.140625" style="14" customWidth="1"/>
    <col min="10242" max="10242" width="16.85546875" style="14" customWidth="1"/>
    <col min="10243" max="10243" width="9.7109375" style="14" customWidth="1"/>
    <col min="10244" max="10244" width="4.7109375" style="14" customWidth="1"/>
    <col min="10245" max="10245" width="14.42578125" style="14" customWidth="1"/>
    <col min="10246" max="10246" width="11.140625" style="14" customWidth="1"/>
    <col min="10247" max="10247" width="10.28515625" style="14" customWidth="1"/>
    <col min="10248" max="10248" width="13" style="14" customWidth="1"/>
    <col min="10249" max="10249" width="7" style="14" customWidth="1"/>
    <col min="10250" max="10495" width="10" style="14"/>
    <col min="10496" max="10496" width="2.5703125" style="14" customWidth="1"/>
    <col min="10497" max="10497" width="7.140625" style="14" customWidth="1"/>
    <col min="10498" max="10498" width="16.85546875" style="14" customWidth="1"/>
    <col min="10499" max="10499" width="9.7109375" style="14" customWidth="1"/>
    <col min="10500" max="10500" width="4.7109375" style="14" customWidth="1"/>
    <col min="10501" max="10501" width="14.42578125" style="14" customWidth="1"/>
    <col min="10502" max="10502" width="11.140625" style="14" customWidth="1"/>
    <col min="10503" max="10503" width="10.28515625" style="14" customWidth="1"/>
    <col min="10504" max="10504" width="13" style="14" customWidth="1"/>
    <col min="10505" max="10505" width="7" style="14" customWidth="1"/>
    <col min="10506" max="10751" width="10" style="14"/>
    <col min="10752" max="10752" width="2.5703125" style="14" customWidth="1"/>
    <col min="10753" max="10753" width="7.140625" style="14" customWidth="1"/>
    <col min="10754" max="10754" width="16.85546875" style="14" customWidth="1"/>
    <col min="10755" max="10755" width="9.7109375" style="14" customWidth="1"/>
    <col min="10756" max="10756" width="4.7109375" style="14" customWidth="1"/>
    <col min="10757" max="10757" width="14.42578125" style="14" customWidth="1"/>
    <col min="10758" max="10758" width="11.140625" style="14" customWidth="1"/>
    <col min="10759" max="10759" width="10.28515625" style="14" customWidth="1"/>
    <col min="10760" max="10760" width="13" style="14" customWidth="1"/>
    <col min="10761" max="10761" width="7" style="14" customWidth="1"/>
    <col min="10762" max="11007" width="10" style="14"/>
    <col min="11008" max="11008" width="2.5703125" style="14" customWidth="1"/>
    <col min="11009" max="11009" width="7.140625" style="14" customWidth="1"/>
    <col min="11010" max="11010" width="16.85546875" style="14" customWidth="1"/>
    <col min="11011" max="11011" width="9.7109375" style="14" customWidth="1"/>
    <col min="11012" max="11012" width="4.7109375" style="14" customWidth="1"/>
    <col min="11013" max="11013" width="14.42578125" style="14" customWidth="1"/>
    <col min="11014" max="11014" width="11.140625" style="14" customWidth="1"/>
    <col min="11015" max="11015" width="10.28515625" style="14" customWidth="1"/>
    <col min="11016" max="11016" width="13" style="14" customWidth="1"/>
    <col min="11017" max="11017" width="7" style="14" customWidth="1"/>
    <col min="11018" max="11263" width="10" style="14"/>
    <col min="11264" max="11264" width="2.5703125" style="14" customWidth="1"/>
    <col min="11265" max="11265" width="7.140625" style="14" customWidth="1"/>
    <col min="11266" max="11266" width="16.85546875" style="14" customWidth="1"/>
    <col min="11267" max="11267" width="9.7109375" style="14" customWidth="1"/>
    <col min="11268" max="11268" width="4.7109375" style="14" customWidth="1"/>
    <col min="11269" max="11269" width="14.42578125" style="14" customWidth="1"/>
    <col min="11270" max="11270" width="11.140625" style="14" customWidth="1"/>
    <col min="11271" max="11271" width="10.28515625" style="14" customWidth="1"/>
    <col min="11272" max="11272" width="13" style="14" customWidth="1"/>
    <col min="11273" max="11273" width="7" style="14" customWidth="1"/>
    <col min="11274" max="11519" width="10" style="14"/>
    <col min="11520" max="11520" width="2.5703125" style="14" customWidth="1"/>
    <col min="11521" max="11521" width="7.140625" style="14" customWidth="1"/>
    <col min="11522" max="11522" width="16.85546875" style="14" customWidth="1"/>
    <col min="11523" max="11523" width="9.7109375" style="14" customWidth="1"/>
    <col min="11524" max="11524" width="4.7109375" style="14" customWidth="1"/>
    <col min="11525" max="11525" width="14.42578125" style="14" customWidth="1"/>
    <col min="11526" max="11526" width="11.140625" style="14" customWidth="1"/>
    <col min="11527" max="11527" width="10.28515625" style="14" customWidth="1"/>
    <col min="11528" max="11528" width="13" style="14" customWidth="1"/>
    <col min="11529" max="11529" width="7" style="14" customWidth="1"/>
    <col min="11530" max="11775" width="10" style="14"/>
    <col min="11776" max="11776" width="2.5703125" style="14" customWidth="1"/>
    <col min="11777" max="11777" width="7.140625" style="14" customWidth="1"/>
    <col min="11778" max="11778" width="16.85546875" style="14" customWidth="1"/>
    <col min="11779" max="11779" width="9.7109375" style="14" customWidth="1"/>
    <col min="11780" max="11780" width="4.7109375" style="14" customWidth="1"/>
    <col min="11781" max="11781" width="14.42578125" style="14" customWidth="1"/>
    <col min="11782" max="11782" width="11.140625" style="14" customWidth="1"/>
    <col min="11783" max="11783" width="10.28515625" style="14" customWidth="1"/>
    <col min="11784" max="11784" width="13" style="14" customWidth="1"/>
    <col min="11785" max="11785" width="7" style="14" customWidth="1"/>
    <col min="11786" max="12031" width="10" style="14"/>
    <col min="12032" max="12032" width="2.5703125" style="14" customWidth="1"/>
    <col min="12033" max="12033" width="7.140625" style="14" customWidth="1"/>
    <col min="12034" max="12034" width="16.85546875" style="14" customWidth="1"/>
    <col min="12035" max="12035" width="9.7109375" style="14" customWidth="1"/>
    <col min="12036" max="12036" width="4.7109375" style="14" customWidth="1"/>
    <col min="12037" max="12037" width="14.42578125" style="14" customWidth="1"/>
    <col min="12038" max="12038" width="11.140625" style="14" customWidth="1"/>
    <col min="12039" max="12039" width="10.28515625" style="14" customWidth="1"/>
    <col min="12040" max="12040" width="13" style="14" customWidth="1"/>
    <col min="12041" max="12041" width="7" style="14" customWidth="1"/>
    <col min="12042" max="12287" width="10" style="14"/>
    <col min="12288" max="12288" width="2.5703125" style="14" customWidth="1"/>
    <col min="12289" max="12289" width="7.140625" style="14" customWidth="1"/>
    <col min="12290" max="12290" width="16.85546875" style="14" customWidth="1"/>
    <col min="12291" max="12291" width="9.7109375" style="14" customWidth="1"/>
    <col min="12292" max="12292" width="4.7109375" style="14" customWidth="1"/>
    <col min="12293" max="12293" width="14.42578125" style="14" customWidth="1"/>
    <col min="12294" max="12294" width="11.140625" style="14" customWidth="1"/>
    <col min="12295" max="12295" width="10.28515625" style="14" customWidth="1"/>
    <col min="12296" max="12296" width="13" style="14" customWidth="1"/>
    <col min="12297" max="12297" width="7" style="14" customWidth="1"/>
    <col min="12298" max="12543" width="10" style="14"/>
    <col min="12544" max="12544" width="2.5703125" style="14" customWidth="1"/>
    <col min="12545" max="12545" width="7.140625" style="14" customWidth="1"/>
    <col min="12546" max="12546" width="16.85546875" style="14" customWidth="1"/>
    <col min="12547" max="12547" width="9.7109375" style="14" customWidth="1"/>
    <col min="12548" max="12548" width="4.7109375" style="14" customWidth="1"/>
    <col min="12549" max="12549" width="14.42578125" style="14" customWidth="1"/>
    <col min="12550" max="12550" width="11.140625" style="14" customWidth="1"/>
    <col min="12551" max="12551" width="10.28515625" style="14" customWidth="1"/>
    <col min="12552" max="12552" width="13" style="14" customWidth="1"/>
    <col min="12553" max="12553" width="7" style="14" customWidth="1"/>
    <col min="12554" max="12799" width="10" style="14"/>
    <col min="12800" max="12800" width="2.5703125" style="14" customWidth="1"/>
    <col min="12801" max="12801" width="7.140625" style="14" customWidth="1"/>
    <col min="12802" max="12802" width="16.85546875" style="14" customWidth="1"/>
    <col min="12803" max="12803" width="9.7109375" style="14" customWidth="1"/>
    <col min="12804" max="12804" width="4.7109375" style="14" customWidth="1"/>
    <col min="12805" max="12805" width="14.42578125" style="14" customWidth="1"/>
    <col min="12806" max="12806" width="11.140625" style="14" customWidth="1"/>
    <col min="12807" max="12807" width="10.28515625" style="14" customWidth="1"/>
    <col min="12808" max="12808" width="13" style="14" customWidth="1"/>
    <col min="12809" max="12809" width="7" style="14" customWidth="1"/>
    <col min="12810" max="13055" width="10" style="14"/>
    <col min="13056" max="13056" width="2.5703125" style="14" customWidth="1"/>
    <col min="13057" max="13057" width="7.140625" style="14" customWidth="1"/>
    <col min="13058" max="13058" width="16.85546875" style="14" customWidth="1"/>
    <col min="13059" max="13059" width="9.7109375" style="14" customWidth="1"/>
    <col min="13060" max="13060" width="4.7109375" style="14" customWidth="1"/>
    <col min="13061" max="13061" width="14.42578125" style="14" customWidth="1"/>
    <col min="13062" max="13062" width="11.140625" style="14" customWidth="1"/>
    <col min="13063" max="13063" width="10.28515625" style="14" customWidth="1"/>
    <col min="13064" max="13064" width="13" style="14" customWidth="1"/>
    <col min="13065" max="13065" width="7" style="14" customWidth="1"/>
    <col min="13066" max="13311" width="10" style="14"/>
    <col min="13312" max="13312" width="2.5703125" style="14" customWidth="1"/>
    <col min="13313" max="13313" width="7.140625" style="14" customWidth="1"/>
    <col min="13314" max="13314" width="16.85546875" style="14" customWidth="1"/>
    <col min="13315" max="13315" width="9.7109375" style="14" customWidth="1"/>
    <col min="13316" max="13316" width="4.7109375" style="14" customWidth="1"/>
    <col min="13317" max="13317" width="14.42578125" style="14" customWidth="1"/>
    <col min="13318" max="13318" width="11.140625" style="14" customWidth="1"/>
    <col min="13319" max="13319" width="10.28515625" style="14" customWidth="1"/>
    <col min="13320" max="13320" width="13" style="14" customWidth="1"/>
    <col min="13321" max="13321" width="7" style="14" customWidth="1"/>
    <col min="13322" max="13567" width="10" style="14"/>
    <col min="13568" max="13568" width="2.5703125" style="14" customWidth="1"/>
    <col min="13569" max="13569" width="7.140625" style="14" customWidth="1"/>
    <col min="13570" max="13570" width="16.85546875" style="14" customWidth="1"/>
    <col min="13571" max="13571" width="9.7109375" style="14" customWidth="1"/>
    <col min="13572" max="13572" width="4.7109375" style="14" customWidth="1"/>
    <col min="13573" max="13573" width="14.42578125" style="14" customWidth="1"/>
    <col min="13574" max="13574" width="11.140625" style="14" customWidth="1"/>
    <col min="13575" max="13575" width="10.28515625" style="14" customWidth="1"/>
    <col min="13576" max="13576" width="13" style="14" customWidth="1"/>
    <col min="13577" max="13577" width="7" style="14" customWidth="1"/>
    <col min="13578" max="13823" width="10" style="14"/>
    <col min="13824" max="13824" width="2.5703125" style="14" customWidth="1"/>
    <col min="13825" max="13825" width="7.140625" style="14" customWidth="1"/>
    <col min="13826" max="13826" width="16.85546875" style="14" customWidth="1"/>
    <col min="13827" max="13827" width="9.7109375" style="14" customWidth="1"/>
    <col min="13828" max="13828" width="4.7109375" style="14" customWidth="1"/>
    <col min="13829" max="13829" width="14.42578125" style="14" customWidth="1"/>
    <col min="13830" max="13830" width="11.140625" style="14" customWidth="1"/>
    <col min="13831" max="13831" width="10.28515625" style="14" customWidth="1"/>
    <col min="13832" max="13832" width="13" style="14" customWidth="1"/>
    <col min="13833" max="13833" width="7" style="14" customWidth="1"/>
    <col min="13834" max="14079" width="10" style="14"/>
    <col min="14080" max="14080" width="2.5703125" style="14" customWidth="1"/>
    <col min="14081" max="14081" width="7.140625" style="14" customWidth="1"/>
    <col min="14082" max="14082" width="16.85546875" style="14" customWidth="1"/>
    <col min="14083" max="14083" width="9.7109375" style="14" customWidth="1"/>
    <col min="14084" max="14084" width="4.7109375" style="14" customWidth="1"/>
    <col min="14085" max="14085" width="14.42578125" style="14" customWidth="1"/>
    <col min="14086" max="14086" width="11.140625" style="14" customWidth="1"/>
    <col min="14087" max="14087" width="10.28515625" style="14" customWidth="1"/>
    <col min="14088" max="14088" width="13" style="14" customWidth="1"/>
    <col min="14089" max="14089" width="7" style="14" customWidth="1"/>
    <col min="14090" max="14335" width="10" style="14"/>
    <col min="14336" max="14336" width="2.5703125" style="14" customWidth="1"/>
    <col min="14337" max="14337" width="7.140625" style="14" customWidth="1"/>
    <col min="14338" max="14338" width="16.85546875" style="14" customWidth="1"/>
    <col min="14339" max="14339" width="9.7109375" style="14" customWidth="1"/>
    <col min="14340" max="14340" width="4.7109375" style="14" customWidth="1"/>
    <col min="14341" max="14341" width="14.42578125" style="14" customWidth="1"/>
    <col min="14342" max="14342" width="11.140625" style="14" customWidth="1"/>
    <col min="14343" max="14343" width="10.28515625" style="14" customWidth="1"/>
    <col min="14344" max="14344" width="13" style="14" customWidth="1"/>
    <col min="14345" max="14345" width="7" style="14" customWidth="1"/>
    <col min="14346" max="14591" width="10" style="14"/>
    <col min="14592" max="14592" width="2.5703125" style="14" customWidth="1"/>
    <col min="14593" max="14593" width="7.140625" style="14" customWidth="1"/>
    <col min="14594" max="14594" width="16.85546875" style="14" customWidth="1"/>
    <col min="14595" max="14595" width="9.7109375" style="14" customWidth="1"/>
    <col min="14596" max="14596" width="4.7109375" style="14" customWidth="1"/>
    <col min="14597" max="14597" width="14.42578125" style="14" customWidth="1"/>
    <col min="14598" max="14598" width="11.140625" style="14" customWidth="1"/>
    <col min="14599" max="14599" width="10.28515625" style="14" customWidth="1"/>
    <col min="14600" max="14600" width="13" style="14" customWidth="1"/>
    <col min="14601" max="14601" width="7" style="14" customWidth="1"/>
    <col min="14602" max="14847" width="10" style="14"/>
    <col min="14848" max="14848" width="2.5703125" style="14" customWidth="1"/>
    <col min="14849" max="14849" width="7.140625" style="14" customWidth="1"/>
    <col min="14850" max="14850" width="16.85546875" style="14" customWidth="1"/>
    <col min="14851" max="14851" width="9.7109375" style="14" customWidth="1"/>
    <col min="14852" max="14852" width="4.7109375" style="14" customWidth="1"/>
    <col min="14853" max="14853" width="14.42578125" style="14" customWidth="1"/>
    <col min="14854" max="14854" width="11.140625" style="14" customWidth="1"/>
    <col min="14855" max="14855" width="10.28515625" style="14" customWidth="1"/>
    <col min="14856" max="14856" width="13" style="14" customWidth="1"/>
    <col min="14857" max="14857" width="7" style="14" customWidth="1"/>
    <col min="14858" max="15103" width="10" style="14"/>
    <col min="15104" max="15104" width="2.5703125" style="14" customWidth="1"/>
    <col min="15105" max="15105" width="7.140625" style="14" customWidth="1"/>
    <col min="15106" max="15106" width="16.85546875" style="14" customWidth="1"/>
    <col min="15107" max="15107" width="9.7109375" style="14" customWidth="1"/>
    <col min="15108" max="15108" width="4.7109375" style="14" customWidth="1"/>
    <col min="15109" max="15109" width="14.42578125" style="14" customWidth="1"/>
    <col min="15110" max="15110" width="11.140625" style="14" customWidth="1"/>
    <col min="15111" max="15111" width="10.28515625" style="14" customWidth="1"/>
    <col min="15112" max="15112" width="13" style="14" customWidth="1"/>
    <col min="15113" max="15113" width="7" style="14" customWidth="1"/>
    <col min="15114" max="15359" width="10" style="14"/>
    <col min="15360" max="15360" width="2.5703125" style="14" customWidth="1"/>
    <col min="15361" max="15361" width="7.140625" style="14" customWidth="1"/>
    <col min="15362" max="15362" width="16.85546875" style="14" customWidth="1"/>
    <col min="15363" max="15363" width="9.7109375" style="14" customWidth="1"/>
    <col min="15364" max="15364" width="4.7109375" style="14" customWidth="1"/>
    <col min="15365" max="15365" width="14.42578125" style="14" customWidth="1"/>
    <col min="15366" max="15366" width="11.140625" style="14" customWidth="1"/>
    <col min="15367" max="15367" width="10.28515625" style="14" customWidth="1"/>
    <col min="15368" max="15368" width="13" style="14" customWidth="1"/>
    <col min="15369" max="15369" width="7" style="14" customWidth="1"/>
    <col min="15370" max="15615" width="10" style="14"/>
    <col min="15616" max="15616" width="2.5703125" style="14" customWidth="1"/>
    <col min="15617" max="15617" width="7.140625" style="14" customWidth="1"/>
    <col min="15618" max="15618" width="16.85546875" style="14" customWidth="1"/>
    <col min="15619" max="15619" width="9.7109375" style="14" customWidth="1"/>
    <col min="15620" max="15620" width="4.7109375" style="14" customWidth="1"/>
    <col min="15621" max="15621" width="14.42578125" style="14" customWidth="1"/>
    <col min="15622" max="15622" width="11.140625" style="14" customWidth="1"/>
    <col min="15623" max="15623" width="10.28515625" style="14" customWidth="1"/>
    <col min="15624" max="15624" width="13" style="14" customWidth="1"/>
    <col min="15625" max="15625" width="7" style="14" customWidth="1"/>
    <col min="15626" max="15871" width="10" style="14"/>
    <col min="15872" max="15872" width="2.5703125" style="14" customWidth="1"/>
    <col min="15873" max="15873" width="7.140625" style="14" customWidth="1"/>
    <col min="15874" max="15874" width="16.85546875" style="14" customWidth="1"/>
    <col min="15875" max="15875" width="9.7109375" style="14" customWidth="1"/>
    <col min="15876" max="15876" width="4.7109375" style="14" customWidth="1"/>
    <col min="15877" max="15877" width="14.42578125" style="14" customWidth="1"/>
    <col min="15878" max="15878" width="11.140625" style="14" customWidth="1"/>
    <col min="15879" max="15879" width="10.28515625" style="14" customWidth="1"/>
    <col min="15880" max="15880" width="13" style="14" customWidth="1"/>
    <col min="15881" max="15881" width="7" style="14" customWidth="1"/>
    <col min="15882" max="16127" width="10" style="14"/>
    <col min="16128" max="16128" width="2.5703125" style="14" customWidth="1"/>
    <col min="16129" max="16129" width="7.140625" style="14" customWidth="1"/>
    <col min="16130" max="16130" width="16.85546875" style="14" customWidth="1"/>
    <col min="16131" max="16131" width="9.7109375" style="14" customWidth="1"/>
    <col min="16132" max="16132" width="4.7109375" style="14" customWidth="1"/>
    <col min="16133" max="16133" width="14.42578125" style="14" customWidth="1"/>
    <col min="16134" max="16134" width="11.140625" style="14" customWidth="1"/>
    <col min="16135" max="16135" width="10.28515625" style="14" customWidth="1"/>
    <col min="16136" max="16136" width="13" style="14" customWidth="1"/>
    <col min="16137" max="16137" width="7" style="14" customWidth="1"/>
    <col min="16138" max="16384" width="10" style="14"/>
  </cols>
  <sheetData>
    <row r="1" spans="1:10" ht="12" customHeight="1">
      <c r="B1" s="176" t="s">
        <v>134</v>
      </c>
      <c r="D1" s="158"/>
      <c r="E1" s="158"/>
      <c r="F1" s="158"/>
      <c r="G1" s="158"/>
      <c r="H1" s="158"/>
      <c r="I1" s="158"/>
      <c r="J1" s="105"/>
    </row>
    <row r="2" spans="1:10" ht="12" customHeight="1">
      <c r="B2" s="176" t="s">
        <v>578</v>
      </c>
      <c r="D2" s="158"/>
      <c r="E2" s="158"/>
      <c r="F2" s="158"/>
      <c r="G2" s="158"/>
      <c r="H2" s="158"/>
      <c r="I2" s="158"/>
      <c r="J2" s="158"/>
    </row>
    <row r="3" spans="1:10" ht="12" customHeight="1">
      <c r="B3" s="176" t="s">
        <v>935</v>
      </c>
      <c r="D3" s="158"/>
      <c r="E3" s="158"/>
      <c r="F3" s="158"/>
      <c r="G3" s="158"/>
      <c r="H3" s="158"/>
      <c r="I3" s="158"/>
      <c r="J3" s="158"/>
    </row>
    <row r="4" spans="1:10" ht="12" customHeight="1">
      <c r="D4" s="158"/>
      <c r="E4" s="158"/>
      <c r="F4" s="158"/>
      <c r="G4" s="158"/>
      <c r="H4" s="158"/>
      <c r="I4" s="158"/>
      <c r="J4" s="158"/>
    </row>
    <row r="5" spans="1:10" ht="12" customHeight="1">
      <c r="D5" s="158"/>
      <c r="E5" s="158"/>
      <c r="F5" s="158"/>
      <c r="G5" s="158"/>
      <c r="H5" s="158"/>
      <c r="I5" s="158"/>
      <c r="J5" s="158"/>
    </row>
    <row r="6" spans="1:10" ht="12" customHeight="1">
      <c r="D6" s="158"/>
      <c r="E6" s="158"/>
      <c r="F6" s="158" t="s">
        <v>268</v>
      </c>
      <c r="G6" s="158"/>
      <c r="H6" s="158"/>
      <c r="I6" s="158" t="s">
        <v>437</v>
      </c>
      <c r="J6" s="158"/>
    </row>
    <row r="7" spans="1:10" ht="12" customHeight="1">
      <c r="D7" s="178" t="s">
        <v>270</v>
      </c>
      <c r="E7" s="178" t="s">
        <v>271</v>
      </c>
      <c r="F7" s="178" t="s">
        <v>272</v>
      </c>
      <c r="G7" s="178" t="s">
        <v>273</v>
      </c>
      <c r="H7" s="178" t="s">
        <v>274</v>
      </c>
      <c r="I7" s="178" t="s">
        <v>275</v>
      </c>
      <c r="J7" s="178" t="s">
        <v>276</v>
      </c>
    </row>
    <row r="8" spans="1:10" ht="12" customHeight="1">
      <c r="A8" s="110"/>
      <c r="B8" s="203" t="s">
        <v>404</v>
      </c>
      <c r="C8" s="110"/>
      <c r="D8" s="204"/>
      <c r="E8" s="204"/>
      <c r="F8" s="204"/>
      <c r="G8" s="204"/>
      <c r="H8" s="204"/>
      <c r="I8" s="106"/>
      <c r="J8" s="158"/>
    </row>
    <row r="9" spans="1:10" ht="12" customHeight="1">
      <c r="A9" s="110"/>
      <c r="C9" s="110"/>
      <c r="D9" s="204"/>
      <c r="E9" s="106"/>
      <c r="F9" s="208"/>
      <c r="G9" s="204"/>
      <c r="H9" s="206"/>
      <c r="I9" s="224"/>
      <c r="J9" s="158"/>
    </row>
    <row r="10" spans="1:10" ht="12" customHeight="1">
      <c r="A10" s="110"/>
      <c r="B10" s="183" t="s">
        <v>474</v>
      </c>
      <c r="C10" s="110"/>
      <c r="D10" s="204">
        <v>41010</v>
      </c>
      <c r="E10" s="204">
        <v>1</v>
      </c>
      <c r="F10" s="208">
        <v>2300969</v>
      </c>
      <c r="G10" s="204" t="s">
        <v>262</v>
      </c>
      <c r="H10" s="206">
        <v>7.408369726216299E-2</v>
      </c>
      <c r="I10" s="224">
        <f>+H10*F10</f>
        <v>170464.29080562192</v>
      </c>
      <c r="J10" s="158" t="s">
        <v>694</v>
      </c>
    </row>
    <row r="11" spans="1:10" ht="12" customHeight="1">
      <c r="A11" s="110"/>
      <c r="B11" s="183"/>
      <c r="C11" s="110"/>
      <c r="D11" s="204"/>
      <c r="E11" s="204"/>
      <c r="F11" s="208"/>
      <c r="G11" s="204"/>
      <c r="H11" s="264"/>
      <c r="I11" s="439"/>
      <c r="J11" s="158"/>
    </row>
    <row r="12" spans="1:10" ht="12" customHeight="1">
      <c r="A12" s="110"/>
      <c r="B12" s="183"/>
      <c r="C12" s="110"/>
      <c r="D12" s="204"/>
      <c r="E12" s="204"/>
      <c r="F12" s="208"/>
      <c r="G12" s="204"/>
      <c r="H12" s="264"/>
      <c r="I12" s="439"/>
      <c r="J12" s="158"/>
    </row>
    <row r="13" spans="1:10" ht="12" customHeight="1">
      <c r="A13" s="110"/>
      <c r="B13" s="183"/>
      <c r="C13" s="110"/>
      <c r="D13" s="204"/>
      <c r="E13" s="204"/>
      <c r="F13" s="208"/>
      <c r="G13" s="204"/>
      <c r="H13" s="264"/>
      <c r="I13" s="439"/>
      <c r="J13" s="158"/>
    </row>
    <row r="14" spans="1:10" ht="12" customHeight="1">
      <c r="A14" s="110"/>
      <c r="B14" s="183" t="s">
        <v>400</v>
      </c>
      <c r="C14" s="110"/>
      <c r="D14" s="204"/>
      <c r="E14" s="204"/>
      <c r="F14" s="208"/>
      <c r="G14" s="204"/>
      <c r="H14" s="264"/>
      <c r="I14" s="439"/>
      <c r="J14" s="158"/>
    </row>
    <row r="15" spans="1:10" ht="12" customHeight="1">
      <c r="A15" s="110"/>
      <c r="B15" s="183"/>
      <c r="C15" s="110"/>
      <c r="D15" s="204"/>
      <c r="E15" s="204"/>
      <c r="F15" s="208"/>
      <c r="G15" s="204"/>
      <c r="H15" s="264"/>
      <c r="I15" s="439"/>
      <c r="J15" s="158"/>
    </row>
    <row r="16" spans="1:10" ht="12" customHeight="1">
      <c r="A16" s="110"/>
      <c r="B16" s="660"/>
      <c r="C16" s="441"/>
      <c r="D16" s="442"/>
      <c r="E16" s="442"/>
      <c r="F16" s="416"/>
      <c r="G16" s="442"/>
      <c r="H16" s="457"/>
      <c r="I16" s="661"/>
      <c r="J16" s="442"/>
    </row>
    <row r="17" spans="1:10" ht="12" customHeight="1">
      <c r="A17" s="110"/>
      <c r="B17" s="662"/>
      <c r="C17" s="110"/>
      <c r="D17" s="204"/>
      <c r="E17" s="204"/>
      <c r="F17" s="208"/>
      <c r="G17" s="204"/>
      <c r="H17" s="263"/>
      <c r="I17" s="106"/>
      <c r="J17" s="204"/>
    </row>
    <row r="18" spans="1:10" ht="12" customHeight="1">
      <c r="A18" s="110"/>
      <c r="B18" s="662"/>
      <c r="C18" s="110"/>
      <c r="D18" s="204"/>
      <c r="E18" s="204"/>
      <c r="F18" s="208"/>
      <c r="G18" s="204"/>
      <c r="H18" s="263"/>
      <c r="I18" s="106"/>
      <c r="J18" s="204"/>
    </row>
    <row r="19" spans="1:10" ht="12" customHeight="1">
      <c r="A19" s="110"/>
      <c r="B19" s="662"/>
      <c r="C19" s="110"/>
      <c r="D19" s="204"/>
      <c r="E19" s="204"/>
      <c r="F19" s="208"/>
      <c r="G19" s="204"/>
      <c r="H19" s="263"/>
      <c r="I19" s="106"/>
      <c r="J19" s="204"/>
    </row>
    <row r="20" spans="1:10" ht="12" customHeight="1">
      <c r="A20" s="110"/>
      <c r="B20" s="662"/>
      <c r="C20" s="110"/>
      <c r="D20" s="204"/>
      <c r="E20" s="204"/>
      <c r="F20" s="208"/>
      <c r="G20" s="204"/>
      <c r="H20" s="263"/>
      <c r="I20" s="106"/>
      <c r="J20" s="204"/>
    </row>
    <row r="21" spans="1:10" ht="12" customHeight="1">
      <c r="A21" s="110"/>
      <c r="B21" s="662"/>
      <c r="C21" s="110"/>
      <c r="D21" s="204"/>
      <c r="E21" s="204"/>
      <c r="F21" s="208"/>
      <c r="G21" s="204"/>
      <c r="H21" s="263"/>
      <c r="I21" s="106"/>
      <c r="J21" s="204"/>
    </row>
    <row r="22" spans="1:10" ht="12" customHeight="1">
      <c r="A22" s="110"/>
      <c r="B22" s="662"/>
      <c r="C22" s="110"/>
      <c r="D22" s="204"/>
      <c r="E22" s="204"/>
      <c r="F22" s="208"/>
      <c r="G22" s="204"/>
      <c r="H22" s="421"/>
      <c r="I22" s="205"/>
      <c r="J22" s="204"/>
    </row>
    <row r="23" spans="1:10" ht="12" customHeight="1">
      <c r="A23" s="110"/>
      <c r="B23" s="662"/>
      <c r="C23" s="110"/>
      <c r="D23" s="204"/>
      <c r="E23" s="204"/>
      <c r="F23" s="208"/>
      <c r="G23" s="204"/>
      <c r="H23" s="263"/>
      <c r="I23" s="208"/>
      <c r="J23" s="204"/>
    </row>
    <row r="24" spans="1:10" ht="12" customHeight="1">
      <c r="A24" s="110"/>
      <c r="B24" s="662"/>
      <c r="C24" s="110"/>
      <c r="D24" s="204"/>
      <c r="E24" s="204"/>
      <c r="F24" s="208"/>
      <c r="G24" s="204"/>
      <c r="H24" s="263"/>
      <c r="I24" s="208"/>
      <c r="J24" s="204"/>
    </row>
    <row r="25" spans="1:10" ht="12" customHeight="1">
      <c r="A25" s="110"/>
      <c r="B25" s="662"/>
      <c r="C25" s="110"/>
      <c r="D25" s="204"/>
      <c r="E25" s="204"/>
      <c r="F25" s="208"/>
      <c r="G25" s="204"/>
      <c r="H25" s="263"/>
      <c r="I25" s="208"/>
      <c r="J25" s="204"/>
    </row>
    <row r="26" spans="1:10" ht="12" customHeight="1">
      <c r="A26" s="110"/>
      <c r="B26" s="662"/>
      <c r="C26" s="110"/>
      <c r="D26" s="204"/>
      <c r="E26" s="204"/>
      <c r="F26" s="208"/>
      <c r="G26" s="204"/>
      <c r="H26" s="263"/>
      <c r="I26" s="208"/>
      <c r="J26" s="204"/>
    </row>
    <row r="27" spans="1:10" ht="12" customHeight="1">
      <c r="A27" s="110"/>
      <c r="B27" s="662"/>
      <c r="C27" s="110"/>
      <c r="D27" s="204"/>
      <c r="E27" s="204"/>
      <c r="F27" s="366"/>
      <c r="G27" s="204"/>
      <c r="H27" s="263"/>
      <c r="I27" s="208"/>
      <c r="J27" s="204"/>
    </row>
    <row r="28" spans="1:10" ht="12" customHeight="1">
      <c r="A28" s="110"/>
      <c r="B28" s="662"/>
      <c r="C28" s="110"/>
      <c r="D28" s="204"/>
      <c r="E28" s="204"/>
      <c r="F28" s="208"/>
      <c r="G28" s="204"/>
      <c r="H28" s="263"/>
      <c r="I28" s="208"/>
      <c r="J28" s="204"/>
    </row>
    <row r="29" spans="1:10" ht="12" customHeight="1">
      <c r="A29" s="110"/>
      <c r="B29" s="662"/>
      <c r="C29" s="110"/>
      <c r="D29" s="204"/>
      <c r="E29" s="204"/>
      <c r="F29" s="208"/>
      <c r="G29" s="204"/>
      <c r="H29" s="263"/>
      <c r="I29" s="208"/>
      <c r="J29" s="204"/>
    </row>
    <row r="30" spans="1:10" ht="12" customHeight="1">
      <c r="A30" s="110"/>
      <c r="B30" s="662"/>
      <c r="C30" s="110"/>
      <c r="D30" s="204"/>
      <c r="E30" s="204"/>
      <c r="F30" s="208"/>
      <c r="G30" s="204"/>
      <c r="H30" s="263"/>
      <c r="I30" s="208"/>
      <c r="J30" s="204"/>
    </row>
    <row r="31" spans="1:10" ht="12" customHeight="1">
      <c r="A31" s="110"/>
      <c r="B31" s="662"/>
      <c r="C31" s="110"/>
      <c r="D31" s="204"/>
      <c r="E31" s="204"/>
      <c r="F31" s="208"/>
      <c r="G31" s="204"/>
      <c r="H31" s="263"/>
      <c r="I31" s="663"/>
      <c r="J31" s="204"/>
    </row>
    <row r="32" spans="1:10" ht="12" customHeight="1">
      <c r="A32" s="110"/>
      <c r="B32" s="662"/>
      <c r="C32" s="110"/>
      <c r="D32" s="204"/>
      <c r="E32" s="204"/>
      <c r="F32" s="106"/>
      <c r="G32" s="204"/>
      <c r="H32" s="263"/>
      <c r="I32" s="106"/>
      <c r="J32" s="204"/>
    </row>
    <row r="33" spans="1:10" ht="12" customHeight="1">
      <c r="A33" s="110"/>
      <c r="B33" s="662"/>
      <c r="C33" s="110"/>
      <c r="D33" s="204"/>
      <c r="E33" s="204"/>
      <c r="F33" s="106"/>
      <c r="G33" s="204"/>
      <c r="H33" s="263"/>
      <c r="I33" s="106"/>
      <c r="J33" s="204"/>
    </row>
    <row r="34" spans="1:10" ht="12" customHeight="1">
      <c r="A34" s="110"/>
      <c r="B34" s="662"/>
      <c r="C34" s="110"/>
      <c r="D34" s="204"/>
      <c r="E34" s="204"/>
      <c r="F34" s="106"/>
      <c r="G34" s="204"/>
      <c r="H34" s="263"/>
      <c r="I34" s="106"/>
      <c r="J34" s="204"/>
    </row>
    <row r="35" spans="1:10" ht="12" customHeight="1">
      <c r="A35" s="110"/>
      <c r="B35" s="444"/>
      <c r="C35" s="110"/>
      <c r="D35" s="204"/>
      <c r="E35" s="204"/>
      <c r="F35" s="106"/>
      <c r="G35" s="204"/>
      <c r="H35" s="263"/>
      <c r="I35" s="106"/>
      <c r="J35" s="204"/>
    </row>
    <row r="36" spans="1:10" ht="12" customHeight="1">
      <c r="B36" s="662"/>
      <c r="C36" s="110"/>
      <c r="D36" s="204"/>
      <c r="E36" s="204"/>
      <c r="F36" s="106"/>
      <c r="G36" s="204"/>
      <c r="H36" s="263"/>
      <c r="I36" s="106"/>
      <c r="J36" s="204"/>
    </row>
    <row r="37" spans="1:10" ht="12" customHeight="1">
      <c r="B37" s="662"/>
      <c r="C37" s="110"/>
      <c r="D37" s="204"/>
      <c r="E37" s="204"/>
      <c r="F37" s="106"/>
      <c r="G37" s="204"/>
      <c r="H37" s="263"/>
      <c r="I37" s="106"/>
      <c r="J37" s="204"/>
    </row>
    <row r="38" spans="1:10" ht="12" customHeight="1">
      <c r="B38" s="662"/>
      <c r="C38" s="110"/>
      <c r="D38" s="204"/>
      <c r="E38" s="204"/>
      <c r="F38" s="106"/>
      <c r="G38" s="204"/>
      <c r="H38" s="263"/>
      <c r="I38" s="106"/>
      <c r="J38" s="204"/>
    </row>
    <row r="39" spans="1:10" ht="12" customHeight="1">
      <c r="B39" s="662"/>
      <c r="C39" s="110"/>
      <c r="D39" s="204"/>
      <c r="E39" s="204"/>
      <c r="F39" s="106"/>
      <c r="G39" s="204"/>
      <c r="H39" s="263"/>
      <c r="I39" s="106"/>
      <c r="J39" s="204"/>
    </row>
    <row r="40" spans="1:10" ht="12" customHeight="1">
      <c r="B40" s="662"/>
      <c r="C40" s="110"/>
      <c r="D40" s="204"/>
      <c r="E40" s="204"/>
      <c r="F40" s="106"/>
      <c r="G40" s="204"/>
      <c r="H40" s="263"/>
      <c r="I40" s="106"/>
      <c r="J40" s="204"/>
    </row>
    <row r="41" spans="1:10" ht="12" customHeight="1">
      <c r="B41" s="662"/>
      <c r="C41" s="110"/>
      <c r="D41" s="204"/>
      <c r="E41" s="204"/>
      <c r="F41" s="106"/>
      <c r="G41" s="204"/>
      <c r="H41" s="263"/>
      <c r="I41" s="106"/>
      <c r="J41" s="204"/>
    </row>
    <row r="42" spans="1:10" ht="12" customHeight="1">
      <c r="B42" s="662"/>
      <c r="C42" s="110"/>
      <c r="D42" s="204"/>
      <c r="E42" s="204"/>
      <c r="F42" s="106"/>
      <c r="G42" s="204"/>
      <c r="H42" s="263"/>
      <c r="I42" s="106"/>
      <c r="J42" s="204"/>
    </row>
    <row r="43" spans="1:10" ht="12" customHeight="1">
      <c r="A43" s="110"/>
      <c r="B43" s="662"/>
      <c r="C43" s="110"/>
      <c r="D43" s="204"/>
      <c r="E43" s="204"/>
      <c r="F43" s="106"/>
      <c r="G43" s="204"/>
      <c r="H43" s="263"/>
      <c r="I43" s="106"/>
      <c r="J43" s="204"/>
    </row>
    <row r="44" spans="1:10" ht="12" customHeight="1">
      <c r="A44" s="110"/>
      <c r="B44" s="664"/>
      <c r="C44" s="447"/>
      <c r="D44" s="283"/>
      <c r="E44" s="283"/>
      <c r="F44" s="665"/>
      <c r="G44" s="283"/>
      <c r="H44" s="666"/>
      <c r="I44" s="665"/>
      <c r="J44" s="283"/>
    </row>
    <row r="45" spans="1:10" ht="12" customHeight="1">
      <c r="A45" s="110"/>
      <c r="B45" s="183"/>
      <c r="C45" s="110"/>
      <c r="D45" s="204"/>
      <c r="E45" s="204"/>
      <c r="F45" s="106"/>
      <c r="G45" s="204"/>
      <c r="H45" s="264"/>
      <c r="I45" s="439"/>
      <c r="J45" s="158"/>
    </row>
    <row r="46" spans="1:10" ht="12" customHeight="1">
      <c r="A46" s="110"/>
      <c r="B46" s="183"/>
      <c r="C46" s="110"/>
      <c r="D46" s="204"/>
      <c r="E46" s="204"/>
      <c r="F46" s="106"/>
      <c r="G46" s="204"/>
      <c r="H46" s="264"/>
      <c r="I46" s="439"/>
      <c r="J46" s="158"/>
    </row>
    <row r="47" spans="1:10" ht="12" customHeight="1">
      <c r="A47" s="110"/>
      <c r="B47" s="183"/>
      <c r="C47" s="110"/>
      <c r="D47" s="204"/>
      <c r="E47" s="204"/>
      <c r="F47" s="106"/>
      <c r="G47" s="204"/>
      <c r="H47" s="264"/>
      <c r="I47" s="439"/>
      <c r="J47" s="158"/>
    </row>
    <row r="48" spans="1:10" ht="12" customHeight="1"/>
    <row r="49" spans="4:4" ht="12" customHeight="1"/>
    <row r="50" spans="4:4" ht="12" customHeight="1"/>
    <row r="51" spans="4:4" ht="12" customHeight="1"/>
    <row r="52" spans="4:4" ht="12" customHeight="1"/>
    <row r="53" spans="4:4" ht="12" customHeight="1"/>
    <row r="54" spans="4:4" ht="12" customHeight="1"/>
    <row r="55" spans="4:4" ht="12" customHeight="1"/>
    <row r="56" spans="4:4" ht="12" customHeight="1"/>
    <row r="57" spans="4:4" ht="12" customHeight="1"/>
    <row r="58" spans="4:4" ht="12" customHeight="1"/>
    <row r="61" spans="4:4">
      <c r="D61" s="165"/>
    </row>
    <row r="62" spans="4:4">
      <c r="D62" s="165"/>
    </row>
    <row r="63" spans="4:4">
      <c r="D63" s="165"/>
    </row>
    <row r="64" spans="4:4">
      <c r="D64" s="165"/>
    </row>
    <row r="65" spans="4:4">
      <c r="D65" s="165"/>
    </row>
    <row r="66" spans="4:4">
      <c r="D66" s="165"/>
    </row>
    <row r="67" spans="4:4" s="68" customFormat="1">
      <c r="D67" s="1608"/>
    </row>
    <row r="68" spans="4:4">
      <c r="D68" s="165"/>
    </row>
    <row r="69" spans="4:4">
      <c r="D69" s="165"/>
    </row>
    <row r="70" spans="4:4">
      <c r="D70" s="165"/>
    </row>
    <row r="71" spans="4:4">
      <c r="D71" s="165"/>
    </row>
    <row r="72" spans="4:4">
      <c r="D72" s="165"/>
    </row>
    <row r="73" spans="4:4">
      <c r="D73" s="165"/>
    </row>
    <row r="74" spans="4:4">
      <c r="D74" s="165"/>
    </row>
    <row r="75" spans="4:4">
      <c r="D75" s="165"/>
    </row>
    <row r="76" spans="4:4">
      <c r="D76" s="165"/>
    </row>
    <row r="77" spans="4:4">
      <c r="D77" s="165"/>
    </row>
    <row r="78" spans="4:4">
      <c r="D78" s="165"/>
    </row>
    <row r="79" spans="4:4">
      <c r="D79" s="165"/>
    </row>
    <row r="80" spans="4:4">
      <c r="D80" s="165"/>
    </row>
    <row r="81" spans="4:4">
      <c r="D81" s="165"/>
    </row>
    <row r="82" spans="4:4">
      <c r="D82" s="165"/>
    </row>
    <row r="83" spans="4:4">
      <c r="D83" s="165"/>
    </row>
    <row r="84" spans="4:4">
      <c r="D84" s="165"/>
    </row>
    <row r="85" spans="4:4">
      <c r="D85" s="165"/>
    </row>
    <row r="86" spans="4:4">
      <c r="D86" s="165"/>
    </row>
    <row r="87" spans="4:4">
      <c r="D87" s="165"/>
    </row>
    <row r="88" spans="4:4">
      <c r="D88" s="165"/>
    </row>
    <row r="89" spans="4:4">
      <c r="D89" s="165"/>
    </row>
    <row r="90" spans="4:4">
      <c r="D90" s="165"/>
    </row>
    <row r="91" spans="4:4">
      <c r="D91" s="165"/>
    </row>
    <row r="92" spans="4:4">
      <c r="D92" s="165"/>
    </row>
    <row r="93" spans="4:4">
      <c r="D93" s="165"/>
    </row>
    <row r="94" spans="4:4">
      <c r="D94" s="165"/>
    </row>
    <row r="95" spans="4:4">
      <c r="D95" s="165"/>
    </row>
    <row r="96" spans="4:4">
      <c r="D96" s="165"/>
    </row>
    <row r="97" spans="4:4">
      <c r="D97" s="165"/>
    </row>
    <row r="98" spans="4:4">
      <c r="D98" s="165"/>
    </row>
    <row r="99" spans="4:4">
      <c r="D99" s="165"/>
    </row>
    <row r="100" spans="4:4">
      <c r="D100" s="165"/>
    </row>
    <row r="101" spans="4:4">
      <c r="D101" s="165"/>
    </row>
    <row r="102" spans="4:4">
      <c r="D102" s="165"/>
    </row>
    <row r="103" spans="4:4">
      <c r="D103" s="165"/>
    </row>
    <row r="104" spans="4:4">
      <c r="D104" s="165"/>
    </row>
    <row r="105" spans="4:4">
      <c r="D105" s="165"/>
    </row>
    <row r="106" spans="4:4">
      <c r="D106" s="165"/>
    </row>
    <row r="107" spans="4:4">
      <c r="D107" s="165"/>
    </row>
    <row r="108" spans="4:4">
      <c r="D108" s="165"/>
    </row>
    <row r="109" spans="4:4">
      <c r="D109" s="165"/>
    </row>
    <row r="110" spans="4:4">
      <c r="D110" s="165"/>
    </row>
    <row r="111" spans="4:4">
      <c r="D111" s="165"/>
    </row>
    <row r="112" spans="4:4">
      <c r="D112" s="165"/>
    </row>
    <row r="113" spans="4:4">
      <c r="D113" s="165"/>
    </row>
    <row r="114" spans="4:4">
      <c r="D114" s="165"/>
    </row>
    <row r="115" spans="4:4">
      <c r="D115" s="165"/>
    </row>
    <row r="116" spans="4:4">
      <c r="D116" s="165"/>
    </row>
    <row r="117" spans="4:4">
      <c r="D117" s="165"/>
    </row>
    <row r="118" spans="4:4">
      <c r="D118" s="165"/>
    </row>
    <row r="119" spans="4:4">
      <c r="D119" s="165"/>
    </row>
    <row r="120" spans="4:4">
      <c r="D120" s="165"/>
    </row>
    <row r="121" spans="4:4">
      <c r="D121" s="165"/>
    </row>
    <row r="122" spans="4:4">
      <c r="D122" s="165"/>
    </row>
    <row r="123" spans="4:4">
      <c r="D123" s="165"/>
    </row>
    <row r="124" spans="4:4">
      <c r="D124" s="165"/>
    </row>
    <row r="125" spans="4:4">
      <c r="D125" s="165"/>
    </row>
    <row r="126" spans="4:4">
      <c r="D126" s="165"/>
    </row>
    <row r="127" spans="4:4">
      <c r="D127" s="165"/>
    </row>
    <row r="128" spans="4:4">
      <c r="D128" s="165"/>
    </row>
    <row r="129" spans="4:4">
      <c r="D129" s="165"/>
    </row>
    <row r="130" spans="4:4">
      <c r="D130" s="165"/>
    </row>
    <row r="131" spans="4:4">
      <c r="D131" s="165"/>
    </row>
    <row r="132" spans="4:4">
      <c r="D132" s="165"/>
    </row>
    <row r="133" spans="4:4">
      <c r="D133" s="165"/>
    </row>
    <row r="134" spans="4:4">
      <c r="D134" s="165"/>
    </row>
    <row r="135" spans="4:4">
      <c r="D135" s="165"/>
    </row>
    <row r="136" spans="4:4">
      <c r="D136" s="165"/>
    </row>
    <row r="137" spans="4:4">
      <c r="D137" s="165"/>
    </row>
    <row r="138" spans="4:4">
      <c r="D138" s="165"/>
    </row>
    <row r="139" spans="4:4">
      <c r="D139" s="165"/>
    </row>
    <row r="140" spans="4:4">
      <c r="D140" s="165"/>
    </row>
    <row r="141" spans="4:4">
      <c r="D141" s="165"/>
    </row>
    <row r="142" spans="4:4">
      <c r="D142" s="165"/>
    </row>
    <row r="143" spans="4:4">
      <c r="D143" s="165"/>
    </row>
    <row r="144" spans="4:4">
      <c r="D144" s="165"/>
    </row>
    <row r="145" spans="4:4">
      <c r="D145" s="165"/>
    </row>
    <row r="146" spans="4:4">
      <c r="D146" s="165"/>
    </row>
    <row r="147" spans="4:4">
      <c r="D147" s="165"/>
    </row>
    <row r="148" spans="4:4">
      <c r="D148" s="165"/>
    </row>
    <row r="149" spans="4:4">
      <c r="D149" s="165"/>
    </row>
    <row r="150" spans="4:4">
      <c r="D150" s="165"/>
    </row>
    <row r="151" spans="4:4">
      <c r="D151" s="165"/>
    </row>
    <row r="152" spans="4:4">
      <c r="D152" s="165"/>
    </row>
    <row r="153" spans="4:4">
      <c r="D153" s="165"/>
    </row>
    <row r="154" spans="4:4">
      <c r="D154" s="165"/>
    </row>
    <row r="155" spans="4:4">
      <c r="D155" s="165"/>
    </row>
    <row r="156" spans="4:4">
      <c r="D156" s="165"/>
    </row>
    <row r="157" spans="4:4">
      <c r="D157" s="165"/>
    </row>
    <row r="158" spans="4:4">
      <c r="D158" s="165"/>
    </row>
    <row r="159" spans="4:4">
      <c r="D159" s="165"/>
    </row>
    <row r="160" spans="4:4">
      <c r="D160" s="165"/>
    </row>
    <row r="161" spans="4:4">
      <c r="D161" s="165"/>
    </row>
    <row r="162" spans="4:4">
      <c r="D162" s="165"/>
    </row>
    <row r="163" spans="4:4">
      <c r="D163" s="165"/>
    </row>
    <row r="164" spans="4:4">
      <c r="D164" s="165"/>
    </row>
    <row r="165" spans="4:4">
      <c r="D165" s="165"/>
    </row>
    <row r="166" spans="4:4">
      <c r="D166" s="165"/>
    </row>
    <row r="167" spans="4:4">
      <c r="D167" s="165"/>
    </row>
    <row r="168" spans="4:4">
      <c r="D168" s="165"/>
    </row>
    <row r="169" spans="4:4">
      <c r="D169" s="165"/>
    </row>
    <row r="170" spans="4:4">
      <c r="D170" s="165"/>
    </row>
    <row r="171" spans="4:4">
      <c r="D171" s="165"/>
    </row>
    <row r="172" spans="4:4">
      <c r="D172" s="165"/>
    </row>
    <row r="173" spans="4:4">
      <c r="D173" s="165"/>
    </row>
    <row r="174" spans="4:4">
      <c r="D174" s="165"/>
    </row>
    <row r="175" spans="4:4">
      <c r="D175" s="165"/>
    </row>
    <row r="176" spans="4:4">
      <c r="D176" s="165"/>
    </row>
    <row r="177" spans="4:4">
      <c r="D177" s="165"/>
    </row>
    <row r="178" spans="4:4">
      <c r="D178" s="165"/>
    </row>
    <row r="179" spans="4:4">
      <c r="D179" s="165"/>
    </row>
    <row r="180" spans="4:4">
      <c r="D180" s="165"/>
    </row>
    <row r="181" spans="4:4">
      <c r="D181" s="165"/>
    </row>
    <row r="182" spans="4:4">
      <c r="D182" s="165"/>
    </row>
    <row r="183" spans="4:4">
      <c r="D183" s="165"/>
    </row>
    <row r="184" spans="4:4">
      <c r="D184" s="165"/>
    </row>
    <row r="185" spans="4:4">
      <c r="D185" s="165"/>
    </row>
    <row r="186" spans="4:4">
      <c r="D186" s="165"/>
    </row>
    <row r="187" spans="4:4">
      <c r="D187" s="165"/>
    </row>
    <row r="188" spans="4:4">
      <c r="D188" s="165"/>
    </row>
    <row r="189" spans="4:4">
      <c r="D189" s="165"/>
    </row>
    <row r="190" spans="4:4">
      <c r="D190" s="165"/>
    </row>
    <row r="191" spans="4:4">
      <c r="D191" s="165"/>
    </row>
    <row r="192" spans="4:4">
      <c r="D192" s="165"/>
    </row>
    <row r="193" spans="4:4">
      <c r="D193" s="165"/>
    </row>
    <row r="194" spans="4:4">
      <c r="D194" s="165"/>
    </row>
    <row r="195" spans="4:4">
      <c r="D195" s="165"/>
    </row>
    <row r="196" spans="4:4">
      <c r="D196" s="165"/>
    </row>
    <row r="197" spans="4:4">
      <c r="D197" s="165"/>
    </row>
    <row r="198" spans="4:4">
      <c r="D198" s="165"/>
    </row>
    <row r="199" spans="4:4">
      <c r="D199" s="165"/>
    </row>
    <row r="200" spans="4:4">
      <c r="D200" s="165"/>
    </row>
    <row r="201" spans="4:4">
      <c r="D201" s="165"/>
    </row>
    <row r="202" spans="4:4">
      <c r="D202" s="165"/>
    </row>
    <row r="203" spans="4:4">
      <c r="D203" s="165"/>
    </row>
    <row r="204" spans="4:4">
      <c r="D204" s="165"/>
    </row>
    <row r="205" spans="4:4">
      <c r="D205" s="165"/>
    </row>
    <row r="206" spans="4:4">
      <c r="D206" s="165"/>
    </row>
    <row r="207" spans="4:4">
      <c r="D207" s="165"/>
    </row>
    <row r="208" spans="4:4">
      <c r="D208" s="165"/>
    </row>
    <row r="209" spans="4:4">
      <c r="D209" s="165"/>
    </row>
    <row r="210" spans="4:4">
      <c r="D210" s="165"/>
    </row>
    <row r="211" spans="4:4">
      <c r="D211" s="165"/>
    </row>
    <row r="212" spans="4:4">
      <c r="D212" s="165"/>
    </row>
    <row r="213" spans="4:4">
      <c r="D213" s="165"/>
    </row>
    <row r="214" spans="4:4">
      <c r="D214" s="165"/>
    </row>
    <row r="215" spans="4:4">
      <c r="D215" s="165"/>
    </row>
    <row r="216" spans="4:4">
      <c r="D216" s="165"/>
    </row>
    <row r="217" spans="4:4">
      <c r="D217" s="165"/>
    </row>
    <row r="218" spans="4:4">
      <c r="D218" s="165"/>
    </row>
    <row r="219" spans="4:4">
      <c r="D219" s="165"/>
    </row>
    <row r="220" spans="4:4">
      <c r="D220" s="165"/>
    </row>
    <row r="221" spans="4:4">
      <c r="D221" s="165"/>
    </row>
    <row r="222" spans="4:4">
      <c r="D222" s="165"/>
    </row>
    <row r="223" spans="4:4">
      <c r="D223" s="165"/>
    </row>
    <row r="224" spans="4:4">
      <c r="D224" s="165"/>
    </row>
    <row r="225" spans="4:4">
      <c r="D225" s="165"/>
    </row>
    <row r="226" spans="4:4">
      <c r="D226" s="165"/>
    </row>
    <row r="227" spans="4:4">
      <c r="D227" s="165"/>
    </row>
    <row r="228" spans="4:4">
      <c r="D228" s="165"/>
    </row>
    <row r="229" spans="4:4">
      <c r="D229" s="165"/>
    </row>
    <row r="230" spans="4:4">
      <c r="D230" s="165"/>
    </row>
    <row r="231" spans="4:4">
      <c r="D231" s="165"/>
    </row>
    <row r="232" spans="4:4">
      <c r="D232" s="165"/>
    </row>
    <row r="233" spans="4:4">
      <c r="D233" s="165"/>
    </row>
    <row r="234" spans="4:4">
      <c r="D234" s="165"/>
    </row>
    <row r="235" spans="4:4">
      <c r="D235" s="165"/>
    </row>
    <row r="236" spans="4:4">
      <c r="D236" s="165"/>
    </row>
    <row r="237" spans="4:4">
      <c r="D237" s="165"/>
    </row>
    <row r="238" spans="4:4">
      <c r="D238" s="165"/>
    </row>
    <row r="239" spans="4:4">
      <c r="D239" s="165"/>
    </row>
    <row r="240" spans="4:4">
      <c r="D240" s="165"/>
    </row>
    <row r="241" spans="4:4">
      <c r="D241" s="165"/>
    </row>
    <row r="242" spans="4:4">
      <c r="D242" s="165"/>
    </row>
    <row r="243" spans="4:4">
      <c r="D243" s="165"/>
    </row>
    <row r="244" spans="4:4">
      <c r="D244" s="165"/>
    </row>
    <row r="245" spans="4:4">
      <c r="D245" s="165"/>
    </row>
    <row r="246" spans="4:4">
      <c r="D246" s="165"/>
    </row>
    <row r="247" spans="4:4">
      <c r="D247" s="165"/>
    </row>
    <row r="248" spans="4:4">
      <c r="D248" s="165"/>
    </row>
    <row r="249" spans="4:4">
      <c r="D249" s="165"/>
    </row>
    <row r="250" spans="4:4">
      <c r="D250" s="165"/>
    </row>
    <row r="251" spans="4:4">
      <c r="D251" s="165"/>
    </row>
    <row r="252" spans="4:4">
      <c r="D252" s="165"/>
    </row>
    <row r="253" spans="4:4">
      <c r="D253" s="165"/>
    </row>
    <row r="254" spans="4:4">
      <c r="D254" s="165"/>
    </row>
    <row r="255" spans="4:4">
      <c r="D255" s="165"/>
    </row>
    <row r="256" spans="4:4">
      <c r="D256" s="165"/>
    </row>
    <row r="257" spans="4:4">
      <c r="D257" s="165"/>
    </row>
    <row r="258" spans="4:4">
      <c r="D258" s="165"/>
    </row>
    <row r="259" spans="4:4">
      <c r="D259" s="165"/>
    </row>
    <row r="260" spans="4:4">
      <c r="D260" s="165"/>
    </row>
    <row r="261" spans="4:4">
      <c r="D261" s="165"/>
    </row>
    <row r="262" spans="4:4">
      <c r="D262" s="165"/>
    </row>
    <row r="263" spans="4:4">
      <c r="D263" s="165"/>
    </row>
    <row r="264" spans="4:4">
      <c r="D264" s="165"/>
    </row>
    <row r="265" spans="4:4">
      <c r="D265" s="165"/>
    </row>
    <row r="266" spans="4:4">
      <c r="D266" s="165"/>
    </row>
    <row r="267" spans="4:4">
      <c r="D267" s="165"/>
    </row>
    <row r="268" spans="4:4">
      <c r="D268" s="165"/>
    </row>
    <row r="269" spans="4:4">
      <c r="D269" s="165"/>
    </row>
    <row r="270" spans="4:4">
      <c r="D270" s="165"/>
    </row>
    <row r="271" spans="4:4">
      <c r="D271" s="165"/>
    </row>
    <row r="272" spans="4:4">
      <c r="D272" s="165"/>
    </row>
    <row r="273" spans="4:4">
      <c r="D273" s="165"/>
    </row>
    <row r="274" spans="4:4">
      <c r="D274" s="165"/>
    </row>
    <row r="275" spans="4:4">
      <c r="D275" s="165"/>
    </row>
    <row r="276" spans="4:4">
      <c r="D276" s="165"/>
    </row>
    <row r="277" spans="4:4">
      <c r="D277" s="165"/>
    </row>
    <row r="278" spans="4:4">
      <c r="D278" s="165"/>
    </row>
    <row r="279" spans="4:4">
      <c r="D279" s="165"/>
    </row>
    <row r="280" spans="4:4">
      <c r="D280" s="165"/>
    </row>
    <row r="281" spans="4:4">
      <c r="D281" s="165"/>
    </row>
    <row r="282" spans="4:4">
      <c r="D282" s="165"/>
    </row>
    <row r="283" spans="4:4">
      <c r="D283" s="165"/>
    </row>
    <row r="284" spans="4:4">
      <c r="D284" s="165"/>
    </row>
    <row r="285" spans="4:4">
      <c r="D285" s="165"/>
    </row>
    <row r="286" spans="4:4">
      <c r="D286" s="165"/>
    </row>
    <row r="287" spans="4:4">
      <c r="D287" s="165"/>
    </row>
    <row r="288" spans="4:4">
      <c r="D288" s="165"/>
    </row>
    <row r="289" spans="4:4">
      <c r="D289" s="165"/>
    </row>
    <row r="290" spans="4:4">
      <c r="D290" s="165"/>
    </row>
    <row r="291" spans="4:4">
      <c r="D291" s="165"/>
    </row>
    <row r="292" spans="4:4">
      <c r="D292" s="165"/>
    </row>
    <row r="293" spans="4:4">
      <c r="D293" s="165"/>
    </row>
    <row r="294" spans="4:4">
      <c r="D294" s="165"/>
    </row>
    <row r="295" spans="4:4">
      <c r="D295" s="165"/>
    </row>
    <row r="296" spans="4:4">
      <c r="D296" s="165"/>
    </row>
    <row r="297" spans="4:4">
      <c r="D297" s="165"/>
    </row>
    <row r="298" spans="4:4">
      <c r="D298" s="165"/>
    </row>
    <row r="299" spans="4:4">
      <c r="D299" s="165"/>
    </row>
    <row r="300" spans="4:4">
      <c r="D300" s="165"/>
    </row>
    <row r="301" spans="4:4">
      <c r="D301" s="165"/>
    </row>
    <row r="302" spans="4:4">
      <c r="D302" s="165"/>
    </row>
    <row r="303" spans="4:4">
      <c r="D303" s="165"/>
    </row>
    <row r="304" spans="4:4">
      <c r="D304" s="165"/>
    </row>
    <row r="305" spans="4:4">
      <c r="D305" s="165"/>
    </row>
    <row r="306" spans="4:4">
      <c r="D306" s="165"/>
    </row>
    <row r="307" spans="4:4">
      <c r="D307" s="165"/>
    </row>
    <row r="308" spans="4:4">
      <c r="D308" s="165"/>
    </row>
    <row r="309" spans="4:4">
      <c r="D309" s="165"/>
    </row>
    <row r="310" spans="4:4">
      <c r="D310" s="165"/>
    </row>
    <row r="311" spans="4:4">
      <c r="D311" s="165"/>
    </row>
    <row r="312" spans="4:4">
      <c r="D312" s="165"/>
    </row>
    <row r="313" spans="4:4">
      <c r="D313" s="165"/>
    </row>
    <row r="314" spans="4:4">
      <c r="D314" s="165"/>
    </row>
    <row r="315" spans="4:4">
      <c r="D315" s="165"/>
    </row>
    <row r="316" spans="4:4">
      <c r="D316" s="165"/>
    </row>
    <row r="317" spans="4:4">
      <c r="D317" s="165"/>
    </row>
    <row r="318" spans="4:4">
      <c r="D318" s="165"/>
    </row>
    <row r="319" spans="4:4">
      <c r="D319" s="165"/>
    </row>
    <row r="320" spans="4:4">
      <c r="D320" s="165"/>
    </row>
    <row r="321" spans="4:4">
      <c r="D321" s="165"/>
    </row>
    <row r="322" spans="4:4">
      <c r="D322" s="165"/>
    </row>
    <row r="323" spans="4:4">
      <c r="D323" s="165"/>
    </row>
    <row r="324" spans="4:4">
      <c r="D324" s="165"/>
    </row>
    <row r="325" spans="4:4">
      <c r="D325" s="165"/>
    </row>
    <row r="326" spans="4:4">
      <c r="D326" s="165"/>
    </row>
    <row r="327" spans="4:4">
      <c r="D327" s="165"/>
    </row>
    <row r="328" spans="4:4">
      <c r="D328" s="165"/>
    </row>
    <row r="329" spans="4:4">
      <c r="D329" s="165"/>
    </row>
    <row r="330" spans="4:4">
      <c r="D330" s="165"/>
    </row>
    <row r="331" spans="4:4">
      <c r="D331" s="165"/>
    </row>
    <row r="332" spans="4:4">
      <c r="D332" s="165"/>
    </row>
    <row r="333" spans="4:4">
      <c r="D333" s="165"/>
    </row>
    <row r="334" spans="4:4">
      <c r="D334" s="165"/>
    </row>
    <row r="335" spans="4:4">
      <c r="D335" s="165"/>
    </row>
    <row r="336" spans="4:4">
      <c r="D336" s="165"/>
    </row>
    <row r="337" spans="4:4">
      <c r="D337" s="165"/>
    </row>
    <row r="338" spans="4:4">
      <c r="D338" s="165"/>
    </row>
    <row r="339" spans="4:4">
      <c r="D339" s="165"/>
    </row>
    <row r="340" spans="4:4">
      <c r="D340" s="165"/>
    </row>
    <row r="341" spans="4:4">
      <c r="D341" s="165"/>
    </row>
    <row r="342" spans="4:4">
      <c r="D342" s="165"/>
    </row>
    <row r="343" spans="4:4">
      <c r="D343" s="165"/>
    </row>
    <row r="344" spans="4:4">
      <c r="D344" s="165"/>
    </row>
    <row r="345" spans="4:4">
      <c r="D345" s="165"/>
    </row>
    <row r="346" spans="4:4">
      <c r="D346" s="165"/>
    </row>
    <row r="347" spans="4:4">
      <c r="D347" s="165"/>
    </row>
    <row r="348" spans="4:4">
      <c r="D348" s="165"/>
    </row>
    <row r="349" spans="4:4">
      <c r="D349" s="165"/>
    </row>
    <row r="350" spans="4:4">
      <c r="D350" s="165"/>
    </row>
    <row r="351" spans="4:4">
      <c r="D351" s="165"/>
    </row>
    <row r="352" spans="4:4">
      <c r="D352" s="165"/>
    </row>
    <row r="353" spans="4:4">
      <c r="D353" s="165"/>
    </row>
    <row r="354" spans="4:4">
      <c r="D354" s="165"/>
    </row>
    <row r="355" spans="4:4">
      <c r="D355" s="165"/>
    </row>
    <row r="356" spans="4:4">
      <c r="D356" s="165"/>
    </row>
    <row r="357" spans="4:4">
      <c r="D357" s="165"/>
    </row>
    <row r="358" spans="4:4">
      <c r="D358" s="165"/>
    </row>
    <row r="359" spans="4:4">
      <c r="D359" s="165"/>
    </row>
    <row r="360" spans="4:4">
      <c r="D360" s="165"/>
    </row>
    <row r="361" spans="4:4">
      <c r="D361" s="165"/>
    </row>
    <row r="362" spans="4:4">
      <c r="D362" s="165"/>
    </row>
    <row r="363" spans="4:4">
      <c r="D363" s="165"/>
    </row>
    <row r="364" spans="4:4">
      <c r="D364" s="165"/>
    </row>
    <row r="365" spans="4:4">
      <c r="D365" s="165"/>
    </row>
    <row r="366" spans="4:4">
      <c r="D366" s="165"/>
    </row>
    <row r="367" spans="4:4">
      <c r="D367" s="165"/>
    </row>
    <row r="368" spans="4:4">
      <c r="D368" s="165"/>
    </row>
    <row r="369" spans="4:4">
      <c r="D369" s="165"/>
    </row>
    <row r="370" spans="4:4">
      <c r="D370" s="165"/>
    </row>
    <row r="371" spans="4:4">
      <c r="D371" s="165"/>
    </row>
    <row r="372" spans="4:4">
      <c r="D372" s="165"/>
    </row>
    <row r="373" spans="4:4">
      <c r="D373" s="165"/>
    </row>
    <row r="374" spans="4:4">
      <c r="D374" s="165"/>
    </row>
    <row r="375" spans="4:4">
      <c r="D375" s="165"/>
    </row>
    <row r="376" spans="4:4">
      <c r="D376" s="165"/>
    </row>
    <row r="377" spans="4:4">
      <c r="D377" s="165"/>
    </row>
    <row r="378" spans="4:4">
      <c r="D378" s="165"/>
    </row>
    <row r="379" spans="4:4">
      <c r="D379" s="165"/>
    </row>
    <row r="380" spans="4:4">
      <c r="D380" s="165"/>
    </row>
    <row r="381" spans="4:4">
      <c r="D381" s="165"/>
    </row>
    <row r="382" spans="4:4">
      <c r="D382" s="165"/>
    </row>
    <row r="383" spans="4:4">
      <c r="D383" s="165"/>
    </row>
    <row r="384" spans="4:4">
      <c r="D384" s="165"/>
    </row>
    <row r="385" spans="4:4">
      <c r="D385" s="165"/>
    </row>
    <row r="386" spans="4:4">
      <c r="D386" s="165"/>
    </row>
    <row r="387" spans="4:4">
      <c r="D387" s="165"/>
    </row>
    <row r="388" spans="4:4">
      <c r="D388" s="165"/>
    </row>
    <row r="389" spans="4:4">
      <c r="D389" s="165"/>
    </row>
    <row r="390" spans="4:4">
      <c r="D390" s="165"/>
    </row>
    <row r="391" spans="4:4">
      <c r="D391" s="165"/>
    </row>
    <row r="392" spans="4:4">
      <c r="D392" s="165"/>
    </row>
    <row r="393" spans="4:4">
      <c r="D393" s="165"/>
    </row>
    <row r="394" spans="4:4">
      <c r="D394" s="165"/>
    </row>
    <row r="395" spans="4:4">
      <c r="D395" s="165"/>
    </row>
  </sheetData>
  <conditionalFormatting sqref="J1">
    <cfRule type="cellIs" dxfId="30" priority="8" stopIfTrue="1" operator="equal">
      <formula>"x.x"</formula>
    </cfRule>
  </conditionalFormatting>
  <conditionalFormatting sqref="B9">
    <cfRule type="cellIs" dxfId="29" priority="7" stopIfTrue="1" operator="equal">
      <formula>"Title"</formula>
    </cfRule>
  </conditionalFormatting>
  <conditionalFormatting sqref="B8">
    <cfRule type="cellIs" dxfId="28" priority="6" stopIfTrue="1" operator="equal">
      <formula>"Adjustment to Income/Expense/Rate Base:"</formula>
    </cfRule>
  </conditionalFormatting>
  <conditionalFormatting sqref="I6">
    <cfRule type="cellIs" dxfId="27" priority="5" stopIfTrue="1" operator="equal">
      <formula>"Update"</formula>
    </cfRule>
  </conditionalFormatting>
  <dataValidations count="4">
    <dataValidation type="list" allowBlank="1" showInputMessage="1" showErrorMessage="1" errorTitle="Oops!" error="You must enter a state, or, if the adjustment is system, enter all states." sqref="JD6 SZ6 ACV6 AMR6 AWN6 BGJ6 BQF6 CAB6 CJX6 CTT6 DDP6 DNL6 DXH6 EHD6 EQZ6 FAV6 FKR6 FUN6 GEJ6 GOF6 GYB6 HHX6 HRT6 IBP6 ILL6 IVH6 JFD6 JOZ6 JYV6 KIR6 KSN6 LCJ6 LMF6 LWB6 MFX6 MPT6 MZP6 NJL6 NTH6 ODD6 OMZ6 OWV6 PGR6 PQN6 QAJ6 QKF6 QUB6 RDX6 RNT6 RXP6 SHL6 SRH6 TBD6 TKZ6 TUV6 UER6 UON6 UYJ6 VIF6 VSB6 WBX6 WLT6 WVP6 JD65542 SZ65542 ACV65542 AMR65542 AWN65542 BGJ65542 BQF65542 CAB65542 CJX65542 CTT65542 DDP65542 DNL65542 DXH65542 EHD65542 EQZ65542 FAV65542 FKR65542 FUN65542 GEJ65542 GOF65542 GYB65542 HHX65542 HRT65542 IBP65542 ILL65542 IVH65542 JFD65542 JOZ65542 JYV65542 KIR65542 KSN65542 LCJ65542 LMF65542 LWB65542 MFX65542 MPT65542 MZP65542 NJL65542 NTH65542 ODD65542 OMZ65542 OWV65542 PGR65542 PQN65542 QAJ65542 QKF65542 QUB65542 RDX65542 RNT65542 RXP65542 SHL65542 SRH65542 TBD65542 TKZ65542 TUV65542 UER65542 UON65542 UYJ65542 VIF65542 VSB65542 WBX65542 WLT65542 WVP65542 JD131078 SZ131078 ACV131078 AMR131078 AWN131078 BGJ131078 BQF131078 CAB131078 CJX131078 CTT131078 DDP131078 DNL131078 DXH131078 EHD131078 EQZ131078 FAV131078 FKR131078 FUN131078 GEJ131078 GOF131078 GYB131078 HHX131078 HRT131078 IBP131078 ILL131078 IVH131078 JFD131078 JOZ131078 JYV131078 KIR131078 KSN131078 LCJ131078 LMF131078 LWB131078 MFX131078 MPT131078 MZP131078 NJL131078 NTH131078 ODD131078 OMZ131078 OWV131078 PGR131078 PQN131078 QAJ131078 QKF131078 QUB131078 RDX131078 RNT131078 RXP131078 SHL131078 SRH131078 TBD131078 TKZ131078 TUV131078 UER131078 UON131078 UYJ131078 VIF131078 VSB131078 WBX131078 WLT131078 WVP131078 JD196614 SZ196614 ACV196614 AMR196614 AWN196614 BGJ196614 BQF196614 CAB196614 CJX196614 CTT196614 DDP196614 DNL196614 DXH196614 EHD196614 EQZ196614 FAV196614 FKR196614 FUN196614 GEJ196614 GOF196614 GYB196614 HHX196614 HRT196614 IBP196614 ILL196614 IVH196614 JFD196614 JOZ196614 JYV196614 KIR196614 KSN196614 LCJ196614 LMF196614 LWB196614 MFX196614 MPT196614 MZP196614 NJL196614 NTH196614 ODD196614 OMZ196614 OWV196614 PGR196614 PQN196614 QAJ196614 QKF196614 QUB196614 RDX196614 RNT196614 RXP196614 SHL196614 SRH196614 TBD196614 TKZ196614 TUV196614 UER196614 UON196614 UYJ196614 VIF196614 VSB196614 WBX196614 WLT196614 WVP196614 JD262150 SZ262150 ACV262150 AMR262150 AWN262150 BGJ262150 BQF262150 CAB262150 CJX262150 CTT262150 DDP262150 DNL262150 DXH262150 EHD262150 EQZ262150 FAV262150 FKR262150 FUN262150 GEJ262150 GOF262150 GYB262150 HHX262150 HRT262150 IBP262150 ILL262150 IVH262150 JFD262150 JOZ262150 JYV262150 KIR262150 KSN262150 LCJ262150 LMF262150 LWB262150 MFX262150 MPT262150 MZP262150 NJL262150 NTH262150 ODD262150 OMZ262150 OWV262150 PGR262150 PQN262150 QAJ262150 QKF262150 QUB262150 RDX262150 RNT262150 RXP262150 SHL262150 SRH262150 TBD262150 TKZ262150 TUV262150 UER262150 UON262150 UYJ262150 VIF262150 VSB262150 WBX262150 WLT262150 WVP262150 JD327686 SZ327686 ACV327686 AMR327686 AWN327686 BGJ327686 BQF327686 CAB327686 CJX327686 CTT327686 DDP327686 DNL327686 DXH327686 EHD327686 EQZ327686 FAV327686 FKR327686 FUN327686 GEJ327686 GOF327686 GYB327686 HHX327686 HRT327686 IBP327686 ILL327686 IVH327686 JFD327686 JOZ327686 JYV327686 KIR327686 KSN327686 LCJ327686 LMF327686 LWB327686 MFX327686 MPT327686 MZP327686 NJL327686 NTH327686 ODD327686 OMZ327686 OWV327686 PGR327686 PQN327686 QAJ327686 QKF327686 QUB327686 RDX327686 RNT327686 RXP327686 SHL327686 SRH327686 TBD327686 TKZ327686 TUV327686 UER327686 UON327686 UYJ327686 VIF327686 VSB327686 WBX327686 WLT327686 WVP327686 JD393222 SZ393222 ACV393222 AMR393222 AWN393222 BGJ393222 BQF393222 CAB393222 CJX393222 CTT393222 DDP393222 DNL393222 DXH393222 EHD393222 EQZ393222 FAV393222 FKR393222 FUN393222 GEJ393222 GOF393222 GYB393222 HHX393222 HRT393222 IBP393222 ILL393222 IVH393222 JFD393222 JOZ393222 JYV393222 KIR393222 KSN393222 LCJ393222 LMF393222 LWB393222 MFX393222 MPT393222 MZP393222 NJL393222 NTH393222 ODD393222 OMZ393222 OWV393222 PGR393222 PQN393222 QAJ393222 QKF393222 QUB393222 RDX393222 RNT393222 RXP393222 SHL393222 SRH393222 TBD393222 TKZ393222 TUV393222 UER393222 UON393222 UYJ393222 VIF393222 VSB393222 WBX393222 WLT393222 WVP393222 JD458758 SZ458758 ACV458758 AMR458758 AWN458758 BGJ458758 BQF458758 CAB458758 CJX458758 CTT458758 DDP458758 DNL458758 DXH458758 EHD458758 EQZ458758 FAV458758 FKR458758 FUN458758 GEJ458758 GOF458758 GYB458758 HHX458758 HRT458758 IBP458758 ILL458758 IVH458758 JFD458758 JOZ458758 JYV458758 KIR458758 KSN458758 LCJ458758 LMF458758 LWB458758 MFX458758 MPT458758 MZP458758 NJL458758 NTH458758 ODD458758 OMZ458758 OWV458758 PGR458758 PQN458758 QAJ458758 QKF458758 QUB458758 RDX458758 RNT458758 RXP458758 SHL458758 SRH458758 TBD458758 TKZ458758 TUV458758 UER458758 UON458758 UYJ458758 VIF458758 VSB458758 WBX458758 WLT458758 WVP458758 JD524294 SZ524294 ACV524294 AMR524294 AWN524294 BGJ524294 BQF524294 CAB524294 CJX524294 CTT524294 DDP524294 DNL524294 DXH524294 EHD524294 EQZ524294 FAV524294 FKR524294 FUN524294 GEJ524294 GOF524294 GYB524294 HHX524294 HRT524294 IBP524294 ILL524294 IVH524294 JFD524294 JOZ524294 JYV524294 KIR524294 KSN524294 LCJ524294 LMF524294 LWB524294 MFX524294 MPT524294 MZP524294 NJL524294 NTH524294 ODD524294 OMZ524294 OWV524294 PGR524294 PQN524294 QAJ524294 QKF524294 QUB524294 RDX524294 RNT524294 RXP524294 SHL524294 SRH524294 TBD524294 TKZ524294 TUV524294 UER524294 UON524294 UYJ524294 VIF524294 VSB524294 WBX524294 WLT524294 WVP524294 JD589830 SZ589830 ACV589830 AMR589830 AWN589830 BGJ589830 BQF589830 CAB589830 CJX589830 CTT589830 DDP589830 DNL589830 DXH589830 EHD589830 EQZ589830 FAV589830 FKR589830 FUN589830 GEJ589830 GOF589830 GYB589830 HHX589830 HRT589830 IBP589830 ILL589830 IVH589830 JFD589830 JOZ589830 JYV589830 KIR589830 KSN589830 LCJ589830 LMF589830 LWB589830 MFX589830 MPT589830 MZP589830 NJL589830 NTH589830 ODD589830 OMZ589830 OWV589830 PGR589830 PQN589830 QAJ589830 QKF589830 QUB589830 RDX589830 RNT589830 RXP589830 SHL589830 SRH589830 TBD589830 TKZ589830 TUV589830 UER589830 UON589830 UYJ589830 VIF589830 VSB589830 WBX589830 WLT589830 WVP589830 JD655366 SZ655366 ACV655366 AMR655366 AWN655366 BGJ655366 BQF655366 CAB655366 CJX655366 CTT655366 DDP655366 DNL655366 DXH655366 EHD655366 EQZ655366 FAV655366 FKR655366 FUN655366 GEJ655366 GOF655366 GYB655366 HHX655366 HRT655366 IBP655366 ILL655366 IVH655366 JFD655366 JOZ655366 JYV655366 KIR655366 KSN655366 LCJ655366 LMF655366 LWB655366 MFX655366 MPT655366 MZP655366 NJL655366 NTH655366 ODD655366 OMZ655366 OWV655366 PGR655366 PQN655366 QAJ655366 QKF655366 QUB655366 RDX655366 RNT655366 RXP655366 SHL655366 SRH655366 TBD655366 TKZ655366 TUV655366 UER655366 UON655366 UYJ655366 VIF655366 VSB655366 WBX655366 WLT655366 WVP655366 JD720902 SZ720902 ACV720902 AMR720902 AWN720902 BGJ720902 BQF720902 CAB720902 CJX720902 CTT720902 DDP720902 DNL720902 DXH720902 EHD720902 EQZ720902 FAV720902 FKR720902 FUN720902 GEJ720902 GOF720902 GYB720902 HHX720902 HRT720902 IBP720902 ILL720902 IVH720902 JFD720902 JOZ720902 JYV720902 KIR720902 KSN720902 LCJ720902 LMF720902 LWB720902 MFX720902 MPT720902 MZP720902 NJL720902 NTH720902 ODD720902 OMZ720902 OWV720902 PGR720902 PQN720902 QAJ720902 QKF720902 QUB720902 RDX720902 RNT720902 RXP720902 SHL720902 SRH720902 TBD720902 TKZ720902 TUV720902 UER720902 UON720902 UYJ720902 VIF720902 VSB720902 WBX720902 WLT720902 WVP720902 JD786438 SZ786438 ACV786438 AMR786438 AWN786438 BGJ786438 BQF786438 CAB786438 CJX786438 CTT786438 DDP786438 DNL786438 DXH786438 EHD786438 EQZ786438 FAV786438 FKR786438 FUN786438 GEJ786438 GOF786438 GYB786438 HHX786438 HRT786438 IBP786438 ILL786438 IVH786438 JFD786438 JOZ786438 JYV786438 KIR786438 KSN786438 LCJ786438 LMF786438 LWB786438 MFX786438 MPT786438 MZP786438 NJL786438 NTH786438 ODD786438 OMZ786438 OWV786438 PGR786438 PQN786438 QAJ786438 QKF786438 QUB786438 RDX786438 RNT786438 RXP786438 SHL786438 SRH786438 TBD786438 TKZ786438 TUV786438 UER786438 UON786438 UYJ786438 VIF786438 VSB786438 WBX786438 WLT786438 WVP786438 JD851974 SZ851974 ACV851974 AMR851974 AWN851974 BGJ851974 BQF851974 CAB851974 CJX851974 CTT851974 DDP851974 DNL851974 DXH851974 EHD851974 EQZ851974 FAV851974 FKR851974 FUN851974 GEJ851974 GOF851974 GYB851974 HHX851974 HRT851974 IBP851974 ILL851974 IVH851974 JFD851974 JOZ851974 JYV851974 KIR851974 KSN851974 LCJ851974 LMF851974 LWB851974 MFX851974 MPT851974 MZP851974 NJL851974 NTH851974 ODD851974 OMZ851974 OWV851974 PGR851974 PQN851974 QAJ851974 QKF851974 QUB851974 RDX851974 RNT851974 RXP851974 SHL851974 SRH851974 TBD851974 TKZ851974 TUV851974 UER851974 UON851974 UYJ851974 VIF851974 VSB851974 WBX851974 WLT851974 WVP851974 JD917510 SZ917510 ACV917510 AMR917510 AWN917510 BGJ917510 BQF917510 CAB917510 CJX917510 CTT917510 DDP917510 DNL917510 DXH917510 EHD917510 EQZ917510 FAV917510 FKR917510 FUN917510 GEJ917510 GOF917510 GYB917510 HHX917510 HRT917510 IBP917510 ILL917510 IVH917510 JFD917510 JOZ917510 JYV917510 KIR917510 KSN917510 LCJ917510 LMF917510 LWB917510 MFX917510 MPT917510 MZP917510 NJL917510 NTH917510 ODD917510 OMZ917510 OWV917510 PGR917510 PQN917510 QAJ917510 QKF917510 QUB917510 RDX917510 RNT917510 RXP917510 SHL917510 SRH917510 TBD917510 TKZ917510 TUV917510 UER917510 UON917510 UYJ917510 VIF917510 VSB917510 WBX917510 WLT917510 WVP917510 JD983046 SZ983046 ACV983046 AMR983046 AWN983046 BGJ983046 BQF983046 CAB983046 CJX983046 CTT983046 DDP983046 DNL983046 DXH983046 EHD983046 EQZ983046 FAV983046 FKR983046 FUN983046 GEJ983046 GOF983046 GYB983046 HHX983046 HRT983046 IBP983046 ILL983046 IVH983046 JFD983046 JOZ983046 JYV983046 KIR983046 KSN983046 LCJ983046 LMF983046 LWB983046 MFX983046 MPT983046 MZP983046 NJL983046 NTH983046 ODD983046 OMZ983046 OWV983046 PGR983046 PQN983046 QAJ983046 QKF983046 QUB983046 RDX983046 RNT983046 RXP983046 SHL983046 SRH983046 TBD983046 TKZ983046 TUV983046 UER983046 UON983046 UYJ983046 VIF983046 VSB983046 WBX983046 WLT983046 WVP983046 I983046 I917510 I851974 I786438 I720902 I655366 I589830 I524294 I458758 I393222 I327686 I262150 I196614 I131078 I65542 I6">
      <formula1>$I$61:$I$68</formula1>
    </dataValidation>
    <dataValidation type="list" errorStyle="warning" allowBlank="1" showInputMessage="1" showErrorMessage="1" errorTitle="Factor" error="This factor is not included in the drop-down list. Is this the factor you want to use?" sqref="JB9:JB47 SX9:SX47 ACT9:ACT47 AMP9:AMP47 AWL9:AWL47 BGH9:BGH47 BQD9:BQD47 BZZ9:BZZ47 CJV9:CJV47 CTR9:CTR47 DDN9:DDN47 DNJ9:DNJ47 DXF9:DXF47 EHB9:EHB47 EQX9:EQX47 FAT9:FAT47 FKP9:FKP47 FUL9:FUL47 GEH9:GEH47 GOD9:GOD47 GXZ9:GXZ47 HHV9:HHV47 HRR9:HRR47 IBN9:IBN47 ILJ9:ILJ47 IVF9:IVF47 JFB9:JFB47 JOX9:JOX47 JYT9:JYT47 KIP9:KIP47 KSL9:KSL47 LCH9:LCH47 LMD9:LMD47 LVZ9:LVZ47 MFV9:MFV47 MPR9:MPR47 MZN9:MZN47 NJJ9:NJJ47 NTF9:NTF47 ODB9:ODB47 OMX9:OMX47 OWT9:OWT47 PGP9:PGP47 PQL9:PQL47 QAH9:QAH47 QKD9:QKD47 QTZ9:QTZ47 RDV9:RDV47 RNR9:RNR47 RXN9:RXN47 SHJ9:SHJ47 SRF9:SRF47 TBB9:TBB47 TKX9:TKX47 TUT9:TUT47 UEP9:UEP47 UOL9:UOL47 UYH9:UYH47 VID9:VID47 VRZ9:VRZ47 WBV9:WBV47 WLR9:WLR47 WVN9:WVN47 JB65545:JB65583 SX65545:SX65583 ACT65545:ACT65583 AMP65545:AMP65583 AWL65545:AWL65583 BGH65545:BGH65583 BQD65545:BQD65583 BZZ65545:BZZ65583 CJV65545:CJV65583 CTR65545:CTR65583 DDN65545:DDN65583 DNJ65545:DNJ65583 DXF65545:DXF65583 EHB65545:EHB65583 EQX65545:EQX65583 FAT65545:FAT65583 FKP65545:FKP65583 FUL65545:FUL65583 GEH65545:GEH65583 GOD65545:GOD65583 GXZ65545:GXZ65583 HHV65545:HHV65583 HRR65545:HRR65583 IBN65545:IBN65583 ILJ65545:ILJ65583 IVF65545:IVF65583 JFB65545:JFB65583 JOX65545:JOX65583 JYT65545:JYT65583 KIP65545:KIP65583 KSL65545:KSL65583 LCH65545:LCH65583 LMD65545:LMD65583 LVZ65545:LVZ65583 MFV65545:MFV65583 MPR65545:MPR65583 MZN65545:MZN65583 NJJ65545:NJJ65583 NTF65545:NTF65583 ODB65545:ODB65583 OMX65545:OMX65583 OWT65545:OWT65583 PGP65545:PGP65583 PQL65545:PQL65583 QAH65545:QAH65583 QKD65545:QKD65583 QTZ65545:QTZ65583 RDV65545:RDV65583 RNR65545:RNR65583 RXN65545:RXN65583 SHJ65545:SHJ65583 SRF65545:SRF65583 TBB65545:TBB65583 TKX65545:TKX65583 TUT65545:TUT65583 UEP65545:UEP65583 UOL65545:UOL65583 UYH65545:UYH65583 VID65545:VID65583 VRZ65545:VRZ65583 WBV65545:WBV65583 WLR65545:WLR65583 WVN65545:WVN65583 JB131081:JB131119 SX131081:SX131119 ACT131081:ACT131119 AMP131081:AMP131119 AWL131081:AWL131119 BGH131081:BGH131119 BQD131081:BQD131119 BZZ131081:BZZ131119 CJV131081:CJV131119 CTR131081:CTR131119 DDN131081:DDN131119 DNJ131081:DNJ131119 DXF131081:DXF131119 EHB131081:EHB131119 EQX131081:EQX131119 FAT131081:FAT131119 FKP131081:FKP131119 FUL131081:FUL131119 GEH131081:GEH131119 GOD131081:GOD131119 GXZ131081:GXZ131119 HHV131081:HHV131119 HRR131081:HRR131119 IBN131081:IBN131119 ILJ131081:ILJ131119 IVF131081:IVF131119 JFB131081:JFB131119 JOX131081:JOX131119 JYT131081:JYT131119 KIP131081:KIP131119 KSL131081:KSL131119 LCH131081:LCH131119 LMD131081:LMD131119 LVZ131081:LVZ131119 MFV131081:MFV131119 MPR131081:MPR131119 MZN131081:MZN131119 NJJ131081:NJJ131119 NTF131081:NTF131119 ODB131081:ODB131119 OMX131081:OMX131119 OWT131081:OWT131119 PGP131081:PGP131119 PQL131081:PQL131119 QAH131081:QAH131119 QKD131081:QKD131119 QTZ131081:QTZ131119 RDV131081:RDV131119 RNR131081:RNR131119 RXN131081:RXN131119 SHJ131081:SHJ131119 SRF131081:SRF131119 TBB131081:TBB131119 TKX131081:TKX131119 TUT131081:TUT131119 UEP131081:UEP131119 UOL131081:UOL131119 UYH131081:UYH131119 VID131081:VID131119 VRZ131081:VRZ131119 WBV131081:WBV131119 WLR131081:WLR131119 WVN131081:WVN131119 JB196617:JB196655 SX196617:SX196655 ACT196617:ACT196655 AMP196617:AMP196655 AWL196617:AWL196655 BGH196617:BGH196655 BQD196617:BQD196655 BZZ196617:BZZ196655 CJV196617:CJV196655 CTR196617:CTR196655 DDN196617:DDN196655 DNJ196617:DNJ196655 DXF196617:DXF196655 EHB196617:EHB196655 EQX196617:EQX196655 FAT196617:FAT196655 FKP196617:FKP196655 FUL196617:FUL196655 GEH196617:GEH196655 GOD196617:GOD196655 GXZ196617:GXZ196655 HHV196617:HHV196655 HRR196617:HRR196655 IBN196617:IBN196655 ILJ196617:ILJ196655 IVF196617:IVF196655 JFB196617:JFB196655 JOX196617:JOX196655 JYT196617:JYT196655 KIP196617:KIP196655 KSL196617:KSL196655 LCH196617:LCH196655 LMD196617:LMD196655 LVZ196617:LVZ196655 MFV196617:MFV196655 MPR196617:MPR196655 MZN196617:MZN196655 NJJ196617:NJJ196655 NTF196617:NTF196655 ODB196617:ODB196655 OMX196617:OMX196655 OWT196617:OWT196655 PGP196617:PGP196655 PQL196617:PQL196655 QAH196617:QAH196655 QKD196617:QKD196655 QTZ196617:QTZ196655 RDV196617:RDV196655 RNR196617:RNR196655 RXN196617:RXN196655 SHJ196617:SHJ196655 SRF196617:SRF196655 TBB196617:TBB196655 TKX196617:TKX196655 TUT196617:TUT196655 UEP196617:UEP196655 UOL196617:UOL196655 UYH196617:UYH196655 VID196617:VID196655 VRZ196617:VRZ196655 WBV196617:WBV196655 WLR196617:WLR196655 WVN196617:WVN196655 JB262153:JB262191 SX262153:SX262191 ACT262153:ACT262191 AMP262153:AMP262191 AWL262153:AWL262191 BGH262153:BGH262191 BQD262153:BQD262191 BZZ262153:BZZ262191 CJV262153:CJV262191 CTR262153:CTR262191 DDN262153:DDN262191 DNJ262153:DNJ262191 DXF262153:DXF262191 EHB262153:EHB262191 EQX262153:EQX262191 FAT262153:FAT262191 FKP262153:FKP262191 FUL262153:FUL262191 GEH262153:GEH262191 GOD262153:GOD262191 GXZ262153:GXZ262191 HHV262153:HHV262191 HRR262153:HRR262191 IBN262153:IBN262191 ILJ262153:ILJ262191 IVF262153:IVF262191 JFB262153:JFB262191 JOX262153:JOX262191 JYT262153:JYT262191 KIP262153:KIP262191 KSL262153:KSL262191 LCH262153:LCH262191 LMD262153:LMD262191 LVZ262153:LVZ262191 MFV262153:MFV262191 MPR262153:MPR262191 MZN262153:MZN262191 NJJ262153:NJJ262191 NTF262153:NTF262191 ODB262153:ODB262191 OMX262153:OMX262191 OWT262153:OWT262191 PGP262153:PGP262191 PQL262153:PQL262191 QAH262153:QAH262191 QKD262153:QKD262191 QTZ262153:QTZ262191 RDV262153:RDV262191 RNR262153:RNR262191 RXN262153:RXN262191 SHJ262153:SHJ262191 SRF262153:SRF262191 TBB262153:TBB262191 TKX262153:TKX262191 TUT262153:TUT262191 UEP262153:UEP262191 UOL262153:UOL262191 UYH262153:UYH262191 VID262153:VID262191 VRZ262153:VRZ262191 WBV262153:WBV262191 WLR262153:WLR262191 WVN262153:WVN262191 JB327689:JB327727 SX327689:SX327727 ACT327689:ACT327727 AMP327689:AMP327727 AWL327689:AWL327727 BGH327689:BGH327727 BQD327689:BQD327727 BZZ327689:BZZ327727 CJV327689:CJV327727 CTR327689:CTR327727 DDN327689:DDN327727 DNJ327689:DNJ327727 DXF327689:DXF327727 EHB327689:EHB327727 EQX327689:EQX327727 FAT327689:FAT327727 FKP327689:FKP327727 FUL327689:FUL327727 GEH327689:GEH327727 GOD327689:GOD327727 GXZ327689:GXZ327727 HHV327689:HHV327727 HRR327689:HRR327727 IBN327689:IBN327727 ILJ327689:ILJ327727 IVF327689:IVF327727 JFB327689:JFB327727 JOX327689:JOX327727 JYT327689:JYT327727 KIP327689:KIP327727 KSL327689:KSL327727 LCH327689:LCH327727 LMD327689:LMD327727 LVZ327689:LVZ327727 MFV327689:MFV327727 MPR327689:MPR327727 MZN327689:MZN327727 NJJ327689:NJJ327727 NTF327689:NTF327727 ODB327689:ODB327727 OMX327689:OMX327727 OWT327689:OWT327727 PGP327689:PGP327727 PQL327689:PQL327727 QAH327689:QAH327727 QKD327689:QKD327727 QTZ327689:QTZ327727 RDV327689:RDV327727 RNR327689:RNR327727 RXN327689:RXN327727 SHJ327689:SHJ327727 SRF327689:SRF327727 TBB327689:TBB327727 TKX327689:TKX327727 TUT327689:TUT327727 UEP327689:UEP327727 UOL327689:UOL327727 UYH327689:UYH327727 VID327689:VID327727 VRZ327689:VRZ327727 WBV327689:WBV327727 WLR327689:WLR327727 WVN327689:WVN327727 JB393225:JB393263 SX393225:SX393263 ACT393225:ACT393263 AMP393225:AMP393263 AWL393225:AWL393263 BGH393225:BGH393263 BQD393225:BQD393263 BZZ393225:BZZ393263 CJV393225:CJV393263 CTR393225:CTR393263 DDN393225:DDN393263 DNJ393225:DNJ393263 DXF393225:DXF393263 EHB393225:EHB393263 EQX393225:EQX393263 FAT393225:FAT393263 FKP393225:FKP393263 FUL393225:FUL393263 GEH393225:GEH393263 GOD393225:GOD393263 GXZ393225:GXZ393263 HHV393225:HHV393263 HRR393225:HRR393263 IBN393225:IBN393263 ILJ393225:ILJ393263 IVF393225:IVF393263 JFB393225:JFB393263 JOX393225:JOX393263 JYT393225:JYT393263 KIP393225:KIP393263 KSL393225:KSL393263 LCH393225:LCH393263 LMD393225:LMD393263 LVZ393225:LVZ393263 MFV393225:MFV393263 MPR393225:MPR393263 MZN393225:MZN393263 NJJ393225:NJJ393263 NTF393225:NTF393263 ODB393225:ODB393263 OMX393225:OMX393263 OWT393225:OWT393263 PGP393225:PGP393263 PQL393225:PQL393263 QAH393225:QAH393263 QKD393225:QKD393263 QTZ393225:QTZ393263 RDV393225:RDV393263 RNR393225:RNR393263 RXN393225:RXN393263 SHJ393225:SHJ393263 SRF393225:SRF393263 TBB393225:TBB393263 TKX393225:TKX393263 TUT393225:TUT393263 UEP393225:UEP393263 UOL393225:UOL393263 UYH393225:UYH393263 VID393225:VID393263 VRZ393225:VRZ393263 WBV393225:WBV393263 WLR393225:WLR393263 WVN393225:WVN393263 JB458761:JB458799 SX458761:SX458799 ACT458761:ACT458799 AMP458761:AMP458799 AWL458761:AWL458799 BGH458761:BGH458799 BQD458761:BQD458799 BZZ458761:BZZ458799 CJV458761:CJV458799 CTR458761:CTR458799 DDN458761:DDN458799 DNJ458761:DNJ458799 DXF458761:DXF458799 EHB458761:EHB458799 EQX458761:EQX458799 FAT458761:FAT458799 FKP458761:FKP458799 FUL458761:FUL458799 GEH458761:GEH458799 GOD458761:GOD458799 GXZ458761:GXZ458799 HHV458761:HHV458799 HRR458761:HRR458799 IBN458761:IBN458799 ILJ458761:ILJ458799 IVF458761:IVF458799 JFB458761:JFB458799 JOX458761:JOX458799 JYT458761:JYT458799 KIP458761:KIP458799 KSL458761:KSL458799 LCH458761:LCH458799 LMD458761:LMD458799 LVZ458761:LVZ458799 MFV458761:MFV458799 MPR458761:MPR458799 MZN458761:MZN458799 NJJ458761:NJJ458799 NTF458761:NTF458799 ODB458761:ODB458799 OMX458761:OMX458799 OWT458761:OWT458799 PGP458761:PGP458799 PQL458761:PQL458799 QAH458761:QAH458799 QKD458761:QKD458799 QTZ458761:QTZ458799 RDV458761:RDV458799 RNR458761:RNR458799 RXN458761:RXN458799 SHJ458761:SHJ458799 SRF458761:SRF458799 TBB458761:TBB458799 TKX458761:TKX458799 TUT458761:TUT458799 UEP458761:UEP458799 UOL458761:UOL458799 UYH458761:UYH458799 VID458761:VID458799 VRZ458761:VRZ458799 WBV458761:WBV458799 WLR458761:WLR458799 WVN458761:WVN458799 JB524297:JB524335 SX524297:SX524335 ACT524297:ACT524335 AMP524297:AMP524335 AWL524297:AWL524335 BGH524297:BGH524335 BQD524297:BQD524335 BZZ524297:BZZ524335 CJV524297:CJV524335 CTR524297:CTR524335 DDN524297:DDN524335 DNJ524297:DNJ524335 DXF524297:DXF524335 EHB524297:EHB524335 EQX524297:EQX524335 FAT524297:FAT524335 FKP524297:FKP524335 FUL524297:FUL524335 GEH524297:GEH524335 GOD524297:GOD524335 GXZ524297:GXZ524335 HHV524297:HHV524335 HRR524297:HRR524335 IBN524297:IBN524335 ILJ524297:ILJ524335 IVF524297:IVF524335 JFB524297:JFB524335 JOX524297:JOX524335 JYT524297:JYT524335 KIP524297:KIP524335 KSL524297:KSL524335 LCH524297:LCH524335 LMD524297:LMD524335 LVZ524297:LVZ524335 MFV524297:MFV524335 MPR524297:MPR524335 MZN524297:MZN524335 NJJ524297:NJJ524335 NTF524297:NTF524335 ODB524297:ODB524335 OMX524297:OMX524335 OWT524297:OWT524335 PGP524297:PGP524335 PQL524297:PQL524335 QAH524297:QAH524335 QKD524297:QKD524335 QTZ524297:QTZ524335 RDV524297:RDV524335 RNR524297:RNR524335 RXN524297:RXN524335 SHJ524297:SHJ524335 SRF524297:SRF524335 TBB524297:TBB524335 TKX524297:TKX524335 TUT524297:TUT524335 UEP524297:UEP524335 UOL524297:UOL524335 UYH524297:UYH524335 VID524297:VID524335 VRZ524297:VRZ524335 WBV524297:WBV524335 WLR524297:WLR524335 WVN524297:WVN524335 JB589833:JB589871 SX589833:SX589871 ACT589833:ACT589871 AMP589833:AMP589871 AWL589833:AWL589871 BGH589833:BGH589871 BQD589833:BQD589871 BZZ589833:BZZ589871 CJV589833:CJV589871 CTR589833:CTR589871 DDN589833:DDN589871 DNJ589833:DNJ589871 DXF589833:DXF589871 EHB589833:EHB589871 EQX589833:EQX589871 FAT589833:FAT589871 FKP589833:FKP589871 FUL589833:FUL589871 GEH589833:GEH589871 GOD589833:GOD589871 GXZ589833:GXZ589871 HHV589833:HHV589871 HRR589833:HRR589871 IBN589833:IBN589871 ILJ589833:ILJ589871 IVF589833:IVF589871 JFB589833:JFB589871 JOX589833:JOX589871 JYT589833:JYT589871 KIP589833:KIP589871 KSL589833:KSL589871 LCH589833:LCH589871 LMD589833:LMD589871 LVZ589833:LVZ589871 MFV589833:MFV589871 MPR589833:MPR589871 MZN589833:MZN589871 NJJ589833:NJJ589871 NTF589833:NTF589871 ODB589833:ODB589871 OMX589833:OMX589871 OWT589833:OWT589871 PGP589833:PGP589871 PQL589833:PQL589871 QAH589833:QAH589871 QKD589833:QKD589871 QTZ589833:QTZ589871 RDV589833:RDV589871 RNR589833:RNR589871 RXN589833:RXN589871 SHJ589833:SHJ589871 SRF589833:SRF589871 TBB589833:TBB589871 TKX589833:TKX589871 TUT589833:TUT589871 UEP589833:UEP589871 UOL589833:UOL589871 UYH589833:UYH589871 VID589833:VID589871 VRZ589833:VRZ589871 WBV589833:WBV589871 WLR589833:WLR589871 WVN589833:WVN589871 JB655369:JB655407 SX655369:SX655407 ACT655369:ACT655407 AMP655369:AMP655407 AWL655369:AWL655407 BGH655369:BGH655407 BQD655369:BQD655407 BZZ655369:BZZ655407 CJV655369:CJV655407 CTR655369:CTR655407 DDN655369:DDN655407 DNJ655369:DNJ655407 DXF655369:DXF655407 EHB655369:EHB655407 EQX655369:EQX655407 FAT655369:FAT655407 FKP655369:FKP655407 FUL655369:FUL655407 GEH655369:GEH655407 GOD655369:GOD655407 GXZ655369:GXZ655407 HHV655369:HHV655407 HRR655369:HRR655407 IBN655369:IBN655407 ILJ655369:ILJ655407 IVF655369:IVF655407 JFB655369:JFB655407 JOX655369:JOX655407 JYT655369:JYT655407 KIP655369:KIP655407 KSL655369:KSL655407 LCH655369:LCH655407 LMD655369:LMD655407 LVZ655369:LVZ655407 MFV655369:MFV655407 MPR655369:MPR655407 MZN655369:MZN655407 NJJ655369:NJJ655407 NTF655369:NTF655407 ODB655369:ODB655407 OMX655369:OMX655407 OWT655369:OWT655407 PGP655369:PGP655407 PQL655369:PQL655407 QAH655369:QAH655407 QKD655369:QKD655407 QTZ655369:QTZ655407 RDV655369:RDV655407 RNR655369:RNR655407 RXN655369:RXN655407 SHJ655369:SHJ655407 SRF655369:SRF655407 TBB655369:TBB655407 TKX655369:TKX655407 TUT655369:TUT655407 UEP655369:UEP655407 UOL655369:UOL655407 UYH655369:UYH655407 VID655369:VID655407 VRZ655369:VRZ655407 WBV655369:WBV655407 WLR655369:WLR655407 WVN655369:WVN655407 JB720905:JB720943 SX720905:SX720943 ACT720905:ACT720943 AMP720905:AMP720943 AWL720905:AWL720943 BGH720905:BGH720943 BQD720905:BQD720943 BZZ720905:BZZ720943 CJV720905:CJV720943 CTR720905:CTR720943 DDN720905:DDN720943 DNJ720905:DNJ720943 DXF720905:DXF720943 EHB720905:EHB720943 EQX720905:EQX720943 FAT720905:FAT720943 FKP720905:FKP720943 FUL720905:FUL720943 GEH720905:GEH720943 GOD720905:GOD720943 GXZ720905:GXZ720943 HHV720905:HHV720943 HRR720905:HRR720943 IBN720905:IBN720943 ILJ720905:ILJ720943 IVF720905:IVF720943 JFB720905:JFB720943 JOX720905:JOX720943 JYT720905:JYT720943 KIP720905:KIP720943 KSL720905:KSL720943 LCH720905:LCH720943 LMD720905:LMD720943 LVZ720905:LVZ720943 MFV720905:MFV720943 MPR720905:MPR720943 MZN720905:MZN720943 NJJ720905:NJJ720943 NTF720905:NTF720943 ODB720905:ODB720943 OMX720905:OMX720943 OWT720905:OWT720943 PGP720905:PGP720943 PQL720905:PQL720943 QAH720905:QAH720943 QKD720905:QKD720943 QTZ720905:QTZ720943 RDV720905:RDV720943 RNR720905:RNR720943 RXN720905:RXN720943 SHJ720905:SHJ720943 SRF720905:SRF720943 TBB720905:TBB720943 TKX720905:TKX720943 TUT720905:TUT720943 UEP720905:UEP720943 UOL720905:UOL720943 UYH720905:UYH720943 VID720905:VID720943 VRZ720905:VRZ720943 WBV720905:WBV720943 WLR720905:WLR720943 WVN720905:WVN720943 JB786441:JB786479 SX786441:SX786479 ACT786441:ACT786479 AMP786441:AMP786479 AWL786441:AWL786479 BGH786441:BGH786479 BQD786441:BQD786479 BZZ786441:BZZ786479 CJV786441:CJV786479 CTR786441:CTR786479 DDN786441:DDN786479 DNJ786441:DNJ786479 DXF786441:DXF786479 EHB786441:EHB786479 EQX786441:EQX786479 FAT786441:FAT786479 FKP786441:FKP786479 FUL786441:FUL786479 GEH786441:GEH786479 GOD786441:GOD786479 GXZ786441:GXZ786479 HHV786441:HHV786479 HRR786441:HRR786479 IBN786441:IBN786479 ILJ786441:ILJ786479 IVF786441:IVF786479 JFB786441:JFB786479 JOX786441:JOX786479 JYT786441:JYT786479 KIP786441:KIP786479 KSL786441:KSL786479 LCH786441:LCH786479 LMD786441:LMD786479 LVZ786441:LVZ786479 MFV786441:MFV786479 MPR786441:MPR786479 MZN786441:MZN786479 NJJ786441:NJJ786479 NTF786441:NTF786479 ODB786441:ODB786479 OMX786441:OMX786479 OWT786441:OWT786479 PGP786441:PGP786479 PQL786441:PQL786479 QAH786441:QAH786479 QKD786441:QKD786479 QTZ786441:QTZ786479 RDV786441:RDV786479 RNR786441:RNR786479 RXN786441:RXN786479 SHJ786441:SHJ786479 SRF786441:SRF786479 TBB786441:TBB786479 TKX786441:TKX786479 TUT786441:TUT786479 UEP786441:UEP786479 UOL786441:UOL786479 UYH786441:UYH786479 VID786441:VID786479 VRZ786441:VRZ786479 WBV786441:WBV786479 WLR786441:WLR786479 WVN786441:WVN786479 JB851977:JB852015 SX851977:SX852015 ACT851977:ACT852015 AMP851977:AMP852015 AWL851977:AWL852015 BGH851977:BGH852015 BQD851977:BQD852015 BZZ851977:BZZ852015 CJV851977:CJV852015 CTR851977:CTR852015 DDN851977:DDN852015 DNJ851977:DNJ852015 DXF851977:DXF852015 EHB851977:EHB852015 EQX851977:EQX852015 FAT851977:FAT852015 FKP851977:FKP852015 FUL851977:FUL852015 GEH851977:GEH852015 GOD851977:GOD852015 GXZ851977:GXZ852015 HHV851977:HHV852015 HRR851977:HRR852015 IBN851977:IBN852015 ILJ851977:ILJ852015 IVF851977:IVF852015 JFB851977:JFB852015 JOX851977:JOX852015 JYT851977:JYT852015 KIP851977:KIP852015 KSL851977:KSL852015 LCH851977:LCH852015 LMD851977:LMD852015 LVZ851977:LVZ852015 MFV851977:MFV852015 MPR851977:MPR852015 MZN851977:MZN852015 NJJ851977:NJJ852015 NTF851977:NTF852015 ODB851977:ODB852015 OMX851977:OMX852015 OWT851977:OWT852015 PGP851977:PGP852015 PQL851977:PQL852015 QAH851977:QAH852015 QKD851977:QKD852015 QTZ851977:QTZ852015 RDV851977:RDV852015 RNR851977:RNR852015 RXN851977:RXN852015 SHJ851977:SHJ852015 SRF851977:SRF852015 TBB851977:TBB852015 TKX851977:TKX852015 TUT851977:TUT852015 UEP851977:UEP852015 UOL851977:UOL852015 UYH851977:UYH852015 VID851977:VID852015 VRZ851977:VRZ852015 WBV851977:WBV852015 WLR851977:WLR852015 WVN851977:WVN852015 JB917513:JB917551 SX917513:SX917551 ACT917513:ACT917551 AMP917513:AMP917551 AWL917513:AWL917551 BGH917513:BGH917551 BQD917513:BQD917551 BZZ917513:BZZ917551 CJV917513:CJV917551 CTR917513:CTR917551 DDN917513:DDN917551 DNJ917513:DNJ917551 DXF917513:DXF917551 EHB917513:EHB917551 EQX917513:EQX917551 FAT917513:FAT917551 FKP917513:FKP917551 FUL917513:FUL917551 GEH917513:GEH917551 GOD917513:GOD917551 GXZ917513:GXZ917551 HHV917513:HHV917551 HRR917513:HRR917551 IBN917513:IBN917551 ILJ917513:ILJ917551 IVF917513:IVF917551 JFB917513:JFB917551 JOX917513:JOX917551 JYT917513:JYT917551 KIP917513:KIP917551 KSL917513:KSL917551 LCH917513:LCH917551 LMD917513:LMD917551 LVZ917513:LVZ917551 MFV917513:MFV917551 MPR917513:MPR917551 MZN917513:MZN917551 NJJ917513:NJJ917551 NTF917513:NTF917551 ODB917513:ODB917551 OMX917513:OMX917551 OWT917513:OWT917551 PGP917513:PGP917551 PQL917513:PQL917551 QAH917513:QAH917551 QKD917513:QKD917551 QTZ917513:QTZ917551 RDV917513:RDV917551 RNR917513:RNR917551 RXN917513:RXN917551 SHJ917513:SHJ917551 SRF917513:SRF917551 TBB917513:TBB917551 TKX917513:TKX917551 TUT917513:TUT917551 UEP917513:UEP917551 UOL917513:UOL917551 UYH917513:UYH917551 VID917513:VID917551 VRZ917513:VRZ917551 WBV917513:WBV917551 WLR917513:WLR917551 WVN917513:WVN917551 JB983049:JB983087 SX983049:SX983087 ACT983049:ACT983087 AMP983049:AMP983087 AWL983049:AWL983087 BGH983049:BGH983087 BQD983049:BQD983087 BZZ983049:BZZ983087 CJV983049:CJV983087 CTR983049:CTR983087 DDN983049:DDN983087 DNJ983049:DNJ983087 DXF983049:DXF983087 EHB983049:EHB983087 EQX983049:EQX983087 FAT983049:FAT983087 FKP983049:FKP983087 FUL983049:FUL983087 GEH983049:GEH983087 GOD983049:GOD983087 GXZ983049:GXZ983087 HHV983049:HHV983087 HRR983049:HRR983087 IBN983049:IBN983087 ILJ983049:ILJ983087 IVF983049:IVF983087 JFB983049:JFB983087 JOX983049:JOX983087 JYT983049:JYT983087 KIP983049:KIP983087 KSL983049:KSL983087 LCH983049:LCH983087 LMD983049:LMD983087 LVZ983049:LVZ983087 MFV983049:MFV983087 MPR983049:MPR983087 MZN983049:MZN983087 NJJ983049:NJJ983087 NTF983049:NTF983087 ODB983049:ODB983087 OMX983049:OMX983087 OWT983049:OWT983087 PGP983049:PGP983087 PQL983049:PQL983087 QAH983049:QAH983087 QKD983049:QKD983087 QTZ983049:QTZ983087 RDV983049:RDV983087 RNR983049:RNR983087 RXN983049:RXN983087 SHJ983049:SHJ983087 SRF983049:SRF983087 TBB983049:TBB983087 TKX983049:TKX983087 TUT983049:TUT983087 UEP983049:UEP983087 UOL983049:UOL983087 UYH983049:UYH983087 VID983049:VID983087 VRZ983049:VRZ983087 WBV983049:WBV983087 WLR983049:WLR983087 WVN983049:WVN983087 G983049:G983087 G917513:G917551 G851977:G852015 G786441:G786479 G720905:G720943 G655369:G655407 G589833:G589871 G524297:G524335 G458761:G458799 G393225:G393263 G327689:G327727 G262153:G262191 G196617:G196655 G131081:G131119 G65545:G65583 G9:G47">
      <formula1>$G$61:$G$152</formula1>
    </dataValidation>
    <dataValidation type="list" errorStyle="warning" allowBlank="1" showInputMessage="1" showErrorMessage="1" errorTitle="FERC ACCOUNT" error="This FERC Account is not included in the drop-down list. Is this the account you want to use?" sqref="IY9:IY47 SU9:SU47 ACQ9:ACQ47 AMM9:AMM47 AWI9:AWI47 BGE9:BGE47 BQA9:BQA47 BZW9:BZW47 CJS9:CJS47 CTO9:CTO47 DDK9:DDK47 DNG9:DNG47 DXC9:DXC47 EGY9:EGY47 EQU9:EQU47 FAQ9:FAQ47 FKM9:FKM47 FUI9:FUI47 GEE9:GEE47 GOA9:GOA47 GXW9:GXW47 HHS9:HHS47 HRO9:HRO47 IBK9:IBK47 ILG9:ILG47 IVC9:IVC47 JEY9:JEY47 JOU9:JOU47 JYQ9:JYQ47 KIM9:KIM47 KSI9:KSI47 LCE9:LCE47 LMA9:LMA47 LVW9:LVW47 MFS9:MFS47 MPO9:MPO47 MZK9:MZK47 NJG9:NJG47 NTC9:NTC47 OCY9:OCY47 OMU9:OMU47 OWQ9:OWQ47 PGM9:PGM47 PQI9:PQI47 QAE9:QAE47 QKA9:QKA47 QTW9:QTW47 RDS9:RDS47 RNO9:RNO47 RXK9:RXK47 SHG9:SHG47 SRC9:SRC47 TAY9:TAY47 TKU9:TKU47 TUQ9:TUQ47 UEM9:UEM47 UOI9:UOI47 UYE9:UYE47 VIA9:VIA47 VRW9:VRW47 WBS9:WBS47 WLO9:WLO47 WVK9:WVK47 IY65545:IY65583 SU65545:SU65583 ACQ65545:ACQ65583 AMM65545:AMM65583 AWI65545:AWI65583 BGE65545:BGE65583 BQA65545:BQA65583 BZW65545:BZW65583 CJS65545:CJS65583 CTO65545:CTO65583 DDK65545:DDK65583 DNG65545:DNG65583 DXC65545:DXC65583 EGY65545:EGY65583 EQU65545:EQU65583 FAQ65545:FAQ65583 FKM65545:FKM65583 FUI65545:FUI65583 GEE65545:GEE65583 GOA65545:GOA65583 GXW65545:GXW65583 HHS65545:HHS65583 HRO65545:HRO65583 IBK65545:IBK65583 ILG65545:ILG65583 IVC65545:IVC65583 JEY65545:JEY65583 JOU65545:JOU65583 JYQ65545:JYQ65583 KIM65545:KIM65583 KSI65545:KSI65583 LCE65545:LCE65583 LMA65545:LMA65583 LVW65545:LVW65583 MFS65545:MFS65583 MPO65545:MPO65583 MZK65545:MZK65583 NJG65545:NJG65583 NTC65545:NTC65583 OCY65545:OCY65583 OMU65545:OMU65583 OWQ65545:OWQ65583 PGM65545:PGM65583 PQI65545:PQI65583 QAE65545:QAE65583 QKA65545:QKA65583 QTW65545:QTW65583 RDS65545:RDS65583 RNO65545:RNO65583 RXK65545:RXK65583 SHG65545:SHG65583 SRC65545:SRC65583 TAY65545:TAY65583 TKU65545:TKU65583 TUQ65545:TUQ65583 UEM65545:UEM65583 UOI65545:UOI65583 UYE65545:UYE65583 VIA65545:VIA65583 VRW65545:VRW65583 WBS65545:WBS65583 WLO65545:WLO65583 WVK65545:WVK65583 IY131081:IY131119 SU131081:SU131119 ACQ131081:ACQ131119 AMM131081:AMM131119 AWI131081:AWI131119 BGE131081:BGE131119 BQA131081:BQA131119 BZW131081:BZW131119 CJS131081:CJS131119 CTO131081:CTO131119 DDK131081:DDK131119 DNG131081:DNG131119 DXC131081:DXC131119 EGY131081:EGY131119 EQU131081:EQU131119 FAQ131081:FAQ131119 FKM131081:FKM131119 FUI131081:FUI131119 GEE131081:GEE131119 GOA131081:GOA131119 GXW131081:GXW131119 HHS131081:HHS131119 HRO131081:HRO131119 IBK131081:IBK131119 ILG131081:ILG131119 IVC131081:IVC131119 JEY131081:JEY131119 JOU131081:JOU131119 JYQ131081:JYQ131119 KIM131081:KIM131119 KSI131081:KSI131119 LCE131081:LCE131119 LMA131081:LMA131119 LVW131081:LVW131119 MFS131081:MFS131119 MPO131081:MPO131119 MZK131081:MZK131119 NJG131081:NJG131119 NTC131081:NTC131119 OCY131081:OCY131119 OMU131081:OMU131119 OWQ131081:OWQ131119 PGM131081:PGM131119 PQI131081:PQI131119 QAE131081:QAE131119 QKA131081:QKA131119 QTW131081:QTW131119 RDS131081:RDS131119 RNO131081:RNO131119 RXK131081:RXK131119 SHG131081:SHG131119 SRC131081:SRC131119 TAY131081:TAY131119 TKU131081:TKU131119 TUQ131081:TUQ131119 UEM131081:UEM131119 UOI131081:UOI131119 UYE131081:UYE131119 VIA131081:VIA131119 VRW131081:VRW131119 WBS131081:WBS131119 WLO131081:WLO131119 WVK131081:WVK131119 IY196617:IY196655 SU196617:SU196655 ACQ196617:ACQ196655 AMM196617:AMM196655 AWI196617:AWI196655 BGE196617:BGE196655 BQA196617:BQA196655 BZW196617:BZW196655 CJS196617:CJS196655 CTO196617:CTO196655 DDK196617:DDK196655 DNG196617:DNG196655 DXC196617:DXC196655 EGY196617:EGY196655 EQU196617:EQU196655 FAQ196617:FAQ196655 FKM196617:FKM196655 FUI196617:FUI196655 GEE196617:GEE196655 GOA196617:GOA196655 GXW196617:GXW196655 HHS196617:HHS196655 HRO196617:HRO196655 IBK196617:IBK196655 ILG196617:ILG196655 IVC196617:IVC196655 JEY196617:JEY196655 JOU196617:JOU196655 JYQ196617:JYQ196655 KIM196617:KIM196655 KSI196617:KSI196655 LCE196617:LCE196655 LMA196617:LMA196655 LVW196617:LVW196655 MFS196617:MFS196655 MPO196617:MPO196655 MZK196617:MZK196655 NJG196617:NJG196655 NTC196617:NTC196655 OCY196617:OCY196655 OMU196617:OMU196655 OWQ196617:OWQ196655 PGM196617:PGM196655 PQI196617:PQI196655 QAE196617:QAE196655 QKA196617:QKA196655 QTW196617:QTW196655 RDS196617:RDS196655 RNO196617:RNO196655 RXK196617:RXK196655 SHG196617:SHG196655 SRC196617:SRC196655 TAY196617:TAY196655 TKU196617:TKU196655 TUQ196617:TUQ196655 UEM196617:UEM196655 UOI196617:UOI196655 UYE196617:UYE196655 VIA196617:VIA196655 VRW196617:VRW196655 WBS196617:WBS196655 WLO196617:WLO196655 WVK196617:WVK196655 IY262153:IY262191 SU262153:SU262191 ACQ262153:ACQ262191 AMM262153:AMM262191 AWI262153:AWI262191 BGE262153:BGE262191 BQA262153:BQA262191 BZW262153:BZW262191 CJS262153:CJS262191 CTO262153:CTO262191 DDK262153:DDK262191 DNG262153:DNG262191 DXC262153:DXC262191 EGY262153:EGY262191 EQU262153:EQU262191 FAQ262153:FAQ262191 FKM262153:FKM262191 FUI262153:FUI262191 GEE262153:GEE262191 GOA262153:GOA262191 GXW262153:GXW262191 HHS262153:HHS262191 HRO262153:HRO262191 IBK262153:IBK262191 ILG262153:ILG262191 IVC262153:IVC262191 JEY262153:JEY262191 JOU262153:JOU262191 JYQ262153:JYQ262191 KIM262153:KIM262191 KSI262153:KSI262191 LCE262153:LCE262191 LMA262153:LMA262191 LVW262153:LVW262191 MFS262153:MFS262191 MPO262153:MPO262191 MZK262153:MZK262191 NJG262153:NJG262191 NTC262153:NTC262191 OCY262153:OCY262191 OMU262153:OMU262191 OWQ262153:OWQ262191 PGM262153:PGM262191 PQI262153:PQI262191 QAE262153:QAE262191 QKA262153:QKA262191 QTW262153:QTW262191 RDS262153:RDS262191 RNO262153:RNO262191 RXK262153:RXK262191 SHG262153:SHG262191 SRC262153:SRC262191 TAY262153:TAY262191 TKU262153:TKU262191 TUQ262153:TUQ262191 UEM262153:UEM262191 UOI262153:UOI262191 UYE262153:UYE262191 VIA262153:VIA262191 VRW262153:VRW262191 WBS262153:WBS262191 WLO262153:WLO262191 WVK262153:WVK262191 IY327689:IY327727 SU327689:SU327727 ACQ327689:ACQ327727 AMM327689:AMM327727 AWI327689:AWI327727 BGE327689:BGE327727 BQA327689:BQA327727 BZW327689:BZW327727 CJS327689:CJS327727 CTO327689:CTO327727 DDK327689:DDK327727 DNG327689:DNG327727 DXC327689:DXC327727 EGY327689:EGY327727 EQU327689:EQU327727 FAQ327689:FAQ327727 FKM327689:FKM327727 FUI327689:FUI327727 GEE327689:GEE327727 GOA327689:GOA327727 GXW327689:GXW327727 HHS327689:HHS327727 HRO327689:HRO327727 IBK327689:IBK327727 ILG327689:ILG327727 IVC327689:IVC327727 JEY327689:JEY327727 JOU327689:JOU327727 JYQ327689:JYQ327727 KIM327689:KIM327727 KSI327689:KSI327727 LCE327689:LCE327727 LMA327689:LMA327727 LVW327689:LVW327727 MFS327689:MFS327727 MPO327689:MPO327727 MZK327689:MZK327727 NJG327689:NJG327727 NTC327689:NTC327727 OCY327689:OCY327727 OMU327689:OMU327727 OWQ327689:OWQ327727 PGM327689:PGM327727 PQI327689:PQI327727 QAE327689:QAE327727 QKA327689:QKA327727 QTW327689:QTW327727 RDS327689:RDS327727 RNO327689:RNO327727 RXK327689:RXK327727 SHG327689:SHG327727 SRC327689:SRC327727 TAY327689:TAY327727 TKU327689:TKU327727 TUQ327689:TUQ327727 UEM327689:UEM327727 UOI327689:UOI327727 UYE327689:UYE327727 VIA327689:VIA327727 VRW327689:VRW327727 WBS327689:WBS327727 WLO327689:WLO327727 WVK327689:WVK327727 IY393225:IY393263 SU393225:SU393263 ACQ393225:ACQ393263 AMM393225:AMM393263 AWI393225:AWI393263 BGE393225:BGE393263 BQA393225:BQA393263 BZW393225:BZW393263 CJS393225:CJS393263 CTO393225:CTO393263 DDK393225:DDK393263 DNG393225:DNG393263 DXC393225:DXC393263 EGY393225:EGY393263 EQU393225:EQU393263 FAQ393225:FAQ393263 FKM393225:FKM393263 FUI393225:FUI393263 GEE393225:GEE393263 GOA393225:GOA393263 GXW393225:GXW393263 HHS393225:HHS393263 HRO393225:HRO393263 IBK393225:IBK393263 ILG393225:ILG393263 IVC393225:IVC393263 JEY393225:JEY393263 JOU393225:JOU393263 JYQ393225:JYQ393263 KIM393225:KIM393263 KSI393225:KSI393263 LCE393225:LCE393263 LMA393225:LMA393263 LVW393225:LVW393263 MFS393225:MFS393263 MPO393225:MPO393263 MZK393225:MZK393263 NJG393225:NJG393263 NTC393225:NTC393263 OCY393225:OCY393263 OMU393225:OMU393263 OWQ393225:OWQ393263 PGM393225:PGM393263 PQI393225:PQI393263 QAE393225:QAE393263 QKA393225:QKA393263 QTW393225:QTW393263 RDS393225:RDS393263 RNO393225:RNO393263 RXK393225:RXK393263 SHG393225:SHG393263 SRC393225:SRC393263 TAY393225:TAY393263 TKU393225:TKU393263 TUQ393225:TUQ393263 UEM393225:UEM393263 UOI393225:UOI393263 UYE393225:UYE393263 VIA393225:VIA393263 VRW393225:VRW393263 WBS393225:WBS393263 WLO393225:WLO393263 WVK393225:WVK393263 IY458761:IY458799 SU458761:SU458799 ACQ458761:ACQ458799 AMM458761:AMM458799 AWI458761:AWI458799 BGE458761:BGE458799 BQA458761:BQA458799 BZW458761:BZW458799 CJS458761:CJS458799 CTO458761:CTO458799 DDK458761:DDK458799 DNG458761:DNG458799 DXC458761:DXC458799 EGY458761:EGY458799 EQU458761:EQU458799 FAQ458761:FAQ458799 FKM458761:FKM458799 FUI458761:FUI458799 GEE458761:GEE458799 GOA458761:GOA458799 GXW458761:GXW458799 HHS458761:HHS458799 HRO458761:HRO458799 IBK458761:IBK458799 ILG458761:ILG458799 IVC458761:IVC458799 JEY458761:JEY458799 JOU458761:JOU458799 JYQ458761:JYQ458799 KIM458761:KIM458799 KSI458761:KSI458799 LCE458761:LCE458799 LMA458761:LMA458799 LVW458761:LVW458799 MFS458761:MFS458799 MPO458761:MPO458799 MZK458761:MZK458799 NJG458761:NJG458799 NTC458761:NTC458799 OCY458761:OCY458799 OMU458761:OMU458799 OWQ458761:OWQ458799 PGM458761:PGM458799 PQI458761:PQI458799 QAE458761:QAE458799 QKA458761:QKA458799 QTW458761:QTW458799 RDS458761:RDS458799 RNO458761:RNO458799 RXK458761:RXK458799 SHG458761:SHG458799 SRC458761:SRC458799 TAY458761:TAY458799 TKU458761:TKU458799 TUQ458761:TUQ458799 UEM458761:UEM458799 UOI458761:UOI458799 UYE458761:UYE458799 VIA458761:VIA458799 VRW458761:VRW458799 WBS458761:WBS458799 WLO458761:WLO458799 WVK458761:WVK458799 IY524297:IY524335 SU524297:SU524335 ACQ524297:ACQ524335 AMM524297:AMM524335 AWI524297:AWI524335 BGE524297:BGE524335 BQA524297:BQA524335 BZW524297:BZW524335 CJS524297:CJS524335 CTO524297:CTO524335 DDK524297:DDK524335 DNG524297:DNG524335 DXC524297:DXC524335 EGY524297:EGY524335 EQU524297:EQU524335 FAQ524297:FAQ524335 FKM524297:FKM524335 FUI524297:FUI524335 GEE524297:GEE524335 GOA524297:GOA524335 GXW524297:GXW524335 HHS524297:HHS524335 HRO524297:HRO524335 IBK524297:IBK524335 ILG524297:ILG524335 IVC524297:IVC524335 JEY524297:JEY524335 JOU524297:JOU524335 JYQ524297:JYQ524335 KIM524297:KIM524335 KSI524297:KSI524335 LCE524297:LCE524335 LMA524297:LMA524335 LVW524297:LVW524335 MFS524297:MFS524335 MPO524297:MPO524335 MZK524297:MZK524335 NJG524297:NJG524335 NTC524297:NTC524335 OCY524297:OCY524335 OMU524297:OMU524335 OWQ524297:OWQ524335 PGM524297:PGM524335 PQI524297:PQI524335 QAE524297:QAE524335 QKA524297:QKA524335 QTW524297:QTW524335 RDS524297:RDS524335 RNO524297:RNO524335 RXK524297:RXK524335 SHG524297:SHG524335 SRC524297:SRC524335 TAY524297:TAY524335 TKU524297:TKU524335 TUQ524297:TUQ524335 UEM524297:UEM524335 UOI524297:UOI524335 UYE524297:UYE524335 VIA524297:VIA524335 VRW524297:VRW524335 WBS524297:WBS524335 WLO524297:WLO524335 WVK524297:WVK524335 IY589833:IY589871 SU589833:SU589871 ACQ589833:ACQ589871 AMM589833:AMM589871 AWI589833:AWI589871 BGE589833:BGE589871 BQA589833:BQA589871 BZW589833:BZW589871 CJS589833:CJS589871 CTO589833:CTO589871 DDK589833:DDK589871 DNG589833:DNG589871 DXC589833:DXC589871 EGY589833:EGY589871 EQU589833:EQU589871 FAQ589833:FAQ589871 FKM589833:FKM589871 FUI589833:FUI589871 GEE589833:GEE589871 GOA589833:GOA589871 GXW589833:GXW589871 HHS589833:HHS589871 HRO589833:HRO589871 IBK589833:IBK589871 ILG589833:ILG589871 IVC589833:IVC589871 JEY589833:JEY589871 JOU589833:JOU589871 JYQ589833:JYQ589871 KIM589833:KIM589871 KSI589833:KSI589871 LCE589833:LCE589871 LMA589833:LMA589871 LVW589833:LVW589871 MFS589833:MFS589871 MPO589833:MPO589871 MZK589833:MZK589871 NJG589833:NJG589871 NTC589833:NTC589871 OCY589833:OCY589871 OMU589833:OMU589871 OWQ589833:OWQ589871 PGM589833:PGM589871 PQI589833:PQI589871 QAE589833:QAE589871 QKA589833:QKA589871 QTW589833:QTW589871 RDS589833:RDS589871 RNO589833:RNO589871 RXK589833:RXK589871 SHG589833:SHG589871 SRC589833:SRC589871 TAY589833:TAY589871 TKU589833:TKU589871 TUQ589833:TUQ589871 UEM589833:UEM589871 UOI589833:UOI589871 UYE589833:UYE589871 VIA589833:VIA589871 VRW589833:VRW589871 WBS589833:WBS589871 WLO589833:WLO589871 WVK589833:WVK589871 IY655369:IY655407 SU655369:SU655407 ACQ655369:ACQ655407 AMM655369:AMM655407 AWI655369:AWI655407 BGE655369:BGE655407 BQA655369:BQA655407 BZW655369:BZW655407 CJS655369:CJS655407 CTO655369:CTO655407 DDK655369:DDK655407 DNG655369:DNG655407 DXC655369:DXC655407 EGY655369:EGY655407 EQU655369:EQU655407 FAQ655369:FAQ655407 FKM655369:FKM655407 FUI655369:FUI655407 GEE655369:GEE655407 GOA655369:GOA655407 GXW655369:GXW655407 HHS655369:HHS655407 HRO655369:HRO655407 IBK655369:IBK655407 ILG655369:ILG655407 IVC655369:IVC655407 JEY655369:JEY655407 JOU655369:JOU655407 JYQ655369:JYQ655407 KIM655369:KIM655407 KSI655369:KSI655407 LCE655369:LCE655407 LMA655369:LMA655407 LVW655369:LVW655407 MFS655369:MFS655407 MPO655369:MPO655407 MZK655369:MZK655407 NJG655369:NJG655407 NTC655369:NTC655407 OCY655369:OCY655407 OMU655369:OMU655407 OWQ655369:OWQ655407 PGM655369:PGM655407 PQI655369:PQI655407 QAE655369:QAE655407 QKA655369:QKA655407 QTW655369:QTW655407 RDS655369:RDS655407 RNO655369:RNO655407 RXK655369:RXK655407 SHG655369:SHG655407 SRC655369:SRC655407 TAY655369:TAY655407 TKU655369:TKU655407 TUQ655369:TUQ655407 UEM655369:UEM655407 UOI655369:UOI655407 UYE655369:UYE655407 VIA655369:VIA655407 VRW655369:VRW655407 WBS655369:WBS655407 WLO655369:WLO655407 WVK655369:WVK655407 IY720905:IY720943 SU720905:SU720943 ACQ720905:ACQ720943 AMM720905:AMM720943 AWI720905:AWI720943 BGE720905:BGE720943 BQA720905:BQA720943 BZW720905:BZW720943 CJS720905:CJS720943 CTO720905:CTO720943 DDK720905:DDK720943 DNG720905:DNG720943 DXC720905:DXC720943 EGY720905:EGY720943 EQU720905:EQU720943 FAQ720905:FAQ720943 FKM720905:FKM720943 FUI720905:FUI720943 GEE720905:GEE720943 GOA720905:GOA720943 GXW720905:GXW720943 HHS720905:HHS720943 HRO720905:HRO720943 IBK720905:IBK720943 ILG720905:ILG720943 IVC720905:IVC720943 JEY720905:JEY720943 JOU720905:JOU720943 JYQ720905:JYQ720943 KIM720905:KIM720943 KSI720905:KSI720943 LCE720905:LCE720943 LMA720905:LMA720943 LVW720905:LVW720943 MFS720905:MFS720943 MPO720905:MPO720943 MZK720905:MZK720943 NJG720905:NJG720943 NTC720905:NTC720943 OCY720905:OCY720943 OMU720905:OMU720943 OWQ720905:OWQ720943 PGM720905:PGM720943 PQI720905:PQI720943 QAE720905:QAE720943 QKA720905:QKA720943 QTW720905:QTW720943 RDS720905:RDS720943 RNO720905:RNO720943 RXK720905:RXK720943 SHG720905:SHG720943 SRC720905:SRC720943 TAY720905:TAY720943 TKU720905:TKU720943 TUQ720905:TUQ720943 UEM720905:UEM720943 UOI720905:UOI720943 UYE720905:UYE720943 VIA720905:VIA720943 VRW720905:VRW720943 WBS720905:WBS720943 WLO720905:WLO720943 WVK720905:WVK720943 IY786441:IY786479 SU786441:SU786479 ACQ786441:ACQ786479 AMM786441:AMM786479 AWI786441:AWI786479 BGE786441:BGE786479 BQA786441:BQA786479 BZW786441:BZW786479 CJS786441:CJS786479 CTO786441:CTO786479 DDK786441:DDK786479 DNG786441:DNG786479 DXC786441:DXC786479 EGY786441:EGY786479 EQU786441:EQU786479 FAQ786441:FAQ786479 FKM786441:FKM786479 FUI786441:FUI786479 GEE786441:GEE786479 GOA786441:GOA786479 GXW786441:GXW786479 HHS786441:HHS786479 HRO786441:HRO786479 IBK786441:IBK786479 ILG786441:ILG786479 IVC786441:IVC786479 JEY786441:JEY786479 JOU786441:JOU786479 JYQ786441:JYQ786479 KIM786441:KIM786479 KSI786441:KSI786479 LCE786441:LCE786479 LMA786441:LMA786479 LVW786441:LVW786479 MFS786441:MFS786479 MPO786441:MPO786479 MZK786441:MZK786479 NJG786441:NJG786479 NTC786441:NTC786479 OCY786441:OCY786479 OMU786441:OMU786479 OWQ786441:OWQ786479 PGM786441:PGM786479 PQI786441:PQI786479 QAE786441:QAE786479 QKA786441:QKA786479 QTW786441:QTW786479 RDS786441:RDS786479 RNO786441:RNO786479 RXK786441:RXK786479 SHG786441:SHG786479 SRC786441:SRC786479 TAY786441:TAY786479 TKU786441:TKU786479 TUQ786441:TUQ786479 UEM786441:UEM786479 UOI786441:UOI786479 UYE786441:UYE786479 VIA786441:VIA786479 VRW786441:VRW786479 WBS786441:WBS786479 WLO786441:WLO786479 WVK786441:WVK786479 IY851977:IY852015 SU851977:SU852015 ACQ851977:ACQ852015 AMM851977:AMM852015 AWI851977:AWI852015 BGE851977:BGE852015 BQA851977:BQA852015 BZW851977:BZW852015 CJS851977:CJS852015 CTO851977:CTO852015 DDK851977:DDK852015 DNG851977:DNG852015 DXC851977:DXC852015 EGY851977:EGY852015 EQU851977:EQU852015 FAQ851977:FAQ852015 FKM851977:FKM852015 FUI851977:FUI852015 GEE851977:GEE852015 GOA851977:GOA852015 GXW851977:GXW852015 HHS851977:HHS852015 HRO851977:HRO852015 IBK851977:IBK852015 ILG851977:ILG852015 IVC851977:IVC852015 JEY851977:JEY852015 JOU851977:JOU852015 JYQ851977:JYQ852015 KIM851977:KIM852015 KSI851977:KSI852015 LCE851977:LCE852015 LMA851977:LMA852015 LVW851977:LVW852015 MFS851977:MFS852015 MPO851977:MPO852015 MZK851977:MZK852015 NJG851977:NJG852015 NTC851977:NTC852015 OCY851977:OCY852015 OMU851977:OMU852015 OWQ851977:OWQ852015 PGM851977:PGM852015 PQI851977:PQI852015 QAE851977:QAE852015 QKA851977:QKA852015 QTW851977:QTW852015 RDS851977:RDS852015 RNO851977:RNO852015 RXK851977:RXK852015 SHG851977:SHG852015 SRC851977:SRC852015 TAY851977:TAY852015 TKU851977:TKU852015 TUQ851977:TUQ852015 UEM851977:UEM852015 UOI851977:UOI852015 UYE851977:UYE852015 VIA851977:VIA852015 VRW851977:VRW852015 WBS851977:WBS852015 WLO851977:WLO852015 WVK851977:WVK852015 IY917513:IY917551 SU917513:SU917551 ACQ917513:ACQ917551 AMM917513:AMM917551 AWI917513:AWI917551 BGE917513:BGE917551 BQA917513:BQA917551 BZW917513:BZW917551 CJS917513:CJS917551 CTO917513:CTO917551 DDK917513:DDK917551 DNG917513:DNG917551 DXC917513:DXC917551 EGY917513:EGY917551 EQU917513:EQU917551 FAQ917513:FAQ917551 FKM917513:FKM917551 FUI917513:FUI917551 GEE917513:GEE917551 GOA917513:GOA917551 GXW917513:GXW917551 HHS917513:HHS917551 HRO917513:HRO917551 IBK917513:IBK917551 ILG917513:ILG917551 IVC917513:IVC917551 JEY917513:JEY917551 JOU917513:JOU917551 JYQ917513:JYQ917551 KIM917513:KIM917551 KSI917513:KSI917551 LCE917513:LCE917551 LMA917513:LMA917551 LVW917513:LVW917551 MFS917513:MFS917551 MPO917513:MPO917551 MZK917513:MZK917551 NJG917513:NJG917551 NTC917513:NTC917551 OCY917513:OCY917551 OMU917513:OMU917551 OWQ917513:OWQ917551 PGM917513:PGM917551 PQI917513:PQI917551 QAE917513:QAE917551 QKA917513:QKA917551 QTW917513:QTW917551 RDS917513:RDS917551 RNO917513:RNO917551 RXK917513:RXK917551 SHG917513:SHG917551 SRC917513:SRC917551 TAY917513:TAY917551 TKU917513:TKU917551 TUQ917513:TUQ917551 UEM917513:UEM917551 UOI917513:UOI917551 UYE917513:UYE917551 VIA917513:VIA917551 VRW917513:VRW917551 WBS917513:WBS917551 WLO917513:WLO917551 WVK917513:WVK917551 IY983049:IY983087 SU983049:SU983087 ACQ983049:ACQ983087 AMM983049:AMM983087 AWI983049:AWI983087 BGE983049:BGE983087 BQA983049:BQA983087 BZW983049:BZW983087 CJS983049:CJS983087 CTO983049:CTO983087 DDK983049:DDK983087 DNG983049:DNG983087 DXC983049:DXC983087 EGY983049:EGY983087 EQU983049:EQU983087 FAQ983049:FAQ983087 FKM983049:FKM983087 FUI983049:FUI983087 GEE983049:GEE983087 GOA983049:GOA983087 GXW983049:GXW983087 HHS983049:HHS983087 HRO983049:HRO983087 IBK983049:IBK983087 ILG983049:ILG983087 IVC983049:IVC983087 JEY983049:JEY983087 JOU983049:JOU983087 JYQ983049:JYQ983087 KIM983049:KIM983087 KSI983049:KSI983087 LCE983049:LCE983087 LMA983049:LMA983087 LVW983049:LVW983087 MFS983049:MFS983087 MPO983049:MPO983087 MZK983049:MZK983087 NJG983049:NJG983087 NTC983049:NTC983087 OCY983049:OCY983087 OMU983049:OMU983087 OWQ983049:OWQ983087 PGM983049:PGM983087 PQI983049:PQI983087 QAE983049:QAE983087 QKA983049:QKA983087 QTW983049:QTW983087 RDS983049:RDS983087 RNO983049:RNO983087 RXK983049:RXK983087 SHG983049:SHG983087 SRC983049:SRC983087 TAY983049:TAY983087 TKU983049:TKU983087 TUQ983049:TUQ983087 UEM983049:UEM983087 UOI983049:UOI983087 UYE983049:UYE983087 VIA983049:VIA983087 VRW983049:VRW983087 WBS983049:WBS983087 WLO983049:WLO983087 WVK983049:WVK983087 D983049:D983087 D917513:D917551 D851977:D852015 D786441:D786479 D720905:D720943 D655369:D655407 D589833:D589871 D524297:D524335 D458761:D458799 D393225:D393263 D327689:D327727 D262153:D262191 D196617:D196655 D131081:D131119 D65545:D65583 D9:D47">
      <formula1>$D$61:$D$395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IZ10:IZ47 SV10:SV47 ACR10:ACR47 AMN10:AMN47 AWJ10:AWJ47 BGF10:BGF47 BQB10:BQB47 BZX10:BZX47 CJT10:CJT47 CTP10:CTP47 DDL10:DDL47 DNH10:DNH47 DXD10:DXD47 EGZ10:EGZ47 EQV10:EQV47 FAR10:FAR47 FKN10:FKN47 FUJ10:FUJ47 GEF10:GEF47 GOB10:GOB47 GXX10:GXX47 HHT10:HHT47 HRP10:HRP47 IBL10:IBL47 ILH10:ILH47 IVD10:IVD47 JEZ10:JEZ47 JOV10:JOV47 JYR10:JYR47 KIN10:KIN47 KSJ10:KSJ47 LCF10:LCF47 LMB10:LMB47 LVX10:LVX47 MFT10:MFT47 MPP10:MPP47 MZL10:MZL47 NJH10:NJH47 NTD10:NTD47 OCZ10:OCZ47 OMV10:OMV47 OWR10:OWR47 PGN10:PGN47 PQJ10:PQJ47 QAF10:QAF47 QKB10:QKB47 QTX10:QTX47 RDT10:RDT47 RNP10:RNP47 RXL10:RXL47 SHH10:SHH47 SRD10:SRD47 TAZ10:TAZ47 TKV10:TKV47 TUR10:TUR47 UEN10:UEN47 UOJ10:UOJ47 UYF10:UYF47 VIB10:VIB47 VRX10:VRX47 WBT10:WBT47 WLP10:WLP47 WVL10:WVL47 IZ65546:IZ65583 SV65546:SV65583 ACR65546:ACR65583 AMN65546:AMN65583 AWJ65546:AWJ65583 BGF65546:BGF65583 BQB65546:BQB65583 BZX65546:BZX65583 CJT65546:CJT65583 CTP65546:CTP65583 DDL65546:DDL65583 DNH65546:DNH65583 DXD65546:DXD65583 EGZ65546:EGZ65583 EQV65546:EQV65583 FAR65546:FAR65583 FKN65546:FKN65583 FUJ65546:FUJ65583 GEF65546:GEF65583 GOB65546:GOB65583 GXX65546:GXX65583 HHT65546:HHT65583 HRP65546:HRP65583 IBL65546:IBL65583 ILH65546:ILH65583 IVD65546:IVD65583 JEZ65546:JEZ65583 JOV65546:JOV65583 JYR65546:JYR65583 KIN65546:KIN65583 KSJ65546:KSJ65583 LCF65546:LCF65583 LMB65546:LMB65583 LVX65546:LVX65583 MFT65546:MFT65583 MPP65546:MPP65583 MZL65546:MZL65583 NJH65546:NJH65583 NTD65546:NTD65583 OCZ65546:OCZ65583 OMV65546:OMV65583 OWR65546:OWR65583 PGN65546:PGN65583 PQJ65546:PQJ65583 QAF65546:QAF65583 QKB65546:QKB65583 QTX65546:QTX65583 RDT65546:RDT65583 RNP65546:RNP65583 RXL65546:RXL65583 SHH65546:SHH65583 SRD65546:SRD65583 TAZ65546:TAZ65583 TKV65546:TKV65583 TUR65546:TUR65583 UEN65546:UEN65583 UOJ65546:UOJ65583 UYF65546:UYF65583 VIB65546:VIB65583 VRX65546:VRX65583 WBT65546:WBT65583 WLP65546:WLP65583 WVL65546:WVL65583 IZ131082:IZ131119 SV131082:SV131119 ACR131082:ACR131119 AMN131082:AMN131119 AWJ131082:AWJ131119 BGF131082:BGF131119 BQB131082:BQB131119 BZX131082:BZX131119 CJT131082:CJT131119 CTP131082:CTP131119 DDL131082:DDL131119 DNH131082:DNH131119 DXD131082:DXD131119 EGZ131082:EGZ131119 EQV131082:EQV131119 FAR131082:FAR131119 FKN131082:FKN131119 FUJ131082:FUJ131119 GEF131082:GEF131119 GOB131082:GOB131119 GXX131082:GXX131119 HHT131082:HHT131119 HRP131082:HRP131119 IBL131082:IBL131119 ILH131082:ILH131119 IVD131082:IVD131119 JEZ131082:JEZ131119 JOV131082:JOV131119 JYR131082:JYR131119 KIN131082:KIN131119 KSJ131082:KSJ131119 LCF131082:LCF131119 LMB131082:LMB131119 LVX131082:LVX131119 MFT131082:MFT131119 MPP131082:MPP131119 MZL131082:MZL131119 NJH131082:NJH131119 NTD131082:NTD131119 OCZ131082:OCZ131119 OMV131082:OMV131119 OWR131082:OWR131119 PGN131082:PGN131119 PQJ131082:PQJ131119 QAF131082:QAF131119 QKB131082:QKB131119 QTX131082:QTX131119 RDT131082:RDT131119 RNP131082:RNP131119 RXL131082:RXL131119 SHH131082:SHH131119 SRD131082:SRD131119 TAZ131082:TAZ131119 TKV131082:TKV131119 TUR131082:TUR131119 UEN131082:UEN131119 UOJ131082:UOJ131119 UYF131082:UYF131119 VIB131082:VIB131119 VRX131082:VRX131119 WBT131082:WBT131119 WLP131082:WLP131119 WVL131082:WVL131119 IZ196618:IZ196655 SV196618:SV196655 ACR196618:ACR196655 AMN196618:AMN196655 AWJ196618:AWJ196655 BGF196618:BGF196655 BQB196618:BQB196655 BZX196618:BZX196655 CJT196618:CJT196655 CTP196618:CTP196655 DDL196618:DDL196655 DNH196618:DNH196655 DXD196618:DXD196655 EGZ196618:EGZ196655 EQV196618:EQV196655 FAR196618:FAR196655 FKN196618:FKN196655 FUJ196618:FUJ196655 GEF196618:GEF196655 GOB196618:GOB196655 GXX196618:GXX196655 HHT196618:HHT196655 HRP196618:HRP196655 IBL196618:IBL196655 ILH196618:ILH196655 IVD196618:IVD196655 JEZ196618:JEZ196655 JOV196618:JOV196655 JYR196618:JYR196655 KIN196618:KIN196655 KSJ196618:KSJ196655 LCF196618:LCF196655 LMB196618:LMB196655 LVX196618:LVX196655 MFT196618:MFT196655 MPP196618:MPP196655 MZL196618:MZL196655 NJH196618:NJH196655 NTD196618:NTD196655 OCZ196618:OCZ196655 OMV196618:OMV196655 OWR196618:OWR196655 PGN196618:PGN196655 PQJ196618:PQJ196655 QAF196618:QAF196655 QKB196618:QKB196655 QTX196618:QTX196655 RDT196618:RDT196655 RNP196618:RNP196655 RXL196618:RXL196655 SHH196618:SHH196655 SRD196618:SRD196655 TAZ196618:TAZ196655 TKV196618:TKV196655 TUR196618:TUR196655 UEN196618:UEN196655 UOJ196618:UOJ196655 UYF196618:UYF196655 VIB196618:VIB196655 VRX196618:VRX196655 WBT196618:WBT196655 WLP196618:WLP196655 WVL196618:WVL196655 IZ262154:IZ262191 SV262154:SV262191 ACR262154:ACR262191 AMN262154:AMN262191 AWJ262154:AWJ262191 BGF262154:BGF262191 BQB262154:BQB262191 BZX262154:BZX262191 CJT262154:CJT262191 CTP262154:CTP262191 DDL262154:DDL262191 DNH262154:DNH262191 DXD262154:DXD262191 EGZ262154:EGZ262191 EQV262154:EQV262191 FAR262154:FAR262191 FKN262154:FKN262191 FUJ262154:FUJ262191 GEF262154:GEF262191 GOB262154:GOB262191 GXX262154:GXX262191 HHT262154:HHT262191 HRP262154:HRP262191 IBL262154:IBL262191 ILH262154:ILH262191 IVD262154:IVD262191 JEZ262154:JEZ262191 JOV262154:JOV262191 JYR262154:JYR262191 KIN262154:KIN262191 KSJ262154:KSJ262191 LCF262154:LCF262191 LMB262154:LMB262191 LVX262154:LVX262191 MFT262154:MFT262191 MPP262154:MPP262191 MZL262154:MZL262191 NJH262154:NJH262191 NTD262154:NTD262191 OCZ262154:OCZ262191 OMV262154:OMV262191 OWR262154:OWR262191 PGN262154:PGN262191 PQJ262154:PQJ262191 QAF262154:QAF262191 QKB262154:QKB262191 QTX262154:QTX262191 RDT262154:RDT262191 RNP262154:RNP262191 RXL262154:RXL262191 SHH262154:SHH262191 SRD262154:SRD262191 TAZ262154:TAZ262191 TKV262154:TKV262191 TUR262154:TUR262191 UEN262154:UEN262191 UOJ262154:UOJ262191 UYF262154:UYF262191 VIB262154:VIB262191 VRX262154:VRX262191 WBT262154:WBT262191 WLP262154:WLP262191 WVL262154:WVL262191 IZ327690:IZ327727 SV327690:SV327727 ACR327690:ACR327727 AMN327690:AMN327727 AWJ327690:AWJ327727 BGF327690:BGF327727 BQB327690:BQB327727 BZX327690:BZX327727 CJT327690:CJT327727 CTP327690:CTP327727 DDL327690:DDL327727 DNH327690:DNH327727 DXD327690:DXD327727 EGZ327690:EGZ327727 EQV327690:EQV327727 FAR327690:FAR327727 FKN327690:FKN327727 FUJ327690:FUJ327727 GEF327690:GEF327727 GOB327690:GOB327727 GXX327690:GXX327727 HHT327690:HHT327727 HRP327690:HRP327727 IBL327690:IBL327727 ILH327690:ILH327727 IVD327690:IVD327727 JEZ327690:JEZ327727 JOV327690:JOV327727 JYR327690:JYR327727 KIN327690:KIN327727 KSJ327690:KSJ327727 LCF327690:LCF327727 LMB327690:LMB327727 LVX327690:LVX327727 MFT327690:MFT327727 MPP327690:MPP327727 MZL327690:MZL327727 NJH327690:NJH327727 NTD327690:NTD327727 OCZ327690:OCZ327727 OMV327690:OMV327727 OWR327690:OWR327727 PGN327690:PGN327727 PQJ327690:PQJ327727 QAF327690:QAF327727 QKB327690:QKB327727 QTX327690:QTX327727 RDT327690:RDT327727 RNP327690:RNP327727 RXL327690:RXL327727 SHH327690:SHH327727 SRD327690:SRD327727 TAZ327690:TAZ327727 TKV327690:TKV327727 TUR327690:TUR327727 UEN327690:UEN327727 UOJ327690:UOJ327727 UYF327690:UYF327727 VIB327690:VIB327727 VRX327690:VRX327727 WBT327690:WBT327727 WLP327690:WLP327727 WVL327690:WVL327727 IZ393226:IZ393263 SV393226:SV393263 ACR393226:ACR393263 AMN393226:AMN393263 AWJ393226:AWJ393263 BGF393226:BGF393263 BQB393226:BQB393263 BZX393226:BZX393263 CJT393226:CJT393263 CTP393226:CTP393263 DDL393226:DDL393263 DNH393226:DNH393263 DXD393226:DXD393263 EGZ393226:EGZ393263 EQV393226:EQV393263 FAR393226:FAR393263 FKN393226:FKN393263 FUJ393226:FUJ393263 GEF393226:GEF393263 GOB393226:GOB393263 GXX393226:GXX393263 HHT393226:HHT393263 HRP393226:HRP393263 IBL393226:IBL393263 ILH393226:ILH393263 IVD393226:IVD393263 JEZ393226:JEZ393263 JOV393226:JOV393263 JYR393226:JYR393263 KIN393226:KIN393263 KSJ393226:KSJ393263 LCF393226:LCF393263 LMB393226:LMB393263 LVX393226:LVX393263 MFT393226:MFT393263 MPP393226:MPP393263 MZL393226:MZL393263 NJH393226:NJH393263 NTD393226:NTD393263 OCZ393226:OCZ393263 OMV393226:OMV393263 OWR393226:OWR393263 PGN393226:PGN393263 PQJ393226:PQJ393263 QAF393226:QAF393263 QKB393226:QKB393263 QTX393226:QTX393263 RDT393226:RDT393263 RNP393226:RNP393263 RXL393226:RXL393263 SHH393226:SHH393263 SRD393226:SRD393263 TAZ393226:TAZ393263 TKV393226:TKV393263 TUR393226:TUR393263 UEN393226:UEN393263 UOJ393226:UOJ393263 UYF393226:UYF393263 VIB393226:VIB393263 VRX393226:VRX393263 WBT393226:WBT393263 WLP393226:WLP393263 WVL393226:WVL393263 IZ458762:IZ458799 SV458762:SV458799 ACR458762:ACR458799 AMN458762:AMN458799 AWJ458762:AWJ458799 BGF458762:BGF458799 BQB458762:BQB458799 BZX458762:BZX458799 CJT458762:CJT458799 CTP458762:CTP458799 DDL458762:DDL458799 DNH458762:DNH458799 DXD458762:DXD458799 EGZ458762:EGZ458799 EQV458762:EQV458799 FAR458762:FAR458799 FKN458762:FKN458799 FUJ458762:FUJ458799 GEF458762:GEF458799 GOB458762:GOB458799 GXX458762:GXX458799 HHT458762:HHT458799 HRP458762:HRP458799 IBL458762:IBL458799 ILH458762:ILH458799 IVD458762:IVD458799 JEZ458762:JEZ458799 JOV458762:JOV458799 JYR458762:JYR458799 KIN458762:KIN458799 KSJ458762:KSJ458799 LCF458762:LCF458799 LMB458762:LMB458799 LVX458762:LVX458799 MFT458762:MFT458799 MPP458762:MPP458799 MZL458762:MZL458799 NJH458762:NJH458799 NTD458762:NTD458799 OCZ458762:OCZ458799 OMV458762:OMV458799 OWR458762:OWR458799 PGN458762:PGN458799 PQJ458762:PQJ458799 QAF458762:QAF458799 QKB458762:QKB458799 QTX458762:QTX458799 RDT458762:RDT458799 RNP458762:RNP458799 RXL458762:RXL458799 SHH458762:SHH458799 SRD458762:SRD458799 TAZ458762:TAZ458799 TKV458762:TKV458799 TUR458762:TUR458799 UEN458762:UEN458799 UOJ458762:UOJ458799 UYF458762:UYF458799 VIB458762:VIB458799 VRX458762:VRX458799 WBT458762:WBT458799 WLP458762:WLP458799 WVL458762:WVL458799 IZ524298:IZ524335 SV524298:SV524335 ACR524298:ACR524335 AMN524298:AMN524335 AWJ524298:AWJ524335 BGF524298:BGF524335 BQB524298:BQB524335 BZX524298:BZX524335 CJT524298:CJT524335 CTP524298:CTP524335 DDL524298:DDL524335 DNH524298:DNH524335 DXD524298:DXD524335 EGZ524298:EGZ524335 EQV524298:EQV524335 FAR524298:FAR524335 FKN524298:FKN524335 FUJ524298:FUJ524335 GEF524298:GEF524335 GOB524298:GOB524335 GXX524298:GXX524335 HHT524298:HHT524335 HRP524298:HRP524335 IBL524298:IBL524335 ILH524298:ILH524335 IVD524298:IVD524335 JEZ524298:JEZ524335 JOV524298:JOV524335 JYR524298:JYR524335 KIN524298:KIN524335 KSJ524298:KSJ524335 LCF524298:LCF524335 LMB524298:LMB524335 LVX524298:LVX524335 MFT524298:MFT524335 MPP524298:MPP524335 MZL524298:MZL524335 NJH524298:NJH524335 NTD524298:NTD524335 OCZ524298:OCZ524335 OMV524298:OMV524335 OWR524298:OWR524335 PGN524298:PGN524335 PQJ524298:PQJ524335 QAF524298:QAF524335 QKB524298:QKB524335 QTX524298:QTX524335 RDT524298:RDT524335 RNP524298:RNP524335 RXL524298:RXL524335 SHH524298:SHH524335 SRD524298:SRD524335 TAZ524298:TAZ524335 TKV524298:TKV524335 TUR524298:TUR524335 UEN524298:UEN524335 UOJ524298:UOJ524335 UYF524298:UYF524335 VIB524298:VIB524335 VRX524298:VRX524335 WBT524298:WBT524335 WLP524298:WLP524335 WVL524298:WVL524335 IZ589834:IZ589871 SV589834:SV589871 ACR589834:ACR589871 AMN589834:AMN589871 AWJ589834:AWJ589871 BGF589834:BGF589871 BQB589834:BQB589871 BZX589834:BZX589871 CJT589834:CJT589871 CTP589834:CTP589871 DDL589834:DDL589871 DNH589834:DNH589871 DXD589834:DXD589871 EGZ589834:EGZ589871 EQV589834:EQV589871 FAR589834:FAR589871 FKN589834:FKN589871 FUJ589834:FUJ589871 GEF589834:GEF589871 GOB589834:GOB589871 GXX589834:GXX589871 HHT589834:HHT589871 HRP589834:HRP589871 IBL589834:IBL589871 ILH589834:ILH589871 IVD589834:IVD589871 JEZ589834:JEZ589871 JOV589834:JOV589871 JYR589834:JYR589871 KIN589834:KIN589871 KSJ589834:KSJ589871 LCF589834:LCF589871 LMB589834:LMB589871 LVX589834:LVX589871 MFT589834:MFT589871 MPP589834:MPP589871 MZL589834:MZL589871 NJH589834:NJH589871 NTD589834:NTD589871 OCZ589834:OCZ589871 OMV589834:OMV589871 OWR589834:OWR589871 PGN589834:PGN589871 PQJ589834:PQJ589871 QAF589834:QAF589871 QKB589834:QKB589871 QTX589834:QTX589871 RDT589834:RDT589871 RNP589834:RNP589871 RXL589834:RXL589871 SHH589834:SHH589871 SRD589834:SRD589871 TAZ589834:TAZ589871 TKV589834:TKV589871 TUR589834:TUR589871 UEN589834:UEN589871 UOJ589834:UOJ589871 UYF589834:UYF589871 VIB589834:VIB589871 VRX589834:VRX589871 WBT589834:WBT589871 WLP589834:WLP589871 WVL589834:WVL589871 IZ655370:IZ655407 SV655370:SV655407 ACR655370:ACR655407 AMN655370:AMN655407 AWJ655370:AWJ655407 BGF655370:BGF655407 BQB655370:BQB655407 BZX655370:BZX655407 CJT655370:CJT655407 CTP655370:CTP655407 DDL655370:DDL655407 DNH655370:DNH655407 DXD655370:DXD655407 EGZ655370:EGZ655407 EQV655370:EQV655407 FAR655370:FAR655407 FKN655370:FKN655407 FUJ655370:FUJ655407 GEF655370:GEF655407 GOB655370:GOB655407 GXX655370:GXX655407 HHT655370:HHT655407 HRP655370:HRP655407 IBL655370:IBL655407 ILH655370:ILH655407 IVD655370:IVD655407 JEZ655370:JEZ655407 JOV655370:JOV655407 JYR655370:JYR655407 KIN655370:KIN655407 KSJ655370:KSJ655407 LCF655370:LCF655407 LMB655370:LMB655407 LVX655370:LVX655407 MFT655370:MFT655407 MPP655370:MPP655407 MZL655370:MZL655407 NJH655370:NJH655407 NTD655370:NTD655407 OCZ655370:OCZ655407 OMV655370:OMV655407 OWR655370:OWR655407 PGN655370:PGN655407 PQJ655370:PQJ655407 QAF655370:QAF655407 QKB655370:QKB655407 QTX655370:QTX655407 RDT655370:RDT655407 RNP655370:RNP655407 RXL655370:RXL655407 SHH655370:SHH655407 SRD655370:SRD655407 TAZ655370:TAZ655407 TKV655370:TKV655407 TUR655370:TUR655407 UEN655370:UEN655407 UOJ655370:UOJ655407 UYF655370:UYF655407 VIB655370:VIB655407 VRX655370:VRX655407 WBT655370:WBT655407 WLP655370:WLP655407 WVL655370:WVL655407 IZ720906:IZ720943 SV720906:SV720943 ACR720906:ACR720943 AMN720906:AMN720943 AWJ720906:AWJ720943 BGF720906:BGF720943 BQB720906:BQB720943 BZX720906:BZX720943 CJT720906:CJT720943 CTP720906:CTP720943 DDL720906:DDL720943 DNH720906:DNH720943 DXD720906:DXD720943 EGZ720906:EGZ720943 EQV720906:EQV720943 FAR720906:FAR720943 FKN720906:FKN720943 FUJ720906:FUJ720943 GEF720906:GEF720943 GOB720906:GOB720943 GXX720906:GXX720943 HHT720906:HHT720943 HRP720906:HRP720943 IBL720906:IBL720943 ILH720906:ILH720943 IVD720906:IVD720943 JEZ720906:JEZ720943 JOV720906:JOV720943 JYR720906:JYR720943 KIN720906:KIN720943 KSJ720906:KSJ720943 LCF720906:LCF720943 LMB720906:LMB720943 LVX720906:LVX720943 MFT720906:MFT720943 MPP720906:MPP720943 MZL720906:MZL720943 NJH720906:NJH720943 NTD720906:NTD720943 OCZ720906:OCZ720943 OMV720906:OMV720943 OWR720906:OWR720943 PGN720906:PGN720943 PQJ720906:PQJ720943 QAF720906:QAF720943 QKB720906:QKB720943 QTX720906:QTX720943 RDT720906:RDT720943 RNP720906:RNP720943 RXL720906:RXL720943 SHH720906:SHH720943 SRD720906:SRD720943 TAZ720906:TAZ720943 TKV720906:TKV720943 TUR720906:TUR720943 UEN720906:UEN720943 UOJ720906:UOJ720943 UYF720906:UYF720943 VIB720906:VIB720943 VRX720906:VRX720943 WBT720906:WBT720943 WLP720906:WLP720943 WVL720906:WVL720943 IZ786442:IZ786479 SV786442:SV786479 ACR786442:ACR786479 AMN786442:AMN786479 AWJ786442:AWJ786479 BGF786442:BGF786479 BQB786442:BQB786479 BZX786442:BZX786479 CJT786442:CJT786479 CTP786442:CTP786479 DDL786442:DDL786479 DNH786442:DNH786479 DXD786442:DXD786479 EGZ786442:EGZ786479 EQV786442:EQV786479 FAR786442:FAR786479 FKN786442:FKN786479 FUJ786442:FUJ786479 GEF786442:GEF786479 GOB786442:GOB786479 GXX786442:GXX786479 HHT786442:HHT786479 HRP786442:HRP786479 IBL786442:IBL786479 ILH786442:ILH786479 IVD786442:IVD786479 JEZ786442:JEZ786479 JOV786442:JOV786479 JYR786442:JYR786479 KIN786442:KIN786479 KSJ786442:KSJ786479 LCF786442:LCF786479 LMB786442:LMB786479 LVX786442:LVX786479 MFT786442:MFT786479 MPP786442:MPP786479 MZL786442:MZL786479 NJH786442:NJH786479 NTD786442:NTD786479 OCZ786442:OCZ786479 OMV786442:OMV786479 OWR786442:OWR786479 PGN786442:PGN786479 PQJ786442:PQJ786479 QAF786442:QAF786479 QKB786442:QKB786479 QTX786442:QTX786479 RDT786442:RDT786479 RNP786442:RNP786479 RXL786442:RXL786479 SHH786442:SHH786479 SRD786442:SRD786479 TAZ786442:TAZ786479 TKV786442:TKV786479 TUR786442:TUR786479 UEN786442:UEN786479 UOJ786442:UOJ786479 UYF786442:UYF786479 VIB786442:VIB786479 VRX786442:VRX786479 WBT786442:WBT786479 WLP786442:WLP786479 WVL786442:WVL786479 IZ851978:IZ852015 SV851978:SV852015 ACR851978:ACR852015 AMN851978:AMN852015 AWJ851978:AWJ852015 BGF851978:BGF852015 BQB851978:BQB852015 BZX851978:BZX852015 CJT851978:CJT852015 CTP851978:CTP852015 DDL851978:DDL852015 DNH851978:DNH852015 DXD851978:DXD852015 EGZ851978:EGZ852015 EQV851978:EQV852015 FAR851978:FAR852015 FKN851978:FKN852015 FUJ851978:FUJ852015 GEF851978:GEF852015 GOB851978:GOB852015 GXX851978:GXX852015 HHT851978:HHT852015 HRP851978:HRP852015 IBL851978:IBL852015 ILH851978:ILH852015 IVD851978:IVD852015 JEZ851978:JEZ852015 JOV851978:JOV852015 JYR851978:JYR852015 KIN851978:KIN852015 KSJ851978:KSJ852015 LCF851978:LCF852015 LMB851978:LMB852015 LVX851978:LVX852015 MFT851978:MFT852015 MPP851978:MPP852015 MZL851978:MZL852015 NJH851978:NJH852015 NTD851978:NTD852015 OCZ851978:OCZ852015 OMV851978:OMV852015 OWR851978:OWR852015 PGN851978:PGN852015 PQJ851978:PQJ852015 QAF851978:QAF852015 QKB851978:QKB852015 QTX851978:QTX852015 RDT851978:RDT852015 RNP851978:RNP852015 RXL851978:RXL852015 SHH851978:SHH852015 SRD851978:SRD852015 TAZ851978:TAZ852015 TKV851978:TKV852015 TUR851978:TUR852015 UEN851978:UEN852015 UOJ851978:UOJ852015 UYF851978:UYF852015 VIB851978:VIB852015 VRX851978:VRX852015 WBT851978:WBT852015 WLP851978:WLP852015 WVL851978:WVL852015 IZ917514:IZ917551 SV917514:SV917551 ACR917514:ACR917551 AMN917514:AMN917551 AWJ917514:AWJ917551 BGF917514:BGF917551 BQB917514:BQB917551 BZX917514:BZX917551 CJT917514:CJT917551 CTP917514:CTP917551 DDL917514:DDL917551 DNH917514:DNH917551 DXD917514:DXD917551 EGZ917514:EGZ917551 EQV917514:EQV917551 FAR917514:FAR917551 FKN917514:FKN917551 FUJ917514:FUJ917551 GEF917514:GEF917551 GOB917514:GOB917551 GXX917514:GXX917551 HHT917514:HHT917551 HRP917514:HRP917551 IBL917514:IBL917551 ILH917514:ILH917551 IVD917514:IVD917551 JEZ917514:JEZ917551 JOV917514:JOV917551 JYR917514:JYR917551 KIN917514:KIN917551 KSJ917514:KSJ917551 LCF917514:LCF917551 LMB917514:LMB917551 LVX917514:LVX917551 MFT917514:MFT917551 MPP917514:MPP917551 MZL917514:MZL917551 NJH917514:NJH917551 NTD917514:NTD917551 OCZ917514:OCZ917551 OMV917514:OMV917551 OWR917514:OWR917551 PGN917514:PGN917551 PQJ917514:PQJ917551 QAF917514:QAF917551 QKB917514:QKB917551 QTX917514:QTX917551 RDT917514:RDT917551 RNP917514:RNP917551 RXL917514:RXL917551 SHH917514:SHH917551 SRD917514:SRD917551 TAZ917514:TAZ917551 TKV917514:TKV917551 TUR917514:TUR917551 UEN917514:UEN917551 UOJ917514:UOJ917551 UYF917514:UYF917551 VIB917514:VIB917551 VRX917514:VRX917551 WBT917514:WBT917551 WLP917514:WLP917551 WVL917514:WVL917551 IZ983050:IZ983087 SV983050:SV983087 ACR983050:ACR983087 AMN983050:AMN983087 AWJ983050:AWJ983087 BGF983050:BGF983087 BQB983050:BQB983087 BZX983050:BZX983087 CJT983050:CJT983087 CTP983050:CTP983087 DDL983050:DDL983087 DNH983050:DNH983087 DXD983050:DXD983087 EGZ983050:EGZ983087 EQV983050:EQV983087 FAR983050:FAR983087 FKN983050:FKN983087 FUJ983050:FUJ983087 GEF983050:GEF983087 GOB983050:GOB983087 GXX983050:GXX983087 HHT983050:HHT983087 HRP983050:HRP983087 IBL983050:IBL983087 ILH983050:ILH983087 IVD983050:IVD983087 JEZ983050:JEZ983087 JOV983050:JOV983087 JYR983050:JYR983087 KIN983050:KIN983087 KSJ983050:KSJ983087 LCF983050:LCF983087 LMB983050:LMB983087 LVX983050:LVX983087 MFT983050:MFT983087 MPP983050:MPP983087 MZL983050:MZL983087 NJH983050:NJH983087 NTD983050:NTD983087 OCZ983050:OCZ983087 OMV983050:OMV983087 OWR983050:OWR983087 PGN983050:PGN983087 PQJ983050:PQJ983087 QAF983050:QAF983087 QKB983050:QKB983087 QTX983050:QTX983087 RDT983050:RDT983087 RNP983050:RNP983087 RXL983050:RXL983087 SHH983050:SHH983087 SRD983050:SRD983087 TAZ983050:TAZ983087 TKV983050:TKV983087 TUR983050:TUR983087 UEN983050:UEN983087 UOJ983050:UOJ983087 UYF983050:UYF983087 VIB983050:VIB983087 VRX983050:VRX983087 WBT983050:WBT983087 WLP983050:WLP983087 WVL983050:WVL983087 E983050:E983087 E917514:E917551 E851978:E852015 E786442:E786479 E720906:E720943 E655370:E655407 E589834:E589871 E524298:E524335 E458762:E458799 E393226:E393263 E327690:E327727 E262154:E262191 E196618:E196655 E131082:E131119 E65546:E65583 E10:E47">
      <formula1>"1, 2, 3"</formula1>
    </dataValidation>
  </dataValidations>
  <pageMargins left="1" right="0.25" top="1.25" bottom="0.5" header="0.5" footer="0.25"/>
  <pageSetup scale="60" orientation="portrait" r:id="rId1"/>
  <headerFooter scaleWithDoc="0" alignWithMargins="0">
    <oddHeader>&amp;R&amp;"Times New Roman,Regular"PacifiCorp Docket UE-100749
Exhibit No. ___ (MDF-2)
Page &amp;P of &amp;N
Revised 12/6/10</oddHeader>
  </headerFooter>
  <drawing r:id="rId2"/>
</worksheet>
</file>

<file path=xl/worksheets/sheet48.xml><?xml version="1.0" encoding="utf-8"?>
<worksheet xmlns="http://schemas.openxmlformats.org/spreadsheetml/2006/main" xmlns:r="http://schemas.openxmlformats.org/officeDocument/2006/relationships">
  <dimension ref="A1:I394"/>
  <sheetViews>
    <sheetView tabSelected="1" zoomScaleNormal="100" workbookViewId="0">
      <selection activeCell="I6" sqref="I6"/>
    </sheetView>
  </sheetViews>
  <sheetFormatPr defaultColWidth="10" defaultRowHeight="12.75"/>
  <cols>
    <col min="1" max="1" width="2.5703125" style="14" customWidth="1"/>
    <col min="2" max="2" width="36" style="14" customWidth="1"/>
    <col min="3" max="3" width="10.85546875" style="14" customWidth="1"/>
    <col min="4" max="4" width="4.85546875" style="14" bestFit="1" customWidth="1"/>
    <col min="5" max="5" width="14" style="14" bestFit="1" customWidth="1"/>
    <col min="6" max="6" width="15.140625" style="14" customWidth="1"/>
    <col min="7" max="7" width="11.5703125" style="14" customWidth="1"/>
    <col min="8" max="8" width="16.42578125" style="14" customWidth="1"/>
    <col min="9" max="9" width="6.5703125" style="14" customWidth="1"/>
    <col min="10" max="255" width="10" style="14"/>
    <col min="256" max="256" width="2.5703125" style="14" customWidth="1"/>
    <col min="257" max="257" width="7.140625" style="14" customWidth="1"/>
    <col min="258" max="258" width="23.5703125" style="14" customWidth="1"/>
    <col min="259" max="259" width="9.7109375" style="14" customWidth="1"/>
    <col min="260" max="260" width="4.7109375" style="14" customWidth="1"/>
    <col min="261" max="261" width="14.42578125" style="14" customWidth="1"/>
    <col min="262" max="262" width="11.140625" style="14" customWidth="1"/>
    <col min="263" max="263" width="10.28515625" style="14" customWidth="1"/>
    <col min="264" max="264" width="13" style="14" customWidth="1"/>
    <col min="265" max="265" width="8.28515625" style="14" customWidth="1"/>
    <col min="266" max="511" width="10" style="14"/>
    <col min="512" max="512" width="2.5703125" style="14" customWidth="1"/>
    <col min="513" max="513" width="7.140625" style="14" customWidth="1"/>
    <col min="514" max="514" width="23.5703125" style="14" customWidth="1"/>
    <col min="515" max="515" width="9.7109375" style="14" customWidth="1"/>
    <col min="516" max="516" width="4.7109375" style="14" customWidth="1"/>
    <col min="517" max="517" width="14.42578125" style="14" customWidth="1"/>
    <col min="518" max="518" width="11.140625" style="14" customWidth="1"/>
    <col min="519" max="519" width="10.28515625" style="14" customWidth="1"/>
    <col min="520" max="520" width="13" style="14" customWidth="1"/>
    <col min="521" max="521" width="8.28515625" style="14" customWidth="1"/>
    <col min="522" max="767" width="10" style="14"/>
    <col min="768" max="768" width="2.5703125" style="14" customWidth="1"/>
    <col min="769" max="769" width="7.140625" style="14" customWidth="1"/>
    <col min="770" max="770" width="23.5703125" style="14" customWidth="1"/>
    <col min="771" max="771" width="9.7109375" style="14" customWidth="1"/>
    <col min="772" max="772" width="4.7109375" style="14" customWidth="1"/>
    <col min="773" max="773" width="14.42578125" style="14" customWidth="1"/>
    <col min="774" max="774" width="11.140625" style="14" customWidth="1"/>
    <col min="775" max="775" width="10.28515625" style="14" customWidth="1"/>
    <col min="776" max="776" width="13" style="14" customWidth="1"/>
    <col min="777" max="777" width="8.28515625" style="14" customWidth="1"/>
    <col min="778" max="1023" width="10" style="14"/>
    <col min="1024" max="1024" width="2.5703125" style="14" customWidth="1"/>
    <col min="1025" max="1025" width="7.140625" style="14" customWidth="1"/>
    <col min="1026" max="1026" width="23.5703125" style="14" customWidth="1"/>
    <col min="1027" max="1027" width="9.7109375" style="14" customWidth="1"/>
    <col min="1028" max="1028" width="4.7109375" style="14" customWidth="1"/>
    <col min="1029" max="1029" width="14.42578125" style="14" customWidth="1"/>
    <col min="1030" max="1030" width="11.140625" style="14" customWidth="1"/>
    <col min="1031" max="1031" width="10.28515625" style="14" customWidth="1"/>
    <col min="1032" max="1032" width="13" style="14" customWidth="1"/>
    <col min="1033" max="1033" width="8.28515625" style="14" customWidth="1"/>
    <col min="1034" max="1279" width="10" style="14"/>
    <col min="1280" max="1280" width="2.5703125" style="14" customWidth="1"/>
    <col min="1281" max="1281" width="7.140625" style="14" customWidth="1"/>
    <col min="1282" max="1282" width="23.5703125" style="14" customWidth="1"/>
    <col min="1283" max="1283" width="9.7109375" style="14" customWidth="1"/>
    <col min="1284" max="1284" width="4.7109375" style="14" customWidth="1"/>
    <col min="1285" max="1285" width="14.42578125" style="14" customWidth="1"/>
    <col min="1286" max="1286" width="11.140625" style="14" customWidth="1"/>
    <col min="1287" max="1287" width="10.28515625" style="14" customWidth="1"/>
    <col min="1288" max="1288" width="13" style="14" customWidth="1"/>
    <col min="1289" max="1289" width="8.28515625" style="14" customWidth="1"/>
    <col min="1290" max="1535" width="10" style="14"/>
    <col min="1536" max="1536" width="2.5703125" style="14" customWidth="1"/>
    <col min="1537" max="1537" width="7.140625" style="14" customWidth="1"/>
    <col min="1538" max="1538" width="23.5703125" style="14" customWidth="1"/>
    <col min="1539" max="1539" width="9.7109375" style="14" customWidth="1"/>
    <col min="1540" max="1540" width="4.7109375" style="14" customWidth="1"/>
    <col min="1541" max="1541" width="14.42578125" style="14" customWidth="1"/>
    <col min="1542" max="1542" width="11.140625" style="14" customWidth="1"/>
    <col min="1543" max="1543" width="10.28515625" style="14" customWidth="1"/>
    <col min="1544" max="1544" width="13" style="14" customWidth="1"/>
    <col min="1545" max="1545" width="8.28515625" style="14" customWidth="1"/>
    <col min="1546" max="1791" width="10" style="14"/>
    <col min="1792" max="1792" width="2.5703125" style="14" customWidth="1"/>
    <col min="1793" max="1793" width="7.140625" style="14" customWidth="1"/>
    <col min="1794" max="1794" width="23.5703125" style="14" customWidth="1"/>
    <col min="1795" max="1795" width="9.7109375" style="14" customWidth="1"/>
    <col min="1796" max="1796" width="4.7109375" style="14" customWidth="1"/>
    <col min="1797" max="1797" width="14.42578125" style="14" customWidth="1"/>
    <col min="1798" max="1798" width="11.140625" style="14" customWidth="1"/>
    <col min="1799" max="1799" width="10.28515625" style="14" customWidth="1"/>
    <col min="1800" max="1800" width="13" style="14" customWidth="1"/>
    <col min="1801" max="1801" width="8.28515625" style="14" customWidth="1"/>
    <col min="1802" max="2047" width="10" style="14"/>
    <col min="2048" max="2048" width="2.5703125" style="14" customWidth="1"/>
    <col min="2049" max="2049" width="7.140625" style="14" customWidth="1"/>
    <col min="2050" max="2050" width="23.5703125" style="14" customWidth="1"/>
    <col min="2051" max="2051" width="9.7109375" style="14" customWidth="1"/>
    <col min="2052" max="2052" width="4.7109375" style="14" customWidth="1"/>
    <col min="2053" max="2053" width="14.42578125" style="14" customWidth="1"/>
    <col min="2054" max="2054" width="11.140625" style="14" customWidth="1"/>
    <col min="2055" max="2055" width="10.28515625" style="14" customWidth="1"/>
    <col min="2056" max="2056" width="13" style="14" customWidth="1"/>
    <col min="2057" max="2057" width="8.28515625" style="14" customWidth="1"/>
    <col min="2058" max="2303" width="10" style="14"/>
    <col min="2304" max="2304" width="2.5703125" style="14" customWidth="1"/>
    <col min="2305" max="2305" width="7.140625" style="14" customWidth="1"/>
    <col min="2306" max="2306" width="23.5703125" style="14" customWidth="1"/>
    <col min="2307" max="2307" width="9.7109375" style="14" customWidth="1"/>
    <col min="2308" max="2308" width="4.7109375" style="14" customWidth="1"/>
    <col min="2309" max="2309" width="14.42578125" style="14" customWidth="1"/>
    <col min="2310" max="2310" width="11.140625" style="14" customWidth="1"/>
    <col min="2311" max="2311" width="10.28515625" style="14" customWidth="1"/>
    <col min="2312" max="2312" width="13" style="14" customWidth="1"/>
    <col min="2313" max="2313" width="8.28515625" style="14" customWidth="1"/>
    <col min="2314" max="2559" width="10" style="14"/>
    <col min="2560" max="2560" width="2.5703125" style="14" customWidth="1"/>
    <col min="2561" max="2561" width="7.140625" style="14" customWidth="1"/>
    <col min="2562" max="2562" width="23.5703125" style="14" customWidth="1"/>
    <col min="2563" max="2563" width="9.7109375" style="14" customWidth="1"/>
    <col min="2564" max="2564" width="4.7109375" style="14" customWidth="1"/>
    <col min="2565" max="2565" width="14.42578125" style="14" customWidth="1"/>
    <col min="2566" max="2566" width="11.140625" style="14" customWidth="1"/>
    <col min="2567" max="2567" width="10.28515625" style="14" customWidth="1"/>
    <col min="2568" max="2568" width="13" style="14" customWidth="1"/>
    <col min="2569" max="2569" width="8.28515625" style="14" customWidth="1"/>
    <col min="2570" max="2815" width="10" style="14"/>
    <col min="2816" max="2816" width="2.5703125" style="14" customWidth="1"/>
    <col min="2817" max="2817" width="7.140625" style="14" customWidth="1"/>
    <col min="2818" max="2818" width="23.5703125" style="14" customWidth="1"/>
    <col min="2819" max="2819" width="9.7109375" style="14" customWidth="1"/>
    <col min="2820" max="2820" width="4.7109375" style="14" customWidth="1"/>
    <col min="2821" max="2821" width="14.42578125" style="14" customWidth="1"/>
    <col min="2822" max="2822" width="11.140625" style="14" customWidth="1"/>
    <col min="2823" max="2823" width="10.28515625" style="14" customWidth="1"/>
    <col min="2824" max="2824" width="13" style="14" customWidth="1"/>
    <col min="2825" max="2825" width="8.28515625" style="14" customWidth="1"/>
    <col min="2826" max="3071" width="10" style="14"/>
    <col min="3072" max="3072" width="2.5703125" style="14" customWidth="1"/>
    <col min="3073" max="3073" width="7.140625" style="14" customWidth="1"/>
    <col min="3074" max="3074" width="23.5703125" style="14" customWidth="1"/>
    <col min="3075" max="3075" width="9.7109375" style="14" customWidth="1"/>
    <col min="3076" max="3076" width="4.7109375" style="14" customWidth="1"/>
    <col min="3077" max="3077" width="14.42578125" style="14" customWidth="1"/>
    <col min="3078" max="3078" width="11.140625" style="14" customWidth="1"/>
    <col min="3079" max="3079" width="10.28515625" style="14" customWidth="1"/>
    <col min="3080" max="3080" width="13" style="14" customWidth="1"/>
    <col min="3081" max="3081" width="8.28515625" style="14" customWidth="1"/>
    <col min="3082" max="3327" width="10" style="14"/>
    <col min="3328" max="3328" width="2.5703125" style="14" customWidth="1"/>
    <col min="3329" max="3329" width="7.140625" style="14" customWidth="1"/>
    <col min="3330" max="3330" width="23.5703125" style="14" customWidth="1"/>
    <col min="3331" max="3331" width="9.7109375" style="14" customWidth="1"/>
    <col min="3332" max="3332" width="4.7109375" style="14" customWidth="1"/>
    <col min="3333" max="3333" width="14.42578125" style="14" customWidth="1"/>
    <col min="3334" max="3334" width="11.140625" style="14" customWidth="1"/>
    <col min="3335" max="3335" width="10.28515625" style="14" customWidth="1"/>
    <col min="3336" max="3336" width="13" style="14" customWidth="1"/>
    <col min="3337" max="3337" width="8.28515625" style="14" customWidth="1"/>
    <col min="3338" max="3583" width="10" style="14"/>
    <col min="3584" max="3584" width="2.5703125" style="14" customWidth="1"/>
    <col min="3585" max="3585" width="7.140625" style="14" customWidth="1"/>
    <col min="3586" max="3586" width="23.5703125" style="14" customWidth="1"/>
    <col min="3587" max="3587" width="9.7109375" style="14" customWidth="1"/>
    <col min="3588" max="3588" width="4.7109375" style="14" customWidth="1"/>
    <col min="3589" max="3589" width="14.42578125" style="14" customWidth="1"/>
    <col min="3590" max="3590" width="11.140625" style="14" customWidth="1"/>
    <col min="3591" max="3591" width="10.28515625" style="14" customWidth="1"/>
    <col min="3592" max="3592" width="13" style="14" customWidth="1"/>
    <col min="3593" max="3593" width="8.28515625" style="14" customWidth="1"/>
    <col min="3594" max="3839" width="10" style="14"/>
    <col min="3840" max="3840" width="2.5703125" style="14" customWidth="1"/>
    <col min="3841" max="3841" width="7.140625" style="14" customWidth="1"/>
    <col min="3842" max="3842" width="23.5703125" style="14" customWidth="1"/>
    <col min="3843" max="3843" width="9.7109375" style="14" customWidth="1"/>
    <col min="3844" max="3844" width="4.7109375" style="14" customWidth="1"/>
    <col min="3845" max="3845" width="14.42578125" style="14" customWidth="1"/>
    <col min="3846" max="3846" width="11.140625" style="14" customWidth="1"/>
    <col min="3847" max="3847" width="10.28515625" style="14" customWidth="1"/>
    <col min="3848" max="3848" width="13" style="14" customWidth="1"/>
    <col min="3849" max="3849" width="8.28515625" style="14" customWidth="1"/>
    <col min="3850" max="4095" width="10" style="14"/>
    <col min="4096" max="4096" width="2.5703125" style="14" customWidth="1"/>
    <col min="4097" max="4097" width="7.140625" style="14" customWidth="1"/>
    <col min="4098" max="4098" width="23.5703125" style="14" customWidth="1"/>
    <col min="4099" max="4099" width="9.7109375" style="14" customWidth="1"/>
    <col min="4100" max="4100" width="4.7109375" style="14" customWidth="1"/>
    <col min="4101" max="4101" width="14.42578125" style="14" customWidth="1"/>
    <col min="4102" max="4102" width="11.140625" style="14" customWidth="1"/>
    <col min="4103" max="4103" width="10.28515625" style="14" customWidth="1"/>
    <col min="4104" max="4104" width="13" style="14" customWidth="1"/>
    <col min="4105" max="4105" width="8.28515625" style="14" customWidth="1"/>
    <col min="4106" max="4351" width="10" style="14"/>
    <col min="4352" max="4352" width="2.5703125" style="14" customWidth="1"/>
    <col min="4353" max="4353" width="7.140625" style="14" customWidth="1"/>
    <col min="4354" max="4354" width="23.5703125" style="14" customWidth="1"/>
    <col min="4355" max="4355" width="9.7109375" style="14" customWidth="1"/>
    <col min="4356" max="4356" width="4.7109375" style="14" customWidth="1"/>
    <col min="4357" max="4357" width="14.42578125" style="14" customWidth="1"/>
    <col min="4358" max="4358" width="11.140625" style="14" customWidth="1"/>
    <col min="4359" max="4359" width="10.28515625" style="14" customWidth="1"/>
    <col min="4360" max="4360" width="13" style="14" customWidth="1"/>
    <col min="4361" max="4361" width="8.28515625" style="14" customWidth="1"/>
    <col min="4362" max="4607" width="10" style="14"/>
    <col min="4608" max="4608" width="2.5703125" style="14" customWidth="1"/>
    <col min="4609" max="4609" width="7.140625" style="14" customWidth="1"/>
    <col min="4610" max="4610" width="23.5703125" style="14" customWidth="1"/>
    <col min="4611" max="4611" width="9.7109375" style="14" customWidth="1"/>
    <col min="4612" max="4612" width="4.7109375" style="14" customWidth="1"/>
    <col min="4613" max="4613" width="14.42578125" style="14" customWidth="1"/>
    <col min="4614" max="4614" width="11.140625" style="14" customWidth="1"/>
    <col min="4615" max="4615" width="10.28515625" style="14" customWidth="1"/>
    <col min="4616" max="4616" width="13" style="14" customWidth="1"/>
    <col min="4617" max="4617" width="8.28515625" style="14" customWidth="1"/>
    <col min="4618" max="4863" width="10" style="14"/>
    <col min="4864" max="4864" width="2.5703125" style="14" customWidth="1"/>
    <col min="4865" max="4865" width="7.140625" style="14" customWidth="1"/>
    <col min="4866" max="4866" width="23.5703125" style="14" customWidth="1"/>
    <col min="4867" max="4867" width="9.7109375" style="14" customWidth="1"/>
    <col min="4868" max="4868" width="4.7109375" style="14" customWidth="1"/>
    <col min="4869" max="4869" width="14.42578125" style="14" customWidth="1"/>
    <col min="4870" max="4870" width="11.140625" style="14" customWidth="1"/>
    <col min="4871" max="4871" width="10.28515625" style="14" customWidth="1"/>
    <col min="4872" max="4872" width="13" style="14" customWidth="1"/>
    <col min="4873" max="4873" width="8.28515625" style="14" customWidth="1"/>
    <col min="4874" max="5119" width="10" style="14"/>
    <col min="5120" max="5120" width="2.5703125" style="14" customWidth="1"/>
    <col min="5121" max="5121" width="7.140625" style="14" customWidth="1"/>
    <col min="5122" max="5122" width="23.5703125" style="14" customWidth="1"/>
    <col min="5123" max="5123" width="9.7109375" style="14" customWidth="1"/>
    <col min="5124" max="5124" width="4.7109375" style="14" customWidth="1"/>
    <col min="5125" max="5125" width="14.42578125" style="14" customWidth="1"/>
    <col min="5126" max="5126" width="11.140625" style="14" customWidth="1"/>
    <col min="5127" max="5127" width="10.28515625" style="14" customWidth="1"/>
    <col min="5128" max="5128" width="13" style="14" customWidth="1"/>
    <col min="5129" max="5129" width="8.28515625" style="14" customWidth="1"/>
    <col min="5130" max="5375" width="10" style="14"/>
    <col min="5376" max="5376" width="2.5703125" style="14" customWidth="1"/>
    <col min="5377" max="5377" width="7.140625" style="14" customWidth="1"/>
    <col min="5378" max="5378" width="23.5703125" style="14" customWidth="1"/>
    <col min="5379" max="5379" width="9.7109375" style="14" customWidth="1"/>
    <col min="5380" max="5380" width="4.7109375" style="14" customWidth="1"/>
    <col min="5381" max="5381" width="14.42578125" style="14" customWidth="1"/>
    <col min="5382" max="5382" width="11.140625" style="14" customWidth="1"/>
    <col min="5383" max="5383" width="10.28515625" style="14" customWidth="1"/>
    <col min="5384" max="5384" width="13" style="14" customWidth="1"/>
    <col min="5385" max="5385" width="8.28515625" style="14" customWidth="1"/>
    <col min="5386" max="5631" width="10" style="14"/>
    <col min="5632" max="5632" width="2.5703125" style="14" customWidth="1"/>
    <col min="5633" max="5633" width="7.140625" style="14" customWidth="1"/>
    <col min="5634" max="5634" width="23.5703125" style="14" customWidth="1"/>
    <col min="5635" max="5635" width="9.7109375" style="14" customWidth="1"/>
    <col min="5636" max="5636" width="4.7109375" style="14" customWidth="1"/>
    <col min="5637" max="5637" width="14.42578125" style="14" customWidth="1"/>
    <col min="5638" max="5638" width="11.140625" style="14" customWidth="1"/>
    <col min="5639" max="5639" width="10.28515625" style="14" customWidth="1"/>
    <col min="5640" max="5640" width="13" style="14" customWidth="1"/>
    <col min="5641" max="5641" width="8.28515625" style="14" customWidth="1"/>
    <col min="5642" max="5887" width="10" style="14"/>
    <col min="5888" max="5888" width="2.5703125" style="14" customWidth="1"/>
    <col min="5889" max="5889" width="7.140625" style="14" customWidth="1"/>
    <col min="5890" max="5890" width="23.5703125" style="14" customWidth="1"/>
    <col min="5891" max="5891" width="9.7109375" style="14" customWidth="1"/>
    <col min="5892" max="5892" width="4.7109375" style="14" customWidth="1"/>
    <col min="5893" max="5893" width="14.42578125" style="14" customWidth="1"/>
    <col min="5894" max="5894" width="11.140625" style="14" customWidth="1"/>
    <col min="5895" max="5895" width="10.28515625" style="14" customWidth="1"/>
    <col min="5896" max="5896" width="13" style="14" customWidth="1"/>
    <col min="5897" max="5897" width="8.28515625" style="14" customWidth="1"/>
    <col min="5898" max="6143" width="10" style="14"/>
    <col min="6144" max="6144" width="2.5703125" style="14" customWidth="1"/>
    <col min="6145" max="6145" width="7.140625" style="14" customWidth="1"/>
    <col min="6146" max="6146" width="23.5703125" style="14" customWidth="1"/>
    <col min="6147" max="6147" width="9.7109375" style="14" customWidth="1"/>
    <col min="6148" max="6148" width="4.7109375" style="14" customWidth="1"/>
    <col min="6149" max="6149" width="14.42578125" style="14" customWidth="1"/>
    <col min="6150" max="6150" width="11.140625" style="14" customWidth="1"/>
    <col min="6151" max="6151" width="10.28515625" style="14" customWidth="1"/>
    <col min="6152" max="6152" width="13" style="14" customWidth="1"/>
    <col min="6153" max="6153" width="8.28515625" style="14" customWidth="1"/>
    <col min="6154" max="6399" width="10" style="14"/>
    <col min="6400" max="6400" width="2.5703125" style="14" customWidth="1"/>
    <col min="6401" max="6401" width="7.140625" style="14" customWidth="1"/>
    <col min="6402" max="6402" width="23.5703125" style="14" customWidth="1"/>
    <col min="6403" max="6403" width="9.7109375" style="14" customWidth="1"/>
    <col min="6404" max="6404" width="4.7109375" style="14" customWidth="1"/>
    <col min="6405" max="6405" width="14.42578125" style="14" customWidth="1"/>
    <col min="6406" max="6406" width="11.140625" style="14" customWidth="1"/>
    <col min="6407" max="6407" width="10.28515625" style="14" customWidth="1"/>
    <col min="6408" max="6408" width="13" style="14" customWidth="1"/>
    <col min="6409" max="6409" width="8.28515625" style="14" customWidth="1"/>
    <col min="6410" max="6655" width="10" style="14"/>
    <col min="6656" max="6656" width="2.5703125" style="14" customWidth="1"/>
    <col min="6657" max="6657" width="7.140625" style="14" customWidth="1"/>
    <col min="6658" max="6658" width="23.5703125" style="14" customWidth="1"/>
    <col min="6659" max="6659" width="9.7109375" style="14" customWidth="1"/>
    <col min="6660" max="6660" width="4.7109375" style="14" customWidth="1"/>
    <col min="6661" max="6661" width="14.42578125" style="14" customWidth="1"/>
    <col min="6662" max="6662" width="11.140625" style="14" customWidth="1"/>
    <col min="6663" max="6663" width="10.28515625" style="14" customWidth="1"/>
    <col min="6664" max="6664" width="13" style="14" customWidth="1"/>
    <col min="6665" max="6665" width="8.28515625" style="14" customWidth="1"/>
    <col min="6666" max="6911" width="10" style="14"/>
    <col min="6912" max="6912" width="2.5703125" style="14" customWidth="1"/>
    <col min="6913" max="6913" width="7.140625" style="14" customWidth="1"/>
    <col min="6914" max="6914" width="23.5703125" style="14" customWidth="1"/>
    <col min="6915" max="6915" width="9.7109375" style="14" customWidth="1"/>
    <col min="6916" max="6916" width="4.7109375" style="14" customWidth="1"/>
    <col min="6917" max="6917" width="14.42578125" style="14" customWidth="1"/>
    <col min="6918" max="6918" width="11.140625" style="14" customWidth="1"/>
    <col min="6919" max="6919" width="10.28515625" style="14" customWidth="1"/>
    <col min="6920" max="6920" width="13" style="14" customWidth="1"/>
    <col min="6921" max="6921" width="8.28515625" style="14" customWidth="1"/>
    <col min="6922" max="7167" width="10" style="14"/>
    <col min="7168" max="7168" width="2.5703125" style="14" customWidth="1"/>
    <col min="7169" max="7169" width="7.140625" style="14" customWidth="1"/>
    <col min="7170" max="7170" width="23.5703125" style="14" customWidth="1"/>
    <col min="7171" max="7171" width="9.7109375" style="14" customWidth="1"/>
    <col min="7172" max="7172" width="4.7109375" style="14" customWidth="1"/>
    <col min="7173" max="7173" width="14.42578125" style="14" customWidth="1"/>
    <col min="7174" max="7174" width="11.140625" style="14" customWidth="1"/>
    <col min="7175" max="7175" width="10.28515625" style="14" customWidth="1"/>
    <col min="7176" max="7176" width="13" style="14" customWidth="1"/>
    <col min="7177" max="7177" width="8.28515625" style="14" customWidth="1"/>
    <col min="7178" max="7423" width="10" style="14"/>
    <col min="7424" max="7424" width="2.5703125" style="14" customWidth="1"/>
    <col min="7425" max="7425" width="7.140625" style="14" customWidth="1"/>
    <col min="7426" max="7426" width="23.5703125" style="14" customWidth="1"/>
    <col min="7427" max="7427" width="9.7109375" style="14" customWidth="1"/>
    <col min="7428" max="7428" width="4.7109375" style="14" customWidth="1"/>
    <col min="7429" max="7429" width="14.42578125" style="14" customWidth="1"/>
    <col min="7430" max="7430" width="11.140625" style="14" customWidth="1"/>
    <col min="7431" max="7431" width="10.28515625" style="14" customWidth="1"/>
    <col min="7432" max="7432" width="13" style="14" customWidth="1"/>
    <col min="7433" max="7433" width="8.28515625" style="14" customWidth="1"/>
    <col min="7434" max="7679" width="10" style="14"/>
    <col min="7680" max="7680" width="2.5703125" style="14" customWidth="1"/>
    <col min="7681" max="7681" width="7.140625" style="14" customWidth="1"/>
    <col min="7682" max="7682" width="23.5703125" style="14" customWidth="1"/>
    <col min="7683" max="7683" width="9.7109375" style="14" customWidth="1"/>
    <col min="7684" max="7684" width="4.7109375" style="14" customWidth="1"/>
    <col min="7685" max="7685" width="14.42578125" style="14" customWidth="1"/>
    <col min="7686" max="7686" width="11.140625" style="14" customWidth="1"/>
    <col min="7687" max="7687" width="10.28515625" style="14" customWidth="1"/>
    <col min="7688" max="7688" width="13" style="14" customWidth="1"/>
    <col min="7689" max="7689" width="8.28515625" style="14" customWidth="1"/>
    <col min="7690" max="7935" width="10" style="14"/>
    <col min="7936" max="7936" width="2.5703125" style="14" customWidth="1"/>
    <col min="7937" max="7937" width="7.140625" style="14" customWidth="1"/>
    <col min="7938" max="7938" width="23.5703125" style="14" customWidth="1"/>
    <col min="7939" max="7939" width="9.7109375" style="14" customWidth="1"/>
    <col min="7940" max="7940" width="4.7109375" style="14" customWidth="1"/>
    <col min="7941" max="7941" width="14.42578125" style="14" customWidth="1"/>
    <col min="7942" max="7942" width="11.140625" style="14" customWidth="1"/>
    <col min="7943" max="7943" width="10.28515625" style="14" customWidth="1"/>
    <col min="7944" max="7944" width="13" style="14" customWidth="1"/>
    <col min="7945" max="7945" width="8.28515625" style="14" customWidth="1"/>
    <col min="7946" max="8191" width="10" style="14"/>
    <col min="8192" max="8192" width="2.5703125" style="14" customWidth="1"/>
    <col min="8193" max="8193" width="7.140625" style="14" customWidth="1"/>
    <col min="8194" max="8194" width="23.5703125" style="14" customWidth="1"/>
    <col min="8195" max="8195" width="9.7109375" style="14" customWidth="1"/>
    <col min="8196" max="8196" width="4.7109375" style="14" customWidth="1"/>
    <col min="8197" max="8197" width="14.42578125" style="14" customWidth="1"/>
    <col min="8198" max="8198" width="11.140625" style="14" customWidth="1"/>
    <col min="8199" max="8199" width="10.28515625" style="14" customWidth="1"/>
    <col min="8200" max="8200" width="13" style="14" customWidth="1"/>
    <col min="8201" max="8201" width="8.28515625" style="14" customWidth="1"/>
    <col min="8202" max="8447" width="10" style="14"/>
    <col min="8448" max="8448" width="2.5703125" style="14" customWidth="1"/>
    <col min="8449" max="8449" width="7.140625" style="14" customWidth="1"/>
    <col min="8450" max="8450" width="23.5703125" style="14" customWidth="1"/>
    <col min="8451" max="8451" width="9.7109375" style="14" customWidth="1"/>
    <col min="8452" max="8452" width="4.7109375" style="14" customWidth="1"/>
    <col min="8453" max="8453" width="14.42578125" style="14" customWidth="1"/>
    <col min="8454" max="8454" width="11.140625" style="14" customWidth="1"/>
    <col min="8455" max="8455" width="10.28515625" style="14" customWidth="1"/>
    <col min="8456" max="8456" width="13" style="14" customWidth="1"/>
    <col min="8457" max="8457" width="8.28515625" style="14" customWidth="1"/>
    <col min="8458" max="8703" width="10" style="14"/>
    <col min="8704" max="8704" width="2.5703125" style="14" customWidth="1"/>
    <col min="8705" max="8705" width="7.140625" style="14" customWidth="1"/>
    <col min="8706" max="8706" width="23.5703125" style="14" customWidth="1"/>
    <col min="8707" max="8707" width="9.7109375" style="14" customWidth="1"/>
    <col min="8708" max="8708" width="4.7109375" style="14" customWidth="1"/>
    <col min="8709" max="8709" width="14.42578125" style="14" customWidth="1"/>
    <col min="8710" max="8710" width="11.140625" style="14" customWidth="1"/>
    <col min="8711" max="8711" width="10.28515625" style="14" customWidth="1"/>
    <col min="8712" max="8712" width="13" style="14" customWidth="1"/>
    <col min="8713" max="8713" width="8.28515625" style="14" customWidth="1"/>
    <col min="8714" max="8959" width="10" style="14"/>
    <col min="8960" max="8960" width="2.5703125" style="14" customWidth="1"/>
    <col min="8961" max="8961" width="7.140625" style="14" customWidth="1"/>
    <col min="8962" max="8962" width="23.5703125" style="14" customWidth="1"/>
    <col min="8963" max="8963" width="9.7109375" style="14" customWidth="1"/>
    <col min="8964" max="8964" width="4.7109375" style="14" customWidth="1"/>
    <col min="8965" max="8965" width="14.42578125" style="14" customWidth="1"/>
    <col min="8966" max="8966" width="11.140625" style="14" customWidth="1"/>
    <col min="8967" max="8967" width="10.28515625" style="14" customWidth="1"/>
    <col min="8968" max="8968" width="13" style="14" customWidth="1"/>
    <col min="8969" max="8969" width="8.28515625" style="14" customWidth="1"/>
    <col min="8970" max="9215" width="10" style="14"/>
    <col min="9216" max="9216" width="2.5703125" style="14" customWidth="1"/>
    <col min="9217" max="9217" width="7.140625" style="14" customWidth="1"/>
    <col min="9218" max="9218" width="23.5703125" style="14" customWidth="1"/>
    <col min="9219" max="9219" width="9.7109375" style="14" customWidth="1"/>
    <col min="9220" max="9220" width="4.7109375" style="14" customWidth="1"/>
    <col min="9221" max="9221" width="14.42578125" style="14" customWidth="1"/>
    <col min="9222" max="9222" width="11.140625" style="14" customWidth="1"/>
    <col min="9223" max="9223" width="10.28515625" style="14" customWidth="1"/>
    <col min="9224" max="9224" width="13" style="14" customWidth="1"/>
    <col min="9225" max="9225" width="8.28515625" style="14" customWidth="1"/>
    <col min="9226" max="9471" width="10" style="14"/>
    <col min="9472" max="9472" width="2.5703125" style="14" customWidth="1"/>
    <col min="9473" max="9473" width="7.140625" style="14" customWidth="1"/>
    <col min="9474" max="9474" width="23.5703125" style="14" customWidth="1"/>
    <col min="9475" max="9475" width="9.7109375" style="14" customWidth="1"/>
    <col min="9476" max="9476" width="4.7109375" style="14" customWidth="1"/>
    <col min="9477" max="9477" width="14.42578125" style="14" customWidth="1"/>
    <col min="9478" max="9478" width="11.140625" style="14" customWidth="1"/>
    <col min="9479" max="9479" width="10.28515625" style="14" customWidth="1"/>
    <col min="9480" max="9480" width="13" style="14" customWidth="1"/>
    <col min="9481" max="9481" width="8.28515625" style="14" customWidth="1"/>
    <col min="9482" max="9727" width="10" style="14"/>
    <col min="9728" max="9728" width="2.5703125" style="14" customWidth="1"/>
    <col min="9729" max="9729" width="7.140625" style="14" customWidth="1"/>
    <col min="9730" max="9730" width="23.5703125" style="14" customWidth="1"/>
    <col min="9731" max="9731" width="9.7109375" style="14" customWidth="1"/>
    <col min="9732" max="9732" width="4.7109375" style="14" customWidth="1"/>
    <col min="9733" max="9733" width="14.42578125" style="14" customWidth="1"/>
    <col min="9734" max="9734" width="11.140625" style="14" customWidth="1"/>
    <col min="9735" max="9735" width="10.28515625" style="14" customWidth="1"/>
    <col min="9736" max="9736" width="13" style="14" customWidth="1"/>
    <col min="9737" max="9737" width="8.28515625" style="14" customWidth="1"/>
    <col min="9738" max="9983" width="10" style="14"/>
    <col min="9984" max="9984" width="2.5703125" style="14" customWidth="1"/>
    <col min="9985" max="9985" width="7.140625" style="14" customWidth="1"/>
    <col min="9986" max="9986" width="23.5703125" style="14" customWidth="1"/>
    <col min="9987" max="9987" width="9.7109375" style="14" customWidth="1"/>
    <col min="9988" max="9988" width="4.7109375" style="14" customWidth="1"/>
    <col min="9989" max="9989" width="14.42578125" style="14" customWidth="1"/>
    <col min="9990" max="9990" width="11.140625" style="14" customWidth="1"/>
    <col min="9991" max="9991" width="10.28515625" style="14" customWidth="1"/>
    <col min="9992" max="9992" width="13" style="14" customWidth="1"/>
    <col min="9993" max="9993" width="8.28515625" style="14" customWidth="1"/>
    <col min="9994" max="10239" width="10" style="14"/>
    <col min="10240" max="10240" width="2.5703125" style="14" customWidth="1"/>
    <col min="10241" max="10241" width="7.140625" style="14" customWidth="1"/>
    <col min="10242" max="10242" width="23.5703125" style="14" customWidth="1"/>
    <col min="10243" max="10243" width="9.7109375" style="14" customWidth="1"/>
    <col min="10244" max="10244" width="4.7109375" style="14" customWidth="1"/>
    <col min="10245" max="10245" width="14.42578125" style="14" customWidth="1"/>
    <col min="10246" max="10246" width="11.140625" style="14" customWidth="1"/>
    <col min="10247" max="10247" width="10.28515625" style="14" customWidth="1"/>
    <col min="10248" max="10248" width="13" style="14" customWidth="1"/>
    <col min="10249" max="10249" width="8.28515625" style="14" customWidth="1"/>
    <col min="10250" max="10495" width="10" style="14"/>
    <col min="10496" max="10496" width="2.5703125" style="14" customWidth="1"/>
    <col min="10497" max="10497" width="7.140625" style="14" customWidth="1"/>
    <col min="10498" max="10498" width="23.5703125" style="14" customWidth="1"/>
    <col min="10499" max="10499" width="9.7109375" style="14" customWidth="1"/>
    <col min="10500" max="10500" width="4.7109375" style="14" customWidth="1"/>
    <col min="10501" max="10501" width="14.42578125" style="14" customWidth="1"/>
    <col min="10502" max="10502" width="11.140625" style="14" customWidth="1"/>
    <col min="10503" max="10503" width="10.28515625" style="14" customWidth="1"/>
    <col min="10504" max="10504" width="13" style="14" customWidth="1"/>
    <col min="10505" max="10505" width="8.28515625" style="14" customWidth="1"/>
    <col min="10506" max="10751" width="10" style="14"/>
    <col min="10752" max="10752" width="2.5703125" style="14" customWidth="1"/>
    <col min="10753" max="10753" width="7.140625" style="14" customWidth="1"/>
    <col min="10754" max="10754" width="23.5703125" style="14" customWidth="1"/>
    <col min="10755" max="10755" width="9.7109375" style="14" customWidth="1"/>
    <col min="10756" max="10756" width="4.7109375" style="14" customWidth="1"/>
    <col min="10757" max="10757" width="14.42578125" style="14" customWidth="1"/>
    <col min="10758" max="10758" width="11.140625" style="14" customWidth="1"/>
    <col min="10759" max="10759" width="10.28515625" style="14" customWidth="1"/>
    <col min="10760" max="10760" width="13" style="14" customWidth="1"/>
    <col min="10761" max="10761" width="8.28515625" style="14" customWidth="1"/>
    <col min="10762" max="11007" width="10" style="14"/>
    <col min="11008" max="11008" width="2.5703125" style="14" customWidth="1"/>
    <col min="11009" max="11009" width="7.140625" style="14" customWidth="1"/>
    <col min="11010" max="11010" width="23.5703125" style="14" customWidth="1"/>
    <col min="11011" max="11011" width="9.7109375" style="14" customWidth="1"/>
    <col min="11012" max="11012" width="4.7109375" style="14" customWidth="1"/>
    <col min="11013" max="11013" width="14.42578125" style="14" customWidth="1"/>
    <col min="11014" max="11014" width="11.140625" style="14" customWidth="1"/>
    <col min="11015" max="11015" width="10.28515625" style="14" customWidth="1"/>
    <col min="11016" max="11016" width="13" style="14" customWidth="1"/>
    <col min="11017" max="11017" width="8.28515625" style="14" customWidth="1"/>
    <col min="11018" max="11263" width="10" style="14"/>
    <col min="11264" max="11264" width="2.5703125" style="14" customWidth="1"/>
    <col min="11265" max="11265" width="7.140625" style="14" customWidth="1"/>
    <col min="11266" max="11266" width="23.5703125" style="14" customWidth="1"/>
    <col min="11267" max="11267" width="9.7109375" style="14" customWidth="1"/>
    <col min="11268" max="11268" width="4.7109375" style="14" customWidth="1"/>
    <col min="11269" max="11269" width="14.42578125" style="14" customWidth="1"/>
    <col min="11270" max="11270" width="11.140625" style="14" customWidth="1"/>
    <col min="11271" max="11271" width="10.28515625" style="14" customWidth="1"/>
    <col min="11272" max="11272" width="13" style="14" customWidth="1"/>
    <col min="11273" max="11273" width="8.28515625" style="14" customWidth="1"/>
    <col min="11274" max="11519" width="10" style="14"/>
    <col min="11520" max="11520" width="2.5703125" style="14" customWidth="1"/>
    <col min="11521" max="11521" width="7.140625" style="14" customWidth="1"/>
    <col min="11522" max="11522" width="23.5703125" style="14" customWidth="1"/>
    <col min="11523" max="11523" width="9.7109375" style="14" customWidth="1"/>
    <col min="11524" max="11524" width="4.7109375" style="14" customWidth="1"/>
    <col min="11525" max="11525" width="14.42578125" style="14" customWidth="1"/>
    <col min="11526" max="11526" width="11.140625" style="14" customWidth="1"/>
    <col min="11527" max="11527" width="10.28515625" style="14" customWidth="1"/>
    <col min="11528" max="11528" width="13" style="14" customWidth="1"/>
    <col min="11529" max="11529" width="8.28515625" style="14" customWidth="1"/>
    <col min="11530" max="11775" width="10" style="14"/>
    <col min="11776" max="11776" width="2.5703125" style="14" customWidth="1"/>
    <col min="11777" max="11777" width="7.140625" style="14" customWidth="1"/>
    <col min="11778" max="11778" width="23.5703125" style="14" customWidth="1"/>
    <col min="11779" max="11779" width="9.7109375" style="14" customWidth="1"/>
    <col min="11780" max="11780" width="4.7109375" style="14" customWidth="1"/>
    <col min="11781" max="11781" width="14.42578125" style="14" customWidth="1"/>
    <col min="11782" max="11782" width="11.140625" style="14" customWidth="1"/>
    <col min="11783" max="11783" width="10.28515625" style="14" customWidth="1"/>
    <col min="11784" max="11784" width="13" style="14" customWidth="1"/>
    <col min="11785" max="11785" width="8.28515625" style="14" customWidth="1"/>
    <col min="11786" max="12031" width="10" style="14"/>
    <col min="12032" max="12032" width="2.5703125" style="14" customWidth="1"/>
    <col min="12033" max="12033" width="7.140625" style="14" customWidth="1"/>
    <col min="12034" max="12034" width="23.5703125" style="14" customWidth="1"/>
    <col min="12035" max="12035" width="9.7109375" style="14" customWidth="1"/>
    <col min="12036" max="12036" width="4.7109375" style="14" customWidth="1"/>
    <col min="12037" max="12037" width="14.42578125" style="14" customWidth="1"/>
    <col min="12038" max="12038" width="11.140625" style="14" customWidth="1"/>
    <col min="12039" max="12039" width="10.28515625" style="14" customWidth="1"/>
    <col min="12040" max="12040" width="13" style="14" customWidth="1"/>
    <col min="12041" max="12041" width="8.28515625" style="14" customWidth="1"/>
    <col min="12042" max="12287" width="10" style="14"/>
    <col min="12288" max="12288" width="2.5703125" style="14" customWidth="1"/>
    <col min="12289" max="12289" width="7.140625" style="14" customWidth="1"/>
    <col min="12290" max="12290" width="23.5703125" style="14" customWidth="1"/>
    <col min="12291" max="12291" width="9.7109375" style="14" customWidth="1"/>
    <col min="12292" max="12292" width="4.7109375" style="14" customWidth="1"/>
    <col min="12293" max="12293" width="14.42578125" style="14" customWidth="1"/>
    <col min="12294" max="12294" width="11.140625" style="14" customWidth="1"/>
    <col min="12295" max="12295" width="10.28515625" style="14" customWidth="1"/>
    <col min="12296" max="12296" width="13" style="14" customWidth="1"/>
    <col min="12297" max="12297" width="8.28515625" style="14" customWidth="1"/>
    <col min="12298" max="12543" width="10" style="14"/>
    <col min="12544" max="12544" width="2.5703125" style="14" customWidth="1"/>
    <col min="12545" max="12545" width="7.140625" style="14" customWidth="1"/>
    <col min="12546" max="12546" width="23.5703125" style="14" customWidth="1"/>
    <col min="12547" max="12547" width="9.7109375" style="14" customWidth="1"/>
    <col min="12548" max="12548" width="4.7109375" style="14" customWidth="1"/>
    <col min="12549" max="12549" width="14.42578125" style="14" customWidth="1"/>
    <col min="12550" max="12550" width="11.140625" style="14" customWidth="1"/>
    <col min="12551" max="12551" width="10.28515625" style="14" customWidth="1"/>
    <col min="12552" max="12552" width="13" style="14" customWidth="1"/>
    <col min="12553" max="12553" width="8.28515625" style="14" customWidth="1"/>
    <col min="12554" max="12799" width="10" style="14"/>
    <col min="12800" max="12800" width="2.5703125" style="14" customWidth="1"/>
    <col min="12801" max="12801" width="7.140625" style="14" customWidth="1"/>
    <col min="12802" max="12802" width="23.5703125" style="14" customWidth="1"/>
    <col min="12803" max="12803" width="9.7109375" style="14" customWidth="1"/>
    <col min="12804" max="12804" width="4.7109375" style="14" customWidth="1"/>
    <col min="12805" max="12805" width="14.42578125" style="14" customWidth="1"/>
    <col min="12806" max="12806" width="11.140625" style="14" customWidth="1"/>
    <col min="12807" max="12807" width="10.28515625" style="14" customWidth="1"/>
    <col min="12808" max="12808" width="13" style="14" customWidth="1"/>
    <col min="12809" max="12809" width="8.28515625" style="14" customWidth="1"/>
    <col min="12810" max="13055" width="10" style="14"/>
    <col min="13056" max="13056" width="2.5703125" style="14" customWidth="1"/>
    <col min="13057" max="13057" width="7.140625" style="14" customWidth="1"/>
    <col min="13058" max="13058" width="23.5703125" style="14" customWidth="1"/>
    <col min="13059" max="13059" width="9.7109375" style="14" customWidth="1"/>
    <col min="13060" max="13060" width="4.7109375" style="14" customWidth="1"/>
    <col min="13061" max="13061" width="14.42578125" style="14" customWidth="1"/>
    <col min="13062" max="13062" width="11.140625" style="14" customWidth="1"/>
    <col min="13063" max="13063" width="10.28515625" style="14" customWidth="1"/>
    <col min="13064" max="13064" width="13" style="14" customWidth="1"/>
    <col min="13065" max="13065" width="8.28515625" style="14" customWidth="1"/>
    <col min="13066" max="13311" width="10" style="14"/>
    <col min="13312" max="13312" width="2.5703125" style="14" customWidth="1"/>
    <col min="13313" max="13313" width="7.140625" style="14" customWidth="1"/>
    <col min="13314" max="13314" width="23.5703125" style="14" customWidth="1"/>
    <col min="13315" max="13315" width="9.7109375" style="14" customWidth="1"/>
    <col min="13316" max="13316" width="4.7109375" style="14" customWidth="1"/>
    <col min="13317" max="13317" width="14.42578125" style="14" customWidth="1"/>
    <col min="13318" max="13318" width="11.140625" style="14" customWidth="1"/>
    <col min="13319" max="13319" width="10.28515625" style="14" customWidth="1"/>
    <col min="13320" max="13320" width="13" style="14" customWidth="1"/>
    <col min="13321" max="13321" width="8.28515625" style="14" customWidth="1"/>
    <col min="13322" max="13567" width="10" style="14"/>
    <col min="13568" max="13568" width="2.5703125" style="14" customWidth="1"/>
    <col min="13569" max="13569" width="7.140625" style="14" customWidth="1"/>
    <col min="13570" max="13570" width="23.5703125" style="14" customWidth="1"/>
    <col min="13571" max="13571" width="9.7109375" style="14" customWidth="1"/>
    <col min="13572" max="13572" width="4.7109375" style="14" customWidth="1"/>
    <col min="13573" max="13573" width="14.42578125" style="14" customWidth="1"/>
    <col min="13574" max="13574" width="11.140625" style="14" customWidth="1"/>
    <col min="13575" max="13575" width="10.28515625" style="14" customWidth="1"/>
    <col min="13576" max="13576" width="13" style="14" customWidth="1"/>
    <col min="13577" max="13577" width="8.28515625" style="14" customWidth="1"/>
    <col min="13578" max="13823" width="10" style="14"/>
    <col min="13824" max="13824" width="2.5703125" style="14" customWidth="1"/>
    <col min="13825" max="13825" width="7.140625" style="14" customWidth="1"/>
    <col min="13826" max="13826" width="23.5703125" style="14" customWidth="1"/>
    <col min="13827" max="13827" width="9.7109375" style="14" customWidth="1"/>
    <col min="13828" max="13828" width="4.7109375" style="14" customWidth="1"/>
    <col min="13829" max="13829" width="14.42578125" style="14" customWidth="1"/>
    <col min="13830" max="13830" width="11.140625" style="14" customWidth="1"/>
    <col min="13831" max="13831" width="10.28515625" style="14" customWidth="1"/>
    <col min="13832" max="13832" width="13" style="14" customWidth="1"/>
    <col min="13833" max="13833" width="8.28515625" style="14" customWidth="1"/>
    <col min="13834" max="14079" width="10" style="14"/>
    <col min="14080" max="14080" width="2.5703125" style="14" customWidth="1"/>
    <col min="14081" max="14081" width="7.140625" style="14" customWidth="1"/>
    <col min="14082" max="14082" width="23.5703125" style="14" customWidth="1"/>
    <col min="14083" max="14083" width="9.7109375" style="14" customWidth="1"/>
    <col min="14084" max="14084" width="4.7109375" style="14" customWidth="1"/>
    <col min="14085" max="14085" width="14.42578125" style="14" customWidth="1"/>
    <col min="14086" max="14086" width="11.140625" style="14" customWidth="1"/>
    <col min="14087" max="14087" width="10.28515625" style="14" customWidth="1"/>
    <col min="14088" max="14088" width="13" style="14" customWidth="1"/>
    <col min="14089" max="14089" width="8.28515625" style="14" customWidth="1"/>
    <col min="14090" max="14335" width="10" style="14"/>
    <col min="14336" max="14336" width="2.5703125" style="14" customWidth="1"/>
    <col min="14337" max="14337" width="7.140625" style="14" customWidth="1"/>
    <col min="14338" max="14338" width="23.5703125" style="14" customWidth="1"/>
    <col min="14339" max="14339" width="9.7109375" style="14" customWidth="1"/>
    <col min="14340" max="14340" width="4.7109375" style="14" customWidth="1"/>
    <col min="14341" max="14341" width="14.42578125" style="14" customWidth="1"/>
    <col min="14342" max="14342" width="11.140625" style="14" customWidth="1"/>
    <col min="14343" max="14343" width="10.28515625" style="14" customWidth="1"/>
    <col min="14344" max="14344" width="13" style="14" customWidth="1"/>
    <col min="14345" max="14345" width="8.28515625" style="14" customWidth="1"/>
    <col min="14346" max="14591" width="10" style="14"/>
    <col min="14592" max="14592" width="2.5703125" style="14" customWidth="1"/>
    <col min="14593" max="14593" width="7.140625" style="14" customWidth="1"/>
    <col min="14594" max="14594" width="23.5703125" style="14" customWidth="1"/>
    <col min="14595" max="14595" width="9.7109375" style="14" customWidth="1"/>
    <col min="14596" max="14596" width="4.7109375" style="14" customWidth="1"/>
    <col min="14597" max="14597" width="14.42578125" style="14" customWidth="1"/>
    <col min="14598" max="14598" width="11.140625" style="14" customWidth="1"/>
    <col min="14599" max="14599" width="10.28515625" style="14" customWidth="1"/>
    <col min="14600" max="14600" width="13" style="14" customWidth="1"/>
    <col min="14601" max="14601" width="8.28515625" style="14" customWidth="1"/>
    <col min="14602" max="14847" width="10" style="14"/>
    <col min="14848" max="14848" width="2.5703125" style="14" customWidth="1"/>
    <col min="14849" max="14849" width="7.140625" style="14" customWidth="1"/>
    <col min="14850" max="14850" width="23.5703125" style="14" customWidth="1"/>
    <col min="14851" max="14851" width="9.7109375" style="14" customWidth="1"/>
    <col min="14852" max="14852" width="4.7109375" style="14" customWidth="1"/>
    <col min="14853" max="14853" width="14.42578125" style="14" customWidth="1"/>
    <col min="14854" max="14854" width="11.140625" style="14" customWidth="1"/>
    <col min="14855" max="14855" width="10.28515625" style="14" customWidth="1"/>
    <col min="14856" max="14856" width="13" style="14" customWidth="1"/>
    <col min="14857" max="14857" width="8.28515625" style="14" customWidth="1"/>
    <col min="14858" max="15103" width="10" style="14"/>
    <col min="15104" max="15104" width="2.5703125" style="14" customWidth="1"/>
    <col min="15105" max="15105" width="7.140625" style="14" customWidth="1"/>
    <col min="15106" max="15106" width="23.5703125" style="14" customWidth="1"/>
    <col min="15107" max="15107" width="9.7109375" style="14" customWidth="1"/>
    <col min="15108" max="15108" width="4.7109375" style="14" customWidth="1"/>
    <col min="15109" max="15109" width="14.42578125" style="14" customWidth="1"/>
    <col min="15110" max="15110" width="11.140625" style="14" customWidth="1"/>
    <col min="15111" max="15111" width="10.28515625" style="14" customWidth="1"/>
    <col min="15112" max="15112" width="13" style="14" customWidth="1"/>
    <col min="15113" max="15113" width="8.28515625" style="14" customWidth="1"/>
    <col min="15114" max="15359" width="10" style="14"/>
    <col min="15360" max="15360" width="2.5703125" style="14" customWidth="1"/>
    <col min="15361" max="15361" width="7.140625" style="14" customWidth="1"/>
    <col min="15362" max="15362" width="23.5703125" style="14" customWidth="1"/>
    <col min="15363" max="15363" width="9.7109375" style="14" customWidth="1"/>
    <col min="15364" max="15364" width="4.7109375" style="14" customWidth="1"/>
    <col min="15365" max="15365" width="14.42578125" style="14" customWidth="1"/>
    <col min="15366" max="15366" width="11.140625" style="14" customWidth="1"/>
    <col min="15367" max="15367" width="10.28515625" style="14" customWidth="1"/>
    <col min="15368" max="15368" width="13" style="14" customWidth="1"/>
    <col min="15369" max="15369" width="8.28515625" style="14" customWidth="1"/>
    <col min="15370" max="15615" width="10" style="14"/>
    <col min="15616" max="15616" width="2.5703125" style="14" customWidth="1"/>
    <col min="15617" max="15617" width="7.140625" style="14" customWidth="1"/>
    <col min="15618" max="15618" width="23.5703125" style="14" customWidth="1"/>
    <col min="15619" max="15619" width="9.7109375" style="14" customWidth="1"/>
    <col min="15620" max="15620" width="4.7109375" style="14" customWidth="1"/>
    <col min="15621" max="15621" width="14.42578125" style="14" customWidth="1"/>
    <col min="15622" max="15622" width="11.140625" style="14" customWidth="1"/>
    <col min="15623" max="15623" width="10.28515625" style="14" customWidth="1"/>
    <col min="15624" max="15624" width="13" style="14" customWidth="1"/>
    <col min="15625" max="15625" width="8.28515625" style="14" customWidth="1"/>
    <col min="15626" max="15871" width="10" style="14"/>
    <col min="15872" max="15872" width="2.5703125" style="14" customWidth="1"/>
    <col min="15873" max="15873" width="7.140625" style="14" customWidth="1"/>
    <col min="15874" max="15874" width="23.5703125" style="14" customWidth="1"/>
    <col min="15875" max="15875" width="9.7109375" style="14" customWidth="1"/>
    <col min="15876" max="15876" width="4.7109375" style="14" customWidth="1"/>
    <col min="15877" max="15877" width="14.42578125" style="14" customWidth="1"/>
    <col min="15878" max="15878" width="11.140625" style="14" customWidth="1"/>
    <col min="15879" max="15879" width="10.28515625" style="14" customWidth="1"/>
    <col min="15880" max="15880" width="13" style="14" customWidth="1"/>
    <col min="15881" max="15881" width="8.28515625" style="14" customWidth="1"/>
    <col min="15882" max="16127" width="10" style="14"/>
    <col min="16128" max="16128" width="2.5703125" style="14" customWidth="1"/>
    <col min="16129" max="16129" width="7.140625" style="14" customWidth="1"/>
    <col min="16130" max="16130" width="23.5703125" style="14" customWidth="1"/>
    <col min="16131" max="16131" width="9.7109375" style="14" customWidth="1"/>
    <col min="16132" max="16132" width="4.7109375" style="14" customWidth="1"/>
    <col min="16133" max="16133" width="14.42578125" style="14" customWidth="1"/>
    <col min="16134" max="16134" width="11.140625" style="14" customWidth="1"/>
    <col min="16135" max="16135" width="10.28515625" style="14" customWidth="1"/>
    <col min="16136" max="16136" width="13" style="14" customWidth="1"/>
    <col min="16137" max="16137" width="8.28515625" style="14" customWidth="1"/>
    <col min="16138" max="16384" width="10" style="14"/>
  </cols>
  <sheetData>
    <row r="1" spans="1:9" ht="12" customHeight="1">
      <c r="B1" s="176" t="s">
        <v>134</v>
      </c>
      <c r="C1" s="158"/>
      <c r="D1" s="158"/>
      <c r="E1" s="158"/>
      <c r="F1" s="158"/>
      <c r="G1" s="158"/>
      <c r="H1" s="158"/>
      <c r="I1" s="105"/>
    </row>
    <row r="2" spans="1:9" ht="12" customHeight="1">
      <c r="B2" s="176" t="s">
        <v>578</v>
      </c>
      <c r="C2" s="158"/>
      <c r="D2" s="158"/>
      <c r="E2" s="158"/>
      <c r="F2" s="158"/>
      <c r="G2" s="158"/>
      <c r="H2" s="158"/>
      <c r="I2" s="158"/>
    </row>
    <row r="3" spans="1:9" ht="12" customHeight="1">
      <c r="B3" s="176" t="s">
        <v>936</v>
      </c>
      <c r="C3" s="158"/>
      <c r="D3" s="158"/>
      <c r="E3" s="158"/>
      <c r="F3" s="667"/>
      <c r="G3" s="158"/>
      <c r="H3" s="158"/>
      <c r="I3" s="158"/>
    </row>
    <row r="4" spans="1:9" ht="12" customHeight="1">
      <c r="C4" s="158"/>
      <c r="D4" s="158"/>
      <c r="E4" s="158"/>
      <c r="F4" s="158"/>
      <c r="G4" s="158"/>
      <c r="H4" s="158"/>
      <c r="I4" s="158"/>
    </row>
    <row r="5" spans="1:9" ht="12" customHeight="1">
      <c r="C5" s="158"/>
      <c r="D5" s="158"/>
      <c r="E5" s="158"/>
      <c r="F5" s="158"/>
      <c r="G5" s="158"/>
      <c r="H5" s="158"/>
      <c r="I5" s="158"/>
    </row>
    <row r="6" spans="1:9" ht="12" customHeight="1">
      <c r="C6" s="158"/>
      <c r="D6" s="158"/>
      <c r="E6" s="158"/>
      <c r="F6" s="158"/>
      <c r="G6" s="158"/>
      <c r="H6" s="158" t="s">
        <v>437</v>
      </c>
      <c r="I6" s="158"/>
    </row>
    <row r="7" spans="1:9" ht="12" customHeight="1">
      <c r="C7" s="178"/>
      <c r="D7" s="178"/>
      <c r="E7" s="178"/>
      <c r="F7" s="178"/>
      <c r="G7" s="178" t="s">
        <v>274</v>
      </c>
      <c r="H7" s="178" t="s">
        <v>275</v>
      </c>
      <c r="I7" s="178" t="s">
        <v>276</v>
      </c>
    </row>
    <row r="8" spans="1:9" ht="12" customHeight="1">
      <c r="A8" s="110"/>
      <c r="B8" s="203" t="s">
        <v>434</v>
      </c>
      <c r="C8" s="836" t="s">
        <v>270</v>
      </c>
      <c r="D8" s="836" t="s">
        <v>271</v>
      </c>
      <c r="E8" s="204"/>
      <c r="F8" s="836" t="s">
        <v>273</v>
      </c>
      <c r="G8" s="204"/>
      <c r="H8" s="106"/>
      <c r="I8" s="158"/>
    </row>
    <row r="9" spans="1:9" ht="12" customHeight="1">
      <c r="A9" s="110"/>
      <c r="B9" s="668"/>
      <c r="C9" s="837"/>
      <c r="D9" s="837"/>
      <c r="E9" s="208"/>
      <c r="F9" s="837"/>
      <c r="G9" s="206"/>
      <c r="H9" s="224"/>
      <c r="I9" s="228"/>
    </row>
    <row r="10" spans="1:9" ht="12" customHeight="1">
      <c r="A10" s="110"/>
      <c r="B10" s="668" t="s">
        <v>696</v>
      </c>
      <c r="C10" s="837">
        <v>282</v>
      </c>
      <c r="D10" s="837">
        <v>1</v>
      </c>
      <c r="E10" s="835">
        <f>-'[4]Workpaper 7.11'!F11</f>
        <v>3885432</v>
      </c>
      <c r="F10" s="837" t="s">
        <v>484</v>
      </c>
      <c r="G10" s="206">
        <v>0</v>
      </c>
      <c r="H10" s="224">
        <v>0</v>
      </c>
      <c r="I10" s="236" t="s">
        <v>498</v>
      </c>
    </row>
    <row r="11" spans="1:9" ht="12" customHeight="1">
      <c r="A11" s="110"/>
      <c r="B11" s="668" t="s">
        <v>696</v>
      </c>
      <c r="C11" s="837">
        <v>190</v>
      </c>
      <c r="D11" s="837">
        <v>1</v>
      </c>
      <c r="E11" s="835">
        <f>-'[4]Workpaper 7.11'!F13</f>
        <v>-34770206</v>
      </c>
      <c r="F11" s="837" t="s">
        <v>403</v>
      </c>
      <c r="G11" s="206">
        <v>0</v>
      </c>
      <c r="H11" s="224">
        <v>0</v>
      </c>
      <c r="I11" s="236" t="s">
        <v>498</v>
      </c>
    </row>
    <row r="12" spans="1:9" ht="12" customHeight="1">
      <c r="A12" s="110"/>
      <c r="B12" s="668" t="s">
        <v>696</v>
      </c>
      <c r="C12" s="837">
        <v>282</v>
      </c>
      <c r="D12" s="837">
        <v>1</v>
      </c>
      <c r="E12" s="835">
        <f>-'[4]Workpaper 7.11'!F34</f>
        <v>1845519345</v>
      </c>
      <c r="F12" s="837" t="s">
        <v>297</v>
      </c>
      <c r="G12" s="206">
        <v>6.9317492857486229E-2</v>
      </c>
      <c r="H12" s="224">
        <f>+G12*E12</f>
        <v>127926774.01539016</v>
      </c>
      <c r="I12" s="236" t="s">
        <v>498</v>
      </c>
    </row>
    <row r="13" spans="1:9" ht="12" customHeight="1">
      <c r="A13" s="110"/>
      <c r="B13" s="668" t="s">
        <v>696</v>
      </c>
      <c r="C13" s="837">
        <v>282</v>
      </c>
      <c r="D13" s="837">
        <v>1</v>
      </c>
      <c r="E13" s="835">
        <f>-'[4]Workpaper 7.11'!F40</f>
        <v>4059471</v>
      </c>
      <c r="F13" s="837" t="s">
        <v>286</v>
      </c>
      <c r="G13" s="206">
        <v>8.2916446129532903E-2</v>
      </c>
      <c r="H13" s="224">
        <f>+G13*E13</f>
        <v>336596.90848590108</v>
      </c>
      <c r="I13" s="236" t="s">
        <v>498</v>
      </c>
    </row>
    <row r="14" spans="1:9" ht="12" customHeight="1">
      <c r="A14" s="110"/>
      <c r="B14" s="668"/>
      <c r="C14" s="837"/>
      <c r="D14" s="837"/>
      <c r="E14" s="835"/>
      <c r="F14" s="837"/>
      <c r="G14" s="206"/>
      <c r="H14" s="224"/>
      <c r="I14" s="236" t="s">
        <v>498</v>
      </c>
    </row>
    <row r="15" spans="1:9" ht="12" customHeight="1">
      <c r="A15" s="110"/>
      <c r="B15" s="668" t="s">
        <v>696</v>
      </c>
      <c r="C15" s="837">
        <v>282</v>
      </c>
      <c r="D15" s="837">
        <v>1</v>
      </c>
      <c r="E15" s="835">
        <f>'[4]Workpaper 7.11'!F48</f>
        <v>-48678619</v>
      </c>
      <c r="F15" s="837" t="s">
        <v>311</v>
      </c>
      <c r="G15" s="206" t="s">
        <v>281</v>
      </c>
      <c r="H15" s="224">
        <v>0</v>
      </c>
      <c r="I15" s="236" t="s">
        <v>498</v>
      </c>
    </row>
    <row r="16" spans="1:9" ht="12" customHeight="1">
      <c r="A16" s="110"/>
      <c r="B16" s="109" t="s">
        <v>696</v>
      </c>
      <c r="C16" s="837">
        <v>282</v>
      </c>
      <c r="D16" s="837">
        <v>1</v>
      </c>
      <c r="E16" s="835">
        <f>'[4]Workpaper 7.11'!F49</f>
        <v>1359850</v>
      </c>
      <c r="F16" s="837" t="s">
        <v>433</v>
      </c>
      <c r="G16" s="206" t="s">
        <v>281</v>
      </c>
      <c r="H16" s="224">
        <v>0</v>
      </c>
      <c r="I16" s="237" t="s">
        <v>498</v>
      </c>
    </row>
    <row r="17" spans="1:9" ht="12" customHeight="1">
      <c r="A17" s="110"/>
      <c r="B17" s="110" t="s">
        <v>696</v>
      </c>
      <c r="C17" s="837">
        <v>282</v>
      </c>
      <c r="D17" s="837">
        <v>1</v>
      </c>
      <c r="E17" s="835">
        <f>'[4]Workpaper 7.11'!F50</f>
        <v>-119069703</v>
      </c>
      <c r="F17" s="837" t="s">
        <v>315</v>
      </c>
      <c r="G17" s="206" t="s">
        <v>281</v>
      </c>
      <c r="H17" s="260">
        <v>0</v>
      </c>
      <c r="I17" s="236" t="s">
        <v>498</v>
      </c>
    </row>
    <row r="18" spans="1:9" ht="12" customHeight="1">
      <c r="A18" s="110"/>
      <c r="B18" s="110" t="s">
        <v>696</v>
      </c>
      <c r="C18" s="837">
        <v>282</v>
      </c>
      <c r="D18" s="837">
        <v>1</v>
      </c>
      <c r="E18" s="835">
        <f>'[4]Workpaper 7.11'!F51</f>
        <v>-553267407</v>
      </c>
      <c r="F18" s="837" t="s">
        <v>312</v>
      </c>
      <c r="G18" s="206" t="s">
        <v>281</v>
      </c>
      <c r="H18" s="224">
        <v>0</v>
      </c>
      <c r="I18" s="272" t="s">
        <v>498</v>
      </c>
    </row>
    <row r="19" spans="1:9" ht="12" customHeight="1">
      <c r="A19" s="110"/>
      <c r="B19" s="110" t="s">
        <v>696</v>
      </c>
      <c r="C19" s="837">
        <v>282</v>
      </c>
      <c r="D19" s="837">
        <v>1</v>
      </c>
      <c r="E19" s="835">
        <f>'[4]Workpaper 7.11'!F52</f>
        <v>161714</v>
      </c>
      <c r="F19" s="837" t="s">
        <v>304</v>
      </c>
      <c r="G19" s="206">
        <v>0</v>
      </c>
      <c r="H19" s="224">
        <v>0</v>
      </c>
      <c r="I19" s="272" t="s">
        <v>498</v>
      </c>
    </row>
    <row r="20" spans="1:9" ht="12" customHeight="1">
      <c r="A20" s="110"/>
      <c r="B20" s="212" t="s">
        <v>696</v>
      </c>
      <c r="C20" s="837">
        <v>282</v>
      </c>
      <c r="D20" s="837">
        <v>1</v>
      </c>
      <c r="E20" s="835">
        <f>'[4]Workpaper 7.11'!F53</f>
        <v>-847583899</v>
      </c>
      <c r="F20" s="837" t="s">
        <v>314</v>
      </c>
      <c r="G20" s="206" t="s">
        <v>281</v>
      </c>
      <c r="H20" s="224">
        <v>0</v>
      </c>
      <c r="I20" s="272" t="s">
        <v>498</v>
      </c>
    </row>
    <row r="21" spans="1:9" ht="12" customHeight="1">
      <c r="A21" s="110"/>
      <c r="B21" s="109" t="s">
        <v>696</v>
      </c>
      <c r="C21" s="837">
        <v>282</v>
      </c>
      <c r="D21" s="837">
        <v>1</v>
      </c>
      <c r="E21" s="835">
        <f>'[4]Workpaper 7.11'!F54-100</f>
        <v>-138136570</v>
      </c>
      <c r="F21" s="837" t="s">
        <v>280</v>
      </c>
      <c r="G21" s="206" t="s">
        <v>281</v>
      </c>
      <c r="H21" s="224">
        <f>+E21</f>
        <v>-138136570</v>
      </c>
      <c r="I21" s="272" t="s">
        <v>498</v>
      </c>
    </row>
    <row r="22" spans="1:9" ht="12" customHeight="1">
      <c r="A22" s="110"/>
      <c r="B22" s="110" t="s">
        <v>696</v>
      </c>
      <c r="C22" s="837">
        <v>282</v>
      </c>
      <c r="D22" s="837">
        <v>1</v>
      </c>
      <c r="E22" s="835">
        <f>'[4]Workpaper 7.11'!F55+'[4]Workpaper 7.11'!F56</f>
        <v>-252021215</v>
      </c>
      <c r="F22" s="837" t="s">
        <v>871</v>
      </c>
      <c r="G22" s="206" t="s">
        <v>281</v>
      </c>
      <c r="H22" s="224">
        <v>0</v>
      </c>
      <c r="I22" s="272" t="s">
        <v>498</v>
      </c>
    </row>
    <row r="23" spans="1:9" ht="12" customHeight="1">
      <c r="A23" s="110"/>
      <c r="B23" s="210"/>
      <c r="E23" s="205"/>
      <c r="G23" s="264"/>
      <c r="H23" s="439"/>
      <c r="I23" s="158"/>
    </row>
    <row r="24" spans="1:9" ht="12" customHeight="1">
      <c r="A24" s="110"/>
      <c r="B24" s="110"/>
      <c r="C24" s="204"/>
      <c r="D24" s="204"/>
      <c r="E24" s="339">
        <f>SUM(E10:E22)</f>
        <v>-138541807</v>
      </c>
      <c r="F24" s="204"/>
      <c r="G24" s="264"/>
      <c r="H24" s="339">
        <f>SUM(H10:H22)</f>
        <v>-9873199.076123938</v>
      </c>
      <c r="I24" s="158"/>
    </row>
    <row r="25" spans="1:9" ht="12" customHeight="1">
      <c r="A25" s="110"/>
      <c r="B25" s="109"/>
      <c r="C25" s="204"/>
      <c r="D25" s="204"/>
      <c r="E25" s="106"/>
      <c r="F25" s="204"/>
      <c r="G25" s="264"/>
      <c r="H25" s="439"/>
      <c r="I25" s="158"/>
    </row>
    <row r="26" spans="1:9" ht="12" customHeight="1">
      <c r="A26" s="110"/>
      <c r="B26" s="109"/>
      <c r="C26" s="204"/>
      <c r="D26" s="204"/>
      <c r="E26" s="106"/>
      <c r="F26" s="204"/>
      <c r="G26" s="264"/>
      <c r="H26" s="439"/>
      <c r="I26" s="158"/>
    </row>
    <row r="27" spans="1:9" ht="12" customHeight="1">
      <c r="A27" s="110"/>
      <c r="B27" s="109"/>
      <c r="C27" s="204"/>
      <c r="D27" s="204"/>
      <c r="E27" s="106"/>
      <c r="F27" s="204"/>
      <c r="G27" s="264"/>
      <c r="H27" s="439"/>
      <c r="I27" s="158"/>
    </row>
    <row r="28" spans="1:9" ht="12" customHeight="1">
      <c r="A28" s="110"/>
      <c r="B28" s="110" t="s">
        <v>400</v>
      </c>
      <c r="C28" s="204"/>
      <c r="D28" s="204"/>
      <c r="E28" s="106"/>
      <c r="F28" s="204"/>
      <c r="G28" s="264"/>
      <c r="H28" s="439"/>
      <c r="I28" s="158"/>
    </row>
    <row r="29" spans="1:9" ht="12" customHeight="1">
      <c r="A29" s="110"/>
      <c r="B29" s="210"/>
      <c r="C29" s="204"/>
      <c r="D29" s="204"/>
      <c r="E29" s="369"/>
      <c r="F29" s="204"/>
      <c r="G29" s="204"/>
      <c r="H29" s="204"/>
      <c r="I29" s="158"/>
    </row>
    <row r="30" spans="1:9" ht="12" customHeight="1">
      <c r="A30" s="110"/>
      <c r="B30" s="440"/>
      <c r="C30" s="442"/>
      <c r="D30" s="442"/>
      <c r="E30" s="442"/>
      <c r="F30" s="442"/>
      <c r="G30" s="442"/>
      <c r="H30" s="442"/>
      <c r="I30" s="593"/>
    </row>
    <row r="31" spans="1:9" ht="12" customHeight="1">
      <c r="A31" s="110"/>
      <c r="B31" s="594"/>
      <c r="C31" s="204"/>
      <c r="D31" s="204"/>
      <c r="E31" s="204"/>
      <c r="F31" s="204"/>
      <c r="G31" s="204"/>
      <c r="H31" s="204"/>
      <c r="I31" s="595"/>
    </row>
    <row r="32" spans="1:9" ht="12" customHeight="1">
      <c r="A32" s="110"/>
      <c r="B32" s="594"/>
      <c r="C32" s="204"/>
      <c r="D32" s="204"/>
      <c r="E32" s="204"/>
      <c r="F32" s="204"/>
      <c r="G32" s="204"/>
      <c r="H32" s="204"/>
      <c r="I32" s="595"/>
    </row>
    <row r="33" spans="1:9" ht="12" customHeight="1">
      <c r="A33" s="110"/>
      <c r="B33" s="594"/>
      <c r="C33" s="204"/>
      <c r="D33" s="204"/>
      <c r="E33" s="204"/>
      <c r="F33" s="204"/>
      <c r="G33" s="204"/>
      <c r="H33" s="204"/>
      <c r="I33" s="595"/>
    </row>
    <row r="34" spans="1:9" ht="12" customHeight="1">
      <c r="A34" s="110"/>
      <c r="B34" s="594"/>
      <c r="C34" s="204"/>
      <c r="D34" s="204"/>
      <c r="E34" s="213"/>
      <c r="F34" s="204"/>
      <c r="G34" s="204"/>
      <c r="H34" s="204"/>
      <c r="I34" s="595"/>
    </row>
    <row r="35" spans="1:9" ht="12" customHeight="1">
      <c r="A35" s="110"/>
      <c r="B35" s="594"/>
      <c r="C35" s="204"/>
      <c r="D35" s="204"/>
      <c r="E35" s="204"/>
      <c r="F35" s="204"/>
      <c r="G35" s="204"/>
      <c r="H35" s="204"/>
      <c r="I35" s="595"/>
    </row>
    <row r="36" spans="1:9" ht="12" customHeight="1">
      <c r="A36" s="110"/>
      <c r="B36" s="446"/>
      <c r="C36" s="283"/>
      <c r="D36" s="283"/>
      <c r="E36" s="283"/>
      <c r="F36" s="283"/>
      <c r="G36" s="283"/>
      <c r="H36" s="283"/>
      <c r="I36" s="596"/>
    </row>
    <row r="37" spans="1:9" ht="12" customHeight="1">
      <c r="B37" s="212"/>
      <c r="C37" s="204"/>
      <c r="D37" s="204"/>
      <c r="E37" s="106"/>
      <c r="F37" s="204"/>
      <c r="G37" s="264"/>
      <c r="H37" s="439"/>
      <c r="I37" s="158"/>
    </row>
    <row r="38" spans="1:9" ht="12" customHeight="1">
      <c r="B38" s="212"/>
      <c r="C38" s="204"/>
      <c r="D38" s="204"/>
      <c r="E38" s="106"/>
      <c r="F38" s="204"/>
      <c r="G38" s="264"/>
      <c r="H38" s="439"/>
      <c r="I38" s="158"/>
    </row>
    <row r="39" spans="1:9" ht="12" customHeight="1">
      <c r="B39" s="212"/>
      <c r="C39" s="204"/>
      <c r="D39" s="204"/>
      <c r="E39" s="106"/>
      <c r="F39" s="204"/>
      <c r="G39" s="264"/>
      <c r="H39" s="439"/>
      <c r="I39" s="158"/>
    </row>
    <row r="40" spans="1:9" ht="12" customHeight="1">
      <c r="B40" s="212"/>
      <c r="C40" s="204"/>
      <c r="D40" s="204"/>
      <c r="E40" s="106"/>
      <c r="F40" s="204"/>
      <c r="G40" s="264"/>
      <c r="H40" s="439"/>
      <c r="I40" s="158"/>
    </row>
    <row r="41" spans="1:9" ht="12" customHeight="1">
      <c r="B41" s="212"/>
      <c r="C41" s="204"/>
      <c r="D41" s="204"/>
      <c r="E41" s="106"/>
      <c r="F41" s="204"/>
      <c r="G41" s="264"/>
      <c r="H41" s="439"/>
      <c r="I41" s="158"/>
    </row>
    <row r="42" spans="1:9" ht="12" customHeight="1">
      <c r="A42" s="110"/>
      <c r="B42" s="212"/>
      <c r="C42" s="204"/>
      <c r="D42" s="204"/>
      <c r="E42" s="106"/>
      <c r="F42" s="204"/>
      <c r="G42" s="264"/>
      <c r="H42" s="439"/>
      <c r="I42" s="158"/>
    </row>
    <row r="43" spans="1:9" ht="12" customHeight="1">
      <c r="A43" s="110"/>
      <c r="B43" s="212"/>
      <c r="C43" s="204"/>
      <c r="D43" s="204"/>
      <c r="E43" s="106"/>
      <c r="F43" s="204"/>
      <c r="G43" s="264"/>
      <c r="H43" s="439"/>
      <c r="I43" s="158"/>
    </row>
    <row r="44" spans="1:9" ht="12" customHeight="1">
      <c r="A44" s="110"/>
      <c r="B44" s="110"/>
      <c r="C44" s="204"/>
      <c r="D44" s="204"/>
      <c r="E44" s="106"/>
      <c r="F44" s="204"/>
      <c r="G44" s="264"/>
      <c r="H44" s="439"/>
      <c r="I44" s="158"/>
    </row>
    <row r="45" spans="1:9" ht="12" customHeight="1">
      <c r="A45" s="110"/>
      <c r="B45" s="110"/>
      <c r="C45" s="204"/>
      <c r="D45" s="204"/>
      <c r="E45" s="106"/>
      <c r="F45" s="204"/>
      <c r="G45" s="264"/>
      <c r="H45" s="439"/>
      <c r="I45" s="158"/>
    </row>
    <row r="46" spans="1:9" ht="12" customHeight="1"/>
    <row r="47" spans="1:9" ht="12" customHeight="1"/>
    <row r="48" spans="1:9" ht="12" customHeight="1"/>
    <row r="49" spans="3:6" ht="12" customHeight="1"/>
    <row r="50" spans="3:6" ht="12" customHeight="1"/>
    <row r="51" spans="3:6" ht="12" customHeight="1"/>
    <row r="52" spans="3:6" ht="12" customHeight="1"/>
    <row r="53" spans="3:6" ht="12" customHeight="1"/>
    <row r="54" spans="3:6" ht="12" customHeight="1"/>
    <row r="55" spans="3:6" ht="12" customHeight="1"/>
    <row r="56" spans="3:6" ht="12" customHeight="1"/>
    <row r="57" spans="3:6" ht="12" customHeight="1"/>
    <row r="59" spans="3:6">
      <c r="C59" s="178"/>
      <c r="F59" s="214"/>
    </row>
    <row r="60" spans="3:6">
      <c r="C60" s="165"/>
    </row>
    <row r="61" spans="3:6">
      <c r="C61" s="165"/>
    </row>
    <row r="62" spans="3:6">
      <c r="C62" s="165"/>
    </row>
    <row r="63" spans="3:6">
      <c r="C63" s="165"/>
    </row>
    <row r="64" spans="3:6">
      <c r="C64" s="165"/>
    </row>
    <row r="65" spans="3:3">
      <c r="C65" s="165"/>
    </row>
    <row r="66" spans="3:3">
      <c r="C66" s="165"/>
    </row>
    <row r="67" spans="3:3" s="68" customFormat="1">
      <c r="C67" s="1608"/>
    </row>
    <row r="68" spans="3:3">
      <c r="C68" s="165"/>
    </row>
    <row r="69" spans="3:3">
      <c r="C69" s="165"/>
    </row>
    <row r="70" spans="3:3">
      <c r="C70" s="165"/>
    </row>
    <row r="71" spans="3:3">
      <c r="C71" s="165"/>
    </row>
    <row r="72" spans="3:3">
      <c r="C72" s="165"/>
    </row>
    <row r="73" spans="3:3">
      <c r="C73" s="165"/>
    </row>
    <row r="74" spans="3:3">
      <c r="C74" s="165"/>
    </row>
    <row r="75" spans="3:3">
      <c r="C75" s="165"/>
    </row>
    <row r="76" spans="3:3">
      <c r="C76" s="165"/>
    </row>
    <row r="77" spans="3:3">
      <c r="C77" s="165"/>
    </row>
    <row r="78" spans="3:3">
      <c r="C78" s="165"/>
    </row>
    <row r="79" spans="3:3">
      <c r="C79" s="165"/>
    </row>
    <row r="80" spans="3:3">
      <c r="C80" s="165"/>
    </row>
    <row r="81" spans="3:3">
      <c r="C81" s="165"/>
    </row>
    <row r="82" spans="3:3">
      <c r="C82" s="165"/>
    </row>
    <row r="83" spans="3:3">
      <c r="C83" s="165"/>
    </row>
    <row r="84" spans="3:3">
      <c r="C84" s="165"/>
    </row>
    <row r="85" spans="3:3">
      <c r="C85" s="165"/>
    </row>
    <row r="86" spans="3:3">
      <c r="C86" s="165"/>
    </row>
    <row r="87" spans="3:3">
      <c r="C87" s="165"/>
    </row>
    <row r="88" spans="3:3">
      <c r="C88" s="165"/>
    </row>
    <row r="89" spans="3:3">
      <c r="C89" s="165"/>
    </row>
    <row r="90" spans="3:3">
      <c r="C90" s="165"/>
    </row>
    <row r="91" spans="3:3">
      <c r="C91" s="165"/>
    </row>
    <row r="92" spans="3:3">
      <c r="C92" s="165"/>
    </row>
    <row r="93" spans="3:3">
      <c r="C93" s="165"/>
    </row>
    <row r="94" spans="3:3">
      <c r="C94" s="165"/>
    </row>
    <row r="95" spans="3:3">
      <c r="C95" s="165"/>
    </row>
    <row r="96" spans="3:3">
      <c r="C96" s="165"/>
    </row>
    <row r="97" spans="3:3">
      <c r="C97" s="165"/>
    </row>
    <row r="98" spans="3:3">
      <c r="C98" s="165"/>
    </row>
    <row r="99" spans="3:3">
      <c r="C99" s="165"/>
    </row>
    <row r="100" spans="3:3">
      <c r="C100" s="165"/>
    </row>
    <row r="101" spans="3:3">
      <c r="C101" s="165"/>
    </row>
    <row r="102" spans="3:3">
      <c r="C102" s="165"/>
    </row>
    <row r="103" spans="3:3">
      <c r="C103" s="165"/>
    </row>
    <row r="104" spans="3:3">
      <c r="C104" s="165"/>
    </row>
    <row r="105" spans="3:3">
      <c r="C105" s="165"/>
    </row>
    <row r="106" spans="3:3">
      <c r="C106" s="165"/>
    </row>
    <row r="107" spans="3:3">
      <c r="C107" s="165"/>
    </row>
    <row r="108" spans="3:3">
      <c r="C108" s="165"/>
    </row>
    <row r="109" spans="3:3">
      <c r="C109" s="165"/>
    </row>
    <row r="110" spans="3:3">
      <c r="C110" s="165"/>
    </row>
    <row r="111" spans="3:3">
      <c r="C111" s="165"/>
    </row>
    <row r="112" spans="3:3">
      <c r="C112" s="165"/>
    </row>
    <row r="113" spans="3:3">
      <c r="C113" s="165"/>
    </row>
    <row r="114" spans="3:3">
      <c r="C114" s="165"/>
    </row>
    <row r="115" spans="3:3">
      <c r="C115" s="165"/>
    </row>
    <row r="116" spans="3:3">
      <c r="C116" s="165"/>
    </row>
    <row r="117" spans="3:3">
      <c r="C117" s="165"/>
    </row>
    <row r="118" spans="3:3">
      <c r="C118" s="165"/>
    </row>
    <row r="119" spans="3:3">
      <c r="C119" s="165"/>
    </row>
    <row r="120" spans="3:3">
      <c r="C120" s="165"/>
    </row>
    <row r="121" spans="3:3">
      <c r="C121" s="165"/>
    </row>
    <row r="122" spans="3:3">
      <c r="C122" s="165"/>
    </row>
    <row r="123" spans="3:3">
      <c r="C123" s="165"/>
    </row>
    <row r="124" spans="3:3">
      <c r="C124" s="165"/>
    </row>
    <row r="125" spans="3:3">
      <c r="C125" s="165"/>
    </row>
    <row r="126" spans="3:3">
      <c r="C126" s="165"/>
    </row>
    <row r="127" spans="3:3">
      <c r="C127" s="165"/>
    </row>
    <row r="128" spans="3:3">
      <c r="C128" s="165"/>
    </row>
    <row r="129" spans="3:3">
      <c r="C129" s="165"/>
    </row>
    <row r="130" spans="3:3">
      <c r="C130" s="165"/>
    </row>
    <row r="131" spans="3:3">
      <c r="C131" s="165"/>
    </row>
    <row r="132" spans="3:3">
      <c r="C132" s="165"/>
    </row>
    <row r="133" spans="3:3">
      <c r="C133" s="165"/>
    </row>
    <row r="134" spans="3:3">
      <c r="C134" s="165"/>
    </row>
    <row r="135" spans="3:3">
      <c r="C135" s="165"/>
    </row>
    <row r="136" spans="3:3">
      <c r="C136" s="165"/>
    </row>
    <row r="137" spans="3:3">
      <c r="C137" s="165"/>
    </row>
    <row r="138" spans="3:3">
      <c r="C138" s="165"/>
    </row>
    <row r="139" spans="3:3">
      <c r="C139" s="165"/>
    </row>
    <row r="140" spans="3:3">
      <c r="C140" s="165"/>
    </row>
    <row r="141" spans="3:3">
      <c r="C141" s="165"/>
    </row>
    <row r="142" spans="3:3">
      <c r="C142" s="165"/>
    </row>
    <row r="143" spans="3:3">
      <c r="C143" s="165"/>
    </row>
    <row r="144" spans="3:3">
      <c r="C144" s="165"/>
    </row>
    <row r="145" spans="3:3">
      <c r="C145" s="165"/>
    </row>
    <row r="146" spans="3:3">
      <c r="C146" s="165"/>
    </row>
    <row r="147" spans="3:3">
      <c r="C147" s="165"/>
    </row>
    <row r="148" spans="3:3">
      <c r="C148" s="165"/>
    </row>
    <row r="149" spans="3:3">
      <c r="C149" s="165"/>
    </row>
    <row r="150" spans="3:3">
      <c r="C150" s="165"/>
    </row>
    <row r="151" spans="3:3">
      <c r="C151" s="165"/>
    </row>
    <row r="152" spans="3:3">
      <c r="C152" s="165"/>
    </row>
    <row r="153" spans="3:3">
      <c r="C153" s="165"/>
    </row>
    <row r="154" spans="3:3">
      <c r="C154" s="165"/>
    </row>
    <row r="155" spans="3:3">
      <c r="C155" s="165"/>
    </row>
    <row r="156" spans="3:3">
      <c r="C156" s="165"/>
    </row>
    <row r="157" spans="3:3">
      <c r="C157" s="165"/>
    </row>
    <row r="158" spans="3:3">
      <c r="C158" s="165"/>
    </row>
    <row r="159" spans="3:3">
      <c r="C159" s="165"/>
    </row>
    <row r="160" spans="3:3">
      <c r="C160" s="165"/>
    </row>
    <row r="161" spans="3:3">
      <c r="C161" s="165"/>
    </row>
    <row r="162" spans="3:3">
      <c r="C162" s="165"/>
    </row>
    <row r="163" spans="3:3">
      <c r="C163" s="165"/>
    </row>
    <row r="164" spans="3:3">
      <c r="C164" s="165"/>
    </row>
    <row r="165" spans="3:3">
      <c r="C165" s="165"/>
    </row>
    <row r="166" spans="3:3">
      <c r="C166" s="165"/>
    </row>
    <row r="167" spans="3:3">
      <c r="C167" s="165"/>
    </row>
    <row r="168" spans="3:3">
      <c r="C168" s="165"/>
    </row>
    <row r="169" spans="3:3">
      <c r="C169" s="165"/>
    </row>
    <row r="170" spans="3:3">
      <c r="C170" s="165"/>
    </row>
    <row r="171" spans="3:3">
      <c r="C171" s="165"/>
    </row>
    <row r="172" spans="3:3">
      <c r="C172" s="165"/>
    </row>
    <row r="173" spans="3:3">
      <c r="C173" s="165"/>
    </row>
    <row r="174" spans="3:3">
      <c r="C174" s="165"/>
    </row>
    <row r="175" spans="3:3">
      <c r="C175" s="165"/>
    </row>
    <row r="176" spans="3:3">
      <c r="C176" s="165"/>
    </row>
    <row r="177" spans="3:3">
      <c r="C177" s="165"/>
    </row>
    <row r="178" spans="3:3">
      <c r="C178" s="165"/>
    </row>
    <row r="179" spans="3:3">
      <c r="C179" s="165"/>
    </row>
    <row r="180" spans="3:3">
      <c r="C180" s="165"/>
    </row>
    <row r="181" spans="3:3">
      <c r="C181" s="165"/>
    </row>
    <row r="182" spans="3:3">
      <c r="C182" s="165"/>
    </row>
    <row r="183" spans="3:3">
      <c r="C183" s="165"/>
    </row>
    <row r="184" spans="3:3">
      <c r="C184" s="165"/>
    </row>
    <row r="185" spans="3:3">
      <c r="C185" s="165"/>
    </row>
    <row r="186" spans="3:3">
      <c r="C186" s="165"/>
    </row>
    <row r="187" spans="3:3">
      <c r="C187" s="165"/>
    </row>
    <row r="188" spans="3:3">
      <c r="C188" s="165"/>
    </row>
    <row r="189" spans="3:3">
      <c r="C189" s="165"/>
    </row>
    <row r="190" spans="3:3">
      <c r="C190" s="165"/>
    </row>
    <row r="191" spans="3:3">
      <c r="C191" s="165"/>
    </row>
    <row r="192" spans="3:3">
      <c r="C192" s="165"/>
    </row>
    <row r="193" spans="3:3">
      <c r="C193" s="165"/>
    </row>
    <row r="194" spans="3:3">
      <c r="C194" s="165"/>
    </row>
    <row r="195" spans="3:3">
      <c r="C195" s="165"/>
    </row>
    <row r="196" spans="3:3">
      <c r="C196" s="165"/>
    </row>
    <row r="197" spans="3:3">
      <c r="C197" s="165"/>
    </row>
    <row r="198" spans="3:3">
      <c r="C198" s="165"/>
    </row>
    <row r="199" spans="3:3">
      <c r="C199" s="165"/>
    </row>
    <row r="200" spans="3:3">
      <c r="C200" s="165"/>
    </row>
    <row r="201" spans="3:3">
      <c r="C201" s="165"/>
    </row>
    <row r="202" spans="3:3">
      <c r="C202" s="165"/>
    </row>
    <row r="203" spans="3:3">
      <c r="C203" s="165"/>
    </row>
    <row r="204" spans="3:3">
      <c r="C204" s="165"/>
    </row>
    <row r="205" spans="3:3">
      <c r="C205" s="165"/>
    </row>
    <row r="206" spans="3:3">
      <c r="C206" s="165"/>
    </row>
    <row r="207" spans="3:3">
      <c r="C207" s="165"/>
    </row>
    <row r="208" spans="3:3">
      <c r="C208" s="165"/>
    </row>
    <row r="209" spans="3:3">
      <c r="C209" s="165"/>
    </row>
    <row r="210" spans="3:3">
      <c r="C210" s="165"/>
    </row>
    <row r="211" spans="3:3">
      <c r="C211" s="165"/>
    </row>
    <row r="212" spans="3:3">
      <c r="C212" s="165"/>
    </row>
    <row r="213" spans="3:3">
      <c r="C213" s="165"/>
    </row>
    <row r="214" spans="3:3">
      <c r="C214" s="165"/>
    </row>
    <row r="215" spans="3:3">
      <c r="C215" s="165"/>
    </row>
    <row r="216" spans="3:3">
      <c r="C216" s="165"/>
    </row>
    <row r="217" spans="3:3">
      <c r="C217" s="165"/>
    </row>
    <row r="218" spans="3:3">
      <c r="C218" s="165"/>
    </row>
    <row r="219" spans="3:3">
      <c r="C219" s="165"/>
    </row>
    <row r="220" spans="3:3">
      <c r="C220" s="165"/>
    </row>
    <row r="221" spans="3:3">
      <c r="C221" s="165"/>
    </row>
    <row r="222" spans="3:3">
      <c r="C222" s="165"/>
    </row>
    <row r="223" spans="3:3">
      <c r="C223" s="165"/>
    </row>
    <row r="224" spans="3:3">
      <c r="C224" s="165"/>
    </row>
    <row r="225" spans="3:3">
      <c r="C225" s="165"/>
    </row>
    <row r="226" spans="3:3">
      <c r="C226" s="165"/>
    </row>
    <row r="227" spans="3:3">
      <c r="C227" s="165"/>
    </row>
    <row r="228" spans="3:3">
      <c r="C228" s="165"/>
    </row>
    <row r="229" spans="3:3">
      <c r="C229" s="165"/>
    </row>
    <row r="230" spans="3:3">
      <c r="C230" s="165"/>
    </row>
    <row r="231" spans="3:3">
      <c r="C231" s="165"/>
    </row>
    <row r="232" spans="3:3">
      <c r="C232" s="165"/>
    </row>
    <row r="233" spans="3:3">
      <c r="C233" s="165"/>
    </row>
    <row r="234" spans="3:3">
      <c r="C234" s="165"/>
    </row>
    <row r="235" spans="3:3">
      <c r="C235" s="165"/>
    </row>
    <row r="236" spans="3:3">
      <c r="C236" s="165"/>
    </row>
    <row r="237" spans="3:3">
      <c r="C237" s="165"/>
    </row>
    <row r="238" spans="3:3">
      <c r="C238" s="165"/>
    </row>
    <row r="239" spans="3:3">
      <c r="C239" s="165"/>
    </row>
    <row r="240" spans="3:3">
      <c r="C240" s="165"/>
    </row>
    <row r="241" spans="3:3">
      <c r="C241" s="165"/>
    </row>
    <row r="242" spans="3:3">
      <c r="C242" s="165"/>
    </row>
    <row r="243" spans="3:3">
      <c r="C243" s="165"/>
    </row>
    <row r="244" spans="3:3">
      <c r="C244" s="165"/>
    </row>
    <row r="245" spans="3:3">
      <c r="C245" s="165"/>
    </row>
    <row r="246" spans="3:3">
      <c r="C246" s="165"/>
    </row>
    <row r="247" spans="3:3">
      <c r="C247" s="165"/>
    </row>
    <row r="248" spans="3:3">
      <c r="C248" s="165"/>
    </row>
    <row r="249" spans="3:3">
      <c r="C249" s="165"/>
    </row>
    <row r="250" spans="3:3">
      <c r="C250" s="165"/>
    </row>
    <row r="251" spans="3:3">
      <c r="C251" s="165"/>
    </row>
    <row r="252" spans="3:3">
      <c r="C252" s="165"/>
    </row>
    <row r="253" spans="3:3">
      <c r="C253" s="165"/>
    </row>
    <row r="254" spans="3:3">
      <c r="C254" s="165"/>
    </row>
    <row r="255" spans="3:3">
      <c r="C255" s="165"/>
    </row>
    <row r="256" spans="3:3">
      <c r="C256" s="165"/>
    </row>
    <row r="257" spans="3:3">
      <c r="C257" s="165"/>
    </row>
    <row r="258" spans="3:3">
      <c r="C258" s="165"/>
    </row>
    <row r="259" spans="3:3">
      <c r="C259" s="165"/>
    </row>
    <row r="260" spans="3:3">
      <c r="C260" s="165"/>
    </row>
    <row r="261" spans="3:3">
      <c r="C261" s="165"/>
    </row>
    <row r="262" spans="3:3">
      <c r="C262" s="165"/>
    </row>
    <row r="263" spans="3:3">
      <c r="C263" s="165"/>
    </row>
    <row r="264" spans="3:3">
      <c r="C264" s="165"/>
    </row>
    <row r="265" spans="3:3">
      <c r="C265" s="165"/>
    </row>
    <row r="266" spans="3:3">
      <c r="C266" s="165"/>
    </row>
    <row r="267" spans="3:3">
      <c r="C267" s="165"/>
    </row>
    <row r="268" spans="3:3">
      <c r="C268" s="165"/>
    </row>
    <row r="269" spans="3:3">
      <c r="C269" s="165"/>
    </row>
    <row r="270" spans="3:3">
      <c r="C270" s="165"/>
    </row>
    <row r="271" spans="3:3">
      <c r="C271" s="165"/>
    </row>
    <row r="272" spans="3:3">
      <c r="C272" s="165"/>
    </row>
    <row r="273" spans="3:3">
      <c r="C273" s="165"/>
    </row>
    <row r="274" spans="3:3">
      <c r="C274" s="165"/>
    </row>
    <row r="275" spans="3:3">
      <c r="C275" s="165"/>
    </row>
    <row r="276" spans="3:3">
      <c r="C276" s="165"/>
    </row>
    <row r="277" spans="3:3">
      <c r="C277" s="165"/>
    </row>
    <row r="278" spans="3:3">
      <c r="C278" s="165"/>
    </row>
    <row r="279" spans="3:3">
      <c r="C279" s="165"/>
    </row>
    <row r="280" spans="3:3">
      <c r="C280" s="165"/>
    </row>
    <row r="281" spans="3:3">
      <c r="C281" s="165"/>
    </row>
    <row r="282" spans="3:3">
      <c r="C282" s="165"/>
    </row>
    <row r="283" spans="3:3">
      <c r="C283" s="165"/>
    </row>
    <row r="284" spans="3:3">
      <c r="C284" s="165"/>
    </row>
    <row r="285" spans="3:3">
      <c r="C285" s="165"/>
    </row>
    <row r="286" spans="3:3">
      <c r="C286" s="165"/>
    </row>
    <row r="287" spans="3:3">
      <c r="C287" s="165"/>
    </row>
    <row r="288" spans="3:3">
      <c r="C288" s="165"/>
    </row>
    <row r="289" spans="3:3">
      <c r="C289" s="165"/>
    </row>
    <row r="290" spans="3:3">
      <c r="C290" s="165"/>
    </row>
    <row r="291" spans="3:3">
      <c r="C291" s="165"/>
    </row>
    <row r="292" spans="3:3">
      <c r="C292" s="165"/>
    </row>
    <row r="293" spans="3:3">
      <c r="C293" s="165"/>
    </row>
    <row r="294" spans="3:3">
      <c r="C294" s="165"/>
    </row>
    <row r="295" spans="3:3">
      <c r="C295" s="165"/>
    </row>
    <row r="296" spans="3:3">
      <c r="C296" s="165"/>
    </row>
    <row r="297" spans="3:3">
      <c r="C297" s="165"/>
    </row>
    <row r="298" spans="3:3">
      <c r="C298" s="165"/>
    </row>
    <row r="299" spans="3:3">
      <c r="C299" s="165"/>
    </row>
    <row r="300" spans="3:3">
      <c r="C300" s="165"/>
    </row>
    <row r="301" spans="3:3">
      <c r="C301" s="165"/>
    </row>
    <row r="302" spans="3:3">
      <c r="C302" s="165"/>
    </row>
    <row r="303" spans="3:3">
      <c r="C303" s="165"/>
    </row>
    <row r="304" spans="3:3">
      <c r="C304" s="165"/>
    </row>
    <row r="305" spans="3:3">
      <c r="C305" s="165"/>
    </row>
    <row r="306" spans="3:3">
      <c r="C306" s="165"/>
    </row>
    <row r="307" spans="3:3">
      <c r="C307" s="165"/>
    </row>
    <row r="308" spans="3:3">
      <c r="C308" s="165"/>
    </row>
    <row r="309" spans="3:3">
      <c r="C309" s="165"/>
    </row>
    <row r="310" spans="3:3">
      <c r="C310" s="165"/>
    </row>
    <row r="311" spans="3:3">
      <c r="C311" s="165"/>
    </row>
    <row r="312" spans="3:3">
      <c r="C312" s="165"/>
    </row>
    <row r="313" spans="3:3">
      <c r="C313" s="165"/>
    </row>
    <row r="314" spans="3:3">
      <c r="C314" s="165"/>
    </row>
    <row r="315" spans="3:3">
      <c r="C315" s="165"/>
    </row>
    <row r="316" spans="3:3">
      <c r="C316" s="165"/>
    </row>
    <row r="317" spans="3:3">
      <c r="C317" s="165"/>
    </row>
    <row r="318" spans="3:3">
      <c r="C318" s="165"/>
    </row>
    <row r="319" spans="3:3">
      <c r="C319" s="165"/>
    </row>
    <row r="320" spans="3:3">
      <c r="C320" s="165"/>
    </row>
    <row r="321" spans="3:3">
      <c r="C321" s="165"/>
    </row>
    <row r="322" spans="3:3">
      <c r="C322" s="165"/>
    </row>
    <row r="323" spans="3:3">
      <c r="C323" s="165"/>
    </row>
    <row r="324" spans="3:3">
      <c r="C324" s="165"/>
    </row>
    <row r="325" spans="3:3">
      <c r="C325" s="165"/>
    </row>
    <row r="326" spans="3:3">
      <c r="C326" s="165"/>
    </row>
    <row r="327" spans="3:3">
      <c r="C327" s="165"/>
    </row>
    <row r="328" spans="3:3">
      <c r="C328" s="165"/>
    </row>
    <row r="329" spans="3:3">
      <c r="C329" s="165"/>
    </row>
    <row r="330" spans="3:3">
      <c r="C330" s="165"/>
    </row>
    <row r="331" spans="3:3">
      <c r="C331" s="165"/>
    </row>
    <row r="332" spans="3:3">
      <c r="C332" s="165"/>
    </row>
    <row r="333" spans="3:3">
      <c r="C333" s="165"/>
    </row>
    <row r="334" spans="3:3">
      <c r="C334" s="165"/>
    </row>
    <row r="335" spans="3:3">
      <c r="C335" s="165"/>
    </row>
    <row r="336" spans="3:3">
      <c r="C336" s="165"/>
    </row>
    <row r="337" spans="3:3">
      <c r="C337" s="165"/>
    </row>
    <row r="338" spans="3:3">
      <c r="C338" s="165"/>
    </row>
    <row r="339" spans="3:3">
      <c r="C339" s="165"/>
    </row>
    <row r="340" spans="3:3">
      <c r="C340" s="165"/>
    </row>
    <row r="341" spans="3:3">
      <c r="C341" s="165"/>
    </row>
    <row r="342" spans="3:3">
      <c r="C342" s="165"/>
    </row>
    <row r="343" spans="3:3">
      <c r="C343" s="165"/>
    </row>
    <row r="344" spans="3:3">
      <c r="C344" s="165"/>
    </row>
    <row r="345" spans="3:3">
      <c r="C345" s="165"/>
    </row>
    <row r="346" spans="3:3">
      <c r="C346" s="165"/>
    </row>
    <row r="347" spans="3:3">
      <c r="C347" s="165"/>
    </row>
    <row r="348" spans="3:3">
      <c r="C348" s="165"/>
    </row>
    <row r="349" spans="3:3">
      <c r="C349" s="165"/>
    </row>
    <row r="350" spans="3:3">
      <c r="C350" s="165"/>
    </row>
    <row r="351" spans="3:3">
      <c r="C351" s="165"/>
    </row>
    <row r="352" spans="3:3">
      <c r="C352" s="165"/>
    </row>
    <row r="353" spans="3:3">
      <c r="C353" s="165"/>
    </row>
    <row r="354" spans="3:3">
      <c r="C354" s="165"/>
    </row>
    <row r="355" spans="3:3">
      <c r="C355" s="165"/>
    </row>
    <row r="356" spans="3:3">
      <c r="C356" s="165"/>
    </row>
    <row r="357" spans="3:3">
      <c r="C357" s="165"/>
    </row>
    <row r="358" spans="3:3">
      <c r="C358" s="165"/>
    </row>
    <row r="359" spans="3:3">
      <c r="C359" s="165"/>
    </row>
    <row r="360" spans="3:3">
      <c r="C360" s="165"/>
    </row>
    <row r="361" spans="3:3">
      <c r="C361" s="165"/>
    </row>
    <row r="362" spans="3:3">
      <c r="C362" s="165"/>
    </row>
    <row r="363" spans="3:3">
      <c r="C363" s="165"/>
    </row>
    <row r="364" spans="3:3">
      <c r="C364" s="165"/>
    </row>
    <row r="365" spans="3:3">
      <c r="C365" s="165"/>
    </row>
    <row r="366" spans="3:3">
      <c r="C366" s="165"/>
    </row>
    <row r="367" spans="3:3">
      <c r="C367" s="165"/>
    </row>
    <row r="368" spans="3:3">
      <c r="C368" s="165"/>
    </row>
    <row r="369" spans="3:3">
      <c r="C369" s="165"/>
    </row>
    <row r="370" spans="3:3">
      <c r="C370" s="165"/>
    </row>
    <row r="371" spans="3:3">
      <c r="C371" s="165"/>
    </row>
    <row r="372" spans="3:3">
      <c r="C372" s="165"/>
    </row>
    <row r="373" spans="3:3">
      <c r="C373" s="165"/>
    </row>
    <row r="374" spans="3:3">
      <c r="C374" s="165"/>
    </row>
    <row r="375" spans="3:3">
      <c r="C375" s="165"/>
    </row>
    <row r="376" spans="3:3">
      <c r="C376" s="165"/>
    </row>
    <row r="377" spans="3:3">
      <c r="C377" s="165"/>
    </row>
    <row r="378" spans="3:3">
      <c r="C378" s="165"/>
    </row>
    <row r="379" spans="3:3">
      <c r="C379" s="165"/>
    </row>
    <row r="380" spans="3:3">
      <c r="C380" s="165"/>
    </row>
    <row r="381" spans="3:3">
      <c r="C381" s="165"/>
    </row>
    <row r="382" spans="3:3">
      <c r="C382" s="165"/>
    </row>
    <row r="383" spans="3:3">
      <c r="C383" s="165"/>
    </row>
    <row r="384" spans="3:3">
      <c r="C384" s="165"/>
    </row>
    <row r="385" spans="3:3">
      <c r="C385" s="165"/>
    </row>
    <row r="386" spans="3:3">
      <c r="C386" s="165"/>
    </row>
    <row r="387" spans="3:3">
      <c r="C387" s="165"/>
    </row>
    <row r="388" spans="3:3">
      <c r="C388" s="165"/>
    </row>
    <row r="389" spans="3:3">
      <c r="C389" s="165"/>
    </row>
    <row r="390" spans="3:3">
      <c r="C390" s="165"/>
    </row>
    <row r="391" spans="3:3">
      <c r="C391" s="165"/>
    </row>
    <row r="392" spans="3:3">
      <c r="C392" s="165"/>
    </row>
    <row r="393" spans="3:3">
      <c r="C393" s="165"/>
    </row>
    <row r="394" spans="3:3">
      <c r="C394" s="165"/>
    </row>
  </sheetData>
  <conditionalFormatting sqref="I1">
    <cfRule type="cellIs" dxfId="26" priority="3" stopIfTrue="1" operator="equal">
      <formula>"x.x"</formula>
    </cfRule>
  </conditionalFormatting>
  <conditionalFormatting sqref="B9 B11 B13:B14">
    <cfRule type="cellIs" dxfId="25" priority="2" stopIfTrue="1" operator="equal">
      <formula>"Title"</formula>
    </cfRule>
  </conditionalFormatting>
  <conditionalFormatting sqref="B8">
    <cfRule type="cellIs" dxfId="24" priority="1" stopIfTrue="1" operator="equal">
      <formula>"Adjustment to Income/Expense/Rate Base:"</formula>
    </cfRule>
  </conditionalFormatting>
  <dataValidations count="6">
    <dataValidation type="list" errorStyle="warning" allowBlank="1" showInputMessage="1" showErrorMessage="1" errorTitle="Factor" error="This factor is not included in the drop-down list. Is this the factor you want to use?" sqref="WVN983048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JB9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SX9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ACT9">
      <formula1>$F$65:$F$156</formula1>
    </dataValidation>
    <dataValidation type="list" errorStyle="warning" allowBlank="1" showInputMessage="1" showErrorMessage="1" errorTitle="Factor" error="This factor is not included in the drop-down list. Is this the factor you want to use?" sqref="F37:F45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JB10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WVN983049:WVN983086 JB14:JB46 SX14:SX46 ACT14:ACT46 AMP14:AMP46 AWL14:AWL46 BGH14:BGH46 BQD14:BQD46 BZZ14:BZZ46 CJV14:CJV46 CTR14:CTR46 DDN14:DDN46 DNJ14:DNJ46 DXF14:DXF46 EHB14:EHB46 EQX14:EQX46 FAT14:FAT46 FKP14:FKP46 FUL14:FUL46 GEH14:GEH46 GOD14:GOD46 GXZ14:GXZ46 HHV14:HHV46 HRR14:HRR46 IBN14:IBN46 ILJ14:ILJ46 IVF14:IVF46 JFB14:JFB46 JOX14:JOX46 JYT14:JYT46 KIP14:KIP46 KSL14:KSL46 LCH14:LCH46 LMD14:LMD46 LVZ14:LVZ46 MFV14:MFV46 MPR14:MPR46 MZN14:MZN46 NJJ14:NJJ46 NTF14:NTF46 ODB14:ODB46 OMX14:OMX46 OWT14:OWT46 PGP14:PGP46 PQL14:PQL46 QAH14:QAH46 QKD14:QKD46 QTZ14:QTZ46 RDV14:RDV46 RNR14:RNR46 RXN14:RXN46 SHJ14:SHJ46 SRF14:SRF46 TBB14:TBB46 TKX14:TKX46 TUT14:TUT46 UEP14:UEP46 UOL14:UOL46 UYH14:UYH46 VID14:VID46 VRZ14:VRZ46 WBV14:WBV46 WLR14:WLR46 WVN14:WVN46 F65545:F65582 JB65545:JB65582 SX65545:SX65582 ACT65545:ACT65582 AMP65545:AMP65582 AWL65545:AWL65582 BGH65545:BGH65582 BQD65545:BQD65582 BZZ65545:BZZ65582 CJV65545:CJV65582 CTR65545:CTR65582 DDN65545:DDN65582 DNJ65545:DNJ65582 DXF65545:DXF65582 EHB65545:EHB65582 EQX65545:EQX65582 FAT65545:FAT65582 FKP65545:FKP65582 FUL65545:FUL65582 GEH65545:GEH65582 GOD65545:GOD65582 GXZ65545:GXZ65582 HHV65545:HHV65582 HRR65545:HRR65582 IBN65545:IBN65582 ILJ65545:ILJ65582 IVF65545:IVF65582 JFB65545:JFB65582 JOX65545:JOX65582 JYT65545:JYT65582 KIP65545:KIP65582 KSL65545:KSL65582 LCH65545:LCH65582 LMD65545:LMD65582 LVZ65545:LVZ65582 MFV65545:MFV65582 MPR65545:MPR65582 MZN65545:MZN65582 NJJ65545:NJJ65582 NTF65545:NTF65582 ODB65545:ODB65582 OMX65545:OMX65582 OWT65545:OWT65582 PGP65545:PGP65582 PQL65545:PQL65582 QAH65545:QAH65582 QKD65545:QKD65582 QTZ65545:QTZ65582 RDV65545:RDV65582 RNR65545:RNR65582 RXN65545:RXN65582 SHJ65545:SHJ65582 SRF65545:SRF65582 TBB65545:TBB65582 TKX65545:TKX65582 TUT65545:TUT65582 UEP65545:UEP65582 UOL65545:UOL65582 UYH65545:UYH65582 VID65545:VID65582 VRZ65545:VRZ65582 WBV65545:WBV65582 WLR65545:WLR65582 WVN65545:WVN65582 F131081:F131118 JB131081:JB131118 SX131081:SX131118 ACT131081:ACT131118 AMP131081:AMP131118 AWL131081:AWL131118 BGH131081:BGH131118 BQD131081:BQD131118 BZZ131081:BZZ131118 CJV131081:CJV131118 CTR131081:CTR131118 DDN131081:DDN131118 DNJ131081:DNJ131118 DXF131081:DXF131118 EHB131081:EHB131118 EQX131081:EQX131118 FAT131081:FAT131118 FKP131081:FKP131118 FUL131081:FUL131118 GEH131081:GEH131118 GOD131081:GOD131118 GXZ131081:GXZ131118 HHV131081:HHV131118 HRR131081:HRR131118 IBN131081:IBN131118 ILJ131081:ILJ131118 IVF131081:IVF131118 JFB131081:JFB131118 JOX131081:JOX131118 JYT131081:JYT131118 KIP131081:KIP131118 KSL131081:KSL131118 LCH131081:LCH131118 LMD131081:LMD131118 LVZ131081:LVZ131118 MFV131081:MFV131118 MPR131081:MPR131118 MZN131081:MZN131118 NJJ131081:NJJ131118 NTF131081:NTF131118 ODB131081:ODB131118 OMX131081:OMX131118 OWT131081:OWT131118 PGP131081:PGP131118 PQL131081:PQL131118 QAH131081:QAH131118 QKD131081:QKD131118 QTZ131081:QTZ131118 RDV131081:RDV131118 RNR131081:RNR131118 RXN131081:RXN131118 SHJ131081:SHJ131118 SRF131081:SRF131118 TBB131081:TBB131118 TKX131081:TKX131118 TUT131081:TUT131118 UEP131081:UEP131118 UOL131081:UOL131118 UYH131081:UYH131118 VID131081:VID131118 VRZ131081:VRZ131118 WBV131081:WBV131118 WLR131081:WLR131118 WVN131081:WVN131118 F196617:F196654 JB196617:JB196654 SX196617:SX196654 ACT196617:ACT196654 AMP196617:AMP196654 AWL196617:AWL196654 BGH196617:BGH196654 BQD196617:BQD196654 BZZ196617:BZZ196654 CJV196617:CJV196654 CTR196617:CTR196654 DDN196617:DDN196654 DNJ196617:DNJ196654 DXF196617:DXF196654 EHB196617:EHB196654 EQX196617:EQX196654 FAT196617:FAT196654 FKP196617:FKP196654 FUL196617:FUL196654 GEH196617:GEH196654 GOD196617:GOD196654 GXZ196617:GXZ196654 HHV196617:HHV196654 HRR196617:HRR196654 IBN196617:IBN196654 ILJ196617:ILJ196654 IVF196617:IVF196654 JFB196617:JFB196654 JOX196617:JOX196654 JYT196617:JYT196654 KIP196617:KIP196654 KSL196617:KSL196654 LCH196617:LCH196654 LMD196617:LMD196654 LVZ196617:LVZ196654 MFV196617:MFV196654 MPR196617:MPR196654 MZN196617:MZN196654 NJJ196617:NJJ196654 NTF196617:NTF196654 ODB196617:ODB196654 OMX196617:OMX196654 OWT196617:OWT196654 PGP196617:PGP196654 PQL196617:PQL196654 QAH196617:QAH196654 QKD196617:QKD196654 QTZ196617:QTZ196654 RDV196617:RDV196654 RNR196617:RNR196654 RXN196617:RXN196654 SHJ196617:SHJ196654 SRF196617:SRF196654 TBB196617:TBB196654 TKX196617:TKX196654 TUT196617:TUT196654 UEP196617:UEP196654 UOL196617:UOL196654 UYH196617:UYH196654 VID196617:VID196654 VRZ196617:VRZ196654 WBV196617:WBV196654 WLR196617:WLR196654 WVN196617:WVN196654 F262153:F262190 JB262153:JB262190 SX262153:SX262190 ACT262153:ACT262190 AMP262153:AMP262190 AWL262153:AWL262190 BGH262153:BGH262190 BQD262153:BQD262190 BZZ262153:BZZ262190 CJV262153:CJV262190 CTR262153:CTR262190 DDN262153:DDN262190 DNJ262153:DNJ262190 DXF262153:DXF262190 EHB262153:EHB262190 EQX262153:EQX262190 FAT262153:FAT262190 FKP262153:FKP262190 FUL262153:FUL262190 GEH262153:GEH262190 GOD262153:GOD262190 GXZ262153:GXZ262190 HHV262153:HHV262190 HRR262153:HRR262190 IBN262153:IBN262190 ILJ262153:ILJ262190 IVF262153:IVF262190 JFB262153:JFB262190 JOX262153:JOX262190 JYT262153:JYT262190 KIP262153:KIP262190 KSL262153:KSL262190 LCH262153:LCH262190 LMD262153:LMD262190 LVZ262153:LVZ262190 MFV262153:MFV262190 MPR262153:MPR262190 MZN262153:MZN262190 NJJ262153:NJJ262190 NTF262153:NTF262190 ODB262153:ODB262190 OMX262153:OMX262190 OWT262153:OWT262190 PGP262153:PGP262190 PQL262153:PQL262190 QAH262153:QAH262190 QKD262153:QKD262190 QTZ262153:QTZ262190 RDV262153:RDV262190 RNR262153:RNR262190 RXN262153:RXN262190 SHJ262153:SHJ262190 SRF262153:SRF262190 TBB262153:TBB262190 TKX262153:TKX262190 TUT262153:TUT262190 UEP262153:UEP262190 UOL262153:UOL262190 UYH262153:UYH262190 VID262153:VID262190 VRZ262153:VRZ262190 WBV262153:WBV262190 WLR262153:WLR262190 WVN262153:WVN262190 F327689:F327726 JB327689:JB327726 SX327689:SX327726 ACT327689:ACT327726 AMP327689:AMP327726 AWL327689:AWL327726 BGH327689:BGH327726 BQD327689:BQD327726 BZZ327689:BZZ327726 CJV327689:CJV327726 CTR327689:CTR327726 DDN327689:DDN327726 DNJ327689:DNJ327726 DXF327689:DXF327726 EHB327689:EHB327726 EQX327689:EQX327726 FAT327689:FAT327726 FKP327689:FKP327726 FUL327689:FUL327726 GEH327689:GEH327726 GOD327689:GOD327726 GXZ327689:GXZ327726 HHV327689:HHV327726 HRR327689:HRR327726 IBN327689:IBN327726 ILJ327689:ILJ327726 IVF327689:IVF327726 JFB327689:JFB327726 JOX327689:JOX327726 JYT327689:JYT327726 KIP327689:KIP327726 KSL327689:KSL327726 LCH327689:LCH327726 LMD327689:LMD327726 LVZ327689:LVZ327726 MFV327689:MFV327726 MPR327689:MPR327726 MZN327689:MZN327726 NJJ327689:NJJ327726 NTF327689:NTF327726 ODB327689:ODB327726 OMX327689:OMX327726 OWT327689:OWT327726 PGP327689:PGP327726 PQL327689:PQL327726 QAH327689:QAH327726 QKD327689:QKD327726 QTZ327689:QTZ327726 RDV327689:RDV327726 RNR327689:RNR327726 RXN327689:RXN327726 SHJ327689:SHJ327726 SRF327689:SRF327726 TBB327689:TBB327726 TKX327689:TKX327726 TUT327689:TUT327726 UEP327689:UEP327726 UOL327689:UOL327726 UYH327689:UYH327726 VID327689:VID327726 VRZ327689:VRZ327726 WBV327689:WBV327726 WLR327689:WLR327726 WVN327689:WVN327726 F393225:F393262 JB393225:JB393262 SX393225:SX393262 ACT393225:ACT393262 AMP393225:AMP393262 AWL393225:AWL393262 BGH393225:BGH393262 BQD393225:BQD393262 BZZ393225:BZZ393262 CJV393225:CJV393262 CTR393225:CTR393262 DDN393225:DDN393262 DNJ393225:DNJ393262 DXF393225:DXF393262 EHB393225:EHB393262 EQX393225:EQX393262 FAT393225:FAT393262 FKP393225:FKP393262 FUL393225:FUL393262 GEH393225:GEH393262 GOD393225:GOD393262 GXZ393225:GXZ393262 HHV393225:HHV393262 HRR393225:HRR393262 IBN393225:IBN393262 ILJ393225:ILJ393262 IVF393225:IVF393262 JFB393225:JFB393262 JOX393225:JOX393262 JYT393225:JYT393262 KIP393225:KIP393262 KSL393225:KSL393262 LCH393225:LCH393262 LMD393225:LMD393262 LVZ393225:LVZ393262 MFV393225:MFV393262 MPR393225:MPR393262 MZN393225:MZN393262 NJJ393225:NJJ393262 NTF393225:NTF393262 ODB393225:ODB393262 OMX393225:OMX393262 OWT393225:OWT393262 PGP393225:PGP393262 PQL393225:PQL393262 QAH393225:QAH393262 QKD393225:QKD393262 QTZ393225:QTZ393262 RDV393225:RDV393262 RNR393225:RNR393262 RXN393225:RXN393262 SHJ393225:SHJ393262 SRF393225:SRF393262 TBB393225:TBB393262 TKX393225:TKX393262 TUT393225:TUT393262 UEP393225:UEP393262 UOL393225:UOL393262 UYH393225:UYH393262 VID393225:VID393262 VRZ393225:VRZ393262 WBV393225:WBV393262 WLR393225:WLR393262 WVN393225:WVN393262 F458761:F458798 JB458761:JB458798 SX458761:SX458798 ACT458761:ACT458798 AMP458761:AMP458798 AWL458761:AWL458798 BGH458761:BGH458798 BQD458761:BQD458798 BZZ458761:BZZ458798 CJV458761:CJV458798 CTR458761:CTR458798 DDN458761:DDN458798 DNJ458761:DNJ458798 DXF458761:DXF458798 EHB458761:EHB458798 EQX458761:EQX458798 FAT458761:FAT458798 FKP458761:FKP458798 FUL458761:FUL458798 GEH458761:GEH458798 GOD458761:GOD458798 GXZ458761:GXZ458798 HHV458761:HHV458798 HRR458761:HRR458798 IBN458761:IBN458798 ILJ458761:ILJ458798 IVF458761:IVF458798 JFB458761:JFB458798 JOX458761:JOX458798 JYT458761:JYT458798 KIP458761:KIP458798 KSL458761:KSL458798 LCH458761:LCH458798 LMD458761:LMD458798 LVZ458761:LVZ458798 MFV458761:MFV458798 MPR458761:MPR458798 MZN458761:MZN458798 NJJ458761:NJJ458798 NTF458761:NTF458798 ODB458761:ODB458798 OMX458761:OMX458798 OWT458761:OWT458798 PGP458761:PGP458798 PQL458761:PQL458798 QAH458761:QAH458798 QKD458761:QKD458798 QTZ458761:QTZ458798 RDV458761:RDV458798 RNR458761:RNR458798 RXN458761:RXN458798 SHJ458761:SHJ458798 SRF458761:SRF458798 TBB458761:TBB458798 TKX458761:TKX458798 TUT458761:TUT458798 UEP458761:UEP458798 UOL458761:UOL458798 UYH458761:UYH458798 VID458761:VID458798 VRZ458761:VRZ458798 WBV458761:WBV458798 WLR458761:WLR458798 WVN458761:WVN458798 F524297:F524334 JB524297:JB524334 SX524297:SX524334 ACT524297:ACT524334 AMP524297:AMP524334 AWL524297:AWL524334 BGH524297:BGH524334 BQD524297:BQD524334 BZZ524297:BZZ524334 CJV524297:CJV524334 CTR524297:CTR524334 DDN524297:DDN524334 DNJ524297:DNJ524334 DXF524297:DXF524334 EHB524297:EHB524334 EQX524297:EQX524334 FAT524297:FAT524334 FKP524297:FKP524334 FUL524297:FUL524334 GEH524297:GEH524334 GOD524297:GOD524334 GXZ524297:GXZ524334 HHV524297:HHV524334 HRR524297:HRR524334 IBN524297:IBN524334 ILJ524297:ILJ524334 IVF524297:IVF524334 JFB524297:JFB524334 JOX524297:JOX524334 JYT524297:JYT524334 KIP524297:KIP524334 KSL524297:KSL524334 LCH524297:LCH524334 LMD524297:LMD524334 LVZ524297:LVZ524334 MFV524297:MFV524334 MPR524297:MPR524334 MZN524297:MZN524334 NJJ524297:NJJ524334 NTF524297:NTF524334 ODB524297:ODB524334 OMX524297:OMX524334 OWT524297:OWT524334 PGP524297:PGP524334 PQL524297:PQL524334 QAH524297:QAH524334 QKD524297:QKD524334 QTZ524297:QTZ524334 RDV524297:RDV524334 RNR524297:RNR524334 RXN524297:RXN524334 SHJ524297:SHJ524334 SRF524297:SRF524334 TBB524297:TBB524334 TKX524297:TKX524334 TUT524297:TUT524334 UEP524297:UEP524334 UOL524297:UOL524334 UYH524297:UYH524334 VID524297:VID524334 VRZ524297:VRZ524334 WBV524297:WBV524334 WLR524297:WLR524334 WVN524297:WVN524334 F589833:F589870 JB589833:JB589870 SX589833:SX589870 ACT589833:ACT589870 AMP589833:AMP589870 AWL589833:AWL589870 BGH589833:BGH589870 BQD589833:BQD589870 BZZ589833:BZZ589870 CJV589833:CJV589870 CTR589833:CTR589870 DDN589833:DDN589870 DNJ589833:DNJ589870 DXF589833:DXF589870 EHB589833:EHB589870 EQX589833:EQX589870 FAT589833:FAT589870 FKP589833:FKP589870 FUL589833:FUL589870 GEH589833:GEH589870 GOD589833:GOD589870 GXZ589833:GXZ589870 HHV589833:HHV589870 HRR589833:HRR589870 IBN589833:IBN589870 ILJ589833:ILJ589870 IVF589833:IVF589870 JFB589833:JFB589870 JOX589833:JOX589870 JYT589833:JYT589870 KIP589833:KIP589870 KSL589833:KSL589870 LCH589833:LCH589870 LMD589833:LMD589870 LVZ589833:LVZ589870 MFV589833:MFV589870 MPR589833:MPR589870 MZN589833:MZN589870 NJJ589833:NJJ589870 NTF589833:NTF589870 ODB589833:ODB589870 OMX589833:OMX589870 OWT589833:OWT589870 PGP589833:PGP589870 PQL589833:PQL589870 QAH589833:QAH589870 QKD589833:QKD589870 QTZ589833:QTZ589870 RDV589833:RDV589870 RNR589833:RNR589870 RXN589833:RXN589870 SHJ589833:SHJ589870 SRF589833:SRF589870 TBB589833:TBB589870 TKX589833:TKX589870 TUT589833:TUT589870 UEP589833:UEP589870 UOL589833:UOL589870 UYH589833:UYH589870 VID589833:VID589870 VRZ589833:VRZ589870 WBV589833:WBV589870 WLR589833:WLR589870 WVN589833:WVN589870 F655369:F655406 JB655369:JB655406 SX655369:SX655406 ACT655369:ACT655406 AMP655369:AMP655406 AWL655369:AWL655406 BGH655369:BGH655406 BQD655369:BQD655406 BZZ655369:BZZ655406 CJV655369:CJV655406 CTR655369:CTR655406 DDN655369:DDN655406 DNJ655369:DNJ655406 DXF655369:DXF655406 EHB655369:EHB655406 EQX655369:EQX655406 FAT655369:FAT655406 FKP655369:FKP655406 FUL655369:FUL655406 GEH655369:GEH655406 GOD655369:GOD655406 GXZ655369:GXZ655406 HHV655369:HHV655406 HRR655369:HRR655406 IBN655369:IBN655406 ILJ655369:ILJ655406 IVF655369:IVF655406 JFB655369:JFB655406 JOX655369:JOX655406 JYT655369:JYT655406 KIP655369:KIP655406 KSL655369:KSL655406 LCH655369:LCH655406 LMD655369:LMD655406 LVZ655369:LVZ655406 MFV655369:MFV655406 MPR655369:MPR655406 MZN655369:MZN655406 NJJ655369:NJJ655406 NTF655369:NTF655406 ODB655369:ODB655406 OMX655369:OMX655406 OWT655369:OWT655406 PGP655369:PGP655406 PQL655369:PQL655406 QAH655369:QAH655406 QKD655369:QKD655406 QTZ655369:QTZ655406 RDV655369:RDV655406 RNR655369:RNR655406 RXN655369:RXN655406 SHJ655369:SHJ655406 SRF655369:SRF655406 TBB655369:TBB655406 TKX655369:TKX655406 TUT655369:TUT655406 UEP655369:UEP655406 UOL655369:UOL655406 UYH655369:UYH655406 VID655369:VID655406 VRZ655369:VRZ655406 WBV655369:WBV655406 WLR655369:WLR655406 WVN655369:WVN655406 F720905:F720942 JB720905:JB720942 SX720905:SX720942 ACT720905:ACT720942 AMP720905:AMP720942 AWL720905:AWL720942 BGH720905:BGH720942 BQD720905:BQD720942 BZZ720905:BZZ720942 CJV720905:CJV720942 CTR720905:CTR720942 DDN720905:DDN720942 DNJ720905:DNJ720942 DXF720905:DXF720942 EHB720905:EHB720942 EQX720905:EQX720942 FAT720905:FAT720942 FKP720905:FKP720942 FUL720905:FUL720942 GEH720905:GEH720942 GOD720905:GOD720942 GXZ720905:GXZ720942 HHV720905:HHV720942 HRR720905:HRR720942 IBN720905:IBN720942 ILJ720905:ILJ720942 IVF720905:IVF720942 JFB720905:JFB720942 JOX720905:JOX720942 JYT720905:JYT720942 KIP720905:KIP720942 KSL720905:KSL720942 LCH720905:LCH720942 LMD720905:LMD720942 LVZ720905:LVZ720942 MFV720905:MFV720942 MPR720905:MPR720942 MZN720905:MZN720942 NJJ720905:NJJ720942 NTF720905:NTF720942 ODB720905:ODB720942 OMX720905:OMX720942 OWT720905:OWT720942 PGP720905:PGP720942 PQL720905:PQL720942 QAH720905:QAH720942 QKD720905:QKD720942 QTZ720905:QTZ720942 RDV720905:RDV720942 RNR720905:RNR720942 RXN720905:RXN720942 SHJ720905:SHJ720942 SRF720905:SRF720942 TBB720905:TBB720942 TKX720905:TKX720942 TUT720905:TUT720942 UEP720905:UEP720942 UOL720905:UOL720942 UYH720905:UYH720942 VID720905:VID720942 VRZ720905:VRZ720942 WBV720905:WBV720942 WLR720905:WLR720942 WVN720905:WVN720942 F786441:F786478 JB786441:JB786478 SX786441:SX786478 ACT786441:ACT786478 AMP786441:AMP786478 AWL786441:AWL786478 BGH786441:BGH786478 BQD786441:BQD786478 BZZ786441:BZZ786478 CJV786441:CJV786478 CTR786441:CTR786478 DDN786441:DDN786478 DNJ786441:DNJ786478 DXF786441:DXF786478 EHB786441:EHB786478 EQX786441:EQX786478 FAT786441:FAT786478 FKP786441:FKP786478 FUL786441:FUL786478 GEH786441:GEH786478 GOD786441:GOD786478 GXZ786441:GXZ786478 HHV786441:HHV786478 HRR786441:HRR786478 IBN786441:IBN786478 ILJ786441:ILJ786478 IVF786441:IVF786478 JFB786441:JFB786478 JOX786441:JOX786478 JYT786441:JYT786478 KIP786441:KIP786478 KSL786441:KSL786478 LCH786441:LCH786478 LMD786441:LMD786478 LVZ786441:LVZ786478 MFV786441:MFV786478 MPR786441:MPR786478 MZN786441:MZN786478 NJJ786441:NJJ786478 NTF786441:NTF786478 ODB786441:ODB786478 OMX786441:OMX786478 OWT786441:OWT786478 PGP786441:PGP786478 PQL786441:PQL786478 QAH786441:QAH786478 QKD786441:QKD786478 QTZ786441:QTZ786478 RDV786441:RDV786478 RNR786441:RNR786478 RXN786441:RXN786478 SHJ786441:SHJ786478 SRF786441:SRF786478 TBB786441:TBB786478 TKX786441:TKX786478 TUT786441:TUT786478 UEP786441:UEP786478 UOL786441:UOL786478 UYH786441:UYH786478 VID786441:VID786478 VRZ786441:VRZ786478 WBV786441:WBV786478 WLR786441:WLR786478 WVN786441:WVN786478 F851977:F852014 JB851977:JB852014 SX851977:SX852014 ACT851977:ACT852014 AMP851977:AMP852014 AWL851977:AWL852014 BGH851977:BGH852014 BQD851977:BQD852014 BZZ851977:BZZ852014 CJV851977:CJV852014 CTR851977:CTR852014 DDN851977:DDN852014 DNJ851977:DNJ852014 DXF851977:DXF852014 EHB851977:EHB852014 EQX851977:EQX852014 FAT851977:FAT852014 FKP851977:FKP852014 FUL851977:FUL852014 GEH851977:GEH852014 GOD851977:GOD852014 GXZ851977:GXZ852014 HHV851977:HHV852014 HRR851977:HRR852014 IBN851977:IBN852014 ILJ851977:ILJ852014 IVF851977:IVF852014 JFB851977:JFB852014 JOX851977:JOX852014 JYT851977:JYT852014 KIP851977:KIP852014 KSL851977:KSL852014 LCH851977:LCH852014 LMD851977:LMD852014 LVZ851977:LVZ852014 MFV851977:MFV852014 MPR851977:MPR852014 MZN851977:MZN852014 NJJ851977:NJJ852014 NTF851977:NTF852014 ODB851977:ODB852014 OMX851977:OMX852014 OWT851977:OWT852014 PGP851977:PGP852014 PQL851977:PQL852014 QAH851977:QAH852014 QKD851977:QKD852014 QTZ851977:QTZ852014 RDV851977:RDV852014 RNR851977:RNR852014 RXN851977:RXN852014 SHJ851977:SHJ852014 SRF851977:SRF852014 TBB851977:TBB852014 TKX851977:TKX852014 TUT851977:TUT852014 UEP851977:UEP852014 UOL851977:UOL852014 UYH851977:UYH852014 VID851977:VID852014 VRZ851977:VRZ852014 WBV851977:WBV852014 WLR851977:WLR852014 WVN851977:WVN852014 F917513:F917550 JB917513:JB917550 SX917513:SX917550 ACT917513:ACT917550 AMP917513:AMP917550 AWL917513:AWL917550 BGH917513:BGH917550 BQD917513:BQD917550 BZZ917513:BZZ917550 CJV917513:CJV917550 CTR917513:CTR917550 DDN917513:DDN917550 DNJ917513:DNJ917550 DXF917513:DXF917550 EHB917513:EHB917550 EQX917513:EQX917550 FAT917513:FAT917550 FKP917513:FKP917550 FUL917513:FUL917550 GEH917513:GEH917550 GOD917513:GOD917550 GXZ917513:GXZ917550 HHV917513:HHV917550 HRR917513:HRR917550 IBN917513:IBN917550 ILJ917513:ILJ917550 IVF917513:IVF917550 JFB917513:JFB917550 JOX917513:JOX917550 JYT917513:JYT917550 KIP917513:KIP917550 KSL917513:KSL917550 LCH917513:LCH917550 LMD917513:LMD917550 LVZ917513:LVZ917550 MFV917513:MFV917550 MPR917513:MPR917550 MZN917513:MZN917550 NJJ917513:NJJ917550 NTF917513:NTF917550 ODB917513:ODB917550 OMX917513:OMX917550 OWT917513:OWT917550 PGP917513:PGP917550 PQL917513:PQL917550 QAH917513:QAH917550 QKD917513:QKD917550 QTZ917513:QTZ917550 RDV917513:RDV917550 RNR917513:RNR917550 RXN917513:RXN917550 SHJ917513:SHJ917550 SRF917513:SRF917550 TBB917513:TBB917550 TKX917513:TKX917550 TUT917513:TUT917550 UEP917513:UEP917550 UOL917513:UOL917550 UYH917513:UYH917550 VID917513:VID917550 VRZ917513:VRZ917550 WBV917513:WBV917550 WLR917513:WLR917550 WVN917513:WVN917550 F983049:F983086 JB983049:JB983086 SX983049:SX983086 ACT983049:ACT983086 AMP983049:AMP983086 AWL983049:AWL983086 BGH983049:BGH983086 BQD983049:BQD983086 BZZ983049:BZZ983086 CJV983049:CJV983086 CTR983049:CTR983086 DDN983049:DDN983086 DNJ983049:DNJ983086 DXF983049:DXF983086 EHB983049:EHB983086 EQX983049:EQX983086 FAT983049:FAT983086 FKP983049:FKP983086 FUL983049:FUL983086 GEH983049:GEH983086 GOD983049:GOD983086 GXZ983049:GXZ983086 HHV983049:HHV983086 HRR983049:HRR983086 IBN983049:IBN983086 ILJ983049:ILJ983086 IVF983049:IVF983086 JFB983049:JFB983086 JOX983049:JOX983086 JYT983049:JYT983086 KIP983049:KIP983086 KSL983049:KSL983086 LCH983049:LCH983086 LMD983049:LMD983086 LVZ983049:LVZ983086 MFV983049:MFV983086 MPR983049:MPR983086 MZN983049:MZN983086 NJJ983049:NJJ983086 NTF983049:NTF983086 ODB983049:ODB983086 OMX983049:OMX983086 OWT983049:OWT983086 PGP983049:PGP983086 PQL983049:PQL983086 QAH983049:QAH983086 QKD983049:QKD983086 QTZ983049:QTZ983086 RDV983049:RDV983086 RNR983049:RNR983086 RXN983049:RXN983086 SHJ983049:SHJ983086 SRF983049:SRF983086 TBB983049:TBB983086 TKX983049:TKX983086 TUT983049:TUT983086 UEP983049:UEP983086 UOL983049:UOL983086 UYH983049:UYH983086 VID983049:VID983086 VRZ983049:VRZ983086 WBV983049:WBV983086 WLR983049:WLR983086 SX10 F24:F28">
      <formula1>$F$60:$F$151</formula1>
    </dataValidation>
    <dataValidation type="list" errorStyle="warning" allowBlank="1" showInputMessage="1" showErrorMessage="1" errorTitle="FERC ACCOUNT" error="This FERC Account is not included in the drop-down list. Is this the account you want to use?" sqref="WVK983044:WVK983086 IY9:IY46 SU9:SU46 ACQ9:ACQ46 AMM9:AMM46 AWI9:AWI46 BGE9:BGE46 BQA9:BQA46 BZW9:BZW46 CJS9:CJS46 CTO9:CTO46 DDK9:DDK46 DNG9:DNG46 DXC9:DXC46 EGY9:EGY46 EQU9:EQU46 FAQ9:FAQ46 FKM9:FKM46 FUI9:FUI46 GEE9:GEE46 GOA9:GOA46 GXW9:GXW46 HHS9:HHS46 HRO9:HRO46 IBK9:IBK46 ILG9:ILG46 IVC9:IVC46 JEY9:JEY46 JOU9:JOU46 JYQ9:JYQ46 KIM9:KIM46 KSI9:KSI46 LCE9:LCE46 LMA9:LMA46 LVW9:LVW46 MFS9:MFS46 MPO9:MPO46 MZK9:MZK46 NJG9:NJG46 NTC9:NTC46 OCY9:OCY46 OMU9:OMU46 OWQ9:OWQ46 PGM9:PGM46 PQI9:PQI46 QAE9:QAE46 QKA9:QKA46 QTW9:QTW46 RDS9:RDS46 RNO9:RNO46 RXK9:RXK46 SHG9:SHG46 SRC9:SRC46 TAY9:TAY46 TKU9:TKU46 TUQ9:TUQ46 UEM9:UEM46 UOI9:UOI46 UYE9:UYE46 VIA9:VIA46 VRW9:VRW46 WBS9:WBS46 WLO9:WLO46 WVK9:WVK46 C65540:C65582 IY65540:IY65582 SU65540:SU65582 ACQ65540:ACQ65582 AMM65540:AMM65582 AWI65540:AWI65582 BGE65540:BGE65582 BQA65540:BQA65582 BZW65540:BZW65582 CJS65540:CJS65582 CTO65540:CTO65582 DDK65540:DDK65582 DNG65540:DNG65582 DXC65540:DXC65582 EGY65540:EGY65582 EQU65540:EQU65582 FAQ65540:FAQ65582 FKM65540:FKM65582 FUI65540:FUI65582 GEE65540:GEE65582 GOA65540:GOA65582 GXW65540:GXW65582 HHS65540:HHS65582 HRO65540:HRO65582 IBK65540:IBK65582 ILG65540:ILG65582 IVC65540:IVC65582 JEY65540:JEY65582 JOU65540:JOU65582 JYQ65540:JYQ65582 KIM65540:KIM65582 KSI65540:KSI65582 LCE65540:LCE65582 LMA65540:LMA65582 LVW65540:LVW65582 MFS65540:MFS65582 MPO65540:MPO65582 MZK65540:MZK65582 NJG65540:NJG65582 NTC65540:NTC65582 OCY65540:OCY65582 OMU65540:OMU65582 OWQ65540:OWQ65582 PGM65540:PGM65582 PQI65540:PQI65582 QAE65540:QAE65582 QKA65540:QKA65582 QTW65540:QTW65582 RDS65540:RDS65582 RNO65540:RNO65582 RXK65540:RXK65582 SHG65540:SHG65582 SRC65540:SRC65582 TAY65540:TAY65582 TKU65540:TKU65582 TUQ65540:TUQ65582 UEM65540:UEM65582 UOI65540:UOI65582 UYE65540:UYE65582 VIA65540:VIA65582 VRW65540:VRW65582 WBS65540:WBS65582 WLO65540:WLO65582 WVK65540:WVK65582 C131076:C131118 IY131076:IY131118 SU131076:SU131118 ACQ131076:ACQ131118 AMM131076:AMM131118 AWI131076:AWI131118 BGE131076:BGE131118 BQA131076:BQA131118 BZW131076:BZW131118 CJS131076:CJS131118 CTO131076:CTO131118 DDK131076:DDK131118 DNG131076:DNG131118 DXC131076:DXC131118 EGY131076:EGY131118 EQU131076:EQU131118 FAQ131076:FAQ131118 FKM131076:FKM131118 FUI131076:FUI131118 GEE131076:GEE131118 GOA131076:GOA131118 GXW131076:GXW131118 HHS131076:HHS131118 HRO131076:HRO131118 IBK131076:IBK131118 ILG131076:ILG131118 IVC131076:IVC131118 JEY131076:JEY131118 JOU131076:JOU131118 JYQ131076:JYQ131118 KIM131076:KIM131118 KSI131076:KSI131118 LCE131076:LCE131118 LMA131076:LMA131118 LVW131076:LVW131118 MFS131076:MFS131118 MPO131076:MPO131118 MZK131076:MZK131118 NJG131076:NJG131118 NTC131076:NTC131118 OCY131076:OCY131118 OMU131076:OMU131118 OWQ131076:OWQ131118 PGM131076:PGM131118 PQI131076:PQI131118 QAE131076:QAE131118 QKA131076:QKA131118 QTW131076:QTW131118 RDS131076:RDS131118 RNO131076:RNO131118 RXK131076:RXK131118 SHG131076:SHG131118 SRC131076:SRC131118 TAY131076:TAY131118 TKU131076:TKU131118 TUQ131076:TUQ131118 UEM131076:UEM131118 UOI131076:UOI131118 UYE131076:UYE131118 VIA131076:VIA131118 VRW131076:VRW131118 WBS131076:WBS131118 WLO131076:WLO131118 WVK131076:WVK131118 C196612:C196654 IY196612:IY196654 SU196612:SU196654 ACQ196612:ACQ196654 AMM196612:AMM196654 AWI196612:AWI196654 BGE196612:BGE196654 BQA196612:BQA196654 BZW196612:BZW196654 CJS196612:CJS196654 CTO196612:CTO196654 DDK196612:DDK196654 DNG196612:DNG196654 DXC196612:DXC196654 EGY196612:EGY196654 EQU196612:EQU196654 FAQ196612:FAQ196654 FKM196612:FKM196654 FUI196612:FUI196654 GEE196612:GEE196654 GOA196612:GOA196654 GXW196612:GXW196654 HHS196612:HHS196654 HRO196612:HRO196654 IBK196612:IBK196654 ILG196612:ILG196654 IVC196612:IVC196654 JEY196612:JEY196654 JOU196612:JOU196654 JYQ196612:JYQ196654 KIM196612:KIM196654 KSI196612:KSI196654 LCE196612:LCE196654 LMA196612:LMA196654 LVW196612:LVW196654 MFS196612:MFS196654 MPO196612:MPO196654 MZK196612:MZK196654 NJG196612:NJG196654 NTC196612:NTC196654 OCY196612:OCY196654 OMU196612:OMU196654 OWQ196612:OWQ196654 PGM196612:PGM196654 PQI196612:PQI196654 QAE196612:QAE196654 QKA196612:QKA196654 QTW196612:QTW196654 RDS196612:RDS196654 RNO196612:RNO196654 RXK196612:RXK196654 SHG196612:SHG196654 SRC196612:SRC196654 TAY196612:TAY196654 TKU196612:TKU196654 TUQ196612:TUQ196654 UEM196612:UEM196654 UOI196612:UOI196654 UYE196612:UYE196654 VIA196612:VIA196654 VRW196612:VRW196654 WBS196612:WBS196654 WLO196612:WLO196654 WVK196612:WVK196654 C262148:C262190 IY262148:IY262190 SU262148:SU262190 ACQ262148:ACQ262190 AMM262148:AMM262190 AWI262148:AWI262190 BGE262148:BGE262190 BQA262148:BQA262190 BZW262148:BZW262190 CJS262148:CJS262190 CTO262148:CTO262190 DDK262148:DDK262190 DNG262148:DNG262190 DXC262148:DXC262190 EGY262148:EGY262190 EQU262148:EQU262190 FAQ262148:FAQ262190 FKM262148:FKM262190 FUI262148:FUI262190 GEE262148:GEE262190 GOA262148:GOA262190 GXW262148:GXW262190 HHS262148:HHS262190 HRO262148:HRO262190 IBK262148:IBK262190 ILG262148:ILG262190 IVC262148:IVC262190 JEY262148:JEY262190 JOU262148:JOU262190 JYQ262148:JYQ262190 KIM262148:KIM262190 KSI262148:KSI262190 LCE262148:LCE262190 LMA262148:LMA262190 LVW262148:LVW262190 MFS262148:MFS262190 MPO262148:MPO262190 MZK262148:MZK262190 NJG262148:NJG262190 NTC262148:NTC262190 OCY262148:OCY262190 OMU262148:OMU262190 OWQ262148:OWQ262190 PGM262148:PGM262190 PQI262148:PQI262190 QAE262148:QAE262190 QKA262148:QKA262190 QTW262148:QTW262190 RDS262148:RDS262190 RNO262148:RNO262190 RXK262148:RXK262190 SHG262148:SHG262190 SRC262148:SRC262190 TAY262148:TAY262190 TKU262148:TKU262190 TUQ262148:TUQ262190 UEM262148:UEM262190 UOI262148:UOI262190 UYE262148:UYE262190 VIA262148:VIA262190 VRW262148:VRW262190 WBS262148:WBS262190 WLO262148:WLO262190 WVK262148:WVK262190 C327684:C327726 IY327684:IY327726 SU327684:SU327726 ACQ327684:ACQ327726 AMM327684:AMM327726 AWI327684:AWI327726 BGE327684:BGE327726 BQA327684:BQA327726 BZW327684:BZW327726 CJS327684:CJS327726 CTO327684:CTO327726 DDK327684:DDK327726 DNG327684:DNG327726 DXC327684:DXC327726 EGY327684:EGY327726 EQU327684:EQU327726 FAQ327684:FAQ327726 FKM327684:FKM327726 FUI327684:FUI327726 GEE327684:GEE327726 GOA327684:GOA327726 GXW327684:GXW327726 HHS327684:HHS327726 HRO327684:HRO327726 IBK327684:IBK327726 ILG327684:ILG327726 IVC327684:IVC327726 JEY327684:JEY327726 JOU327684:JOU327726 JYQ327684:JYQ327726 KIM327684:KIM327726 KSI327684:KSI327726 LCE327684:LCE327726 LMA327684:LMA327726 LVW327684:LVW327726 MFS327684:MFS327726 MPO327684:MPO327726 MZK327684:MZK327726 NJG327684:NJG327726 NTC327684:NTC327726 OCY327684:OCY327726 OMU327684:OMU327726 OWQ327684:OWQ327726 PGM327684:PGM327726 PQI327684:PQI327726 QAE327684:QAE327726 QKA327684:QKA327726 QTW327684:QTW327726 RDS327684:RDS327726 RNO327684:RNO327726 RXK327684:RXK327726 SHG327684:SHG327726 SRC327684:SRC327726 TAY327684:TAY327726 TKU327684:TKU327726 TUQ327684:TUQ327726 UEM327684:UEM327726 UOI327684:UOI327726 UYE327684:UYE327726 VIA327684:VIA327726 VRW327684:VRW327726 WBS327684:WBS327726 WLO327684:WLO327726 WVK327684:WVK327726 C393220:C393262 IY393220:IY393262 SU393220:SU393262 ACQ393220:ACQ393262 AMM393220:AMM393262 AWI393220:AWI393262 BGE393220:BGE393262 BQA393220:BQA393262 BZW393220:BZW393262 CJS393220:CJS393262 CTO393220:CTO393262 DDK393220:DDK393262 DNG393220:DNG393262 DXC393220:DXC393262 EGY393220:EGY393262 EQU393220:EQU393262 FAQ393220:FAQ393262 FKM393220:FKM393262 FUI393220:FUI393262 GEE393220:GEE393262 GOA393220:GOA393262 GXW393220:GXW393262 HHS393220:HHS393262 HRO393220:HRO393262 IBK393220:IBK393262 ILG393220:ILG393262 IVC393220:IVC393262 JEY393220:JEY393262 JOU393220:JOU393262 JYQ393220:JYQ393262 KIM393220:KIM393262 KSI393220:KSI393262 LCE393220:LCE393262 LMA393220:LMA393262 LVW393220:LVW393262 MFS393220:MFS393262 MPO393220:MPO393262 MZK393220:MZK393262 NJG393220:NJG393262 NTC393220:NTC393262 OCY393220:OCY393262 OMU393220:OMU393262 OWQ393220:OWQ393262 PGM393220:PGM393262 PQI393220:PQI393262 QAE393220:QAE393262 QKA393220:QKA393262 QTW393220:QTW393262 RDS393220:RDS393262 RNO393220:RNO393262 RXK393220:RXK393262 SHG393220:SHG393262 SRC393220:SRC393262 TAY393220:TAY393262 TKU393220:TKU393262 TUQ393220:TUQ393262 UEM393220:UEM393262 UOI393220:UOI393262 UYE393220:UYE393262 VIA393220:VIA393262 VRW393220:VRW393262 WBS393220:WBS393262 WLO393220:WLO393262 WVK393220:WVK393262 C458756:C458798 IY458756:IY458798 SU458756:SU458798 ACQ458756:ACQ458798 AMM458756:AMM458798 AWI458756:AWI458798 BGE458756:BGE458798 BQA458756:BQA458798 BZW458756:BZW458798 CJS458756:CJS458798 CTO458756:CTO458798 DDK458756:DDK458798 DNG458756:DNG458798 DXC458756:DXC458798 EGY458756:EGY458798 EQU458756:EQU458798 FAQ458756:FAQ458798 FKM458756:FKM458798 FUI458756:FUI458798 GEE458756:GEE458798 GOA458756:GOA458798 GXW458756:GXW458798 HHS458756:HHS458798 HRO458756:HRO458798 IBK458756:IBK458798 ILG458756:ILG458798 IVC458756:IVC458798 JEY458756:JEY458798 JOU458756:JOU458798 JYQ458756:JYQ458798 KIM458756:KIM458798 KSI458756:KSI458798 LCE458756:LCE458798 LMA458756:LMA458798 LVW458756:LVW458798 MFS458756:MFS458798 MPO458756:MPO458798 MZK458756:MZK458798 NJG458756:NJG458798 NTC458756:NTC458798 OCY458756:OCY458798 OMU458756:OMU458798 OWQ458756:OWQ458798 PGM458756:PGM458798 PQI458756:PQI458798 QAE458756:QAE458798 QKA458756:QKA458798 QTW458756:QTW458798 RDS458756:RDS458798 RNO458756:RNO458798 RXK458756:RXK458798 SHG458756:SHG458798 SRC458756:SRC458798 TAY458756:TAY458798 TKU458756:TKU458798 TUQ458756:TUQ458798 UEM458756:UEM458798 UOI458756:UOI458798 UYE458756:UYE458798 VIA458756:VIA458798 VRW458756:VRW458798 WBS458756:WBS458798 WLO458756:WLO458798 WVK458756:WVK458798 C524292:C524334 IY524292:IY524334 SU524292:SU524334 ACQ524292:ACQ524334 AMM524292:AMM524334 AWI524292:AWI524334 BGE524292:BGE524334 BQA524292:BQA524334 BZW524292:BZW524334 CJS524292:CJS524334 CTO524292:CTO524334 DDK524292:DDK524334 DNG524292:DNG524334 DXC524292:DXC524334 EGY524292:EGY524334 EQU524292:EQU524334 FAQ524292:FAQ524334 FKM524292:FKM524334 FUI524292:FUI524334 GEE524292:GEE524334 GOA524292:GOA524334 GXW524292:GXW524334 HHS524292:HHS524334 HRO524292:HRO524334 IBK524292:IBK524334 ILG524292:ILG524334 IVC524292:IVC524334 JEY524292:JEY524334 JOU524292:JOU524334 JYQ524292:JYQ524334 KIM524292:KIM524334 KSI524292:KSI524334 LCE524292:LCE524334 LMA524292:LMA524334 LVW524292:LVW524334 MFS524292:MFS524334 MPO524292:MPO524334 MZK524292:MZK524334 NJG524292:NJG524334 NTC524292:NTC524334 OCY524292:OCY524334 OMU524292:OMU524334 OWQ524292:OWQ524334 PGM524292:PGM524334 PQI524292:PQI524334 QAE524292:QAE524334 QKA524292:QKA524334 QTW524292:QTW524334 RDS524292:RDS524334 RNO524292:RNO524334 RXK524292:RXK524334 SHG524292:SHG524334 SRC524292:SRC524334 TAY524292:TAY524334 TKU524292:TKU524334 TUQ524292:TUQ524334 UEM524292:UEM524334 UOI524292:UOI524334 UYE524292:UYE524334 VIA524292:VIA524334 VRW524292:VRW524334 WBS524292:WBS524334 WLO524292:WLO524334 WVK524292:WVK524334 C589828:C589870 IY589828:IY589870 SU589828:SU589870 ACQ589828:ACQ589870 AMM589828:AMM589870 AWI589828:AWI589870 BGE589828:BGE589870 BQA589828:BQA589870 BZW589828:BZW589870 CJS589828:CJS589870 CTO589828:CTO589870 DDK589828:DDK589870 DNG589828:DNG589870 DXC589828:DXC589870 EGY589828:EGY589870 EQU589828:EQU589870 FAQ589828:FAQ589870 FKM589828:FKM589870 FUI589828:FUI589870 GEE589828:GEE589870 GOA589828:GOA589870 GXW589828:GXW589870 HHS589828:HHS589870 HRO589828:HRO589870 IBK589828:IBK589870 ILG589828:ILG589870 IVC589828:IVC589870 JEY589828:JEY589870 JOU589828:JOU589870 JYQ589828:JYQ589870 KIM589828:KIM589870 KSI589828:KSI589870 LCE589828:LCE589870 LMA589828:LMA589870 LVW589828:LVW589870 MFS589828:MFS589870 MPO589828:MPO589870 MZK589828:MZK589870 NJG589828:NJG589870 NTC589828:NTC589870 OCY589828:OCY589870 OMU589828:OMU589870 OWQ589828:OWQ589870 PGM589828:PGM589870 PQI589828:PQI589870 QAE589828:QAE589870 QKA589828:QKA589870 QTW589828:QTW589870 RDS589828:RDS589870 RNO589828:RNO589870 RXK589828:RXK589870 SHG589828:SHG589870 SRC589828:SRC589870 TAY589828:TAY589870 TKU589828:TKU589870 TUQ589828:TUQ589870 UEM589828:UEM589870 UOI589828:UOI589870 UYE589828:UYE589870 VIA589828:VIA589870 VRW589828:VRW589870 WBS589828:WBS589870 WLO589828:WLO589870 WVK589828:WVK589870 C655364:C655406 IY655364:IY655406 SU655364:SU655406 ACQ655364:ACQ655406 AMM655364:AMM655406 AWI655364:AWI655406 BGE655364:BGE655406 BQA655364:BQA655406 BZW655364:BZW655406 CJS655364:CJS655406 CTO655364:CTO655406 DDK655364:DDK655406 DNG655364:DNG655406 DXC655364:DXC655406 EGY655364:EGY655406 EQU655364:EQU655406 FAQ655364:FAQ655406 FKM655364:FKM655406 FUI655364:FUI655406 GEE655364:GEE655406 GOA655364:GOA655406 GXW655364:GXW655406 HHS655364:HHS655406 HRO655364:HRO655406 IBK655364:IBK655406 ILG655364:ILG655406 IVC655364:IVC655406 JEY655364:JEY655406 JOU655364:JOU655406 JYQ655364:JYQ655406 KIM655364:KIM655406 KSI655364:KSI655406 LCE655364:LCE655406 LMA655364:LMA655406 LVW655364:LVW655406 MFS655364:MFS655406 MPO655364:MPO655406 MZK655364:MZK655406 NJG655364:NJG655406 NTC655364:NTC655406 OCY655364:OCY655406 OMU655364:OMU655406 OWQ655364:OWQ655406 PGM655364:PGM655406 PQI655364:PQI655406 QAE655364:QAE655406 QKA655364:QKA655406 QTW655364:QTW655406 RDS655364:RDS655406 RNO655364:RNO655406 RXK655364:RXK655406 SHG655364:SHG655406 SRC655364:SRC655406 TAY655364:TAY655406 TKU655364:TKU655406 TUQ655364:TUQ655406 UEM655364:UEM655406 UOI655364:UOI655406 UYE655364:UYE655406 VIA655364:VIA655406 VRW655364:VRW655406 WBS655364:WBS655406 WLO655364:WLO655406 WVK655364:WVK655406 C720900:C720942 IY720900:IY720942 SU720900:SU720942 ACQ720900:ACQ720942 AMM720900:AMM720942 AWI720900:AWI720942 BGE720900:BGE720942 BQA720900:BQA720942 BZW720900:BZW720942 CJS720900:CJS720942 CTO720900:CTO720942 DDK720900:DDK720942 DNG720900:DNG720942 DXC720900:DXC720942 EGY720900:EGY720942 EQU720900:EQU720942 FAQ720900:FAQ720942 FKM720900:FKM720942 FUI720900:FUI720942 GEE720900:GEE720942 GOA720900:GOA720942 GXW720900:GXW720942 HHS720900:HHS720942 HRO720900:HRO720942 IBK720900:IBK720942 ILG720900:ILG720942 IVC720900:IVC720942 JEY720900:JEY720942 JOU720900:JOU720942 JYQ720900:JYQ720942 KIM720900:KIM720942 KSI720900:KSI720942 LCE720900:LCE720942 LMA720900:LMA720942 LVW720900:LVW720942 MFS720900:MFS720942 MPO720900:MPO720942 MZK720900:MZK720942 NJG720900:NJG720942 NTC720900:NTC720942 OCY720900:OCY720942 OMU720900:OMU720942 OWQ720900:OWQ720942 PGM720900:PGM720942 PQI720900:PQI720942 QAE720900:QAE720942 QKA720900:QKA720942 QTW720900:QTW720942 RDS720900:RDS720942 RNO720900:RNO720942 RXK720900:RXK720942 SHG720900:SHG720942 SRC720900:SRC720942 TAY720900:TAY720942 TKU720900:TKU720942 TUQ720900:TUQ720942 UEM720900:UEM720942 UOI720900:UOI720942 UYE720900:UYE720942 VIA720900:VIA720942 VRW720900:VRW720942 WBS720900:WBS720942 WLO720900:WLO720942 WVK720900:WVK720942 C786436:C786478 IY786436:IY786478 SU786436:SU786478 ACQ786436:ACQ786478 AMM786436:AMM786478 AWI786436:AWI786478 BGE786436:BGE786478 BQA786436:BQA786478 BZW786436:BZW786478 CJS786436:CJS786478 CTO786436:CTO786478 DDK786436:DDK786478 DNG786436:DNG786478 DXC786436:DXC786478 EGY786436:EGY786478 EQU786436:EQU786478 FAQ786436:FAQ786478 FKM786436:FKM786478 FUI786436:FUI786478 GEE786436:GEE786478 GOA786436:GOA786478 GXW786436:GXW786478 HHS786436:HHS786478 HRO786436:HRO786478 IBK786436:IBK786478 ILG786436:ILG786478 IVC786436:IVC786478 JEY786436:JEY786478 JOU786436:JOU786478 JYQ786436:JYQ786478 KIM786436:KIM786478 KSI786436:KSI786478 LCE786436:LCE786478 LMA786436:LMA786478 LVW786436:LVW786478 MFS786436:MFS786478 MPO786436:MPO786478 MZK786436:MZK786478 NJG786436:NJG786478 NTC786436:NTC786478 OCY786436:OCY786478 OMU786436:OMU786478 OWQ786436:OWQ786478 PGM786436:PGM786478 PQI786436:PQI786478 QAE786436:QAE786478 QKA786436:QKA786478 QTW786436:QTW786478 RDS786436:RDS786478 RNO786436:RNO786478 RXK786436:RXK786478 SHG786436:SHG786478 SRC786436:SRC786478 TAY786436:TAY786478 TKU786436:TKU786478 TUQ786436:TUQ786478 UEM786436:UEM786478 UOI786436:UOI786478 UYE786436:UYE786478 VIA786436:VIA786478 VRW786436:VRW786478 WBS786436:WBS786478 WLO786436:WLO786478 WVK786436:WVK786478 C851972:C852014 IY851972:IY852014 SU851972:SU852014 ACQ851972:ACQ852014 AMM851972:AMM852014 AWI851972:AWI852014 BGE851972:BGE852014 BQA851972:BQA852014 BZW851972:BZW852014 CJS851972:CJS852014 CTO851972:CTO852014 DDK851972:DDK852014 DNG851972:DNG852014 DXC851972:DXC852014 EGY851972:EGY852014 EQU851972:EQU852014 FAQ851972:FAQ852014 FKM851972:FKM852014 FUI851972:FUI852014 GEE851972:GEE852014 GOA851972:GOA852014 GXW851972:GXW852014 HHS851972:HHS852014 HRO851972:HRO852014 IBK851972:IBK852014 ILG851972:ILG852014 IVC851972:IVC852014 JEY851972:JEY852014 JOU851972:JOU852014 JYQ851972:JYQ852014 KIM851972:KIM852014 KSI851972:KSI852014 LCE851972:LCE852014 LMA851972:LMA852014 LVW851972:LVW852014 MFS851972:MFS852014 MPO851972:MPO852014 MZK851972:MZK852014 NJG851972:NJG852014 NTC851972:NTC852014 OCY851972:OCY852014 OMU851972:OMU852014 OWQ851972:OWQ852014 PGM851972:PGM852014 PQI851972:PQI852014 QAE851972:QAE852014 QKA851972:QKA852014 QTW851972:QTW852014 RDS851972:RDS852014 RNO851972:RNO852014 RXK851972:RXK852014 SHG851972:SHG852014 SRC851972:SRC852014 TAY851972:TAY852014 TKU851972:TKU852014 TUQ851972:TUQ852014 UEM851972:UEM852014 UOI851972:UOI852014 UYE851972:UYE852014 VIA851972:VIA852014 VRW851972:VRW852014 WBS851972:WBS852014 WLO851972:WLO852014 WVK851972:WVK852014 C917508:C917550 IY917508:IY917550 SU917508:SU917550 ACQ917508:ACQ917550 AMM917508:AMM917550 AWI917508:AWI917550 BGE917508:BGE917550 BQA917508:BQA917550 BZW917508:BZW917550 CJS917508:CJS917550 CTO917508:CTO917550 DDK917508:DDK917550 DNG917508:DNG917550 DXC917508:DXC917550 EGY917508:EGY917550 EQU917508:EQU917550 FAQ917508:FAQ917550 FKM917508:FKM917550 FUI917508:FUI917550 GEE917508:GEE917550 GOA917508:GOA917550 GXW917508:GXW917550 HHS917508:HHS917550 HRO917508:HRO917550 IBK917508:IBK917550 ILG917508:ILG917550 IVC917508:IVC917550 JEY917508:JEY917550 JOU917508:JOU917550 JYQ917508:JYQ917550 KIM917508:KIM917550 KSI917508:KSI917550 LCE917508:LCE917550 LMA917508:LMA917550 LVW917508:LVW917550 MFS917508:MFS917550 MPO917508:MPO917550 MZK917508:MZK917550 NJG917508:NJG917550 NTC917508:NTC917550 OCY917508:OCY917550 OMU917508:OMU917550 OWQ917508:OWQ917550 PGM917508:PGM917550 PQI917508:PQI917550 QAE917508:QAE917550 QKA917508:QKA917550 QTW917508:QTW917550 RDS917508:RDS917550 RNO917508:RNO917550 RXK917508:RXK917550 SHG917508:SHG917550 SRC917508:SRC917550 TAY917508:TAY917550 TKU917508:TKU917550 TUQ917508:TUQ917550 UEM917508:UEM917550 UOI917508:UOI917550 UYE917508:UYE917550 VIA917508:VIA917550 VRW917508:VRW917550 WBS917508:WBS917550 WLO917508:WLO917550 WVK917508:WVK917550 C983044:C983086 IY983044:IY983086 SU983044:SU983086 ACQ983044:ACQ983086 AMM983044:AMM983086 AWI983044:AWI983086 BGE983044:BGE983086 BQA983044:BQA983086 BZW983044:BZW983086 CJS983044:CJS983086 CTO983044:CTO983086 DDK983044:DDK983086 DNG983044:DNG983086 DXC983044:DXC983086 EGY983044:EGY983086 EQU983044:EQU983086 FAQ983044:FAQ983086 FKM983044:FKM983086 FUI983044:FUI983086 GEE983044:GEE983086 GOA983044:GOA983086 GXW983044:GXW983086 HHS983044:HHS983086 HRO983044:HRO983086 IBK983044:IBK983086 ILG983044:ILG983086 IVC983044:IVC983086 JEY983044:JEY983086 JOU983044:JOU983086 JYQ983044:JYQ983086 KIM983044:KIM983086 KSI983044:KSI983086 LCE983044:LCE983086 LMA983044:LMA983086 LVW983044:LVW983086 MFS983044:MFS983086 MPO983044:MPO983086 MZK983044:MZK983086 NJG983044:NJG983086 NTC983044:NTC983086 OCY983044:OCY983086 OMU983044:OMU983086 OWQ983044:OWQ983086 PGM983044:PGM983086 PQI983044:PQI983086 QAE983044:QAE983086 QKA983044:QKA983086 QTW983044:QTW983086 RDS983044:RDS983086 RNO983044:RNO983086 RXK983044:RXK983086 SHG983044:SHG983086 SRC983044:SRC983086 TAY983044:TAY983086 TKU983044:TKU983086 TUQ983044:TUQ983086 UEM983044:UEM983086 UOI983044:UOI983086 UYE983044:UYE983086 VIA983044:VIA983086 VRW983044:VRW983086 WBS983044:WBS983086 WLO983044:WLO983086 C37:C45 C24:C28">
      <formula1>$C$60:$C$394</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L983044:WVL983086 D37:D45 WLP983044:WLP983086 WBT983044:WBT983086 VRX983044:VRX983086 VIB983044:VIB983086 UYF983044:UYF983086 UOJ983044:UOJ983086 UEN983044:UEN983086 TUR983044:TUR983086 TKV983044:TKV983086 TAZ983044:TAZ983086 SRD983044:SRD983086 SHH983044:SHH983086 RXL983044:RXL983086 RNP983044:RNP983086 RDT983044:RDT983086 QTX983044:QTX983086 QKB983044:QKB983086 QAF983044:QAF983086 PQJ983044:PQJ983086 PGN983044:PGN983086 OWR983044:OWR983086 OMV983044:OMV983086 OCZ983044:OCZ983086 NTD983044:NTD983086 NJH983044:NJH983086 MZL983044:MZL983086 MPP983044:MPP983086 MFT983044:MFT983086 LVX983044:LVX983086 LMB983044:LMB983086 LCF983044:LCF983086 KSJ983044:KSJ983086 KIN983044:KIN983086 JYR983044:JYR983086 JOV983044:JOV983086 JEZ983044:JEZ983086 IVD983044:IVD983086 ILH983044:ILH983086 IBL983044:IBL983086 HRP983044:HRP983086 HHT983044:HHT983086 GXX983044:GXX983086 GOB983044:GOB983086 GEF983044:GEF983086 FUJ983044:FUJ983086 FKN983044:FKN983086 FAR983044:FAR983086 EQV983044:EQV983086 EGZ983044:EGZ983086 DXD983044:DXD983086 DNH983044:DNH983086 DDL983044:DDL983086 CTP983044:CTP983086 CJT983044:CJT983086 BZX983044:BZX983086 BQB983044:BQB983086 BGF983044:BGF983086 AWJ983044:AWJ983086 AMN983044:AMN983086 ACR983044:ACR983086 SV983044:SV983086 IZ983044:IZ983086 D983044:D983086 WVL917508:WVL917550 WLP917508:WLP917550 WBT917508:WBT917550 VRX917508:VRX917550 VIB917508:VIB917550 UYF917508:UYF917550 UOJ917508:UOJ917550 UEN917508:UEN917550 TUR917508:TUR917550 TKV917508:TKV917550 TAZ917508:TAZ917550 SRD917508:SRD917550 SHH917508:SHH917550 RXL917508:RXL917550 RNP917508:RNP917550 RDT917508:RDT917550 QTX917508:QTX917550 QKB917508:QKB917550 QAF917508:QAF917550 PQJ917508:PQJ917550 PGN917508:PGN917550 OWR917508:OWR917550 OMV917508:OMV917550 OCZ917508:OCZ917550 NTD917508:NTD917550 NJH917508:NJH917550 MZL917508:MZL917550 MPP917508:MPP917550 MFT917508:MFT917550 LVX917508:LVX917550 LMB917508:LMB917550 LCF917508:LCF917550 KSJ917508:KSJ917550 KIN917508:KIN917550 JYR917508:JYR917550 JOV917508:JOV917550 JEZ917508:JEZ917550 IVD917508:IVD917550 ILH917508:ILH917550 IBL917508:IBL917550 HRP917508:HRP917550 HHT917508:HHT917550 GXX917508:GXX917550 GOB917508:GOB917550 GEF917508:GEF917550 FUJ917508:FUJ917550 FKN917508:FKN917550 FAR917508:FAR917550 EQV917508:EQV917550 EGZ917508:EGZ917550 DXD917508:DXD917550 DNH917508:DNH917550 DDL917508:DDL917550 CTP917508:CTP917550 CJT917508:CJT917550 BZX917508:BZX917550 BQB917508:BQB917550 BGF917508:BGF917550 AWJ917508:AWJ917550 AMN917508:AMN917550 ACR917508:ACR917550 SV917508:SV917550 IZ917508:IZ917550 D917508:D917550 WVL851972:WVL852014 WLP851972:WLP852014 WBT851972:WBT852014 VRX851972:VRX852014 VIB851972:VIB852014 UYF851972:UYF852014 UOJ851972:UOJ852014 UEN851972:UEN852014 TUR851972:TUR852014 TKV851972:TKV852014 TAZ851972:TAZ852014 SRD851972:SRD852014 SHH851972:SHH852014 RXL851972:RXL852014 RNP851972:RNP852014 RDT851972:RDT852014 QTX851972:QTX852014 QKB851972:QKB852014 QAF851972:QAF852014 PQJ851972:PQJ852014 PGN851972:PGN852014 OWR851972:OWR852014 OMV851972:OMV852014 OCZ851972:OCZ852014 NTD851972:NTD852014 NJH851972:NJH852014 MZL851972:MZL852014 MPP851972:MPP852014 MFT851972:MFT852014 LVX851972:LVX852014 LMB851972:LMB852014 LCF851972:LCF852014 KSJ851972:KSJ852014 KIN851972:KIN852014 JYR851972:JYR852014 JOV851972:JOV852014 JEZ851972:JEZ852014 IVD851972:IVD852014 ILH851972:ILH852014 IBL851972:IBL852014 HRP851972:HRP852014 HHT851972:HHT852014 GXX851972:GXX852014 GOB851972:GOB852014 GEF851972:GEF852014 FUJ851972:FUJ852014 FKN851972:FKN852014 FAR851972:FAR852014 EQV851972:EQV852014 EGZ851972:EGZ852014 DXD851972:DXD852014 DNH851972:DNH852014 DDL851972:DDL852014 CTP851972:CTP852014 CJT851972:CJT852014 BZX851972:BZX852014 BQB851972:BQB852014 BGF851972:BGF852014 AWJ851972:AWJ852014 AMN851972:AMN852014 ACR851972:ACR852014 SV851972:SV852014 IZ851972:IZ852014 D851972:D852014 WVL786436:WVL786478 WLP786436:WLP786478 WBT786436:WBT786478 VRX786436:VRX786478 VIB786436:VIB786478 UYF786436:UYF786478 UOJ786436:UOJ786478 UEN786436:UEN786478 TUR786436:TUR786478 TKV786436:TKV786478 TAZ786436:TAZ786478 SRD786436:SRD786478 SHH786436:SHH786478 RXL786436:RXL786478 RNP786436:RNP786478 RDT786436:RDT786478 QTX786436:QTX786478 QKB786436:QKB786478 QAF786436:QAF786478 PQJ786436:PQJ786478 PGN786436:PGN786478 OWR786436:OWR786478 OMV786436:OMV786478 OCZ786436:OCZ786478 NTD786436:NTD786478 NJH786436:NJH786478 MZL786436:MZL786478 MPP786436:MPP786478 MFT786436:MFT786478 LVX786436:LVX786478 LMB786436:LMB786478 LCF786436:LCF786478 KSJ786436:KSJ786478 KIN786436:KIN786478 JYR786436:JYR786478 JOV786436:JOV786478 JEZ786436:JEZ786478 IVD786436:IVD786478 ILH786436:ILH786478 IBL786436:IBL786478 HRP786436:HRP786478 HHT786436:HHT786478 GXX786436:GXX786478 GOB786436:GOB786478 GEF786436:GEF786478 FUJ786436:FUJ786478 FKN786436:FKN786478 FAR786436:FAR786478 EQV786436:EQV786478 EGZ786436:EGZ786478 DXD786436:DXD786478 DNH786436:DNH786478 DDL786436:DDL786478 CTP786436:CTP786478 CJT786436:CJT786478 BZX786436:BZX786478 BQB786436:BQB786478 BGF786436:BGF786478 AWJ786436:AWJ786478 AMN786436:AMN786478 ACR786436:ACR786478 SV786436:SV786478 IZ786436:IZ786478 D786436:D786478 WVL720900:WVL720942 WLP720900:WLP720942 WBT720900:WBT720942 VRX720900:VRX720942 VIB720900:VIB720942 UYF720900:UYF720942 UOJ720900:UOJ720942 UEN720900:UEN720942 TUR720900:TUR720942 TKV720900:TKV720942 TAZ720900:TAZ720942 SRD720900:SRD720942 SHH720900:SHH720942 RXL720900:RXL720942 RNP720900:RNP720942 RDT720900:RDT720942 QTX720900:QTX720942 QKB720900:QKB720942 QAF720900:QAF720942 PQJ720900:PQJ720942 PGN720900:PGN720942 OWR720900:OWR720942 OMV720900:OMV720942 OCZ720900:OCZ720942 NTD720900:NTD720942 NJH720900:NJH720942 MZL720900:MZL720942 MPP720900:MPP720942 MFT720900:MFT720942 LVX720900:LVX720942 LMB720900:LMB720942 LCF720900:LCF720942 KSJ720900:KSJ720942 KIN720900:KIN720942 JYR720900:JYR720942 JOV720900:JOV720942 JEZ720900:JEZ720942 IVD720900:IVD720942 ILH720900:ILH720942 IBL720900:IBL720942 HRP720900:HRP720942 HHT720900:HHT720942 GXX720900:GXX720942 GOB720900:GOB720942 GEF720900:GEF720942 FUJ720900:FUJ720942 FKN720900:FKN720942 FAR720900:FAR720942 EQV720900:EQV720942 EGZ720900:EGZ720942 DXD720900:DXD720942 DNH720900:DNH720942 DDL720900:DDL720942 CTP720900:CTP720942 CJT720900:CJT720942 BZX720900:BZX720942 BQB720900:BQB720942 BGF720900:BGF720942 AWJ720900:AWJ720942 AMN720900:AMN720942 ACR720900:ACR720942 SV720900:SV720942 IZ720900:IZ720942 D720900:D720942 WVL655364:WVL655406 WLP655364:WLP655406 WBT655364:WBT655406 VRX655364:VRX655406 VIB655364:VIB655406 UYF655364:UYF655406 UOJ655364:UOJ655406 UEN655364:UEN655406 TUR655364:TUR655406 TKV655364:TKV655406 TAZ655364:TAZ655406 SRD655364:SRD655406 SHH655364:SHH655406 RXL655364:RXL655406 RNP655364:RNP655406 RDT655364:RDT655406 QTX655364:QTX655406 QKB655364:QKB655406 QAF655364:QAF655406 PQJ655364:PQJ655406 PGN655364:PGN655406 OWR655364:OWR655406 OMV655364:OMV655406 OCZ655364:OCZ655406 NTD655364:NTD655406 NJH655364:NJH655406 MZL655364:MZL655406 MPP655364:MPP655406 MFT655364:MFT655406 LVX655364:LVX655406 LMB655364:LMB655406 LCF655364:LCF655406 KSJ655364:KSJ655406 KIN655364:KIN655406 JYR655364:JYR655406 JOV655364:JOV655406 JEZ655364:JEZ655406 IVD655364:IVD655406 ILH655364:ILH655406 IBL655364:IBL655406 HRP655364:HRP655406 HHT655364:HHT655406 GXX655364:GXX655406 GOB655364:GOB655406 GEF655364:GEF655406 FUJ655364:FUJ655406 FKN655364:FKN655406 FAR655364:FAR655406 EQV655364:EQV655406 EGZ655364:EGZ655406 DXD655364:DXD655406 DNH655364:DNH655406 DDL655364:DDL655406 CTP655364:CTP655406 CJT655364:CJT655406 BZX655364:BZX655406 BQB655364:BQB655406 BGF655364:BGF655406 AWJ655364:AWJ655406 AMN655364:AMN655406 ACR655364:ACR655406 SV655364:SV655406 IZ655364:IZ655406 D655364:D655406 WVL589828:WVL589870 WLP589828:WLP589870 WBT589828:WBT589870 VRX589828:VRX589870 VIB589828:VIB589870 UYF589828:UYF589870 UOJ589828:UOJ589870 UEN589828:UEN589870 TUR589828:TUR589870 TKV589828:TKV589870 TAZ589828:TAZ589870 SRD589828:SRD589870 SHH589828:SHH589870 RXL589828:RXL589870 RNP589828:RNP589870 RDT589828:RDT589870 QTX589828:QTX589870 QKB589828:QKB589870 QAF589828:QAF589870 PQJ589828:PQJ589870 PGN589828:PGN589870 OWR589828:OWR589870 OMV589828:OMV589870 OCZ589828:OCZ589870 NTD589828:NTD589870 NJH589828:NJH589870 MZL589828:MZL589870 MPP589828:MPP589870 MFT589828:MFT589870 LVX589828:LVX589870 LMB589828:LMB589870 LCF589828:LCF589870 KSJ589828:KSJ589870 KIN589828:KIN589870 JYR589828:JYR589870 JOV589828:JOV589870 JEZ589828:JEZ589870 IVD589828:IVD589870 ILH589828:ILH589870 IBL589828:IBL589870 HRP589828:HRP589870 HHT589828:HHT589870 GXX589828:GXX589870 GOB589828:GOB589870 GEF589828:GEF589870 FUJ589828:FUJ589870 FKN589828:FKN589870 FAR589828:FAR589870 EQV589828:EQV589870 EGZ589828:EGZ589870 DXD589828:DXD589870 DNH589828:DNH589870 DDL589828:DDL589870 CTP589828:CTP589870 CJT589828:CJT589870 BZX589828:BZX589870 BQB589828:BQB589870 BGF589828:BGF589870 AWJ589828:AWJ589870 AMN589828:AMN589870 ACR589828:ACR589870 SV589828:SV589870 IZ589828:IZ589870 D589828:D589870 WVL524292:WVL524334 WLP524292:WLP524334 WBT524292:WBT524334 VRX524292:VRX524334 VIB524292:VIB524334 UYF524292:UYF524334 UOJ524292:UOJ524334 UEN524292:UEN524334 TUR524292:TUR524334 TKV524292:TKV524334 TAZ524292:TAZ524334 SRD524292:SRD524334 SHH524292:SHH524334 RXL524292:RXL524334 RNP524292:RNP524334 RDT524292:RDT524334 QTX524292:QTX524334 QKB524292:QKB524334 QAF524292:QAF524334 PQJ524292:PQJ524334 PGN524292:PGN524334 OWR524292:OWR524334 OMV524292:OMV524334 OCZ524292:OCZ524334 NTD524292:NTD524334 NJH524292:NJH524334 MZL524292:MZL524334 MPP524292:MPP524334 MFT524292:MFT524334 LVX524292:LVX524334 LMB524292:LMB524334 LCF524292:LCF524334 KSJ524292:KSJ524334 KIN524292:KIN524334 JYR524292:JYR524334 JOV524292:JOV524334 JEZ524292:JEZ524334 IVD524292:IVD524334 ILH524292:ILH524334 IBL524292:IBL524334 HRP524292:HRP524334 HHT524292:HHT524334 GXX524292:GXX524334 GOB524292:GOB524334 GEF524292:GEF524334 FUJ524292:FUJ524334 FKN524292:FKN524334 FAR524292:FAR524334 EQV524292:EQV524334 EGZ524292:EGZ524334 DXD524292:DXD524334 DNH524292:DNH524334 DDL524292:DDL524334 CTP524292:CTP524334 CJT524292:CJT524334 BZX524292:BZX524334 BQB524292:BQB524334 BGF524292:BGF524334 AWJ524292:AWJ524334 AMN524292:AMN524334 ACR524292:ACR524334 SV524292:SV524334 IZ524292:IZ524334 D524292:D524334 WVL458756:WVL458798 WLP458756:WLP458798 WBT458756:WBT458798 VRX458756:VRX458798 VIB458756:VIB458798 UYF458756:UYF458798 UOJ458756:UOJ458798 UEN458756:UEN458798 TUR458756:TUR458798 TKV458756:TKV458798 TAZ458756:TAZ458798 SRD458756:SRD458798 SHH458756:SHH458798 RXL458756:RXL458798 RNP458756:RNP458798 RDT458756:RDT458798 QTX458756:QTX458798 QKB458756:QKB458798 QAF458756:QAF458798 PQJ458756:PQJ458798 PGN458756:PGN458798 OWR458756:OWR458798 OMV458756:OMV458798 OCZ458756:OCZ458798 NTD458756:NTD458798 NJH458756:NJH458798 MZL458756:MZL458798 MPP458756:MPP458798 MFT458756:MFT458798 LVX458756:LVX458798 LMB458756:LMB458798 LCF458756:LCF458798 KSJ458756:KSJ458798 KIN458756:KIN458798 JYR458756:JYR458798 JOV458756:JOV458798 JEZ458756:JEZ458798 IVD458756:IVD458798 ILH458756:ILH458798 IBL458756:IBL458798 HRP458756:HRP458798 HHT458756:HHT458798 GXX458756:GXX458798 GOB458756:GOB458798 GEF458756:GEF458798 FUJ458756:FUJ458798 FKN458756:FKN458798 FAR458756:FAR458798 EQV458756:EQV458798 EGZ458756:EGZ458798 DXD458756:DXD458798 DNH458756:DNH458798 DDL458756:DDL458798 CTP458756:CTP458798 CJT458756:CJT458798 BZX458756:BZX458798 BQB458756:BQB458798 BGF458756:BGF458798 AWJ458756:AWJ458798 AMN458756:AMN458798 ACR458756:ACR458798 SV458756:SV458798 IZ458756:IZ458798 D458756:D458798 WVL393220:WVL393262 WLP393220:WLP393262 WBT393220:WBT393262 VRX393220:VRX393262 VIB393220:VIB393262 UYF393220:UYF393262 UOJ393220:UOJ393262 UEN393220:UEN393262 TUR393220:TUR393262 TKV393220:TKV393262 TAZ393220:TAZ393262 SRD393220:SRD393262 SHH393220:SHH393262 RXL393220:RXL393262 RNP393220:RNP393262 RDT393220:RDT393262 QTX393220:QTX393262 QKB393220:QKB393262 QAF393220:QAF393262 PQJ393220:PQJ393262 PGN393220:PGN393262 OWR393220:OWR393262 OMV393220:OMV393262 OCZ393220:OCZ393262 NTD393220:NTD393262 NJH393220:NJH393262 MZL393220:MZL393262 MPP393220:MPP393262 MFT393220:MFT393262 LVX393220:LVX393262 LMB393220:LMB393262 LCF393220:LCF393262 KSJ393220:KSJ393262 KIN393220:KIN393262 JYR393220:JYR393262 JOV393220:JOV393262 JEZ393220:JEZ393262 IVD393220:IVD393262 ILH393220:ILH393262 IBL393220:IBL393262 HRP393220:HRP393262 HHT393220:HHT393262 GXX393220:GXX393262 GOB393220:GOB393262 GEF393220:GEF393262 FUJ393220:FUJ393262 FKN393220:FKN393262 FAR393220:FAR393262 EQV393220:EQV393262 EGZ393220:EGZ393262 DXD393220:DXD393262 DNH393220:DNH393262 DDL393220:DDL393262 CTP393220:CTP393262 CJT393220:CJT393262 BZX393220:BZX393262 BQB393220:BQB393262 BGF393220:BGF393262 AWJ393220:AWJ393262 AMN393220:AMN393262 ACR393220:ACR393262 SV393220:SV393262 IZ393220:IZ393262 D393220:D393262 WVL327684:WVL327726 WLP327684:WLP327726 WBT327684:WBT327726 VRX327684:VRX327726 VIB327684:VIB327726 UYF327684:UYF327726 UOJ327684:UOJ327726 UEN327684:UEN327726 TUR327684:TUR327726 TKV327684:TKV327726 TAZ327684:TAZ327726 SRD327684:SRD327726 SHH327684:SHH327726 RXL327684:RXL327726 RNP327684:RNP327726 RDT327684:RDT327726 QTX327684:QTX327726 QKB327684:QKB327726 QAF327684:QAF327726 PQJ327684:PQJ327726 PGN327684:PGN327726 OWR327684:OWR327726 OMV327684:OMV327726 OCZ327684:OCZ327726 NTD327684:NTD327726 NJH327684:NJH327726 MZL327684:MZL327726 MPP327684:MPP327726 MFT327684:MFT327726 LVX327684:LVX327726 LMB327684:LMB327726 LCF327684:LCF327726 KSJ327684:KSJ327726 KIN327684:KIN327726 JYR327684:JYR327726 JOV327684:JOV327726 JEZ327684:JEZ327726 IVD327684:IVD327726 ILH327684:ILH327726 IBL327684:IBL327726 HRP327684:HRP327726 HHT327684:HHT327726 GXX327684:GXX327726 GOB327684:GOB327726 GEF327684:GEF327726 FUJ327684:FUJ327726 FKN327684:FKN327726 FAR327684:FAR327726 EQV327684:EQV327726 EGZ327684:EGZ327726 DXD327684:DXD327726 DNH327684:DNH327726 DDL327684:DDL327726 CTP327684:CTP327726 CJT327684:CJT327726 BZX327684:BZX327726 BQB327684:BQB327726 BGF327684:BGF327726 AWJ327684:AWJ327726 AMN327684:AMN327726 ACR327684:ACR327726 SV327684:SV327726 IZ327684:IZ327726 D327684:D327726 WVL262148:WVL262190 WLP262148:WLP262190 WBT262148:WBT262190 VRX262148:VRX262190 VIB262148:VIB262190 UYF262148:UYF262190 UOJ262148:UOJ262190 UEN262148:UEN262190 TUR262148:TUR262190 TKV262148:TKV262190 TAZ262148:TAZ262190 SRD262148:SRD262190 SHH262148:SHH262190 RXL262148:RXL262190 RNP262148:RNP262190 RDT262148:RDT262190 QTX262148:QTX262190 QKB262148:QKB262190 QAF262148:QAF262190 PQJ262148:PQJ262190 PGN262148:PGN262190 OWR262148:OWR262190 OMV262148:OMV262190 OCZ262148:OCZ262190 NTD262148:NTD262190 NJH262148:NJH262190 MZL262148:MZL262190 MPP262148:MPP262190 MFT262148:MFT262190 LVX262148:LVX262190 LMB262148:LMB262190 LCF262148:LCF262190 KSJ262148:KSJ262190 KIN262148:KIN262190 JYR262148:JYR262190 JOV262148:JOV262190 JEZ262148:JEZ262190 IVD262148:IVD262190 ILH262148:ILH262190 IBL262148:IBL262190 HRP262148:HRP262190 HHT262148:HHT262190 GXX262148:GXX262190 GOB262148:GOB262190 GEF262148:GEF262190 FUJ262148:FUJ262190 FKN262148:FKN262190 FAR262148:FAR262190 EQV262148:EQV262190 EGZ262148:EGZ262190 DXD262148:DXD262190 DNH262148:DNH262190 DDL262148:DDL262190 CTP262148:CTP262190 CJT262148:CJT262190 BZX262148:BZX262190 BQB262148:BQB262190 BGF262148:BGF262190 AWJ262148:AWJ262190 AMN262148:AMN262190 ACR262148:ACR262190 SV262148:SV262190 IZ262148:IZ262190 D262148:D262190 WVL196612:WVL196654 WLP196612:WLP196654 WBT196612:WBT196654 VRX196612:VRX196654 VIB196612:VIB196654 UYF196612:UYF196654 UOJ196612:UOJ196654 UEN196612:UEN196654 TUR196612:TUR196654 TKV196612:TKV196654 TAZ196612:TAZ196654 SRD196612:SRD196654 SHH196612:SHH196654 RXL196612:RXL196654 RNP196612:RNP196654 RDT196612:RDT196654 QTX196612:QTX196654 QKB196612:QKB196654 QAF196612:QAF196654 PQJ196612:PQJ196654 PGN196612:PGN196654 OWR196612:OWR196654 OMV196612:OMV196654 OCZ196612:OCZ196654 NTD196612:NTD196654 NJH196612:NJH196654 MZL196612:MZL196654 MPP196612:MPP196654 MFT196612:MFT196654 LVX196612:LVX196654 LMB196612:LMB196654 LCF196612:LCF196654 KSJ196612:KSJ196654 KIN196612:KIN196654 JYR196612:JYR196654 JOV196612:JOV196654 JEZ196612:JEZ196654 IVD196612:IVD196654 ILH196612:ILH196654 IBL196612:IBL196654 HRP196612:HRP196654 HHT196612:HHT196654 GXX196612:GXX196654 GOB196612:GOB196654 GEF196612:GEF196654 FUJ196612:FUJ196654 FKN196612:FKN196654 FAR196612:FAR196654 EQV196612:EQV196654 EGZ196612:EGZ196654 DXD196612:DXD196654 DNH196612:DNH196654 DDL196612:DDL196654 CTP196612:CTP196654 CJT196612:CJT196654 BZX196612:BZX196654 BQB196612:BQB196654 BGF196612:BGF196654 AWJ196612:AWJ196654 AMN196612:AMN196654 ACR196612:ACR196654 SV196612:SV196654 IZ196612:IZ196654 D196612:D196654 WVL131076:WVL131118 WLP131076:WLP131118 WBT131076:WBT131118 VRX131076:VRX131118 VIB131076:VIB131118 UYF131076:UYF131118 UOJ131076:UOJ131118 UEN131076:UEN131118 TUR131076:TUR131118 TKV131076:TKV131118 TAZ131076:TAZ131118 SRD131076:SRD131118 SHH131076:SHH131118 RXL131076:RXL131118 RNP131076:RNP131118 RDT131076:RDT131118 QTX131076:QTX131118 QKB131076:QKB131118 QAF131076:QAF131118 PQJ131076:PQJ131118 PGN131076:PGN131118 OWR131076:OWR131118 OMV131076:OMV131118 OCZ131076:OCZ131118 NTD131076:NTD131118 NJH131076:NJH131118 MZL131076:MZL131118 MPP131076:MPP131118 MFT131076:MFT131118 LVX131076:LVX131118 LMB131076:LMB131118 LCF131076:LCF131118 KSJ131076:KSJ131118 KIN131076:KIN131118 JYR131076:JYR131118 JOV131076:JOV131118 JEZ131076:JEZ131118 IVD131076:IVD131118 ILH131076:ILH131118 IBL131076:IBL131118 HRP131076:HRP131118 HHT131076:HHT131118 GXX131076:GXX131118 GOB131076:GOB131118 GEF131076:GEF131118 FUJ131076:FUJ131118 FKN131076:FKN131118 FAR131076:FAR131118 EQV131076:EQV131118 EGZ131076:EGZ131118 DXD131076:DXD131118 DNH131076:DNH131118 DDL131076:DDL131118 CTP131076:CTP131118 CJT131076:CJT131118 BZX131076:BZX131118 BQB131076:BQB131118 BGF131076:BGF131118 AWJ131076:AWJ131118 AMN131076:AMN131118 ACR131076:ACR131118 SV131076:SV131118 IZ131076:IZ131118 D131076:D131118 WVL65540:WVL65582 WLP65540:WLP65582 WBT65540:WBT65582 VRX65540:VRX65582 VIB65540:VIB65582 UYF65540:UYF65582 UOJ65540:UOJ65582 UEN65540:UEN65582 TUR65540:TUR65582 TKV65540:TKV65582 TAZ65540:TAZ65582 SRD65540:SRD65582 SHH65540:SHH65582 RXL65540:RXL65582 RNP65540:RNP65582 RDT65540:RDT65582 QTX65540:QTX65582 QKB65540:QKB65582 QAF65540:QAF65582 PQJ65540:PQJ65582 PGN65540:PGN65582 OWR65540:OWR65582 OMV65540:OMV65582 OCZ65540:OCZ65582 NTD65540:NTD65582 NJH65540:NJH65582 MZL65540:MZL65582 MPP65540:MPP65582 MFT65540:MFT65582 LVX65540:LVX65582 LMB65540:LMB65582 LCF65540:LCF65582 KSJ65540:KSJ65582 KIN65540:KIN65582 JYR65540:JYR65582 JOV65540:JOV65582 JEZ65540:JEZ65582 IVD65540:IVD65582 ILH65540:ILH65582 IBL65540:IBL65582 HRP65540:HRP65582 HHT65540:HHT65582 GXX65540:GXX65582 GOB65540:GOB65582 GEF65540:GEF65582 FUJ65540:FUJ65582 FKN65540:FKN65582 FAR65540:FAR65582 EQV65540:EQV65582 EGZ65540:EGZ65582 DXD65540:DXD65582 DNH65540:DNH65582 DDL65540:DDL65582 CTP65540:CTP65582 CJT65540:CJT65582 BZX65540:BZX65582 BQB65540:BQB65582 BGF65540:BGF65582 AWJ65540:AWJ65582 AMN65540:AMN65582 ACR65540:ACR65582 SV65540:SV65582 IZ65540:IZ65582 D65540:D65582 D10:D22 D24:D28 WVL9:WVL46 WLP9:WLP46 WBT9:WBT46 VRX9:VRX46 VIB9:VIB46 UYF9:UYF46 UOJ9:UOJ46 UEN9:UEN46 TUR9:TUR46 TKV9:TKV46 TAZ9:TAZ46 SRD9:SRD46 SHH9:SHH46 RXL9:RXL46 RNP9:RNP46 RDT9:RDT46 QTX9:QTX46 QKB9:QKB46 QAF9:QAF46 PQJ9:PQJ46 PGN9:PGN46 OWR9:OWR46 OMV9:OMV46 OCZ9:OCZ46 NTD9:NTD46 NJH9:NJH46 MZL9:MZL46 MPP9:MPP46 MFT9:MFT46 LVX9:LVX46 LMB9:LMB46 LCF9:LCF46 KSJ9:KSJ46 KIN9:KIN46 JYR9:JYR46 JOV9:JOV46 JEZ9:JEZ46 IVD9:IVD46 ILH9:ILH46 IBL9:IBL46 HRP9:HRP46 HHT9:HHT46 GXX9:GXX46 GOB9:GOB46 GEF9:GEF46 FUJ9:FUJ46 FKN9:FKN46 FAR9:FAR46 EQV9:EQV46 EGZ9:EGZ46 DXD9:DXD46 DNH9:DNH46 DDL9:DDL46 CTP9:CTP46 CJT9:CJT46 BZX9:BZX46 BQB9:BQB46 BGF9:BGF46 AWJ9:AWJ46 AMN9:AMN46 ACR9:ACR46 SV9:SV46 IZ9:IZ46">
      <formula1>"1, 2, 3"</formula1>
    </dataValidation>
    <dataValidation type="list" errorStyle="warning" allowBlank="1" showInputMessage="1" showErrorMessage="1" errorTitle="Factor" error="This factor is not included in the drop-down list. Is this the factor you want to use?" sqref="F10:F22">
      <formula1>$F$69:$F$160</formula1>
    </dataValidation>
    <dataValidation type="list" errorStyle="warning" allowBlank="1" showInputMessage="1" showErrorMessage="1" errorTitle="FERC ACCOUNT" error="This FERC Account is not included in the drop-down list. Is this the account you want to use?" sqref="C10:C22">
      <formula1>$C$69:$C$403</formula1>
    </dataValidation>
  </dataValidations>
  <pageMargins left="1" right="0.25" top="1.25" bottom="0.5" header="0.5" footer="0.25"/>
  <pageSetup scale="70" orientation="portrait" r:id="rId1"/>
  <headerFooter scaleWithDoc="0" alignWithMargins="0">
    <oddHeader>&amp;R&amp;"Times New Roman,Regular"PacifiCorp Docket UE-100749
Exhibit No. ___ (MDF-2)
Page &amp;P of &amp;N
Revised 12/6/10</oddHeader>
  </headerFooter>
  <drawing r:id="rId2"/>
</worksheet>
</file>

<file path=xl/worksheets/sheet49.xml><?xml version="1.0" encoding="utf-8"?>
<worksheet xmlns="http://schemas.openxmlformats.org/spreadsheetml/2006/main" xmlns:r="http://schemas.openxmlformats.org/officeDocument/2006/relationships">
  <dimension ref="A1:J398"/>
  <sheetViews>
    <sheetView tabSelected="1" zoomScaleNormal="100" workbookViewId="0">
      <selection activeCell="I6" sqref="I6"/>
    </sheetView>
  </sheetViews>
  <sheetFormatPr defaultColWidth="10" defaultRowHeight="12.75"/>
  <cols>
    <col min="1" max="1" width="2.5703125" style="669" customWidth="1"/>
    <col min="2" max="2" width="36" style="669" customWidth="1"/>
    <col min="3" max="3" width="9.7109375" style="669" customWidth="1"/>
    <col min="4" max="4" width="11.28515625" style="669" bestFit="1" customWidth="1"/>
    <col min="5" max="5" width="7.7109375" style="669" customWidth="1"/>
    <col min="6" max="6" width="15.140625" style="669" customWidth="1"/>
    <col min="7" max="7" width="11.140625" style="669" customWidth="1"/>
    <col min="8" max="8" width="15.140625" style="669" customWidth="1"/>
    <col min="9" max="9" width="15.7109375" style="669" customWidth="1"/>
    <col min="10" max="10" width="8.28515625" style="669" customWidth="1"/>
    <col min="11" max="256" width="10" style="669"/>
    <col min="257" max="257" width="2.5703125" style="669" customWidth="1"/>
    <col min="258" max="258" width="7.140625" style="669" customWidth="1"/>
    <col min="259" max="259" width="23.5703125" style="669" customWidth="1"/>
    <col min="260" max="260" width="9.7109375" style="669" customWidth="1"/>
    <col min="261" max="261" width="4.7109375" style="669" customWidth="1"/>
    <col min="262" max="262" width="14.42578125" style="669" customWidth="1"/>
    <col min="263" max="263" width="11.140625" style="669" customWidth="1"/>
    <col min="264" max="264" width="10.28515625" style="669" customWidth="1"/>
    <col min="265" max="265" width="13" style="669" customWidth="1"/>
    <col min="266" max="266" width="8.28515625" style="669" customWidth="1"/>
    <col min="267" max="512" width="10" style="669"/>
    <col min="513" max="513" width="2.5703125" style="669" customWidth="1"/>
    <col min="514" max="514" width="7.140625" style="669" customWidth="1"/>
    <col min="515" max="515" width="23.5703125" style="669" customWidth="1"/>
    <col min="516" max="516" width="9.7109375" style="669" customWidth="1"/>
    <col min="517" max="517" width="4.7109375" style="669" customWidth="1"/>
    <col min="518" max="518" width="14.42578125" style="669" customWidth="1"/>
    <col min="519" max="519" width="11.140625" style="669" customWidth="1"/>
    <col min="520" max="520" width="10.28515625" style="669" customWidth="1"/>
    <col min="521" max="521" width="13" style="669" customWidth="1"/>
    <col min="522" max="522" width="8.28515625" style="669" customWidth="1"/>
    <col min="523" max="768" width="10" style="669"/>
    <col min="769" max="769" width="2.5703125" style="669" customWidth="1"/>
    <col min="770" max="770" width="7.140625" style="669" customWidth="1"/>
    <col min="771" max="771" width="23.5703125" style="669" customWidth="1"/>
    <col min="772" max="772" width="9.7109375" style="669" customWidth="1"/>
    <col min="773" max="773" width="4.7109375" style="669" customWidth="1"/>
    <col min="774" max="774" width="14.42578125" style="669" customWidth="1"/>
    <col min="775" max="775" width="11.140625" style="669" customWidth="1"/>
    <col min="776" max="776" width="10.28515625" style="669" customWidth="1"/>
    <col min="777" max="777" width="13" style="669" customWidth="1"/>
    <col min="778" max="778" width="8.28515625" style="669" customWidth="1"/>
    <col min="779" max="1024" width="10" style="669"/>
    <col min="1025" max="1025" width="2.5703125" style="669" customWidth="1"/>
    <col min="1026" max="1026" width="7.140625" style="669" customWidth="1"/>
    <col min="1027" max="1027" width="23.5703125" style="669" customWidth="1"/>
    <col min="1028" max="1028" width="9.7109375" style="669" customWidth="1"/>
    <col min="1029" max="1029" width="4.7109375" style="669" customWidth="1"/>
    <col min="1030" max="1030" width="14.42578125" style="669" customWidth="1"/>
    <col min="1031" max="1031" width="11.140625" style="669" customWidth="1"/>
    <col min="1032" max="1032" width="10.28515625" style="669" customWidth="1"/>
    <col min="1033" max="1033" width="13" style="669" customWidth="1"/>
    <col min="1034" max="1034" width="8.28515625" style="669" customWidth="1"/>
    <col min="1035" max="1280" width="10" style="669"/>
    <col min="1281" max="1281" width="2.5703125" style="669" customWidth="1"/>
    <col min="1282" max="1282" width="7.140625" style="669" customWidth="1"/>
    <col min="1283" max="1283" width="23.5703125" style="669" customWidth="1"/>
    <col min="1284" max="1284" width="9.7109375" style="669" customWidth="1"/>
    <col min="1285" max="1285" width="4.7109375" style="669" customWidth="1"/>
    <col min="1286" max="1286" width="14.42578125" style="669" customWidth="1"/>
    <col min="1287" max="1287" width="11.140625" style="669" customWidth="1"/>
    <col min="1288" max="1288" width="10.28515625" style="669" customWidth="1"/>
    <col min="1289" max="1289" width="13" style="669" customWidth="1"/>
    <col min="1290" max="1290" width="8.28515625" style="669" customWidth="1"/>
    <col min="1291" max="1536" width="10" style="669"/>
    <col min="1537" max="1537" width="2.5703125" style="669" customWidth="1"/>
    <col min="1538" max="1538" width="7.140625" style="669" customWidth="1"/>
    <col min="1539" max="1539" width="23.5703125" style="669" customWidth="1"/>
    <col min="1540" max="1540" width="9.7109375" style="669" customWidth="1"/>
    <col min="1541" max="1541" width="4.7109375" style="669" customWidth="1"/>
    <col min="1542" max="1542" width="14.42578125" style="669" customWidth="1"/>
    <col min="1543" max="1543" width="11.140625" style="669" customWidth="1"/>
    <col min="1544" max="1544" width="10.28515625" style="669" customWidth="1"/>
    <col min="1545" max="1545" width="13" style="669" customWidth="1"/>
    <col min="1546" max="1546" width="8.28515625" style="669" customWidth="1"/>
    <col min="1547" max="1792" width="10" style="669"/>
    <col min="1793" max="1793" width="2.5703125" style="669" customWidth="1"/>
    <col min="1794" max="1794" width="7.140625" style="669" customWidth="1"/>
    <col min="1795" max="1795" width="23.5703125" style="669" customWidth="1"/>
    <col min="1796" max="1796" width="9.7109375" style="669" customWidth="1"/>
    <col min="1797" max="1797" width="4.7109375" style="669" customWidth="1"/>
    <col min="1798" max="1798" width="14.42578125" style="669" customWidth="1"/>
    <col min="1799" max="1799" width="11.140625" style="669" customWidth="1"/>
    <col min="1800" max="1800" width="10.28515625" style="669" customWidth="1"/>
    <col min="1801" max="1801" width="13" style="669" customWidth="1"/>
    <col min="1802" max="1802" width="8.28515625" style="669" customWidth="1"/>
    <col min="1803" max="2048" width="10" style="669"/>
    <col min="2049" max="2049" width="2.5703125" style="669" customWidth="1"/>
    <col min="2050" max="2050" width="7.140625" style="669" customWidth="1"/>
    <col min="2051" max="2051" width="23.5703125" style="669" customWidth="1"/>
    <col min="2052" max="2052" width="9.7109375" style="669" customWidth="1"/>
    <col min="2053" max="2053" width="4.7109375" style="669" customWidth="1"/>
    <col min="2054" max="2054" width="14.42578125" style="669" customWidth="1"/>
    <col min="2055" max="2055" width="11.140625" style="669" customWidth="1"/>
    <col min="2056" max="2056" width="10.28515625" style="669" customWidth="1"/>
    <col min="2057" max="2057" width="13" style="669" customWidth="1"/>
    <col min="2058" max="2058" width="8.28515625" style="669" customWidth="1"/>
    <col min="2059" max="2304" width="10" style="669"/>
    <col min="2305" max="2305" width="2.5703125" style="669" customWidth="1"/>
    <col min="2306" max="2306" width="7.140625" style="669" customWidth="1"/>
    <col min="2307" max="2307" width="23.5703125" style="669" customWidth="1"/>
    <col min="2308" max="2308" width="9.7109375" style="669" customWidth="1"/>
    <col min="2309" max="2309" width="4.7109375" style="669" customWidth="1"/>
    <col min="2310" max="2310" width="14.42578125" style="669" customWidth="1"/>
    <col min="2311" max="2311" width="11.140625" style="669" customWidth="1"/>
    <col min="2312" max="2312" width="10.28515625" style="669" customWidth="1"/>
    <col min="2313" max="2313" width="13" style="669" customWidth="1"/>
    <col min="2314" max="2314" width="8.28515625" style="669" customWidth="1"/>
    <col min="2315" max="2560" width="10" style="669"/>
    <col min="2561" max="2561" width="2.5703125" style="669" customWidth="1"/>
    <col min="2562" max="2562" width="7.140625" style="669" customWidth="1"/>
    <col min="2563" max="2563" width="23.5703125" style="669" customWidth="1"/>
    <col min="2564" max="2564" width="9.7109375" style="669" customWidth="1"/>
    <col min="2565" max="2565" width="4.7109375" style="669" customWidth="1"/>
    <col min="2566" max="2566" width="14.42578125" style="669" customWidth="1"/>
    <col min="2567" max="2567" width="11.140625" style="669" customWidth="1"/>
    <col min="2568" max="2568" width="10.28515625" style="669" customWidth="1"/>
    <col min="2569" max="2569" width="13" style="669" customWidth="1"/>
    <col min="2570" max="2570" width="8.28515625" style="669" customWidth="1"/>
    <col min="2571" max="2816" width="10" style="669"/>
    <col min="2817" max="2817" width="2.5703125" style="669" customWidth="1"/>
    <col min="2818" max="2818" width="7.140625" style="669" customWidth="1"/>
    <col min="2819" max="2819" width="23.5703125" style="669" customWidth="1"/>
    <col min="2820" max="2820" width="9.7109375" style="669" customWidth="1"/>
    <col min="2821" max="2821" width="4.7109375" style="669" customWidth="1"/>
    <col min="2822" max="2822" width="14.42578125" style="669" customWidth="1"/>
    <col min="2823" max="2823" width="11.140625" style="669" customWidth="1"/>
    <col min="2824" max="2824" width="10.28515625" style="669" customWidth="1"/>
    <col min="2825" max="2825" width="13" style="669" customWidth="1"/>
    <col min="2826" max="2826" width="8.28515625" style="669" customWidth="1"/>
    <col min="2827" max="3072" width="10" style="669"/>
    <col min="3073" max="3073" width="2.5703125" style="669" customWidth="1"/>
    <col min="3074" max="3074" width="7.140625" style="669" customWidth="1"/>
    <col min="3075" max="3075" width="23.5703125" style="669" customWidth="1"/>
    <col min="3076" max="3076" width="9.7109375" style="669" customWidth="1"/>
    <col min="3077" max="3077" width="4.7109375" style="669" customWidth="1"/>
    <col min="3078" max="3078" width="14.42578125" style="669" customWidth="1"/>
    <col min="3079" max="3079" width="11.140625" style="669" customWidth="1"/>
    <col min="3080" max="3080" width="10.28515625" style="669" customWidth="1"/>
    <col min="3081" max="3081" width="13" style="669" customWidth="1"/>
    <col min="3082" max="3082" width="8.28515625" style="669" customWidth="1"/>
    <col min="3083" max="3328" width="10" style="669"/>
    <col min="3329" max="3329" width="2.5703125" style="669" customWidth="1"/>
    <col min="3330" max="3330" width="7.140625" style="669" customWidth="1"/>
    <col min="3331" max="3331" width="23.5703125" style="669" customWidth="1"/>
    <col min="3332" max="3332" width="9.7109375" style="669" customWidth="1"/>
    <col min="3333" max="3333" width="4.7109375" style="669" customWidth="1"/>
    <col min="3334" max="3334" width="14.42578125" style="669" customWidth="1"/>
    <col min="3335" max="3335" width="11.140625" style="669" customWidth="1"/>
    <col min="3336" max="3336" width="10.28515625" style="669" customWidth="1"/>
    <col min="3337" max="3337" width="13" style="669" customWidth="1"/>
    <col min="3338" max="3338" width="8.28515625" style="669" customWidth="1"/>
    <col min="3339" max="3584" width="10" style="669"/>
    <col min="3585" max="3585" width="2.5703125" style="669" customWidth="1"/>
    <col min="3586" max="3586" width="7.140625" style="669" customWidth="1"/>
    <col min="3587" max="3587" width="23.5703125" style="669" customWidth="1"/>
    <col min="3588" max="3588" width="9.7109375" style="669" customWidth="1"/>
    <col min="3589" max="3589" width="4.7109375" style="669" customWidth="1"/>
    <col min="3590" max="3590" width="14.42578125" style="669" customWidth="1"/>
    <col min="3591" max="3591" width="11.140625" style="669" customWidth="1"/>
    <col min="3592" max="3592" width="10.28515625" style="669" customWidth="1"/>
    <col min="3593" max="3593" width="13" style="669" customWidth="1"/>
    <col min="3594" max="3594" width="8.28515625" style="669" customWidth="1"/>
    <col min="3595" max="3840" width="10" style="669"/>
    <col min="3841" max="3841" width="2.5703125" style="669" customWidth="1"/>
    <col min="3842" max="3842" width="7.140625" style="669" customWidth="1"/>
    <col min="3843" max="3843" width="23.5703125" style="669" customWidth="1"/>
    <col min="3844" max="3844" width="9.7109375" style="669" customWidth="1"/>
    <col min="3845" max="3845" width="4.7109375" style="669" customWidth="1"/>
    <col min="3846" max="3846" width="14.42578125" style="669" customWidth="1"/>
    <col min="3847" max="3847" width="11.140625" style="669" customWidth="1"/>
    <col min="3848" max="3848" width="10.28515625" style="669" customWidth="1"/>
    <col min="3849" max="3849" width="13" style="669" customWidth="1"/>
    <col min="3850" max="3850" width="8.28515625" style="669" customWidth="1"/>
    <col min="3851" max="4096" width="10" style="669"/>
    <col min="4097" max="4097" width="2.5703125" style="669" customWidth="1"/>
    <col min="4098" max="4098" width="7.140625" style="669" customWidth="1"/>
    <col min="4099" max="4099" width="23.5703125" style="669" customWidth="1"/>
    <col min="4100" max="4100" width="9.7109375" style="669" customWidth="1"/>
    <col min="4101" max="4101" width="4.7109375" style="669" customWidth="1"/>
    <col min="4102" max="4102" width="14.42578125" style="669" customWidth="1"/>
    <col min="4103" max="4103" width="11.140625" style="669" customWidth="1"/>
    <col min="4104" max="4104" width="10.28515625" style="669" customWidth="1"/>
    <col min="4105" max="4105" width="13" style="669" customWidth="1"/>
    <col min="4106" max="4106" width="8.28515625" style="669" customWidth="1"/>
    <col min="4107" max="4352" width="10" style="669"/>
    <col min="4353" max="4353" width="2.5703125" style="669" customWidth="1"/>
    <col min="4354" max="4354" width="7.140625" style="669" customWidth="1"/>
    <col min="4355" max="4355" width="23.5703125" style="669" customWidth="1"/>
    <col min="4356" max="4356" width="9.7109375" style="669" customWidth="1"/>
    <col min="4357" max="4357" width="4.7109375" style="669" customWidth="1"/>
    <col min="4358" max="4358" width="14.42578125" style="669" customWidth="1"/>
    <col min="4359" max="4359" width="11.140625" style="669" customWidth="1"/>
    <col min="4360" max="4360" width="10.28515625" style="669" customWidth="1"/>
    <col min="4361" max="4361" width="13" style="669" customWidth="1"/>
    <col min="4362" max="4362" width="8.28515625" style="669" customWidth="1"/>
    <col min="4363" max="4608" width="10" style="669"/>
    <col min="4609" max="4609" width="2.5703125" style="669" customWidth="1"/>
    <col min="4610" max="4610" width="7.140625" style="669" customWidth="1"/>
    <col min="4611" max="4611" width="23.5703125" style="669" customWidth="1"/>
    <col min="4612" max="4612" width="9.7109375" style="669" customWidth="1"/>
    <col min="4613" max="4613" width="4.7109375" style="669" customWidth="1"/>
    <col min="4614" max="4614" width="14.42578125" style="669" customWidth="1"/>
    <col min="4615" max="4615" width="11.140625" style="669" customWidth="1"/>
    <col min="4616" max="4616" width="10.28515625" style="669" customWidth="1"/>
    <col min="4617" max="4617" width="13" style="669" customWidth="1"/>
    <col min="4618" max="4618" width="8.28515625" style="669" customWidth="1"/>
    <col min="4619" max="4864" width="10" style="669"/>
    <col min="4865" max="4865" width="2.5703125" style="669" customWidth="1"/>
    <col min="4866" max="4866" width="7.140625" style="669" customWidth="1"/>
    <col min="4867" max="4867" width="23.5703125" style="669" customWidth="1"/>
    <col min="4868" max="4868" width="9.7109375" style="669" customWidth="1"/>
    <col min="4869" max="4869" width="4.7109375" style="669" customWidth="1"/>
    <col min="4870" max="4870" width="14.42578125" style="669" customWidth="1"/>
    <col min="4871" max="4871" width="11.140625" style="669" customWidth="1"/>
    <col min="4872" max="4872" width="10.28515625" style="669" customWidth="1"/>
    <col min="4873" max="4873" width="13" style="669" customWidth="1"/>
    <col min="4874" max="4874" width="8.28515625" style="669" customWidth="1"/>
    <col min="4875" max="5120" width="10" style="669"/>
    <col min="5121" max="5121" width="2.5703125" style="669" customWidth="1"/>
    <col min="5122" max="5122" width="7.140625" style="669" customWidth="1"/>
    <col min="5123" max="5123" width="23.5703125" style="669" customWidth="1"/>
    <col min="5124" max="5124" width="9.7109375" style="669" customWidth="1"/>
    <col min="5125" max="5125" width="4.7109375" style="669" customWidth="1"/>
    <col min="5126" max="5126" width="14.42578125" style="669" customWidth="1"/>
    <col min="5127" max="5127" width="11.140625" style="669" customWidth="1"/>
    <col min="5128" max="5128" width="10.28515625" style="669" customWidth="1"/>
    <col min="5129" max="5129" width="13" style="669" customWidth="1"/>
    <col min="5130" max="5130" width="8.28515625" style="669" customWidth="1"/>
    <col min="5131" max="5376" width="10" style="669"/>
    <col min="5377" max="5377" width="2.5703125" style="669" customWidth="1"/>
    <col min="5378" max="5378" width="7.140625" style="669" customWidth="1"/>
    <col min="5379" max="5379" width="23.5703125" style="669" customWidth="1"/>
    <col min="5380" max="5380" width="9.7109375" style="669" customWidth="1"/>
    <col min="5381" max="5381" width="4.7109375" style="669" customWidth="1"/>
    <col min="5382" max="5382" width="14.42578125" style="669" customWidth="1"/>
    <col min="5383" max="5383" width="11.140625" style="669" customWidth="1"/>
    <col min="5384" max="5384" width="10.28515625" style="669" customWidth="1"/>
    <col min="5385" max="5385" width="13" style="669" customWidth="1"/>
    <col min="5386" max="5386" width="8.28515625" style="669" customWidth="1"/>
    <col min="5387" max="5632" width="10" style="669"/>
    <col min="5633" max="5633" width="2.5703125" style="669" customWidth="1"/>
    <col min="5634" max="5634" width="7.140625" style="669" customWidth="1"/>
    <col min="5635" max="5635" width="23.5703125" style="669" customWidth="1"/>
    <col min="5636" max="5636" width="9.7109375" style="669" customWidth="1"/>
    <col min="5637" max="5637" width="4.7109375" style="669" customWidth="1"/>
    <col min="5638" max="5638" width="14.42578125" style="669" customWidth="1"/>
    <col min="5639" max="5639" width="11.140625" style="669" customWidth="1"/>
    <col min="5640" max="5640" width="10.28515625" style="669" customWidth="1"/>
    <col min="5641" max="5641" width="13" style="669" customWidth="1"/>
    <col min="5642" max="5642" width="8.28515625" style="669" customWidth="1"/>
    <col min="5643" max="5888" width="10" style="669"/>
    <col min="5889" max="5889" width="2.5703125" style="669" customWidth="1"/>
    <col min="5890" max="5890" width="7.140625" style="669" customWidth="1"/>
    <col min="5891" max="5891" width="23.5703125" style="669" customWidth="1"/>
    <col min="5892" max="5892" width="9.7109375" style="669" customWidth="1"/>
    <col min="5893" max="5893" width="4.7109375" style="669" customWidth="1"/>
    <col min="5894" max="5894" width="14.42578125" style="669" customWidth="1"/>
    <col min="5895" max="5895" width="11.140625" style="669" customWidth="1"/>
    <col min="5896" max="5896" width="10.28515625" style="669" customWidth="1"/>
    <col min="5897" max="5897" width="13" style="669" customWidth="1"/>
    <col min="5898" max="5898" width="8.28515625" style="669" customWidth="1"/>
    <col min="5899" max="6144" width="10" style="669"/>
    <col min="6145" max="6145" width="2.5703125" style="669" customWidth="1"/>
    <col min="6146" max="6146" width="7.140625" style="669" customWidth="1"/>
    <col min="6147" max="6147" width="23.5703125" style="669" customWidth="1"/>
    <col min="6148" max="6148" width="9.7109375" style="669" customWidth="1"/>
    <col min="6149" max="6149" width="4.7109375" style="669" customWidth="1"/>
    <col min="6150" max="6150" width="14.42578125" style="669" customWidth="1"/>
    <col min="6151" max="6151" width="11.140625" style="669" customWidth="1"/>
    <col min="6152" max="6152" width="10.28515625" style="669" customWidth="1"/>
    <col min="6153" max="6153" width="13" style="669" customWidth="1"/>
    <col min="6154" max="6154" width="8.28515625" style="669" customWidth="1"/>
    <col min="6155" max="6400" width="10" style="669"/>
    <col min="6401" max="6401" width="2.5703125" style="669" customWidth="1"/>
    <col min="6402" max="6402" width="7.140625" style="669" customWidth="1"/>
    <col min="6403" max="6403" width="23.5703125" style="669" customWidth="1"/>
    <col min="6404" max="6404" width="9.7109375" style="669" customWidth="1"/>
    <col min="6405" max="6405" width="4.7109375" style="669" customWidth="1"/>
    <col min="6406" max="6406" width="14.42578125" style="669" customWidth="1"/>
    <col min="6407" max="6407" width="11.140625" style="669" customWidth="1"/>
    <col min="6408" max="6408" width="10.28515625" style="669" customWidth="1"/>
    <col min="6409" max="6409" width="13" style="669" customWidth="1"/>
    <col min="6410" max="6410" width="8.28515625" style="669" customWidth="1"/>
    <col min="6411" max="6656" width="10" style="669"/>
    <col min="6657" max="6657" width="2.5703125" style="669" customWidth="1"/>
    <col min="6658" max="6658" width="7.140625" style="669" customWidth="1"/>
    <col min="6659" max="6659" width="23.5703125" style="669" customWidth="1"/>
    <col min="6660" max="6660" width="9.7109375" style="669" customWidth="1"/>
    <col min="6661" max="6661" width="4.7109375" style="669" customWidth="1"/>
    <col min="6662" max="6662" width="14.42578125" style="669" customWidth="1"/>
    <col min="6663" max="6663" width="11.140625" style="669" customWidth="1"/>
    <col min="6664" max="6664" width="10.28515625" style="669" customWidth="1"/>
    <col min="6665" max="6665" width="13" style="669" customWidth="1"/>
    <col min="6666" max="6666" width="8.28515625" style="669" customWidth="1"/>
    <col min="6667" max="6912" width="10" style="669"/>
    <col min="6913" max="6913" width="2.5703125" style="669" customWidth="1"/>
    <col min="6914" max="6914" width="7.140625" style="669" customWidth="1"/>
    <col min="6915" max="6915" width="23.5703125" style="669" customWidth="1"/>
    <col min="6916" max="6916" width="9.7109375" style="669" customWidth="1"/>
    <col min="6917" max="6917" width="4.7109375" style="669" customWidth="1"/>
    <col min="6918" max="6918" width="14.42578125" style="669" customWidth="1"/>
    <col min="6919" max="6919" width="11.140625" style="669" customWidth="1"/>
    <col min="6920" max="6920" width="10.28515625" style="669" customWidth="1"/>
    <col min="6921" max="6921" width="13" style="669" customWidth="1"/>
    <col min="6922" max="6922" width="8.28515625" style="669" customWidth="1"/>
    <col min="6923" max="7168" width="10" style="669"/>
    <col min="7169" max="7169" width="2.5703125" style="669" customWidth="1"/>
    <col min="7170" max="7170" width="7.140625" style="669" customWidth="1"/>
    <col min="7171" max="7171" width="23.5703125" style="669" customWidth="1"/>
    <col min="7172" max="7172" width="9.7109375" style="669" customWidth="1"/>
    <col min="7173" max="7173" width="4.7109375" style="669" customWidth="1"/>
    <col min="7174" max="7174" width="14.42578125" style="669" customWidth="1"/>
    <col min="7175" max="7175" width="11.140625" style="669" customWidth="1"/>
    <col min="7176" max="7176" width="10.28515625" style="669" customWidth="1"/>
    <col min="7177" max="7177" width="13" style="669" customWidth="1"/>
    <col min="7178" max="7178" width="8.28515625" style="669" customWidth="1"/>
    <col min="7179" max="7424" width="10" style="669"/>
    <col min="7425" max="7425" width="2.5703125" style="669" customWidth="1"/>
    <col min="7426" max="7426" width="7.140625" style="669" customWidth="1"/>
    <col min="7427" max="7427" width="23.5703125" style="669" customWidth="1"/>
    <col min="7428" max="7428" width="9.7109375" style="669" customWidth="1"/>
    <col min="7429" max="7429" width="4.7109375" style="669" customWidth="1"/>
    <col min="7430" max="7430" width="14.42578125" style="669" customWidth="1"/>
    <col min="7431" max="7431" width="11.140625" style="669" customWidth="1"/>
    <col min="7432" max="7432" width="10.28515625" style="669" customWidth="1"/>
    <col min="7433" max="7433" width="13" style="669" customWidth="1"/>
    <col min="7434" max="7434" width="8.28515625" style="669" customWidth="1"/>
    <col min="7435" max="7680" width="10" style="669"/>
    <col min="7681" max="7681" width="2.5703125" style="669" customWidth="1"/>
    <col min="7682" max="7682" width="7.140625" style="669" customWidth="1"/>
    <col min="7683" max="7683" width="23.5703125" style="669" customWidth="1"/>
    <col min="7684" max="7684" width="9.7109375" style="669" customWidth="1"/>
    <col min="7685" max="7685" width="4.7109375" style="669" customWidth="1"/>
    <col min="7686" max="7686" width="14.42578125" style="669" customWidth="1"/>
    <col min="7687" max="7687" width="11.140625" style="669" customWidth="1"/>
    <col min="7688" max="7688" width="10.28515625" style="669" customWidth="1"/>
    <col min="7689" max="7689" width="13" style="669" customWidth="1"/>
    <col min="7690" max="7690" width="8.28515625" style="669" customWidth="1"/>
    <col min="7691" max="7936" width="10" style="669"/>
    <col min="7937" max="7937" width="2.5703125" style="669" customWidth="1"/>
    <col min="7938" max="7938" width="7.140625" style="669" customWidth="1"/>
    <col min="7939" max="7939" width="23.5703125" style="669" customWidth="1"/>
    <col min="7940" max="7940" width="9.7109375" style="669" customWidth="1"/>
    <col min="7941" max="7941" width="4.7109375" style="669" customWidth="1"/>
    <col min="7942" max="7942" width="14.42578125" style="669" customWidth="1"/>
    <col min="7943" max="7943" width="11.140625" style="669" customWidth="1"/>
    <col min="7944" max="7944" width="10.28515625" style="669" customWidth="1"/>
    <col min="7945" max="7945" width="13" style="669" customWidth="1"/>
    <col min="7946" max="7946" width="8.28515625" style="669" customWidth="1"/>
    <col min="7947" max="8192" width="10" style="669"/>
    <col min="8193" max="8193" width="2.5703125" style="669" customWidth="1"/>
    <col min="8194" max="8194" width="7.140625" style="669" customWidth="1"/>
    <col min="8195" max="8195" width="23.5703125" style="669" customWidth="1"/>
    <col min="8196" max="8196" width="9.7109375" style="669" customWidth="1"/>
    <col min="8197" max="8197" width="4.7109375" style="669" customWidth="1"/>
    <col min="8198" max="8198" width="14.42578125" style="669" customWidth="1"/>
    <col min="8199" max="8199" width="11.140625" style="669" customWidth="1"/>
    <col min="8200" max="8200" width="10.28515625" style="669" customWidth="1"/>
    <col min="8201" max="8201" width="13" style="669" customWidth="1"/>
    <col min="8202" max="8202" width="8.28515625" style="669" customWidth="1"/>
    <col min="8203" max="8448" width="10" style="669"/>
    <col min="8449" max="8449" width="2.5703125" style="669" customWidth="1"/>
    <col min="8450" max="8450" width="7.140625" style="669" customWidth="1"/>
    <col min="8451" max="8451" width="23.5703125" style="669" customWidth="1"/>
    <col min="8452" max="8452" width="9.7109375" style="669" customWidth="1"/>
    <col min="8453" max="8453" width="4.7109375" style="669" customWidth="1"/>
    <col min="8454" max="8454" width="14.42578125" style="669" customWidth="1"/>
    <col min="8455" max="8455" width="11.140625" style="669" customWidth="1"/>
    <col min="8456" max="8456" width="10.28515625" style="669" customWidth="1"/>
    <col min="8457" max="8457" width="13" style="669" customWidth="1"/>
    <col min="8458" max="8458" width="8.28515625" style="669" customWidth="1"/>
    <col min="8459" max="8704" width="10" style="669"/>
    <col min="8705" max="8705" width="2.5703125" style="669" customWidth="1"/>
    <col min="8706" max="8706" width="7.140625" style="669" customWidth="1"/>
    <col min="8707" max="8707" width="23.5703125" style="669" customWidth="1"/>
    <col min="8708" max="8708" width="9.7109375" style="669" customWidth="1"/>
    <col min="8709" max="8709" width="4.7109375" style="669" customWidth="1"/>
    <col min="8710" max="8710" width="14.42578125" style="669" customWidth="1"/>
    <col min="8711" max="8711" width="11.140625" style="669" customWidth="1"/>
    <col min="8712" max="8712" width="10.28515625" style="669" customWidth="1"/>
    <col min="8713" max="8713" width="13" style="669" customWidth="1"/>
    <col min="8714" max="8714" width="8.28515625" style="669" customWidth="1"/>
    <col min="8715" max="8960" width="10" style="669"/>
    <col min="8961" max="8961" width="2.5703125" style="669" customWidth="1"/>
    <col min="8962" max="8962" width="7.140625" style="669" customWidth="1"/>
    <col min="8963" max="8963" width="23.5703125" style="669" customWidth="1"/>
    <col min="8964" max="8964" width="9.7109375" style="669" customWidth="1"/>
    <col min="8965" max="8965" width="4.7109375" style="669" customWidth="1"/>
    <col min="8966" max="8966" width="14.42578125" style="669" customWidth="1"/>
    <col min="8967" max="8967" width="11.140625" style="669" customWidth="1"/>
    <col min="8968" max="8968" width="10.28515625" style="669" customWidth="1"/>
    <col min="8969" max="8969" width="13" style="669" customWidth="1"/>
    <col min="8970" max="8970" width="8.28515625" style="669" customWidth="1"/>
    <col min="8971" max="9216" width="10" style="669"/>
    <col min="9217" max="9217" width="2.5703125" style="669" customWidth="1"/>
    <col min="9218" max="9218" width="7.140625" style="669" customWidth="1"/>
    <col min="9219" max="9219" width="23.5703125" style="669" customWidth="1"/>
    <col min="9220" max="9220" width="9.7109375" style="669" customWidth="1"/>
    <col min="9221" max="9221" width="4.7109375" style="669" customWidth="1"/>
    <col min="9222" max="9222" width="14.42578125" style="669" customWidth="1"/>
    <col min="9223" max="9223" width="11.140625" style="669" customWidth="1"/>
    <col min="9224" max="9224" width="10.28515625" style="669" customWidth="1"/>
    <col min="9225" max="9225" width="13" style="669" customWidth="1"/>
    <col min="9226" max="9226" width="8.28515625" style="669" customWidth="1"/>
    <col min="9227" max="9472" width="10" style="669"/>
    <col min="9473" max="9473" width="2.5703125" style="669" customWidth="1"/>
    <col min="9474" max="9474" width="7.140625" style="669" customWidth="1"/>
    <col min="9475" max="9475" width="23.5703125" style="669" customWidth="1"/>
    <col min="9476" max="9476" width="9.7109375" style="669" customWidth="1"/>
    <col min="9477" max="9477" width="4.7109375" style="669" customWidth="1"/>
    <col min="9478" max="9478" width="14.42578125" style="669" customWidth="1"/>
    <col min="9479" max="9479" width="11.140625" style="669" customWidth="1"/>
    <col min="9480" max="9480" width="10.28515625" style="669" customWidth="1"/>
    <col min="9481" max="9481" width="13" style="669" customWidth="1"/>
    <col min="9482" max="9482" width="8.28515625" style="669" customWidth="1"/>
    <col min="9483" max="9728" width="10" style="669"/>
    <col min="9729" max="9729" width="2.5703125" style="669" customWidth="1"/>
    <col min="9730" max="9730" width="7.140625" style="669" customWidth="1"/>
    <col min="9731" max="9731" width="23.5703125" style="669" customWidth="1"/>
    <col min="9732" max="9732" width="9.7109375" style="669" customWidth="1"/>
    <col min="9733" max="9733" width="4.7109375" style="669" customWidth="1"/>
    <col min="9734" max="9734" width="14.42578125" style="669" customWidth="1"/>
    <col min="9735" max="9735" width="11.140625" style="669" customWidth="1"/>
    <col min="9736" max="9736" width="10.28515625" style="669" customWidth="1"/>
    <col min="9737" max="9737" width="13" style="669" customWidth="1"/>
    <col min="9738" max="9738" width="8.28515625" style="669" customWidth="1"/>
    <col min="9739" max="9984" width="10" style="669"/>
    <col min="9985" max="9985" width="2.5703125" style="669" customWidth="1"/>
    <col min="9986" max="9986" width="7.140625" style="669" customWidth="1"/>
    <col min="9987" max="9987" width="23.5703125" style="669" customWidth="1"/>
    <col min="9988" max="9988" width="9.7109375" style="669" customWidth="1"/>
    <col min="9989" max="9989" width="4.7109375" style="669" customWidth="1"/>
    <col min="9990" max="9990" width="14.42578125" style="669" customWidth="1"/>
    <col min="9991" max="9991" width="11.140625" style="669" customWidth="1"/>
    <col min="9992" max="9992" width="10.28515625" style="669" customWidth="1"/>
    <col min="9993" max="9993" width="13" style="669" customWidth="1"/>
    <col min="9994" max="9994" width="8.28515625" style="669" customWidth="1"/>
    <col min="9995" max="10240" width="10" style="669"/>
    <col min="10241" max="10241" width="2.5703125" style="669" customWidth="1"/>
    <col min="10242" max="10242" width="7.140625" style="669" customWidth="1"/>
    <col min="10243" max="10243" width="23.5703125" style="669" customWidth="1"/>
    <col min="10244" max="10244" width="9.7109375" style="669" customWidth="1"/>
    <col min="10245" max="10245" width="4.7109375" style="669" customWidth="1"/>
    <col min="10246" max="10246" width="14.42578125" style="669" customWidth="1"/>
    <col min="10247" max="10247" width="11.140625" style="669" customWidth="1"/>
    <col min="10248" max="10248" width="10.28515625" style="669" customWidth="1"/>
    <col min="10249" max="10249" width="13" style="669" customWidth="1"/>
    <col min="10250" max="10250" width="8.28515625" style="669" customWidth="1"/>
    <col min="10251" max="10496" width="10" style="669"/>
    <col min="10497" max="10497" width="2.5703125" style="669" customWidth="1"/>
    <col min="10498" max="10498" width="7.140625" style="669" customWidth="1"/>
    <col min="10499" max="10499" width="23.5703125" style="669" customWidth="1"/>
    <col min="10500" max="10500" width="9.7109375" style="669" customWidth="1"/>
    <col min="10501" max="10501" width="4.7109375" style="669" customWidth="1"/>
    <col min="10502" max="10502" width="14.42578125" style="669" customWidth="1"/>
    <col min="10503" max="10503" width="11.140625" style="669" customWidth="1"/>
    <col min="10504" max="10504" width="10.28515625" style="669" customWidth="1"/>
    <col min="10505" max="10505" width="13" style="669" customWidth="1"/>
    <col min="10506" max="10506" width="8.28515625" style="669" customWidth="1"/>
    <col min="10507" max="10752" width="10" style="669"/>
    <col min="10753" max="10753" width="2.5703125" style="669" customWidth="1"/>
    <col min="10754" max="10754" width="7.140625" style="669" customWidth="1"/>
    <col min="10755" max="10755" width="23.5703125" style="669" customWidth="1"/>
    <col min="10756" max="10756" width="9.7109375" style="669" customWidth="1"/>
    <col min="10757" max="10757" width="4.7109375" style="669" customWidth="1"/>
    <col min="10758" max="10758" width="14.42578125" style="669" customWidth="1"/>
    <col min="10759" max="10759" width="11.140625" style="669" customWidth="1"/>
    <col min="10760" max="10760" width="10.28515625" style="669" customWidth="1"/>
    <col min="10761" max="10761" width="13" style="669" customWidth="1"/>
    <col min="10762" max="10762" width="8.28515625" style="669" customWidth="1"/>
    <col min="10763" max="11008" width="10" style="669"/>
    <col min="11009" max="11009" width="2.5703125" style="669" customWidth="1"/>
    <col min="11010" max="11010" width="7.140625" style="669" customWidth="1"/>
    <col min="11011" max="11011" width="23.5703125" style="669" customWidth="1"/>
    <col min="11012" max="11012" width="9.7109375" style="669" customWidth="1"/>
    <col min="11013" max="11013" width="4.7109375" style="669" customWidth="1"/>
    <col min="11014" max="11014" width="14.42578125" style="669" customWidth="1"/>
    <col min="11015" max="11015" width="11.140625" style="669" customWidth="1"/>
    <col min="11016" max="11016" width="10.28515625" style="669" customWidth="1"/>
    <col min="11017" max="11017" width="13" style="669" customWidth="1"/>
    <col min="11018" max="11018" width="8.28515625" style="669" customWidth="1"/>
    <col min="11019" max="11264" width="10" style="669"/>
    <col min="11265" max="11265" width="2.5703125" style="669" customWidth="1"/>
    <col min="11266" max="11266" width="7.140625" style="669" customWidth="1"/>
    <col min="11267" max="11267" width="23.5703125" style="669" customWidth="1"/>
    <col min="11268" max="11268" width="9.7109375" style="669" customWidth="1"/>
    <col min="11269" max="11269" width="4.7109375" style="669" customWidth="1"/>
    <col min="11270" max="11270" width="14.42578125" style="669" customWidth="1"/>
    <col min="11271" max="11271" width="11.140625" style="669" customWidth="1"/>
    <col min="11272" max="11272" width="10.28515625" style="669" customWidth="1"/>
    <col min="11273" max="11273" width="13" style="669" customWidth="1"/>
    <col min="11274" max="11274" width="8.28515625" style="669" customWidth="1"/>
    <col min="11275" max="11520" width="10" style="669"/>
    <col min="11521" max="11521" width="2.5703125" style="669" customWidth="1"/>
    <col min="11522" max="11522" width="7.140625" style="669" customWidth="1"/>
    <col min="11523" max="11523" width="23.5703125" style="669" customWidth="1"/>
    <col min="11524" max="11524" width="9.7109375" style="669" customWidth="1"/>
    <col min="11525" max="11525" width="4.7109375" style="669" customWidth="1"/>
    <col min="11526" max="11526" width="14.42578125" style="669" customWidth="1"/>
    <col min="11527" max="11527" width="11.140625" style="669" customWidth="1"/>
    <col min="11528" max="11528" width="10.28515625" style="669" customWidth="1"/>
    <col min="11529" max="11529" width="13" style="669" customWidth="1"/>
    <col min="11530" max="11530" width="8.28515625" style="669" customWidth="1"/>
    <col min="11531" max="11776" width="10" style="669"/>
    <col min="11777" max="11777" width="2.5703125" style="669" customWidth="1"/>
    <col min="11778" max="11778" width="7.140625" style="669" customWidth="1"/>
    <col min="11779" max="11779" width="23.5703125" style="669" customWidth="1"/>
    <col min="11780" max="11780" width="9.7109375" style="669" customWidth="1"/>
    <col min="11781" max="11781" width="4.7109375" style="669" customWidth="1"/>
    <col min="11782" max="11782" width="14.42578125" style="669" customWidth="1"/>
    <col min="11783" max="11783" width="11.140625" style="669" customWidth="1"/>
    <col min="11784" max="11784" width="10.28515625" style="669" customWidth="1"/>
    <col min="11785" max="11785" width="13" style="669" customWidth="1"/>
    <col min="11786" max="11786" width="8.28515625" style="669" customWidth="1"/>
    <col min="11787" max="12032" width="10" style="669"/>
    <col min="12033" max="12033" width="2.5703125" style="669" customWidth="1"/>
    <col min="12034" max="12034" width="7.140625" style="669" customWidth="1"/>
    <col min="12035" max="12035" width="23.5703125" style="669" customWidth="1"/>
    <col min="12036" max="12036" width="9.7109375" style="669" customWidth="1"/>
    <col min="12037" max="12037" width="4.7109375" style="669" customWidth="1"/>
    <col min="12038" max="12038" width="14.42578125" style="669" customWidth="1"/>
    <col min="12039" max="12039" width="11.140625" style="669" customWidth="1"/>
    <col min="12040" max="12040" width="10.28515625" style="669" customWidth="1"/>
    <col min="12041" max="12041" width="13" style="669" customWidth="1"/>
    <col min="12042" max="12042" width="8.28515625" style="669" customWidth="1"/>
    <col min="12043" max="12288" width="10" style="669"/>
    <col min="12289" max="12289" width="2.5703125" style="669" customWidth="1"/>
    <col min="12290" max="12290" width="7.140625" style="669" customWidth="1"/>
    <col min="12291" max="12291" width="23.5703125" style="669" customWidth="1"/>
    <col min="12292" max="12292" width="9.7109375" style="669" customWidth="1"/>
    <col min="12293" max="12293" width="4.7109375" style="669" customWidth="1"/>
    <col min="12294" max="12294" width="14.42578125" style="669" customWidth="1"/>
    <col min="12295" max="12295" width="11.140625" style="669" customWidth="1"/>
    <col min="12296" max="12296" width="10.28515625" style="669" customWidth="1"/>
    <col min="12297" max="12297" width="13" style="669" customWidth="1"/>
    <col min="12298" max="12298" width="8.28515625" style="669" customWidth="1"/>
    <col min="12299" max="12544" width="10" style="669"/>
    <col min="12545" max="12545" width="2.5703125" style="669" customWidth="1"/>
    <col min="12546" max="12546" width="7.140625" style="669" customWidth="1"/>
    <col min="12547" max="12547" width="23.5703125" style="669" customWidth="1"/>
    <col min="12548" max="12548" width="9.7109375" style="669" customWidth="1"/>
    <col min="12549" max="12549" width="4.7109375" style="669" customWidth="1"/>
    <col min="12550" max="12550" width="14.42578125" style="669" customWidth="1"/>
    <col min="12551" max="12551" width="11.140625" style="669" customWidth="1"/>
    <col min="12552" max="12552" width="10.28515625" style="669" customWidth="1"/>
    <col min="12553" max="12553" width="13" style="669" customWidth="1"/>
    <col min="12554" max="12554" width="8.28515625" style="669" customWidth="1"/>
    <col min="12555" max="12800" width="10" style="669"/>
    <col min="12801" max="12801" width="2.5703125" style="669" customWidth="1"/>
    <col min="12802" max="12802" width="7.140625" style="669" customWidth="1"/>
    <col min="12803" max="12803" width="23.5703125" style="669" customWidth="1"/>
    <col min="12804" max="12804" width="9.7109375" style="669" customWidth="1"/>
    <col min="12805" max="12805" width="4.7109375" style="669" customWidth="1"/>
    <col min="12806" max="12806" width="14.42578125" style="669" customWidth="1"/>
    <col min="12807" max="12807" width="11.140625" style="669" customWidth="1"/>
    <col min="12808" max="12808" width="10.28515625" style="669" customWidth="1"/>
    <col min="12809" max="12809" width="13" style="669" customWidth="1"/>
    <col min="12810" max="12810" width="8.28515625" style="669" customWidth="1"/>
    <col min="12811" max="13056" width="10" style="669"/>
    <col min="13057" max="13057" width="2.5703125" style="669" customWidth="1"/>
    <col min="13058" max="13058" width="7.140625" style="669" customWidth="1"/>
    <col min="13059" max="13059" width="23.5703125" style="669" customWidth="1"/>
    <col min="13060" max="13060" width="9.7109375" style="669" customWidth="1"/>
    <col min="13061" max="13061" width="4.7109375" style="669" customWidth="1"/>
    <col min="13062" max="13062" width="14.42578125" style="669" customWidth="1"/>
    <col min="13063" max="13063" width="11.140625" style="669" customWidth="1"/>
    <col min="13064" max="13064" width="10.28515625" style="669" customWidth="1"/>
    <col min="13065" max="13065" width="13" style="669" customWidth="1"/>
    <col min="13066" max="13066" width="8.28515625" style="669" customWidth="1"/>
    <col min="13067" max="13312" width="10" style="669"/>
    <col min="13313" max="13313" width="2.5703125" style="669" customWidth="1"/>
    <col min="13314" max="13314" width="7.140625" style="669" customWidth="1"/>
    <col min="13315" max="13315" width="23.5703125" style="669" customWidth="1"/>
    <col min="13316" max="13316" width="9.7109375" style="669" customWidth="1"/>
    <col min="13317" max="13317" width="4.7109375" style="669" customWidth="1"/>
    <col min="13318" max="13318" width="14.42578125" style="669" customWidth="1"/>
    <col min="13319" max="13319" width="11.140625" style="669" customWidth="1"/>
    <col min="13320" max="13320" width="10.28515625" style="669" customWidth="1"/>
    <col min="13321" max="13321" width="13" style="669" customWidth="1"/>
    <col min="13322" max="13322" width="8.28515625" style="669" customWidth="1"/>
    <col min="13323" max="13568" width="10" style="669"/>
    <col min="13569" max="13569" width="2.5703125" style="669" customWidth="1"/>
    <col min="13570" max="13570" width="7.140625" style="669" customWidth="1"/>
    <col min="13571" max="13571" width="23.5703125" style="669" customWidth="1"/>
    <col min="13572" max="13572" width="9.7109375" style="669" customWidth="1"/>
    <col min="13573" max="13573" width="4.7109375" style="669" customWidth="1"/>
    <col min="13574" max="13574" width="14.42578125" style="669" customWidth="1"/>
    <col min="13575" max="13575" width="11.140625" style="669" customWidth="1"/>
    <col min="13576" max="13576" width="10.28515625" style="669" customWidth="1"/>
    <col min="13577" max="13577" width="13" style="669" customWidth="1"/>
    <col min="13578" max="13578" width="8.28515625" style="669" customWidth="1"/>
    <col min="13579" max="13824" width="10" style="669"/>
    <col min="13825" max="13825" width="2.5703125" style="669" customWidth="1"/>
    <col min="13826" max="13826" width="7.140625" style="669" customWidth="1"/>
    <col min="13827" max="13827" width="23.5703125" style="669" customWidth="1"/>
    <col min="13828" max="13828" width="9.7109375" style="669" customWidth="1"/>
    <col min="13829" max="13829" width="4.7109375" style="669" customWidth="1"/>
    <col min="13830" max="13830" width="14.42578125" style="669" customWidth="1"/>
    <col min="13831" max="13831" width="11.140625" style="669" customWidth="1"/>
    <col min="13832" max="13832" width="10.28515625" style="669" customWidth="1"/>
    <col min="13833" max="13833" width="13" style="669" customWidth="1"/>
    <col min="13834" max="13834" width="8.28515625" style="669" customWidth="1"/>
    <col min="13835" max="14080" width="10" style="669"/>
    <col min="14081" max="14081" width="2.5703125" style="669" customWidth="1"/>
    <col min="14082" max="14082" width="7.140625" style="669" customWidth="1"/>
    <col min="14083" max="14083" width="23.5703125" style="669" customWidth="1"/>
    <col min="14084" max="14084" width="9.7109375" style="669" customWidth="1"/>
    <col min="14085" max="14085" width="4.7109375" style="669" customWidth="1"/>
    <col min="14086" max="14086" width="14.42578125" style="669" customWidth="1"/>
    <col min="14087" max="14087" width="11.140625" style="669" customWidth="1"/>
    <col min="14088" max="14088" width="10.28515625" style="669" customWidth="1"/>
    <col min="14089" max="14089" width="13" style="669" customWidth="1"/>
    <col min="14090" max="14090" width="8.28515625" style="669" customWidth="1"/>
    <col min="14091" max="14336" width="10" style="669"/>
    <col min="14337" max="14337" width="2.5703125" style="669" customWidth="1"/>
    <col min="14338" max="14338" width="7.140625" style="669" customWidth="1"/>
    <col min="14339" max="14339" width="23.5703125" style="669" customWidth="1"/>
    <col min="14340" max="14340" width="9.7109375" style="669" customWidth="1"/>
    <col min="14341" max="14341" width="4.7109375" style="669" customWidth="1"/>
    <col min="14342" max="14342" width="14.42578125" style="669" customWidth="1"/>
    <col min="14343" max="14343" width="11.140625" style="669" customWidth="1"/>
    <col min="14344" max="14344" width="10.28515625" style="669" customWidth="1"/>
    <col min="14345" max="14345" width="13" style="669" customWidth="1"/>
    <col min="14346" max="14346" width="8.28515625" style="669" customWidth="1"/>
    <col min="14347" max="14592" width="10" style="669"/>
    <col min="14593" max="14593" width="2.5703125" style="669" customWidth="1"/>
    <col min="14594" max="14594" width="7.140625" style="669" customWidth="1"/>
    <col min="14595" max="14595" width="23.5703125" style="669" customWidth="1"/>
    <col min="14596" max="14596" width="9.7109375" style="669" customWidth="1"/>
    <col min="14597" max="14597" width="4.7109375" style="669" customWidth="1"/>
    <col min="14598" max="14598" width="14.42578125" style="669" customWidth="1"/>
    <col min="14599" max="14599" width="11.140625" style="669" customWidth="1"/>
    <col min="14600" max="14600" width="10.28515625" style="669" customWidth="1"/>
    <col min="14601" max="14601" width="13" style="669" customWidth="1"/>
    <col min="14602" max="14602" width="8.28515625" style="669" customWidth="1"/>
    <col min="14603" max="14848" width="10" style="669"/>
    <col min="14849" max="14849" width="2.5703125" style="669" customWidth="1"/>
    <col min="14850" max="14850" width="7.140625" style="669" customWidth="1"/>
    <col min="14851" max="14851" width="23.5703125" style="669" customWidth="1"/>
    <col min="14852" max="14852" width="9.7109375" style="669" customWidth="1"/>
    <col min="14853" max="14853" width="4.7109375" style="669" customWidth="1"/>
    <col min="14854" max="14854" width="14.42578125" style="669" customWidth="1"/>
    <col min="14855" max="14855" width="11.140625" style="669" customWidth="1"/>
    <col min="14856" max="14856" width="10.28515625" style="669" customWidth="1"/>
    <col min="14857" max="14857" width="13" style="669" customWidth="1"/>
    <col min="14858" max="14858" width="8.28515625" style="669" customWidth="1"/>
    <col min="14859" max="15104" width="10" style="669"/>
    <col min="15105" max="15105" width="2.5703125" style="669" customWidth="1"/>
    <col min="15106" max="15106" width="7.140625" style="669" customWidth="1"/>
    <col min="15107" max="15107" width="23.5703125" style="669" customWidth="1"/>
    <col min="15108" max="15108" width="9.7109375" style="669" customWidth="1"/>
    <col min="15109" max="15109" width="4.7109375" style="669" customWidth="1"/>
    <col min="15110" max="15110" width="14.42578125" style="669" customWidth="1"/>
    <col min="15111" max="15111" width="11.140625" style="669" customWidth="1"/>
    <col min="15112" max="15112" width="10.28515625" style="669" customWidth="1"/>
    <col min="15113" max="15113" width="13" style="669" customWidth="1"/>
    <col min="15114" max="15114" width="8.28515625" style="669" customWidth="1"/>
    <col min="15115" max="15360" width="10" style="669"/>
    <col min="15361" max="15361" width="2.5703125" style="669" customWidth="1"/>
    <col min="15362" max="15362" width="7.140625" style="669" customWidth="1"/>
    <col min="15363" max="15363" width="23.5703125" style="669" customWidth="1"/>
    <col min="15364" max="15364" width="9.7109375" style="669" customWidth="1"/>
    <col min="15365" max="15365" width="4.7109375" style="669" customWidth="1"/>
    <col min="15366" max="15366" width="14.42578125" style="669" customWidth="1"/>
    <col min="15367" max="15367" width="11.140625" style="669" customWidth="1"/>
    <col min="15368" max="15368" width="10.28515625" style="669" customWidth="1"/>
    <col min="15369" max="15369" width="13" style="669" customWidth="1"/>
    <col min="15370" max="15370" width="8.28515625" style="669" customWidth="1"/>
    <col min="15371" max="15616" width="10" style="669"/>
    <col min="15617" max="15617" width="2.5703125" style="669" customWidth="1"/>
    <col min="15618" max="15618" width="7.140625" style="669" customWidth="1"/>
    <col min="15619" max="15619" width="23.5703125" style="669" customWidth="1"/>
    <col min="15620" max="15620" width="9.7109375" style="669" customWidth="1"/>
    <col min="15621" max="15621" width="4.7109375" style="669" customWidth="1"/>
    <col min="15622" max="15622" width="14.42578125" style="669" customWidth="1"/>
    <col min="15623" max="15623" width="11.140625" style="669" customWidth="1"/>
    <col min="15624" max="15624" width="10.28515625" style="669" customWidth="1"/>
    <col min="15625" max="15625" width="13" style="669" customWidth="1"/>
    <col min="15626" max="15626" width="8.28515625" style="669" customWidth="1"/>
    <col min="15627" max="15872" width="10" style="669"/>
    <col min="15873" max="15873" width="2.5703125" style="669" customWidth="1"/>
    <col min="15874" max="15874" width="7.140625" style="669" customWidth="1"/>
    <col min="15875" max="15875" width="23.5703125" style="669" customWidth="1"/>
    <col min="15876" max="15876" width="9.7109375" style="669" customWidth="1"/>
    <col min="15877" max="15877" width="4.7109375" style="669" customWidth="1"/>
    <col min="15878" max="15878" width="14.42578125" style="669" customWidth="1"/>
    <col min="15879" max="15879" width="11.140625" style="669" customWidth="1"/>
    <col min="15880" max="15880" width="10.28515625" style="669" customWidth="1"/>
    <col min="15881" max="15881" width="13" style="669" customWidth="1"/>
    <col min="15882" max="15882" width="8.28515625" style="669" customWidth="1"/>
    <col min="15883" max="16128" width="10" style="669"/>
    <col min="16129" max="16129" width="2.5703125" style="669" customWidth="1"/>
    <col min="16130" max="16130" width="7.140625" style="669" customWidth="1"/>
    <col min="16131" max="16131" width="23.5703125" style="669" customWidth="1"/>
    <col min="16132" max="16132" width="9.7109375" style="669" customWidth="1"/>
    <col min="16133" max="16133" width="4.7109375" style="669" customWidth="1"/>
    <col min="16134" max="16134" width="14.42578125" style="669" customWidth="1"/>
    <col min="16135" max="16135" width="11.140625" style="669" customWidth="1"/>
    <col min="16136" max="16136" width="10.28515625" style="669" customWidth="1"/>
    <col min="16137" max="16137" width="13" style="669" customWidth="1"/>
    <col min="16138" max="16138" width="8.28515625" style="669" customWidth="1"/>
    <col min="16139" max="16384" width="10" style="669"/>
  </cols>
  <sheetData>
    <row r="1" spans="1:10" ht="12" customHeight="1">
      <c r="B1" s="670" t="s">
        <v>134</v>
      </c>
      <c r="D1" s="671"/>
      <c r="E1" s="671"/>
      <c r="F1" s="671"/>
      <c r="G1" s="671"/>
      <c r="H1" s="671"/>
      <c r="I1" s="671"/>
      <c r="J1" s="672"/>
    </row>
    <row r="2" spans="1:10" ht="12" customHeight="1">
      <c r="B2" s="670" t="s">
        <v>578</v>
      </c>
      <c r="D2" s="671"/>
      <c r="E2" s="671"/>
      <c r="F2" s="671"/>
      <c r="G2" s="671"/>
      <c r="H2" s="671"/>
      <c r="I2" s="671"/>
      <c r="J2" s="671"/>
    </row>
    <row r="3" spans="1:10" ht="12" customHeight="1">
      <c r="B3" s="670" t="s">
        <v>937</v>
      </c>
      <c r="D3" s="671"/>
      <c r="E3" s="671"/>
      <c r="F3" s="671"/>
      <c r="G3" s="671"/>
      <c r="H3" s="671"/>
      <c r="I3" s="671"/>
      <c r="J3" s="671"/>
    </row>
    <row r="4" spans="1:10" ht="12" customHeight="1">
      <c r="D4" s="671"/>
      <c r="E4" s="671"/>
      <c r="F4" s="671"/>
      <c r="G4" s="671"/>
      <c r="H4" s="671"/>
      <c r="I4" s="671"/>
      <c r="J4" s="671"/>
    </row>
    <row r="5" spans="1:10" ht="12" customHeight="1">
      <c r="D5" s="671"/>
      <c r="E5" s="671"/>
      <c r="F5" s="671"/>
      <c r="G5" s="671"/>
      <c r="H5" s="671"/>
      <c r="I5" s="671"/>
      <c r="J5" s="671"/>
    </row>
    <row r="6" spans="1:10" ht="12" customHeight="1">
      <c r="D6" s="671"/>
      <c r="E6" s="671"/>
      <c r="F6" s="671" t="s">
        <v>268</v>
      </c>
      <c r="G6" s="671"/>
      <c r="H6" s="671"/>
      <c r="I6" s="671" t="s">
        <v>437</v>
      </c>
      <c r="J6" s="671"/>
    </row>
    <row r="7" spans="1:10" ht="12" customHeight="1">
      <c r="D7" s="673" t="s">
        <v>270</v>
      </c>
      <c r="E7" s="673" t="s">
        <v>271</v>
      </c>
      <c r="F7" s="673" t="s">
        <v>272</v>
      </c>
      <c r="G7" s="673" t="s">
        <v>273</v>
      </c>
      <c r="H7" s="673" t="s">
        <v>274</v>
      </c>
      <c r="I7" s="673" t="s">
        <v>275</v>
      </c>
      <c r="J7" s="673" t="s">
        <v>276</v>
      </c>
    </row>
    <row r="8" spans="1:10" ht="12" customHeight="1">
      <c r="A8" s="674"/>
      <c r="B8" s="675" t="s">
        <v>380</v>
      </c>
      <c r="C8" s="674"/>
      <c r="D8" s="676"/>
      <c r="E8" s="676"/>
      <c r="F8" s="676"/>
      <c r="G8" s="676"/>
      <c r="H8" s="676"/>
      <c r="I8" s="106"/>
      <c r="J8" s="671"/>
    </row>
    <row r="9" spans="1:10" ht="12" customHeight="1">
      <c r="A9" s="674"/>
      <c r="B9" s="669" t="s">
        <v>409</v>
      </c>
      <c r="C9" s="674"/>
      <c r="D9" s="676">
        <v>408</v>
      </c>
      <c r="E9" s="228">
        <v>3</v>
      </c>
      <c r="F9" s="205">
        <v>-32248.54</v>
      </c>
      <c r="G9" s="676" t="s">
        <v>280</v>
      </c>
      <c r="H9" s="206" t="s">
        <v>281</v>
      </c>
      <c r="I9" s="224">
        <f>+F9</f>
        <v>-32248.54</v>
      </c>
      <c r="J9" s="225" t="s">
        <v>499</v>
      </c>
    </row>
    <row r="10" spans="1:10" ht="12" customHeight="1">
      <c r="A10" s="674"/>
      <c r="B10" s="677"/>
      <c r="C10" s="674"/>
      <c r="D10" s="676"/>
      <c r="E10" s="676"/>
      <c r="F10" s="208"/>
      <c r="G10" s="676"/>
      <c r="H10" s="206"/>
      <c r="I10" s="224"/>
      <c r="J10" s="671"/>
    </row>
    <row r="11" spans="1:10" ht="12" customHeight="1">
      <c r="A11" s="674"/>
      <c r="D11" s="676"/>
      <c r="E11" s="676"/>
      <c r="F11" s="208"/>
      <c r="G11" s="676"/>
      <c r="H11" s="206"/>
      <c r="I11" s="224"/>
    </row>
    <row r="12" spans="1:10" ht="12" customHeight="1">
      <c r="A12" s="674"/>
      <c r="B12" s="678"/>
      <c r="C12" s="674"/>
      <c r="D12" s="676"/>
      <c r="E12" s="676"/>
      <c r="F12" s="208"/>
      <c r="G12" s="676"/>
      <c r="H12" s="206"/>
      <c r="I12" s="224"/>
      <c r="J12" s="671"/>
    </row>
    <row r="13" spans="1:10" ht="12" customHeight="1">
      <c r="A13" s="674"/>
      <c r="B13" s="675"/>
      <c r="C13" s="674"/>
      <c r="D13" s="676"/>
      <c r="E13" s="676"/>
      <c r="F13" s="208"/>
      <c r="G13" s="676"/>
      <c r="H13" s="206"/>
      <c r="I13" s="224"/>
      <c r="J13" s="671"/>
    </row>
    <row r="14" spans="1:10" ht="12" customHeight="1">
      <c r="A14" s="674"/>
      <c r="B14" s="679"/>
      <c r="C14" s="674"/>
      <c r="D14" s="676"/>
      <c r="E14" s="676"/>
      <c r="F14" s="208"/>
      <c r="G14" s="676"/>
      <c r="H14" s="206"/>
      <c r="I14" s="224"/>
      <c r="J14" s="671"/>
    </row>
    <row r="15" spans="1:10" ht="12" customHeight="1">
      <c r="A15" s="674"/>
      <c r="B15" s="680" t="s">
        <v>400</v>
      </c>
      <c r="C15" s="674"/>
      <c r="D15" s="676"/>
      <c r="E15" s="676"/>
      <c r="F15" s="369"/>
      <c r="G15" s="676"/>
      <c r="H15" s="676"/>
      <c r="I15" s="676"/>
      <c r="J15" s="671"/>
    </row>
    <row r="16" spans="1:10" ht="12" customHeight="1">
      <c r="A16" s="674"/>
      <c r="B16" s="674"/>
      <c r="C16" s="674"/>
      <c r="D16" s="676"/>
      <c r="E16" s="676"/>
      <c r="F16" s="676"/>
      <c r="G16" s="676"/>
      <c r="H16" s="676"/>
      <c r="I16" s="676"/>
      <c r="J16" s="676"/>
    </row>
    <row r="17" spans="1:10" ht="12" customHeight="1">
      <c r="A17" s="674"/>
      <c r="B17" s="681"/>
      <c r="C17" s="682"/>
      <c r="D17" s="683"/>
      <c r="E17" s="683"/>
      <c r="F17" s="683"/>
      <c r="G17" s="683"/>
      <c r="H17" s="683"/>
      <c r="I17" s="683"/>
      <c r="J17" s="684"/>
    </row>
    <row r="18" spans="1:10" ht="12" customHeight="1">
      <c r="A18" s="674"/>
      <c r="B18" s="685"/>
      <c r="C18" s="674"/>
      <c r="D18" s="676"/>
      <c r="E18" s="676"/>
      <c r="F18" s="676"/>
      <c r="G18" s="676"/>
      <c r="H18" s="676"/>
      <c r="I18" s="676"/>
      <c r="J18" s="686"/>
    </row>
    <row r="19" spans="1:10" ht="12" customHeight="1">
      <c r="A19" s="674"/>
      <c r="B19" s="685"/>
      <c r="C19" s="674"/>
      <c r="D19" s="676"/>
      <c r="E19" s="676"/>
      <c r="F19" s="676"/>
      <c r="G19" s="676"/>
      <c r="H19" s="676"/>
      <c r="I19" s="676"/>
      <c r="J19" s="686"/>
    </row>
    <row r="20" spans="1:10" ht="12" customHeight="1">
      <c r="A20" s="674"/>
      <c r="B20" s="685"/>
      <c r="C20" s="674"/>
      <c r="D20" s="676"/>
      <c r="E20" s="676"/>
      <c r="F20" s="676"/>
      <c r="G20" s="676"/>
      <c r="H20" s="676"/>
      <c r="I20" s="676"/>
      <c r="J20" s="686"/>
    </row>
    <row r="21" spans="1:10" ht="12" customHeight="1">
      <c r="A21" s="674"/>
      <c r="B21" s="687"/>
      <c r="C21" s="688"/>
      <c r="D21" s="689"/>
      <c r="E21" s="689"/>
      <c r="F21" s="690"/>
      <c r="G21" s="689"/>
      <c r="H21" s="689"/>
      <c r="I21" s="689"/>
      <c r="J21" s="691"/>
    </row>
    <row r="22" spans="1:10" ht="12" customHeight="1">
      <c r="A22" s="674"/>
      <c r="B22" s="678"/>
      <c r="C22" s="674"/>
      <c r="D22" s="676"/>
      <c r="E22" s="676"/>
      <c r="F22" s="676"/>
      <c r="G22" s="676"/>
      <c r="H22" s="676"/>
      <c r="I22" s="676"/>
      <c r="J22" s="676"/>
    </row>
    <row r="23" spans="1:10" ht="12" customHeight="1">
      <c r="A23" s="674"/>
      <c r="B23" s="678"/>
      <c r="C23" s="674"/>
      <c r="D23" s="676"/>
      <c r="E23" s="676"/>
      <c r="F23" s="676"/>
      <c r="G23" s="676"/>
      <c r="H23" s="676"/>
      <c r="I23" s="676"/>
      <c r="J23" s="676"/>
    </row>
    <row r="24" spans="1:10" ht="12" customHeight="1">
      <c r="A24" s="674"/>
      <c r="B24" s="674"/>
      <c r="C24" s="674"/>
      <c r="D24" s="676"/>
      <c r="E24" s="676"/>
      <c r="F24" s="676"/>
      <c r="G24" s="676"/>
      <c r="H24" s="676"/>
      <c r="I24" s="676"/>
      <c r="J24" s="676"/>
    </row>
    <row r="25" spans="1:10" ht="12" customHeight="1"/>
    <row r="26" spans="1:10" ht="12" customHeight="1">
      <c r="A26" s="674"/>
      <c r="B26" s="674"/>
      <c r="C26" s="674"/>
      <c r="D26" s="676"/>
      <c r="E26" s="676"/>
      <c r="F26" s="208"/>
      <c r="G26" s="676"/>
      <c r="H26" s="206"/>
      <c r="I26" s="224"/>
      <c r="J26" s="671"/>
    </row>
    <row r="27" spans="1:10" ht="12" customHeight="1">
      <c r="A27" s="674"/>
      <c r="B27" s="678"/>
      <c r="C27" s="674"/>
      <c r="D27" s="676"/>
      <c r="E27" s="676"/>
      <c r="F27" s="208"/>
      <c r="G27" s="676"/>
      <c r="H27" s="206"/>
      <c r="I27" s="224"/>
      <c r="J27" s="671"/>
    </row>
    <row r="28" spans="1:10" ht="12" customHeight="1">
      <c r="A28" s="674"/>
      <c r="B28" s="675"/>
      <c r="C28" s="674"/>
      <c r="D28" s="676"/>
      <c r="E28" s="676"/>
      <c r="F28" s="208"/>
      <c r="G28" s="676"/>
      <c r="H28" s="206"/>
      <c r="I28" s="224"/>
      <c r="J28" s="671"/>
    </row>
    <row r="29" spans="1:10" ht="12" customHeight="1">
      <c r="A29" s="674"/>
      <c r="B29" s="679"/>
      <c r="C29" s="674"/>
      <c r="D29" s="676"/>
      <c r="E29" s="676"/>
      <c r="F29" s="208"/>
      <c r="G29" s="676"/>
      <c r="H29" s="206"/>
      <c r="I29" s="224"/>
      <c r="J29" s="671"/>
    </row>
    <row r="30" spans="1:10" ht="12" customHeight="1">
      <c r="A30" s="674"/>
      <c r="B30" s="679"/>
      <c r="C30" s="674"/>
      <c r="D30" s="676"/>
      <c r="E30" s="676"/>
      <c r="F30" s="208"/>
      <c r="G30" s="676"/>
      <c r="H30" s="206"/>
      <c r="I30" s="224"/>
      <c r="J30" s="671"/>
    </row>
    <row r="31" spans="1:10" ht="12" customHeight="1">
      <c r="A31" s="674"/>
      <c r="B31" s="678"/>
      <c r="C31" s="674"/>
      <c r="D31" s="676"/>
      <c r="E31" s="676"/>
      <c r="F31" s="208"/>
      <c r="G31" s="676"/>
      <c r="H31" s="206"/>
      <c r="I31" s="224"/>
      <c r="J31" s="671"/>
    </row>
    <row r="32" spans="1:10" ht="12" customHeight="1">
      <c r="A32" s="674"/>
      <c r="B32" s="678"/>
      <c r="C32" s="674"/>
      <c r="D32" s="676"/>
      <c r="E32" s="676"/>
      <c r="F32" s="208"/>
      <c r="G32" s="676"/>
      <c r="H32" s="206"/>
      <c r="I32" s="224"/>
      <c r="J32" s="671"/>
    </row>
    <row r="33" spans="1:10" ht="12" customHeight="1">
      <c r="A33" s="674"/>
      <c r="B33" s="678"/>
      <c r="C33" s="674"/>
      <c r="D33" s="676"/>
      <c r="E33" s="676"/>
      <c r="F33" s="208"/>
      <c r="G33" s="676"/>
      <c r="H33" s="206"/>
      <c r="I33" s="224"/>
      <c r="J33" s="671"/>
    </row>
    <row r="34" spans="1:10" ht="12" customHeight="1">
      <c r="A34" s="674"/>
      <c r="B34" s="678"/>
      <c r="C34" s="674"/>
      <c r="D34" s="676"/>
      <c r="E34" s="676"/>
      <c r="F34" s="208"/>
      <c r="G34" s="676"/>
      <c r="H34" s="206"/>
      <c r="I34" s="224"/>
      <c r="J34" s="671"/>
    </row>
    <row r="35" spans="1:10" ht="12" customHeight="1">
      <c r="A35" s="674"/>
      <c r="B35" s="678"/>
      <c r="C35" s="674"/>
      <c r="D35" s="676"/>
      <c r="E35" s="676"/>
      <c r="F35" s="205"/>
      <c r="G35" s="676"/>
      <c r="H35" s="206"/>
      <c r="I35" s="224"/>
      <c r="J35" s="671"/>
    </row>
    <row r="36" spans="1:10" ht="12" customHeight="1">
      <c r="B36" s="678"/>
      <c r="C36" s="674"/>
      <c r="D36" s="676"/>
      <c r="E36" s="676"/>
      <c r="F36" s="205"/>
      <c r="G36" s="676"/>
      <c r="H36" s="206"/>
      <c r="I36" s="224"/>
      <c r="J36" s="671"/>
    </row>
    <row r="37" spans="1:10" ht="12" customHeight="1">
      <c r="B37" s="678"/>
      <c r="C37" s="674"/>
      <c r="D37" s="676"/>
      <c r="E37" s="676"/>
      <c r="F37" s="106"/>
      <c r="G37" s="676"/>
      <c r="H37" s="264"/>
      <c r="I37" s="439"/>
      <c r="J37" s="671"/>
    </row>
    <row r="38" spans="1:10" ht="12" customHeight="1">
      <c r="B38" s="678"/>
      <c r="C38" s="674"/>
      <c r="D38" s="676"/>
      <c r="E38" s="676"/>
      <c r="F38" s="106"/>
      <c r="G38" s="676"/>
      <c r="H38" s="264"/>
      <c r="I38" s="439"/>
      <c r="J38" s="671"/>
    </row>
    <row r="39" spans="1:10" ht="12" customHeight="1">
      <c r="B39" s="678"/>
      <c r="C39" s="674"/>
      <c r="D39" s="676"/>
      <c r="E39" s="676"/>
      <c r="F39" s="106"/>
      <c r="G39" s="676"/>
      <c r="H39" s="264"/>
      <c r="I39" s="439"/>
      <c r="J39" s="671"/>
    </row>
    <row r="40" spans="1:10" ht="12" customHeight="1">
      <c r="B40" s="679"/>
      <c r="C40" s="674"/>
      <c r="D40" s="676"/>
      <c r="E40" s="676"/>
      <c r="F40" s="106"/>
      <c r="G40" s="676"/>
      <c r="H40" s="264"/>
      <c r="I40" s="439"/>
      <c r="J40" s="671"/>
    </row>
    <row r="41" spans="1:10" ht="12" customHeight="1">
      <c r="B41" s="678"/>
      <c r="C41" s="674"/>
      <c r="D41" s="676"/>
      <c r="E41" s="676"/>
      <c r="F41" s="106"/>
      <c r="G41" s="676"/>
      <c r="H41" s="264"/>
      <c r="I41" s="439"/>
      <c r="J41" s="671"/>
    </row>
    <row r="42" spans="1:10" ht="12" customHeight="1">
      <c r="B42" s="678"/>
      <c r="C42" s="674"/>
      <c r="D42" s="676"/>
      <c r="E42" s="676"/>
      <c r="F42" s="106"/>
      <c r="G42" s="676"/>
      <c r="H42" s="264"/>
      <c r="I42" s="439"/>
      <c r="J42" s="671"/>
    </row>
    <row r="43" spans="1:10" ht="12" customHeight="1">
      <c r="B43" s="678"/>
      <c r="C43" s="674"/>
      <c r="D43" s="676"/>
      <c r="E43" s="676"/>
      <c r="F43" s="106"/>
      <c r="G43" s="676"/>
      <c r="H43" s="264"/>
      <c r="I43" s="439"/>
      <c r="J43" s="671"/>
    </row>
    <row r="44" spans="1:10" ht="12" customHeight="1">
      <c r="B44" s="678"/>
      <c r="C44" s="674"/>
      <c r="D44" s="676"/>
      <c r="E44" s="676"/>
      <c r="F44" s="106"/>
      <c r="G44" s="676"/>
      <c r="H44" s="264"/>
      <c r="I44" s="439"/>
      <c r="J44" s="671"/>
    </row>
    <row r="45" spans="1:10" ht="12" customHeight="1">
      <c r="B45" s="678"/>
      <c r="C45" s="674"/>
      <c r="D45" s="676"/>
      <c r="E45" s="676"/>
      <c r="F45" s="106"/>
      <c r="G45" s="676"/>
      <c r="H45" s="264"/>
      <c r="I45" s="439"/>
      <c r="J45" s="671"/>
    </row>
    <row r="46" spans="1:10" ht="12" customHeight="1">
      <c r="A46" s="674"/>
      <c r="B46" s="678"/>
      <c r="C46" s="674"/>
      <c r="D46" s="676"/>
      <c r="E46" s="676"/>
      <c r="F46" s="106"/>
      <c r="G46" s="676"/>
      <c r="H46" s="264"/>
      <c r="I46" s="439"/>
      <c r="J46" s="671"/>
    </row>
    <row r="47" spans="1:10" ht="12" customHeight="1">
      <c r="A47" s="674"/>
      <c r="B47" s="678"/>
      <c r="C47" s="674"/>
      <c r="D47" s="676"/>
      <c r="E47" s="676"/>
      <c r="F47" s="106"/>
      <c r="G47" s="676"/>
      <c r="H47" s="264"/>
      <c r="I47" s="439"/>
      <c r="J47" s="671"/>
    </row>
    <row r="48" spans="1:10" ht="12" customHeight="1">
      <c r="A48" s="674"/>
      <c r="B48" s="674"/>
      <c r="C48" s="674"/>
      <c r="D48" s="676"/>
      <c r="E48" s="676"/>
      <c r="F48" s="106"/>
      <c r="G48" s="676"/>
      <c r="H48" s="264"/>
      <c r="I48" s="439"/>
      <c r="J48" s="671"/>
    </row>
    <row r="49" spans="1:10" ht="12" customHeight="1">
      <c r="A49" s="674"/>
      <c r="B49" s="674"/>
      <c r="C49" s="674"/>
      <c r="D49" s="676"/>
      <c r="E49" s="676"/>
      <c r="F49" s="106"/>
      <c r="G49" s="676"/>
      <c r="H49" s="264"/>
      <c r="I49" s="439"/>
      <c r="J49" s="671"/>
    </row>
    <row r="50" spans="1:10" ht="12" customHeight="1">
      <c r="A50" s="674"/>
      <c r="B50" s="674"/>
      <c r="C50" s="674"/>
      <c r="D50" s="676"/>
      <c r="E50" s="676"/>
      <c r="F50" s="106"/>
      <c r="G50" s="676"/>
      <c r="H50" s="264"/>
      <c r="I50" s="439"/>
      <c r="J50" s="671"/>
    </row>
    <row r="51" spans="1:10" ht="12" customHeight="1"/>
    <row r="52" spans="1:10" ht="12" customHeight="1"/>
    <row r="53" spans="1:10" ht="12" customHeight="1"/>
    <row r="54" spans="1:10" ht="12" customHeight="1"/>
    <row r="55" spans="1:10" ht="12" customHeight="1"/>
    <row r="56" spans="1:10" ht="12" customHeight="1"/>
    <row r="57" spans="1:10" ht="12" customHeight="1"/>
    <row r="58" spans="1:10" ht="12" customHeight="1"/>
    <row r="59" spans="1:10" ht="12" customHeight="1"/>
    <row r="60" spans="1:10" ht="12" customHeight="1"/>
    <row r="61" spans="1:10" ht="12" customHeight="1"/>
    <row r="63" spans="1:10">
      <c r="D63" s="673"/>
      <c r="G63" s="692"/>
    </row>
    <row r="64" spans="1:10">
      <c r="D64" s="693"/>
    </row>
    <row r="65" spans="4:4">
      <c r="D65" s="693"/>
    </row>
    <row r="66" spans="4:4">
      <c r="D66" s="693"/>
    </row>
    <row r="67" spans="4:4" s="1614" customFormat="1">
      <c r="D67" s="1613"/>
    </row>
    <row r="68" spans="4:4">
      <c r="D68" s="693"/>
    </row>
    <row r="69" spans="4:4">
      <c r="D69" s="693"/>
    </row>
    <row r="70" spans="4:4">
      <c r="D70" s="693"/>
    </row>
    <row r="71" spans="4:4">
      <c r="D71" s="693"/>
    </row>
    <row r="72" spans="4:4">
      <c r="D72" s="693"/>
    </row>
    <row r="73" spans="4:4">
      <c r="D73" s="693"/>
    </row>
    <row r="74" spans="4:4">
      <c r="D74" s="693"/>
    </row>
    <row r="75" spans="4:4">
      <c r="D75" s="693"/>
    </row>
    <row r="76" spans="4:4">
      <c r="D76" s="693"/>
    </row>
    <row r="77" spans="4:4">
      <c r="D77" s="693"/>
    </row>
    <row r="78" spans="4:4">
      <c r="D78" s="693"/>
    </row>
    <row r="79" spans="4:4">
      <c r="D79" s="693"/>
    </row>
    <row r="80" spans="4:4">
      <c r="D80" s="693"/>
    </row>
    <row r="81" spans="4:4">
      <c r="D81" s="693"/>
    </row>
    <row r="82" spans="4:4">
      <c r="D82" s="693"/>
    </row>
    <row r="83" spans="4:4">
      <c r="D83" s="693"/>
    </row>
    <row r="84" spans="4:4">
      <c r="D84" s="693"/>
    </row>
    <row r="85" spans="4:4">
      <c r="D85" s="693"/>
    </row>
    <row r="86" spans="4:4">
      <c r="D86" s="693"/>
    </row>
    <row r="87" spans="4:4">
      <c r="D87" s="693"/>
    </row>
    <row r="88" spans="4:4">
      <c r="D88" s="693"/>
    </row>
    <row r="89" spans="4:4">
      <c r="D89" s="693"/>
    </row>
    <row r="90" spans="4:4">
      <c r="D90" s="693"/>
    </row>
    <row r="91" spans="4:4">
      <c r="D91" s="693"/>
    </row>
    <row r="92" spans="4:4">
      <c r="D92" s="693"/>
    </row>
    <row r="93" spans="4:4">
      <c r="D93" s="693"/>
    </row>
    <row r="94" spans="4:4">
      <c r="D94" s="693"/>
    </row>
    <row r="95" spans="4:4">
      <c r="D95" s="693"/>
    </row>
    <row r="96" spans="4:4">
      <c r="D96" s="693"/>
    </row>
    <row r="97" spans="4:4">
      <c r="D97" s="693"/>
    </row>
    <row r="98" spans="4:4">
      <c r="D98" s="693"/>
    </row>
    <row r="99" spans="4:4">
      <c r="D99" s="693"/>
    </row>
    <row r="100" spans="4:4">
      <c r="D100" s="693"/>
    </row>
    <row r="101" spans="4:4">
      <c r="D101" s="693"/>
    </row>
    <row r="102" spans="4:4">
      <c r="D102" s="693"/>
    </row>
    <row r="103" spans="4:4">
      <c r="D103" s="693"/>
    </row>
    <row r="104" spans="4:4">
      <c r="D104" s="693"/>
    </row>
    <row r="105" spans="4:4">
      <c r="D105" s="693"/>
    </row>
    <row r="106" spans="4:4">
      <c r="D106" s="693"/>
    </row>
    <row r="107" spans="4:4">
      <c r="D107" s="693"/>
    </row>
    <row r="108" spans="4:4">
      <c r="D108" s="693"/>
    </row>
    <row r="109" spans="4:4">
      <c r="D109" s="693"/>
    </row>
    <row r="110" spans="4:4">
      <c r="D110" s="693"/>
    </row>
    <row r="111" spans="4:4">
      <c r="D111" s="693"/>
    </row>
    <row r="112" spans="4:4">
      <c r="D112" s="693"/>
    </row>
    <row r="113" spans="4:4">
      <c r="D113" s="693"/>
    </row>
    <row r="114" spans="4:4">
      <c r="D114" s="693"/>
    </row>
    <row r="115" spans="4:4">
      <c r="D115" s="693"/>
    </row>
    <row r="116" spans="4:4">
      <c r="D116" s="693"/>
    </row>
    <row r="117" spans="4:4">
      <c r="D117" s="693"/>
    </row>
    <row r="118" spans="4:4">
      <c r="D118" s="693"/>
    </row>
    <row r="119" spans="4:4">
      <c r="D119" s="693"/>
    </row>
    <row r="120" spans="4:4">
      <c r="D120" s="693"/>
    </row>
    <row r="121" spans="4:4">
      <c r="D121" s="693"/>
    </row>
    <row r="122" spans="4:4">
      <c r="D122" s="693"/>
    </row>
    <row r="123" spans="4:4">
      <c r="D123" s="693"/>
    </row>
    <row r="124" spans="4:4">
      <c r="D124" s="693"/>
    </row>
    <row r="125" spans="4:4">
      <c r="D125" s="693"/>
    </row>
    <row r="126" spans="4:4">
      <c r="D126" s="693"/>
    </row>
    <row r="127" spans="4:4">
      <c r="D127" s="693"/>
    </row>
    <row r="128" spans="4:4">
      <c r="D128" s="693"/>
    </row>
    <row r="129" spans="4:4">
      <c r="D129" s="693"/>
    </row>
    <row r="130" spans="4:4">
      <c r="D130" s="693"/>
    </row>
    <row r="131" spans="4:4">
      <c r="D131" s="693"/>
    </row>
    <row r="132" spans="4:4">
      <c r="D132" s="693"/>
    </row>
    <row r="133" spans="4:4">
      <c r="D133" s="693"/>
    </row>
    <row r="134" spans="4:4">
      <c r="D134" s="693"/>
    </row>
    <row r="135" spans="4:4">
      <c r="D135" s="693"/>
    </row>
    <row r="136" spans="4:4">
      <c r="D136" s="693"/>
    </row>
    <row r="137" spans="4:4">
      <c r="D137" s="693"/>
    </row>
    <row r="138" spans="4:4">
      <c r="D138" s="693"/>
    </row>
    <row r="139" spans="4:4">
      <c r="D139" s="693"/>
    </row>
    <row r="140" spans="4:4">
      <c r="D140" s="693"/>
    </row>
    <row r="141" spans="4:4">
      <c r="D141" s="693"/>
    </row>
    <row r="142" spans="4:4">
      <c r="D142" s="693"/>
    </row>
    <row r="143" spans="4:4">
      <c r="D143" s="693"/>
    </row>
    <row r="144" spans="4:4">
      <c r="D144" s="693"/>
    </row>
    <row r="145" spans="4:4">
      <c r="D145" s="693"/>
    </row>
    <row r="146" spans="4:4">
      <c r="D146" s="693"/>
    </row>
    <row r="147" spans="4:4">
      <c r="D147" s="693"/>
    </row>
    <row r="148" spans="4:4">
      <c r="D148" s="693"/>
    </row>
    <row r="149" spans="4:4">
      <c r="D149" s="693"/>
    </row>
    <row r="150" spans="4:4">
      <c r="D150" s="693"/>
    </row>
    <row r="151" spans="4:4">
      <c r="D151" s="693"/>
    </row>
    <row r="152" spans="4:4">
      <c r="D152" s="693"/>
    </row>
    <row r="153" spans="4:4">
      <c r="D153" s="693"/>
    </row>
    <row r="154" spans="4:4">
      <c r="D154" s="693"/>
    </row>
    <row r="155" spans="4:4">
      <c r="D155" s="693"/>
    </row>
    <row r="156" spans="4:4">
      <c r="D156" s="693"/>
    </row>
    <row r="157" spans="4:4">
      <c r="D157" s="693"/>
    </row>
    <row r="158" spans="4:4">
      <c r="D158" s="693"/>
    </row>
    <row r="159" spans="4:4">
      <c r="D159" s="693"/>
    </row>
    <row r="160" spans="4:4">
      <c r="D160" s="693"/>
    </row>
    <row r="161" spans="4:4">
      <c r="D161" s="693"/>
    </row>
    <row r="162" spans="4:4">
      <c r="D162" s="693"/>
    </row>
    <row r="163" spans="4:4">
      <c r="D163" s="693"/>
    </row>
    <row r="164" spans="4:4">
      <c r="D164" s="693"/>
    </row>
    <row r="165" spans="4:4">
      <c r="D165" s="693"/>
    </row>
    <row r="166" spans="4:4">
      <c r="D166" s="693"/>
    </row>
    <row r="167" spans="4:4">
      <c r="D167" s="693"/>
    </row>
    <row r="168" spans="4:4">
      <c r="D168" s="693"/>
    </row>
    <row r="169" spans="4:4">
      <c r="D169" s="693"/>
    </row>
    <row r="170" spans="4:4">
      <c r="D170" s="693"/>
    </row>
    <row r="171" spans="4:4">
      <c r="D171" s="693"/>
    </row>
    <row r="172" spans="4:4">
      <c r="D172" s="693"/>
    </row>
    <row r="173" spans="4:4">
      <c r="D173" s="693"/>
    </row>
    <row r="174" spans="4:4">
      <c r="D174" s="693"/>
    </row>
    <row r="175" spans="4:4">
      <c r="D175" s="693"/>
    </row>
    <row r="176" spans="4:4">
      <c r="D176" s="693"/>
    </row>
    <row r="177" spans="4:4">
      <c r="D177" s="693"/>
    </row>
    <row r="178" spans="4:4">
      <c r="D178" s="693"/>
    </row>
    <row r="179" spans="4:4">
      <c r="D179" s="693"/>
    </row>
    <row r="180" spans="4:4">
      <c r="D180" s="693"/>
    </row>
    <row r="181" spans="4:4">
      <c r="D181" s="693"/>
    </row>
    <row r="182" spans="4:4">
      <c r="D182" s="693"/>
    </row>
    <row r="183" spans="4:4">
      <c r="D183" s="693"/>
    </row>
    <row r="184" spans="4:4">
      <c r="D184" s="693"/>
    </row>
    <row r="185" spans="4:4">
      <c r="D185" s="693"/>
    </row>
    <row r="186" spans="4:4">
      <c r="D186" s="693"/>
    </row>
    <row r="187" spans="4:4">
      <c r="D187" s="693"/>
    </row>
    <row r="188" spans="4:4">
      <c r="D188" s="693"/>
    </row>
    <row r="189" spans="4:4">
      <c r="D189" s="693"/>
    </row>
    <row r="190" spans="4:4">
      <c r="D190" s="693"/>
    </row>
    <row r="191" spans="4:4">
      <c r="D191" s="693"/>
    </row>
    <row r="192" spans="4:4">
      <c r="D192" s="693"/>
    </row>
    <row r="193" spans="4:4">
      <c r="D193" s="693"/>
    </row>
    <row r="194" spans="4:4">
      <c r="D194" s="693"/>
    </row>
    <row r="195" spans="4:4">
      <c r="D195" s="693"/>
    </row>
    <row r="196" spans="4:4">
      <c r="D196" s="693"/>
    </row>
    <row r="197" spans="4:4">
      <c r="D197" s="693"/>
    </row>
    <row r="198" spans="4:4">
      <c r="D198" s="693"/>
    </row>
    <row r="199" spans="4:4">
      <c r="D199" s="693"/>
    </row>
    <row r="200" spans="4:4">
      <c r="D200" s="693"/>
    </row>
    <row r="201" spans="4:4">
      <c r="D201" s="693"/>
    </row>
    <row r="202" spans="4:4">
      <c r="D202" s="693"/>
    </row>
    <row r="203" spans="4:4">
      <c r="D203" s="693"/>
    </row>
    <row r="204" spans="4:4">
      <c r="D204" s="693"/>
    </row>
    <row r="205" spans="4:4">
      <c r="D205" s="693"/>
    </row>
    <row r="206" spans="4:4">
      <c r="D206" s="693"/>
    </row>
    <row r="207" spans="4:4">
      <c r="D207" s="693"/>
    </row>
    <row r="208" spans="4:4">
      <c r="D208" s="693"/>
    </row>
    <row r="209" spans="4:4">
      <c r="D209" s="693"/>
    </row>
    <row r="210" spans="4:4">
      <c r="D210" s="693"/>
    </row>
    <row r="211" spans="4:4">
      <c r="D211" s="693"/>
    </row>
    <row r="212" spans="4:4">
      <c r="D212" s="693"/>
    </row>
    <row r="213" spans="4:4">
      <c r="D213" s="693"/>
    </row>
    <row r="214" spans="4:4">
      <c r="D214" s="693"/>
    </row>
    <row r="215" spans="4:4">
      <c r="D215" s="693"/>
    </row>
    <row r="216" spans="4:4">
      <c r="D216" s="693"/>
    </row>
    <row r="217" spans="4:4">
      <c r="D217" s="693"/>
    </row>
    <row r="218" spans="4:4">
      <c r="D218" s="693"/>
    </row>
    <row r="219" spans="4:4">
      <c r="D219" s="693"/>
    </row>
    <row r="220" spans="4:4">
      <c r="D220" s="693"/>
    </row>
    <row r="221" spans="4:4">
      <c r="D221" s="693"/>
    </row>
    <row r="222" spans="4:4">
      <c r="D222" s="693"/>
    </row>
    <row r="223" spans="4:4">
      <c r="D223" s="693"/>
    </row>
    <row r="224" spans="4:4">
      <c r="D224" s="693"/>
    </row>
    <row r="225" spans="4:4">
      <c r="D225" s="693"/>
    </row>
    <row r="226" spans="4:4">
      <c r="D226" s="693"/>
    </row>
    <row r="227" spans="4:4">
      <c r="D227" s="693"/>
    </row>
    <row r="228" spans="4:4">
      <c r="D228" s="693"/>
    </row>
    <row r="229" spans="4:4">
      <c r="D229" s="693"/>
    </row>
    <row r="230" spans="4:4">
      <c r="D230" s="693"/>
    </row>
    <row r="231" spans="4:4">
      <c r="D231" s="693"/>
    </row>
    <row r="232" spans="4:4">
      <c r="D232" s="693"/>
    </row>
    <row r="233" spans="4:4">
      <c r="D233" s="693"/>
    </row>
    <row r="234" spans="4:4">
      <c r="D234" s="693"/>
    </row>
    <row r="235" spans="4:4">
      <c r="D235" s="693"/>
    </row>
    <row r="236" spans="4:4">
      <c r="D236" s="693"/>
    </row>
    <row r="237" spans="4:4">
      <c r="D237" s="693"/>
    </row>
    <row r="238" spans="4:4">
      <c r="D238" s="693"/>
    </row>
    <row r="239" spans="4:4">
      <c r="D239" s="693"/>
    </row>
    <row r="240" spans="4:4">
      <c r="D240" s="693"/>
    </row>
    <row r="241" spans="4:4">
      <c r="D241" s="693"/>
    </row>
    <row r="242" spans="4:4">
      <c r="D242" s="693"/>
    </row>
    <row r="243" spans="4:4">
      <c r="D243" s="693"/>
    </row>
    <row r="244" spans="4:4">
      <c r="D244" s="693"/>
    </row>
    <row r="245" spans="4:4">
      <c r="D245" s="693"/>
    </row>
    <row r="246" spans="4:4">
      <c r="D246" s="693"/>
    </row>
    <row r="247" spans="4:4">
      <c r="D247" s="693"/>
    </row>
    <row r="248" spans="4:4">
      <c r="D248" s="693"/>
    </row>
    <row r="249" spans="4:4">
      <c r="D249" s="693"/>
    </row>
    <row r="250" spans="4:4">
      <c r="D250" s="693"/>
    </row>
    <row r="251" spans="4:4">
      <c r="D251" s="693"/>
    </row>
    <row r="252" spans="4:4">
      <c r="D252" s="693"/>
    </row>
    <row r="253" spans="4:4">
      <c r="D253" s="693"/>
    </row>
    <row r="254" spans="4:4">
      <c r="D254" s="693"/>
    </row>
    <row r="255" spans="4:4">
      <c r="D255" s="693"/>
    </row>
    <row r="256" spans="4:4">
      <c r="D256" s="693"/>
    </row>
    <row r="257" spans="4:4">
      <c r="D257" s="693"/>
    </row>
    <row r="258" spans="4:4">
      <c r="D258" s="693"/>
    </row>
    <row r="259" spans="4:4">
      <c r="D259" s="693"/>
    </row>
    <row r="260" spans="4:4">
      <c r="D260" s="693"/>
    </row>
    <row r="261" spans="4:4">
      <c r="D261" s="693"/>
    </row>
    <row r="262" spans="4:4">
      <c r="D262" s="693"/>
    </row>
    <row r="263" spans="4:4">
      <c r="D263" s="693"/>
    </row>
    <row r="264" spans="4:4">
      <c r="D264" s="693"/>
    </row>
    <row r="265" spans="4:4">
      <c r="D265" s="693"/>
    </row>
    <row r="266" spans="4:4">
      <c r="D266" s="693"/>
    </row>
    <row r="267" spans="4:4">
      <c r="D267" s="693"/>
    </row>
    <row r="268" spans="4:4">
      <c r="D268" s="693"/>
    </row>
    <row r="269" spans="4:4">
      <c r="D269" s="693"/>
    </row>
    <row r="270" spans="4:4">
      <c r="D270" s="693"/>
    </row>
    <row r="271" spans="4:4">
      <c r="D271" s="693"/>
    </row>
    <row r="272" spans="4:4">
      <c r="D272" s="693"/>
    </row>
    <row r="273" spans="4:4">
      <c r="D273" s="693"/>
    </row>
    <row r="274" spans="4:4">
      <c r="D274" s="693"/>
    </row>
    <row r="275" spans="4:4">
      <c r="D275" s="693"/>
    </row>
    <row r="276" spans="4:4">
      <c r="D276" s="693"/>
    </row>
    <row r="277" spans="4:4">
      <c r="D277" s="693"/>
    </row>
    <row r="278" spans="4:4">
      <c r="D278" s="693"/>
    </row>
    <row r="279" spans="4:4">
      <c r="D279" s="693"/>
    </row>
    <row r="280" spans="4:4">
      <c r="D280" s="693"/>
    </row>
    <row r="281" spans="4:4">
      <c r="D281" s="693"/>
    </row>
    <row r="282" spans="4:4">
      <c r="D282" s="693"/>
    </row>
    <row r="283" spans="4:4">
      <c r="D283" s="693"/>
    </row>
    <row r="284" spans="4:4">
      <c r="D284" s="693"/>
    </row>
    <row r="285" spans="4:4">
      <c r="D285" s="693"/>
    </row>
    <row r="286" spans="4:4">
      <c r="D286" s="693"/>
    </row>
    <row r="287" spans="4:4">
      <c r="D287" s="693"/>
    </row>
    <row r="288" spans="4:4">
      <c r="D288" s="693"/>
    </row>
    <row r="289" spans="4:4">
      <c r="D289" s="693"/>
    </row>
    <row r="290" spans="4:4">
      <c r="D290" s="693"/>
    </row>
    <row r="291" spans="4:4">
      <c r="D291" s="693"/>
    </row>
    <row r="292" spans="4:4">
      <c r="D292" s="693"/>
    </row>
    <row r="293" spans="4:4">
      <c r="D293" s="693"/>
    </row>
    <row r="294" spans="4:4">
      <c r="D294" s="693"/>
    </row>
    <row r="295" spans="4:4">
      <c r="D295" s="693"/>
    </row>
    <row r="296" spans="4:4">
      <c r="D296" s="693"/>
    </row>
    <row r="297" spans="4:4">
      <c r="D297" s="693"/>
    </row>
    <row r="298" spans="4:4">
      <c r="D298" s="693"/>
    </row>
    <row r="299" spans="4:4">
      <c r="D299" s="693"/>
    </row>
    <row r="300" spans="4:4">
      <c r="D300" s="693"/>
    </row>
    <row r="301" spans="4:4">
      <c r="D301" s="693"/>
    </row>
    <row r="302" spans="4:4">
      <c r="D302" s="693"/>
    </row>
    <row r="303" spans="4:4">
      <c r="D303" s="693"/>
    </row>
    <row r="304" spans="4:4">
      <c r="D304" s="693"/>
    </row>
    <row r="305" spans="4:4">
      <c r="D305" s="693"/>
    </row>
    <row r="306" spans="4:4">
      <c r="D306" s="693"/>
    </row>
    <row r="307" spans="4:4">
      <c r="D307" s="693"/>
    </row>
    <row r="308" spans="4:4">
      <c r="D308" s="693"/>
    </row>
    <row r="309" spans="4:4">
      <c r="D309" s="693"/>
    </row>
    <row r="310" spans="4:4">
      <c r="D310" s="693"/>
    </row>
    <row r="311" spans="4:4">
      <c r="D311" s="693"/>
    </row>
    <row r="312" spans="4:4">
      <c r="D312" s="693"/>
    </row>
    <row r="313" spans="4:4">
      <c r="D313" s="693"/>
    </row>
    <row r="314" spans="4:4">
      <c r="D314" s="693"/>
    </row>
    <row r="315" spans="4:4">
      <c r="D315" s="693"/>
    </row>
    <row r="316" spans="4:4">
      <c r="D316" s="693"/>
    </row>
    <row r="317" spans="4:4">
      <c r="D317" s="693"/>
    </row>
    <row r="318" spans="4:4">
      <c r="D318" s="693"/>
    </row>
    <row r="319" spans="4:4">
      <c r="D319" s="693"/>
    </row>
    <row r="320" spans="4:4">
      <c r="D320" s="693"/>
    </row>
    <row r="321" spans="4:4">
      <c r="D321" s="693"/>
    </row>
    <row r="322" spans="4:4">
      <c r="D322" s="693"/>
    </row>
    <row r="323" spans="4:4">
      <c r="D323" s="693"/>
    </row>
    <row r="324" spans="4:4">
      <c r="D324" s="693"/>
    </row>
    <row r="325" spans="4:4">
      <c r="D325" s="693"/>
    </row>
    <row r="326" spans="4:4">
      <c r="D326" s="693"/>
    </row>
    <row r="327" spans="4:4">
      <c r="D327" s="693"/>
    </row>
    <row r="328" spans="4:4">
      <c r="D328" s="693"/>
    </row>
    <row r="329" spans="4:4">
      <c r="D329" s="693"/>
    </row>
    <row r="330" spans="4:4">
      <c r="D330" s="693"/>
    </row>
    <row r="331" spans="4:4">
      <c r="D331" s="693"/>
    </row>
    <row r="332" spans="4:4">
      <c r="D332" s="693"/>
    </row>
    <row r="333" spans="4:4">
      <c r="D333" s="693"/>
    </row>
    <row r="334" spans="4:4">
      <c r="D334" s="693"/>
    </row>
    <row r="335" spans="4:4">
      <c r="D335" s="693"/>
    </row>
    <row r="336" spans="4:4">
      <c r="D336" s="693"/>
    </row>
    <row r="337" spans="4:4">
      <c r="D337" s="693"/>
    </row>
    <row r="338" spans="4:4">
      <c r="D338" s="693"/>
    </row>
    <row r="339" spans="4:4">
      <c r="D339" s="693"/>
    </row>
    <row r="340" spans="4:4">
      <c r="D340" s="693"/>
    </row>
    <row r="341" spans="4:4">
      <c r="D341" s="693"/>
    </row>
    <row r="342" spans="4:4">
      <c r="D342" s="693"/>
    </row>
    <row r="343" spans="4:4">
      <c r="D343" s="693"/>
    </row>
    <row r="344" spans="4:4">
      <c r="D344" s="693"/>
    </row>
    <row r="345" spans="4:4">
      <c r="D345" s="693"/>
    </row>
    <row r="346" spans="4:4">
      <c r="D346" s="693"/>
    </row>
    <row r="347" spans="4:4">
      <c r="D347" s="693"/>
    </row>
    <row r="348" spans="4:4">
      <c r="D348" s="693"/>
    </row>
    <row r="349" spans="4:4">
      <c r="D349" s="693"/>
    </row>
    <row r="350" spans="4:4">
      <c r="D350" s="693"/>
    </row>
    <row r="351" spans="4:4">
      <c r="D351" s="693"/>
    </row>
    <row r="352" spans="4:4">
      <c r="D352" s="693"/>
    </row>
    <row r="353" spans="4:4">
      <c r="D353" s="693"/>
    </row>
    <row r="354" spans="4:4">
      <c r="D354" s="693"/>
    </row>
    <row r="355" spans="4:4">
      <c r="D355" s="693"/>
    </row>
    <row r="356" spans="4:4">
      <c r="D356" s="693"/>
    </row>
    <row r="357" spans="4:4">
      <c r="D357" s="693"/>
    </row>
    <row r="358" spans="4:4">
      <c r="D358" s="693"/>
    </row>
    <row r="359" spans="4:4">
      <c r="D359" s="693"/>
    </row>
    <row r="360" spans="4:4">
      <c r="D360" s="693"/>
    </row>
    <row r="361" spans="4:4">
      <c r="D361" s="693"/>
    </row>
    <row r="362" spans="4:4">
      <c r="D362" s="693"/>
    </row>
    <row r="363" spans="4:4">
      <c r="D363" s="693"/>
    </row>
    <row r="364" spans="4:4">
      <c r="D364" s="693"/>
    </row>
    <row r="365" spans="4:4">
      <c r="D365" s="693"/>
    </row>
    <row r="366" spans="4:4">
      <c r="D366" s="693"/>
    </row>
    <row r="367" spans="4:4">
      <c r="D367" s="693"/>
    </row>
    <row r="368" spans="4:4">
      <c r="D368" s="693"/>
    </row>
    <row r="369" spans="4:4">
      <c r="D369" s="693"/>
    </row>
    <row r="370" spans="4:4">
      <c r="D370" s="693"/>
    </row>
    <row r="371" spans="4:4">
      <c r="D371" s="693"/>
    </row>
    <row r="372" spans="4:4">
      <c r="D372" s="693"/>
    </row>
    <row r="373" spans="4:4">
      <c r="D373" s="693"/>
    </row>
    <row r="374" spans="4:4">
      <c r="D374" s="693"/>
    </row>
    <row r="375" spans="4:4">
      <c r="D375" s="693"/>
    </row>
    <row r="376" spans="4:4">
      <c r="D376" s="693"/>
    </row>
    <row r="377" spans="4:4">
      <c r="D377" s="693"/>
    </row>
    <row r="378" spans="4:4">
      <c r="D378" s="693"/>
    </row>
    <row r="379" spans="4:4">
      <c r="D379" s="693"/>
    </row>
    <row r="380" spans="4:4">
      <c r="D380" s="693"/>
    </row>
    <row r="381" spans="4:4">
      <c r="D381" s="693"/>
    </row>
    <row r="382" spans="4:4">
      <c r="D382" s="693"/>
    </row>
    <row r="383" spans="4:4">
      <c r="D383" s="693"/>
    </row>
    <row r="384" spans="4:4">
      <c r="D384" s="693"/>
    </row>
    <row r="385" spans="4:4">
      <c r="D385" s="693"/>
    </row>
    <row r="386" spans="4:4">
      <c r="D386" s="693"/>
    </row>
    <row r="387" spans="4:4">
      <c r="D387" s="693"/>
    </row>
    <row r="388" spans="4:4">
      <c r="D388" s="693"/>
    </row>
    <row r="389" spans="4:4">
      <c r="D389" s="693"/>
    </row>
    <row r="390" spans="4:4">
      <c r="D390" s="693"/>
    </row>
    <row r="391" spans="4:4">
      <c r="D391" s="693"/>
    </row>
    <row r="392" spans="4:4">
      <c r="D392" s="693"/>
    </row>
    <row r="393" spans="4:4">
      <c r="D393" s="693"/>
    </row>
    <row r="394" spans="4:4">
      <c r="D394" s="693"/>
    </row>
    <row r="395" spans="4:4">
      <c r="D395" s="693"/>
    </row>
    <row r="396" spans="4:4">
      <c r="D396" s="693"/>
    </row>
    <row r="397" spans="4:4">
      <c r="D397" s="693"/>
    </row>
    <row r="398" spans="4:4">
      <c r="D398" s="693"/>
    </row>
  </sheetData>
  <conditionalFormatting sqref="J1">
    <cfRule type="cellIs" dxfId="23" priority="3" stopIfTrue="1" operator="equal">
      <formula>"x.x"</formula>
    </cfRule>
  </conditionalFormatting>
  <conditionalFormatting sqref="B9">
    <cfRule type="cellIs" dxfId="22" priority="2" stopIfTrue="1" operator="equal">
      <formula>"Title"</formula>
    </cfRule>
  </conditionalFormatting>
  <conditionalFormatting sqref="B8">
    <cfRule type="cellIs" dxfId="21" priority="1" stopIfTrue="1" operator="equal">
      <formula>"Adjustment to Income/Expense/Rate Base:"</formula>
    </cfRule>
  </conditionalFormatting>
  <dataValidations count="4">
    <dataValidation type="list" allowBlank="1" showInputMessage="1" showErrorMessage="1" errorTitle="Adjustment Type Entry Error" error="An invalid adjustment type was entered._x000a__x000a_Valid values are 1, 2, or 3." sqref="E9 WVM983049 WLQ983049 WBU983049 VRY983049 VIC983049 UYG983049 UOK983049 UEO983049 TUS983049 TKW983049 TBA983049 SRE983049 SHI983049 RXM983049 RNQ983049 RDU983049 QTY983049 QKC983049 QAG983049 PQK983049 PGO983049 OWS983049 OMW983049 ODA983049 NTE983049 NJI983049 MZM983049 MPQ983049 MFU983049 LVY983049 LMC983049 LCG983049 KSK983049 KIO983049 JYS983049 JOW983049 JFA983049 IVE983049 ILI983049 IBM983049 HRQ983049 HHU983049 GXY983049 GOC983049 GEG983049 FUK983049 FKO983049 FAS983049 EQW983049 EHA983049 DXE983049 DNI983049 DDM983049 CTQ983049 CJU983049 BZY983049 BQC983049 BGG983049 AWK983049 AMO983049 ACS983049 SW983049 JA983049 E983049 WVM917513 WLQ917513 WBU917513 VRY917513 VIC917513 UYG917513 UOK917513 UEO917513 TUS917513 TKW917513 TBA917513 SRE917513 SHI917513 RXM917513 RNQ917513 RDU917513 QTY917513 QKC917513 QAG917513 PQK917513 PGO917513 OWS917513 OMW917513 ODA917513 NTE917513 NJI917513 MZM917513 MPQ917513 MFU917513 LVY917513 LMC917513 LCG917513 KSK917513 KIO917513 JYS917513 JOW917513 JFA917513 IVE917513 ILI917513 IBM917513 HRQ917513 HHU917513 GXY917513 GOC917513 GEG917513 FUK917513 FKO917513 FAS917513 EQW917513 EHA917513 DXE917513 DNI917513 DDM917513 CTQ917513 CJU917513 BZY917513 BQC917513 BGG917513 AWK917513 AMO917513 ACS917513 SW917513 JA917513 E917513 WVM851977 WLQ851977 WBU851977 VRY851977 VIC851977 UYG851977 UOK851977 UEO851977 TUS851977 TKW851977 TBA851977 SRE851977 SHI851977 RXM851977 RNQ851977 RDU851977 QTY851977 QKC851977 QAG851977 PQK851977 PGO851977 OWS851977 OMW851977 ODA851977 NTE851977 NJI851977 MZM851977 MPQ851977 MFU851977 LVY851977 LMC851977 LCG851977 KSK851977 KIO851977 JYS851977 JOW851977 JFA851977 IVE851977 ILI851977 IBM851977 HRQ851977 HHU851977 GXY851977 GOC851977 GEG851977 FUK851977 FKO851977 FAS851977 EQW851977 EHA851977 DXE851977 DNI851977 DDM851977 CTQ851977 CJU851977 BZY851977 BQC851977 BGG851977 AWK851977 AMO851977 ACS851977 SW851977 JA851977 E851977 WVM786441 WLQ786441 WBU786441 VRY786441 VIC786441 UYG786441 UOK786441 UEO786441 TUS786441 TKW786441 TBA786441 SRE786441 SHI786441 RXM786441 RNQ786441 RDU786441 QTY786441 QKC786441 QAG786441 PQK786441 PGO786441 OWS786441 OMW786441 ODA786441 NTE786441 NJI786441 MZM786441 MPQ786441 MFU786441 LVY786441 LMC786441 LCG786441 KSK786441 KIO786441 JYS786441 JOW786441 JFA786441 IVE786441 ILI786441 IBM786441 HRQ786441 HHU786441 GXY786441 GOC786441 GEG786441 FUK786441 FKO786441 FAS786441 EQW786441 EHA786441 DXE786441 DNI786441 DDM786441 CTQ786441 CJU786441 BZY786441 BQC786441 BGG786441 AWK786441 AMO786441 ACS786441 SW786441 JA786441 E786441 WVM720905 WLQ720905 WBU720905 VRY720905 VIC720905 UYG720905 UOK720905 UEO720905 TUS720905 TKW720905 TBA720905 SRE720905 SHI720905 RXM720905 RNQ720905 RDU720905 QTY720905 QKC720905 QAG720905 PQK720905 PGO720905 OWS720905 OMW720905 ODA720905 NTE720905 NJI720905 MZM720905 MPQ720905 MFU720905 LVY720905 LMC720905 LCG720905 KSK720905 KIO720905 JYS720905 JOW720905 JFA720905 IVE720905 ILI720905 IBM720905 HRQ720905 HHU720905 GXY720905 GOC720905 GEG720905 FUK720905 FKO720905 FAS720905 EQW720905 EHA720905 DXE720905 DNI720905 DDM720905 CTQ720905 CJU720905 BZY720905 BQC720905 BGG720905 AWK720905 AMO720905 ACS720905 SW720905 JA720905 E720905 WVM655369 WLQ655369 WBU655369 VRY655369 VIC655369 UYG655369 UOK655369 UEO655369 TUS655369 TKW655369 TBA655369 SRE655369 SHI655369 RXM655369 RNQ655369 RDU655369 QTY655369 QKC655369 QAG655369 PQK655369 PGO655369 OWS655369 OMW655369 ODA655369 NTE655369 NJI655369 MZM655369 MPQ655369 MFU655369 LVY655369 LMC655369 LCG655369 KSK655369 KIO655369 JYS655369 JOW655369 JFA655369 IVE655369 ILI655369 IBM655369 HRQ655369 HHU655369 GXY655369 GOC655369 GEG655369 FUK655369 FKO655369 FAS655369 EQW655369 EHA655369 DXE655369 DNI655369 DDM655369 CTQ655369 CJU655369 BZY655369 BQC655369 BGG655369 AWK655369 AMO655369 ACS655369 SW655369 JA655369 E655369 WVM589833 WLQ589833 WBU589833 VRY589833 VIC589833 UYG589833 UOK589833 UEO589833 TUS589833 TKW589833 TBA589833 SRE589833 SHI589833 RXM589833 RNQ589833 RDU589833 QTY589833 QKC589833 QAG589833 PQK589833 PGO589833 OWS589833 OMW589833 ODA589833 NTE589833 NJI589833 MZM589833 MPQ589833 MFU589833 LVY589833 LMC589833 LCG589833 KSK589833 KIO589833 JYS589833 JOW589833 JFA589833 IVE589833 ILI589833 IBM589833 HRQ589833 HHU589833 GXY589833 GOC589833 GEG589833 FUK589833 FKO589833 FAS589833 EQW589833 EHA589833 DXE589833 DNI589833 DDM589833 CTQ589833 CJU589833 BZY589833 BQC589833 BGG589833 AWK589833 AMO589833 ACS589833 SW589833 JA589833 E589833 WVM524297 WLQ524297 WBU524297 VRY524297 VIC524297 UYG524297 UOK524297 UEO524297 TUS524297 TKW524297 TBA524297 SRE524297 SHI524297 RXM524297 RNQ524297 RDU524297 QTY524297 QKC524297 QAG524297 PQK524297 PGO524297 OWS524297 OMW524297 ODA524297 NTE524297 NJI524297 MZM524297 MPQ524297 MFU524297 LVY524297 LMC524297 LCG524297 KSK524297 KIO524297 JYS524297 JOW524297 JFA524297 IVE524297 ILI524297 IBM524297 HRQ524297 HHU524297 GXY524297 GOC524297 GEG524297 FUK524297 FKO524297 FAS524297 EQW524297 EHA524297 DXE524297 DNI524297 DDM524297 CTQ524297 CJU524297 BZY524297 BQC524297 BGG524297 AWK524297 AMO524297 ACS524297 SW524297 JA524297 E524297 WVM458761 WLQ458761 WBU458761 VRY458761 VIC458761 UYG458761 UOK458761 UEO458761 TUS458761 TKW458761 TBA458761 SRE458761 SHI458761 RXM458761 RNQ458761 RDU458761 QTY458761 QKC458761 QAG458761 PQK458761 PGO458761 OWS458761 OMW458761 ODA458761 NTE458761 NJI458761 MZM458761 MPQ458761 MFU458761 LVY458761 LMC458761 LCG458761 KSK458761 KIO458761 JYS458761 JOW458761 JFA458761 IVE458761 ILI458761 IBM458761 HRQ458761 HHU458761 GXY458761 GOC458761 GEG458761 FUK458761 FKO458761 FAS458761 EQW458761 EHA458761 DXE458761 DNI458761 DDM458761 CTQ458761 CJU458761 BZY458761 BQC458761 BGG458761 AWK458761 AMO458761 ACS458761 SW458761 JA458761 E458761 WVM393225 WLQ393225 WBU393225 VRY393225 VIC393225 UYG393225 UOK393225 UEO393225 TUS393225 TKW393225 TBA393225 SRE393225 SHI393225 RXM393225 RNQ393225 RDU393225 QTY393225 QKC393225 QAG393225 PQK393225 PGO393225 OWS393225 OMW393225 ODA393225 NTE393225 NJI393225 MZM393225 MPQ393225 MFU393225 LVY393225 LMC393225 LCG393225 KSK393225 KIO393225 JYS393225 JOW393225 JFA393225 IVE393225 ILI393225 IBM393225 HRQ393225 HHU393225 GXY393225 GOC393225 GEG393225 FUK393225 FKO393225 FAS393225 EQW393225 EHA393225 DXE393225 DNI393225 DDM393225 CTQ393225 CJU393225 BZY393225 BQC393225 BGG393225 AWK393225 AMO393225 ACS393225 SW393225 JA393225 E393225 WVM327689 WLQ327689 WBU327689 VRY327689 VIC327689 UYG327689 UOK327689 UEO327689 TUS327689 TKW327689 TBA327689 SRE327689 SHI327689 RXM327689 RNQ327689 RDU327689 QTY327689 QKC327689 QAG327689 PQK327689 PGO327689 OWS327689 OMW327689 ODA327689 NTE327689 NJI327689 MZM327689 MPQ327689 MFU327689 LVY327689 LMC327689 LCG327689 KSK327689 KIO327689 JYS327689 JOW327689 JFA327689 IVE327689 ILI327689 IBM327689 HRQ327689 HHU327689 GXY327689 GOC327689 GEG327689 FUK327689 FKO327689 FAS327689 EQW327689 EHA327689 DXE327689 DNI327689 DDM327689 CTQ327689 CJU327689 BZY327689 BQC327689 BGG327689 AWK327689 AMO327689 ACS327689 SW327689 JA327689 E327689 WVM262153 WLQ262153 WBU262153 VRY262153 VIC262153 UYG262153 UOK262153 UEO262153 TUS262153 TKW262153 TBA262153 SRE262153 SHI262153 RXM262153 RNQ262153 RDU262153 QTY262153 QKC262153 QAG262153 PQK262153 PGO262153 OWS262153 OMW262153 ODA262153 NTE262153 NJI262153 MZM262153 MPQ262153 MFU262153 LVY262153 LMC262153 LCG262153 KSK262153 KIO262153 JYS262153 JOW262153 JFA262153 IVE262153 ILI262153 IBM262153 HRQ262153 HHU262153 GXY262153 GOC262153 GEG262153 FUK262153 FKO262153 FAS262153 EQW262153 EHA262153 DXE262153 DNI262153 DDM262153 CTQ262153 CJU262153 BZY262153 BQC262153 BGG262153 AWK262153 AMO262153 ACS262153 SW262153 JA262153 E262153 WVM196617 WLQ196617 WBU196617 VRY196617 VIC196617 UYG196617 UOK196617 UEO196617 TUS196617 TKW196617 TBA196617 SRE196617 SHI196617 RXM196617 RNQ196617 RDU196617 QTY196617 QKC196617 QAG196617 PQK196617 PGO196617 OWS196617 OMW196617 ODA196617 NTE196617 NJI196617 MZM196617 MPQ196617 MFU196617 LVY196617 LMC196617 LCG196617 KSK196617 KIO196617 JYS196617 JOW196617 JFA196617 IVE196617 ILI196617 IBM196617 HRQ196617 HHU196617 GXY196617 GOC196617 GEG196617 FUK196617 FKO196617 FAS196617 EQW196617 EHA196617 DXE196617 DNI196617 DDM196617 CTQ196617 CJU196617 BZY196617 BQC196617 BGG196617 AWK196617 AMO196617 ACS196617 SW196617 JA196617 E196617 WVM131081 WLQ131081 WBU131081 VRY131081 VIC131081 UYG131081 UOK131081 UEO131081 TUS131081 TKW131081 TBA131081 SRE131081 SHI131081 RXM131081 RNQ131081 RDU131081 QTY131081 QKC131081 QAG131081 PQK131081 PGO131081 OWS131081 OMW131081 ODA131081 NTE131081 NJI131081 MZM131081 MPQ131081 MFU131081 LVY131081 LMC131081 LCG131081 KSK131081 KIO131081 JYS131081 JOW131081 JFA131081 IVE131081 ILI131081 IBM131081 HRQ131081 HHU131081 GXY131081 GOC131081 GEG131081 FUK131081 FKO131081 FAS131081 EQW131081 EHA131081 DXE131081 DNI131081 DDM131081 CTQ131081 CJU131081 BZY131081 BQC131081 BGG131081 AWK131081 AMO131081 ACS131081 SW131081 JA131081 E131081 WVM65545 WLQ65545 WBU65545 VRY65545 VIC65545 UYG65545 UOK65545 UEO65545 TUS65545 TKW65545 TBA65545 SRE65545 SHI65545 RXM65545 RNQ65545 RDU65545 QTY65545 QKC65545 QAG65545 PQK65545 PGO65545 OWS65545 OMW65545 ODA65545 NTE65545 NJI65545 MZM65545 MPQ65545 MFU65545 LVY65545 LMC65545 LCG65545 KSK65545 KIO65545 JYS65545 JOW65545 JFA65545 IVE65545 ILI65545 IBM65545 HRQ65545 HHU65545 GXY65545 GOC65545 GEG65545 FUK65545 FKO65545 FAS65545 EQW65545 EHA65545 DXE65545 DNI65545 DDM65545 CTQ65545 CJU65545 BZY65545 BQC65545 BGG65545 AWK65545 AMO65545 ACS65545 SW65545 JA65545 E65545 WVM9 WLQ9 WBU9 VRY9 VIC9 UYG9 UOK9 UEO9 TUS9 TKW9 TBA9 SRE9 SHI9 RXM9 RNQ9 RDU9 QTY9 QKC9 QAG9 PQK9 PGO9 OWS9 OMW9 ODA9 NTE9 NJI9 MZM9 MPQ9 MFU9 LVY9 LMC9 LCG9 KSK9 KIO9 JYS9 JOW9 JFA9 IVE9 ILI9 IBM9 HRQ9 HHU9 GXY9 GOC9 GEG9 FUK9 FKO9 FAS9 EQW9 EHA9 DXE9 DNI9 DDM9 CTQ9 CJU9 BZY9 BQC9 BGG9 AWK9 AMO9 ACS9 SW9 JA9">
      <formula1>"1,2,3"</formula1>
    </dataValidation>
    <dataValidation type="list" errorStyle="warning" allowBlank="1" showInputMessage="1" showErrorMessage="1" errorTitle="Factor" error="This factor is not included in the drop-down list. Is this the factor you want to use?" sqref="WVO983049:WVO983090 G26:G50 G9:G14 WLS983049:WLS983090 WBW983049:WBW983090 VSA983049:VSA983090 VIE983049:VIE983090 UYI983049:UYI983090 UOM983049:UOM983090 UEQ983049:UEQ983090 TUU983049:TUU983090 TKY983049:TKY983090 TBC983049:TBC983090 SRG983049:SRG983090 SHK983049:SHK983090 RXO983049:RXO983090 RNS983049:RNS983090 RDW983049:RDW983090 QUA983049:QUA983090 QKE983049:QKE983090 QAI983049:QAI983090 PQM983049:PQM983090 PGQ983049:PGQ983090 OWU983049:OWU983090 OMY983049:OMY983090 ODC983049:ODC983090 NTG983049:NTG983090 NJK983049:NJK983090 MZO983049:MZO983090 MPS983049:MPS983090 MFW983049:MFW983090 LWA983049:LWA983090 LME983049:LME983090 LCI983049:LCI983090 KSM983049:KSM983090 KIQ983049:KIQ983090 JYU983049:JYU983090 JOY983049:JOY983090 JFC983049:JFC983090 IVG983049:IVG983090 ILK983049:ILK983090 IBO983049:IBO983090 HRS983049:HRS983090 HHW983049:HHW983090 GYA983049:GYA983090 GOE983049:GOE983090 GEI983049:GEI983090 FUM983049:FUM983090 FKQ983049:FKQ983090 FAU983049:FAU983090 EQY983049:EQY983090 EHC983049:EHC983090 DXG983049:DXG983090 DNK983049:DNK983090 DDO983049:DDO983090 CTS983049:CTS983090 CJW983049:CJW983090 CAA983049:CAA983090 BQE983049:BQE983090 BGI983049:BGI983090 AWM983049:AWM983090 AMQ983049:AMQ983090 ACU983049:ACU983090 SY983049:SY983090 JC983049:JC983090 G983049:G983090 WVO917513:WVO917554 WLS917513:WLS917554 WBW917513:WBW917554 VSA917513:VSA917554 VIE917513:VIE917554 UYI917513:UYI917554 UOM917513:UOM917554 UEQ917513:UEQ917554 TUU917513:TUU917554 TKY917513:TKY917554 TBC917513:TBC917554 SRG917513:SRG917554 SHK917513:SHK917554 RXO917513:RXO917554 RNS917513:RNS917554 RDW917513:RDW917554 QUA917513:QUA917554 QKE917513:QKE917554 QAI917513:QAI917554 PQM917513:PQM917554 PGQ917513:PGQ917554 OWU917513:OWU917554 OMY917513:OMY917554 ODC917513:ODC917554 NTG917513:NTG917554 NJK917513:NJK917554 MZO917513:MZO917554 MPS917513:MPS917554 MFW917513:MFW917554 LWA917513:LWA917554 LME917513:LME917554 LCI917513:LCI917554 KSM917513:KSM917554 KIQ917513:KIQ917554 JYU917513:JYU917554 JOY917513:JOY917554 JFC917513:JFC917554 IVG917513:IVG917554 ILK917513:ILK917554 IBO917513:IBO917554 HRS917513:HRS917554 HHW917513:HHW917554 GYA917513:GYA917554 GOE917513:GOE917554 GEI917513:GEI917554 FUM917513:FUM917554 FKQ917513:FKQ917554 FAU917513:FAU917554 EQY917513:EQY917554 EHC917513:EHC917554 DXG917513:DXG917554 DNK917513:DNK917554 DDO917513:DDO917554 CTS917513:CTS917554 CJW917513:CJW917554 CAA917513:CAA917554 BQE917513:BQE917554 BGI917513:BGI917554 AWM917513:AWM917554 AMQ917513:AMQ917554 ACU917513:ACU917554 SY917513:SY917554 JC917513:JC917554 G917513:G917554 WVO851977:WVO852018 WLS851977:WLS852018 WBW851977:WBW852018 VSA851977:VSA852018 VIE851977:VIE852018 UYI851977:UYI852018 UOM851977:UOM852018 UEQ851977:UEQ852018 TUU851977:TUU852018 TKY851977:TKY852018 TBC851977:TBC852018 SRG851977:SRG852018 SHK851977:SHK852018 RXO851977:RXO852018 RNS851977:RNS852018 RDW851977:RDW852018 QUA851977:QUA852018 QKE851977:QKE852018 QAI851977:QAI852018 PQM851977:PQM852018 PGQ851977:PGQ852018 OWU851977:OWU852018 OMY851977:OMY852018 ODC851977:ODC852018 NTG851977:NTG852018 NJK851977:NJK852018 MZO851977:MZO852018 MPS851977:MPS852018 MFW851977:MFW852018 LWA851977:LWA852018 LME851977:LME852018 LCI851977:LCI852018 KSM851977:KSM852018 KIQ851977:KIQ852018 JYU851977:JYU852018 JOY851977:JOY852018 JFC851977:JFC852018 IVG851977:IVG852018 ILK851977:ILK852018 IBO851977:IBO852018 HRS851977:HRS852018 HHW851977:HHW852018 GYA851977:GYA852018 GOE851977:GOE852018 GEI851977:GEI852018 FUM851977:FUM852018 FKQ851977:FKQ852018 FAU851977:FAU852018 EQY851977:EQY852018 EHC851977:EHC852018 DXG851977:DXG852018 DNK851977:DNK852018 DDO851977:DDO852018 CTS851977:CTS852018 CJW851977:CJW852018 CAA851977:CAA852018 BQE851977:BQE852018 BGI851977:BGI852018 AWM851977:AWM852018 AMQ851977:AMQ852018 ACU851977:ACU852018 SY851977:SY852018 JC851977:JC852018 G851977:G852018 WVO786441:WVO786482 WLS786441:WLS786482 WBW786441:WBW786482 VSA786441:VSA786482 VIE786441:VIE786482 UYI786441:UYI786482 UOM786441:UOM786482 UEQ786441:UEQ786482 TUU786441:TUU786482 TKY786441:TKY786482 TBC786441:TBC786482 SRG786441:SRG786482 SHK786441:SHK786482 RXO786441:RXO786482 RNS786441:RNS786482 RDW786441:RDW786482 QUA786441:QUA786482 QKE786441:QKE786482 QAI786441:QAI786482 PQM786441:PQM786482 PGQ786441:PGQ786482 OWU786441:OWU786482 OMY786441:OMY786482 ODC786441:ODC786482 NTG786441:NTG786482 NJK786441:NJK786482 MZO786441:MZO786482 MPS786441:MPS786482 MFW786441:MFW786482 LWA786441:LWA786482 LME786441:LME786482 LCI786441:LCI786482 KSM786441:KSM786482 KIQ786441:KIQ786482 JYU786441:JYU786482 JOY786441:JOY786482 JFC786441:JFC786482 IVG786441:IVG786482 ILK786441:ILK786482 IBO786441:IBO786482 HRS786441:HRS786482 HHW786441:HHW786482 GYA786441:GYA786482 GOE786441:GOE786482 GEI786441:GEI786482 FUM786441:FUM786482 FKQ786441:FKQ786482 FAU786441:FAU786482 EQY786441:EQY786482 EHC786441:EHC786482 DXG786441:DXG786482 DNK786441:DNK786482 DDO786441:DDO786482 CTS786441:CTS786482 CJW786441:CJW786482 CAA786441:CAA786482 BQE786441:BQE786482 BGI786441:BGI786482 AWM786441:AWM786482 AMQ786441:AMQ786482 ACU786441:ACU786482 SY786441:SY786482 JC786441:JC786482 G786441:G786482 WVO720905:WVO720946 WLS720905:WLS720946 WBW720905:WBW720946 VSA720905:VSA720946 VIE720905:VIE720946 UYI720905:UYI720946 UOM720905:UOM720946 UEQ720905:UEQ720946 TUU720905:TUU720946 TKY720905:TKY720946 TBC720905:TBC720946 SRG720905:SRG720946 SHK720905:SHK720946 RXO720905:RXO720946 RNS720905:RNS720946 RDW720905:RDW720946 QUA720905:QUA720946 QKE720905:QKE720946 QAI720905:QAI720946 PQM720905:PQM720946 PGQ720905:PGQ720946 OWU720905:OWU720946 OMY720905:OMY720946 ODC720905:ODC720946 NTG720905:NTG720946 NJK720905:NJK720946 MZO720905:MZO720946 MPS720905:MPS720946 MFW720905:MFW720946 LWA720905:LWA720946 LME720905:LME720946 LCI720905:LCI720946 KSM720905:KSM720946 KIQ720905:KIQ720946 JYU720905:JYU720946 JOY720905:JOY720946 JFC720905:JFC720946 IVG720905:IVG720946 ILK720905:ILK720946 IBO720905:IBO720946 HRS720905:HRS720946 HHW720905:HHW720946 GYA720905:GYA720946 GOE720905:GOE720946 GEI720905:GEI720946 FUM720905:FUM720946 FKQ720905:FKQ720946 FAU720905:FAU720946 EQY720905:EQY720946 EHC720905:EHC720946 DXG720905:DXG720946 DNK720905:DNK720946 DDO720905:DDO720946 CTS720905:CTS720946 CJW720905:CJW720946 CAA720905:CAA720946 BQE720905:BQE720946 BGI720905:BGI720946 AWM720905:AWM720946 AMQ720905:AMQ720946 ACU720905:ACU720946 SY720905:SY720946 JC720905:JC720946 G720905:G720946 WVO655369:WVO655410 WLS655369:WLS655410 WBW655369:WBW655410 VSA655369:VSA655410 VIE655369:VIE655410 UYI655369:UYI655410 UOM655369:UOM655410 UEQ655369:UEQ655410 TUU655369:TUU655410 TKY655369:TKY655410 TBC655369:TBC655410 SRG655369:SRG655410 SHK655369:SHK655410 RXO655369:RXO655410 RNS655369:RNS655410 RDW655369:RDW655410 QUA655369:QUA655410 QKE655369:QKE655410 QAI655369:QAI655410 PQM655369:PQM655410 PGQ655369:PGQ655410 OWU655369:OWU655410 OMY655369:OMY655410 ODC655369:ODC655410 NTG655369:NTG655410 NJK655369:NJK655410 MZO655369:MZO655410 MPS655369:MPS655410 MFW655369:MFW655410 LWA655369:LWA655410 LME655369:LME655410 LCI655369:LCI655410 KSM655369:KSM655410 KIQ655369:KIQ655410 JYU655369:JYU655410 JOY655369:JOY655410 JFC655369:JFC655410 IVG655369:IVG655410 ILK655369:ILK655410 IBO655369:IBO655410 HRS655369:HRS655410 HHW655369:HHW655410 GYA655369:GYA655410 GOE655369:GOE655410 GEI655369:GEI655410 FUM655369:FUM655410 FKQ655369:FKQ655410 FAU655369:FAU655410 EQY655369:EQY655410 EHC655369:EHC655410 DXG655369:DXG655410 DNK655369:DNK655410 DDO655369:DDO655410 CTS655369:CTS655410 CJW655369:CJW655410 CAA655369:CAA655410 BQE655369:BQE655410 BGI655369:BGI655410 AWM655369:AWM655410 AMQ655369:AMQ655410 ACU655369:ACU655410 SY655369:SY655410 JC655369:JC655410 G655369:G655410 WVO589833:WVO589874 WLS589833:WLS589874 WBW589833:WBW589874 VSA589833:VSA589874 VIE589833:VIE589874 UYI589833:UYI589874 UOM589833:UOM589874 UEQ589833:UEQ589874 TUU589833:TUU589874 TKY589833:TKY589874 TBC589833:TBC589874 SRG589833:SRG589874 SHK589833:SHK589874 RXO589833:RXO589874 RNS589833:RNS589874 RDW589833:RDW589874 QUA589833:QUA589874 QKE589833:QKE589874 QAI589833:QAI589874 PQM589833:PQM589874 PGQ589833:PGQ589874 OWU589833:OWU589874 OMY589833:OMY589874 ODC589833:ODC589874 NTG589833:NTG589874 NJK589833:NJK589874 MZO589833:MZO589874 MPS589833:MPS589874 MFW589833:MFW589874 LWA589833:LWA589874 LME589833:LME589874 LCI589833:LCI589874 KSM589833:KSM589874 KIQ589833:KIQ589874 JYU589833:JYU589874 JOY589833:JOY589874 JFC589833:JFC589874 IVG589833:IVG589874 ILK589833:ILK589874 IBO589833:IBO589874 HRS589833:HRS589874 HHW589833:HHW589874 GYA589833:GYA589874 GOE589833:GOE589874 GEI589833:GEI589874 FUM589833:FUM589874 FKQ589833:FKQ589874 FAU589833:FAU589874 EQY589833:EQY589874 EHC589833:EHC589874 DXG589833:DXG589874 DNK589833:DNK589874 DDO589833:DDO589874 CTS589833:CTS589874 CJW589833:CJW589874 CAA589833:CAA589874 BQE589833:BQE589874 BGI589833:BGI589874 AWM589833:AWM589874 AMQ589833:AMQ589874 ACU589833:ACU589874 SY589833:SY589874 JC589833:JC589874 G589833:G589874 WVO524297:WVO524338 WLS524297:WLS524338 WBW524297:WBW524338 VSA524297:VSA524338 VIE524297:VIE524338 UYI524297:UYI524338 UOM524297:UOM524338 UEQ524297:UEQ524338 TUU524297:TUU524338 TKY524297:TKY524338 TBC524297:TBC524338 SRG524297:SRG524338 SHK524297:SHK524338 RXO524297:RXO524338 RNS524297:RNS524338 RDW524297:RDW524338 QUA524297:QUA524338 QKE524297:QKE524338 QAI524297:QAI524338 PQM524297:PQM524338 PGQ524297:PGQ524338 OWU524297:OWU524338 OMY524297:OMY524338 ODC524297:ODC524338 NTG524297:NTG524338 NJK524297:NJK524338 MZO524297:MZO524338 MPS524297:MPS524338 MFW524297:MFW524338 LWA524297:LWA524338 LME524297:LME524338 LCI524297:LCI524338 KSM524297:KSM524338 KIQ524297:KIQ524338 JYU524297:JYU524338 JOY524297:JOY524338 JFC524297:JFC524338 IVG524297:IVG524338 ILK524297:ILK524338 IBO524297:IBO524338 HRS524297:HRS524338 HHW524297:HHW524338 GYA524297:GYA524338 GOE524297:GOE524338 GEI524297:GEI524338 FUM524297:FUM524338 FKQ524297:FKQ524338 FAU524297:FAU524338 EQY524297:EQY524338 EHC524297:EHC524338 DXG524297:DXG524338 DNK524297:DNK524338 DDO524297:DDO524338 CTS524297:CTS524338 CJW524297:CJW524338 CAA524297:CAA524338 BQE524297:BQE524338 BGI524297:BGI524338 AWM524297:AWM524338 AMQ524297:AMQ524338 ACU524297:ACU524338 SY524297:SY524338 JC524297:JC524338 G524297:G524338 WVO458761:WVO458802 WLS458761:WLS458802 WBW458761:WBW458802 VSA458761:VSA458802 VIE458761:VIE458802 UYI458761:UYI458802 UOM458761:UOM458802 UEQ458761:UEQ458802 TUU458761:TUU458802 TKY458761:TKY458802 TBC458761:TBC458802 SRG458761:SRG458802 SHK458761:SHK458802 RXO458761:RXO458802 RNS458761:RNS458802 RDW458761:RDW458802 QUA458761:QUA458802 QKE458761:QKE458802 QAI458761:QAI458802 PQM458761:PQM458802 PGQ458761:PGQ458802 OWU458761:OWU458802 OMY458761:OMY458802 ODC458761:ODC458802 NTG458761:NTG458802 NJK458761:NJK458802 MZO458761:MZO458802 MPS458761:MPS458802 MFW458761:MFW458802 LWA458761:LWA458802 LME458761:LME458802 LCI458761:LCI458802 KSM458761:KSM458802 KIQ458761:KIQ458802 JYU458761:JYU458802 JOY458761:JOY458802 JFC458761:JFC458802 IVG458761:IVG458802 ILK458761:ILK458802 IBO458761:IBO458802 HRS458761:HRS458802 HHW458761:HHW458802 GYA458761:GYA458802 GOE458761:GOE458802 GEI458761:GEI458802 FUM458761:FUM458802 FKQ458761:FKQ458802 FAU458761:FAU458802 EQY458761:EQY458802 EHC458761:EHC458802 DXG458761:DXG458802 DNK458761:DNK458802 DDO458761:DDO458802 CTS458761:CTS458802 CJW458761:CJW458802 CAA458761:CAA458802 BQE458761:BQE458802 BGI458761:BGI458802 AWM458761:AWM458802 AMQ458761:AMQ458802 ACU458761:ACU458802 SY458761:SY458802 JC458761:JC458802 G458761:G458802 WVO393225:WVO393266 WLS393225:WLS393266 WBW393225:WBW393266 VSA393225:VSA393266 VIE393225:VIE393266 UYI393225:UYI393266 UOM393225:UOM393266 UEQ393225:UEQ393266 TUU393225:TUU393266 TKY393225:TKY393266 TBC393225:TBC393266 SRG393225:SRG393266 SHK393225:SHK393266 RXO393225:RXO393266 RNS393225:RNS393266 RDW393225:RDW393266 QUA393225:QUA393266 QKE393225:QKE393266 QAI393225:QAI393266 PQM393225:PQM393266 PGQ393225:PGQ393266 OWU393225:OWU393266 OMY393225:OMY393266 ODC393225:ODC393266 NTG393225:NTG393266 NJK393225:NJK393266 MZO393225:MZO393266 MPS393225:MPS393266 MFW393225:MFW393266 LWA393225:LWA393266 LME393225:LME393266 LCI393225:LCI393266 KSM393225:KSM393266 KIQ393225:KIQ393266 JYU393225:JYU393266 JOY393225:JOY393266 JFC393225:JFC393266 IVG393225:IVG393266 ILK393225:ILK393266 IBO393225:IBO393266 HRS393225:HRS393266 HHW393225:HHW393266 GYA393225:GYA393266 GOE393225:GOE393266 GEI393225:GEI393266 FUM393225:FUM393266 FKQ393225:FKQ393266 FAU393225:FAU393266 EQY393225:EQY393266 EHC393225:EHC393266 DXG393225:DXG393266 DNK393225:DNK393266 DDO393225:DDO393266 CTS393225:CTS393266 CJW393225:CJW393266 CAA393225:CAA393266 BQE393225:BQE393266 BGI393225:BGI393266 AWM393225:AWM393266 AMQ393225:AMQ393266 ACU393225:ACU393266 SY393225:SY393266 JC393225:JC393266 G393225:G393266 WVO327689:WVO327730 WLS327689:WLS327730 WBW327689:WBW327730 VSA327689:VSA327730 VIE327689:VIE327730 UYI327689:UYI327730 UOM327689:UOM327730 UEQ327689:UEQ327730 TUU327689:TUU327730 TKY327689:TKY327730 TBC327689:TBC327730 SRG327689:SRG327730 SHK327689:SHK327730 RXO327689:RXO327730 RNS327689:RNS327730 RDW327689:RDW327730 QUA327689:QUA327730 QKE327689:QKE327730 QAI327689:QAI327730 PQM327689:PQM327730 PGQ327689:PGQ327730 OWU327689:OWU327730 OMY327689:OMY327730 ODC327689:ODC327730 NTG327689:NTG327730 NJK327689:NJK327730 MZO327689:MZO327730 MPS327689:MPS327730 MFW327689:MFW327730 LWA327689:LWA327730 LME327689:LME327730 LCI327689:LCI327730 KSM327689:KSM327730 KIQ327689:KIQ327730 JYU327689:JYU327730 JOY327689:JOY327730 JFC327689:JFC327730 IVG327689:IVG327730 ILK327689:ILK327730 IBO327689:IBO327730 HRS327689:HRS327730 HHW327689:HHW327730 GYA327689:GYA327730 GOE327689:GOE327730 GEI327689:GEI327730 FUM327689:FUM327730 FKQ327689:FKQ327730 FAU327689:FAU327730 EQY327689:EQY327730 EHC327689:EHC327730 DXG327689:DXG327730 DNK327689:DNK327730 DDO327689:DDO327730 CTS327689:CTS327730 CJW327689:CJW327730 CAA327689:CAA327730 BQE327689:BQE327730 BGI327689:BGI327730 AWM327689:AWM327730 AMQ327689:AMQ327730 ACU327689:ACU327730 SY327689:SY327730 JC327689:JC327730 G327689:G327730 WVO262153:WVO262194 WLS262153:WLS262194 WBW262153:WBW262194 VSA262153:VSA262194 VIE262153:VIE262194 UYI262153:UYI262194 UOM262153:UOM262194 UEQ262153:UEQ262194 TUU262153:TUU262194 TKY262153:TKY262194 TBC262153:TBC262194 SRG262153:SRG262194 SHK262153:SHK262194 RXO262153:RXO262194 RNS262153:RNS262194 RDW262153:RDW262194 QUA262153:QUA262194 QKE262153:QKE262194 QAI262153:QAI262194 PQM262153:PQM262194 PGQ262153:PGQ262194 OWU262153:OWU262194 OMY262153:OMY262194 ODC262153:ODC262194 NTG262153:NTG262194 NJK262153:NJK262194 MZO262153:MZO262194 MPS262153:MPS262194 MFW262153:MFW262194 LWA262153:LWA262194 LME262153:LME262194 LCI262153:LCI262194 KSM262153:KSM262194 KIQ262153:KIQ262194 JYU262153:JYU262194 JOY262153:JOY262194 JFC262153:JFC262194 IVG262153:IVG262194 ILK262153:ILK262194 IBO262153:IBO262194 HRS262153:HRS262194 HHW262153:HHW262194 GYA262153:GYA262194 GOE262153:GOE262194 GEI262153:GEI262194 FUM262153:FUM262194 FKQ262153:FKQ262194 FAU262153:FAU262194 EQY262153:EQY262194 EHC262153:EHC262194 DXG262153:DXG262194 DNK262153:DNK262194 DDO262153:DDO262194 CTS262153:CTS262194 CJW262153:CJW262194 CAA262153:CAA262194 BQE262153:BQE262194 BGI262153:BGI262194 AWM262153:AWM262194 AMQ262153:AMQ262194 ACU262153:ACU262194 SY262153:SY262194 JC262153:JC262194 G262153:G262194 WVO196617:WVO196658 WLS196617:WLS196658 WBW196617:WBW196658 VSA196617:VSA196658 VIE196617:VIE196658 UYI196617:UYI196658 UOM196617:UOM196658 UEQ196617:UEQ196658 TUU196617:TUU196658 TKY196617:TKY196658 TBC196617:TBC196658 SRG196617:SRG196658 SHK196617:SHK196658 RXO196617:RXO196658 RNS196617:RNS196658 RDW196617:RDW196658 QUA196617:QUA196658 QKE196617:QKE196658 QAI196617:QAI196658 PQM196617:PQM196658 PGQ196617:PGQ196658 OWU196617:OWU196658 OMY196617:OMY196658 ODC196617:ODC196658 NTG196617:NTG196658 NJK196617:NJK196658 MZO196617:MZO196658 MPS196617:MPS196658 MFW196617:MFW196658 LWA196617:LWA196658 LME196617:LME196658 LCI196617:LCI196658 KSM196617:KSM196658 KIQ196617:KIQ196658 JYU196617:JYU196658 JOY196617:JOY196658 JFC196617:JFC196658 IVG196617:IVG196658 ILK196617:ILK196658 IBO196617:IBO196658 HRS196617:HRS196658 HHW196617:HHW196658 GYA196617:GYA196658 GOE196617:GOE196658 GEI196617:GEI196658 FUM196617:FUM196658 FKQ196617:FKQ196658 FAU196617:FAU196658 EQY196617:EQY196658 EHC196617:EHC196658 DXG196617:DXG196658 DNK196617:DNK196658 DDO196617:DDO196658 CTS196617:CTS196658 CJW196617:CJW196658 CAA196617:CAA196658 BQE196617:BQE196658 BGI196617:BGI196658 AWM196617:AWM196658 AMQ196617:AMQ196658 ACU196617:ACU196658 SY196617:SY196658 JC196617:JC196658 G196617:G196658 WVO131081:WVO131122 WLS131081:WLS131122 WBW131081:WBW131122 VSA131081:VSA131122 VIE131081:VIE131122 UYI131081:UYI131122 UOM131081:UOM131122 UEQ131081:UEQ131122 TUU131081:TUU131122 TKY131081:TKY131122 TBC131081:TBC131122 SRG131081:SRG131122 SHK131081:SHK131122 RXO131081:RXO131122 RNS131081:RNS131122 RDW131081:RDW131122 QUA131081:QUA131122 QKE131081:QKE131122 QAI131081:QAI131122 PQM131081:PQM131122 PGQ131081:PGQ131122 OWU131081:OWU131122 OMY131081:OMY131122 ODC131081:ODC131122 NTG131081:NTG131122 NJK131081:NJK131122 MZO131081:MZO131122 MPS131081:MPS131122 MFW131081:MFW131122 LWA131081:LWA131122 LME131081:LME131122 LCI131081:LCI131122 KSM131081:KSM131122 KIQ131081:KIQ131122 JYU131081:JYU131122 JOY131081:JOY131122 JFC131081:JFC131122 IVG131081:IVG131122 ILK131081:ILK131122 IBO131081:IBO131122 HRS131081:HRS131122 HHW131081:HHW131122 GYA131081:GYA131122 GOE131081:GOE131122 GEI131081:GEI131122 FUM131081:FUM131122 FKQ131081:FKQ131122 FAU131081:FAU131122 EQY131081:EQY131122 EHC131081:EHC131122 DXG131081:DXG131122 DNK131081:DNK131122 DDO131081:DDO131122 CTS131081:CTS131122 CJW131081:CJW131122 CAA131081:CAA131122 BQE131081:BQE131122 BGI131081:BGI131122 AWM131081:AWM131122 AMQ131081:AMQ131122 ACU131081:ACU131122 SY131081:SY131122 JC131081:JC131122 G131081:G131122 WVO65545:WVO65586 WLS65545:WLS65586 WBW65545:WBW65586 VSA65545:VSA65586 VIE65545:VIE65586 UYI65545:UYI65586 UOM65545:UOM65586 UEQ65545:UEQ65586 TUU65545:TUU65586 TKY65545:TKY65586 TBC65545:TBC65586 SRG65545:SRG65586 SHK65545:SHK65586 RXO65545:RXO65586 RNS65545:RNS65586 RDW65545:RDW65586 QUA65545:QUA65586 QKE65545:QKE65586 QAI65545:QAI65586 PQM65545:PQM65586 PGQ65545:PGQ65586 OWU65545:OWU65586 OMY65545:OMY65586 ODC65545:ODC65586 NTG65545:NTG65586 NJK65545:NJK65586 MZO65545:MZO65586 MPS65545:MPS65586 MFW65545:MFW65586 LWA65545:LWA65586 LME65545:LME65586 LCI65545:LCI65586 KSM65545:KSM65586 KIQ65545:KIQ65586 JYU65545:JYU65586 JOY65545:JOY65586 JFC65545:JFC65586 IVG65545:IVG65586 ILK65545:ILK65586 IBO65545:IBO65586 HRS65545:HRS65586 HHW65545:HHW65586 GYA65545:GYA65586 GOE65545:GOE65586 GEI65545:GEI65586 FUM65545:FUM65586 FKQ65545:FKQ65586 FAU65545:FAU65586 EQY65545:EQY65586 EHC65545:EHC65586 DXG65545:DXG65586 DNK65545:DNK65586 DDO65545:DDO65586 CTS65545:CTS65586 CJW65545:CJW65586 CAA65545:CAA65586 BQE65545:BQE65586 BGI65545:BGI65586 AWM65545:AWM65586 AMQ65545:AMQ65586 ACU65545:ACU65586 SY65545:SY65586 JC65545:JC65586 G65545:G65586 WVO9:WVO50 WLS9:WLS50 WBW9:WBW50 VSA9:VSA50 VIE9:VIE50 UYI9:UYI50 UOM9:UOM50 UEQ9:UEQ50 TUU9:TUU50 TKY9:TKY50 TBC9:TBC50 SRG9:SRG50 SHK9:SHK50 RXO9:RXO50 RNS9:RNS50 RDW9:RDW50 QUA9:QUA50 QKE9:QKE50 QAI9:QAI50 PQM9:PQM50 PGQ9:PGQ50 OWU9:OWU50 OMY9:OMY50 ODC9:ODC50 NTG9:NTG50 NJK9:NJK50 MZO9:MZO50 MPS9:MPS50 MFW9:MFW50 LWA9:LWA50 LME9:LME50 LCI9:LCI50 KSM9:KSM50 KIQ9:KIQ50 JYU9:JYU50 JOY9:JOY50 JFC9:JFC50 IVG9:IVG50 ILK9:ILK50 IBO9:IBO50 HRS9:HRS50 HHW9:HHW50 GYA9:GYA50 GOE9:GOE50 GEI9:GEI50 FUM9:FUM50 FKQ9:FKQ50 FAU9:FAU50 EQY9:EQY50 EHC9:EHC50 DXG9:DXG50 DNK9:DNK50 DDO9:DDO50 CTS9:CTS50 CJW9:CJW50 CAA9:CAA50 BQE9:BQE50 BGI9:BGI50 AWM9:AWM50 AMQ9:AMQ50 ACU9:ACU50 SY9:SY50 JC9:JC50">
      <formula1>$G$64:$G$155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M983050:WVM983090 E26:E50 E10:E14 WLQ983050:WLQ983090 WBU983050:WBU983090 VRY983050:VRY983090 VIC983050:VIC983090 UYG983050:UYG983090 UOK983050:UOK983090 UEO983050:UEO983090 TUS983050:TUS983090 TKW983050:TKW983090 TBA983050:TBA983090 SRE983050:SRE983090 SHI983050:SHI983090 RXM983050:RXM983090 RNQ983050:RNQ983090 RDU983050:RDU983090 QTY983050:QTY983090 QKC983050:QKC983090 QAG983050:QAG983090 PQK983050:PQK983090 PGO983050:PGO983090 OWS983050:OWS983090 OMW983050:OMW983090 ODA983050:ODA983090 NTE983050:NTE983090 NJI983050:NJI983090 MZM983050:MZM983090 MPQ983050:MPQ983090 MFU983050:MFU983090 LVY983050:LVY983090 LMC983050:LMC983090 LCG983050:LCG983090 KSK983050:KSK983090 KIO983050:KIO983090 JYS983050:JYS983090 JOW983050:JOW983090 JFA983050:JFA983090 IVE983050:IVE983090 ILI983050:ILI983090 IBM983050:IBM983090 HRQ983050:HRQ983090 HHU983050:HHU983090 GXY983050:GXY983090 GOC983050:GOC983090 GEG983050:GEG983090 FUK983050:FUK983090 FKO983050:FKO983090 FAS983050:FAS983090 EQW983050:EQW983090 EHA983050:EHA983090 DXE983050:DXE983090 DNI983050:DNI983090 DDM983050:DDM983090 CTQ983050:CTQ983090 CJU983050:CJU983090 BZY983050:BZY983090 BQC983050:BQC983090 BGG983050:BGG983090 AWK983050:AWK983090 AMO983050:AMO983090 ACS983050:ACS983090 SW983050:SW983090 JA983050:JA983090 E983050:E983090 WVM917514:WVM917554 WLQ917514:WLQ917554 WBU917514:WBU917554 VRY917514:VRY917554 VIC917514:VIC917554 UYG917514:UYG917554 UOK917514:UOK917554 UEO917514:UEO917554 TUS917514:TUS917554 TKW917514:TKW917554 TBA917514:TBA917554 SRE917514:SRE917554 SHI917514:SHI917554 RXM917514:RXM917554 RNQ917514:RNQ917554 RDU917514:RDU917554 QTY917514:QTY917554 QKC917514:QKC917554 QAG917514:QAG917554 PQK917514:PQK917554 PGO917514:PGO917554 OWS917514:OWS917554 OMW917514:OMW917554 ODA917514:ODA917554 NTE917514:NTE917554 NJI917514:NJI917554 MZM917514:MZM917554 MPQ917514:MPQ917554 MFU917514:MFU917554 LVY917514:LVY917554 LMC917514:LMC917554 LCG917514:LCG917554 KSK917514:KSK917554 KIO917514:KIO917554 JYS917514:JYS917554 JOW917514:JOW917554 JFA917514:JFA917554 IVE917514:IVE917554 ILI917514:ILI917554 IBM917514:IBM917554 HRQ917514:HRQ917554 HHU917514:HHU917554 GXY917514:GXY917554 GOC917514:GOC917554 GEG917514:GEG917554 FUK917514:FUK917554 FKO917514:FKO917554 FAS917514:FAS917554 EQW917514:EQW917554 EHA917514:EHA917554 DXE917514:DXE917554 DNI917514:DNI917554 DDM917514:DDM917554 CTQ917514:CTQ917554 CJU917514:CJU917554 BZY917514:BZY917554 BQC917514:BQC917554 BGG917514:BGG917554 AWK917514:AWK917554 AMO917514:AMO917554 ACS917514:ACS917554 SW917514:SW917554 JA917514:JA917554 E917514:E917554 WVM851978:WVM852018 WLQ851978:WLQ852018 WBU851978:WBU852018 VRY851978:VRY852018 VIC851978:VIC852018 UYG851978:UYG852018 UOK851978:UOK852018 UEO851978:UEO852018 TUS851978:TUS852018 TKW851978:TKW852018 TBA851978:TBA852018 SRE851978:SRE852018 SHI851978:SHI852018 RXM851978:RXM852018 RNQ851978:RNQ852018 RDU851978:RDU852018 QTY851978:QTY852018 QKC851978:QKC852018 QAG851978:QAG852018 PQK851978:PQK852018 PGO851978:PGO852018 OWS851978:OWS852018 OMW851978:OMW852018 ODA851978:ODA852018 NTE851978:NTE852018 NJI851978:NJI852018 MZM851978:MZM852018 MPQ851978:MPQ852018 MFU851978:MFU852018 LVY851978:LVY852018 LMC851978:LMC852018 LCG851978:LCG852018 KSK851978:KSK852018 KIO851978:KIO852018 JYS851978:JYS852018 JOW851978:JOW852018 JFA851978:JFA852018 IVE851978:IVE852018 ILI851978:ILI852018 IBM851978:IBM852018 HRQ851978:HRQ852018 HHU851978:HHU852018 GXY851978:GXY852018 GOC851978:GOC852018 GEG851978:GEG852018 FUK851978:FUK852018 FKO851978:FKO852018 FAS851978:FAS852018 EQW851978:EQW852018 EHA851978:EHA852018 DXE851978:DXE852018 DNI851978:DNI852018 DDM851978:DDM852018 CTQ851978:CTQ852018 CJU851978:CJU852018 BZY851978:BZY852018 BQC851978:BQC852018 BGG851978:BGG852018 AWK851978:AWK852018 AMO851978:AMO852018 ACS851978:ACS852018 SW851978:SW852018 JA851978:JA852018 E851978:E852018 WVM786442:WVM786482 WLQ786442:WLQ786482 WBU786442:WBU786482 VRY786442:VRY786482 VIC786442:VIC786482 UYG786442:UYG786482 UOK786442:UOK786482 UEO786442:UEO786482 TUS786442:TUS786482 TKW786442:TKW786482 TBA786442:TBA786482 SRE786442:SRE786482 SHI786442:SHI786482 RXM786442:RXM786482 RNQ786442:RNQ786482 RDU786442:RDU786482 QTY786442:QTY786482 QKC786442:QKC786482 QAG786442:QAG786482 PQK786442:PQK786482 PGO786442:PGO786482 OWS786442:OWS786482 OMW786442:OMW786482 ODA786442:ODA786482 NTE786442:NTE786482 NJI786442:NJI786482 MZM786442:MZM786482 MPQ786442:MPQ786482 MFU786442:MFU786482 LVY786442:LVY786482 LMC786442:LMC786482 LCG786442:LCG786482 KSK786442:KSK786482 KIO786442:KIO786482 JYS786442:JYS786482 JOW786442:JOW786482 JFA786442:JFA786482 IVE786442:IVE786482 ILI786442:ILI786482 IBM786442:IBM786482 HRQ786442:HRQ786482 HHU786442:HHU786482 GXY786442:GXY786482 GOC786442:GOC786482 GEG786442:GEG786482 FUK786442:FUK786482 FKO786442:FKO786482 FAS786442:FAS786482 EQW786442:EQW786482 EHA786442:EHA786482 DXE786442:DXE786482 DNI786442:DNI786482 DDM786442:DDM786482 CTQ786442:CTQ786482 CJU786442:CJU786482 BZY786442:BZY786482 BQC786442:BQC786482 BGG786442:BGG786482 AWK786442:AWK786482 AMO786442:AMO786482 ACS786442:ACS786482 SW786442:SW786482 JA786442:JA786482 E786442:E786482 WVM720906:WVM720946 WLQ720906:WLQ720946 WBU720906:WBU720946 VRY720906:VRY720946 VIC720906:VIC720946 UYG720906:UYG720946 UOK720906:UOK720946 UEO720906:UEO720946 TUS720906:TUS720946 TKW720906:TKW720946 TBA720906:TBA720946 SRE720906:SRE720946 SHI720906:SHI720946 RXM720906:RXM720946 RNQ720906:RNQ720946 RDU720906:RDU720946 QTY720906:QTY720946 QKC720906:QKC720946 QAG720906:QAG720946 PQK720906:PQK720946 PGO720906:PGO720946 OWS720906:OWS720946 OMW720906:OMW720946 ODA720906:ODA720946 NTE720906:NTE720946 NJI720906:NJI720946 MZM720906:MZM720946 MPQ720906:MPQ720946 MFU720906:MFU720946 LVY720906:LVY720946 LMC720906:LMC720946 LCG720906:LCG720946 KSK720906:KSK720946 KIO720906:KIO720946 JYS720906:JYS720946 JOW720906:JOW720946 JFA720906:JFA720946 IVE720906:IVE720946 ILI720906:ILI720946 IBM720906:IBM720946 HRQ720906:HRQ720946 HHU720906:HHU720946 GXY720906:GXY720946 GOC720906:GOC720946 GEG720906:GEG720946 FUK720906:FUK720946 FKO720906:FKO720946 FAS720906:FAS720946 EQW720906:EQW720946 EHA720906:EHA720946 DXE720906:DXE720946 DNI720906:DNI720946 DDM720906:DDM720946 CTQ720906:CTQ720946 CJU720906:CJU720946 BZY720906:BZY720946 BQC720906:BQC720946 BGG720906:BGG720946 AWK720906:AWK720946 AMO720906:AMO720946 ACS720906:ACS720946 SW720906:SW720946 JA720906:JA720946 E720906:E720946 WVM655370:WVM655410 WLQ655370:WLQ655410 WBU655370:WBU655410 VRY655370:VRY655410 VIC655370:VIC655410 UYG655370:UYG655410 UOK655370:UOK655410 UEO655370:UEO655410 TUS655370:TUS655410 TKW655370:TKW655410 TBA655370:TBA655410 SRE655370:SRE655410 SHI655370:SHI655410 RXM655370:RXM655410 RNQ655370:RNQ655410 RDU655370:RDU655410 QTY655370:QTY655410 QKC655370:QKC655410 QAG655370:QAG655410 PQK655370:PQK655410 PGO655370:PGO655410 OWS655370:OWS655410 OMW655370:OMW655410 ODA655370:ODA655410 NTE655370:NTE655410 NJI655370:NJI655410 MZM655370:MZM655410 MPQ655370:MPQ655410 MFU655370:MFU655410 LVY655370:LVY655410 LMC655370:LMC655410 LCG655370:LCG655410 KSK655370:KSK655410 KIO655370:KIO655410 JYS655370:JYS655410 JOW655370:JOW655410 JFA655370:JFA655410 IVE655370:IVE655410 ILI655370:ILI655410 IBM655370:IBM655410 HRQ655370:HRQ655410 HHU655370:HHU655410 GXY655370:GXY655410 GOC655370:GOC655410 GEG655370:GEG655410 FUK655370:FUK655410 FKO655370:FKO655410 FAS655370:FAS655410 EQW655370:EQW655410 EHA655370:EHA655410 DXE655370:DXE655410 DNI655370:DNI655410 DDM655370:DDM655410 CTQ655370:CTQ655410 CJU655370:CJU655410 BZY655370:BZY655410 BQC655370:BQC655410 BGG655370:BGG655410 AWK655370:AWK655410 AMO655370:AMO655410 ACS655370:ACS655410 SW655370:SW655410 JA655370:JA655410 E655370:E655410 WVM589834:WVM589874 WLQ589834:WLQ589874 WBU589834:WBU589874 VRY589834:VRY589874 VIC589834:VIC589874 UYG589834:UYG589874 UOK589834:UOK589874 UEO589834:UEO589874 TUS589834:TUS589874 TKW589834:TKW589874 TBA589834:TBA589874 SRE589834:SRE589874 SHI589834:SHI589874 RXM589834:RXM589874 RNQ589834:RNQ589874 RDU589834:RDU589874 QTY589834:QTY589874 QKC589834:QKC589874 QAG589834:QAG589874 PQK589834:PQK589874 PGO589834:PGO589874 OWS589834:OWS589874 OMW589834:OMW589874 ODA589834:ODA589874 NTE589834:NTE589874 NJI589834:NJI589874 MZM589834:MZM589874 MPQ589834:MPQ589874 MFU589834:MFU589874 LVY589834:LVY589874 LMC589834:LMC589874 LCG589834:LCG589874 KSK589834:KSK589874 KIO589834:KIO589874 JYS589834:JYS589874 JOW589834:JOW589874 JFA589834:JFA589874 IVE589834:IVE589874 ILI589834:ILI589874 IBM589834:IBM589874 HRQ589834:HRQ589874 HHU589834:HHU589874 GXY589834:GXY589874 GOC589834:GOC589874 GEG589834:GEG589874 FUK589834:FUK589874 FKO589834:FKO589874 FAS589834:FAS589874 EQW589834:EQW589874 EHA589834:EHA589874 DXE589834:DXE589874 DNI589834:DNI589874 DDM589834:DDM589874 CTQ589834:CTQ589874 CJU589834:CJU589874 BZY589834:BZY589874 BQC589834:BQC589874 BGG589834:BGG589874 AWK589834:AWK589874 AMO589834:AMO589874 ACS589834:ACS589874 SW589834:SW589874 JA589834:JA589874 E589834:E589874 WVM524298:WVM524338 WLQ524298:WLQ524338 WBU524298:WBU524338 VRY524298:VRY524338 VIC524298:VIC524338 UYG524298:UYG524338 UOK524298:UOK524338 UEO524298:UEO524338 TUS524298:TUS524338 TKW524298:TKW524338 TBA524298:TBA524338 SRE524298:SRE524338 SHI524298:SHI524338 RXM524298:RXM524338 RNQ524298:RNQ524338 RDU524298:RDU524338 QTY524298:QTY524338 QKC524298:QKC524338 QAG524298:QAG524338 PQK524298:PQK524338 PGO524298:PGO524338 OWS524298:OWS524338 OMW524298:OMW524338 ODA524298:ODA524338 NTE524298:NTE524338 NJI524298:NJI524338 MZM524298:MZM524338 MPQ524298:MPQ524338 MFU524298:MFU524338 LVY524298:LVY524338 LMC524298:LMC524338 LCG524298:LCG524338 KSK524298:KSK524338 KIO524298:KIO524338 JYS524298:JYS524338 JOW524298:JOW524338 JFA524298:JFA524338 IVE524298:IVE524338 ILI524298:ILI524338 IBM524298:IBM524338 HRQ524298:HRQ524338 HHU524298:HHU524338 GXY524298:GXY524338 GOC524298:GOC524338 GEG524298:GEG524338 FUK524298:FUK524338 FKO524298:FKO524338 FAS524298:FAS524338 EQW524298:EQW524338 EHA524298:EHA524338 DXE524298:DXE524338 DNI524298:DNI524338 DDM524298:DDM524338 CTQ524298:CTQ524338 CJU524298:CJU524338 BZY524298:BZY524338 BQC524298:BQC524338 BGG524298:BGG524338 AWK524298:AWK524338 AMO524298:AMO524338 ACS524298:ACS524338 SW524298:SW524338 JA524298:JA524338 E524298:E524338 WVM458762:WVM458802 WLQ458762:WLQ458802 WBU458762:WBU458802 VRY458762:VRY458802 VIC458762:VIC458802 UYG458762:UYG458802 UOK458762:UOK458802 UEO458762:UEO458802 TUS458762:TUS458802 TKW458762:TKW458802 TBA458762:TBA458802 SRE458762:SRE458802 SHI458762:SHI458802 RXM458762:RXM458802 RNQ458762:RNQ458802 RDU458762:RDU458802 QTY458762:QTY458802 QKC458762:QKC458802 QAG458762:QAG458802 PQK458762:PQK458802 PGO458762:PGO458802 OWS458762:OWS458802 OMW458762:OMW458802 ODA458762:ODA458802 NTE458762:NTE458802 NJI458762:NJI458802 MZM458762:MZM458802 MPQ458762:MPQ458802 MFU458762:MFU458802 LVY458762:LVY458802 LMC458762:LMC458802 LCG458762:LCG458802 KSK458762:KSK458802 KIO458762:KIO458802 JYS458762:JYS458802 JOW458762:JOW458802 JFA458762:JFA458802 IVE458762:IVE458802 ILI458762:ILI458802 IBM458762:IBM458802 HRQ458762:HRQ458802 HHU458762:HHU458802 GXY458762:GXY458802 GOC458762:GOC458802 GEG458762:GEG458802 FUK458762:FUK458802 FKO458762:FKO458802 FAS458762:FAS458802 EQW458762:EQW458802 EHA458762:EHA458802 DXE458762:DXE458802 DNI458762:DNI458802 DDM458762:DDM458802 CTQ458762:CTQ458802 CJU458762:CJU458802 BZY458762:BZY458802 BQC458762:BQC458802 BGG458762:BGG458802 AWK458762:AWK458802 AMO458762:AMO458802 ACS458762:ACS458802 SW458762:SW458802 JA458762:JA458802 E458762:E458802 WVM393226:WVM393266 WLQ393226:WLQ393266 WBU393226:WBU393266 VRY393226:VRY393266 VIC393226:VIC393266 UYG393226:UYG393266 UOK393226:UOK393266 UEO393226:UEO393266 TUS393226:TUS393266 TKW393226:TKW393266 TBA393226:TBA393266 SRE393226:SRE393266 SHI393226:SHI393266 RXM393226:RXM393266 RNQ393226:RNQ393266 RDU393226:RDU393266 QTY393226:QTY393266 QKC393226:QKC393266 QAG393226:QAG393266 PQK393226:PQK393266 PGO393226:PGO393266 OWS393226:OWS393266 OMW393226:OMW393266 ODA393226:ODA393266 NTE393226:NTE393266 NJI393226:NJI393266 MZM393226:MZM393266 MPQ393226:MPQ393266 MFU393226:MFU393266 LVY393226:LVY393266 LMC393226:LMC393266 LCG393226:LCG393266 KSK393226:KSK393266 KIO393226:KIO393266 JYS393226:JYS393266 JOW393226:JOW393266 JFA393226:JFA393266 IVE393226:IVE393266 ILI393226:ILI393266 IBM393226:IBM393266 HRQ393226:HRQ393266 HHU393226:HHU393266 GXY393226:GXY393266 GOC393226:GOC393266 GEG393226:GEG393266 FUK393226:FUK393266 FKO393226:FKO393266 FAS393226:FAS393266 EQW393226:EQW393266 EHA393226:EHA393266 DXE393226:DXE393266 DNI393226:DNI393266 DDM393226:DDM393266 CTQ393226:CTQ393266 CJU393226:CJU393266 BZY393226:BZY393266 BQC393226:BQC393266 BGG393226:BGG393266 AWK393226:AWK393266 AMO393226:AMO393266 ACS393226:ACS393266 SW393226:SW393266 JA393226:JA393266 E393226:E393266 WVM327690:WVM327730 WLQ327690:WLQ327730 WBU327690:WBU327730 VRY327690:VRY327730 VIC327690:VIC327730 UYG327690:UYG327730 UOK327690:UOK327730 UEO327690:UEO327730 TUS327690:TUS327730 TKW327690:TKW327730 TBA327690:TBA327730 SRE327690:SRE327730 SHI327690:SHI327730 RXM327690:RXM327730 RNQ327690:RNQ327730 RDU327690:RDU327730 QTY327690:QTY327730 QKC327690:QKC327730 QAG327690:QAG327730 PQK327690:PQK327730 PGO327690:PGO327730 OWS327690:OWS327730 OMW327690:OMW327730 ODA327690:ODA327730 NTE327690:NTE327730 NJI327690:NJI327730 MZM327690:MZM327730 MPQ327690:MPQ327730 MFU327690:MFU327730 LVY327690:LVY327730 LMC327690:LMC327730 LCG327690:LCG327730 KSK327690:KSK327730 KIO327690:KIO327730 JYS327690:JYS327730 JOW327690:JOW327730 JFA327690:JFA327730 IVE327690:IVE327730 ILI327690:ILI327730 IBM327690:IBM327730 HRQ327690:HRQ327730 HHU327690:HHU327730 GXY327690:GXY327730 GOC327690:GOC327730 GEG327690:GEG327730 FUK327690:FUK327730 FKO327690:FKO327730 FAS327690:FAS327730 EQW327690:EQW327730 EHA327690:EHA327730 DXE327690:DXE327730 DNI327690:DNI327730 DDM327690:DDM327730 CTQ327690:CTQ327730 CJU327690:CJU327730 BZY327690:BZY327730 BQC327690:BQC327730 BGG327690:BGG327730 AWK327690:AWK327730 AMO327690:AMO327730 ACS327690:ACS327730 SW327690:SW327730 JA327690:JA327730 E327690:E327730 WVM262154:WVM262194 WLQ262154:WLQ262194 WBU262154:WBU262194 VRY262154:VRY262194 VIC262154:VIC262194 UYG262154:UYG262194 UOK262154:UOK262194 UEO262154:UEO262194 TUS262154:TUS262194 TKW262154:TKW262194 TBA262154:TBA262194 SRE262154:SRE262194 SHI262154:SHI262194 RXM262154:RXM262194 RNQ262154:RNQ262194 RDU262154:RDU262194 QTY262154:QTY262194 QKC262154:QKC262194 QAG262154:QAG262194 PQK262154:PQK262194 PGO262154:PGO262194 OWS262154:OWS262194 OMW262154:OMW262194 ODA262154:ODA262194 NTE262154:NTE262194 NJI262154:NJI262194 MZM262154:MZM262194 MPQ262154:MPQ262194 MFU262154:MFU262194 LVY262154:LVY262194 LMC262154:LMC262194 LCG262154:LCG262194 KSK262154:KSK262194 KIO262154:KIO262194 JYS262154:JYS262194 JOW262154:JOW262194 JFA262154:JFA262194 IVE262154:IVE262194 ILI262154:ILI262194 IBM262154:IBM262194 HRQ262154:HRQ262194 HHU262154:HHU262194 GXY262154:GXY262194 GOC262154:GOC262194 GEG262154:GEG262194 FUK262154:FUK262194 FKO262154:FKO262194 FAS262154:FAS262194 EQW262154:EQW262194 EHA262154:EHA262194 DXE262154:DXE262194 DNI262154:DNI262194 DDM262154:DDM262194 CTQ262154:CTQ262194 CJU262154:CJU262194 BZY262154:BZY262194 BQC262154:BQC262194 BGG262154:BGG262194 AWK262154:AWK262194 AMO262154:AMO262194 ACS262154:ACS262194 SW262154:SW262194 JA262154:JA262194 E262154:E262194 WVM196618:WVM196658 WLQ196618:WLQ196658 WBU196618:WBU196658 VRY196618:VRY196658 VIC196618:VIC196658 UYG196618:UYG196658 UOK196618:UOK196658 UEO196618:UEO196658 TUS196618:TUS196658 TKW196618:TKW196658 TBA196618:TBA196658 SRE196618:SRE196658 SHI196618:SHI196658 RXM196618:RXM196658 RNQ196618:RNQ196658 RDU196618:RDU196658 QTY196618:QTY196658 QKC196618:QKC196658 QAG196618:QAG196658 PQK196618:PQK196658 PGO196618:PGO196658 OWS196618:OWS196658 OMW196618:OMW196658 ODA196618:ODA196658 NTE196618:NTE196658 NJI196618:NJI196658 MZM196618:MZM196658 MPQ196618:MPQ196658 MFU196618:MFU196658 LVY196618:LVY196658 LMC196618:LMC196658 LCG196618:LCG196658 KSK196618:KSK196658 KIO196618:KIO196658 JYS196618:JYS196658 JOW196618:JOW196658 JFA196618:JFA196658 IVE196618:IVE196658 ILI196618:ILI196658 IBM196618:IBM196658 HRQ196618:HRQ196658 HHU196618:HHU196658 GXY196618:GXY196658 GOC196618:GOC196658 GEG196618:GEG196658 FUK196618:FUK196658 FKO196618:FKO196658 FAS196618:FAS196658 EQW196618:EQW196658 EHA196618:EHA196658 DXE196618:DXE196658 DNI196618:DNI196658 DDM196618:DDM196658 CTQ196618:CTQ196658 CJU196618:CJU196658 BZY196618:BZY196658 BQC196618:BQC196658 BGG196618:BGG196658 AWK196618:AWK196658 AMO196618:AMO196658 ACS196618:ACS196658 SW196618:SW196658 JA196618:JA196658 E196618:E196658 WVM131082:WVM131122 WLQ131082:WLQ131122 WBU131082:WBU131122 VRY131082:VRY131122 VIC131082:VIC131122 UYG131082:UYG131122 UOK131082:UOK131122 UEO131082:UEO131122 TUS131082:TUS131122 TKW131082:TKW131122 TBA131082:TBA131122 SRE131082:SRE131122 SHI131082:SHI131122 RXM131082:RXM131122 RNQ131082:RNQ131122 RDU131082:RDU131122 QTY131082:QTY131122 QKC131082:QKC131122 QAG131082:QAG131122 PQK131082:PQK131122 PGO131082:PGO131122 OWS131082:OWS131122 OMW131082:OMW131122 ODA131082:ODA131122 NTE131082:NTE131122 NJI131082:NJI131122 MZM131082:MZM131122 MPQ131082:MPQ131122 MFU131082:MFU131122 LVY131082:LVY131122 LMC131082:LMC131122 LCG131082:LCG131122 KSK131082:KSK131122 KIO131082:KIO131122 JYS131082:JYS131122 JOW131082:JOW131122 JFA131082:JFA131122 IVE131082:IVE131122 ILI131082:ILI131122 IBM131082:IBM131122 HRQ131082:HRQ131122 HHU131082:HHU131122 GXY131082:GXY131122 GOC131082:GOC131122 GEG131082:GEG131122 FUK131082:FUK131122 FKO131082:FKO131122 FAS131082:FAS131122 EQW131082:EQW131122 EHA131082:EHA131122 DXE131082:DXE131122 DNI131082:DNI131122 DDM131082:DDM131122 CTQ131082:CTQ131122 CJU131082:CJU131122 BZY131082:BZY131122 BQC131082:BQC131122 BGG131082:BGG131122 AWK131082:AWK131122 AMO131082:AMO131122 ACS131082:ACS131122 SW131082:SW131122 JA131082:JA131122 E131082:E131122 WVM65546:WVM65586 WLQ65546:WLQ65586 WBU65546:WBU65586 VRY65546:VRY65586 VIC65546:VIC65586 UYG65546:UYG65586 UOK65546:UOK65586 UEO65546:UEO65586 TUS65546:TUS65586 TKW65546:TKW65586 TBA65546:TBA65586 SRE65546:SRE65586 SHI65546:SHI65586 RXM65546:RXM65586 RNQ65546:RNQ65586 RDU65546:RDU65586 QTY65546:QTY65586 QKC65546:QKC65586 QAG65546:QAG65586 PQK65546:PQK65586 PGO65546:PGO65586 OWS65546:OWS65586 OMW65546:OMW65586 ODA65546:ODA65586 NTE65546:NTE65586 NJI65546:NJI65586 MZM65546:MZM65586 MPQ65546:MPQ65586 MFU65546:MFU65586 LVY65546:LVY65586 LMC65546:LMC65586 LCG65546:LCG65586 KSK65546:KSK65586 KIO65546:KIO65586 JYS65546:JYS65586 JOW65546:JOW65586 JFA65546:JFA65586 IVE65546:IVE65586 ILI65546:ILI65586 IBM65546:IBM65586 HRQ65546:HRQ65586 HHU65546:HHU65586 GXY65546:GXY65586 GOC65546:GOC65586 GEG65546:GEG65586 FUK65546:FUK65586 FKO65546:FKO65586 FAS65546:FAS65586 EQW65546:EQW65586 EHA65546:EHA65586 DXE65546:DXE65586 DNI65546:DNI65586 DDM65546:DDM65586 CTQ65546:CTQ65586 CJU65546:CJU65586 BZY65546:BZY65586 BQC65546:BQC65586 BGG65546:BGG65586 AWK65546:AWK65586 AMO65546:AMO65586 ACS65546:ACS65586 SW65546:SW65586 JA65546:JA65586 E65546:E65586 WVM10:WVM50 WLQ10:WLQ50 WBU10:WBU50 VRY10:VRY50 VIC10:VIC50 UYG10:UYG50 UOK10:UOK50 UEO10:UEO50 TUS10:TUS50 TKW10:TKW50 TBA10:TBA50 SRE10:SRE50 SHI10:SHI50 RXM10:RXM50 RNQ10:RNQ50 RDU10:RDU50 QTY10:QTY50 QKC10:QKC50 QAG10:QAG50 PQK10:PQK50 PGO10:PGO50 OWS10:OWS50 OMW10:OMW50 ODA10:ODA50 NTE10:NTE50 NJI10:NJI50 MZM10:MZM50 MPQ10:MPQ50 MFU10:MFU50 LVY10:LVY50 LMC10:LMC50 LCG10:LCG50 KSK10:KSK50 KIO10:KIO50 JYS10:JYS50 JOW10:JOW50 JFA10:JFA50 IVE10:IVE50 ILI10:ILI50 IBM10:IBM50 HRQ10:HRQ50 HHU10:HHU50 GXY10:GXY50 GOC10:GOC50 GEG10:GEG50 FUK10:FUK50 FKO10:FKO50 FAS10:FAS50 EQW10:EQW50 EHA10:EHA50 DXE10:DXE50 DNI10:DNI50 DDM10:DDM50 CTQ10:CTQ50 CJU10:CJU50 BZY10:BZY50 BQC10:BQC50 BGG10:BGG50 AWK10:AWK50 AMO10:AMO50 ACS10:ACS50 SW10:SW50 JA10:JA50">
      <formula1>"1, 2, 3"</formula1>
    </dataValidation>
    <dataValidation type="list" errorStyle="warning" allowBlank="1" showInputMessage="1" showErrorMessage="1" errorTitle="FERC ACCOUNT" error="This FERC Account is not included in the drop-down list. Is this the account you want to use?" sqref="WVL983049:WVL983090 D26:D50 D9:D14 WLP983049:WLP983090 WBT983049:WBT983090 VRX983049:VRX983090 VIB983049:VIB983090 UYF983049:UYF983090 UOJ983049:UOJ983090 UEN983049:UEN983090 TUR983049:TUR983090 TKV983049:TKV983090 TAZ983049:TAZ983090 SRD983049:SRD983090 SHH983049:SHH983090 RXL983049:RXL983090 RNP983049:RNP983090 RDT983049:RDT983090 QTX983049:QTX983090 QKB983049:QKB983090 QAF983049:QAF983090 PQJ983049:PQJ983090 PGN983049:PGN983090 OWR983049:OWR983090 OMV983049:OMV983090 OCZ983049:OCZ983090 NTD983049:NTD983090 NJH983049:NJH983090 MZL983049:MZL983090 MPP983049:MPP983090 MFT983049:MFT983090 LVX983049:LVX983090 LMB983049:LMB983090 LCF983049:LCF983090 KSJ983049:KSJ983090 KIN983049:KIN983090 JYR983049:JYR983090 JOV983049:JOV983090 JEZ983049:JEZ983090 IVD983049:IVD983090 ILH983049:ILH983090 IBL983049:IBL983090 HRP983049:HRP983090 HHT983049:HHT983090 GXX983049:GXX983090 GOB983049:GOB983090 GEF983049:GEF983090 FUJ983049:FUJ983090 FKN983049:FKN983090 FAR983049:FAR983090 EQV983049:EQV983090 EGZ983049:EGZ983090 DXD983049:DXD983090 DNH983049:DNH983090 DDL983049:DDL983090 CTP983049:CTP983090 CJT983049:CJT983090 BZX983049:BZX983090 BQB983049:BQB983090 BGF983049:BGF983090 AWJ983049:AWJ983090 AMN983049:AMN983090 ACR983049:ACR983090 SV983049:SV983090 IZ983049:IZ983090 D983049:D983090 WVL917513:WVL917554 WLP917513:WLP917554 WBT917513:WBT917554 VRX917513:VRX917554 VIB917513:VIB917554 UYF917513:UYF917554 UOJ917513:UOJ917554 UEN917513:UEN917554 TUR917513:TUR917554 TKV917513:TKV917554 TAZ917513:TAZ917554 SRD917513:SRD917554 SHH917513:SHH917554 RXL917513:RXL917554 RNP917513:RNP917554 RDT917513:RDT917554 QTX917513:QTX917554 QKB917513:QKB917554 QAF917513:QAF917554 PQJ917513:PQJ917554 PGN917513:PGN917554 OWR917513:OWR917554 OMV917513:OMV917554 OCZ917513:OCZ917554 NTD917513:NTD917554 NJH917513:NJH917554 MZL917513:MZL917554 MPP917513:MPP917554 MFT917513:MFT917554 LVX917513:LVX917554 LMB917513:LMB917554 LCF917513:LCF917554 KSJ917513:KSJ917554 KIN917513:KIN917554 JYR917513:JYR917554 JOV917513:JOV917554 JEZ917513:JEZ917554 IVD917513:IVD917554 ILH917513:ILH917554 IBL917513:IBL917554 HRP917513:HRP917554 HHT917513:HHT917554 GXX917513:GXX917554 GOB917513:GOB917554 GEF917513:GEF917554 FUJ917513:FUJ917554 FKN917513:FKN917554 FAR917513:FAR917554 EQV917513:EQV917554 EGZ917513:EGZ917554 DXD917513:DXD917554 DNH917513:DNH917554 DDL917513:DDL917554 CTP917513:CTP917554 CJT917513:CJT917554 BZX917513:BZX917554 BQB917513:BQB917554 BGF917513:BGF917554 AWJ917513:AWJ917554 AMN917513:AMN917554 ACR917513:ACR917554 SV917513:SV917554 IZ917513:IZ917554 D917513:D917554 WVL851977:WVL852018 WLP851977:WLP852018 WBT851977:WBT852018 VRX851977:VRX852018 VIB851977:VIB852018 UYF851977:UYF852018 UOJ851977:UOJ852018 UEN851977:UEN852018 TUR851977:TUR852018 TKV851977:TKV852018 TAZ851977:TAZ852018 SRD851977:SRD852018 SHH851977:SHH852018 RXL851977:RXL852018 RNP851977:RNP852018 RDT851977:RDT852018 QTX851977:QTX852018 QKB851977:QKB852018 QAF851977:QAF852018 PQJ851977:PQJ852018 PGN851977:PGN852018 OWR851977:OWR852018 OMV851977:OMV852018 OCZ851977:OCZ852018 NTD851977:NTD852018 NJH851977:NJH852018 MZL851977:MZL852018 MPP851977:MPP852018 MFT851977:MFT852018 LVX851977:LVX852018 LMB851977:LMB852018 LCF851977:LCF852018 KSJ851977:KSJ852018 KIN851977:KIN852018 JYR851977:JYR852018 JOV851977:JOV852018 JEZ851977:JEZ852018 IVD851977:IVD852018 ILH851977:ILH852018 IBL851977:IBL852018 HRP851977:HRP852018 HHT851977:HHT852018 GXX851977:GXX852018 GOB851977:GOB852018 GEF851977:GEF852018 FUJ851977:FUJ852018 FKN851977:FKN852018 FAR851977:FAR852018 EQV851977:EQV852018 EGZ851977:EGZ852018 DXD851977:DXD852018 DNH851977:DNH852018 DDL851977:DDL852018 CTP851977:CTP852018 CJT851977:CJT852018 BZX851977:BZX852018 BQB851977:BQB852018 BGF851977:BGF852018 AWJ851977:AWJ852018 AMN851977:AMN852018 ACR851977:ACR852018 SV851977:SV852018 IZ851977:IZ852018 D851977:D852018 WVL786441:WVL786482 WLP786441:WLP786482 WBT786441:WBT786482 VRX786441:VRX786482 VIB786441:VIB786482 UYF786441:UYF786482 UOJ786441:UOJ786482 UEN786441:UEN786482 TUR786441:TUR786482 TKV786441:TKV786482 TAZ786441:TAZ786482 SRD786441:SRD786482 SHH786441:SHH786482 RXL786441:RXL786482 RNP786441:RNP786482 RDT786441:RDT786482 QTX786441:QTX786482 QKB786441:QKB786482 QAF786441:QAF786482 PQJ786441:PQJ786482 PGN786441:PGN786482 OWR786441:OWR786482 OMV786441:OMV786482 OCZ786441:OCZ786482 NTD786441:NTD786482 NJH786441:NJH786482 MZL786441:MZL786482 MPP786441:MPP786482 MFT786441:MFT786482 LVX786441:LVX786482 LMB786441:LMB786482 LCF786441:LCF786482 KSJ786441:KSJ786482 KIN786441:KIN786482 JYR786441:JYR786482 JOV786441:JOV786482 JEZ786441:JEZ786482 IVD786441:IVD786482 ILH786441:ILH786482 IBL786441:IBL786482 HRP786441:HRP786482 HHT786441:HHT786482 GXX786441:GXX786482 GOB786441:GOB786482 GEF786441:GEF786482 FUJ786441:FUJ786482 FKN786441:FKN786482 FAR786441:FAR786482 EQV786441:EQV786482 EGZ786441:EGZ786482 DXD786441:DXD786482 DNH786441:DNH786482 DDL786441:DDL786482 CTP786441:CTP786482 CJT786441:CJT786482 BZX786441:BZX786482 BQB786441:BQB786482 BGF786441:BGF786482 AWJ786441:AWJ786482 AMN786441:AMN786482 ACR786441:ACR786482 SV786441:SV786482 IZ786441:IZ786482 D786441:D786482 WVL720905:WVL720946 WLP720905:WLP720946 WBT720905:WBT720946 VRX720905:VRX720946 VIB720905:VIB720946 UYF720905:UYF720946 UOJ720905:UOJ720946 UEN720905:UEN720946 TUR720905:TUR720946 TKV720905:TKV720946 TAZ720905:TAZ720946 SRD720905:SRD720946 SHH720905:SHH720946 RXL720905:RXL720946 RNP720905:RNP720946 RDT720905:RDT720946 QTX720905:QTX720946 QKB720905:QKB720946 QAF720905:QAF720946 PQJ720905:PQJ720946 PGN720905:PGN720946 OWR720905:OWR720946 OMV720905:OMV720946 OCZ720905:OCZ720946 NTD720905:NTD720946 NJH720905:NJH720946 MZL720905:MZL720946 MPP720905:MPP720946 MFT720905:MFT720946 LVX720905:LVX720946 LMB720905:LMB720946 LCF720905:LCF720946 KSJ720905:KSJ720946 KIN720905:KIN720946 JYR720905:JYR720946 JOV720905:JOV720946 JEZ720905:JEZ720946 IVD720905:IVD720946 ILH720905:ILH720946 IBL720905:IBL720946 HRP720905:HRP720946 HHT720905:HHT720946 GXX720905:GXX720946 GOB720905:GOB720946 GEF720905:GEF720946 FUJ720905:FUJ720946 FKN720905:FKN720946 FAR720905:FAR720946 EQV720905:EQV720946 EGZ720905:EGZ720946 DXD720905:DXD720946 DNH720905:DNH720946 DDL720905:DDL720946 CTP720905:CTP720946 CJT720905:CJT720946 BZX720905:BZX720946 BQB720905:BQB720946 BGF720905:BGF720946 AWJ720905:AWJ720946 AMN720905:AMN720946 ACR720905:ACR720946 SV720905:SV720946 IZ720905:IZ720946 D720905:D720946 WVL655369:WVL655410 WLP655369:WLP655410 WBT655369:WBT655410 VRX655369:VRX655410 VIB655369:VIB655410 UYF655369:UYF655410 UOJ655369:UOJ655410 UEN655369:UEN655410 TUR655369:TUR655410 TKV655369:TKV655410 TAZ655369:TAZ655410 SRD655369:SRD655410 SHH655369:SHH655410 RXL655369:RXL655410 RNP655369:RNP655410 RDT655369:RDT655410 QTX655369:QTX655410 QKB655369:QKB655410 QAF655369:QAF655410 PQJ655369:PQJ655410 PGN655369:PGN655410 OWR655369:OWR655410 OMV655369:OMV655410 OCZ655369:OCZ655410 NTD655369:NTD655410 NJH655369:NJH655410 MZL655369:MZL655410 MPP655369:MPP655410 MFT655369:MFT655410 LVX655369:LVX655410 LMB655369:LMB655410 LCF655369:LCF655410 KSJ655369:KSJ655410 KIN655369:KIN655410 JYR655369:JYR655410 JOV655369:JOV655410 JEZ655369:JEZ655410 IVD655369:IVD655410 ILH655369:ILH655410 IBL655369:IBL655410 HRP655369:HRP655410 HHT655369:HHT655410 GXX655369:GXX655410 GOB655369:GOB655410 GEF655369:GEF655410 FUJ655369:FUJ655410 FKN655369:FKN655410 FAR655369:FAR655410 EQV655369:EQV655410 EGZ655369:EGZ655410 DXD655369:DXD655410 DNH655369:DNH655410 DDL655369:DDL655410 CTP655369:CTP655410 CJT655369:CJT655410 BZX655369:BZX655410 BQB655369:BQB655410 BGF655369:BGF655410 AWJ655369:AWJ655410 AMN655369:AMN655410 ACR655369:ACR655410 SV655369:SV655410 IZ655369:IZ655410 D655369:D655410 WVL589833:WVL589874 WLP589833:WLP589874 WBT589833:WBT589874 VRX589833:VRX589874 VIB589833:VIB589874 UYF589833:UYF589874 UOJ589833:UOJ589874 UEN589833:UEN589874 TUR589833:TUR589874 TKV589833:TKV589874 TAZ589833:TAZ589874 SRD589833:SRD589874 SHH589833:SHH589874 RXL589833:RXL589874 RNP589833:RNP589874 RDT589833:RDT589874 QTX589833:QTX589874 QKB589833:QKB589874 QAF589833:QAF589874 PQJ589833:PQJ589874 PGN589833:PGN589874 OWR589833:OWR589874 OMV589833:OMV589874 OCZ589833:OCZ589874 NTD589833:NTD589874 NJH589833:NJH589874 MZL589833:MZL589874 MPP589833:MPP589874 MFT589833:MFT589874 LVX589833:LVX589874 LMB589833:LMB589874 LCF589833:LCF589874 KSJ589833:KSJ589874 KIN589833:KIN589874 JYR589833:JYR589874 JOV589833:JOV589874 JEZ589833:JEZ589874 IVD589833:IVD589874 ILH589833:ILH589874 IBL589833:IBL589874 HRP589833:HRP589874 HHT589833:HHT589874 GXX589833:GXX589874 GOB589833:GOB589874 GEF589833:GEF589874 FUJ589833:FUJ589874 FKN589833:FKN589874 FAR589833:FAR589874 EQV589833:EQV589874 EGZ589833:EGZ589874 DXD589833:DXD589874 DNH589833:DNH589874 DDL589833:DDL589874 CTP589833:CTP589874 CJT589833:CJT589874 BZX589833:BZX589874 BQB589833:BQB589874 BGF589833:BGF589874 AWJ589833:AWJ589874 AMN589833:AMN589874 ACR589833:ACR589874 SV589833:SV589874 IZ589833:IZ589874 D589833:D589874 WVL524297:WVL524338 WLP524297:WLP524338 WBT524297:WBT524338 VRX524297:VRX524338 VIB524297:VIB524338 UYF524297:UYF524338 UOJ524297:UOJ524338 UEN524297:UEN524338 TUR524297:TUR524338 TKV524297:TKV524338 TAZ524297:TAZ524338 SRD524297:SRD524338 SHH524297:SHH524338 RXL524297:RXL524338 RNP524297:RNP524338 RDT524297:RDT524338 QTX524297:QTX524338 QKB524297:QKB524338 QAF524297:QAF524338 PQJ524297:PQJ524338 PGN524297:PGN524338 OWR524297:OWR524338 OMV524297:OMV524338 OCZ524297:OCZ524338 NTD524297:NTD524338 NJH524297:NJH524338 MZL524297:MZL524338 MPP524297:MPP524338 MFT524297:MFT524338 LVX524297:LVX524338 LMB524297:LMB524338 LCF524297:LCF524338 KSJ524297:KSJ524338 KIN524297:KIN524338 JYR524297:JYR524338 JOV524297:JOV524338 JEZ524297:JEZ524338 IVD524297:IVD524338 ILH524297:ILH524338 IBL524297:IBL524338 HRP524297:HRP524338 HHT524297:HHT524338 GXX524297:GXX524338 GOB524297:GOB524338 GEF524297:GEF524338 FUJ524297:FUJ524338 FKN524297:FKN524338 FAR524297:FAR524338 EQV524297:EQV524338 EGZ524297:EGZ524338 DXD524297:DXD524338 DNH524297:DNH524338 DDL524297:DDL524338 CTP524297:CTP524338 CJT524297:CJT524338 BZX524297:BZX524338 BQB524297:BQB524338 BGF524297:BGF524338 AWJ524297:AWJ524338 AMN524297:AMN524338 ACR524297:ACR524338 SV524297:SV524338 IZ524297:IZ524338 D524297:D524338 WVL458761:WVL458802 WLP458761:WLP458802 WBT458761:WBT458802 VRX458761:VRX458802 VIB458761:VIB458802 UYF458761:UYF458802 UOJ458761:UOJ458802 UEN458761:UEN458802 TUR458761:TUR458802 TKV458761:TKV458802 TAZ458761:TAZ458802 SRD458761:SRD458802 SHH458761:SHH458802 RXL458761:RXL458802 RNP458761:RNP458802 RDT458761:RDT458802 QTX458761:QTX458802 QKB458761:QKB458802 QAF458761:QAF458802 PQJ458761:PQJ458802 PGN458761:PGN458802 OWR458761:OWR458802 OMV458761:OMV458802 OCZ458761:OCZ458802 NTD458761:NTD458802 NJH458761:NJH458802 MZL458761:MZL458802 MPP458761:MPP458802 MFT458761:MFT458802 LVX458761:LVX458802 LMB458761:LMB458802 LCF458761:LCF458802 KSJ458761:KSJ458802 KIN458761:KIN458802 JYR458761:JYR458802 JOV458761:JOV458802 JEZ458761:JEZ458802 IVD458761:IVD458802 ILH458761:ILH458802 IBL458761:IBL458802 HRP458761:HRP458802 HHT458761:HHT458802 GXX458761:GXX458802 GOB458761:GOB458802 GEF458761:GEF458802 FUJ458761:FUJ458802 FKN458761:FKN458802 FAR458761:FAR458802 EQV458761:EQV458802 EGZ458761:EGZ458802 DXD458761:DXD458802 DNH458761:DNH458802 DDL458761:DDL458802 CTP458761:CTP458802 CJT458761:CJT458802 BZX458761:BZX458802 BQB458761:BQB458802 BGF458761:BGF458802 AWJ458761:AWJ458802 AMN458761:AMN458802 ACR458761:ACR458802 SV458761:SV458802 IZ458761:IZ458802 D458761:D458802 WVL393225:WVL393266 WLP393225:WLP393266 WBT393225:WBT393266 VRX393225:VRX393266 VIB393225:VIB393266 UYF393225:UYF393266 UOJ393225:UOJ393266 UEN393225:UEN393266 TUR393225:TUR393266 TKV393225:TKV393266 TAZ393225:TAZ393266 SRD393225:SRD393266 SHH393225:SHH393266 RXL393225:RXL393266 RNP393225:RNP393266 RDT393225:RDT393266 QTX393225:QTX393266 QKB393225:QKB393266 QAF393225:QAF393266 PQJ393225:PQJ393266 PGN393225:PGN393266 OWR393225:OWR393266 OMV393225:OMV393266 OCZ393225:OCZ393266 NTD393225:NTD393266 NJH393225:NJH393266 MZL393225:MZL393266 MPP393225:MPP393266 MFT393225:MFT393266 LVX393225:LVX393266 LMB393225:LMB393266 LCF393225:LCF393266 KSJ393225:KSJ393266 KIN393225:KIN393266 JYR393225:JYR393266 JOV393225:JOV393266 JEZ393225:JEZ393266 IVD393225:IVD393266 ILH393225:ILH393266 IBL393225:IBL393266 HRP393225:HRP393266 HHT393225:HHT393266 GXX393225:GXX393266 GOB393225:GOB393266 GEF393225:GEF393266 FUJ393225:FUJ393266 FKN393225:FKN393266 FAR393225:FAR393266 EQV393225:EQV393266 EGZ393225:EGZ393266 DXD393225:DXD393266 DNH393225:DNH393266 DDL393225:DDL393266 CTP393225:CTP393266 CJT393225:CJT393266 BZX393225:BZX393266 BQB393225:BQB393266 BGF393225:BGF393266 AWJ393225:AWJ393266 AMN393225:AMN393266 ACR393225:ACR393266 SV393225:SV393266 IZ393225:IZ393266 D393225:D393266 WVL327689:WVL327730 WLP327689:WLP327730 WBT327689:WBT327730 VRX327689:VRX327730 VIB327689:VIB327730 UYF327689:UYF327730 UOJ327689:UOJ327730 UEN327689:UEN327730 TUR327689:TUR327730 TKV327689:TKV327730 TAZ327689:TAZ327730 SRD327689:SRD327730 SHH327689:SHH327730 RXL327689:RXL327730 RNP327689:RNP327730 RDT327689:RDT327730 QTX327689:QTX327730 QKB327689:QKB327730 QAF327689:QAF327730 PQJ327689:PQJ327730 PGN327689:PGN327730 OWR327689:OWR327730 OMV327689:OMV327730 OCZ327689:OCZ327730 NTD327689:NTD327730 NJH327689:NJH327730 MZL327689:MZL327730 MPP327689:MPP327730 MFT327689:MFT327730 LVX327689:LVX327730 LMB327689:LMB327730 LCF327689:LCF327730 KSJ327689:KSJ327730 KIN327689:KIN327730 JYR327689:JYR327730 JOV327689:JOV327730 JEZ327689:JEZ327730 IVD327689:IVD327730 ILH327689:ILH327730 IBL327689:IBL327730 HRP327689:HRP327730 HHT327689:HHT327730 GXX327689:GXX327730 GOB327689:GOB327730 GEF327689:GEF327730 FUJ327689:FUJ327730 FKN327689:FKN327730 FAR327689:FAR327730 EQV327689:EQV327730 EGZ327689:EGZ327730 DXD327689:DXD327730 DNH327689:DNH327730 DDL327689:DDL327730 CTP327689:CTP327730 CJT327689:CJT327730 BZX327689:BZX327730 BQB327689:BQB327730 BGF327689:BGF327730 AWJ327689:AWJ327730 AMN327689:AMN327730 ACR327689:ACR327730 SV327689:SV327730 IZ327689:IZ327730 D327689:D327730 WVL262153:WVL262194 WLP262153:WLP262194 WBT262153:WBT262194 VRX262153:VRX262194 VIB262153:VIB262194 UYF262153:UYF262194 UOJ262153:UOJ262194 UEN262153:UEN262194 TUR262153:TUR262194 TKV262153:TKV262194 TAZ262153:TAZ262194 SRD262153:SRD262194 SHH262153:SHH262194 RXL262153:RXL262194 RNP262153:RNP262194 RDT262153:RDT262194 QTX262153:QTX262194 QKB262153:QKB262194 QAF262153:QAF262194 PQJ262153:PQJ262194 PGN262153:PGN262194 OWR262153:OWR262194 OMV262153:OMV262194 OCZ262153:OCZ262194 NTD262153:NTD262194 NJH262153:NJH262194 MZL262153:MZL262194 MPP262153:MPP262194 MFT262153:MFT262194 LVX262153:LVX262194 LMB262153:LMB262194 LCF262153:LCF262194 KSJ262153:KSJ262194 KIN262153:KIN262194 JYR262153:JYR262194 JOV262153:JOV262194 JEZ262153:JEZ262194 IVD262153:IVD262194 ILH262153:ILH262194 IBL262153:IBL262194 HRP262153:HRP262194 HHT262153:HHT262194 GXX262153:GXX262194 GOB262153:GOB262194 GEF262153:GEF262194 FUJ262153:FUJ262194 FKN262153:FKN262194 FAR262153:FAR262194 EQV262153:EQV262194 EGZ262153:EGZ262194 DXD262153:DXD262194 DNH262153:DNH262194 DDL262153:DDL262194 CTP262153:CTP262194 CJT262153:CJT262194 BZX262153:BZX262194 BQB262153:BQB262194 BGF262153:BGF262194 AWJ262153:AWJ262194 AMN262153:AMN262194 ACR262153:ACR262194 SV262153:SV262194 IZ262153:IZ262194 D262153:D262194 WVL196617:WVL196658 WLP196617:WLP196658 WBT196617:WBT196658 VRX196617:VRX196658 VIB196617:VIB196658 UYF196617:UYF196658 UOJ196617:UOJ196658 UEN196617:UEN196658 TUR196617:TUR196658 TKV196617:TKV196658 TAZ196617:TAZ196658 SRD196617:SRD196658 SHH196617:SHH196658 RXL196617:RXL196658 RNP196617:RNP196658 RDT196617:RDT196658 QTX196617:QTX196658 QKB196617:QKB196658 QAF196617:QAF196658 PQJ196617:PQJ196658 PGN196617:PGN196658 OWR196617:OWR196658 OMV196617:OMV196658 OCZ196617:OCZ196658 NTD196617:NTD196658 NJH196617:NJH196658 MZL196617:MZL196658 MPP196617:MPP196658 MFT196617:MFT196658 LVX196617:LVX196658 LMB196617:LMB196658 LCF196617:LCF196658 KSJ196617:KSJ196658 KIN196617:KIN196658 JYR196617:JYR196658 JOV196617:JOV196658 JEZ196617:JEZ196658 IVD196617:IVD196658 ILH196617:ILH196658 IBL196617:IBL196658 HRP196617:HRP196658 HHT196617:HHT196658 GXX196617:GXX196658 GOB196617:GOB196658 GEF196617:GEF196658 FUJ196617:FUJ196658 FKN196617:FKN196658 FAR196617:FAR196658 EQV196617:EQV196658 EGZ196617:EGZ196658 DXD196617:DXD196658 DNH196617:DNH196658 DDL196617:DDL196658 CTP196617:CTP196658 CJT196617:CJT196658 BZX196617:BZX196658 BQB196617:BQB196658 BGF196617:BGF196658 AWJ196617:AWJ196658 AMN196617:AMN196658 ACR196617:ACR196658 SV196617:SV196658 IZ196617:IZ196658 D196617:D196658 WVL131081:WVL131122 WLP131081:WLP131122 WBT131081:WBT131122 VRX131081:VRX131122 VIB131081:VIB131122 UYF131081:UYF131122 UOJ131081:UOJ131122 UEN131081:UEN131122 TUR131081:TUR131122 TKV131081:TKV131122 TAZ131081:TAZ131122 SRD131081:SRD131122 SHH131081:SHH131122 RXL131081:RXL131122 RNP131081:RNP131122 RDT131081:RDT131122 QTX131081:QTX131122 QKB131081:QKB131122 QAF131081:QAF131122 PQJ131081:PQJ131122 PGN131081:PGN131122 OWR131081:OWR131122 OMV131081:OMV131122 OCZ131081:OCZ131122 NTD131081:NTD131122 NJH131081:NJH131122 MZL131081:MZL131122 MPP131081:MPP131122 MFT131081:MFT131122 LVX131081:LVX131122 LMB131081:LMB131122 LCF131081:LCF131122 KSJ131081:KSJ131122 KIN131081:KIN131122 JYR131081:JYR131122 JOV131081:JOV131122 JEZ131081:JEZ131122 IVD131081:IVD131122 ILH131081:ILH131122 IBL131081:IBL131122 HRP131081:HRP131122 HHT131081:HHT131122 GXX131081:GXX131122 GOB131081:GOB131122 GEF131081:GEF131122 FUJ131081:FUJ131122 FKN131081:FKN131122 FAR131081:FAR131122 EQV131081:EQV131122 EGZ131081:EGZ131122 DXD131081:DXD131122 DNH131081:DNH131122 DDL131081:DDL131122 CTP131081:CTP131122 CJT131081:CJT131122 BZX131081:BZX131122 BQB131081:BQB131122 BGF131081:BGF131122 AWJ131081:AWJ131122 AMN131081:AMN131122 ACR131081:ACR131122 SV131081:SV131122 IZ131081:IZ131122 D131081:D131122 WVL65545:WVL65586 WLP65545:WLP65586 WBT65545:WBT65586 VRX65545:VRX65586 VIB65545:VIB65586 UYF65545:UYF65586 UOJ65545:UOJ65586 UEN65545:UEN65586 TUR65545:TUR65586 TKV65545:TKV65586 TAZ65545:TAZ65586 SRD65545:SRD65586 SHH65545:SHH65586 RXL65545:RXL65586 RNP65545:RNP65586 RDT65545:RDT65586 QTX65545:QTX65586 QKB65545:QKB65586 QAF65545:QAF65586 PQJ65545:PQJ65586 PGN65545:PGN65586 OWR65545:OWR65586 OMV65545:OMV65586 OCZ65545:OCZ65586 NTD65545:NTD65586 NJH65545:NJH65586 MZL65545:MZL65586 MPP65545:MPP65586 MFT65545:MFT65586 LVX65545:LVX65586 LMB65545:LMB65586 LCF65545:LCF65586 KSJ65545:KSJ65586 KIN65545:KIN65586 JYR65545:JYR65586 JOV65545:JOV65586 JEZ65545:JEZ65586 IVD65545:IVD65586 ILH65545:ILH65586 IBL65545:IBL65586 HRP65545:HRP65586 HHT65545:HHT65586 GXX65545:GXX65586 GOB65545:GOB65586 GEF65545:GEF65586 FUJ65545:FUJ65586 FKN65545:FKN65586 FAR65545:FAR65586 EQV65545:EQV65586 EGZ65545:EGZ65586 DXD65545:DXD65586 DNH65545:DNH65586 DDL65545:DDL65586 CTP65545:CTP65586 CJT65545:CJT65586 BZX65545:BZX65586 BQB65545:BQB65586 BGF65545:BGF65586 AWJ65545:AWJ65586 AMN65545:AMN65586 ACR65545:ACR65586 SV65545:SV65586 IZ65545:IZ65586 D65545:D65586 WVL9:WVL50 WLP9:WLP50 WBT9:WBT50 VRX9:VRX50 VIB9:VIB50 UYF9:UYF50 UOJ9:UOJ50 UEN9:UEN50 TUR9:TUR50 TKV9:TKV50 TAZ9:TAZ50 SRD9:SRD50 SHH9:SHH50 RXL9:RXL50 RNP9:RNP50 RDT9:RDT50 QTX9:QTX50 QKB9:QKB50 QAF9:QAF50 PQJ9:PQJ50 PGN9:PGN50 OWR9:OWR50 OMV9:OMV50 OCZ9:OCZ50 NTD9:NTD50 NJH9:NJH50 MZL9:MZL50 MPP9:MPP50 MFT9:MFT50 LVX9:LVX50 LMB9:LMB50 LCF9:LCF50 KSJ9:KSJ50 KIN9:KIN50 JYR9:JYR50 JOV9:JOV50 JEZ9:JEZ50 IVD9:IVD50 ILH9:ILH50 IBL9:IBL50 HRP9:HRP50 HHT9:HHT50 GXX9:GXX50 GOB9:GOB50 GEF9:GEF50 FUJ9:FUJ50 FKN9:FKN50 FAR9:FAR50 EQV9:EQV50 EGZ9:EGZ50 DXD9:DXD50 DNH9:DNH50 DDL9:DDL50 CTP9:CTP50 CJT9:CJT50 BZX9:BZX50 BQB9:BQB50 BGF9:BGF50 AWJ9:AWJ50 AMN9:AMN50 ACR9:ACR50 SV9:SV50 IZ9:IZ50">
      <formula1>$D$64:$D$398</formula1>
    </dataValidation>
  </dataValidations>
  <pageMargins left="1" right="0.25" top="1.25" bottom="0.5" header="0.5" footer="0.25"/>
  <pageSetup scale="70" orientation="portrait" r:id="rId1"/>
  <headerFooter scaleWithDoc="0" alignWithMargins="0">
    <oddHeader>&amp;R&amp;"Times New Roman,Regular"PacifiCorp Docket UE-100749
Exhibit No. ___ (MDF-2)
Page &amp;P of &amp;N
Revised 12/6/10</oddHeader>
  </headerFooter>
  <drawing r:id="rId2"/>
</worksheet>
</file>

<file path=xl/worksheets/sheet5.xml><?xml version="1.0" encoding="utf-8"?>
<worksheet xmlns="http://schemas.openxmlformats.org/spreadsheetml/2006/main" xmlns:r="http://schemas.openxmlformats.org/officeDocument/2006/relationships">
  <sheetPr>
    <pageSetUpPr fitToPage="1"/>
  </sheetPr>
  <dimension ref="A1:BA103"/>
  <sheetViews>
    <sheetView tabSelected="1" topLeftCell="A31" zoomScaleNormal="100" workbookViewId="0">
      <selection activeCell="I6" sqref="I6"/>
    </sheetView>
  </sheetViews>
  <sheetFormatPr defaultRowHeight="12.75"/>
  <cols>
    <col min="1" max="1" width="4.140625" style="68" customWidth="1"/>
    <col min="2" max="2" width="36" style="68" customWidth="1"/>
    <col min="3" max="3" width="5.5703125" style="98" customWidth="1"/>
    <col min="4" max="4" width="17.7109375" style="68" bestFit="1" customWidth="1"/>
    <col min="5" max="5" width="18.7109375" style="68" customWidth="1"/>
    <col min="6" max="6" width="15.140625" style="68" customWidth="1"/>
    <col min="7" max="7" width="17" style="68" customWidth="1"/>
    <col min="8" max="8" width="19.7109375" style="68" customWidth="1"/>
    <col min="9" max="9" width="14.7109375" style="68" customWidth="1"/>
    <col min="10" max="10" width="14.7109375" style="68" bestFit="1" customWidth="1"/>
    <col min="11" max="12" width="15.5703125" style="68" bestFit="1" customWidth="1"/>
    <col min="13" max="16384" width="9.140625" style="68"/>
  </cols>
  <sheetData>
    <row r="1" spans="1:53" ht="15.75">
      <c r="A1" s="904"/>
      <c r="B1" s="1593" t="s">
        <v>199</v>
      </c>
      <c r="C1" s="1593"/>
      <c r="D1" s="1593"/>
      <c r="E1" s="1593"/>
      <c r="F1" s="1593"/>
      <c r="G1" s="1593"/>
      <c r="H1" s="1593"/>
      <c r="I1" s="905"/>
      <c r="J1" s="904"/>
      <c r="K1" s="904"/>
      <c r="L1" s="904"/>
      <c r="M1" s="904"/>
      <c r="N1" s="904"/>
      <c r="O1" s="904"/>
      <c r="P1" s="904"/>
      <c r="Q1" s="904"/>
      <c r="R1" s="904"/>
      <c r="S1" s="904"/>
      <c r="T1" s="904"/>
      <c r="U1" s="904"/>
      <c r="V1" s="904"/>
      <c r="W1" s="904"/>
      <c r="X1" s="904"/>
      <c r="Y1" s="904"/>
      <c r="Z1" s="904"/>
      <c r="AA1" s="904"/>
      <c r="AB1" s="904"/>
      <c r="AC1" s="904"/>
      <c r="AD1" s="904"/>
      <c r="AE1" s="904"/>
      <c r="AF1" s="904"/>
      <c r="AG1" s="904"/>
      <c r="AH1" s="904"/>
      <c r="AI1" s="904"/>
      <c r="AJ1" s="904"/>
      <c r="AK1" s="904"/>
      <c r="AL1" s="904"/>
      <c r="AM1" s="904"/>
      <c r="AN1" s="904"/>
      <c r="AO1" s="904"/>
      <c r="AP1" s="904"/>
      <c r="AQ1" s="904"/>
      <c r="AR1" s="904"/>
      <c r="AS1" s="904"/>
      <c r="AT1" s="904"/>
      <c r="AU1" s="904"/>
      <c r="AV1" s="904"/>
      <c r="AW1" s="904"/>
      <c r="AX1" s="904"/>
      <c r="AY1" s="904"/>
      <c r="AZ1" s="904"/>
      <c r="BA1" s="904"/>
    </row>
    <row r="2" spans="1:53" ht="15.75">
      <c r="A2" s="904"/>
      <c r="B2" s="904"/>
      <c r="C2" s="906"/>
      <c r="D2" s="907"/>
      <c r="E2" s="907"/>
      <c r="F2" s="907"/>
      <c r="G2" s="907"/>
      <c r="H2" s="1549"/>
      <c r="I2" s="904"/>
      <c r="J2" s="904"/>
      <c r="K2" s="904"/>
      <c r="L2" s="904"/>
      <c r="M2" s="904"/>
      <c r="N2" s="904"/>
      <c r="O2" s="904"/>
      <c r="P2" s="904"/>
      <c r="Q2" s="904"/>
      <c r="R2" s="904"/>
      <c r="S2" s="904"/>
      <c r="T2" s="904"/>
      <c r="U2" s="904"/>
      <c r="V2" s="904"/>
      <c r="W2" s="904"/>
      <c r="X2" s="904"/>
      <c r="Y2" s="904"/>
      <c r="Z2" s="904"/>
      <c r="AA2" s="904"/>
      <c r="AB2" s="904"/>
      <c r="AC2" s="904"/>
      <c r="AD2" s="904"/>
      <c r="AE2" s="904"/>
      <c r="AF2" s="904"/>
      <c r="AG2" s="904"/>
      <c r="AH2" s="904"/>
      <c r="AI2" s="904"/>
      <c r="AJ2" s="904"/>
      <c r="AK2" s="904"/>
      <c r="AL2" s="904"/>
      <c r="AM2" s="904"/>
      <c r="AN2" s="904"/>
      <c r="AO2" s="904"/>
      <c r="AP2" s="904"/>
      <c r="AQ2" s="904"/>
      <c r="AR2" s="904"/>
      <c r="AS2" s="904"/>
      <c r="AT2" s="904"/>
      <c r="AU2" s="904"/>
      <c r="AV2" s="904"/>
      <c r="AW2" s="904"/>
      <c r="AX2" s="904"/>
      <c r="AY2" s="904"/>
      <c r="AZ2" s="904"/>
      <c r="BA2" s="904"/>
    </row>
    <row r="3" spans="1:53" ht="15.75">
      <c r="A3" s="904"/>
      <c r="B3" s="904"/>
      <c r="C3" s="908"/>
      <c r="D3" s="904"/>
      <c r="E3" s="904"/>
      <c r="F3" s="2" t="s">
        <v>215</v>
      </c>
      <c r="G3" s="9" t="s">
        <v>205</v>
      </c>
      <c r="H3" s="904"/>
      <c r="I3" s="904"/>
      <c r="J3" s="904"/>
      <c r="K3" s="904"/>
      <c r="L3" s="904"/>
      <c r="M3" s="904"/>
      <c r="N3" s="904"/>
      <c r="O3" s="904"/>
      <c r="P3" s="904"/>
      <c r="Q3" s="904"/>
      <c r="R3" s="904"/>
      <c r="S3" s="904"/>
      <c r="T3" s="904"/>
      <c r="U3" s="904"/>
      <c r="V3" s="904"/>
      <c r="W3" s="904"/>
      <c r="X3" s="904"/>
      <c r="Y3" s="904"/>
      <c r="Z3" s="904"/>
      <c r="AA3" s="904"/>
      <c r="AB3" s="904"/>
      <c r="AC3" s="904"/>
      <c r="AD3" s="904"/>
      <c r="AE3" s="904"/>
      <c r="AF3" s="904"/>
      <c r="AG3" s="904"/>
      <c r="AH3" s="904"/>
      <c r="AI3" s="904"/>
      <c r="AJ3" s="904"/>
      <c r="AK3" s="904"/>
      <c r="AL3" s="904"/>
      <c r="AM3" s="904"/>
      <c r="AN3" s="904"/>
      <c r="AO3" s="904"/>
      <c r="AP3" s="904"/>
      <c r="AQ3" s="904"/>
      <c r="AR3" s="904"/>
      <c r="AS3" s="904"/>
      <c r="AT3" s="904"/>
      <c r="AU3" s="904"/>
      <c r="AV3" s="904"/>
      <c r="AW3" s="904"/>
      <c r="AX3" s="904"/>
      <c r="AY3" s="904"/>
      <c r="AZ3" s="904"/>
      <c r="BA3" s="904"/>
    </row>
    <row r="4" spans="1:53" ht="15.75">
      <c r="A4" s="904"/>
      <c r="B4" s="904"/>
      <c r="C4" s="909"/>
      <c r="D4" s="910"/>
      <c r="E4" s="910"/>
      <c r="F4" s="9" t="s">
        <v>7</v>
      </c>
      <c r="G4" s="911" t="s">
        <v>7</v>
      </c>
      <c r="H4" s="904"/>
      <c r="I4" s="904"/>
      <c r="J4" s="904"/>
      <c r="K4" s="904"/>
      <c r="L4" s="904"/>
      <c r="M4" s="904"/>
      <c r="N4" s="904"/>
      <c r="O4" s="904"/>
      <c r="P4" s="904"/>
      <c r="Q4" s="904"/>
      <c r="R4" s="904"/>
      <c r="S4" s="904"/>
      <c r="T4" s="904"/>
      <c r="U4" s="904"/>
      <c r="V4" s="904"/>
      <c r="W4" s="904"/>
      <c r="X4" s="904"/>
      <c r="Y4" s="904"/>
      <c r="Z4" s="904"/>
      <c r="AA4" s="904"/>
      <c r="AB4" s="904"/>
      <c r="AC4" s="904"/>
      <c r="AD4" s="904"/>
      <c r="AE4" s="904"/>
      <c r="AF4" s="904"/>
      <c r="AG4" s="904"/>
      <c r="AH4" s="904"/>
      <c r="AI4" s="904"/>
      <c r="AJ4" s="904"/>
      <c r="AK4" s="904"/>
      <c r="AL4" s="904"/>
      <c r="AM4" s="904"/>
      <c r="AN4" s="904"/>
      <c r="AO4" s="904"/>
      <c r="AP4" s="904"/>
      <c r="AQ4" s="904"/>
      <c r="AR4" s="904"/>
      <c r="AS4" s="904"/>
      <c r="AT4" s="904"/>
      <c r="AU4" s="904"/>
      <c r="AV4" s="904"/>
      <c r="AW4" s="904"/>
      <c r="AX4" s="904"/>
      <c r="AY4" s="904"/>
      <c r="AZ4" s="904"/>
      <c r="BA4" s="904"/>
    </row>
    <row r="5" spans="1:53" ht="15.75">
      <c r="A5" s="904"/>
      <c r="B5" s="912"/>
      <c r="C5" s="96" t="s">
        <v>122</v>
      </c>
      <c r="D5" s="9" t="s">
        <v>124</v>
      </c>
      <c r="E5" s="9" t="s">
        <v>125</v>
      </c>
      <c r="F5" s="2" t="s">
        <v>126</v>
      </c>
      <c r="G5" s="911" t="s">
        <v>126</v>
      </c>
      <c r="H5" s="904"/>
      <c r="I5" s="904"/>
      <c r="J5"/>
      <c r="K5"/>
      <c r="L5"/>
      <c r="M5" s="904"/>
      <c r="N5" s="904"/>
      <c r="O5" s="904"/>
      <c r="P5" s="904"/>
      <c r="Q5" s="904"/>
      <c r="R5" s="904"/>
      <c r="S5" s="904"/>
      <c r="T5" s="904"/>
      <c r="U5" s="904"/>
      <c r="V5" s="904"/>
      <c r="W5" s="904"/>
      <c r="X5" s="904"/>
      <c r="Y5" s="904"/>
      <c r="Z5" s="904"/>
      <c r="AA5" s="904"/>
      <c r="AB5" s="904"/>
      <c r="AC5" s="904"/>
      <c r="AD5" s="904"/>
      <c r="AE5" s="904"/>
      <c r="AF5" s="904"/>
      <c r="AG5" s="904"/>
      <c r="AH5" s="904"/>
      <c r="AI5" s="904"/>
      <c r="AJ5" s="904"/>
      <c r="AK5" s="904"/>
      <c r="AL5" s="904"/>
      <c r="AM5" s="904"/>
      <c r="AN5" s="904"/>
      <c r="AO5" s="904"/>
      <c r="AP5" s="904"/>
      <c r="AQ5" s="904"/>
      <c r="AR5" s="904"/>
      <c r="AS5" s="904"/>
      <c r="AT5" s="904"/>
      <c r="AU5" s="904"/>
      <c r="AV5" s="904"/>
      <c r="AW5" s="904"/>
      <c r="AX5" s="904"/>
      <c r="AY5" s="904"/>
      <c r="AZ5" s="904"/>
      <c r="BA5" s="904"/>
    </row>
    <row r="6" spans="1:53" ht="15.75">
      <c r="A6" s="904"/>
      <c r="B6" s="913"/>
      <c r="C6" s="914" t="s">
        <v>127</v>
      </c>
      <c r="D6" s="915" t="s">
        <v>128</v>
      </c>
      <c r="E6" s="915" t="s">
        <v>128</v>
      </c>
      <c r="F6" s="915" t="s">
        <v>128</v>
      </c>
      <c r="G6" s="916" t="s">
        <v>206</v>
      </c>
      <c r="H6" s="915" t="s">
        <v>1</v>
      </c>
      <c r="I6" s="915" t="s">
        <v>204</v>
      </c>
      <c r="J6"/>
      <c r="K6"/>
      <c r="L6"/>
      <c r="M6" s="904"/>
      <c r="N6" s="904"/>
      <c r="O6" s="904"/>
      <c r="P6" s="904"/>
      <c r="Q6" s="904"/>
      <c r="R6" s="904"/>
      <c r="S6" s="904"/>
      <c r="T6" s="904"/>
      <c r="U6" s="904"/>
      <c r="V6" s="904"/>
      <c r="W6" s="904"/>
      <c r="X6" s="904"/>
      <c r="Y6" s="904"/>
      <c r="Z6" s="904"/>
      <c r="AA6" s="904"/>
      <c r="AB6" s="904"/>
      <c r="AC6" s="904"/>
      <c r="AD6" s="904"/>
      <c r="AE6" s="904"/>
      <c r="AF6" s="904"/>
      <c r="AG6" s="904"/>
      <c r="AH6" s="904"/>
      <c r="AI6" s="904"/>
      <c r="AJ6" s="904"/>
      <c r="AK6" s="904"/>
      <c r="AL6" s="904"/>
      <c r="AM6" s="904"/>
      <c r="AN6" s="904"/>
      <c r="AO6" s="904"/>
      <c r="AP6" s="904"/>
      <c r="AQ6" s="904"/>
      <c r="AR6" s="904"/>
      <c r="AS6" s="904"/>
      <c r="AT6" s="904"/>
      <c r="AU6" s="904"/>
      <c r="AV6" s="904"/>
      <c r="AW6" s="904"/>
      <c r="AX6" s="904"/>
      <c r="AY6" s="904"/>
      <c r="AZ6" s="904"/>
      <c r="BA6" s="904"/>
    </row>
    <row r="7" spans="1:53" ht="15.75">
      <c r="A7" s="9"/>
      <c r="B7" s="2" t="s">
        <v>207</v>
      </c>
      <c r="C7" s="97" t="s">
        <v>208</v>
      </c>
      <c r="D7" s="2" t="s">
        <v>209</v>
      </c>
      <c r="E7" s="2" t="s">
        <v>210</v>
      </c>
      <c r="F7" s="2" t="s">
        <v>211</v>
      </c>
      <c r="G7" s="917" t="s">
        <v>212</v>
      </c>
      <c r="H7" s="2" t="s">
        <v>213</v>
      </c>
      <c r="I7" s="9" t="s">
        <v>214</v>
      </c>
      <c r="J7"/>
      <c r="K7"/>
      <c r="L7"/>
      <c r="M7" s="904"/>
      <c r="N7" s="904"/>
      <c r="O7" s="904"/>
      <c r="P7" s="904"/>
      <c r="Q7" s="904"/>
      <c r="R7" s="904"/>
      <c r="S7" s="904"/>
      <c r="T7" s="904"/>
      <c r="U7" s="904"/>
      <c r="V7" s="904"/>
      <c r="W7" s="904"/>
      <c r="X7" s="904"/>
      <c r="Y7" s="904"/>
      <c r="Z7" s="904"/>
      <c r="AA7" s="904"/>
      <c r="AB7" s="904"/>
      <c r="AC7" s="904"/>
      <c r="AD7" s="904"/>
      <c r="AE7" s="904"/>
      <c r="AF7" s="904"/>
      <c r="AG7" s="904"/>
      <c r="AH7" s="904"/>
      <c r="AI7" s="904"/>
      <c r="AJ7" s="904"/>
      <c r="AK7" s="904"/>
      <c r="AL7" s="904"/>
      <c r="AM7" s="904"/>
      <c r="AN7" s="904"/>
      <c r="AO7" s="904"/>
      <c r="AP7" s="904"/>
      <c r="AQ7" s="904"/>
      <c r="AR7" s="904"/>
      <c r="AS7" s="904"/>
      <c r="AT7" s="904"/>
      <c r="AU7" s="904"/>
      <c r="AV7" s="904"/>
      <c r="AW7" s="904"/>
      <c r="AX7" s="904"/>
      <c r="AY7" s="904"/>
      <c r="AZ7" s="904"/>
      <c r="BA7" s="904"/>
    </row>
    <row r="8" spans="1:53" ht="15.75">
      <c r="A8" s="904">
        <v>1</v>
      </c>
      <c r="B8" s="16" t="s">
        <v>129</v>
      </c>
      <c r="C8" s="97"/>
      <c r="D8" s="918">
        <f>+RevReqSummary!C38</f>
        <v>46232662</v>
      </c>
      <c r="E8" s="919">
        <f>+RevReqSummary!C65</f>
        <v>751399888.18000007</v>
      </c>
      <c r="F8" s="919">
        <f>ROUND((-+D8+(E8*$E$82))/$F$72,0)</f>
        <v>16087065</v>
      </c>
      <c r="G8" s="920">
        <v>28051888</v>
      </c>
      <c r="H8" s="921">
        <f>+F8-G8</f>
        <v>-11964823</v>
      </c>
      <c r="I8" s="904"/>
      <c r="J8"/>
      <c r="K8"/>
      <c r="L8"/>
      <c r="M8" s="904"/>
      <c r="N8" s="904"/>
      <c r="O8" s="904"/>
      <c r="P8" s="904"/>
      <c r="Q8" s="904"/>
      <c r="R8" s="904"/>
      <c r="S8" s="904"/>
      <c r="T8" s="904"/>
      <c r="U8" s="904"/>
      <c r="V8" s="904"/>
      <c r="W8" s="904"/>
      <c r="X8" s="904"/>
      <c r="Y8" s="904"/>
      <c r="Z8" s="904"/>
      <c r="AA8" s="904"/>
      <c r="AB8" s="904"/>
      <c r="AC8" s="904"/>
      <c r="AD8" s="904"/>
      <c r="AE8" s="904"/>
      <c r="AF8" s="904"/>
      <c r="AG8" s="904"/>
      <c r="AH8" s="904"/>
      <c r="AI8" s="904"/>
      <c r="AJ8" s="904"/>
      <c r="AK8" s="904"/>
      <c r="AL8" s="904"/>
      <c r="AM8" s="904"/>
      <c r="AN8" s="904"/>
      <c r="AO8" s="904"/>
      <c r="AP8" s="904"/>
      <c r="AQ8" s="904"/>
      <c r="AR8" s="904"/>
      <c r="AS8" s="904"/>
      <c r="AT8" s="904"/>
      <c r="AU8" s="904"/>
      <c r="AV8" s="904"/>
      <c r="AW8" s="904"/>
      <c r="AX8" s="904"/>
      <c r="AY8" s="904"/>
      <c r="AZ8" s="904"/>
      <c r="BA8" s="904"/>
    </row>
    <row r="9" spans="1:53" ht="15.75">
      <c r="A9" s="904">
        <f>+A8+1</f>
        <v>2</v>
      </c>
      <c r="B9" s="922" t="s">
        <v>10</v>
      </c>
      <c r="C9" s="97"/>
      <c r="D9" s="923"/>
      <c r="E9" s="923"/>
      <c r="F9" s="923"/>
      <c r="G9" s="923"/>
      <c r="H9" s="921"/>
      <c r="I9" s="904"/>
      <c r="J9"/>
      <c r="K9"/>
      <c r="L9"/>
      <c r="M9" s="904"/>
      <c r="N9" s="904"/>
      <c r="O9" s="904"/>
      <c r="P9" s="904"/>
      <c r="Q9" s="904"/>
      <c r="R9" s="904"/>
      <c r="S9" s="904"/>
      <c r="T9" s="904"/>
      <c r="U9" s="904"/>
      <c r="V9" s="904"/>
      <c r="W9" s="904"/>
      <c r="X9" s="904"/>
      <c r="Y9" s="904"/>
      <c r="Z9" s="904"/>
      <c r="AA9" s="904"/>
      <c r="AB9" s="904"/>
      <c r="AC9" s="904"/>
      <c r="AD9" s="904"/>
      <c r="AE9" s="904"/>
      <c r="AF9" s="904"/>
      <c r="AG9" s="904"/>
      <c r="AH9" s="904"/>
      <c r="AI9" s="904"/>
      <c r="AJ9" s="904"/>
      <c r="AK9" s="904"/>
      <c r="AL9" s="904"/>
      <c r="AM9" s="904"/>
      <c r="AN9" s="904"/>
      <c r="AO9" s="904"/>
      <c r="AP9" s="904"/>
      <c r="AQ9" s="904"/>
      <c r="AR9" s="904"/>
      <c r="AS9" s="904"/>
      <c r="AT9" s="904"/>
      <c r="AU9" s="904"/>
      <c r="AV9" s="904"/>
      <c r="AW9" s="904"/>
      <c r="AX9" s="904"/>
      <c r="AY9" s="904"/>
      <c r="AZ9" s="904"/>
      <c r="BA9" s="904"/>
    </row>
    <row r="10" spans="1:53" ht="15.75">
      <c r="A10" s="904">
        <f t="shared" ref="A10:A75" si="0">+A9+1</f>
        <v>3</v>
      </c>
      <c r="B10" s="2" t="s">
        <v>203</v>
      </c>
      <c r="C10" s="97"/>
      <c r="D10" s="923"/>
      <c r="E10" s="923"/>
      <c r="F10" s="923"/>
      <c r="G10" s="923"/>
      <c r="H10" s="921"/>
      <c r="I10" s="904"/>
      <c r="J10"/>
      <c r="K10"/>
      <c r="L10"/>
      <c r="M10" s="904"/>
      <c r="N10" s="904"/>
      <c r="O10" s="904"/>
      <c r="P10" s="904"/>
      <c r="Q10" s="904"/>
      <c r="R10" s="904"/>
      <c r="S10" s="904"/>
      <c r="T10" s="904"/>
      <c r="U10" s="904"/>
      <c r="V10" s="904"/>
      <c r="W10" s="904"/>
      <c r="X10" s="904"/>
      <c r="Y10" s="904"/>
      <c r="Z10" s="904"/>
      <c r="AA10" s="904"/>
      <c r="AB10" s="904"/>
      <c r="AC10" s="904"/>
      <c r="AD10" s="904"/>
      <c r="AE10" s="904"/>
      <c r="AF10" s="904"/>
      <c r="AG10" s="904"/>
      <c r="AH10" s="904"/>
      <c r="AI10" s="904"/>
      <c r="AJ10" s="904"/>
      <c r="AK10" s="904"/>
      <c r="AL10" s="904"/>
      <c r="AM10" s="904"/>
      <c r="AN10" s="904"/>
      <c r="AO10" s="904"/>
      <c r="AP10" s="904"/>
      <c r="AQ10" s="904"/>
      <c r="AR10" s="904"/>
      <c r="AS10" s="904"/>
      <c r="AT10" s="904"/>
      <c r="AU10" s="904"/>
      <c r="AV10" s="904"/>
      <c r="AW10" s="904"/>
      <c r="AX10" s="904"/>
      <c r="AY10" s="904"/>
      <c r="AZ10" s="904"/>
      <c r="BA10" s="904"/>
    </row>
    <row r="11" spans="1:53" ht="15.75">
      <c r="A11" s="904">
        <f t="shared" si="0"/>
        <v>4</v>
      </c>
      <c r="B11" s="16" t="s">
        <v>257</v>
      </c>
      <c r="C11" s="97">
        <v>3.01</v>
      </c>
      <c r="D11" s="924">
        <f>+'Adjustments - restating'!$D$37</f>
        <v>-4357889.1264999993</v>
      </c>
      <c r="E11" s="924">
        <f>'Adj Summary'!D64</f>
        <v>0</v>
      </c>
      <c r="F11" s="919">
        <f>ROUND((-+D11+(E11*$E$82))/$F$72,0)</f>
        <v>7030214</v>
      </c>
      <c r="G11" s="924">
        <v>7030214</v>
      </c>
      <c r="H11" s="921">
        <f t="shared" ref="H11:H63" si="1">+F11-G11</f>
        <v>0</v>
      </c>
      <c r="I11" s="904"/>
      <c r="J11"/>
      <c r="K11"/>
      <c r="L11"/>
      <c r="M11" s="904"/>
      <c r="N11" s="904"/>
      <c r="O11" s="904"/>
      <c r="P11" s="904"/>
      <c r="Q11" s="904"/>
      <c r="R11" s="904"/>
      <c r="S11" s="904"/>
      <c r="T11" s="904"/>
      <c r="U11" s="904"/>
      <c r="V11" s="904"/>
      <c r="W11" s="904"/>
      <c r="X11" s="904"/>
      <c r="Y11" s="904"/>
      <c r="Z11" s="904"/>
      <c r="AA11" s="904"/>
      <c r="AB11" s="904"/>
      <c r="AC11" s="904"/>
      <c r="AD11" s="904"/>
      <c r="AE11" s="904"/>
      <c r="AF11" s="904"/>
      <c r="AG11" s="904"/>
      <c r="AH11" s="904"/>
      <c r="AI11" s="904"/>
      <c r="AJ11" s="904"/>
      <c r="AK11" s="904"/>
      <c r="AL11" s="904"/>
      <c r="AM11" s="904"/>
      <c r="AN11" s="904"/>
      <c r="AO11" s="904"/>
      <c r="AP11" s="904"/>
      <c r="AQ11" s="904"/>
      <c r="AR11" s="904"/>
      <c r="AS11" s="904"/>
      <c r="AT11" s="904"/>
      <c r="AU11" s="904"/>
      <c r="AV11" s="904"/>
      <c r="AW11" s="904"/>
      <c r="AX11" s="904"/>
      <c r="AY11" s="904"/>
      <c r="AZ11" s="904"/>
      <c r="BA11" s="904"/>
    </row>
    <row r="12" spans="1:53" ht="15.75">
      <c r="A12" s="904">
        <f t="shared" si="0"/>
        <v>5</v>
      </c>
      <c r="B12" s="16" t="s">
        <v>258</v>
      </c>
      <c r="C12" s="97">
        <v>3.02</v>
      </c>
      <c r="D12" s="924">
        <f>+'Adjustments - restating'!$E$37</f>
        <v>-69997.754499993578</v>
      </c>
      <c r="E12" s="924">
        <f>'Adj Summary'!E64</f>
        <v>2751332</v>
      </c>
      <c r="F12" s="919">
        <f t="shared" ref="F12:F35" si="2">ROUND((-+D12+(E12*$E$82))/$F$72,0)</f>
        <v>444921</v>
      </c>
      <c r="G12" s="924">
        <v>483092</v>
      </c>
      <c r="H12" s="921">
        <f t="shared" si="1"/>
        <v>-38171</v>
      </c>
      <c r="I12" s="904"/>
      <c r="J12"/>
      <c r="K12"/>
      <c r="L12"/>
      <c r="M12" s="904"/>
      <c r="N12" s="904"/>
      <c r="O12" s="904"/>
      <c r="P12" s="904"/>
      <c r="Q12" s="904"/>
      <c r="R12" s="904"/>
      <c r="S12" s="904"/>
      <c r="T12" s="904"/>
      <c r="U12" s="904"/>
      <c r="V12" s="904"/>
      <c r="W12" s="904"/>
      <c r="X12" s="904"/>
      <c r="Y12" s="904"/>
      <c r="Z12" s="904"/>
      <c r="AA12" s="904"/>
      <c r="AB12" s="904"/>
      <c r="AC12" s="904"/>
      <c r="AD12" s="904"/>
      <c r="AE12" s="904"/>
      <c r="AF12" s="904"/>
      <c r="AG12" s="904"/>
      <c r="AH12" s="904"/>
      <c r="AI12" s="904"/>
      <c r="AJ12" s="904"/>
      <c r="AK12" s="904"/>
      <c r="AL12" s="904"/>
      <c r="AM12" s="904"/>
      <c r="AN12" s="904"/>
      <c r="AO12" s="904"/>
      <c r="AP12" s="904"/>
      <c r="AQ12" s="904"/>
      <c r="AR12" s="904"/>
      <c r="AS12" s="904"/>
      <c r="AT12" s="904"/>
      <c r="AU12" s="904"/>
      <c r="AV12" s="904"/>
      <c r="AW12" s="904"/>
      <c r="AX12" s="904"/>
      <c r="AY12" s="904"/>
      <c r="AZ12" s="904"/>
      <c r="BA12" s="904"/>
    </row>
    <row r="13" spans="1:53" ht="15.75">
      <c r="A13" s="904">
        <f t="shared" si="0"/>
        <v>6</v>
      </c>
      <c r="B13" s="16" t="s">
        <v>445</v>
      </c>
      <c r="C13" s="97">
        <v>3.03</v>
      </c>
      <c r="D13" s="924">
        <f>+'Adjustments - Pro Forma'!$F$38</f>
        <v>8061400.8214999996</v>
      </c>
      <c r="E13" s="924">
        <f>'Adj Summary'!F64</f>
        <v>0</v>
      </c>
      <c r="F13" s="919">
        <f t="shared" si="2"/>
        <v>-13004776</v>
      </c>
      <c r="G13" s="924">
        <v>-13004776</v>
      </c>
      <c r="H13" s="921">
        <f t="shared" si="1"/>
        <v>0</v>
      </c>
      <c r="I13" s="904"/>
      <c r="J13"/>
      <c r="K13"/>
      <c r="L13"/>
      <c r="M13" s="904"/>
      <c r="N13" s="904"/>
      <c r="O13" s="904"/>
      <c r="P13" s="904"/>
      <c r="Q13" s="904"/>
      <c r="R13" s="904"/>
      <c r="S13" s="904"/>
      <c r="T13" s="904"/>
      <c r="U13" s="904"/>
      <c r="V13" s="904"/>
      <c r="W13" s="904"/>
      <c r="X13" s="904"/>
      <c r="Y13" s="904"/>
      <c r="Z13" s="904"/>
      <c r="AA13" s="904"/>
      <c r="AB13" s="904"/>
      <c r="AC13" s="904"/>
      <c r="AD13" s="904"/>
      <c r="AE13" s="904"/>
      <c r="AF13" s="904"/>
      <c r="AG13" s="904"/>
      <c r="AH13" s="904"/>
      <c r="AI13" s="904"/>
      <c r="AJ13" s="904"/>
      <c r="AK13" s="904"/>
      <c r="AL13" s="904"/>
      <c r="AM13" s="904"/>
      <c r="AN13" s="904"/>
      <c r="AO13" s="904"/>
      <c r="AP13" s="904"/>
      <c r="AQ13" s="904"/>
      <c r="AR13" s="904"/>
      <c r="AS13" s="904"/>
      <c r="AT13" s="904"/>
      <c r="AU13" s="904"/>
      <c r="AV13" s="904"/>
      <c r="AW13" s="904"/>
      <c r="AX13" s="904"/>
      <c r="AY13" s="904"/>
      <c r="AZ13" s="904"/>
      <c r="BA13" s="904"/>
    </row>
    <row r="14" spans="1:53" ht="15.75">
      <c r="A14" s="904">
        <f t="shared" si="0"/>
        <v>7</v>
      </c>
      <c r="B14" s="16" t="s">
        <v>259</v>
      </c>
      <c r="C14" s="97">
        <v>3.04</v>
      </c>
      <c r="D14" s="924">
        <f>+'Adjustments - restating'!$G$37</f>
        <v>139669.16167038848</v>
      </c>
      <c r="E14" s="924">
        <f>'Adj Summary'!G64</f>
        <v>-2617532.9137672065</v>
      </c>
      <c r="F14" s="919">
        <f t="shared" si="2"/>
        <v>-541170</v>
      </c>
      <c r="G14" s="924">
        <v>-577485</v>
      </c>
      <c r="H14" s="921">
        <f t="shared" si="1"/>
        <v>36315</v>
      </c>
      <c r="I14" s="904"/>
      <c r="J14"/>
      <c r="K14"/>
      <c r="L14"/>
      <c r="M14" s="904"/>
      <c r="N14" s="904"/>
      <c r="O14" s="904"/>
      <c r="P14" s="904"/>
      <c r="Q14" s="904"/>
      <c r="R14" s="904"/>
      <c r="S14" s="904"/>
      <c r="T14" s="904"/>
      <c r="U14" s="904"/>
      <c r="V14" s="904"/>
      <c r="W14" s="904"/>
      <c r="X14" s="904"/>
      <c r="Y14" s="904"/>
      <c r="Z14" s="904"/>
      <c r="AA14" s="904"/>
      <c r="AB14" s="904"/>
      <c r="AC14" s="904"/>
      <c r="AD14" s="904"/>
      <c r="AE14" s="904"/>
      <c r="AF14" s="904"/>
      <c r="AG14" s="904"/>
      <c r="AH14" s="904"/>
      <c r="AI14" s="904"/>
      <c r="AJ14" s="904"/>
      <c r="AK14" s="904"/>
      <c r="AL14" s="904"/>
      <c r="AM14" s="904"/>
      <c r="AN14" s="904"/>
      <c r="AO14" s="904"/>
      <c r="AP14" s="904"/>
      <c r="AQ14" s="904"/>
      <c r="AR14" s="904"/>
      <c r="AS14" s="904"/>
      <c r="AT14" s="904"/>
      <c r="AU14" s="904"/>
      <c r="AV14" s="904"/>
      <c r="AW14" s="904"/>
      <c r="AX14" s="904"/>
      <c r="AY14" s="904"/>
      <c r="AZ14" s="904"/>
      <c r="BA14" s="904"/>
    </row>
    <row r="15" spans="1:53" ht="15.75">
      <c r="A15" s="904">
        <f t="shared" si="0"/>
        <v>8</v>
      </c>
      <c r="B15" s="16" t="s">
        <v>261</v>
      </c>
      <c r="C15" s="97">
        <v>3.05</v>
      </c>
      <c r="D15" s="924">
        <f>'Adjustments - restating'!H37</f>
        <v>0</v>
      </c>
      <c r="E15" s="924">
        <f>'Adj Summary'!H64</f>
        <v>0</v>
      </c>
      <c r="F15" s="919">
        <f t="shared" si="2"/>
        <v>0</v>
      </c>
      <c r="G15" s="924">
        <v>4416282</v>
      </c>
      <c r="H15" s="921">
        <f>+F15-G15</f>
        <v>-4416282</v>
      </c>
      <c r="I15" s="904"/>
      <c r="J15"/>
      <c r="K15"/>
      <c r="L15"/>
      <c r="M15" s="904"/>
      <c r="N15" s="904"/>
      <c r="O15" s="904"/>
      <c r="P15" s="904"/>
      <c r="Q15" s="904"/>
      <c r="R15" s="904"/>
      <c r="S15" s="904"/>
      <c r="T15" s="904"/>
      <c r="U15" s="904"/>
      <c r="V15" s="904"/>
      <c r="W15" s="904"/>
      <c r="X15" s="904"/>
      <c r="Y15" s="904"/>
      <c r="Z15" s="904"/>
      <c r="AA15" s="904"/>
      <c r="AB15" s="904"/>
      <c r="AC15" s="904"/>
      <c r="AD15" s="904"/>
      <c r="AE15" s="904"/>
      <c r="AF15" s="904"/>
      <c r="AG15" s="904"/>
      <c r="AH15" s="904"/>
      <c r="AI15" s="904"/>
      <c r="AJ15" s="904"/>
      <c r="AK15" s="904"/>
      <c r="AL15" s="904"/>
      <c r="AM15" s="904"/>
      <c r="AN15" s="904"/>
      <c r="AO15" s="904"/>
      <c r="AP15" s="904"/>
      <c r="AQ15" s="904"/>
      <c r="AR15" s="904"/>
      <c r="AS15" s="904"/>
      <c r="AT15" s="904"/>
      <c r="AU15" s="904"/>
      <c r="AV15" s="904"/>
      <c r="AW15" s="904"/>
      <c r="AX15" s="904"/>
      <c r="AY15" s="904"/>
      <c r="AZ15" s="904"/>
      <c r="BA15" s="904"/>
    </row>
    <row r="16" spans="1:53" ht="15.75">
      <c r="A16" s="904">
        <f t="shared" si="0"/>
        <v>9</v>
      </c>
      <c r="B16" s="16" t="s">
        <v>260</v>
      </c>
      <c r="C16" s="97">
        <v>3.06</v>
      </c>
      <c r="D16" s="924">
        <f>+'Adjustments - restating'!$I$37+'Adjustments - Pro Forma'!I38</f>
        <v>60438.146711825888</v>
      </c>
      <c r="E16" s="924">
        <f>'Adj Summary'!I64</f>
        <v>0</v>
      </c>
      <c r="F16" s="919">
        <f t="shared" si="2"/>
        <v>-97500</v>
      </c>
      <c r="G16" s="924">
        <v>-97500</v>
      </c>
      <c r="H16" s="921">
        <f t="shared" si="1"/>
        <v>0</v>
      </c>
      <c r="I16" s="904"/>
      <c r="J16"/>
      <c r="K16"/>
      <c r="L16"/>
      <c r="M16" s="904"/>
      <c r="N16" s="904"/>
      <c r="O16" s="904"/>
      <c r="P16" s="904"/>
      <c r="Q16" s="904"/>
      <c r="R16" s="904"/>
      <c r="S16" s="904"/>
      <c r="T16" s="904"/>
      <c r="U16" s="904"/>
      <c r="V16" s="904"/>
      <c r="W16" s="904"/>
      <c r="X16" s="904"/>
      <c r="Y16" s="904"/>
      <c r="Z16" s="904"/>
      <c r="AA16" s="904"/>
      <c r="AB16" s="904"/>
      <c r="AC16" s="904"/>
      <c r="AD16" s="904"/>
      <c r="AE16" s="904"/>
      <c r="AF16" s="904"/>
      <c r="AG16" s="904"/>
      <c r="AH16" s="904"/>
      <c r="AI16" s="904"/>
      <c r="AJ16" s="904"/>
      <c r="AK16" s="904"/>
      <c r="AL16" s="904"/>
      <c r="AM16" s="904"/>
      <c r="AN16" s="904"/>
      <c r="AO16" s="904"/>
      <c r="AP16" s="904"/>
      <c r="AQ16" s="904"/>
      <c r="AR16" s="904"/>
      <c r="AS16" s="904"/>
      <c r="AT16" s="904"/>
      <c r="AU16" s="904"/>
      <c r="AV16" s="904"/>
      <c r="AW16" s="904"/>
      <c r="AX16" s="904"/>
      <c r="AY16" s="904"/>
      <c r="AZ16" s="904"/>
      <c r="BA16" s="904"/>
    </row>
    <row r="17" spans="1:53" ht="15.75">
      <c r="A17" s="904">
        <f>+A16+1</f>
        <v>10</v>
      </c>
      <c r="B17" s="16" t="s">
        <v>881</v>
      </c>
      <c r="C17" s="97" t="s">
        <v>882</v>
      </c>
      <c r="D17" s="924">
        <f>+'Adj Summary'!J37</f>
        <v>598382.27150000003</v>
      </c>
      <c r="E17" s="924">
        <f>+'Adj Summary'!J64</f>
        <v>0</v>
      </c>
      <c r="F17" s="919">
        <f t="shared" si="2"/>
        <v>-965320</v>
      </c>
      <c r="G17" s="924">
        <v>0</v>
      </c>
      <c r="H17" s="921">
        <f t="shared" si="1"/>
        <v>-965320</v>
      </c>
      <c r="I17" s="904"/>
      <c r="J17"/>
      <c r="K17"/>
      <c r="L17"/>
      <c r="M17" s="904"/>
      <c r="N17" s="904"/>
      <c r="O17" s="904"/>
      <c r="P17" s="904"/>
      <c r="Q17" s="904"/>
      <c r="R17" s="904"/>
      <c r="S17" s="904"/>
      <c r="T17" s="904"/>
      <c r="U17" s="904"/>
      <c r="V17" s="904"/>
      <c r="W17" s="904"/>
      <c r="X17" s="904"/>
      <c r="Y17" s="904"/>
      <c r="Z17" s="904"/>
      <c r="AA17" s="904"/>
      <c r="AB17" s="904"/>
      <c r="AC17" s="904"/>
      <c r="AD17" s="904"/>
      <c r="AE17" s="904"/>
      <c r="AF17" s="904"/>
      <c r="AG17" s="904"/>
      <c r="AH17" s="904"/>
      <c r="AI17" s="904"/>
      <c r="AJ17" s="904"/>
      <c r="AK17" s="904"/>
      <c r="AL17" s="904"/>
      <c r="AM17" s="904"/>
      <c r="AN17" s="904"/>
      <c r="AO17" s="904"/>
      <c r="AP17" s="904"/>
      <c r="AQ17" s="904"/>
      <c r="AR17" s="904"/>
      <c r="AS17" s="904"/>
      <c r="AT17" s="904"/>
      <c r="AU17" s="904"/>
      <c r="AV17" s="904"/>
      <c r="AW17" s="904"/>
      <c r="AX17" s="904"/>
      <c r="AY17" s="904"/>
      <c r="AZ17" s="904"/>
      <c r="BA17" s="904"/>
    </row>
    <row r="18" spans="1:53" ht="15.75">
      <c r="A18" s="904">
        <f>+A17+1</f>
        <v>11</v>
      </c>
      <c r="B18" s="16"/>
      <c r="C18" s="97"/>
      <c r="D18" s="924"/>
      <c r="E18" s="924"/>
      <c r="F18" s="919"/>
      <c r="G18" s="925"/>
      <c r="H18" s="921"/>
      <c r="I18" s="904"/>
      <c r="J18"/>
      <c r="K18"/>
      <c r="L18"/>
      <c r="M18" s="904"/>
      <c r="N18" s="904"/>
      <c r="O18" s="904"/>
      <c r="P18" s="904"/>
      <c r="Q18" s="904"/>
      <c r="R18" s="904"/>
      <c r="S18" s="904"/>
      <c r="T18" s="904"/>
      <c r="U18" s="904"/>
      <c r="V18" s="904"/>
      <c r="W18" s="904"/>
      <c r="X18" s="904"/>
      <c r="Y18" s="904"/>
      <c r="Z18" s="904"/>
      <c r="AA18" s="904"/>
      <c r="AB18" s="904"/>
      <c r="AC18" s="904"/>
      <c r="AD18" s="904"/>
      <c r="AE18" s="904"/>
      <c r="AF18" s="904"/>
      <c r="AG18" s="904"/>
      <c r="AH18" s="904"/>
      <c r="AI18" s="904"/>
      <c r="AJ18" s="904"/>
      <c r="AK18" s="904"/>
      <c r="AL18" s="904"/>
      <c r="AM18" s="904"/>
      <c r="AN18" s="904"/>
      <c r="AO18" s="904"/>
      <c r="AP18" s="904"/>
      <c r="AQ18" s="904"/>
      <c r="AR18" s="904"/>
      <c r="AS18" s="904"/>
      <c r="AT18" s="904"/>
      <c r="AU18" s="904"/>
      <c r="AV18" s="904"/>
      <c r="AW18" s="904"/>
      <c r="AX18" s="904"/>
      <c r="AY18" s="904"/>
      <c r="AZ18" s="904"/>
      <c r="BA18" s="904"/>
    </row>
    <row r="19" spans="1:53" ht="15.75">
      <c r="A19" s="904">
        <f t="shared" si="0"/>
        <v>12</v>
      </c>
      <c r="B19" s="9" t="s">
        <v>200</v>
      </c>
      <c r="C19" s="96"/>
      <c r="D19" s="926"/>
      <c r="E19" s="926"/>
      <c r="F19" s="919"/>
      <c r="G19" s="925"/>
      <c r="H19" s="921"/>
      <c r="I19" s="904"/>
      <c r="J19"/>
      <c r="K19"/>
      <c r="L19"/>
      <c r="M19" s="904"/>
      <c r="N19" s="904"/>
      <c r="O19" s="904"/>
      <c r="P19" s="904"/>
      <c r="Q19" s="904"/>
      <c r="R19" s="904"/>
      <c r="S19" s="904"/>
      <c r="T19" s="904"/>
      <c r="U19" s="904"/>
      <c r="V19" s="904"/>
      <c r="W19" s="904"/>
      <c r="X19" s="904"/>
      <c r="Y19" s="904"/>
      <c r="Z19" s="904"/>
      <c r="AA19" s="904"/>
      <c r="AB19" s="904"/>
      <c r="AC19" s="904"/>
      <c r="AD19" s="904"/>
      <c r="AE19" s="904"/>
      <c r="AF19" s="904"/>
      <c r="AG19" s="904"/>
      <c r="AH19" s="904"/>
      <c r="AI19" s="904"/>
      <c r="AJ19" s="904"/>
      <c r="AK19" s="904"/>
      <c r="AL19" s="904"/>
      <c r="AM19" s="904"/>
      <c r="AN19" s="904"/>
      <c r="AO19" s="904"/>
      <c r="AP19" s="904"/>
      <c r="AQ19" s="904"/>
      <c r="AR19" s="904"/>
      <c r="AS19" s="904"/>
      <c r="AT19" s="904"/>
      <c r="AU19" s="904"/>
      <c r="AV19" s="904"/>
      <c r="AW19" s="904"/>
      <c r="AX19" s="904"/>
      <c r="AY19" s="904"/>
      <c r="AZ19" s="904"/>
      <c r="BA19" s="904"/>
    </row>
    <row r="20" spans="1:53" ht="15.75">
      <c r="A20" s="904">
        <f t="shared" si="0"/>
        <v>13</v>
      </c>
      <c r="B20" s="8" t="s">
        <v>255</v>
      </c>
      <c r="C20" s="96">
        <v>4.01</v>
      </c>
      <c r="D20" s="926">
        <f>+'Adjustments - restating'!$K$37</f>
        <v>28779.523422572864</v>
      </c>
      <c r="E20" s="924">
        <f>'Adj Summary'!K64</f>
        <v>0</v>
      </c>
      <c r="F20" s="919">
        <f t="shared" si="2"/>
        <v>-46428</v>
      </c>
      <c r="G20" s="925">
        <v>-46428</v>
      </c>
      <c r="H20" s="921">
        <f t="shared" si="1"/>
        <v>0</v>
      </c>
      <c r="I20" s="904"/>
      <c r="J20"/>
      <c r="K20"/>
      <c r="L20"/>
      <c r="M20" s="904"/>
      <c r="N20" s="904"/>
      <c r="O20" s="904"/>
      <c r="P20" s="904"/>
      <c r="Q20" s="904"/>
      <c r="R20" s="904"/>
      <c r="S20" s="904"/>
      <c r="T20" s="904"/>
      <c r="U20" s="904"/>
      <c r="V20" s="904"/>
      <c r="W20" s="904"/>
      <c r="X20" s="904"/>
      <c r="Y20" s="904"/>
      <c r="Z20" s="904"/>
      <c r="AA20" s="904"/>
      <c r="AB20" s="904"/>
      <c r="AC20" s="904"/>
      <c r="AD20" s="904"/>
      <c r="AE20" s="904"/>
      <c r="AF20" s="904"/>
      <c r="AG20" s="904"/>
      <c r="AH20" s="904"/>
      <c r="AI20" s="904"/>
      <c r="AJ20" s="904"/>
      <c r="AK20" s="904"/>
      <c r="AL20" s="904"/>
      <c r="AM20" s="904"/>
      <c r="AN20" s="904"/>
      <c r="AO20" s="904"/>
      <c r="AP20" s="904"/>
      <c r="AQ20" s="904"/>
      <c r="AR20" s="904"/>
      <c r="AS20" s="904"/>
      <c r="AT20" s="904"/>
      <c r="AU20" s="904"/>
      <c r="AV20" s="904"/>
      <c r="AW20" s="904"/>
      <c r="AX20" s="904"/>
      <c r="AY20" s="904"/>
      <c r="AZ20" s="904"/>
      <c r="BA20" s="904"/>
    </row>
    <row r="21" spans="1:53" ht="15.75">
      <c r="A21" s="904">
        <f t="shared" si="0"/>
        <v>14</v>
      </c>
      <c r="B21" s="8" t="s">
        <v>807</v>
      </c>
      <c r="C21" s="96">
        <v>4.0199999999999996</v>
      </c>
      <c r="D21" s="926">
        <f>+'Adjustments - restating'!$L$37</f>
        <v>-18800.496321399522</v>
      </c>
      <c r="E21" s="924">
        <f>'Adj Summary'!L64</f>
        <v>0</v>
      </c>
      <c r="F21" s="919">
        <f t="shared" si="2"/>
        <v>30329</v>
      </c>
      <c r="G21" s="925">
        <v>30329</v>
      </c>
      <c r="H21" s="921">
        <f t="shared" si="1"/>
        <v>0</v>
      </c>
      <c r="I21" s="904"/>
      <c r="J21"/>
      <c r="K21"/>
      <c r="L21"/>
      <c r="M21" s="904"/>
      <c r="N21" s="904"/>
      <c r="O21" s="904"/>
      <c r="P21" s="904"/>
      <c r="Q21" s="904"/>
      <c r="R21" s="904"/>
      <c r="S21" s="904"/>
      <c r="T21" s="904"/>
      <c r="U21" s="904"/>
      <c r="V21" s="904"/>
      <c r="W21" s="904"/>
      <c r="X21" s="904"/>
      <c r="Y21" s="904"/>
      <c r="Z21" s="904"/>
      <c r="AA21" s="904"/>
      <c r="AB21" s="904"/>
      <c r="AC21" s="904"/>
      <c r="AD21" s="904"/>
      <c r="AE21" s="904"/>
      <c r="AF21" s="904"/>
      <c r="AG21" s="904"/>
      <c r="AH21" s="904"/>
      <c r="AI21" s="904"/>
      <c r="AJ21" s="904"/>
      <c r="AK21" s="904"/>
      <c r="AL21" s="904"/>
      <c r="AM21" s="904"/>
      <c r="AN21" s="904"/>
      <c r="AO21" s="904"/>
      <c r="AP21" s="904"/>
      <c r="AQ21" s="904"/>
      <c r="AR21" s="904"/>
      <c r="AS21" s="904"/>
      <c r="AT21" s="904"/>
      <c r="AU21" s="904"/>
      <c r="AV21" s="904"/>
      <c r="AW21" s="904"/>
      <c r="AX21" s="904"/>
      <c r="AY21" s="904"/>
      <c r="AZ21" s="904"/>
      <c r="BA21" s="904"/>
    </row>
    <row r="22" spans="1:53" ht="15.75">
      <c r="A22" s="904">
        <f t="shared" si="0"/>
        <v>15</v>
      </c>
      <c r="B22" s="8" t="s">
        <v>808</v>
      </c>
      <c r="C22" s="96">
        <v>4.03</v>
      </c>
      <c r="D22" s="926">
        <f>+'Adjustments - Pro Forma'!$M$38</f>
        <v>-243031.21101477643</v>
      </c>
      <c r="E22" s="924">
        <f>'Adj Summary'!M64</f>
        <v>0</v>
      </c>
      <c r="F22" s="919">
        <f t="shared" si="2"/>
        <v>392062</v>
      </c>
      <c r="G22" s="925">
        <v>392062</v>
      </c>
      <c r="H22" s="921">
        <f t="shared" si="1"/>
        <v>0</v>
      </c>
      <c r="I22" s="904"/>
      <c r="J22"/>
      <c r="K22"/>
      <c r="L22"/>
      <c r="M22" s="904"/>
      <c r="N22" s="904"/>
      <c r="O22" s="904"/>
      <c r="P22" s="904"/>
      <c r="Q22" s="904"/>
      <c r="R22" s="904"/>
      <c r="S22" s="904"/>
      <c r="T22" s="904"/>
      <c r="U22" s="904"/>
      <c r="V22" s="904"/>
      <c r="W22" s="904"/>
      <c r="X22" s="904"/>
      <c r="Y22" s="904"/>
      <c r="Z22" s="904"/>
      <c r="AA22" s="904"/>
      <c r="AB22" s="904"/>
      <c r="AC22" s="904"/>
      <c r="AD22" s="904"/>
      <c r="AE22" s="904"/>
      <c r="AF22" s="904"/>
      <c r="AG22" s="904"/>
      <c r="AH22" s="904"/>
      <c r="AI22" s="904"/>
      <c r="AJ22" s="904"/>
      <c r="AK22" s="904"/>
      <c r="AL22" s="904"/>
      <c r="AM22" s="904"/>
      <c r="AN22" s="904"/>
      <c r="AO22" s="904"/>
      <c r="AP22" s="904"/>
      <c r="AQ22" s="904"/>
      <c r="AR22" s="904"/>
      <c r="AS22" s="904"/>
      <c r="AT22" s="904"/>
      <c r="AU22" s="904"/>
      <c r="AV22" s="904"/>
      <c r="AW22" s="904"/>
      <c r="AX22" s="904"/>
      <c r="AY22" s="904"/>
      <c r="AZ22" s="904"/>
      <c r="BA22" s="904"/>
    </row>
    <row r="23" spans="1:53" ht="15.75">
      <c r="A23" s="904">
        <f t="shared" si="0"/>
        <v>16</v>
      </c>
      <c r="B23" s="8" t="s">
        <v>605</v>
      </c>
      <c r="C23" s="96">
        <v>4.04</v>
      </c>
      <c r="D23" s="926">
        <f>+'Adjustments - Pro Forma'!$N$38</f>
        <v>474857.77158206177</v>
      </c>
      <c r="E23" s="924">
        <f>'Adj Summary'!N64</f>
        <v>0</v>
      </c>
      <c r="F23" s="919">
        <f t="shared" si="2"/>
        <v>-766048</v>
      </c>
      <c r="G23" s="925">
        <v>-766048</v>
      </c>
      <c r="H23" s="921">
        <f t="shared" si="1"/>
        <v>0</v>
      </c>
      <c r="I23" s="904"/>
      <c r="J23"/>
      <c r="K23"/>
      <c r="L23"/>
      <c r="M23" s="904"/>
      <c r="N23" s="904"/>
      <c r="O23" s="904"/>
      <c r="P23" s="904"/>
      <c r="Q23" s="904"/>
      <c r="R23" s="904"/>
      <c r="S23" s="904"/>
      <c r="T23" s="904"/>
      <c r="U23" s="904"/>
      <c r="V23" s="904"/>
      <c r="W23" s="904"/>
      <c r="X23" s="904"/>
      <c r="Y23" s="904"/>
      <c r="Z23" s="904"/>
      <c r="AA23" s="904"/>
      <c r="AB23" s="904"/>
      <c r="AC23" s="904"/>
      <c r="AD23" s="904"/>
      <c r="AE23" s="904"/>
      <c r="AF23" s="904"/>
      <c r="AG23" s="904"/>
      <c r="AH23" s="904"/>
      <c r="AI23" s="904"/>
      <c r="AJ23" s="904"/>
      <c r="AK23" s="904"/>
      <c r="AL23" s="904"/>
      <c r="AM23" s="904"/>
      <c r="AN23" s="904"/>
      <c r="AO23" s="904"/>
      <c r="AP23" s="904"/>
      <c r="AQ23" s="904"/>
      <c r="AR23" s="904"/>
      <c r="AS23" s="904"/>
      <c r="AT23" s="904"/>
      <c r="AU23" s="904"/>
      <c r="AV23" s="904"/>
      <c r="AW23" s="904"/>
      <c r="AX23" s="904"/>
      <c r="AY23" s="904"/>
      <c r="AZ23" s="904"/>
      <c r="BA23" s="904"/>
    </row>
    <row r="24" spans="1:53" ht="15.75">
      <c r="A24" s="904">
        <f t="shared" si="0"/>
        <v>17</v>
      </c>
      <c r="B24" s="8" t="s">
        <v>456</v>
      </c>
      <c r="C24" s="96">
        <v>4.05</v>
      </c>
      <c r="D24" s="926">
        <f>+'Adjustments - restating'!$O$37</f>
        <v>50707.999441277949</v>
      </c>
      <c r="E24" s="924">
        <f>'Adj Summary'!O64</f>
        <v>0</v>
      </c>
      <c r="F24" s="919">
        <f t="shared" si="2"/>
        <v>-81803</v>
      </c>
      <c r="G24" s="925">
        <v>-81803</v>
      </c>
      <c r="H24" s="921">
        <f t="shared" si="1"/>
        <v>0</v>
      </c>
      <c r="I24" s="904"/>
      <c r="J24"/>
      <c r="K24"/>
      <c r="L24"/>
      <c r="M24" s="904"/>
      <c r="N24" s="904"/>
      <c r="O24" s="904"/>
      <c r="P24" s="904"/>
      <c r="Q24" s="904"/>
      <c r="R24" s="904"/>
      <c r="S24" s="904"/>
      <c r="T24" s="904"/>
      <c r="U24" s="904"/>
      <c r="V24" s="904"/>
      <c r="W24" s="904"/>
      <c r="X24" s="904"/>
      <c r="Y24" s="904"/>
      <c r="Z24" s="904"/>
      <c r="AA24" s="904"/>
      <c r="AB24" s="904"/>
      <c r="AC24" s="904"/>
      <c r="AD24" s="904"/>
      <c r="AE24" s="904"/>
      <c r="AF24" s="904"/>
      <c r="AG24" s="904"/>
      <c r="AH24" s="904"/>
      <c r="AI24" s="904"/>
      <c r="AJ24" s="904"/>
      <c r="AK24" s="904"/>
      <c r="AL24" s="904"/>
      <c r="AM24" s="904"/>
      <c r="AN24" s="904"/>
      <c r="AO24" s="904"/>
      <c r="AP24" s="904"/>
      <c r="AQ24" s="904"/>
      <c r="AR24" s="904"/>
      <c r="AS24" s="904"/>
      <c r="AT24" s="904"/>
      <c r="AU24" s="904"/>
      <c r="AV24" s="904"/>
      <c r="AW24" s="904"/>
      <c r="AX24" s="904"/>
      <c r="AY24" s="904"/>
      <c r="AZ24" s="904"/>
      <c r="BA24" s="904"/>
    </row>
    <row r="25" spans="1:53" ht="15.75">
      <c r="A25" s="904">
        <f t="shared" si="0"/>
        <v>18</v>
      </c>
      <c r="B25" s="8" t="s">
        <v>611</v>
      </c>
      <c r="C25" s="96">
        <v>4.0599999999999996</v>
      </c>
      <c r="D25" s="926">
        <f>+'Adjustments - restating'!$P$37</f>
        <v>3198894.8030331107</v>
      </c>
      <c r="E25" s="924">
        <f>'Adj Summary'!P64</f>
        <v>472405.88223046891</v>
      </c>
      <c r="F25" s="919">
        <f t="shared" si="2"/>
        <v>-5103502</v>
      </c>
      <c r="G25" s="925">
        <v>-5096948</v>
      </c>
      <c r="H25" s="921">
        <f t="shared" si="1"/>
        <v>-6554</v>
      </c>
      <c r="I25" s="904"/>
      <c r="J25"/>
      <c r="K25"/>
      <c r="L25"/>
      <c r="M25" s="904"/>
      <c r="N25" s="904"/>
      <c r="O25" s="904"/>
      <c r="P25" s="904"/>
      <c r="Q25" s="904"/>
      <c r="R25" s="904"/>
      <c r="S25" s="904"/>
      <c r="T25" s="904"/>
      <c r="U25" s="904"/>
      <c r="V25" s="904"/>
      <c r="W25" s="904"/>
      <c r="X25" s="904"/>
      <c r="Y25" s="904"/>
      <c r="Z25" s="904"/>
      <c r="AA25" s="904"/>
      <c r="AB25" s="904"/>
      <c r="AC25" s="904"/>
      <c r="AD25" s="904"/>
      <c r="AE25" s="904"/>
      <c r="AF25" s="904"/>
      <c r="AG25" s="904"/>
      <c r="AH25" s="904"/>
      <c r="AI25" s="904"/>
      <c r="AJ25" s="904"/>
      <c r="AK25" s="904"/>
      <c r="AL25" s="904"/>
      <c r="AM25" s="904"/>
      <c r="AN25" s="904"/>
      <c r="AO25" s="904"/>
      <c r="AP25" s="904"/>
      <c r="AQ25" s="904"/>
      <c r="AR25" s="904"/>
      <c r="AS25" s="904"/>
      <c r="AT25" s="904"/>
      <c r="AU25" s="904"/>
      <c r="AV25" s="904"/>
      <c r="AW25" s="904"/>
      <c r="AX25" s="904"/>
      <c r="AY25" s="904"/>
      <c r="AZ25" s="904"/>
      <c r="BA25" s="904"/>
    </row>
    <row r="26" spans="1:53" ht="15.75">
      <c r="A26" s="904">
        <f t="shared" si="0"/>
        <v>19</v>
      </c>
      <c r="B26" s="8" t="s">
        <v>256</v>
      </c>
      <c r="C26" s="96">
        <v>4.07</v>
      </c>
      <c r="D26" s="926">
        <f>+'Adjustments - restating'!$Q$37</f>
        <v>127807.58073801303</v>
      </c>
      <c r="E26" s="924">
        <f>'Adj Summary'!Q64</f>
        <v>0</v>
      </c>
      <c r="F26" s="919">
        <f t="shared" si="2"/>
        <v>-206181</v>
      </c>
      <c r="G26" s="925">
        <v>-206181</v>
      </c>
      <c r="H26" s="921">
        <f t="shared" si="1"/>
        <v>0</v>
      </c>
      <c r="I26" s="904"/>
      <c r="J26"/>
      <c r="K26"/>
      <c r="L26"/>
      <c r="M26" s="904"/>
      <c r="N26" s="904"/>
      <c r="O26" s="904"/>
      <c r="P26" s="904"/>
      <c r="Q26" s="904"/>
      <c r="R26" s="904"/>
      <c r="S26" s="904"/>
      <c r="T26" s="904"/>
      <c r="U26" s="904"/>
      <c r="V26" s="904"/>
      <c r="W26" s="904"/>
      <c r="X26" s="904"/>
      <c r="Y26" s="904"/>
      <c r="Z26" s="904"/>
      <c r="AA26" s="904"/>
      <c r="AB26" s="904"/>
      <c r="AC26" s="904"/>
      <c r="AD26" s="904"/>
      <c r="AE26" s="904"/>
      <c r="AF26" s="904"/>
      <c r="AG26" s="904"/>
      <c r="AH26" s="904"/>
      <c r="AI26" s="904"/>
      <c r="AJ26" s="904"/>
      <c r="AK26" s="904"/>
      <c r="AL26" s="904"/>
      <c r="AM26" s="904"/>
      <c r="AN26" s="904"/>
      <c r="AO26" s="904"/>
      <c r="AP26" s="904"/>
      <c r="AQ26" s="904"/>
      <c r="AR26" s="904"/>
      <c r="AS26" s="904"/>
      <c r="AT26" s="904"/>
      <c r="AU26" s="904"/>
      <c r="AV26" s="904"/>
      <c r="AW26" s="904"/>
      <c r="AX26" s="904"/>
      <c r="AY26" s="904"/>
      <c r="AZ26" s="904"/>
      <c r="BA26" s="904"/>
    </row>
    <row r="27" spans="1:53" ht="15.75">
      <c r="A27" s="904">
        <f t="shared" si="0"/>
        <v>20</v>
      </c>
      <c r="B27" s="904" t="s">
        <v>621</v>
      </c>
      <c r="C27" s="96">
        <v>4.08</v>
      </c>
      <c r="D27" s="926">
        <f>+'Adjustments - Pro Forma'!$R$38</f>
        <v>397117.40025338228</v>
      </c>
      <c r="E27" s="924">
        <f>'Adj Summary'!R64</f>
        <v>-306376.37043471489</v>
      </c>
      <c r="F27" s="919">
        <f t="shared" si="2"/>
        <v>-677606</v>
      </c>
      <c r="G27" s="925">
        <v>-681856</v>
      </c>
      <c r="H27" s="921">
        <f t="shared" si="1"/>
        <v>4250</v>
      </c>
      <c r="I27" s="904"/>
      <c r="J27"/>
      <c r="K27"/>
      <c r="L27"/>
      <c r="M27" s="904"/>
      <c r="N27" s="904"/>
      <c r="O27" s="904"/>
      <c r="P27" s="904"/>
      <c r="Q27" s="904"/>
      <c r="R27" s="904"/>
      <c r="S27" s="904"/>
      <c r="T27" s="904"/>
      <c r="U27" s="904"/>
      <c r="V27" s="904"/>
      <c r="W27" s="904"/>
      <c r="X27" s="904"/>
      <c r="Y27" s="904"/>
      <c r="Z27" s="904"/>
      <c r="AA27" s="904"/>
      <c r="AB27" s="904"/>
      <c r="AC27" s="904"/>
      <c r="AD27" s="904"/>
      <c r="AE27" s="904"/>
      <c r="AF27" s="904"/>
      <c r="AG27" s="904"/>
      <c r="AH27" s="904"/>
      <c r="AI27" s="904"/>
      <c r="AJ27" s="904"/>
      <c r="AK27" s="904"/>
      <c r="AL27" s="904"/>
      <c r="AM27" s="904"/>
      <c r="AN27" s="904"/>
      <c r="AO27" s="904"/>
      <c r="AP27" s="904"/>
      <c r="AQ27" s="904"/>
      <c r="AR27" s="904"/>
      <c r="AS27" s="904"/>
      <c r="AT27" s="904"/>
      <c r="AU27" s="904"/>
      <c r="AV27" s="904"/>
      <c r="AW27" s="904"/>
      <c r="AX27" s="904"/>
      <c r="AY27" s="904"/>
      <c r="AZ27" s="904"/>
      <c r="BA27" s="904"/>
    </row>
    <row r="28" spans="1:53" ht="15.75">
      <c r="A28" s="904">
        <f t="shared" si="0"/>
        <v>21</v>
      </c>
      <c r="B28" s="8"/>
      <c r="C28" s="96"/>
      <c r="D28" s="926"/>
      <c r="E28" s="926"/>
      <c r="F28" s="919"/>
      <c r="G28" s="925"/>
      <c r="H28" s="921"/>
      <c r="I28" s="904"/>
      <c r="J28"/>
      <c r="K28"/>
      <c r="L28"/>
      <c r="M28" s="904"/>
      <c r="N28" s="904"/>
      <c r="O28" s="904"/>
      <c r="P28" s="904"/>
      <c r="Q28" s="904"/>
      <c r="R28" s="904"/>
      <c r="S28" s="904"/>
      <c r="T28" s="904"/>
      <c r="U28" s="904"/>
      <c r="V28" s="904"/>
      <c r="W28" s="904"/>
      <c r="X28" s="904"/>
      <c r="Y28" s="904"/>
      <c r="Z28" s="904"/>
      <c r="AA28" s="904"/>
      <c r="AB28" s="904"/>
      <c r="AC28" s="904"/>
      <c r="AD28" s="904"/>
      <c r="AE28" s="904"/>
      <c r="AF28" s="904"/>
      <c r="AG28" s="904"/>
      <c r="AH28" s="904"/>
      <c r="AI28" s="904"/>
      <c r="AJ28" s="904"/>
      <c r="AK28" s="904"/>
      <c r="AL28" s="904"/>
      <c r="AM28" s="904"/>
      <c r="AN28" s="904"/>
      <c r="AO28" s="904"/>
      <c r="AP28" s="904"/>
      <c r="AQ28" s="904"/>
      <c r="AR28" s="904"/>
      <c r="AS28" s="904"/>
      <c r="AT28" s="904"/>
      <c r="AU28" s="904"/>
      <c r="AV28" s="904"/>
      <c r="AW28" s="904"/>
      <c r="AX28" s="904"/>
      <c r="AY28" s="904"/>
      <c r="AZ28" s="904"/>
      <c r="BA28" s="904"/>
    </row>
    <row r="29" spans="1:53" ht="15.75">
      <c r="A29" s="904">
        <f t="shared" si="0"/>
        <v>22</v>
      </c>
      <c r="B29" s="9" t="s">
        <v>224</v>
      </c>
      <c r="C29" s="96"/>
      <c r="D29" s="926"/>
      <c r="E29" s="926"/>
      <c r="F29" s="919"/>
      <c r="G29" s="925"/>
      <c r="H29" s="921"/>
      <c r="I29" s="904"/>
      <c r="J29"/>
      <c r="K29"/>
      <c r="L29"/>
      <c r="M29" s="904"/>
      <c r="N29" s="904"/>
      <c r="O29" s="904"/>
      <c r="P29" s="904"/>
      <c r="Q29" s="904"/>
      <c r="R29" s="904"/>
      <c r="S29" s="904"/>
      <c r="T29" s="904"/>
      <c r="U29" s="904"/>
      <c r="V29" s="904"/>
      <c r="W29" s="904"/>
      <c r="X29" s="904"/>
      <c r="Y29" s="904"/>
      <c r="Z29" s="904"/>
      <c r="AA29" s="904"/>
      <c r="AB29" s="904"/>
      <c r="AC29" s="904"/>
      <c r="AD29" s="904"/>
      <c r="AE29" s="904"/>
      <c r="AF29" s="904"/>
      <c r="AG29" s="904"/>
      <c r="AH29" s="904"/>
      <c r="AI29" s="904"/>
      <c r="AJ29" s="904"/>
      <c r="AK29" s="904"/>
      <c r="AL29" s="904"/>
      <c r="AM29" s="904"/>
      <c r="AN29" s="904"/>
      <c r="AO29" s="904"/>
      <c r="AP29" s="904"/>
      <c r="AQ29" s="904"/>
      <c r="AR29" s="904"/>
      <c r="AS29" s="904"/>
      <c r="AT29" s="904"/>
      <c r="AU29" s="904"/>
      <c r="AV29" s="904"/>
      <c r="AW29" s="904"/>
      <c r="AX29" s="904"/>
      <c r="AY29" s="904"/>
      <c r="AZ29" s="904"/>
      <c r="BA29" s="904"/>
    </row>
    <row r="30" spans="1:53" ht="15.75">
      <c r="A30" s="904">
        <f t="shared" si="0"/>
        <v>23</v>
      </c>
      <c r="B30" s="8" t="s">
        <v>809</v>
      </c>
      <c r="C30" s="96">
        <v>5.0999999999999996</v>
      </c>
      <c r="D30" s="926">
        <f>+'Adjustments - restating'!$S$37</f>
        <v>7150052.5338770747</v>
      </c>
      <c r="E30" s="924">
        <f>'Adj Summary'!S64</f>
        <v>0</v>
      </c>
      <c r="F30" s="919">
        <f t="shared" si="2"/>
        <v>-11534575</v>
      </c>
      <c r="G30" s="925">
        <v>-11534575</v>
      </c>
      <c r="H30" s="921">
        <f t="shared" si="1"/>
        <v>0</v>
      </c>
      <c r="I30" s="904"/>
      <c r="J30"/>
      <c r="K30"/>
      <c r="L30"/>
      <c r="M30" s="904"/>
      <c r="N30" s="904"/>
      <c r="O30" s="904"/>
      <c r="P30" s="904"/>
      <c r="Q30" s="904"/>
      <c r="R30" s="904"/>
      <c r="S30" s="904"/>
      <c r="T30" s="904"/>
      <c r="U30" s="904"/>
      <c r="V30" s="904"/>
      <c r="W30" s="904"/>
      <c r="X30" s="904"/>
      <c r="Y30" s="904"/>
      <c r="Z30" s="904"/>
      <c r="AA30" s="904"/>
      <c r="AB30" s="904"/>
      <c r="AC30" s="904"/>
      <c r="AD30" s="904"/>
      <c r="AE30" s="904"/>
      <c r="AF30" s="904"/>
      <c r="AG30" s="904"/>
      <c r="AH30" s="904"/>
      <c r="AI30" s="904"/>
      <c r="AJ30" s="904"/>
      <c r="AK30" s="904"/>
      <c r="AL30" s="904"/>
      <c r="AM30" s="904"/>
      <c r="AN30" s="904"/>
      <c r="AO30" s="904"/>
      <c r="AP30" s="904"/>
      <c r="AQ30" s="904"/>
      <c r="AR30" s="904"/>
      <c r="AS30" s="904"/>
      <c r="AT30" s="904"/>
      <c r="AU30" s="904"/>
      <c r="AV30" s="904"/>
      <c r="AW30" s="904"/>
      <c r="AX30" s="904"/>
      <c r="AY30" s="904"/>
      <c r="AZ30" s="904"/>
      <c r="BA30" s="904"/>
    </row>
    <row r="31" spans="1:53" ht="15.75">
      <c r="A31" s="904">
        <f t="shared" si="0"/>
        <v>24</v>
      </c>
      <c r="B31" s="8" t="s">
        <v>810</v>
      </c>
      <c r="C31" s="96">
        <v>5.2</v>
      </c>
      <c r="D31" s="926">
        <f>+'Adjustments - Pro Forma'!$T$38</f>
        <v>-20890049.22598283</v>
      </c>
      <c r="E31" s="924">
        <f>'Adj Summary'!T64</f>
        <v>0</v>
      </c>
      <c r="F31" s="919">
        <f t="shared" si="2"/>
        <v>33700150</v>
      </c>
      <c r="G31" s="925">
        <v>39249444</v>
      </c>
      <c r="H31" s="921">
        <f t="shared" si="1"/>
        <v>-5549294</v>
      </c>
      <c r="I31" s="904"/>
      <c r="J31"/>
      <c r="K31"/>
      <c r="L31"/>
      <c r="M31" s="904"/>
      <c r="N31" s="904"/>
      <c r="O31" s="904"/>
      <c r="P31" s="904"/>
      <c r="Q31" s="904"/>
      <c r="R31" s="904"/>
      <c r="S31" s="904"/>
      <c r="T31" s="904"/>
      <c r="U31" s="904"/>
      <c r="V31" s="904"/>
      <c r="W31" s="904"/>
      <c r="X31" s="904"/>
      <c r="Y31" s="904"/>
      <c r="Z31" s="904"/>
      <c r="AA31" s="904"/>
      <c r="AB31" s="904"/>
      <c r="AC31" s="904"/>
      <c r="AD31" s="904"/>
      <c r="AE31" s="904"/>
      <c r="AF31" s="904"/>
      <c r="AG31" s="904"/>
      <c r="AH31" s="904"/>
      <c r="AI31" s="904"/>
      <c r="AJ31" s="904"/>
      <c r="AK31" s="904"/>
      <c r="AL31" s="904"/>
      <c r="AM31" s="904"/>
      <c r="AN31" s="904"/>
      <c r="AO31" s="904"/>
      <c r="AP31" s="904"/>
      <c r="AQ31" s="904"/>
      <c r="AR31" s="904"/>
      <c r="AS31" s="904"/>
      <c r="AT31" s="904"/>
      <c r="AU31" s="904"/>
      <c r="AV31" s="904"/>
      <c r="AW31" s="904"/>
      <c r="AX31" s="904"/>
      <c r="AY31" s="904"/>
      <c r="AZ31" s="904"/>
      <c r="BA31" s="904"/>
    </row>
    <row r="32" spans="1:53" ht="15.75">
      <c r="A32" s="904">
        <f t="shared" si="0"/>
        <v>25</v>
      </c>
      <c r="B32" s="8" t="s">
        <v>771</v>
      </c>
      <c r="C32" s="96">
        <v>5.3</v>
      </c>
      <c r="D32" s="926">
        <f>+'Adjustments - restating'!$U$37</f>
        <v>-98983.442339483881</v>
      </c>
      <c r="E32" s="924">
        <f>'Adj Summary'!U64</f>
        <v>-212582.87396787116</v>
      </c>
      <c r="F32" s="919">
        <f t="shared" si="2"/>
        <v>134030</v>
      </c>
      <c r="G32" s="925">
        <v>131080</v>
      </c>
      <c r="H32" s="921">
        <f t="shared" si="1"/>
        <v>2950</v>
      </c>
      <c r="I32" s="904"/>
      <c r="J32"/>
      <c r="K32"/>
      <c r="L32"/>
      <c r="M32" s="904"/>
      <c r="N32" s="904"/>
      <c r="O32" s="904"/>
      <c r="P32" s="904"/>
      <c r="Q32" s="904"/>
      <c r="R32" s="904"/>
      <c r="S32" s="904"/>
      <c r="T32" s="904"/>
      <c r="U32" s="904"/>
      <c r="V32" s="904"/>
      <c r="W32" s="904"/>
      <c r="X32" s="904"/>
      <c r="Y32" s="904"/>
      <c r="Z32" s="904"/>
      <c r="AA32" s="904"/>
      <c r="AB32" s="904"/>
      <c r="AC32" s="904"/>
      <c r="AD32" s="904"/>
      <c r="AE32" s="904"/>
      <c r="AF32" s="904"/>
      <c r="AG32" s="904"/>
      <c r="AH32" s="904"/>
      <c r="AI32" s="904"/>
      <c r="AJ32" s="904"/>
      <c r="AK32" s="904"/>
      <c r="AL32" s="904"/>
      <c r="AM32" s="904"/>
      <c r="AN32" s="904"/>
      <c r="AO32" s="904"/>
      <c r="AP32" s="904"/>
      <c r="AQ32" s="904"/>
      <c r="AR32" s="904"/>
      <c r="AS32" s="904"/>
      <c r="AT32" s="904"/>
      <c r="AU32" s="904"/>
      <c r="AV32" s="904"/>
      <c r="AW32" s="904"/>
      <c r="AX32" s="904"/>
      <c r="AY32" s="904"/>
      <c r="AZ32" s="904"/>
      <c r="BA32" s="904"/>
    </row>
    <row r="33" spans="1:53" ht="15.75">
      <c r="A33" s="904">
        <f t="shared" si="0"/>
        <v>26</v>
      </c>
      <c r="B33" s="8" t="s">
        <v>659</v>
      </c>
      <c r="C33" s="96">
        <v>5.4</v>
      </c>
      <c r="D33" s="926">
        <f>+'Adjustments - restating'!V37</f>
        <v>-5216328.6500000004</v>
      </c>
      <c r="E33" s="924">
        <f>'Adj Summary'!V64</f>
        <v>0</v>
      </c>
      <c r="F33" s="919">
        <f t="shared" si="2"/>
        <v>8415062</v>
      </c>
      <c r="G33" s="925">
        <v>8415062</v>
      </c>
      <c r="H33" s="921">
        <f t="shared" si="1"/>
        <v>0</v>
      </c>
      <c r="I33" s="904"/>
      <c r="J33"/>
      <c r="K33"/>
      <c r="L33"/>
      <c r="M33" s="904"/>
      <c r="N33" s="904"/>
      <c r="O33" s="904"/>
      <c r="P33" s="904"/>
      <c r="Q33" s="904"/>
      <c r="R33" s="904"/>
      <c r="S33" s="904"/>
      <c r="T33" s="904"/>
      <c r="U33" s="904"/>
      <c r="V33" s="904"/>
      <c r="W33" s="904"/>
      <c r="X33" s="904"/>
      <c r="Y33" s="904"/>
      <c r="Z33" s="904"/>
      <c r="AA33" s="904"/>
      <c r="AB33" s="904"/>
      <c r="AC33" s="904"/>
      <c r="AD33" s="904"/>
      <c r="AE33" s="904"/>
      <c r="AF33" s="904"/>
      <c r="AG33" s="904"/>
      <c r="AH33" s="904"/>
      <c r="AI33" s="904"/>
      <c r="AJ33" s="904"/>
      <c r="AK33" s="904"/>
      <c r="AL33" s="904"/>
      <c r="AM33" s="904"/>
      <c r="AN33" s="904"/>
      <c r="AO33" s="904"/>
      <c r="AP33" s="904"/>
      <c r="AQ33" s="904"/>
      <c r="AR33" s="904"/>
      <c r="AS33" s="904"/>
      <c r="AT33" s="904"/>
      <c r="AU33" s="904"/>
      <c r="AV33" s="904"/>
      <c r="AW33" s="904"/>
      <c r="AX33" s="904"/>
      <c r="AY33" s="904"/>
      <c r="AZ33" s="904"/>
      <c r="BA33" s="904"/>
    </row>
    <row r="34" spans="1:53" ht="15.75">
      <c r="A34" s="904">
        <f t="shared" si="0"/>
        <v>27</v>
      </c>
      <c r="B34" s="8" t="s">
        <v>661</v>
      </c>
      <c r="C34" s="96">
        <v>5.5</v>
      </c>
      <c r="D34" s="926">
        <f>'Adjustments - Pro Forma'!W38</f>
        <v>766070.08841426589</v>
      </c>
      <c r="E34" s="924">
        <f>'Adj Summary'!W64</f>
        <v>0</v>
      </c>
      <c r="F34" s="919">
        <f t="shared" si="2"/>
        <v>-1235836</v>
      </c>
      <c r="G34" s="925">
        <v>-1235836</v>
      </c>
      <c r="H34" s="921">
        <f t="shared" si="1"/>
        <v>0</v>
      </c>
      <c r="I34" s="904"/>
      <c r="J34"/>
      <c r="K34"/>
      <c r="L34"/>
      <c r="M34" s="904"/>
      <c r="N34" s="904"/>
      <c r="O34" s="904"/>
      <c r="P34" s="904"/>
      <c r="Q34" s="904"/>
      <c r="R34" s="904"/>
      <c r="S34" s="904"/>
      <c r="T34" s="904"/>
      <c r="U34" s="904"/>
      <c r="V34" s="904"/>
      <c r="W34" s="904"/>
      <c r="X34" s="904"/>
      <c r="Y34" s="904"/>
      <c r="Z34" s="904"/>
      <c r="AA34" s="904"/>
      <c r="AB34" s="904"/>
      <c r="AC34" s="904"/>
      <c r="AD34" s="904"/>
      <c r="AE34" s="904"/>
      <c r="AF34" s="904"/>
      <c r="AG34" s="904"/>
      <c r="AH34" s="904"/>
      <c r="AI34" s="904"/>
      <c r="AJ34" s="904"/>
      <c r="AK34" s="904"/>
      <c r="AL34" s="904"/>
      <c r="AM34" s="904"/>
      <c r="AN34" s="904"/>
      <c r="AO34" s="904"/>
      <c r="AP34" s="904"/>
      <c r="AQ34" s="904"/>
      <c r="AR34" s="904"/>
      <c r="AS34" s="904"/>
      <c r="AT34" s="904"/>
      <c r="AU34" s="904"/>
      <c r="AV34" s="904"/>
      <c r="AW34" s="904"/>
      <c r="AX34" s="904"/>
      <c r="AY34" s="904"/>
      <c r="AZ34" s="904"/>
      <c r="BA34" s="904"/>
    </row>
    <row r="35" spans="1:53" ht="15.75">
      <c r="A35" s="904">
        <f t="shared" si="0"/>
        <v>28</v>
      </c>
      <c r="B35" s="8" t="s">
        <v>254</v>
      </c>
      <c r="C35" s="96">
        <v>5.6</v>
      </c>
      <c r="D35" s="926">
        <f>'Adjustments - restating'!X37</f>
        <v>274986.77108456596</v>
      </c>
      <c r="E35" s="924">
        <f>'Adj Summary'!X64</f>
        <v>-8160130.3493880853</v>
      </c>
      <c r="F35" s="919">
        <f t="shared" si="2"/>
        <v>-1428284</v>
      </c>
      <c r="G35" s="925">
        <v>-1541495</v>
      </c>
      <c r="H35" s="921">
        <f t="shared" si="1"/>
        <v>113211</v>
      </c>
      <c r="I35" s="904"/>
      <c r="J35"/>
      <c r="K35"/>
      <c r="L35"/>
      <c r="M35" s="904"/>
      <c r="N35" s="904"/>
      <c r="O35" s="904"/>
      <c r="P35" s="904"/>
      <c r="Q35" s="904"/>
      <c r="R35" s="904"/>
      <c r="S35" s="904"/>
      <c r="T35" s="904"/>
      <c r="U35" s="904"/>
      <c r="V35" s="904"/>
      <c r="W35" s="904"/>
      <c r="X35" s="904"/>
      <c r="Y35" s="904"/>
      <c r="Z35" s="904"/>
      <c r="AA35" s="904"/>
      <c r="AB35" s="904"/>
      <c r="AC35" s="904"/>
      <c r="AD35" s="904"/>
      <c r="AE35" s="904"/>
      <c r="AF35" s="904"/>
      <c r="AG35" s="904"/>
      <c r="AH35" s="904"/>
      <c r="AI35" s="904"/>
      <c r="AJ35" s="904"/>
      <c r="AK35" s="904"/>
      <c r="AL35" s="904"/>
      <c r="AM35" s="904"/>
      <c r="AN35" s="904"/>
      <c r="AO35" s="904"/>
      <c r="AP35" s="904"/>
      <c r="AQ35" s="904"/>
      <c r="AR35" s="904"/>
      <c r="AS35" s="904"/>
      <c r="AT35" s="904"/>
      <c r="AU35" s="904"/>
      <c r="AV35" s="904"/>
      <c r="AW35" s="904"/>
      <c r="AX35" s="904"/>
      <c r="AY35" s="904"/>
      <c r="AZ35" s="904"/>
      <c r="BA35" s="904"/>
    </row>
    <row r="36" spans="1:53" ht="15.75">
      <c r="A36" s="904">
        <f t="shared" si="0"/>
        <v>29</v>
      </c>
      <c r="B36" s="8"/>
      <c r="C36" s="96"/>
      <c r="D36" s="904"/>
      <c r="E36" s="904"/>
      <c r="F36" s="919"/>
      <c r="G36" s="925"/>
      <c r="H36" s="921"/>
      <c r="I36" s="904"/>
      <c r="J36"/>
      <c r="K36"/>
      <c r="L36"/>
      <c r="M36" s="904"/>
      <c r="N36" s="904"/>
      <c r="O36" s="904"/>
      <c r="P36" s="904"/>
      <c r="Q36" s="904"/>
      <c r="R36" s="904"/>
      <c r="S36" s="904"/>
      <c r="T36" s="904"/>
      <c r="U36" s="904"/>
      <c r="V36" s="904"/>
      <c r="W36" s="904"/>
      <c r="X36" s="904"/>
      <c r="Y36" s="904"/>
      <c r="Z36" s="904"/>
      <c r="AA36" s="904"/>
      <c r="AB36" s="904"/>
      <c r="AC36" s="904"/>
      <c r="AD36" s="904"/>
      <c r="AE36" s="904"/>
      <c r="AF36" s="904"/>
      <c r="AG36" s="904"/>
      <c r="AH36" s="904"/>
      <c r="AI36" s="904"/>
      <c r="AJ36" s="904"/>
      <c r="AK36" s="904"/>
      <c r="AL36" s="904"/>
      <c r="AM36" s="904"/>
      <c r="AN36" s="904"/>
      <c r="AO36" s="904"/>
      <c r="AP36" s="904"/>
      <c r="AQ36" s="904"/>
      <c r="AR36" s="904"/>
      <c r="AS36" s="904"/>
      <c r="AT36" s="904"/>
      <c r="AU36" s="904"/>
      <c r="AV36" s="904"/>
      <c r="AW36" s="904"/>
      <c r="AX36" s="904"/>
      <c r="AY36" s="904"/>
      <c r="AZ36" s="904"/>
      <c r="BA36" s="904"/>
    </row>
    <row r="37" spans="1:53" ht="15.75">
      <c r="A37" s="904">
        <f t="shared" si="0"/>
        <v>30</v>
      </c>
      <c r="B37" s="9" t="s">
        <v>245</v>
      </c>
      <c r="C37" s="96"/>
      <c r="D37" s="904"/>
      <c r="E37" s="904"/>
      <c r="F37" s="919"/>
      <c r="G37" s="925"/>
      <c r="H37" s="921"/>
      <c r="I37" s="904"/>
      <c r="J37"/>
      <c r="K37"/>
      <c r="L37"/>
      <c r="M37" s="904"/>
      <c r="N37" s="904"/>
      <c r="O37" s="904"/>
      <c r="P37" s="904"/>
      <c r="Q37" s="904"/>
      <c r="R37" s="904"/>
      <c r="S37" s="904"/>
      <c r="T37" s="904"/>
      <c r="U37" s="904"/>
      <c r="V37" s="904"/>
      <c r="W37" s="904"/>
      <c r="X37" s="904"/>
      <c r="Y37" s="904"/>
      <c r="Z37" s="904"/>
      <c r="AA37" s="904"/>
      <c r="AB37" s="904"/>
      <c r="AC37" s="904"/>
      <c r="AD37" s="904"/>
      <c r="AE37" s="904"/>
      <c r="AF37" s="904"/>
      <c r="AG37" s="904"/>
      <c r="AH37" s="904"/>
      <c r="AI37" s="904"/>
      <c r="AJ37" s="904"/>
      <c r="AK37" s="904"/>
      <c r="AL37" s="904"/>
      <c r="AM37" s="904"/>
      <c r="AN37" s="904"/>
      <c r="AO37" s="904"/>
      <c r="AP37" s="904"/>
      <c r="AQ37" s="904"/>
      <c r="AR37" s="904"/>
      <c r="AS37" s="904"/>
      <c r="AT37" s="904"/>
      <c r="AU37" s="904"/>
      <c r="AV37" s="904"/>
      <c r="AW37" s="904"/>
      <c r="AX37" s="904"/>
      <c r="AY37" s="904"/>
      <c r="AZ37" s="904"/>
      <c r="BA37" s="904"/>
    </row>
    <row r="38" spans="1:53" ht="15.75">
      <c r="A38" s="904">
        <f t="shared" si="0"/>
        <v>31</v>
      </c>
      <c r="B38" s="8" t="s">
        <v>253</v>
      </c>
      <c r="C38" s="96">
        <v>6.01</v>
      </c>
      <c r="D38" s="926">
        <f>'Adjustments - restating'!Y37+'Adjustments - Pro Forma'!Y38</f>
        <v>0</v>
      </c>
      <c r="E38" s="924">
        <f>'Adj Summary'!Y64</f>
        <v>-264083.87465224485</v>
      </c>
      <c r="F38" s="919">
        <f>ROUND((-+D38+(E38*$E$82))/$F$72,0)</f>
        <v>-31867</v>
      </c>
      <c r="G38" s="925">
        <v>-35530</v>
      </c>
      <c r="H38" s="921">
        <f t="shared" si="1"/>
        <v>3663</v>
      </c>
      <c r="I38" s="904"/>
      <c r="J38"/>
      <c r="K38"/>
      <c r="L38"/>
      <c r="M38" s="904"/>
      <c r="N38" s="904"/>
      <c r="O38" s="904"/>
      <c r="P38" s="904"/>
      <c r="Q38" s="904"/>
      <c r="R38" s="904"/>
      <c r="S38" s="904"/>
      <c r="T38" s="904"/>
      <c r="U38" s="904"/>
      <c r="V38" s="904"/>
      <c r="W38" s="904"/>
      <c r="X38" s="904"/>
      <c r="Y38" s="904"/>
      <c r="Z38" s="904"/>
      <c r="AA38" s="904"/>
      <c r="AB38" s="904"/>
      <c r="AC38" s="904"/>
      <c r="AD38" s="904"/>
      <c r="AE38" s="904"/>
      <c r="AF38" s="904"/>
      <c r="AG38" s="904"/>
      <c r="AH38" s="904"/>
      <c r="AI38" s="904"/>
      <c r="AJ38" s="904"/>
      <c r="AK38" s="904"/>
      <c r="AL38" s="904"/>
      <c r="AM38" s="904"/>
      <c r="AN38" s="904"/>
      <c r="AO38" s="904"/>
      <c r="AP38" s="904"/>
      <c r="AQ38" s="904"/>
      <c r="AR38" s="904"/>
      <c r="AS38" s="904"/>
      <c r="AT38" s="904"/>
      <c r="AU38" s="904"/>
      <c r="AV38" s="904"/>
      <c r="AW38" s="904"/>
      <c r="AX38" s="904"/>
      <c r="AY38" s="904"/>
      <c r="AZ38" s="904"/>
      <c r="BA38" s="904"/>
    </row>
    <row r="39" spans="1:53" ht="15.75">
      <c r="A39" s="904">
        <f t="shared" si="0"/>
        <v>32</v>
      </c>
      <c r="B39" s="8"/>
      <c r="C39" s="96"/>
      <c r="D39" s="926"/>
      <c r="E39" s="926"/>
      <c r="F39" s="919"/>
      <c r="G39" s="925"/>
      <c r="H39" s="921"/>
      <c r="I39" s="904"/>
      <c r="J39"/>
      <c r="K39"/>
      <c r="L39"/>
      <c r="M39" s="904"/>
      <c r="N39" s="904"/>
      <c r="O39" s="904"/>
      <c r="P39" s="904"/>
      <c r="Q39" s="904"/>
      <c r="R39" s="904"/>
      <c r="S39" s="904"/>
      <c r="T39" s="904"/>
      <c r="U39" s="904"/>
      <c r="V39" s="904"/>
      <c r="W39" s="904"/>
      <c r="X39" s="904"/>
      <c r="Y39" s="904"/>
      <c r="Z39" s="904"/>
      <c r="AA39" s="904"/>
      <c r="AB39" s="904"/>
      <c r="AC39" s="904"/>
      <c r="AD39" s="904"/>
      <c r="AE39" s="904"/>
      <c r="AF39" s="904"/>
      <c r="AG39" s="904"/>
      <c r="AH39" s="904"/>
      <c r="AI39" s="904"/>
      <c r="AJ39" s="904"/>
      <c r="AK39" s="904"/>
      <c r="AL39" s="904"/>
      <c r="AM39" s="904"/>
      <c r="AN39" s="904"/>
      <c r="AO39" s="904"/>
      <c r="AP39" s="904"/>
      <c r="AQ39" s="904"/>
      <c r="AR39" s="904"/>
      <c r="AS39" s="904"/>
      <c r="AT39" s="904"/>
      <c r="AU39" s="904"/>
      <c r="AV39" s="904"/>
      <c r="AW39" s="904"/>
      <c r="AX39" s="904"/>
      <c r="AY39" s="904"/>
      <c r="AZ39" s="904"/>
      <c r="BA39" s="904"/>
    </row>
    <row r="40" spans="1:53" ht="15.75">
      <c r="A40" s="904">
        <f t="shared" si="0"/>
        <v>33</v>
      </c>
      <c r="B40" s="9" t="s">
        <v>201</v>
      </c>
      <c r="C40" s="96"/>
      <c r="D40" s="926"/>
      <c r="E40" s="926"/>
      <c r="F40" s="919"/>
      <c r="G40" s="925"/>
      <c r="H40" s="921"/>
      <c r="I40" s="904"/>
      <c r="J40"/>
      <c r="K40"/>
      <c r="L40"/>
      <c r="M40" s="904"/>
      <c r="N40" s="904"/>
      <c r="O40" s="904"/>
      <c r="P40" s="904"/>
      <c r="Q40" s="904"/>
      <c r="R40" s="904"/>
      <c r="S40" s="904"/>
      <c r="T40" s="904"/>
      <c r="U40" s="904"/>
      <c r="V40" s="904"/>
      <c r="W40" s="904"/>
      <c r="X40" s="904"/>
      <c r="Y40" s="904"/>
      <c r="Z40" s="904"/>
      <c r="AA40" s="904"/>
      <c r="AB40" s="904"/>
      <c r="AC40" s="904"/>
      <c r="AD40" s="904"/>
      <c r="AE40" s="904"/>
      <c r="AF40" s="904"/>
      <c r="AG40" s="904"/>
      <c r="AH40" s="904"/>
      <c r="AI40" s="904"/>
      <c r="AJ40" s="904"/>
      <c r="AK40" s="904"/>
      <c r="AL40" s="904"/>
      <c r="AM40" s="904"/>
      <c r="AN40" s="904"/>
      <c r="AO40" s="904"/>
      <c r="AP40" s="904"/>
      <c r="AQ40" s="904"/>
      <c r="AR40" s="904"/>
      <c r="AS40" s="904"/>
      <c r="AT40" s="904"/>
      <c r="AU40" s="904"/>
      <c r="AV40" s="904"/>
      <c r="AW40" s="904"/>
      <c r="AX40" s="904"/>
      <c r="AY40" s="904"/>
      <c r="AZ40" s="904"/>
      <c r="BA40" s="904"/>
    </row>
    <row r="41" spans="1:53" ht="15.75">
      <c r="A41" s="904">
        <f t="shared" si="0"/>
        <v>34</v>
      </c>
      <c r="B41" s="1497" t="s">
        <v>183</v>
      </c>
      <c r="C41" s="96">
        <v>7.1</v>
      </c>
      <c r="D41" s="1498">
        <f>'Adjustments - restating'!Z37+'Adjustments - Pro Forma'!Z38</f>
        <v>-1681988.5170670147</v>
      </c>
      <c r="E41" s="1499">
        <f>'Adj Summary'!Z64</f>
        <v>0</v>
      </c>
      <c r="F41" s="1500">
        <f>ROUND((-+D41+(E41*$E$82))/$F$72,0)</f>
        <v>2713410</v>
      </c>
      <c r="G41" s="1501">
        <v>1984590</v>
      </c>
      <c r="H41" s="1502">
        <f t="shared" si="1"/>
        <v>728820</v>
      </c>
      <c r="I41" s="904" t="s">
        <v>266</v>
      </c>
      <c r="J41"/>
      <c r="K41"/>
      <c r="L41"/>
      <c r="M41" s="904"/>
      <c r="N41" s="904"/>
      <c r="O41" s="904"/>
      <c r="P41" s="904"/>
      <c r="Q41" s="904"/>
      <c r="R41" s="904"/>
      <c r="S41" s="904"/>
      <c r="T41" s="904"/>
      <c r="U41" s="904"/>
      <c r="V41" s="904"/>
      <c r="W41" s="904"/>
      <c r="X41" s="904"/>
      <c r="Y41" s="904"/>
      <c r="Z41" s="904"/>
      <c r="AA41" s="904"/>
      <c r="AB41" s="904"/>
      <c r="AC41" s="904"/>
      <c r="AD41" s="904"/>
      <c r="AE41" s="904"/>
      <c r="AF41" s="904"/>
      <c r="AG41" s="904"/>
      <c r="AH41" s="904"/>
      <c r="AI41" s="904"/>
      <c r="AJ41" s="904"/>
      <c r="AK41" s="904"/>
      <c r="AL41" s="904"/>
      <c r="AM41" s="904"/>
      <c r="AN41" s="904"/>
      <c r="AO41" s="904"/>
      <c r="AP41" s="904"/>
      <c r="AQ41" s="904"/>
      <c r="AR41" s="904"/>
      <c r="AS41" s="904"/>
      <c r="AT41" s="904"/>
      <c r="AU41" s="904"/>
      <c r="AV41" s="904"/>
      <c r="AW41" s="904"/>
      <c r="AX41" s="904"/>
      <c r="AY41" s="904"/>
      <c r="AZ41" s="904"/>
      <c r="BA41" s="904"/>
    </row>
    <row r="42" spans="1:53" ht="15.75">
      <c r="A42" s="904">
        <f t="shared" si="0"/>
        <v>35</v>
      </c>
      <c r="B42" s="8" t="s">
        <v>811</v>
      </c>
      <c r="C42" s="96">
        <v>7.2</v>
      </c>
      <c r="D42" s="926">
        <f>+'Adjustments - restating'!$AA$37</f>
        <v>0</v>
      </c>
      <c r="E42" s="924">
        <f>'Adj Summary'!AA64</f>
        <v>-5199034.8288940592</v>
      </c>
      <c r="F42" s="919">
        <f>ROUND((-+D42+(E42*$E$82))/$F$72,0)</f>
        <v>-627360</v>
      </c>
      <c r="G42" s="925">
        <v>-699489</v>
      </c>
      <c r="H42" s="921">
        <f t="shared" si="1"/>
        <v>72129</v>
      </c>
      <c r="I42" s="904"/>
      <c r="J42"/>
      <c r="K42"/>
      <c r="L42"/>
      <c r="M42" s="904"/>
      <c r="N42" s="904"/>
      <c r="O42" s="904"/>
      <c r="P42" s="904"/>
      <c r="Q42" s="904"/>
      <c r="R42" s="904"/>
      <c r="S42" s="904"/>
      <c r="T42" s="904"/>
      <c r="U42" s="904"/>
      <c r="V42" s="904"/>
      <c r="W42" s="904"/>
      <c r="X42" s="904"/>
      <c r="Y42" s="904"/>
      <c r="Z42" s="904"/>
      <c r="AA42" s="904"/>
      <c r="AB42" s="904"/>
      <c r="AC42" s="904"/>
      <c r="AD42" s="904"/>
      <c r="AE42" s="904"/>
      <c r="AF42" s="904"/>
      <c r="AG42" s="904"/>
      <c r="AH42" s="904"/>
      <c r="AI42" s="904"/>
      <c r="AJ42" s="904"/>
      <c r="AK42" s="904"/>
      <c r="AL42" s="904"/>
      <c r="AM42" s="904"/>
      <c r="AN42" s="904"/>
      <c r="AO42" s="904"/>
      <c r="AP42" s="904"/>
      <c r="AQ42" s="904"/>
      <c r="AR42" s="904"/>
      <c r="AS42" s="904"/>
      <c r="AT42" s="904"/>
      <c r="AU42" s="904"/>
      <c r="AV42" s="904"/>
      <c r="AW42" s="904"/>
      <c r="AX42" s="904"/>
      <c r="AY42" s="904"/>
      <c r="AZ42" s="904"/>
      <c r="BA42" s="904"/>
    </row>
    <row r="43" spans="1:53" ht="15.75">
      <c r="A43" s="904">
        <f t="shared" si="0"/>
        <v>36</v>
      </c>
      <c r="B43" s="8" t="s">
        <v>251</v>
      </c>
      <c r="C43" s="96">
        <v>7.3</v>
      </c>
      <c r="D43" s="926">
        <f>'Adjustments - Pro Forma'!AB38</f>
        <v>5638736.2665997902</v>
      </c>
      <c r="E43" s="924">
        <f>'Adj Summary'!AB64</f>
        <v>0</v>
      </c>
      <c r="F43" s="919">
        <f>ROUND((-+D43+(E43*$E$82))/$F$72,0)</f>
        <v>-9096497</v>
      </c>
      <c r="G43" s="925">
        <v>-9096497</v>
      </c>
      <c r="H43" s="921">
        <f t="shared" si="1"/>
        <v>0</v>
      </c>
      <c r="I43" s="904"/>
      <c r="J43"/>
      <c r="K43"/>
      <c r="L43"/>
      <c r="M43" s="904"/>
      <c r="N43" s="904"/>
      <c r="O43" s="904"/>
      <c r="P43" s="904"/>
      <c r="Q43" s="904"/>
      <c r="R43" s="904"/>
      <c r="S43" s="904"/>
      <c r="T43" s="904"/>
      <c r="U43" s="904"/>
      <c r="V43" s="904"/>
      <c r="W43" s="904"/>
      <c r="X43" s="904"/>
      <c r="Y43" s="904"/>
      <c r="Z43" s="904"/>
      <c r="AA43" s="904"/>
      <c r="AB43" s="904"/>
      <c r="AC43" s="904"/>
      <c r="AD43" s="904"/>
      <c r="AE43" s="904"/>
      <c r="AF43" s="904"/>
      <c r="AG43" s="904"/>
      <c r="AH43" s="904"/>
      <c r="AI43" s="904"/>
      <c r="AJ43" s="904"/>
      <c r="AK43" s="904"/>
      <c r="AL43" s="904"/>
      <c r="AM43" s="904"/>
      <c r="AN43" s="904"/>
      <c r="AO43" s="904"/>
      <c r="AP43" s="904"/>
      <c r="AQ43" s="904"/>
      <c r="AR43" s="904"/>
      <c r="AS43" s="904"/>
      <c r="AT43" s="904"/>
      <c r="AU43" s="904"/>
      <c r="AV43" s="904"/>
      <c r="AW43" s="904"/>
      <c r="AX43" s="904"/>
      <c r="AY43" s="904"/>
      <c r="AZ43" s="904"/>
      <c r="BA43" s="904"/>
    </row>
    <row r="44" spans="1:53" ht="15.75">
      <c r="A44" s="904">
        <f t="shared" si="0"/>
        <v>37</v>
      </c>
      <c r="B44" s="8" t="s">
        <v>680</v>
      </c>
      <c r="C44" s="96">
        <v>7.4</v>
      </c>
      <c r="D44" s="926">
        <f>+'Adjustments - restating'!$AC$37</f>
        <v>291666.75803272682</v>
      </c>
      <c r="E44" s="924">
        <f>'Adj Summary'!AC64</f>
        <v>-510417.13577641395</v>
      </c>
      <c r="F44" s="919">
        <f>ROUND((-+D44+(E44*$E$82))/$F$72,0)</f>
        <v>-532113</v>
      </c>
      <c r="G44" s="925">
        <v>-539194</v>
      </c>
      <c r="H44" s="921">
        <f t="shared" si="1"/>
        <v>7081</v>
      </c>
      <c r="I44" s="904"/>
      <c r="J44"/>
      <c r="K44"/>
      <c r="L44"/>
      <c r="M44" s="904"/>
      <c r="N44" s="904"/>
      <c r="O44" s="904"/>
      <c r="P44" s="904"/>
      <c r="Q44" s="904"/>
      <c r="R44" s="904"/>
      <c r="S44" s="904"/>
      <c r="T44" s="904"/>
      <c r="U44" s="904"/>
      <c r="V44" s="904"/>
      <c r="W44" s="904"/>
      <c r="X44" s="904"/>
      <c r="Y44" s="904"/>
      <c r="Z44" s="904"/>
      <c r="AA44" s="904"/>
      <c r="AB44" s="904"/>
      <c r="AC44" s="904"/>
      <c r="AD44" s="904"/>
      <c r="AE44" s="904"/>
      <c r="AF44" s="904"/>
      <c r="AG44" s="904"/>
      <c r="AH44" s="904"/>
      <c r="AI44" s="904"/>
      <c r="AJ44" s="904"/>
      <c r="AK44" s="904"/>
      <c r="AL44" s="904"/>
      <c r="AM44" s="904"/>
      <c r="AN44" s="904"/>
      <c r="AO44" s="904"/>
      <c r="AP44" s="904"/>
      <c r="AQ44" s="904"/>
      <c r="AR44" s="904"/>
      <c r="AS44" s="904"/>
      <c r="AT44" s="904"/>
      <c r="AU44" s="904"/>
      <c r="AV44" s="904"/>
      <c r="AW44" s="904"/>
      <c r="AX44" s="904"/>
      <c r="AY44" s="904"/>
      <c r="AZ44" s="904"/>
      <c r="BA44" s="904"/>
    </row>
    <row r="45" spans="1:53" ht="15.75">
      <c r="A45" s="904">
        <f t="shared" si="0"/>
        <v>38</v>
      </c>
      <c r="B45" s="8" t="s">
        <v>681</v>
      </c>
      <c r="C45" s="96">
        <v>7.5</v>
      </c>
      <c r="D45" s="926">
        <f>+'Adjustments - restating'!$AD$37</f>
        <v>-5532834</v>
      </c>
      <c r="E45" s="924">
        <f>'Adj Summary'!AD64</f>
        <v>0</v>
      </c>
      <c r="F45" s="919">
        <f>ROUND((-+D45+(E45*$E$82))/$F$72,0)</f>
        <v>8925653</v>
      </c>
      <c r="G45" s="925">
        <v>8925653</v>
      </c>
      <c r="H45" s="921">
        <f t="shared" si="1"/>
        <v>0</v>
      </c>
      <c r="I45" s="904"/>
      <c r="J45"/>
      <c r="K45"/>
      <c r="L45"/>
      <c r="M45" s="904"/>
      <c r="N45" s="904"/>
      <c r="O45" s="904"/>
      <c r="P45" s="904"/>
      <c r="Q45" s="904"/>
      <c r="R45" s="904"/>
      <c r="S45" s="904"/>
      <c r="T45" s="904"/>
      <c r="U45" s="904"/>
      <c r="V45" s="904"/>
      <c r="W45" s="904"/>
      <c r="X45" s="904"/>
      <c r="Y45" s="904"/>
      <c r="Z45" s="904"/>
      <c r="AA45" s="904"/>
      <c r="AB45" s="904"/>
      <c r="AC45" s="904"/>
      <c r="AD45" s="904"/>
      <c r="AE45" s="904"/>
      <c r="AF45" s="904"/>
      <c r="AG45" s="904"/>
      <c r="AH45" s="904"/>
      <c r="AI45" s="904"/>
      <c r="AJ45" s="904"/>
      <c r="AK45" s="904"/>
      <c r="AL45" s="904"/>
      <c r="AM45" s="904"/>
      <c r="AN45" s="904"/>
      <c r="AO45" s="904"/>
      <c r="AP45" s="904"/>
      <c r="AQ45" s="904"/>
      <c r="AR45" s="904"/>
      <c r="AS45" s="904"/>
      <c r="AT45" s="904"/>
      <c r="AU45" s="904"/>
      <c r="AV45" s="904"/>
      <c r="AW45" s="904"/>
      <c r="AX45" s="904"/>
      <c r="AY45" s="904"/>
      <c r="AZ45" s="904"/>
      <c r="BA45" s="904"/>
    </row>
    <row r="46" spans="1:53" ht="15.75">
      <c r="A46" s="904">
        <f t="shared" si="0"/>
        <v>39</v>
      </c>
      <c r="B46" s="8" t="s">
        <v>682</v>
      </c>
      <c r="C46" s="96">
        <v>7.6</v>
      </c>
      <c r="D46" s="926">
        <f>+'Adjustments - restating'!$AE$37</f>
        <v>75954.622194136726</v>
      </c>
      <c r="E46" s="924">
        <f>'Adj Summary'!AE64</f>
        <v>0</v>
      </c>
      <c r="F46" s="919">
        <f>ROUND((-+D46+(E46*$E$82))/$F$72,0)</f>
        <v>-122531</v>
      </c>
      <c r="G46" s="925">
        <v>-122531</v>
      </c>
      <c r="H46" s="921">
        <f t="shared" si="1"/>
        <v>0</v>
      </c>
      <c r="I46" s="904"/>
      <c r="J46"/>
      <c r="K46"/>
      <c r="L46"/>
      <c r="M46" s="904"/>
      <c r="N46" s="904"/>
      <c r="O46" s="904"/>
      <c r="P46" s="904"/>
      <c r="Q46" s="904"/>
      <c r="R46" s="904"/>
      <c r="S46" s="904"/>
      <c r="T46" s="904"/>
      <c r="U46" s="904"/>
      <c r="V46" s="904"/>
      <c r="W46" s="904"/>
      <c r="X46" s="904"/>
      <c r="Y46" s="904"/>
      <c r="Z46" s="904"/>
      <c r="AA46" s="904"/>
      <c r="AB46" s="904"/>
      <c r="AC46" s="904"/>
      <c r="AD46" s="904"/>
      <c r="AE46" s="904"/>
      <c r="AF46" s="904"/>
      <c r="AG46" s="904"/>
      <c r="AH46" s="904"/>
      <c r="AI46" s="904"/>
      <c r="AJ46" s="904"/>
      <c r="AK46" s="904"/>
      <c r="AL46" s="904"/>
      <c r="AM46" s="904"/>
      <c r="AN46" s="904"/>
      <c r="AO46" s="904"/>
      <c r="AP46" s="904"/>
      <c r="AQ46" s="904"/>
      <c r="AR46" s="904"/>
      <c r="AS46" s="904"/>
      <c r="AT46" s="904"/>
      <c r="AU46" s="904"/>
      <c r="AV46" s="904"/>
      <c r="AW46" s="904"/>
      <c r="AX46" s="904"/>
      <c r="AY46" s="904"/>
      <c r="AZ46" s="904"/>
      <c r="BA46" s="904"/>
    </row>
    <row r="47" spans="1:53" ht="15.75">
      <c r="A47" s="904">
        <f t="shared" si="0"/>
        <v>40</v>
      </c>
      <c r="B47" s="8" t="s">
        <v>252</v>
      </c>
      <c r="C47" s="96">
        <v>7.7</v>
      </c>
      <c r="D47" s="926">
        <f>'Adjustments - Pro Forma'!AF38</f>
        <v>257639.26941428008</v>
      </c>
      <c r="E47" s="924">
        <f>'Adj Summary'!AF64</f>
        <v>0</v>
      </c>
      <c r="F47" s="919">
        <f>ROUND((-+D47+(E47*$E$82))/$F$72,0)</f>
        <v>-415628</v>
      </c>
      <c r="G47" s="925">
        <v>-415628</v>
      </c>
      <c r="H47" s="921">
        <f t="shared" si="1"/>
        <v>0</v>
      </c>
      <c r="I47" s="904"/>
      <c r="J47"/>
      <c r="K47"/>
      <c r="L47"/>
      <c r="M47" s="904"/>
      <c r="N47" s="904"/>
      <c r="O47" s="904"/>
      <c r="P47" s="904"/>
      <c r="Q47" s="904"/>
      <c r="R47" s="904"/>
      <c r="S47" s="904"/>
      <c r="T47" s="904"/>
      <c r="U47" s="904"/>
      <c r="V47" s="904"/>
      <c r="W47" s="904"/>
      <c r="X47" s="904"/>
      <c r="Y47" s="904"/>
      <c r="Z47" s="904"/>
      <c r="AA47" s="904"/>
      <c r="AB47" s="904"/>
      <c r="AC47" s="904"/>
      <c r="AD47" s="904"/>
      <c r="AE47" s="904"/>
      <c r="AF47" s="904"/>
      <c r="AG47" s="904"/>
      <c r="AH47" s="904"/>
      <c r="AI47" s="904"/>
      <c r="AJ47" s="904"/>
      <c r="AK47" s="904"/>
      <c r="AL47" s="904"/>
      <c r="AM47" s="904"/>
      <c r="AN47" s="904"/>
      <c r="AO47" s="904"/>
      <c r="AP47" s="904"/>
      <c r="AQ47" s="904"/>
      <c r="AR47" s="904"/>
      <c r="AS47" s="904"/>
      <c r="AT47" s="904"/>
      <c r="AU47" s="904"/>
      <c r="AV47" s="904"/>
      <c r="AW47" s="904"/>
      <c r="AX47" s="904"/>
      <c r="AY47" s="904"/>
      <c r="AZ47" s="904"/>
      <c r="BA47" s="904"/>
    </row>
    <row r="48" spans="1:53" ht="15.75">
      <c r="A48" s="904">
        <f t="shared" si="0"/>
        <v>41</v>
      </c>
      <c r="B48" s="8" t="s">
        <v>690</v>
      </c>
      <c r="C48" s="96">
        <v>7.8</v>
      </c>
      <c r="D48" s="926">
        <f>+'Adjustments - restating'!$AG$37</f>
        <v>2199228</v>
      </c>
      <c r="E48" s="924">
        <f>'Adj Summary'!AG64</f>
        <v>1099614</v>
      </c>
      <c r="F48" s="919">
        <f>ROUND((-+D48+(E48*$E$82))/$F$72,0)</f>
        <v>-3415140</v>
      </c>
      <c r="G48" s="925">
        <v>-3399884</v>
      </c>
      <c r="H48" s="921">
        <f t="shared" si="1"/>
        <v>-15256</v>
      </c>
      <c r="I48" s="904"/>
      <c r="J48"/>
      <c r="K48"/>
      <c r="L48"/>
      <c r="M48" s="904"/>
      <c r="N48" s="904"/>
      <c r="O48" s="904"/>
      <c r="P48" s="904"/>
      <c r="Q48" s="904"/>
      <c r="R48" s="904"/>
      <c r="S48" s="904"/>
      <c r="T48" s="904"/>
      <c r="U48" s="904"/>
      <c r="V48" s="904"/>
      <c r="W48" s="904"/>
      <c r="X48" s="904"/>
      <c r="Y48" s="904"/>
      <c r="Z48" s="904"/>
      <c r="AA48" s="904"/>
      <c r="AB48" s="904"/>
      <c r="AC48" s="904"/>
      <c r="AD48" s="904"/>
      <c r="AE48" s="904"/>
      <c r="AF48" s="904"/>
      <c r="AG48" s="904"/>
      <c r="AH48" s="904"/>
      <c r="AI48" s="904"/>
      <c r="AJ48" s="904"/>
      <c r="AK48" s="904"/>
      <c r="AL48" s="904"/>
      <c r="AM48" s="904"/>
      <c r="AN48" s="904"/>
      <c r="AO48" s="904"/>
      <c r="AP48" s="904"/>
      <c r="AQ48" s="904"/>
      <c r="AR48" s="904"/>
      <c r="AS48" s="904"/>
      <c r="AT48" s="904"/>
      <c r="AU48" s="904"/>
      <c r="AV48" s="904"/>
      <c r="AW48" s="904"/>
      <c r="AX48" s="904"/>
      <c r="AY48" s="904"/>
      <c r="AZ48" s="904"/>
      <c r="BA48" s="904"/>
    </row>
    <row r="49" spans="1:53" ht="15.75">
      <c r="A49" s="904">
        <f t="shared" si="0"/>
        <v>42</v>
      </c>
      <c r="B49" s="1497" t="s">
        <v>812</v>
      </c>
      <c r="C49" s="96">
        <v>7.9</v>
      </c>
      <c r="D49" s="1498">
        <f>+'Adjustments - restating'!$AH$37</f>
        <v>323865</v>
      </c>
      <c r="E49" s="1499">
        <f>'Adj Summary'!AH64</f>
        <v>-5401575.4000000004</v>
      </c>
      <c r="F49" s="1500">
        <f>ROUND((-+D49+(E49*$E$82))/$F$72,0)</f>
        <v>-1174264</v>
      </c>
      <c r="G49" s="1501">
        <v>812490</v>
      </c>
      <c r="H49" s="1502">
        <f t="shared" si="1"/>
        <v>-1986754</v>
      </c>
      <c r="I49" s="904"/>
      <c r="J49"/>
      <c r="K49"/>
      <c r="L49"/>
      <c r="M49" s="904"/>
      <c r="N49" s="904"/>
      <c r="O49" s="904"/>
      <c r="P49" s="904"/>
      <c r="Q49" s="904"/>
      <c r="R49" s="904"/>
      <c r="S49" s="904"/>
      <c r="T49" s="904"/>
      <c r="U49" s="904"/>
      <c r="V49" s="904"/>
      <c r="W49" s="904"/>
      <c r="X49" s="904"/>
      <c r="Y49" s="904"/>
      <c r="Z49" s="904"/>
      <c r="AA49" s="904"/>
      <c r="AB49" s="904"/>
      <c r="AC49" s="904"/>
      <c r="AD49" s="904"/>
      <c r="AE49" s="904"/>
      <c r="AF49" s="904"/>
      <c r="AG49" s="904"/>
      <c r="AH49" s="904"/>
      <c r="AI49" s="904"/>
      <c r="AJ49" s="904"/>
      <c r="AK49" s="904"/>
      <c r="AL49" s="904"/>
      <c r="AM49" s="904"/>
      <c r="AN49" s="904"/>
      <c r="AO49" s="904"/>
      <c r="AP49" s="904"/>
      <c r="AQ49" s="904"/>
      <c r="AR49" s="904"/>
      <c r="AS49" s="904"/>
      <c r="AT49" s="904"/>
      <c r="AU49" s="904"/>
      <c r="AV49" s="904"/>
      <c r="AW49" s="904"/>
      <c r="AX49" s="904"/>
      <c r="AY49" s="904"/>
      <c r="AZ49" s="904"/>
      <c r="BA49" s="904"/>
    </row>
    <row r="50" spans="1:53" ht="15.75">
      <c r="A50" s="904">
        <f t="shared" si="0"/>
        <v>43</v>
      </c>
      <c r="B50" s="904" t="s">
        <v>693</v>
      </c>
      <c r="C50" s="96" t="s">
        <v>692</v>
      </c>
      <c r="D50" s="926">
        <f>+'Adjustments - restating'!$AI$37</f>
        <v>-170464.29080562192</v>
      </c>
      <c r="E50" s="924">
        <f>'Adj Summary'!AI64</f>
        <v>0</v>
      </c>
      <c r="F50" s="919">
        <f>ROUND((-+D50+(E50*$E$82))/$F$72,0)</f>
        <v>274996</v>
      </c>
      <c r="G50" s="925">
        <v>274996</v>
      </c>
      <c r="H50" s="921">
        <f t="shared" si="1"/>
        <v>0</v>
      </c>
      <c r="I50" s="904"/>
      <c r="J50"/>
      <c r="K50"/>
      <c r="L50"/>
      <c r="M50" s="904"/>
      <c r="N50" s="904"/>
      <c r="O50" s="904"/>
      <c r="P50" s="904"/>
      <c r="Q50" s="904"/>
      <c r="R50" s="904"/>
      <c r="S50" s="904"/>
      <c r="T50" s="904"/>
      <c r="U50" s="904"/>
      <c r="V50" s="904"/>
      <c r="W50" s="904"/>
      <c r="X50" s="904"/>
      <c r="Y50" s="904"/>
      <c r="Z50" s="904"/>
      <c r="AA50" s="904"/>
      <c r="AB50" s="904"/>
      <c r="AC50" s="904"/>
      <c r="AD50" s="904"/>
      <c r="AE50" s="904"/>
      <c r="AF50" s="904"/>
      <c r="AG50" s="904"/>
      <c r="AH50" s="904"/>
      <c r="AI50" s="904"/>
      <c r="AJ50" s="904"/>
      <c r="AK50" s="904"/>
      <c r="AL50" s="904"/>
      <c r="AM50" s="904"/>
      <c r="AN50" s="904"/>
      <c r="AO50" s="904"/>
      <c r="AP50" s="904"/>
      <c r="AQ50" s="904"/>
      <c r="AR50" s="904"/>
      <c r="AS50" s="904"/>
      <c r="AT50" s="904"/>
      <c r="AU50" s="904"/>
      <c r="AV50" s="904"/>
      <c r="AW50" s="904"/>
      <c r="AX50" s="904"/>
      <c r="AY50" s="904"/>
      <c r="AZ50" s="904"/>
      <c r="BA50" s="904"/>
    </row>
    <row r="51" spans="1:53" ht="15.75">
      <c r="A51" s="904">
        <f t="shared" si="0"/>
        <v>44</v>
      </c>
      <c r="B51" s="8" t="s">
        <v>813</v>
      </c>
      <c r="C51" s="96">
        <v>7.11</v>
      </c>
      <c r="D51" s="926">
        <f>+'Adjustments - restating'!$AJ$37</f>
        <v>0</v>
      </c>
      <c r="E51" s="924">
        <f>'Adj Summary'!AJ64</f>
        <v>-9873199.076123938</v>
      </c>
      <c r="F51" s="919">
        <f>ROUND((-+D51+(E51*$E$82))/$F$72,0)</f>
        <v>-1191384</v>
      </c>
      <c r="G51" s="925">
        <v>-1328362</v>
      </c>
      <c r="H51" s="921">
        <f t="shared" si="1"/>
        <v>136978</v>
      </c>
      <c r="I51" s="904"/>
      <c r="J51"/>
      <c r="K51"/>
      <c r="L51"/>
      <c r="M51" s="904"/>
      <c r="N51" s="904"/>
      <c r="O51" s="904"/>
      <c r="P51" s="904"/>
      <c r="Q51" s="904"/>
      <c r="R51" s="904"/>
      <c r="S51" s="904"/>
      <c r="T51" s="904"/>
      <c r="U51" s="904"/>
      <c r="V51" s="904"/>
      <c r="W51" s="904"/>
      <c r="X51" s="904"/>
      <c r="Y51" s="904"/>
      <c r="Z51" s="904"/>
      <c r="AA51" s="904"/>
      <c r="AB51" s="904"/>
      <c r="AC51" s="904"/>
      <c r="AD51" s="904"/>
      <c r="AE51" s="904"/>
      <c r="AF51" s="904"/>
      <c r="AG51" s="904"/>
      <c r="AH51" s="904"/>
      <c r="AI51" s="904"/>
      <c r="AJ51" s="904"/>
      <c r="AK51" s="904"/>
      <c r="AL51" s="904"/>
      <c r="AM51" s="904"/>
      <c r="AN51" s="904"/>
      <c r="AO51" s="904"/>
      <c r="AP51" s="904"/>
      <c r="AQ51" s="904"/>
      <c r="AR51" s="904"/>
      <c r="AS51" s="904"/>
      <c r="AT51" s="904"/>
      <c r="AU51" s="904"/>
      <c r="AV51" s="904"/>
      <c r="AW51" s="904"/>
      <c r="AX51" s="904"/>
      <c r="AY51" s="904"/>
      <c r="AZ51" s="904"/>
      <c r="BA51" s="904"/>
    </row>
    <row r="52" spans="1:53" ht="15.75">
      <c r="A52" s="904">
        <f t="shared" si="0"/>
        <v>45</v>
      </c>
      <c r="B52" s="8" t="s">
        <v>697</v>
      </c>
      <c r="C52" s="96">
        <v>7.12</v>
      </c>
      <c r="D52" s="926">
        <f>'Adjustments - Pro Forma'!AK38</f>
        <v>20961.550999999999</v>
      </c>
      <c r="E52" s="924">
        <f>'Adj Summary'!AK64</f>
        <v>0</v>
      </c>
      <c r="F52" s="919">
        <f>ROUND((-+D52+(E52*$E$82))/$F$72,0)</f>
        <v>-33815</v>
      </c>
      <c r="G52" s="925">
        <v>-33815</v>
      </c>
      <c r="H52" s="921">
        <f t="shared" si="1"/>
        <v>0</v>
      </c>
      <c r="I52" s="904"/>
      <c r="J52"/>
      <c r="K52"/>
      <c r="L52"/>
      <c r="M52" s="904"/>
      <c r="N52" s="904"/>
      <c r="O52" s="904"/>
      <c r="P52" s="904"/>
      <c r="Q52" s="904"/>
      <c r="R52" s="904"/>
      <c r="S52" s="904"/>
      <c r="T52" s="904"/>
      <c r="U52" s="904"/>
      <c r="V52" s="904"/>
      <c r="W52" s="904"/>
      <c r="X52" s="904"/>
      <c r="Y52" s="904"/>
      <c r="Z52" s="904"/>
      <c r="AA52" s="904"/>
      <c r="AB52" s="904"/>
      <c r="AC52" s="904"/>
      <c r="AD52" s="904"/>
      <c r="AE52" s="904"/>
      <c r="AF52" s="904"/>
      <c r="AG52" s="904"/>
      <c r="AH52" s="904"/>
      <c r="AI52" s="904"/>
      <c r="AJ52" s="904"/>
      <c r="AK52" s="904"/>
      <c r="AL52" s="904"/>
      <c r="AM52" s="904"/>
      <c r="AN52" s="904"/>
      <c r="AO52" s="904"/>
      <c r="AP52" s="904"/>
      <c r="AQ52" s="904"/>
      <c r="AR52" s="904"/>
      <c r="AS52" s="904"/>
      <c r="AT52" s="904"/>
      <c r="AU52" s="904"/>
      <c r="AV52" s="904"/>
      <c r="AW52" s="904"/>
      <c r="AX52" s="904"/>
      <c r="AY52" s="904"/>
      <c r="AZ52" s="904"/>
      <c r="BA52" s="904"/>
    </row>
    <row r="53" spans="1:53" ht="15.75">
      <c r="A53" s="904">
        <f t="shared" si="0"/>
        <v>46</v>
      </c>
      <c r="B53" s="8"/>
      <c r="C53" s="96"/>
      <c r="D53" s="924"/>
      <c r="E53" s="924"/>
      <c r="F53" s="919"/>
      <c r="G53" s="925"/>
      <c r="H53" s="921"/>
      <c r="I53" s="904"/>
      <c r="J53"/>
      <c r="K53"/>
      <c r="L53"/>
      <c r="M53" s="904"/>
      <c r="N53" s="904"/>
      <c r="O53" s="904"/>
      <c r="P53" s="904"/>
      <c r="Q53" s="904"/>
      <c r="R53" s="904"/>
      <c r="S53" s="904"/>
      <c r="T53" s="904"/>
      <c r="U53" s="904"/>
      <c r="V53" s="904"/>
      <c r="W53" s="904"/>
      <c r="X53" s="904"/>
      <c r="Y53" s="904"/>
      <c r="Z53" s="904"/>
      <c r="AA53" s="904"/>
      <c r="AB53" s="904"/>
      <c r="AC53" s="904"/>
      <c r="AD53" s="904"/>
      <c r="AE53" s="904"/>
      <c r="AF53" s="904"/>
      <c r="AG53" s="904"/>
      <c r="AH53" s="904"/>
      <c r="AI53" s="904"/>
      <c r="AJ53" s="904"/>
      <c r="AK53" s="904"/>
      <c r="AL53" s="904"/>
      <c r="AM53" s="904"/>
      <c r="AN53" s="904"/>
      <c r="AO53" s="904"/>
      <c r="AP53" s="904"/>
      <c r="AQ53" s="904"/>
      <c r="AR53" s="904"/>
      <c r="AS53" s="904"/>
      <c r="AT53" s="904"/>
      <c r="AU53" s="904"/>
      <c r="AV53" s="904"/>
      <c r="AW53" s="904"/>
      <c r="AX53" s="904"/>
      <c r="AY53" s="904"/>
      <c r="AZ53" s="904"/>
      <c r="BA53" s="904"/>
    </row>
    <row r="54" spans="1:53" ht="15.75">
      <c r="A54" s="904">
        <f t="shared" si="0"/>
        <v>47</v>
      </c>
      <c r="B54" s="9" t="s">
        <v>202</v>
      </c>
      <c r="C54" s="96"/>
      <c r="D54" s="924"/>
      <c r="E54" s="924"/>
      <c r="F54" s="919"/>
      <c r="G54" s="925"/>
      <c r="H54" s="921"/>
      <c r="I54" s="904"/>
      <c r="J54"/>
      <c r="K54"/>
      <c r="L54"/>
      <c r="M54" s="904"/>
      <c r="N54" s="904"/>
      <c r="O54" s="904"/>
      <c r="P54" s="904"/>
      <c r="Q54" s="904"/>
      <c r="R54" s="904"/>
      <c r="S54" s="904"/>
      <c r="T54" s="904"/>
      <c r="U54" s="904"/>
      <c r="V54" s="904"/>
      <c r="W54" s="904"/>
      <c r="X54" s="904"/>
      <c r="Y54" s="904"/>
      <c r="Z54" s="904"/>
      <c r="AA54" s="904"/>
      <c r="AB54" s="904"/>
      <c r="AC54" s="904"/>
      <c r="AD54" s="904"/>
      <c r="AE54" s="904"/>
      <c r="AF54" s="904"/>
      <c r="AG54" s="904"/>
      <c r="AH54" s="904"/>
      <c r="AI54" s="904"/>
      <c r="AJ54" s="904"/>
      <c r="AK54" s="904"/>
      <c r="AL54" s="904"/>
      <c r="AM54" s="904"/>
      <c r="AN54" s="904"/>
      <c r="AO54" s="904"/>
      <c r="AP54" s="904"/>
      <c r="AQ54" s="904"/>
      <c r="AR54" s="904"/>
      <c r="AS54" s="904"/>
      <c r="AT54" s="904"/>
      <c r="AU54" s="904"/>
      <c r="AV54" s="904"/>
      <c r="AW54" s="904"/>
      <c r="AX54" s="904"/>
      <c r="AY54" s="904"/>
      <c r="AZ54" s="904"/>
      <c r="BA54" s="904"/>
    </row>
    <row r="55" spans="1:53" ht="15.75">
      <c r="A55" s="904">
        <f t="shared" si="0"/>
        <v>48</v>
      </c>
      <c r="B55" s="8" t="s">
        <v>130</v>
      </c>
      <c r="C55" s="96">
        <v>8.1</v>
      </c>
      <c r="D55" s="926">
        <f>+'Adjustments - restating'!$AL$37+'Adjustments - Pro Forma'!AL38</f>
        <v>0</v>
      </c>
      <c r="E55" s="924">
        <f>'Adj Summary'!AL64</f>
        <v>0</v>
      </c>
      <c r="F55" s="919">
        <f>ROUND((-+D55+(E55*$E$82))/$F$72,0)</f>
        <v>0</v>
      </c>
      <c r="G55" s="925">
        <v>-46057</v>
      </c>
      <c r="H55" s="921">
        <f t="shared" si="1"/>
        <v>46057</v>
      </c>
      <c r="I55" s="904"/>
      <c r="J55"/>
      <c r="K55"/>
      <c r="L55"/>
      <c r="M55" s="904"/>
      <c r="N55" s="904"/>
      <c r="O55" s="904"/>
      <c r="P55" s="904"/>
      <c r="Q55" s="904"/>
      <c r="R55" s="904"/>
      <c r="S55" s="904"/>
      <c r="T55" s="904"/>
      <c r="U55" s="904"/>
      <c r="V55" s="904"/>
      <c r="W55" s="904"/>
      <c r="X55" s="904"/>
      <c r="Y55" s="904"/>
      <c r="Z55" s="904"/>
      <c r="AA55" s="904"/>
      <c r="AB55" s="904"/>
      <c r="AC55" s="904"/>
      <c r="AD55" s="904"/>
      <c r="AE55" s="904"/>
      <c r="AF55" s="904"/>
      <c r="AG55" s="904"/>
      <c r="AH55" s="904"/>
      <c r="AI55" s="904"/>
      <c r="AJ55" s="904"/>
      <c r="AK55" s="904"/>
      <c r="AL55" s="904"/>
      <c r="AM55" s="904"/>
      <c r="AN55" s="904"/>
      <c r="AO55" s="904"/>
      <c r="AP55" s="904"/>
      <c r="AQ55" s="904"/>
      <c r="AR55" s="904"/>
      <c r="AS55" s="904"/>
      <c r="AT55" s="904"/>
      <c r="AU55" s="904"/>
      <c r="AV55" s="904"/>
      <c r="AW55" s="904"/>
      <c r="AX55" s="904"/>
      <c r="AY55" s="904"/>
      <c r="AZ55" s="904"/>
      <c r="BA55" s="904"/>
    </row>
    <row r="56" spans="1:53" ht="15.75">
      <c r="A56" s="904">
        <f t="shared" si="0"/>
        <v>49</v>
      </c>
      <c r="B56" s="8" t="s">
        <v>814</v>
      </c>
      <c r="C56" s="96">
        <v>8.1999999999999993</v>
      </c>
      <c r="D56" s="926">
        <f>+'Adjustments - restating'!$AM$37</f>
        <v>0</v>
      </c>
      <c r="E56" s="924">
        <f>'Adj Summary'!AM64</f>
        <v>30678372.023505226</v>
      </c>
      <c r="F56" s="919">
        <f>ROUND((-+D56+(E56*$E$82))/$F$72,0)</f>
        <v>3701914</v>
      </c>
      <c r="G56" s="925">
        <v>4671027</v>
      </c>
      <c r="H56" s="921">
        <f t="shared" si="1"/>
        <v>-969113</v>
      </c>
      <c r="I56" s="904"/>
      <c r="J56"/>
      <c r="K56"/>
      <c r="L56"/>
      <c r="M56" s="904"/>
      <c r="N56" s="904"/>
      <c r="O56" s="904"/>
      <c r="P56" s="904"/>
      <c r="Q56" s="904"/>
      <c r="R56" s="904"/>
      <c r="S56" s="904"/>
      <c r="T56" s="904"/>
      <c r="U56" s="904"/>
      <c r="V56" s="904"/>
      <c r="W56" s="904"/>
      <c r="X56" s="904"/>
      <c r="Y56" s="904"/>
      <c r="Z56" s="904"/>
      <c r="AA56" s="904"/>
      <c r="AB56" s="904"/>
      <c r="AC56" s="904"/>
      <c r="AD56" s="904"/>
      <c r="AE56" s="904"/>
      <c r="AF56" s="904"/>
      <c r="AG56" s="904"/>
      <c r="AH56" s="904"/>
      <c r="AI56" s="904"/>
      <c r="AJ56" s="904"/>
      <c r="AK56" s="904"/>
      <c r="AL56" s="904"/>
      <c r="AM56" s="904"/>
      <c r="AN56" s="904"/>
      <c r="AO56" s="904"/>
      <c r="AP56" s="904"/>
      <c r="AQ56" s="904"/>
      <c r="AR56" s="904"/>
      <c r="AS56" s="904"/>
      <c r="AT56" s="904"/>
      <c r="AU56" s="904"/>
      <c r="AV56" s="904"/>
      <c r="AW56" s="904"/>
      <c r="AX56" s="904"/>
      <c r="AY56" s="904"/>
      <c r="AZ56" s="904"/>
      <c r="BA56" s="904"/>
    </row>
    <row r="57" spans="1:53" ht="15.75">
      <c r="A57" s="904">
        <f t="shared" si="0"/>
        <v>50</v>
      </c>
      <c r="B57" s="8" t="s">
        <v>782</v>
      </c>
      <c r="C57" s="96">
        <v>8.3000000000000007</v>
      </c>
      <c r="D57" s="926">
        <f>+'Adjustments - restating'!$AN$37</f>
        <v>-37049.96055089141</v>
      </c>
      <c r="E57" s="924">
        <f>'Adj Summary'!AN64</f>
        <v>261508.8034731535</v>
      </c>
      <c r="F57" s="919">
        <f>ROUND((-+D57+(E57*$E$82))/$F$72,0)</f>
        <v>91325</v>
      </c>
      <c r="G57" s="925">
        <v>94954</v>
      </c>
      <c r="H57" s="921">
        <f t="shared" si="1"/>
        <v>-3629</v>
      </c>
      <c r="I57" s="904"/>
      <c r="J57"/>
      <c r="K57"/>
      <c r="L57"/>
      <c r="M57" s="904"/>
      <c r="N57" s="904"/>
      <c r="O57" s="904"/>
      <c r="P57" s="904"/>
      <c r="Q57" s="904"/>
      <c r="R57" s="904"/>
      <c r="S57" s="904"/>
      <c r="T57" s="904"/>
      <c r="U57" s="904"/>
      <c r="V57" s="904"/>
      <c r="W57" s="904"/>
      <c r="X57" s="904"/>
      <c r="Y57" s="904"/>
      <c r="Z57" s="904"/>
      <c r="AA57" s="904"/>
      <c r="AB57" s="904"/>
      <c r="AC57" s="904"/>
      <c r="AD57" s="904"/>
      <c r="AE57" s="904"/>
      <c r="AF57" s="904"/>
      <c r="AG57" s="904"/>
      <c r="AH57" s="904"/>
      <c r="AI57" s="904"/>
      <c r="AJ57" s="904"/>
      <c r="AK57" s="904"/>
      <c r="AL57" s="904"/>
      <c r="AM57" s="904"/>
      <c r="AN57" s="904"/>
      <c r="AO57" s="904"/>
      <c r="AP57" s="904"/>
      <c r="AQ57" s="904"/>
      <c r="AR57" s="904"/>
      <c r="AS57" s="904"/>
      <c r="AT57" s="904"/>
      <c r="AU57" s="904"/>
      <c r="AV57" s="904"/>
      <c r="AW57" s="904"/>
      <c r="AX57" s="904"/>
      <c r="AY57" s="904"/>
      <c r="AZ57" s="904"/>
      <c r="BA57" s="904"/>
    </row>
    <row r="58" spans="1:53" ht="15.75">
      <c r="A58" s="904">
        <f t="shared" si="0"/>
        <v>51</v>
      </c>
      <c r="B58" s="8" t="s">
        <v>503</v>
      </c>
      <c r="C58" s="96">
        <v>8.4</v>
      </c>
      <c r="D58" s="926">
        <f>+'Adjustments - restating'!$AO$37</f>
        <v>0</v>
      </c>
      <c r="E58" s="924">
        <f>'Adj Summary'!AO64</f>
        <v>23142.536575635779</v>
      </c>
      <c r="F58" s="919">
        <f>ROUND((-+D58+(E58*$E$82))/$F$72,0)</f>
        <v>2793</v>
      </c>
      <c r="G58" s="925">
        <v>3114</v>
      </c>
      <c r="H58" s="921">
        <f t="shared" si="1"/>
        <v>-321</v>
      </c>
      <c r="I58" s="904"/>
      <c r="J58"/>
      <c r="K58"/>
      <c r="L58"/>
      <c r="M58" s="904"/>
      <c r="N58" s="904"/>
      <c r="O58" s="904"/>
      <c r="P58" s="904"/>
      <c r="Q58" s="904"/>
      <c r="R58" s="904"/>
      <c r="S58" s="904"/>
      <c r="T58" s="904"/>
      <c r="U58" s="904"/>
      <c r="V58" s="904"/>
      <c r="W58" s="904"/>
      <c r="X58" s="904"/>
      <c r="Y58" s="904"/>
      <c r="Z58" s="904"/>
      <c r="AA58" s="904"/>
      <c r="AB58" s="904"/>
      <c r="AC58" s="904"/>
      <c r="AD58" s="904"/>
      <c r="AE58" s="904"/>
      <c r="AF58" s="904"/>
      <c r="AG58" s="904"/>
      <c r="AH58" s="904"/>
      <c r="AI58" s="904"/>
      <c r="AJ58" s="904"/>
      <c r="AK58" s="904"/>
      <c r="AL58" s="904"/>
      <c r="AM58" s="904"/>
      <c r="AN58" s="904"/>
      <c r="AO58" s="904"/>
      <c r="AP58" s="904"/>
      <c r="AQ58" s="904"/>
      <c r="AR58" s="904"/>
      <c r="AS58" s="904"/>
      <c r="AT58" s="904"/>
      <c r="AU58" s="904"/>
      <c r="AV58" s="904"/>
      <c r="AW58" s="904"/>
      <c r="AX58" s="904"/>
      <c r="AY58" s="904"/>
      <c r="AZ58" s="904"/>
      <c r="BA58" s="904"/>
    </row>
    <row r="59" spans="1:53" ht="15.75">
      <c r="A59" s="904">
        <f t="shared" si="0"/>
        <v>52</v>
      </c>
      <c r="B59" s="16" t="s">
        <v>815</v>
      </c>
      <c r="C59" s="96">
        <v>8.5</v>
      </c>
      <c r="D59" s="926">
        <f>+'Adjustments - restating'!$AP$37</f>
        <v>0</v>
      </c>
      <c r="E59" s="924">
        <f>'Adj Summary'!AP64</f>
        <v>-7864274.849367138</v>
      </c>
      <c r="F59" s="919">
        <f>ROUND((-+D59+(E59*$E$82))/$F$72,0)</f>
        <v>-948970</v>
      </c>
      <c r="G59" s="925">
        <v>-1058077</v>
      </c>
      <c r="H59" s="921">
        <f t="shared" si="1"/>
        <v>109107</v>
      </c>
      <c r="I59" s="904"/>
      <c r="J59"/>
      <c r="K59"/>
      <c r="L59"/>
      <c r="M59" s="904"/>
      <c r="N59" s="904"/>
      <c r="O59" s="904"/>
      <c r="P59" s="904"/>
      <c r="Q59" s="904"/>
      <c r="R59" s="904"/>
      <c r="S59" s="904"/>
      <c r="T59" s="904"/>
      <c r="U59" s="904"/>
      <c r="V59" s="904"/>
      <c r="W59" s="904"/>
      <c r="X59" s="904"/>
      <c r="Y59" s="904"/>
      <c r="Z59" s="904"/>
      <c r="AA59" s="904"/>
      <c r="AB59" s="904"/>
      <c r="AC59" s="904"/>
      <c r="AD59" s="904"/>
      <c r="AE59" s="904"/>
      <c r="AF59" s="904"/>
      <c r="AG59" s="904"/>
      <c r="AH59" s="904"/>
      <c r="AI59" s="904"/>
      <c r="AJ59" s="904"/>
      <c r="AK59" s="904"/>
      <c r="AL59" s="904"/>
      <c r="AM59" s="904"/>
      <c r="AN59" s="904"/>
      <c r="AO59" s="904"/>
      <c r="AP59" s="904"/>
      <c r="AQ59" s="904"/>
      <c r="AR59" s="904"/>
      <c r="AS59" s="904"/>
      <c r="AT59" s="904"/>
      <c r="AU59" s="904"/>
      <c r="AV59" s="904"/>
      <c r="AW59" s="904"/>
      <c r="AX59" s="904"/>
      <c r="AY59" s="904"/>
      <c r="AZ59" s="904"/>
      <c r="BA59" s="904"/>
    </row>
    <row r="60" spans="1:53" ht="15.75">
      <c r="A60" s="904">
        <f t="shared" si="0"/>
        <v>53</v>
      </c>
      <c r="B60" s="16" t="s">
        <v>246</v>
      </c>
      <c r="C60" s="96" t="s">
        <v>715</v>
      </c>
      <c r="D60" s="926">
        <f>+'Adjustments - restating'!$AQ$37</f>
        <v>13846.847627968644</v>
      </c>
      <c r="E60" s="924">
        <f>'Adj Summary'!AQ64</f>
        <v>1697439.8920278733</v>
      </c>
      <c r="F60" s="919">
        <f>ROUND((-+D60+(E60*$E$82))/$F$72,0)</f>
        <v>182490</v>
      </c>
      <c r="G60" s="927">
        <v>206039</v>
      </c>
      <c r="H60" s="921">
        <f t="shared" si="1"/>
        <v>-23549</v>
      </c>
      <c r="I60" s="904"/>
      <c r="J60"/>
      <c r="K60"/>
      <c r="L60"/>
      <c r="M60" s="904"/>
      <c r="N60" s="904"/>
      <c r="O60" s="904"/>
      <c r="P60" s="904"/>
      <c r="Q60" s="904"/>
      <c r="R60" s="904"/>
      <c r="S60" s="904"/>
      <c r="T60" s="904"/>
      <c r="U60" s="904"/>
      <c r="V60" s="904"/>
      <c r="W60" s="904"/>
      <c r="X60" s="904"/>
      <c r="Y60" s="904"/>
      <c r="Z60" s="904"/>
      <c r="AA60" s="904"/>
      <c r="AB60" s="904"/>
      <c r="AC60" s="904"/>
      <c r="AD60" s="904"/>
      <c r="AE60" s="904"/>
      <c r="AF60" s="904"/>
      <c r="AG60" s="904"/>
      <c r="AH60" s="904"/>
      <c r="AI60" s="904"/>
      <c r="AJ60" s="904"/>
      <c r="AK60" s="904"/>
      <c r="AL60" s="904"/>
      <c r="AM60" s="904"/>
      <c r="AN60" s="904"/>
      <c r="AO60" s="904"/>
      <c r="AP60" s="904"/>
      <c r="AQ60" s="904"/>
      <c r="AR60" s="904"/>
      <c r="AS60" s="904"/>
      <c r="AT60" s="904"/>
      <c r="AU60" s="904"/>
      <c r="AV60" s="904"/>
      <c r="AW60" s="904"/>
      <c r="AX60" s="904"/>
      <c r="AY60" s="904"/>
      <c r="AZ60" s="904"/>
      <c r="BA60" s="904"/>
    </row>
    <row r="61" spans="1:53" ht="15.75">
      <c r="A61" s="904">
        <f t="shared" si="0"/>
        <v>54</v>
      </c>
      <c r="B61" s="8" t="s">
        <v>725</v>
      </c>
      <c r="C61" s="96">
        <v>8.6</v>
      </c>
      <c r="D61" s="926">
        <f>'Adjustments - restating'!AR37</f>
        <v>17990.552800000001</v>
      </c>
      <c r="E61" s="924">
        <f>'Adj Summary'!AR64</f>
        <v>-441006.12659999984</v>
      </c>
      <c r="F61" s="919">
        <f>ROUND((-+D61+(E61*$E$82))/$F$72,0)</f>
        <v>-82238</v>
      </c>
      <c r="G61" s="927">
        <v>-88357</v>
      </c>
      <c r="H61" s="921">
        <f t="shared" si="1"/>
        <v>6119</v>
      </c>
      <c r="I61" s="904"/>
      <c r="J61"/>
      <c r="K61"/>
      <c r="L61"/>
      <c r="M61" s="904"/>
      <c r="N61" s="904"/>
      <c r="O61" s="904"/>
      <c r="P61" s="904"/>
      <c r="Q61" s="904"/>
      <c r="R61" s="904"/>
      <c r="S61" s="904"/>
      <c r="T61" s="904"/>
      <c r="U61" s="904"/>
      <c r="V61" s="904"/>
      <c r="W61" s="904"/>
      <c r="X61" s="904"/>
      <c r="Y61" s="904"/>
      <c r="Z61" s="904"/>
      <c r="AA61" s="904"/>
      <c r="AB61" s="904"/>
      <c r="AC61" s="904"/>
      <c r="AD61" s="904"/>
      <c r="AE61" s="904"/>
      <c r="AF61" s="904"/>
      <c r="AG61" s="904"/>
      <c r="AH61" s="904"/>
      <c r="AI61" s="904"/>
      <c r="AJ61" s="904"/>
      <c r="AK61" s="904"/>
      <c r="AL61" s="904"/>
      <c r="AM61" s="904"/>
      <c r="AN61" s="904"/>
      <c r="AO61" s="904"/>
      <c r="AP61" s="904"/>
      <c r="AQ61" s="904"/>
      <c r="AR61" s="904"/>
      <c r="AS61" s="904"/>
      <c r="AT61" s="904"/>
      <c r="AU61" s="904"/>
      <c r="AV61" s="904"/>
      <c r="AW61" s="904"/>
      <c r="AX61" s="904"/>
      <c r="AY61" s="904"/>
      <c r="AZ61" s="904"/>
      <c r="BA61" s="904"/>
    </row>
    <row r="62" spans="1:53" ht="15.75">
      <c r="A62" s="904">
        <f t="shared" si="0"/>
        <v>55</v>
      </c>
      <c r="B62" s="16" t="s">
        <v>247</v>
      </c>
      <c r="C62" s="96">
        <v>8.6999999999999993</v>
      </c>
      <c r="D62" s="926">
        <f>'Adj Summary'!AS37</f>
        <v>109263.84487549827</v>
      </c>
      <c r="E62" s="924">
        <f>'Adj Summary'!AS64</f>
        <v>462825.31984121841</v>
      </c>
      <c r="F62" s="919">
        <f>ROUND((-+D62+(E62*$E$82))/$F$72,0)</f>
        <v>-120418</v>
      </c>
      <c r="G62" s="925">
        <v>-113997</v>
      </c>
      <c r="H62" s="921">
        <f t="shared" si="1"/>
        <v>-6421</v>
      </c>
      <c r="I62" s="904"/>
      <c r="J62"/>
      <c r="K62"/>
      <c r="L62"/>
      <c r="M62" s="904"/>
      <c r="N62" s="904"/>
      <c r="O62" s="904"/>
      <c r="P62" s="904"/>
      <c r="Q62" s="904"/>
      <c r="R62" s="904"/>
      <c r="S62" s="904"/>
      <c r="T62" s="904"/>
      <c r="U62" s="904"/>
      <c r="V62" s="904"/>
      <c r="W62" s="904"/>
      <c r="X62" s="904"/>
      <c r="Y62" s="904"/>
      <c r="Z62" s="904"/>
      <c r="AA62" s="904"/>
      <c r="AB62" s="904"/>
      <c r="AC62" s="904"/>
      <c r="AD62" s="904"/>
      <c r="AE62" s="904"/>
      <c r="AF62" s="904"/>
      <c r="AG62" s="904"/>
      <c r="AH62" s="904"/>
      <c r="AI62" s="904"/>
      <c r="AJ62" s="904"/>
      <c r="AK62" s="904"/>
      <c r="AL62" s="904"/>
      <c r="AM62" s="904"/>
      <c r="AN62" s="904"/>
      <c r="AO62" s="904"/>
      <c r="AP62" s="904"/>
      <c r="AQ62" s="904"/>
      <c r="AR62" s="904"/>
      <c r="AS62" s="904"/>
      <c r="AT62" s="904"/>
      <c r="AU62" s="904"/>
      <c r="AV62" s="904"/>
      <c r="AW62" s="904"/>
      <c r="AX62" s="904"/>
      <c r="AY62" s="904"/>
      <c r="AZ62" s="904"/>
      <c r="BA62" s="904"/>
    </row>
    <row r="63" spans="1:53" ht="15.75">
      <c r="A63" s="904">
        <f t="shared" si="0"/>
        <v>56</v>
      </c>
      <c r="B63" s="16" t="s">
        <v>740</v>
      </c>
      <c r="C63" s="928">
        <v>8.8000000000000007</v>
      </c>
      <c r="D63" s="926">
        <f>'Adj Summary'!AT37</f>
        <v>99958.378584749851</v>
      </c>
      <c r="E63" s="924">
        <f>'Adj Summary'!AT64</f>
        <v>748257.67764485441</v>
      </c>
      <c r="F63" s="919">
        <f>ROUND((-+D63+(E63*$E$82))/$F$72,0)</f>
        <v>-70963</v>
      </c>
      <c r="G63" s="925">
        <v>-60582</v>
      </c>
      <c r="H63" s="921">
        <f t="shared" si="1"/>
        <v>-10381</v>
      </c>
      <c r="I63" s="904"/>
      <c r="J63"/>
      <c r="K63"/>
      <c r="L63"/>
      <c r="M63" s="904"/>
      <c r="N63" s="904"/>
      <c r="O63" s="904"/>
      <c r="P63" s="904"/>
      <c r="Q63" s="904"/>
      <c r="R63" s="904"/>
      <c r="S63" s="904"/>
      <c r="T63" s="904"/>
      <c r="U63" s="904"/>
      <c r="V63" s="904"/>
      <c r="W63" s="904"/>
      <c r="X63" s="904"/>
      <c r="Y63" s="904"/>
      <c r="Z63" s="904"/>
      <c r="AA63" s="904"/>
      <c r="AB63" s="904"/>
      <c r="AC63" s="904"/>
      <c r="AD63" s="904"/>
      <c r="AE63" s="904"/>
      <c r="AF63" s="904"/>
      <c r="AG63" s="904"/>
      <c r="AH63" s="904"/>
      <c r="AI63" s="904"/>
      <c r="AJ63" s="904"/>
      <c r="AK63" s="904"/>
      <c r="AL63" s="904"/>
      <c r="AM63" s="904"/>
      <c r="AN63" s="904"/>
      <c r="AO63" s="904"/>
      <c r="AP63" s="904"/>
      <c r="AQ63" s="904"/>
      <c r="AR63" s="904"/>
      <c r="AS63" s="904"/>
      <c r="AT63" s="904"/>
      <c r="AU63" s="904"/>
      <c r="AV63" s="904"/>
      <c r="AW63" s="904"/>
      <c r="AX63" s="904"/>
      <c r="AY63" s="904"/>
      <c r="AZ63" s="904"/>
      <c r="BA63" s="904"/>
    </row>
    <row r="64" spans="1:53" ht="15.75">
      <c r="A64" s="904">
        <f t="shared" si="0"/>
        <v>57</v>
      </c>
      <c r="B64" s="16" t="s">
        <v>65</v>
      </c>
      <c r="C64" s="928">
        <v>8.9</v>
      </c>
      <c r="D64" s="926">
        <f>+'Adj Summary'!$AU$37</f>
        <v>-22103.189333333332</v>
      </c>
      <c r="E64" s="924">
        <f>'Adj Summary'!AU64</f>
        <v>-2980495.6783333328</v>
      </c>
      <c r="F64" s="919">
        <f>ROUND((-+D64+(E64*$E$82))/$F$72,0)</f>
        <v>-323995</v>
      </c>
      <c r="G64" s="925">
        <v>-365345</v>
      </c>
      <c r="H64" s="921">
        <f>+F64-G64</f>
        <v>41350</v>
      </c>
      <c r="I64" s="904"/>
      <c r="J64"/>
      <c r="K64"/>
      <c r="L64"/>
      <c r="M64" s="904"/>
      <c r="N64" s="904"/>
      <c r="O64" s="904"/>
      <c r="P64" s="904"/>
      <c r="Q64" s="904"/>
      <c r="R64" s="904"/>
      <c r="S64" s="904"/>
      <c r="T64" s="904"/>
      <c r="U64" s="904"/>
      <c r="V64" s="904"/>
      <c r="W64" s="904"/>
      <c r="X64" s="904"/>
      <c r="Y64" s="904"/>
      <c r="Z64" s="904"/>
      <c r="AA64" s="904"/>
      <c r="AB64" s="904"/>
      <c r="AC64" s="904"/>
      <c r="AD64" s="904"/>
      <c r="AE64" s="904"/>
      <c r="AF64" s="904"/>
      <c r="AG64" s="904"/>
      <c r="AH64" s="904"/>
      <c r="AI64" s="904"/>
      <c r="AJ64" s="904"/>
      <c r="AK64" s="904"/>
      <c r="AL64" s="904"/>
      <c r="AM64" s="904"/>
      <c r="AN64" s="904"/>
      <c r="AO64" s="904"/>
      <c r="AP64" s="904"/>
      <c r="AQ64" s="904"/>
      <c r="AR64" s="904"/>
      <c r="AS64" s="904"/>
      <c r="AT64" s="904"/>
      <c r="AU64" s="904"/>
      <c r="AV64" s="904"/>
      <c r="AW64" s="904"/>
      <c r="AX64" s="904"/>
      <c r="AY64" s="904"/>
      <c r="AZ64" s="904"/>
      <c r="BA64" s="904"/>
    </row>
    <row r="65" spans="1:53" ht="15.75">
      <c r="A65" s="904">
        <f t="shared" si="0"/>
        <v>58</v>
      </c>
      <c r="B65" s="16" t="s">
        <v>816</v>
      </c>
      <c r="C65" s="97" t="s">
        <v>743</v>
      </c>
      <c r="D65" s="929">
        <f>'Adj Summary'!AV37</f>
        <v>-1861470</v>
      </c>
      <c r="E65" s="924">
        <f>'Adj Summary'!AV64</f>
        <v>9488085</v>
      </c>
      <c r="F65" s="919">
        <f>ROUND((-+D65+(E65*$E$82))/$F$72,0)</f>
        <v>4147865</v>
      </c>
      <c r="G65" s="925">
        <v>4279500</v>
      </c>
      <c r="H65" s="921">
        <f>+F65-G65</f>
        <v>-131635</v>
      </c>
      <c r="I65" s="904"/>
      <c r="J65"/>
      <c r="K65"/>
      <c r="L65"/>
      <c r="M65" s="904"/>
      <c r="N65" s="904"/>
      <c r="O65" s="904"/>
      <c r="P65" s="904"/>
      <c r="Q65" s="904"/>
      <c r="R65" s="904"/>
      <c r="S65" s="904"/>
      <c r="T65" s="904"/>
      <c r="U65" s="904"/>
      <c r="V65" s="904"/>
      <c r="W65" s="904"/>
      <c r="X65" s="904"/>
      <c r="Y65" s="904"/>
      <c r="Z65" s="904"/>
      <c r="AA65" s="904"/>
      <c r="AB65" s="904"/>
      <c r="AC65" s="904"/>
      <c r="AD65" s="904"/>
      <c r="AE65" s="904"/>
      <c r="AF65" s="904"/>
      <c r="AG65" s="904"/>
      <c r="AH65" s="904"/>
      <c r="AI65" s="904"/>
      <c r="AJ65" s="904"/>
      <c r="AK65" s="904"/>
      <c r="AL65" s="904"/>
      <c r="AM65" s="904"/>
      <c r="AN65" s="904"/>
      <c r="AO65" s="904"/>
      <c r="AP65" s="904"/>
      <c r="AQ65" s="904"/>
      <c r="AR65" s="904"/>
      <c r="AS65" s="904"/>
      <c r="AT65" s="904"/>
      <c r="AU65" s="904"/>
      <c r="AV65" s="904"/>
      <c r="AW65" s="904"/>
      <c r="AX65" s="904"/>
      <c r="AY65" s="904"/>
      <c r="AZ65" s="904"/>
      <c r="BA65" s="904"/>
    </row>
    <row r="66" spans="1:53" ht="15.75">
      <c r="A66" s="904">
        <f t="shared" si="0"/>
        <v>59</v>
      </c>
      <c r="B66" s="1531" t="s">
        <v>856</v>
      </c>
      <c r="C66" s="97" t="s">
        <v>855</v>
      </c>
      <c r="D66" s="924">
        <f>+'Adj Summary'!AW37</f>
        <v>0</v>
      </c>
      <c r="E66" s="924">
        <f>'Adj Summary'!AW64</f>
        <v>-14463670</v>
      </c>
      <c r="F66" s="1500">
        <f>ROUND((-+D66+(E66*$E$82))/$F$72,0)</f>
        <v>-1745310</v>
      </c>
      <c r="G66" s="925">
        <v>0</v>
      </c>
      <c r="H66" s="1502">
        <f>+F66-G66</f>
        <v>-1745310</v>
      </c>
      <c r="I66" s="904"/>
      <c r="J66"/>
      <c r="K66"/>
      <c r="L66"/>
      <c r="M66" s="904"/>
      <c r="N66" s="904"/>
      <c r="O66" s="904"/>
      <c r="P66" s="904"/>
      <c r="Q66" s="904"/>
      <c r="R66" s="904"/>
      <c r="S66" s="904"/>
      <c r="T66" s="904"/>
      <c r="U66" s="904"/>
      <c r="V66" s="904"/>
      <c r="W66" s="904"/>
      <c r="X66" s="904"/>
      <c r="Y66" s="904"/>
      <c r="Z66" s="904"/>
      <c r="AA66" s="904"/>
      <c r="AB66" s="904"/>
      <c r="AC66" s="904"/>
      <c r="AD66" s="904"/>
      <c r="AE66" s="904"/>
      <c r="AF66" s="904"/>
      <c r="AG66" s="904"/>
      <c r="AH66" s="904"/>
      <c r="AI66" s="904"/>
      <c r="AJ66" s="904"/>
      <c r="AK66" s="904"/>
      <c r="AL66" s="904"/>
      <c r="AM66" s="904"/>
      <c r="AN66" s="904"/>
      <c r="AO66" s="904"/>
      <c r="AP66" s="904"/>
      <c r="AQ66" s="904"/>
      <c r="AR66" s="904"/>
      <c r="AS66" s="904"/>
      <c r="AT66" s="904"/>
      <c r="AU66" s="904"/>
      <c r="AV66" s="904"/>
      <c r="AW66" s="904"/>
      <c r="AX66" s="904"/>
      <c r="AY66" s="904"/>
      <c r="AZ66" s="904"/>
      <c r="BA66" s="904"/>
    </row>
    <row r="67" spans="1:53" ht="15.75">
      <c r="A67" s="904">
        <f t="shared" si="0"/>
        <v>60</v>
      </c>
      <c r="B67" s="930" t="s">
        <v>862</v>
      </c>
      <c r="C67" s="97" t="s">
        <v>861</v>
      </c>
      <c r="D67" s="924">
        <f>+'Adj Summary'!AX37</f>
        <v>0</v>
      </c>
      <c r="E67" s="924">
        <f>+'Adj Summary'!AX64</f>
        <v>-11300254</v>
      </c>
      <c r="F67" s="919">
        <f t="shared" ref="F67" si="3">ROUND((-+D67+(E67*$E$82))/$F$72,0)</f>
        <v>-1363585</v>
      </c>
      <c r="G67" s="925">
        <v>0</v>
      </c>
      <c r="H67" s="921">
        <f>+F67-G67</f>
        <v>-1363585</v>
      </c>
      <c r="I67" s="904"/>
      <c r="J67" s="807"/>
      <c r="K67" s="807"/>
      <c r="L67" s="807"/>
      <c r="M67" s="904"/>
      <c r="N67" s="904"/>
      <c r="O67" s="904"/>
      <c r="P67" s="904"/>
      <c r="Q67" s="904"/>
      <c r="R67" s="904"/>
      <c r="S67" s="904"/>
      <c r="T67" s="904"/>
      <c r="U67" s="904"/>
      <c r="V67" s="904"/>
      <c r="W67" s="904"/>
      <c r="X67" s="904"/>
      <c r="Y67" s="904"/>
      <c r="Z67" s="904"/>
      <c r="AA67" s="904"/>
      <c r="AB67" s="904"/>
      <c r="AC67" s="904"/>
      <c r="AD67" s="904"/>
      <c r="AE67" s="904"/>
      <c r="AF67" s="904"/>
      <c r="AG67" s="904"/>
      <c r="AH67" s="904"/>
      <c r="AI67" s="904"/>
      <c r="AJ67" s="904"/>
      <c r="AK67" s="904"/>
      <c r="AL67" s="904"/>
      <c r="AM67" s="904"/>
      <c r="AN67" s="904"/>
      <c r="AO67" s="904"/>
      <c r="AP67" s="904"/>
      <c r="AQ67" s="904"/>
      <c r="AR67" s="904"/>
      <c r="AS67" s="904"/>
      <c r="AT67" s="904"/>
      <c r="AU67" s="904"/>
      <c r="AV67" s="904"/>
      <c r="AW67" s="904"/>
      <c r="AX67" s="904"/>
      <c r="AY67" s="904"/>
      <c r="AZ67" s="904"/>
      <c r="BA67" s="904"/>
    </row>
    <row r="68" spans="1:53" ht="15.75">
      <c r="A68" s="904">
        <f>+A67+1</f>
        <v>61</v>
      </c>
      <c r="B68" s="2" t="s">
        <v>249</v>
      </c>
      <c r="C68" s="928"/>
      <c r="D68" s="904"/>
      <c r="E68" s="904"/>
      <c r="F68" s="919"/>
      <c r="G68" s="925"/>
      <c r="H68" s="921"/>
      <c r="I68" s="904"/>
      <c r="J68"/>
      <c r="K68"/>
      <c r="L68"/>
      <c r="M68" s="904"/>
      <c r="N68" s="904"/>
      <c r="O68" s="904"/>
      <c r="P68" s="904"/>
      <c r="Q68" s="904"/>
      <c r="R68" s="904"/>
      <c r="S68" s="904"/>
      <c r="T68" s="904"/>
      <c r="U68" s="904"/>
      <c r="V68" s="904"/>
      <c r="W68" s="904"/>
      <c r="X68" s="904"/>
      <c r="Y68" s="904"/>
      <c r="Z68" s="904"/>
      <c r="AA68" s="904"/>
      <c r="AB68" s="904"/>
      <c r="AC68" s="904"/>
      <c r="AD68" s="904"/>
      <c r="AE68" s="904"/>
      <c r="AF68" s="904"/>
      <c r="AG68" s="904"/>
      <c r="AH68" s="904"/>
      <c r="AI68" s="904"/>
      <c r="AJ68" s="904"/>
      <c r="AK68" s="904"/>
      <c r="AL68" s="904"/>
      <c r="AM68" s="904"/>
      <c r="AN68" s="904"/>
      <c r="AO68" s="904"/>
      <c r="AP68" s="904"/>
      <c r="AQ68" s="904"/>
      <c r="AR68" s="904"/>
      <c r="AS68" s="904"/>
      <c r="AT68" s="904"/>
      <c r="AU68" s="904"/>
      <c r="AV68" s="904"/>
      <c r="AW68" s="904"/>
      <c r="AX68" s="904"/>
      <c r="AY68" s="904"/>
      <c r="AZ68" s="904"/>
      <c r="BA68" s="904"/>
    </row>
    <row r="69" spans="1:53" ht="15.75">
      <c r="A69" s="904">
        <f t="shared" si="0"/>
        <v>62</v>
      </c>
      <c r="B69" s="16" t="s">
        <v>250</v>
      </c>
      <c r="C69" s="97" t="s">
        <v>817</v>
      </c>
      <c r="D69" s="926">
        <f>'Adj Summary'!AY37</f>
        <v>50605.556241104212</v>
      </c>
      <c r="E69" s="924">
        <f>'Adj Summary'!AY64</f>
        <v>-729159.07079102378</v>
      </c>
      <c r="F69" s="919">
        <f>ROUND((-+D69+(E69*$E$82))/$F$72,0)</f>
        <v>-169624</v>
      </c>
      <c r="G69" s="925">
        <v>-179740</v>
      </c>
      <c r="H69" s="921">
        <f>+F69-G69</f>
        <v>10116</v>
      </c>
      <c r="I69" s="904"/>
      <c r="J69"/>
      <c r="K69"/>
      <c r="L69"/>
      <c r="M69" s="904"/>
      <c r="N69" s="904"/>
      <c r="O69" s="904"/>
      <c r="P69" s="904"/>
      <c r="Q69" s="904"/>
      <c r="R69" s="904"/>
      <c r="S69" s="904"/>
      <c r="T69" s="904"/>
      <c r="U69" s="904"/>
      <c r="V69" s="904"/>
      <c r="W69" s="904"/>
      <c r="X69" s="904"/>
      <c r="Y69" s="904"/>
      <c r="Z69" s="904"/>
      <c r="AA69" s="904"/>
      <c r="AB69" s="904"/>
      <c r="AC69" s="904"/>
      <c r="AD69" s="904"/>
      <c r="AE69" s="904"/>
      <c r="AF69" s="904"/>
      <c r="AG69" s="904"/>
      <c r="AH69" s="904"/>
      <c r="AI69" s="904"/>
      <c r="AJ69" s="904"/>
      <c r="AK69" s="904"/>
      <c r="AL69" s="904"/>
      <c r="AM69" s="904"/>
      <c r="AN69" s="904"/>
      <c r="AO69" s="904"/>
      <c r="AP69" s="904"/>
      <c r="AQ69" s="904"/>
      <c r="AR69" s="904"/>
      <c r="AS69" s="904"/>
      <c r="AT69" s="904"/>
      <c r="AU69" s="904"/>
      <c r="AV69" s="904"/>
      <c r="AW69" s="904"/>
      <c r="AX69" s="904"/>
      <c r="AY69" s="904"/>
      <c r="AZ69" s="904"/>
      <c r="BA69" s="904"/>
    </row>
    <row r="70" spans="1:53" ht="15.75">
      <c r="A70" s="904">
        <f t="shared" si="0"/>
        <v>63</v>
      </c>
      <c r="B70" s="16" t="s">
        <v>818</v>
      </c>
      <c r="C70" s="97" t="s">
        <v>753</v>
      </c>
      <c r="D70" s="924">
        <f>'Adj Summary'!AZ37</f>
        <v>150937.49637201132</v>
      </c>
      <c r="E70" s="924">
        <f>'Adj Summary'!AZ64</f>
        <v>-46772.155521488785</v>
      </c>
      <c r="F70" s="919">
        <f>ROUND((-+D70+(E70*$E$82))/$F$72,0)</f>
        <v>-249139</v>
      </c>
      <c r="G70" s="925">
        <v>-250748</v>
      </c>
      <c r="H70" s="921">
        <f>+F70-G70</f>
        <v>1609</v>
      </c>
      <c r="I70" s="1474" t="s">
        <v>191</v>
      </c>
      <c r="J70"/>
      <c r="K70"/>
      <c r="L70"/>
      <c r="M70" s="904"/>
      <c r="N70" s="904"/>
      <c r="O70" s="904"/>
      <c r="P70" s="904"/>
      <c r="Q70" s="904"/>
      <c r="R70" s="904"/>
      <c r="S70" s="904"/>
      <c r="T70" s="904"/>
      <c r="U70" s="904"/>
      <c r="V70" s="904"/>
      <c r="W70" s="904"/>
      <c r="X70" s="904"/>
      <c r="Y70" s="904"/>
      <c r="Z70" s="904"/>
      <c r="AA70" s="904"/>
      <c r="AB70" s="904"/>
      <c r="AC70" s="904"/>
      <c r="AD70" s="904"/>
      <c r="AE70" s="904"/>
      <c r="AF70" s="904"/>
      <c r="AG70" s="904"/>
      <c r="AH70" s="904"/>
      <c r="AI70" s="904"/>
      <c r="AJ70" s="904"/>
      <c r="AK70" s="904"/>
      <c r="AL70" s="904"/>
      <c r="AM70" s="904"/>
      <c r="AN70" s="904"/>
      <c r="AO70" s="904"/>
      <c r="AP70" s="904"/>
      <c r="AQ70" s="904"/>
      <c r="AR70" s="904"/>
      <c r="AS70" s="904"/>
      <c r="AT70" s="904"/>
      <c r="AU70" s="904"/>
      <c r="AV70" s="904"/>
      <c r="AW70" s="904"/>
      <c r="AX70" s="904"/>
      <c r="AY70" s="904"/>
      <c r="AZ70" s="904"/>
      <c r="BA70" s="904"/>
    </row>
    <row r="71" spans="1:53" ht="16.5" thickBot="1">
      <c r="A71" s="904">
        <f t="shared" si="0"/>
        <v>64</v>
      </c>
      <c r="B71" s="932" t="s">
        <v>5</v>
      </c>
      <c r="C71" s="933"/>
      <c r="D71" s="934">
        <f>SUM(D8:D70)</f>
        <v>36611491.152555466</v>
      </c>
      <c r="E71" s="934">
        <f>SUM(E8:E70)</f>
        <v>728712306.61168098</v>
      </c>
      <c r="F71" s="935">
        <f>SUM(F8:F70)</f>
        <v>28870409</v>
      </c>
      <c r="G71" s="934">
        <f>SUM(G8:G70)</f>
        <v>56747052</v>
      </c>
      <c r="H71" s="1540">
        <f>SUM(H8:H70)</f>
        <v>-27876643</v>
      </c>
      <c r="I71" s="1475">
        <f>+F71-G71</f>
        <v>-27876643</v>
      </c>
      <c r="J71"/>
      <c r="K71"/>
      <c r="L71"/>
      <c r="M71" s="904"/>
      <c r="N71" s="904"/>
      <c r="O71" s="904"/>
      <c r="P71" s="904"/>
      <c r="Q71" s="904"/>
      <c r="R71" s="904"/>
      <c r="S71" s="904"/>
      <c r="T71" s="904"/>
      <c r="U71" s="904"/>
      <c r="V71" s="904"/>
      <c r="W71" s="904"/>
      <c r="X71" s="904"/>
      <c r="Y71" s="904"/>
      <c r="Z71" s="904"/>
      <c r="AA71" s="904"/>
      <c r="AB71" s="904"/>
      <c r="AC71" s="904"/>
      <c r="AD71" s="904"/>
      <c r="AE71" s="904"/>
      <c r="AF71" s="904"/>
      <c r="AG71" s="904"/>
      <c r="AH71" s="904"/>
      <c r="AI71" s="904"/>
      <c r="AJ71" s="904"/>
      <c r="AK71" s="904"/>
      <c r="AL71" s="904"/>
      <c r="AM71" s="904"/>
      <c r="AN71" s="904"/>
      <c r="AO71" s="904"/>
      <c r="AP71" s="904"/>
      <c r="AQ71" s="904"/>
      <c r="AR71" s="904"/>
      <c r="AS71" s="904"/>
      <c r="AT71" s="904"/>
      <c r="AU71" s="904"/>
      <c r="AV71" s="904"/>
      <c r="AW71" s="904"/>
      <c r="AX71" s="904"/>
      <c r="AY71" s="904"/>
      <c r="AZ71" s="904"/>
      <c r="BA71" s="904"/>
    </row>
    <row r="72" spans="1:53" ht="16.5" thickTop="1">
      <c r="A72" s="904">
        <f t="shared" si="0"/>
        <v>65</v>
      </c>
      <c r="B72" s="16" t="s">
        <v>100</v>
      </c>
      <c r="C72" s="908"/>
      <c r="D72" s="923"/>
      <c r="E72" s="904"/>
      <c r="F72" s="937">
        <f>'Conversion factor'!C15</f>
        <v>0.61987999999999999</v>
      </c>
      <c r="G72" s="938">
        <v>0.61987999999999999</v>
      </c>
      <c r="H72" s="920"/>
      <c r="I72" s="904"/>
      <c r="J72"/>
      <c r="K72"/>
      <c r="L72"/>
      <c r="M72" s="904"/>
      <c r="N72" s="904"/>
      <c r="O72" s="904"/>
      <c r="P72" s="904"/>
      <c r="Q72" s="904"/>
      <c r="R72" s="904"/>
      <c r="S72" s="904"/>
      <c r="T72" s="904"/>
      <c r="U72" s="904"/>
      <c r="V72" s="904"/>
      <c r="W72" s="904"/>
      <c r="X72" s="904"/>
      <c r="Y72" s="904"/>
      <c r="Z72" s="904"/>
      <c r="AA72" s="904"/>
      <c r="AB72" s="904"/>
      <c r="AC72" s="904"/>
      <c r="AD72" s="904"/>
      <c r="AE72" s="904"/>
      <c r="AF72" s="904"/>
      <c r="AG72" s="904"/>
      <c r="AH72" s="904"/>
      <c r="AI72" s="904"/>
      <c r="AJ72" s="904"/>
      <c r="AK72" s="904"/>
      <c r="AL72" s="904"/>
      <c r="AM72" s="904"/>
      <c r="AN72" s="904"/>
      <c r="AO72" s="904"/>
      <c r="AP72" s="904"/>
      <c r="AQ72" s="904"/>
      <c r="AR72" s="904"/>
      <c r="AS72" s="904"/>
      <c r="AT72" s="904"/>
      <c r="AU72" s="904"/>
      <c r="AV72" s="904"/>
      <c r="AW72" s="904"/>
      <c r="AX72" s="904"/>
      <c r="AY72" s="904"/>
      <c r="AZ72" s="904"/>
      <c r="BA72" s="904"/>
    </row>
    <row r="73" spans="1:53" ht="15.75">
      <c r="A73" s="904">
        <f t="shared" si="0"/>
        <v>66</v>
      </c>
      <c r="B73" s="16" t="s">
        <v>198</v>
      </c>
      <c r="C73" s="908"/>
      <c r="D73" s="923"/>
      <c r="E73" s="1542">
        <f>SUM(E11:E70)</f>
        <v>-22687581.568319086</v>
      </c>
      <c r="F73" s="1541">
        <f>+F71/RevReqSummary!E9</f>
        <v>0.10576776676163793</v>
      </c>
      <c r="G73" s="939">
        <v>0.20880000000000001</v>
      </c>
      <c r="H73" s="920"/>
      <c r="I73" s="904"/>
      <c r="J73"/>
      <c r="K73"/>
      <c r="L73"/>
      <c r="M73" s="904"/>
      <c r="N73" s="904"/>
      <c r="O73" s="904"/>
      <c r="P73" s="904"/>
      <c r="Q73" s="904"/>
      <c r="R73" s="904"/>
      <c r="S73" s="904"/>
      <c r="T73" s="904"/>
      <c r="U73" s="904"/>
      <c r="V73" s="904"/>
      <c r="W73" s="904"/>
      <c r="X73" s="904"/>
      <c r="Y73" s="904"/>
      <c r="Z73" s="904"/>
      <c r="AA73" s="904"/>
      <c r="AB73" s="904"/>
      <c r="AC73" s="904"/>
      <c r="AD73" s="904"/>
      <c r="AE73" s="904"/>
      <c r="AF73" s="904"/>
      <c r="AG73" s="904"/>
      <c r="AH73" s="904"/>
      <c r="AI73" s="904"/>
      <c r="AJ73" s="904"/>
      <c r="AK73" s="904"/>
      <c r="AL73" s="904"/>
      <c r="AM73" s="904"/>
      <c r="AN73" s="904"/>
      <c r="AO73" s="904"/>
      <c r="AP73" s="904"/>
      <c r="AQ73" s="904"/>
      <c r="AR73" s="904"/>
      <c r="AS73" s="904"/>
      <c r="AT73" s="904"/>
      <c r="AU73" s="904"/>
      <c r="AV73" s="904"/>
      <c r="AW73" s="904"/>
      <c r="AX73" s="904"/>
      <c r="AY73" s="904"/>
      <c r="AZ73" s="904"/>
      <c r="BA73" s="904"/>
    </row>
    <row r="74" spans="1:53" ht="15.75">
      <c r="A74" s="904">
        <f t="shared" si="0"/>
        <v>67</v>
      </c>
      <c r="B74" s="16"/>
      <c r="C74" s="908"/>
      <c r="D74" s="904"/>
      <c r="E74" s="940"/>
      <c r="F74" s="941"/>
      <c r="G74" s="929"/>
      <c r="H74" s="942"/>
      <c r="I74" s="904"/>
      <c r="J74"/>
      <c r="K74"/>
      <c r="L7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904"/>
      <c r="AM74" s="904"/>
      <c r="AN74" s="904"/>
      <c r="AO74" s="904"/>
      <c r="AP74" s="904"/>
      <c r="AQ74" s="904"/>
      <c r="AR74" s="904"/>
      <c r="AS74" s="904"/>
      <c r="AT74" s="904"/>
      <c r="AU74" s="904"/>
      <c r="AV74" s="904"/>
      <c r="AW74" s="904"/>
      <c r="AX74" s="904"/>
      <c r="AY74" s="904"/>
      <c r="AZ74" s="904"/>
      <c r="BA74" s="904"/>
    </row>
    <row r="75" spans="1:53" ht="15.75">
      <c r="A75" s="904">
        <f t="shared" si="0"/>
        <v>68</v>
      </c>
      <c r="B75" s="943"/>
      <c r="C75" s="908"/>
      <c r="D75" s="9"/>
      <c r="E75" s="944"/>
      <c r="F75" s="945"/>
      <c r="G75" s="944"/>
      <c r="H75" s="940"/>
      <c r="I75" s="904"/>
      <c r="J75"/>
      <c r="K75"/>
      <c r="L75"/>
      <c r="M75" s="904"/>
      <c r="N75" s="904"/>
      <c r="O75" s="904"/>
      <c r="P75" s="904"/>
      <c r="Q75" s="904"/>
      <c r="R75" s="904"/>
      <c r="S75" s="904"/>
      <c r="T75" s="904"/>
      <c r="U75" s="904"/>
      <c r="V75" s="904"/>
      <c r="W75" s="904"/>
      <c r="X75" s="904"/>
      <c r="Y75" s="904"/>
      <c r="Z75" s="904"/>
      <c r="AA75" s="904"/>
      <c r="AB75" s="904"/>
      <c r="AC75" s="904"/>
      <c r="AD75" s="904"/>
      <c r="AE75" s="904"/>
      <c r="AF75" s="904"/>
      <c r="AG75" s="904"/>
      <c r="AH75" s="904"/>
      <c r="AI75" s="904"/>
      <c r="AJ75" s="904"/>
      <c r="AK75" s="904"/>
      <c r="AL75" s="904"/>
      <c r="AM75" s="904"/>
      <c r="AN75" s="904"/>
      <c r="AO75" s="904"/>
      <c r="AP75" s="904"/>
      <c r="AQ75" s="904"/>
      <c r="AR75" s="904"/>
      <c r="AS75" s="904"/>
      <c r="AT75" s="904"/>
      <c r="AU75" s="904"/>
      <c r="AV75" s="904"/>
      <c r="AW75" s="904"/>
      <c r="AX75" s="904"/>
      <c r="AY75" s="904"/>
      <c r="AZ75" s="904"/>
      <c r="BA75" s="904"/>
    </row>
    <row r="76" spans="1:53" ht="15.75">
      <c r="A76" s="904">
        <f t="shared" ref="A76:A86" si="4">+A75+1</f>
        <v>69</v>
      </c>
      <c r="B76" s="943"/>
      <c r="C76" s="908"/>
      <c r="D76" s="9"/>
      <c r="E76" s="9"/>
      <c r="F76" s="9"/>
      <c r="G76" s="9"/>
      <c r="H76" s="940"/>
      <c r="I76" s="904"/>
      <c r="J76"/>
      <c r="K76"/>
      <c r="L76"/>
      <c r="M76" s="904"/>
      <c r="N76" s="904"/>
      <c r="O76" s="904"/>
      <c r="P76" s="904"/>
      <c r="Q76" s="904"/>
      <c r="R76" s="904"/>
      <c r="S76" s="904"/>
      <c r="T76" s="904"/>
      <c r="U76" s="904"/>
      <c r="V76" s="904"/>
      <c r="W76" s="904"/>
      <c r="X76" s="904"/>
      <c r="Y76" s="904"/>
      <c r="Z76" s="904"/>
      <c r="AA76" s="904"/>
      <c r="AB76" s="904"/>
      <c r="AC76" s="904"/>
      <c r="AD76" s="904"/>
      <c r="AE76" s="904"/>
      <c r="AF76" s="904"/>
      <c r="AG76" s="904"/>
      <c r="AH76" s="904"/>
      <c r="AI76" s="904"/>
      <c r="AJ76" s="904"/>
      <c r="AK76" s="904"/>
      <c r="AL76" s="904"/>
      <c r="AM76" s="904"/>
      <c r="AN76" s="904"/>
      <c r="AO76" s="904"/>
      <c r="AP76" s="904"/>
      <c r="AQ76" s="904"/>
      <c r="AR76" s="904"/>
      <c r="AS76" s="904"/>
      <c r="AT76" s="904"/>
      <c r="AU76" s="904"/>
      <c r="AV76" s="904"/>
      <c r="AW76" s="904"/>
      <c r="AX76" s="904"/>
      <c r="AY76" s="904"/>
      <c r="AZ76" s="904"/>
      <c r="BA76" s="904"/>
    </row>
    <row r="77" spans="1:53" customFormat="1" ht="15.75">
      <c r="A77" s="904">
        <f t="shared" si="4"/>
        <v>70</v>
      </c>
      <c r="B77" s="943" t="s">
        <v>192</v>
      </c>
      <c r="C77" s="908"/>
      <c r="D77" s="9" t="s">
        <v>185</v>
      </c>
      <c r="E77" s="9" t="s">
        <v>185</v>
      </c>
      <c r="F77" s="904"/>
      <c r="G77" s="9" t="s">
        <v>197</v>
      </c>
      <c r="H77" s="9" t="s">
        <v>197</v>
      </c>
      <c r="I77" s="904"/>
    </row>
    <row r="78" spans="1:53" customFormat="1" ht="15.75">
      <c r="A78" s="904">
        <f t="shared" si="4"/>
        <v>71</v>
      </c>
      <c r="B78" s="1464" t="s">
        <v>193</v>
      </c>
      <c r="C78" s="908"/>
      <c r="D78" s="1465">
        <f>+'cost of capital'!C19</f>
        <v>0.502</v>
      </c>
      <c r="E78" s="1466">
        <f>+'cost of capital'!D9</f>
        <v>5.8900000000000001E-2</v>
      </c>
      <c r="F78" s="904"/>
      <c r="G78" s="1465">
        <v>0.47599999999999998</v>
      </c>
      <c r="H78" s="1466">
        <v>5.8900000000000001E-2</v>
      </c>
      <c r="I78" s="904"/>
    </row>
    <row r="79" spans="1:53" customFormat="1" ht="15.75">
      <c r="A79" s="904">
        <f t="shared" si="4"/>
        <v>72</v>
      </c>
      <c r="B79" s="8" t="s">
        <v>194</v>
      </c>
      <c r="C79" s="908"/>
      <c r="D79" s="1465">
        <f>+'cost of capital'!C20</f>
        <v>0.03</v>
      </c>
      <c r="E79" s="1466">
        <f>+'cost of capital'!D20</f>
        <v>0.03</v>
      </c>
      <c r="F79" s="904"/>
      <c r="G79" s="1465">
        <v>0</v>
      </c>
      <c r="H79" s="1466">
        <v>0</v>
      </c>
      <c r="I79" s="904"/>
    </row>
    <row r="80" spans="1:53" customFormat="1" ht="15.75">
      <c r="A80" s="904">
        <f t="shared" si="4"/>
        <v>73</v>
      </c>
      <c r="B80" s="1464" t="s">
        <v>195</v>
      </c>
      <c r="C80" s="908"/>
      <c r="D80" s="1465">
        <f>+'cost of capital'!C21</f>
        <v>3.0000000000000001E-3</v>
      </c>
      <c r="E80" s="1466">
        <f>+'cost of capital'!D11</f>
        <v>5.4100000000000002E-2</v>
      </c>
      <c r="F80" s="904"/>
      <c r="G80" s="1465">
        <v>3.0000000000000001E-3</v>
      </c>
      <c r="H80" s="1466">
        <v>5.4100000000000002E-2</v>
      </c>
      <c r="I80" s="904"/>
    </row>
    <row r="81" spans="1:53" customFormat="1" ht="15.75">
      <c r="A81" s="904">
        <f t="shared" si="4"/>
        <v>74</v>
      </c>
      <c r="B81" s="1467" t="s">
        <v>196</v>
      </c>
      <c r="C81" s="908"/>
      <c r="D81" s="1468">
        <f>+'cost of capital'!C22</f>
        <v>0.46500000000000002</v>
      </c>
      <c r="E81" s="1469">
        <f>+'cost of capital'!D22</f>
        <v>9.5000000000000001E-2</v>
      </c>
      <c r="F81" s="904"/>
      <c r="G81" s="1470">
        <v>0.52100000000000002</v>
      </c>
      <c r="H81" s="1471">
        <v>0.106</v>
      </c>
      <c r="I81" s="904"/>
    </row>
    <row r="82" spans="1:53" customFormat="1" ht="15.75">
      <c r="A82" s="904">
        <f t="shared" si="4"/>
        <v>75</v>
      </c>
      <c r="B82" s="946" t="s">
        <v>112</v>
      </c>
      <c r="C82" s="908"/>
      <c r="D82" s="1472">
        <f>SUM(D78:D81)</f>
        <v>1</v>
      </c>
      <c r="E82" s="947">
        <f>'cost of capital'!E23</f>
        <v>7.4800000000000005E-2</v>
      </c>
      <c r="F82" s="904"/>
      <c r="G82" s="947">
        <f>SUM(G78:G81)</f>
        <v>1</v>
      </c>
      <c r="H82" s="1473">
        <v>8.3400000000000002E-2</v>
      </c>
      <c r="I82" s="904"/>
    </row>
    <row r="83" spans="1:53" ht="15.75">
      <c r="A83" s="904">
        <f t="shared" si="4"/>
        <v>76</v>
      </c>
      <c r="B83" s="946"/>
      <c r="C83" s="908"/>
      <c r="D83" s="904"/>
      <c r="E83" s="947"/>
      <c r="F83" s="947"/>
      <c r="G83" s="947"/>
      <c r="H83" s="904"/>
      <c r="I83" s="904"/>
      <c r="J83"/>
      <c r="K83"/>
      <c r="L83"/>
      <c r="M83" s="904"/>
      <c r="N83" s="904"/>
      <c r="O83" s="904"/>
      <c r="P83" s="904"/>
      <c r="Q83" s="904"/>
      <c r="R83" s="904"/>
      <c r="S83" s="904"/>
      <c r="T83" s="904"/>
      <c r="U83" s="904"/>
      <c r="V83" s="904"/>
      <c r="W83" s="904"/>
      <c r="X83" s="904"/>
      <c r="Y83" s="904"/>
      <c r="Z83" s="904"/>
      <c r="AA83" s="904"/>
      <c r="AB83" s="904"/>
      <c r="AC83" s="904"/>
      <c r="AD83" s="904"/>
      <c r="AE83" s="904"/>
      <c r="AF83" s="904"/>
      <c r="AG83" s="904"/>
      <c r="AH83" s="904"/>
      <c r="AI83" s="904"/>
      <c r="AJ83" s="904"/>
      <c r="AK83" s="904"/>
      <c r="AL83" s="904"/>
      <c r="AM83" s="904"/>
      <c r="AN83" s="904"/>
      <c r="AO83" s="904"/>
      <c r="AP83" s="904"/>
      <c r="AQ83" s="904"/>
      <c r="AR83" s="904"/>
      <c r="AS83" s="904"/>
      <c r="AT83" s="904"/>
      <c r="AU83" s="904"/>
      <c r="AV83" s="904"/>
      <c r="AW83" s="904"/>
      <c r="AX83" s="904"/>
      <c r="AY83" s="904"/>
      <c r="AZ83" s="904"/>
      <c r="BA83" s="904"/>
    </row>
    <row r="84" spans="1:53" ht="15.75">
      <c r="A84" s="904">
        <f t="shared" si="4"/>
        <v>77</v>
      </c>
      <c r="B84" s="904"/>
      <c r="C84" s="908"/>
      <c r="D84" s="904"/>
      <c r="E84" s="904"/>
      <c r="F84" s="904"/>
      <c r="G84" s="904"/>
      <c r="H84" s="904"/>
      <c r="I84" s="904"/>
      <c r="J84"/>
      <c r="K84"/>
      <c r="L84"/>
      <c r="M84" s="904"/>
      <c r="N84" s="904"/>
      <c r="O84" s="904"/>
      <c r="P84" s="904"/>
      <c r="Q84" s="904"/>
      <c r="R84" s="904"/>
      <c r="S84" s="904"/>
      <c r="T84" s="904"/>
      <c r="U84" s="904"/>
      <c r="V84" s="904"/>
      <c r="W84" s="904"/>
      <c r="X84" s="904"/>
      <c r="Y84" s="904"/>
      <c r="Z84" s="904"/>
      <c r="AA84" s="904"/>
      <c r="AB84" s="904"/>
      <c r="AC84" s="904"/>
      <c r="AD84" s="904"/>
      <c r="AE84" s="904"/>
      <c r="AF84" s="904"/>
      <c r="AG84" s="904"/>
      <c r="AH84" s="904"/>
      <c r="AI84" s="904"/>
      <c r="AJ84" s="904"/>
      <c r="AK84" s="904"/>
      <c r="AL84" s="904"/>
      <c r="AM84" s="904"/>
      <c r="AN84" s="904"/>
      <c r="AO84" s="904"/>
      <c r="AP84" s="904"/>
      <c r="AQ84" s="904"/>
      <c r="AR84" s="904"/>
      <c r="AS84" s="904"/>
      <c r="AT84" s="904"/>
      <c r="AU84" s="904"/>
      <c r="AV84" s="904"/>
      <c r="AW84" s="904"/>
      <c r="AX84" s="904"/>
      <c r="AY84" s="904"/>
      <c r="AZ84" s="904"/>
      <c r="BA84" s="904"/>
    </row>
    <row r="85" spans="1:53">
      <c r="A85" s="68">
        <f t="shared" si="4"/>
        <v>78</v>
      </c>
      <c r="J85"/>
      <c r="K85"/>
      <c r="L85"/>
    </row>
    <row r="86" spans="1:53">
      <c r="A86" s="68">
        <f t="shared" si="4"/>
        <v>79</v>
      </c>
      <c r="J86"/>
      <c r="K86"/>
      <c r="L86"/>
    </row>
    <row r="87" spans="1:53">
      <c r="J87"/>
      <c r="K87"/>
      <c r="L87"/>
    </row>
    <row r="88" spans="1:53">
      <c r="J88"/>
      <c r="K88"/>
      <c r="L88"/>
    </row>
    <row r="89" spans="1:53">
      <c r="B89" s="195"/>
      <c r="C89" s="196"/>
      <c r="D89" s="195"/>
      <c r="E89" s="195"/>
      <c r="F89" s="195"/>
      <c r="G89" s="195"/>
      <c r="H89" s="195"/>
      <c r="J89"/>
      <c r="K89"/>
      <c r="L89"/>
    </row>
    <row r="90" spans="1:53">
      <c r="J90"/>
      <c r="K90"/>
      <c r="L90"/>
    </row>
    <row r="91" spans="1:53">
      <c r="J91"/>
      <c r="K91"/>
      <c r="L91"/>
    </row>
    <row r="99" spans="2:2">
      <c r="B99" s="75"/>
    </row>
    <row r="101" spans="2:2">
      <c r="B101" s="71"/>
    </row>
    <row r="103" spans="2:2">
      <c r="B103" s="71"/>
    </row>
  </sheetData>
  <mergeCells count="1">
    <mergeCell ref="B1:H1"/>
  </mergeCells>
  <phoneticPr fontId="0" type="noConversion"/>
  <pageMargins left="1" right="0.25" top="1.25" bottom="0.5" header="0.5" footer="0.25"/>
  <pageSetup scale="53" fitToWidth="2" orientation="portrait" r:id="rId1"/>
  <headerFooter scaleWithDoc="0" alignWithMargins="0">
    <oddHeader>&amp;R&amp;"Times New Roman,Regular"PacifiCorp Docket UE-100749
Exhibit No. ___ (MDF-2)
Page &amp;P of &amp;N
Revised 12/6/10</oddHeader>
  </headerFooter>
  <rowBreaks count="1" manualBreakCount="1">
    <brk id="52" min="3" max="7" man="1"/>
  </rowBreaks>
</worksheet>
</file>

<file path=xl/worksheets/sheet50.xml><?xml version="1.0" encoding="utf-8"?>
<worksheet xmlns="http://schemas.openxmlformats.org/spreadsheetml/2006/main" xmlns:r="http://schemas.openxmlformats.org/officeDocument/2006/relationships">
  <dimension ref="B1:J67"/>
  <sheetViews>
    <sheetView tabSelected="1" zoomScaleNormal="100" workbookViewId="0">
      <selection activeCell="I6" sqref="I6"/>
    </sheetView>
  </sheetViews>
  <sheetFormatPr defaultColWidth="9.140625" defaultRowHeight="12.75"/>
  <cols>
    <col min="1" max="1" width="2.28515625" style="14" customWidth="1"/>
    <col min="2" max="2" width="36" style="14" customWidth="1"/>
    <col min="3" max="3" width="9.140625" style="14"/>
    <col min="4" max="4" width="11.28515625" style="14" bestFit="1" customWidth="1"/>
    <col min="5" max="5" width="5.7109375" style="14" customWidth="1"/>
    <col min="6" max="6" width="15.140625" style="14" customWidth="1"/>
    <col min="7" max="7" width="10.28515625" style="14" customWidth="1"/>
    <col min="8" max="8" width="10.140625" style="14" customWidth="1"/>
    <col min="9" max="9" width="17.85546875" style="14" customWidth="1"/>
    <col min="10" max="10" width="9.28515625" style="158" bestFit="1" customWidth="1"/>
    <col min="11" max="16384" width="9.140625" style="14"/>
  </cols>
  <sheetData>
    <row r="1" spans="2:10">
      <c r="B1" s="14" t="s">
        <v>134</v>
      </c>
      <c r="J1" s="105"/>
    </row>
    <row r="2" spans="2:10">
      <c r="B2" s="14" t="s">
        <v>578</v>
      </c>
    </row>
    <row r="3" spans="2:10">
      <c r="B3" s="14" t="s">
        <v>938</v>
      </c>
      <c r="I3" s="187" t="s">
        <v>996</v>
      </c>
    </row>
    <row r="5" spans="2:10">
      <c r="F5" s="158" t="s">
        <v>268</v>
      </c>
      <c r="I5" s="158" t="s">
        <v>437</v>
      </c>
    </row>
    <row r="6" spans="2:10">
      <c r="D6" s="14" t="s">
        <v>270</v>
      </c>
      <c r="E6" s="14" t="s">
        <v>271</v>
      </c>
      <c r="F6" s="158" t="s">
        <v>272</v>
      </c>
      <c r="G6" s="14" t="s">
        <v>273</v>
      </c>
      <c r="H6" s="14" t="s">
        <v>274</v>
      </c>
      <c r="I6" s="158" t="s">
        <v>275</v>
      </c>
      <c r="J6" s="158" t="s">
        <v>276</v>
      </c>
    </row>
    <row r="7" spans="2:10">
      <c r="B7" s="14" t="s">
        <v>418</v>
      </c>
      <c r="F7" s="295"/>
      <c r="H7" s="296"/>
      <c r="I7" s="198"/>
    </row>
    <row r="8" spans="2:10">
      <c r="B8" s="14" t="s">
        <v>698</v>
      </c>
      <c r="D8" s="14" t="s">
        <v>350</v>
      </c>
      <c r="E8" s="14">
        <v>1</v>
      </c>
      <c r="F8" s="1477">
        <v>0</v>
      </c>
      <c r="G8" s="14" t="s">
        <v>280</v>
      </c>
      <c r="H8" s="296" t="s">
        <v>281</v>
      </c>
      <c r="I8" s="95">
        <f>+F8</f>
        <v>0</v>
      </c>
      <c r="J8" s="158" t="s">
        <v>998</v>
      </c>
    </row>
    <row r="9" spans="2:10">
      <c r="F9" s="295"/>
      <c r="H9" s="296"/>
      <c r="I9" s="198"/>
    </row>
    <row r="10" spans="2:10">
      <c r="B10" s="14" t="s">
        <v>699</v>
      </c>
      <c r="D10" s="14" t="s">
        <v>350</v>
      </c>
      <c r="E10" s="14">
        <v>3</v>
      </c>
      <c r="F10" s="694">
        <v>0</v>
      </c>
      <c r="G10" s="14" t="s">
        <v>280</v>
      </c>
      <c r="H10" s="296" t="s">
        <v>281</v>
      </c>
      <c r="I10" s="475">
        <f>+F10</f>
        <v>0</v>
      </c>
      <c r="J10" s="158" t="s">
        <v>998</v>
      </c>
    </row>
    <row r="11" spans="2:10" ht="13.5" thickBot="1">
      <c r="F11" s="301">
        <f>SUM(F8:F10)</f>
        <v>0</v>
      </c>
      <c r="H11" s="296"/>
      <c r="I11" s="301">
        <f>SUM(I8:I10)</f>
        <v>0</v>
      </c>
    </row>
    <row r="12" spans="2:10" ht="13.5" thickTop="1">
      <c r="H12" s="296"/>
      <c r="I12" s="198"/>
    </row>
    <row r="13" spans="2:10">
      <c r="B13" s="14" t="s">
        <v>500</v>
      </c>
      <c r="H13" s="296"/>
      <c r="I13" s="1559"/>
    </row>
    <row r="14" spans="2:10">
      <c r="H14" s="296"/>
      <c r="I14" s="198"/>
    </row>
    <row r="15" spans="2:10">
      <c r="B15" s="176" t="s">
        <v>961</v>
      </c>
      <c r="H15" s="296"/>
      <c r="I15" s="198"/>
    </row>
    <row r="16" spans="2:10">
      <c r="B16" s="176" t="s">
        <v>962</v>
      </c>
      <c r="H16" s="296"/>
      <c r="I16" s="198">
        <v>240506304</v>
      </c>
      <c r="J16" s="158">
        <v>1.1000000000000001</v>
      </c>
    </row>
    <row r="17" spans="2:10">
      <c r="B17" s="14" t="s">
        <v>963</v>
      </c>
      <c r="F17" s="198"/>
      <c r="H17" s="296"/>
      <c r="I17" s="198"/>
    </row>
    <row r="18" spans="2:10">
      <c r="C18" s="1561" t="s">
        <v>964</v>
      </c>
      <c r="F18" s="198"/>
      <c r="H18" s="296"/>
      <c r="I18" s="198">
        <v>-331426</v>
      </c>
      <c r="J18" s="158">
        <v>2.5</v>
      </c>
    </row>
    <row r="19" spans="2:10">
      <c r="C19" s="1561" t="s">
        <v>966</v>
      </c>
      <c r="F19" s="198"/>
      <c r="H19" s="296"/>
      <c r="I19" s="198">
        <v>-35851281</v>
      </c>
      <c r="J19" s="695">
        <v>2.5</v>
      </c>
    </row>
    <row r="20" spans="2:10">
      <c r="C20" s="1561" t="s">
        <v>965</v>
      </c>
      <c r="F20" s="198"/>
      <c r="H20" s="296"/>
      <c r="I20" s="198">
        <v>-40562600</v>
      </c>
      <c r="J20" s="158">
        <v>2.9</v>
      </c>
    </row>
    <row r="21" spans="2:10">
      <c r="C21" s="183" t="s">
        <v>968</v>
      </c>
      <c r="F21" s="198"/>
      <c r="H21" s="296"/>
      <c r="I21" s="270">
        <v>8025121</v>
      </c>
      <c r="J21" s="696">
        <v>2.1</v>
      </c>
    </row>
    <row r="22" spans="2:10">
      <c r="C22" s="183" t="s">
        <v>967</v>
      </c>
      <c r="F22" s="198"/>
      <c r="H22" s="296"/>
      <c r="I22" s="475">
        <v>-84327279</v>
      </c>
      <c r="J22" s="696">
        <v>2.1</v>
      </c>
    </row>
    <row r="23" spans="2:10">
      <c r="F23" s="198"/>
      <c r="H23" s="296"/>
      <c r="I23" s="198">
        <f>SUM(I18:I22)</f>
        <v>-153047465</v>
      </c>
    </row>
    <row r="24" spans="2:10">
      <c r="B24" s="14" t="s">
        <v>969</v>
      </c>
      <c r="F24" s="198"/>
      <c r="H24" s="296"/>
      <c r="I24" s="697"/>
    </row>
    <row r="25" spans="2:10">
      <c r="C25" s="295" t="s">
        <v>970</v>
      </c>
      <c r="F25" s="198"/>
      <c r="H25" s="296"/>
      <c r="I25" s="198">
        <v>1306516</v>
      </c>
      <c r="J25" s="158">
        <v>5.0999999999999996</v>
      </c>
    </row>
    <row r="26" spans="2:10">
      <c r="C26" s="295" t="s">
        <v>971</v>
      </c>
      <c r="F26" s="198"/>
      <c r="H26" s="296"/>
      <c r="I26" s="198">
        <v>1654574</v>
      </c>
      <c r="J26" s="158">
        <v>5.0999999999999996</v>
      </c>
    </row>
    <row r="27" spans="2:10">
      <c r="C27" s="295" t="s">
        <v>972</v>
      </c>
      <c r="F27" s="198"/>
      <c r="H27" s="296"/>
      <c r="I27" s="198">
        <v>4235346</v>
      </c>
      <c r="J27" s="158">
        <v>5.0999999999999996</v>
      </c>
    </row>
    <row r="28" spans="2:10">
      <c r="C28" s="295" t="s">
        <v>973</v>
      </c>
      <c r="F28" s="198"/>
      <c r="H28" s="296"/>
      <c r="I28" s="198">
        <v>-8025121</v>
      </c>
      <c r="J28" s="158">
        <v>5.4</v>
      </c>
    </row>
    <row r="29" spans="2:10">
      <c r="C29" s="295" t="s">
        <v>974</v>
      </c>
      <c r="F29" s="198"/>
      <c r="H29" s="296"/>
      <c r="I29" s="198">
        <v>280</v>
      </c>
      <c r="J29" s="158">
        <v>4.2</v>
      </c>
    </row>
    <row r="30" spans="2:10">
      <c r="C30" s="1562" t="s">
        <v>975</v>
      </c>
      <c r="F30" s="198"/>
      <c r="H30" s="296"/>
      <c r="I30" s="1559">
        <f>SUM(I25:I29)</f>
        <v>-828405</v>
      </c>
    </row>
    <row r="31" spans="2:10">
      <c r="C31" s="1562"/>
      <c r="F31" s="198"/>
      <c r="H31" s="296"/>
      <c r="I31" s="270"/>
    </row>
    <row r="32" spans="2:10">
      <c r="B32" s="176" t="s">
        <v>976</v>
      </c>
      <c r="C32" s="295"/>
      <c r="F32" s="198"/>
      <c r="H32" s="296"/>
      <c r="I32" s="198">
        <f>I16+I23+I30</f>
        <v>86630434</v>
      </c>
    </row>
    <row r="33" spans="2:10">
      <c r="B33" s="176"/>
      <c r="C33" s="295"/>
      <c r="F33" s="198"/>
      <c r="H33" s="296"/>
      <c r="I33" s="1563">
        <v>0.125</v>
      </c>
    </row>
    <row r="34" spans="2:10">
      <c r="B34" s="176" t="s">
        <v>501</v>
      </c>
      <c r="C34" s="295"/>
      <c r="F34" s="198"/>
      <c r="H34" s="296"/>
      <c r="I34" s="1564">
        <f>I32*I33</f>
        <v>10828804.25</v>
      </c>
    </row>
    <row r="35" spans="2:10">
      <c r="B35" s="176"/>
      <c r="C35" s="295"/>
      <c r="F35" s="198"/>
      <c r="H35" s="296"/>
      <c r="I35" s="198"/>
    </row>
    <row r="36" spans="2:10">
      <c r="B36" s="176" t="s">
        <v>700</v>
      </c>
      <c r="C36" s="295"/>
      <c r="F36" s="198"/>
      <c r="H36" s="296"/>
      <c r="I36" s="198"/>
    </row>
    <row r="37" spans="2:10">
      <c r="B37" s="176" t="s">
        <v>701</v>
      </c>
      <c r="C37" s="295"/>
      <c r="F37" s="198"/>
      <c r="H37" s="296"/>
      <c r="I37" s="1564">
        <v>233064313</v>
      </c>
      <c r="J37" s="158">
        <v>1.1000000000000001</v>
      </c>
    </row>
    <row r="38" spans="2:10">
      <c r="B38" s="176"/>
      <c r="C38" s="295" t="s">
        <v>977</v>
      </c>
      <c r="F38" s="198"/>
      <c r="H38" s="296"/>
      <c r="I38" s="198">
        <f>I23</f>
        <v>-153047465</v>
      </c>
      <c r="J38" s="158" t="s">
        <v>892</v>
      </c>
    </row>
    <row r="39" spans="2:10">
      <c r="B39" s="176"/>
      <c r="C39" s="295" t="s">
        <v>978</v>
      </c>
      <c r="F39" s="198"/>
      <c r="H39" s="296"/>
      <c r="I39" s="198">
        <f>I30</f>
        <v>-828405</v>
      </c>
    </row>
    <row r="40" spans="2:10">
      <c r="B40" s="176"/>
      <c r="C40" s="295"/>
      <c r="F40" s="198"/>
      <c r="H40" s="296"/>
      <c r="I40" s="198"/>
    </row>
    <row r="41" spans="2:10">
      <c r="B41" s="176" t="s">
        <v>979</v>
      </c>
      <c r="C41" s="295"/>
      <c r="F41" s="198"/>
      <c r="H41" s="296"/>
      <c r="I41" s="198"/>
    </row>
    <row r="42" spans="2:10">
      <c r="B42" s="176"/>
      <c r="C42" s="295" t="s">
        <v>980</v>
      </c>
      <c r="F42" s="198"/>
      <c r="H42" s="296"/>
      <c r="I42" s="198">
        <v>-4196529</v>
      </c>
    </row>
    <row r="43" spans="2:10">
      <c r="B43" s="176"/>
      <c r="C43" s="295" t="s">
        <v>981</v>
      </c>
      <c r="F43" s="198"/>
      <c r="H43" s="296"/>
      <c r="I43" s="198">
        <v>4953979</v>
      </c>
    </row>
    <row r="44" spans="2:10">
      <c r="B44" s="176"/>
      <c r="C44" s="295" t="s">
        <v>982</v>
      </c>
      <c r="F44" s="198"/>
      <c r="H44" s="296"/>
      <c r="I44" s="198">
        <v>8635921</v>
      </c>
    </row>
    <row r="45" spans="2:10">
      <c r="B45" s="176"/>
      <c r="C45" s="295" t="s">
        <v>983</v>
      </c>
      <c r="F45" s="198"/>
      <c r="H45" s="296"/>
      <c r="I45" s="198">
        <v>69060</v>
      </c>
    </row>
    <row r="46" spans="2:10">
      <c r="B46" s="176"/>
      <c r="C46" s="295" t="s">
        <v>984</v>
      </c>
      <c r="F46" s="198"/>
      <c r="H46" s="296"/>
      <c r="I46" s="198">
        <v>60019</v>
      </c>
    </row>
    <row r="47" spans="2:10">
      <c r="B47" s="176"/>
      <c r="C47" s="295" t="s">
        <v>985</v>
      </c>
      <c r="F47" s="198"/>
      <c r="H47" s="296"/>
      <c r="I47" s="198">
        <v>126310</v>
      </c>
    </row>
    <row r="48" spans="2:10">
      <c r="B48" s="176"/>
      <c r="C48" s="295" t="s">
        <v>986</v>
      </c>
      <c r="F48" s="198"/>
      <c r="H48" s="296"/>
      <c r="I48" s="198">
        <v>3623</v>
      </c>
    </row>
    <row r="49" spans="2:10">
      <c r="B49" s="176" t="s">
        <v>987</v>
      </c>
      <c r="C49" s="295"/>
      <c r="F49" s="198"/>
      <c r="H49" s="296"/>
      <c r="I49" s="1560">
        <f>SUM(I42:I48)</f>
        <v>9652383</v>
      </c>
    </row>
    <row r="50" spans="2:10">
      <c r="C50" s="295"/>
      <c r="F50" s="198"/>
      <c r="H50" s="296"/>
      <c r="I50" s="198"/>
    </row>
    <row r="51" spans="2:10">
      <c r="B51" s="176" t="s">
        <v>988</v>
      </c>
      <c r="C51" s="295"/>
      <c r="F51" s="198"/>
      <c r="H51" s="296"/>
      <c r="I51" s="1560">
        <f>I37+I38+I39+I49</f>
        <v>88840826</v>
      </c>
    </row>
    <row r="52" spans="2:10">
      <c r="C52" s="295"/>
      <c r="F52" s="198"/>
      <c r="H52" s="296"/>
      <c r="I52" s="1563">
        <v>0.125</v>
      </c>
    </row>
    <row r="53" spans="2:10">
      <c r="B53" s="176" t="s">
        <v>702</v>
      </c>
      <c r="C53" s="295"/>
      <c r="F53" s="198"/>
      <c r="H53" s="296"/>
      <c r="I53" s="1564">
        <f>I51*I52</f>
        <v>11105103.25</v>
      </c>
    </row>
    <row r="54" spans="2:10">
      <c r="C54" s="295"/>
      <c r="F54" s="198"/>
      <c r="H54" s="296"/>
      <c r="I54" s="198"/>
    </row>
    <row r="55" spans="2:10">
      <c r="C55" s="295"/>
      <c r="F55" s="198"/>
      <c r="H55" s="296"/>
      <c r="I55" s="198"/>
    </row>
    <row r="56" spans="2:10">
      <c r="F56" s="198"/>
      <c r="G56" s="198"/>
    </row>
    <row r="57" spans="2:10">
      <c r="B57" s="14" t="s">
        <v>400</v>
      </c>
    </row>
    <row r="58" spans="2:10">
      <c r="B58" s="68" t="s">
        <v>843</v>
      </c>
      <c r="C58" s="68" t="s">
        <v>997</v>
      </c>
      <c r="D58" s="68"/>
    </row>
    <row r="59" spans="2:10">
      <c r="B59" s="68"/>
      <c r="C59" s="68"/>
      <c r="D59" s="68"/>
    </row>
    <row r="60" spans="2:10">
      <c r="B60" s="440"/>
      <c r="C60" s="441"/>
      <c r="D60" s="441"/>
      <c r="E60" s="441"/>
      <c r="F60" s="441"/>
      <c r="G60" s="441"/>
      <c r="H60" s="441"/>
      <c r="I60" s="441"/>
      <c r="J60" s="593"/>
    </row>
    <row r="61" spans="2:10">
      <c r="B61" s="444"/>
      <c r="C61" s="110"/>
      <c r="D61" s="110"/>
      <c r="E61" s="110"/>
      <c r="F61" s="110"/>
      <c r="G61" s="110"/>
      <c r="H61" s="110"/>
      <c r="I61" s="110"/>
      <c r="J61" s="595"/>
    </row>
    <row r="62" spans="2:10">
      <c r="B62" s="444"/>
      <c r="C62" s="110"/>
      <c r="D62" s="110"/>
      <c r="E62" s="110"/>
      <c r="F62" s="110"/>
      <c r="G62" s="110"/>
      <c r="H62" s="110"/>
      <c r="I62" s="110"/>
      <c r="J62" s="595"/>
    </row>
    <row r="63" spans="2:10">
      <c r="B63" s="444"/>
      <c r="C63" s="110"/>
      <c r="D63" s="110"/>
      <c r="E63" s="110"/>
      <c r="F63" s="110"/>
      <c r="G63" s="110"/>
      <c r="H63" s="110"/>
      <c r="I63" s="110"/>
      <c r="J63" s="595"/>
    </row>
    <row r="64" spans="2:10">
      <c r="B64" s="444"/>
      <c r="C64" s="110"/>
      <c r="D64" s="110"/>
      <c r="E64" s="110"/>
      <c r="F64" s="110"/>
      <c r="G64" s="110"/>
      <c r="H64" s="110"/>
      <c r="I64" s="110"/>
      <c r="J64" s="595"/>
    </row>
    <row r="65" spans="2:10">
      <c r="B65" s="444"/>
      <c r="C65" s="110"/>
      <c r="D65" s="110"/>
      <c r="E65" s="110"/>
      <c r="F65" s="110"/>
      <c r="G65" s="110"/>
      <c r="H65" s="110"/>
      <c r="I65" s="110"/>
      <c r="J65" s="595"/>
    </row>
    <row r="66" spans="2:10">
      <c r="B66" s="446"/>
      <c r="C66" s="447"/>
      <c r="D66" s="447"/>
      <c r="E66" s="447"/>
      <c r="F66" s="698"/>
      <c r="G66" s="447"/>
      <c r="H66" s="447"/>
      <c r="I66" s="447"/>
      <c r="J66" s="596"/>
    </row>
    <row r="67" spans="2:10" s="68" customFormat="1">
      <c r="J67" s="77"/>
    </row>
  </sheetData>
  <pageMargins left="1" right="0.25" top="1.25" bottom="0.5" header="0.5" footer="0.25"/>
  <pageSetup scale="70" orientation="portrait" r:id="rId1"/>
  <headerFooter scaleWithDoc="0" alignWithMargins="0">
    <oddHeader>&amp;R&amp;"Times New Roman,Regular"PacifiCorp Docket UE-100749
Exhibit No. ___ (MDF-2)
Page &amp;P of &amp;N
Revised 12/6/10</oddHeader>
  </headerFooter>
  <drawing r:id="rId2"/>
</worksheet>
</file>

<file path=xl/worksheets/sheet51.xml><?xml version="1.0" encoding="utf-8"?>
<worksheet xmlns="http://schemas.openxmlformats.org/spreadsheetml/2006/main" xmlns:r="http://schemas.openxmlformats.org/officeDocument/2006/relationships">
  <dimension ref="A1:P393"/>
  <sheetViews>
    <sheetView tabSelected="1" topLeftCell="A4" zoomScaleNormal="100" workbookViewId="0">
      <selection activeCell="I6" sqref="I6"/>
    </sheetView>
  </sheetViews>
  <sheetFormatPr defaultColWidth="10" defaultRowHeight="15.6" customHeight="1"/>
  <cols>
    <col min="1" max="1" width="2.5703125" style="14" customWidth="1"/>
    <col min="2" max="2" width="36" style="14" customWidth="1"/>
    <col min="3" max="3" width="12.42578125" style="14" customWidth="1"/>
    <col min="4" max="4" width="12" style="14" bestFit="1" customWidth="1"/>
    <col min="5" max="5" width="16.140625" style="14" bestFit="1" customWidth="1"/>
    <col min="6" max="6" width="15.140625" style="14" customWidth="1"/>
    <col min="7" max="7" width="10.85546875" style="14" customWidth="1"/>
    <col min="8" max="8" width="19.7109375" style="14" bestFit="1" customWidth="1"/>
    <col min="9" max="9" width="8" style="14" customWidth="1"/>
    <col min="10" max="10" width="8.28515625" style="14" customWidth="1"/>
    <col min="11" max="256" width="10" style="14"/>
    <col min="257" max="257" width="2.5703125" style="14" customWidth="1"/>
    <col min="258" max="258" width="7.140625" style="14" customWidth="1"/>
    <col min="259" max="259" width="23.5703125" style="14" customWidth="1"/>
    <col min="260" max="260" width="9.7109375" style="14" customWidth="1"/>
    <col min="261" max="261" width="8.5703125" style="14" bestFit="1" customWidth="1"/>
    <col min="262" max="262" width="14.42578125" style="14" customWidth="1"/>
    <col min="263" max="263" width="11.140625" style="14" customWidth="1"/>
    <col min="264" max="264" width="11.7109375" style="14" customWidth="1"/>
    <col min="265" max="265" width="13" style="14" customWidth="1"/>
    <col min="266" max="266" width="8.28515625" style="14" customWidth="1"/>
    <col min="267" max="512" width="10" style="14"/>
    <col min="513" max="513" width="2.5703125" style="14" customWidth="1"/>
    <col min="514" max="514" width="7.140625" style="14" customWidth="1"/>
    <col min="515" max="515" width="23.5703125" style="14" customWidth="1"/>
    <col min="516" max="516" width="9.7109375" style="14" customWidth="1"/>
    <col min="517" max="517" width="8.5703125" style="14" bestFit="1" customWidth="1"/>
    <col min="518" max="518" width="14.42578125" style="14" customWidth="1"/>
    <col min="519" max="519" width="11.140625" style="14" customWidth="1"/>
    <col min="520" max="520" width="11.7109375" style="14" customWidth="1"/>
    <col min="521" max="521" width="13" style="14" customWidth="1"/>
    <col min="522" max="522" width="8.28515625" style="14" customWidth="1"/>
    <col min="523" max="768" width="10" style="14"/>
    <col min="769" max="769" width="2.5703125" style="14" customWidth="1"/>
    <col min="770" max="770" width="7.140625" style="14" customWidth="1"/>
    <col min="771" max="771" width="23.5703125" style="14" customWidth="1"/>
    <col min="772" max="772" width="9.7109375" style="14" customWidth="1"/>
    <col min="773" max="773" width="8.5703125" style="14" bestFit="1" customWidth="1"/>
    <col min="774" max="774" width="14.42578125" style="14" customWidth="1"/>
    <col min="775" max="775" width="11.140625" style="14" customWidth="1"/>
    <col min="776" max="776" width="11.7109375" style="14" customWidth="1"/>
    <col min="777" max="777" width="13" style="14" customWidth="1"/>
    <col min="778" max="778" width="8.28515625" style="14" customWidth="1"/>
    <col min="779" max="1024" width="10" style="14"/>
    <col min="1025" max="1025" width="2.5703125" style="14" customWidth="1"/>
    <col min="1026" max="1026" width="7.140625" style="14" customWidth="1"/>
    <col min="1027" max="1027" width="23.5703125" style="14" customWidth="1"/>
    <col min="1028" max="1028" width="9.7109375" style="14" customWidth="1"/>
    <col min="1029" max="1029" width="8.5703125" style="14" bestFit="1" customWidth="1"/>
    <col min="1030" max="1030" width="14.42578125" style="14" customWidth="1"/>
    <col min="1031" max="1031" width="11.140625" style="14" customWidth="1"/>
    <col min="1032" max="1032" width="11.7109375" style="14" customWidth="1"/>
    <col min="1033" max="1033" width="13" style="14" customWidth="1"/>
    <col min="1034" max="1034" width="8.28515625" style="14" customWidth="1"/>
    <col min="1035" max="1280" width="10" style="14"/>
    <col min="1281" max="1281" width="2.5703125" style="14" customWidth="1"/>
    <col min="1282" max="1282" width="7.140625" style="14" customWidth="1"/>
    <col min="1283" max="1283" width="23.5703125" style="14" customWidth="1"/>
    <col min="1284" max="1284" width="9.7109375" style="14" customWidth="1"/>
    <col min="1285" max="1285" width="8.5703125" style="14" bestFit="1" customWidth="1"/>
    <col min="1286" max="1286" width="14.42578125" style="14" customWidth="1"/>
    <col min="1287" max="1287" width="11.140625" style="14" customWidth="1"/>
    <col min="1288" max="1288" width="11.7109375" style="14" customWidth="1"/>
    <col min="1289" max="1289" width="13" style="14" customWidth="1"/>
    <col min="1290" max="1290" width="8.28515625" style="14" customWidth="1"/>
    <col min="1291" max="1536" width="10" style="14"/>
    <col min="1537" max="1537" width="2.5703125" style="14" customWidth="1"/>
    <col min="1538" max="1538" width="7.140625" style="14" customWidth="1"/>
    <col min="1539" max="1539" width="23.5703125" style="14" customWidth="1"/>
    <col min="1540" max="1540" width="9.7109375" style="14" customWidth="1"/>
    <col min="1541" max="1541" width="8.5703125" style="14" bestFit="1" customWidth="1"/>
    <col min="1542" max="1542" width="14.42578125" style="14" customWidth="1"/>
    <col min="1543" max="1543" width="11.140625" style="14" customWidth="1"/>
    <col min="1544" max="1544" width="11.7109375" style="14" customWidth="1"/>
    <col min="1545" max="1545" width="13" style="14" customWidth="1"/>
    <col min="1546" max="1546" width="8.28515625" style="14" customWidth="1"/>
    <col min="1547" max="1792" width="10" style="14"/>
    <col min="1793" max="1793" width="2.5703125" style="14" customWidth="1"/>
    <col min="1794" max="1794" width="7.140625" style="14" customWidth="1"/>
    <col min="1795" max="1795" width="23.5703125" style="14" customWidth="1"/>
    <col min="1796" max="1796" width="9.7109375" style="14" customWidth="1"/>
    <col min="1797" max="1797" width="8.5703125" style="14" bestFit="1" customWidth="1"/>
    <col min="1798" max="1798" width="14.42578125" style="14" customWidth="1"/>
    <col min="1799" max="1799" width="11.140625" style="14" customWidth="1"/>
    <col min="1800" max="1800" width="11.7109375" style="14" customWidth="1"/>
    <col min="1801" max="1801" width="13" style="14" customWidth="1"/>
    <col min="1802" max="1802" width="8.28515625" style="14" customWidth="1"/>
    <col min="1803" max="2048" width="10" style="14"/>
    <col min="2049" max="2049" width="2.5703125" style="14" customWidth="1"/>
    <col min="2050" max="2050" width="7.140625" style="14" customWidth="1"/>
    <col min="2051" max="2051" width="23.5703125" style="14" customWidth="1"/>
    <col min="2052" max="2052" width="9.7109375" style="14" customWidth="1"/>
    <col min="2053" max="2053" width="8.5703125" style="14" bestFit="1" customWidth="1"/>
    <col min="2054" max="2054" width="14.42578125" style="14" customWidth="1"/>
    <col min="2055" max="2055" width="11.140625" style="14" customWidth="1"/>
    <col min="2056" max="2056" width="11.7109375" style="14" customWidth="1"/>
    <col min="2057" max="2057" width="13" style="14" customWidth="1"/>
    <col min="2058" max="2058" width="8.28515625" style="14" customWidth="1"/>
    <col min="2059" max="2304" width="10" style="14"/>
    <col min="2305" max="2305" width="2.5703125" style="14" customWidth="1"/>
    <col min="2306" max="2306" width="7.140625" style="14" customWidth="1"/>
    <col min="2307" max="2307" width="23.5703125" style="14" customWidth="1"/>
    <col min="2308" max="2308" width="9.7109375" style="14" customWidth="1"/>
    <col min="2309" max="2309" width="8.5703125" style="14" bestFit="1" customWidth="1"/>
    <col min="2310" max="2310" width="14.42578125" style="14" customWidth="1"/>
    <col min="2311" max="2311" width="11.140625" style="14" customWidth="1"/>
    <col min="2312" max="2312" width="11.7109375" style="14" customWidth="1"/>
    <col min="2313" max="2313" width="13" style="14" customWidth="1"/>
    <col min="2314" max="2314" width="8.28515625" style="14" customWidth="1"/>
    <col min="2315" max="2560" width="10" style="14"/>
    <col min="2561" max="2561" width="2.5703125" style="14" customWidth="1"/>
    <col min="2562" max="2562" width="7.140625" style="14" customWidth="1"/>
    <col min="2563" max="2563" width="23.5703125" style="14" customWidth="1"/>
    <col min="2564" max="2564" width="9.7109375" style="14" customWidth="1"/>
    <col min="2565" max="2565" width="8.5703125" style="14" bestFit="1" customWidth="1"/>
    <col min="2566" max="2566" width="14.42578125" style="14" customWidth="1"/>
    <col min="2567" max="2567" width="11.140625" style="14" customWidth="1"/>
    <col min="2568" max="2568" width="11.7109375" style="14" customWidth="1"/>
    <col min="2569" max="2569" width="13" style="14" customWidth="1"/>
    <col min="2570" max="2570" width="8.28515625" style="14" customWidth="1"/>
    <col min="2571" max="2816" width="10" style="14"/>
    <col min="2817" max="2817" width="2.5703125" style="14" customWidth="1"/>
    <col min="2818" max="2818" width="7.140625" style="14" customWidth="1"/>
    <col min="2819" max="2819" width="23.5703125" style="14" customWidth="1"/>
    <col min="2820" max="2820" width="9.7109375" style="14" customWidth="1"/>
    <col min="2821" max="2821" width="8.5703125" style="14" bestFit="1" customWidth="1"/>
    <col min="2822" max="2822" width="14.42578125" style="14" customWidth="1"/>
    <col min="2823" max="2823" width="11.140625" style="14" customWidth="1"/>
    <col min="2824" max="2824" width="11.7109375" style="14" customWidth="1"/>
    <col min="2825" max="2825" width="13" style="14" customWidth="1"/>
    <col min="2826" max="2826" width="8.28515625" style="14" customWidth="1"/>
    <col min="2827" max="3072" width="10" style="14"/>
    <col min="3073" max="3073" width="2.5703125" style="14" customWidth="1"/>
    <col min="3074" max="3074" width="7.140625" style="14" customWidth="1"/>
    <col min="3075" max="3075" width="23.5703125" style="14" customWidth="1"/>
    <col min="3076" max="3076" width="9.7109375" style="14" customWidth="1"/>
    <col min="3077" max="3077" width="8.5703125" style="14" bestFit="1" customWidth="1"/>
    <col min="3078" max="3078" width="14.42578125" style="14" customWidth="1"/>
    <col min="3079" max="3079" width="11.140625" style="14" customWidth="1"/>
    <col min="3080" max="3080" width="11.7109375" style="14" customWidth="1"/>
    <col min="3081" max="3081" width="13" style="14" customWidth="1"/>
    <col min="3082" max="3082" width="8.28515625" style="14" customWidth="1"/>
    <col min="3083" max="3328" width="10" style="14"/>
    <col min="3329" max="3329" width="2.5703125" style="14" customWidth="1"/>
    <col min="3330" max="3330" width="7.140625" style="14" customWidth="1"/>
    <col min="3331" max="3331" width="23.5703125" style="14" customWidth="1"/>
    <col min="3332" max="3332" width="9.7109375" style="14" customWidth="1"/>
    <col min="3333" max="3333" width="8.5703125" style="14" bestFit="1" customWidth="1"/>
    <col min="3334" max="3334" width="14.42578125" style="14" customWidth="1"/>
    <col min="3335" max="3335" width="11.140625" style="14" customWidth="1"/>
    <col min="3336" max="3336" width="11.7109375" style="14" customWidth="1"/>
    <col min="3337" max="3337" width="13" style="14" customWidth="1"/>
    <col min="3338" max="3338" width="8.28515625" style="14" customWidth="1"/>
    <col min="3339" max="3584" width="10" style="14"/>
    <col min="3585" max="3585" width="2.5703125" style="14" customWidth="1"/>
    <col min="3586" max="3586" width="7.140625" style="14" customWidth="1"/>
    <col min="3587" max="3587" width="23.5703125" style="14" customWidth="1"/>
    <col min="3588" max="3588" width="9.7109375" style="14" customWidth="1"/>
    <col min="3589" max="3589" width="8.5703125" style="14" bestFit="1" customWidth="1"/>
    <col min="3590" max="3590" width="14.42578125" style="14" customWidth="1"/>
    <col min="3591" max="3591" width="11.140625" style="14" customWidth="1"/>
    <col min="3592" max="3592" width="11.7109375" style="14" customWidth="1"/>
    <col min="3593" max="3593" width="13" style="14" customWidth="1"/>
    <col min="3594" max="3594" width="8.28515625" style="14" customWidth="1"/>
    <col min="3595" max="3840" width="10" style="14"/>
    <col min="3841" max="3841" width="2.5703125" style="14" customWidth="1"/>
    <col min="3842" max="3842" width="7.140625" style="14" customWidth="1"/>
    <col min="3843" max="3843" width="23.5703125" style="14" customWidth="1"/>
    <col min="3844" max="3844" width="9.7109375" style="14" customWidth="1"/>
    <col min="3845" max="3845" width="8.5703125" style="14" bestFit="1" customWidth="1"/>
    <col min="3846" max="3846" width="14.42578125" style="14" customWidth="1"/>
    <col min="3847" max="3847" width="11.140625" style="14" customWidth="1"/>
    <col min="3848" max="3848" width="11.7109375" style="14" customWidth="1"/>
    <col min="3849" max="3849" width="13" style="14" customWidth="1"/>
    <col min="3850" max="3850" width="8.28515625" style="14" customWidth="1"/>
    <col min="3851" max="4096" width="10" style="14"/>
    <col min="4097" max="4097" width="2.5703125" style="14" customWidth="1"/>
    <col min="4098" max="4098" width="7.140625" style="14" customWidth="1"/>
    <col min="4099" max="4099" width="23.5703125" style="14" customWidth="1"/>
    <col min="4100" max="4100" width="9.7109375" style="14" customWidth="1"/>
    <col min="4101" max="4101" width="8.5703125" style="14" bestFit="1" customWidth="1"/>
    <col min="4102" max="4102" width="14.42578125" style="14" customWidth="1"/>
    <col min="4103" max="4103" width="11.140625" style="14" customWidth="1"/>
    <col min="4104" max="4104" width="11.7109375" style="14" customWidth="1"/>
    <col min="4105" max="4105" width="13" style="14" customWidth="1"/>
    <col min="4106" max="4106" width="8.28515625" style="14" customWidth="1"/>
    <col min="4107" max="4352" width="10" style="14"/>
    <col min="4353" max="4353" width="2.5703125" style="14" customWidth="1"/>
    <col min="4354" max="4354" width="7.140625" style="14" customWidth="1"/>
    <col min="4355" max="4355" width="23.5703125" style="14" customWidth="1"/>
    <col min="4356" max="4356" width="9.7109375" style="14" customWidth="1"/>
    <col min="4357" max="4357" width="8.5703125" style="14" bestFit="1" customWidth="1"/>
    <col min="4358" max="4358" width="14.42578125" style="14" customWidth="1"/>
    <col min="4359" max="4359" width="11.140625" style="14" customWidth="1"/>
    <col min="4360" max="4360" width="11.7109375" style="14" customWidth="1"/>
    <col min="4361" max="4361" width="13" style="14" customWidth="1"/>
    <col min="4362" max="4362" width="8.28515625" style="14" customWidth="1"/>
    <col min="4363" max="4608" width="10" style="14"/>
    <col min="4609" max="4609" width="2.5703125" style="14" customWidth="1"/>
    <col min="4610" max="4610" width="7.140625" style="14" customWidth="1"/>
    <col min="4611" max="4611" width="23.5703125" style="14" customWidth="1"/>
    <col min="4612" max="4612" width="9.7109375" style="14" customWidth="1"/>
    <col min="4613" max="4613" width="8.5703125" style="14" bestFit="1" customWidth="1"/>
    <col min="4614" max="4614" width="14.42578125" style="14" customWidth="1"/>
    <col min="4615" max="4615" width="11.140625" style="14" customWidth="1"/>
    <col min="4616" max="4616" width="11.7109375" style="14" customWidth="1"/>
    <col min="4617" max="4617" width="13" style="14" customWidth="1"/>
    <col min="4618" max="4618" width="8.28515625" style="14" customWidth="1"/>
    <col min="4619" max="4864" width="10" style="14"/>
    <col min="4865" max="4865" width="2.5703125" style="14" customWidth="1"/>
    <col min="4866" max="4866" width="7.140625" style="14" customWidth="1"/>
    <col min="4867" max="4867" width="23.5703125" style="14" customWidth="1"/>
    <col min="4868" max="4868" width="9.7109375" style="14" customWidth="1"/>
    <col min="4869" max="4869" width="8.5703125" style="14" bestFit="1" customWidth="1"/>
    <col min="4870" max="4870" width="14.42578125" style="14" customWidth="1"/>
    <col min="4871" max="4871" width="11.140625" style="14" customWidth="1"/>
    <col min="4872" max="4872" width="11.7109375" style="14" customWidth="1"/>
    <col min="4873" max="4873" width="13" style="14" customWidth="1"/>
    <col min="4874" max="4874" width="8.28515625" style="14" customWidth="1"/>
    <col min="4875" max="5120" width="10" style="14"/>
    <col min="5121" max="5121" width="2.5703125" style="14" customWidth="1"/>
    <col min="5122" max="5122" width="7.140625" style="14" customWidth="1"/>
    <col min="5123" max="5123" width="23.5703125" style="14" customWidth="1"/>
    <col min="5124" max="5124" width="9.7109375" style="14" customWidth="1"/>
    <col min="5125" max="5125" width="8.5703125" style="14" bestFit="1" customWidth="1"/>
    <col min="5126" max="5126" width="14.42578125" style="14" customWidth="1"/>
    <col min="5127" max="5127" width="11.140625" style="14" customWidth="1"/>
    <col min="5128" max="5128" width="11.7109375" style="14" customWidth="1"/>
    <col min="5129" max="5129" width="13" style="14" customWidth="1"/>
    <col min="5130" max="5130" width="8.28515625" style="14" customWidth="1"/>
    <col min="5131" max="5376" width="10" style="14"/>
    <col min="5377" max="5377" width="2.5703125" style="14" customWidth="1"/>
    <col min="5378" max="5378" width="7.140625" style="14" customWidth="1"/>
    <col min="5379" max="5379" width="23.5703125" style="14" customWidth="1"/>
    <col min="5380" max="5380" width="9.7109375" style="14" customWidth="1"/>
    <col min="5381" max="5381" width="8.5703125" style="14" bestFit="1" customWidth="1"/>
    <col min="5382" max="5382" width="14.42578125" style="14" customWidth="1"/>
    <col min="5383" max="5383" width="11.140625" style="14" customWidth="1"/>
    <col min="5384" max="5384" width="11.7109375" style="14" customWidth="1"/>
    <col min="5385" max="5385" width="13" style="14" customWidth="1"/>
    <col min="5386" max="5386" width="8.28515625" style="14" customWidth="1"/>
    <col min="5387" max="5632" width="10" style="14"/>
    <col min="5633" max="5633" width="2.5703125" style="14" customWidth="1"/>
    <col min="5634" max="5634" width="7.140625" style="14" customWidth="1"/>
    <col min="5635" max="5635" width="23.5703125" style="14" customWidth="1"/>
    <col min="5636" max="5636" width="9.7109375" style="14" customWidth="1"/>
    <col min="5637" max="5637" width="8.5703125" style="14" bestFit="1" customWidth="1"/>
    <col min="5638" max="5638" width="14.42578125" style="14" customWidth="1"/>
    <col min="5639" max="5639" width="11.140625" style="14" customWidth="1"/>
    <col min="5640" max="5640" width="11.7109375" style="14" customWidth="1"/>
    <col min="5641" max="5641" width="13" style="14" customWidth="1"/>
    <col min="5642" max="5642" width="8.28515625" style="14" customWidth="1"/>
    <col min="5643" max="5888" width="10" style="14"/>
    <col min="5889" max="5889" width="2.5703125" style="14" customWidth="1"/>
    <col min="5890" max="5890" width="7.140625" style="14" customWidth="1"/>
    <col min="5891" max="5891" width="23.5703125" style="14" customWidth="1"/>
    <col min="5892" max="5892" width="9.7109375" style="14" customWidth="1"/>
    <col min="5893" max="5893" width="8.5703125" style="14" bestFit="1" customWidth="1"/>
    <col min="5894" max="5894" width="14.42578125" style="14" customWidth="1"/>
    <col min="5895" max="5895" width="11.140625" style="14" customWidth="1"/>
    <col min="5896" max="5896" width="11.7109375" style="14" customWidth="1"/>
    <col min="5897" max="5897" width="13" style="14" customWidth="1"/>
    <col min="5898" max="5898" width="8.28515625" style="14" customWidth="1"/>
    <col min="5899" max="6144" width="10" style="14"/>
    <col min="6145" max="6145" width="2.5703125" style="14" customWidth="1"/>
    <col min="6146" max="6146" width="7.140625" style="14" customWidth="1"/>
    <col min="6147" max="6147" width="23.5703125" style="14" customWidth="1"/>
    <col min="6148" max="6148" width="9.7109375" style="14" customWidth="1"/>
    <col min="6149" max="6149" width="8.5703125" style="14" bestFit="1" customWidth="1"/>
    <col min="6150" max="6150" width="14.42578125" style="14" customWidth="1"/>
    <col min="6151" max="6151" width="11.140625" style="14" customWidth="1"/>
    <col min="6152" max="6152" width="11.7109375" style="14" customWidth="1"/>
    <col min="6153" max="6153" width="13" style="14" customWidth="1"/>
    <col min="6154" max="6154" width="8.28515625" style="14" customWidth="1"/>
    <col min="6155" max="6400" width="10" style="14"/>
    <col min="6401" max="6401" width="2.5703125" style="14" customWidth="1"/>
    <col min="6402" max="6402" width="7.140625" style="14" customWidth="1"/>
    <col min="6403" max="6403" width="23.5703125" style="14" customWidth="1"/>
    <col min="6404" max="6404" width="9.7109375" style="14" customWidth="1"/>
    <col min="6405" max="6405" width="8.5703125" style="14" bestFit="1" customWidth="1"/>
    <col min="6406" max="6406" width="14.42578125" style="14" customWidth="1"/>
    <col min="6407" max="6407" width="11.140625" style="14" customWidth="1"/>
    <col min="6408" max="6408" width="11.7109375" style="14" customWidth="1"/>
    <col min="6409" max="6409" width="13" style="14" customWidth="1"/>
    <col min="6410" max="6410" width="8.28515625" style="14" customWidth="1"/>
    <col min="6411" max="6656" width="10" style="14"/>
    <col min="6657" max="6657" width="2.5703125" style="14" customWidth="1"/>
    <col min="6658" max="6658" width="7.140625" style="14" customWidth="1"/>
    <col min="6659" max="6659" width="23.5703125" style="14" customWidth="1"/>
    <col min="6660" max="6660" width="9.7109375" style="14" customWidth="1"/>
    <col min="6661" max="6661" width="8.5703125" style="14" bestFit="1" customWidth="1"/>
    <col min="6662" max="6662" width="14.42578125" style="14" customWidth="1"/>
    <col min="6663" max="6663" width="11.140625" style="14" customWidth="1"/>
    <col min="6664" max="6664" width="11.7109375" style="14" customWidth="1"/>
    <col min="6665" max="6665" width="13" style="14" customWidth="1"/>
    <col min="6666" max="6666" width="8.28515625" style="14" customWidth="1"/>
    <col min="6667" max="6912" width="10" style="14"/>
    <col min="6913" max="6913" width="2.5703125" style="14" customWidth="1"/>
    <col min="6914" max="6914" width="7.140625" style="14" customWidth="1"/>
    <col min="6915" max="6915" width="23.5703125" style="14" customWidth="1"/>
    <col min="6916" max="6916" width="9.7109375" style="14" customWidth="1"/>
    <col min="6917" max="6917" width="8.5703125" style="14" bestFit="1" customWidth="1"/>
    <col min="6918" max="6918" width="14.42578125" style="14" customWidth="1"/>
    <col min="6919" max="6919" width="11.140625" style="14" customWidth="1"/>
    <col min="6920" max="6920" width="11.7109375" style="14" customWidth="1"/>
    <col min="6921" max="6921" width="13" style="14" customWidth="1"/>
    <col min="6922" max="6922" width="8.28515625" style="14" customWidth="1"/>
    <col min="6923" max="7168" width="10" style="14"/>
    <col min="7169" max="7169" width="2.5703125" style="14" customWidth="1"/>
    <col min="7170" max="7170" width="7.140625" style="14" customWidth="1"/>
    <col min="7171" max="7171" width="23.5703125" style="14" customWidth="1"/>
    <col min="7172" max="7172" width="9.7109375" style="14" customWidth="1"/>
    <col min="7173" max="7173" width="8.5703125" style="14" bestFit="1" customWidth="1"/>
    <col min="7174" max="7174" width="14.42578125" style="14" customWidth="1"/>
    <col min="7175" max="7175" width="11.140625" style="14" customWidth="1"/>
    <col min="7176" max="7176" width="11.7109375" style="14" customWidth="1"/>
    <col min="7177" max="7177" width="13" style="14" customWidth="1"/>
    <col min="7178" max="7178" width="8.28515625" style="14" customWidth="1"/>
    <col min="7179" max="7424" width="10" style="14"/>
    <col min="7425" max="7425" width="2.5703125" style="14" customWidth="1"/>
    <col min="7426" max="7426" width="7.140625" style="14" customWidth="1"/>
    <col min="7427" max="7427" width="23.5703125" style="14" customWidth="1"/>
    <col min="7428" max="7428" width="9.7109375" style="14" customWidth="1"/>
    <col min="7429" max="7429" width="8.5703125" style="14" bestFit="1" customWidth="1"/>
    <col min="7430" max="7430" width="14.42578125" style="14" customWidth="1"/>
    <col min="7431" max="7431" width="11.140625" style="14" customWidth="1"/>
    <col min="7432" max="7432" width="11.7109375" style="14" customWidth="1"/>
    <col min="7433" max="7433" width="13" style="14" customWidth="1"/>
    <col min="7434" max="7434" width="8.28515625" style="14" customWidth="1"/>
    <col min="7435" max="7680" width="10" style="14"/>
    <col min="7681" max="7681" width="2.5703125" style="14" customWidth="1"/>
    <col min="7682" max="7682" width="7.140625" style="14" customWidth="1"/>
    <col min="7683" max="7683" width="23.5703125" style="14" customWidth="1"/>
    <col min="7684" max="7684" width="9.7109375" style="14" customWidth="1"/>
    <col min="7685" max="7685" width="8.5703125" style="14" bestFit="1" customWidth="1"/>
    <col min="7686" max="7686" width="14.42578125" style="14" customWidth="1"/>
    <col min="7687" max="7687" width="11.140625" style="14" customWidth="1"/>
    <col min="7688" max="7688" width="11.7109375" style="14" customWidth="1"/>
    <col min="7689" max="7689" width="13" style="14" customWidth="1"/>
    <col min="7690" max="7690" width="8.28515625" style="14" customWidth="1"/>
    <col min="7691" max="7936" width="10" style="14"/>
    <col min="7937" max="7937" width="2.5703125" style="14" customWidth="1"/>
    <col min="7938" max="7938" width="7.140625" style="14" customWidth="1"/>
    <col min="7939" max="7939" width="23.5703125" style="14" customWidth="1"/>
    <col min="7940" max="7940" width="9.7109375" style="14" customWidth="1"/>
    <col min="7941" max="7941" width="8.5703125" style="14" bestFit="1" customWidth="1"/>
    <col min="7942" max="7942" width="14.42578125" style="14" customWidth="1"/>
    <col min="7943" max="7943" width="11.140625" style="14" customWidth="1"/>
    <col min="7944" max="7944" width="11.7109375" style="14" customWidth="1"/>
    <col min="7945" max="7945" width="13" style="14" customWidth="1"/>
    <col min="7946" max="7946" width="8.28515625" style="14" customWidth="1"/>
    <col min="7947" max="8192" width="10" style="14"/>
    <col min="8193" max="8193" width="2.5703125" style="14" customWidth="1"/>
    <col min="8194" max="8194" width="7.140625" style="14" customWidth="1"/>
    <col min="8195" max="8195" width="23.5703125" style="14" customWidth="1"/>
    <col min="8196" max="8196" width="9.7109375" style="14" customWidth="1"/>
    <col min="8197" max="8197" width="8.5703125" style="14" bestFit="1" customWidth="1"/>
    <col min="8198" max="8198" width="14.42578125" style="14" customWidth="1"/>
    <col min="8199" max="8199" width="11.140625" style="14" customWidth="1"/>
    <col min="8200" max="8200" width="11.7109375" style="14" customWidth="1"/>
    <col min="8201" max="8201" width="13" style="14" customWidth="1"/>
    <col min="8202" max="8202" width="8.28515625" style="14" customWidth="1"/>
    <col min="8203" max="8448" width="10" style="14"/>
    <col min="8449" max="8449" width="2.5703125" style="14" customWidth="1"/>
    <col min="8450" max="8450" width="7.140625" style="14" customWidth="1"/>
    <col min="8451" max="8451" width="23.5703125" style="14" customWidth="1"/>
    <col min="8452" max="8452" width="9.7109375" style="14" customWidth="1"/>
    <col min="8453" max="8453" width="8.5703125" style="14" bestFit="1" customWidth="1"/>
    <col min="8454" max="8454" width="14.42578125" style="14" customWidth="1"/>
    <col min="8455" max="8455" width="11.140625" style="14" customWidth="1"/>
    <col min="8456" max="8456" width="11.7109375" style="14" customWidth="1"/>
    <col min="8457" max="8457" width="13" style="14" customWidth="1"/>
    <col min="8458" max="8458" width="8.28515625" style="14" customWidth="1"/>
    <col min="8459" max="8704" width="10" style="14"/>
    <col min="8705" max="8705" width="2.5703125" style="14" customWidth="1"/>
    <col min="8706" max="8706" width="7.140625" style="14" customWidth="1"/>
    <col min="8707" max="8707" width="23.5703125" style="14" customWidth="1"/>
    <col min="8708" max="8708" width="9.7109375" style="14" customWidth="1"/>
    <col min="8709" max="8709" width="8.5703125" style="14" bestFit="1" customWidth="1"/>
    <col min="8710" max="8710" width="14.42578125" style="14" customWidth="1"/>
    <col min="8711" max="8711" width="11.140625" style="14" customWidth="1"/>
    <col min="8712" max="8712" width="11.7109375" style="14" customWidth="1"/>
    <col min="8713" max="8713" width="13" style="14" customWidth="1"/>
    <col min="8714" max="8714" width="8.28515625" style="14" customWidth="1"/>
    <col min="8715" max="8960" width="10" style="14"/>
    <col min="8961" max="8961" width="2.5703125" style="14" customWidth="1"/>
    <col min="8962" max="8962" width="7.140625" style="14" customWidth="1"/>
    <col min="8963" max="8963" width="23.5703125" style="14" customWidth="1"/>
    <col min="8964" max="8964" width="9.7109375" style="14" customWidth="1"/>
    <col min="8965" max="8965" width="8.5703125" style="14" bestFit="1" customWidth="1"/>
    <col min="8966" max="8966" width="14.42578125" style="14" customWidth="1"/>
    <col min="8967" max="8967" width="11.140625" style="14" customWidth="1"/>
    <col min="8968" max="8968" width="11.7109375" style="14" customWidth="1"/>
    <col min="8969" max="8969" width="13" style="14" customWidth="1"/>
    <col min="8970" max="8970" width="8.28515625" style="14" customWidth="1"/>
    <col min="8971" max="9216" width="10" style="14"/>
    <col min="9217" max="9217" width="2.5703125" style="14" customWidth="1"/>
    <col min="9218" max="9218" width="7.140625" style="14" customWidth="1"/>
    <col min="9219" max="9219" width="23.5703125" style="14" customWidth="1"/>
    <col min="9220" max="9220" width="9.7109375" style="14" customWidth="1"/>
    <col min="9221" max="9221" width="8.5703125" style="14" bestFit="1" customWidth="1"/>
    <col min="9222" max="9222" width="14.42578125" style="14" customWidth="1"/>
    <col min="9223" max="9223" width="11.140625" style="14" customWidth="1"/>
    <col min="9224" max="9224" width="11.7109375" style="14" customWidth="1"/>
    <col min="9225" max="9225" width="13" style="14" customWidth="1"/>
    <col min="9226" max="9226" width="8.28515625" style="14" customWidth="1"/>
    <col min="9227" max="9472" width="10" style="14"/>
    <col min="9473" max="9473" width="2.5703125" style="14" customWidth="1"/>
    <col min="9474" max="9474" width="7.140625" style="14" customWidth="1"/>
    <col min="9475" max="9475" width="23.5703125" style="14" customWidth="1"/>
    <col min="9476" max="9476" width="9.7109375" style="14" customWidth="1"/>
    <col min="9477" max="9477" width="8.5703125" style="14" bestFit="1" customWidth="1"/>
    <col min="9478" max="9478" width="14.42578125" style="14" customWidth="1"/>
    <col min="9479" max="9479" width="11.140625" style="14" customWidth="1"/>
    <col min="9480" max="9480" width="11.7109375" style="14" customWidth="1"/>
    <col min="9481" max="9481" width="13" style="14" customWidth="1"/>
    <col min="9482" max="9482" width="8.28515625" style="14" customWidth="1"/>
    <col min="9483" max="9728" width="10" style="14"/>
    <col min="9729" max="9729" width="2.5703125" style="14" customWidth="1"/>
    <col min="9730" max="9730" width="7.140625" style="14" customWidth="1"/>
    <col min="9731" max="9731" width="23.5703125" style="14" customWidth="1"/>
    <col min="9732" max="9732" width="9.7109375" style="14" customWidth="1"/>
    <col min="9733" max="9733" width="8.5703125" style="14" bestFit="1" customWidth="1"/>
    <col min="9734" max="9734" width="14.42578125" style="14" customWidth="1"/>
    <col min="9735" max="9735" width="11.140625" style="14" customWidth="1"/>
    <col min="9736" max="9736" width="11.7109375" style="14" customWidth="1"/>
    <col min="9737" max="9737" width="13" style="14" customWidth="1"/>
    <col min="9738" max="9738" width="8.28515625" style="14" customWidth="1"/>
    <col min="9739" max="9984" width="10" style="14"/>
    <col min="9985" max="9985" width="2.5703125" style="14" customWidth="1"/>
    <col min="9986" max="9986" width="7.140625" style="14" customWidth="1"/>
    <col min="9987" max="9987" width="23.5703125" style="14" customWidth="1"/>
    <col min="9988" max="9988" width="9.7109375" style="14" customWidth="1"/>
    <col min="9989" max="9989" width="8.5703125" style="14" bestFit="1" customWidth="1"/>
    <col min="9990" max="9990" width="14.42578125" style="14" customWidth="1"/>
    <col min="9991" max="9991" width="11.140625" style="14" customWidth="1"/>
    <col min="9992" max="9992" width="11.7109375" style="14" customWidth="1"/>
    <col min="9993" max="9993" width="13" style="14" customWidth="1"/>
    <col min="9994" max="9994" width="8.28515625" style="14" customWidth="1"/>
    <col min="9995" max="10240" width="10" style="14"/>
    <col min="10241" max="10241" width="2.5703125" style="14" customWidth="1"/>
    <col min="10242" max="10242" width="7.140625" style="14" customWidth="1"/>
    <col min="10243" max="10243" width="23.5703125" style="14" customWidth="1"/>
    <col min="10244" max="10244" width="9.7109375" style="14" customWidth="1"/>
    <col min="10245" max="10245" width="8.5703125" style="14" bestFit="1" customWidth="1"/>
    <col min="10246" max="10246" width="14.42578125" style="14" customWidth="1"/>
    <col min="10247" max="10247" width="11.140625" style="14" customWidth="1"/>
    <col min="10248" max="10248" width="11.7109375" style="14" customWidth="1"/>
    <col min="10249" max="10249" width="13" style="14" customWidth="1"/>
    <col min="10250" max="10250" width="8.28515625" style="14" customWidth="1"/>
    <col min="10251" max="10496" width="10" style="14"/>
    <col min="10497" max="10497" width="2.5703125" style="14" customWidth="1"/>
    <col min="10498" max="10498" width="7.140625" style="14" customWidth="1"/>
    <col min="10499" max="10499" width="23.5703125" style="14" customWidth="1"/>
    <col min="10500" max="10500" width="9.7109375" style="14" customWidth="1"/>
    <col min="10501" max="10501" width="8.5703125" style="14" bestFit="1" customWidth="1"/>
    <col min="10502" max="10502" width="14.42578125" style="14" customWidth="1"/>
    <col min="10503" max="10503" width="11.140625" style="14" customWidth="1"/>
    <col min="10504" max="10504" width="11.7109375" style="14" customWidth="1"/>
    <col min="10505" max="10505" width="13" style="14" customWidth="1"/>
    <col min="10506" max="10506" width="8.28515625" style="14" customWidth="1"/>
    <col min="10507" max="10752" width="10" style="14"/>
    <col min="10753" max="10753" width="2.5703125" style="14" customWidth="1"/>
    <col min="10754" max="10754" width="7.140625" style="14" customWidth="1"/>
    <col min="10755" max="10755" width="23.5703125" style="14" customWidth="1"/>
    <col min="10756" max="10756" width="9.7109375" style="14" customWidth="1"/>
    <col min="10757" max="10757" width="8.5703125" style="14" bestFit="1" customWidth="1"/>
    <col min="10758" max="10758" width="14.42578125" style="14" customWidth="1"/>
    <col min="10759" max="10759" width="11.140625" style="14" customWidth="1"/>
    <col min="10760" max="10760" width="11.7109375" style="14" customWidth="1"/>
    <col min="10761" max="10761" width="13" style="14" customWidth="1"/>
    <col min="10762" max="10762" width="8.28515625" style="14" customWidth="1"/>
    <col min="10763" max="11008" width="10" style="14"/>
    <col min="11009" max="11009" width="2.5703125" style="14" customWidth="1"/>
    <col min="11010" max="11010" width="7.140625" style="14" customWidth="1"/>
    <col min="11011" max="11011" width="23.5703125" style="14" customWidth="1"/>
    <col min="11012" max="11012" width="9.7109375" style="14" customWidth="1"/>
    <col min="11013" max="11013" width="8.5703125" style="14" bestFit="1" customWidth="1"/>
    <col min="11014" max="11014" width="14.42578125" style="14" customWidth="1"/>
    <col min="11015" max="11015" width="11.140625" style="14" customWidth="1"/>
    <col min="11016" max="11016" width="11.7109375" style="14" customWidth="1"/>
    <col min="11017" max="11017" width="13" style="14" customWidth="1"/>
    <col min="11018" max="11018" width="8.28515625" style="14" customWidth="1"/>
    <col min="11019" max="11264" width="10" style="14"/>
    <col min="11265" max="11265" width="2.5703125" style="14" customWidth="1"/>
    <col min="11266" max="11266" width="7.140625" style="14" customWidth="1"/>
    <col min="11267" max="11267" width="23.5703125" style="14" customWidth="1"/>
    <col min="11268" max="11268" width="9.7109375" style="14" customWidth="1"/>
    <col min="11269" max="11269" width="8.5703125" style="14" bestFit="1" customWidth="1"/>
    <col min="11270" max="11270" width="14.42578125" style="14" customWidth="1"/>
    <col min="11271" max="11271" width="11.140625" style="14" customWidth="1"/>
    <col min="11272" max="11272" width="11.7109375" style="14" customWidth="1"/>
    <col min="11273" max="11273" width="13" style="14" customWidth="1"/>
    <col min="11274" max="11274" width="8.28515625" style="14" customWidth="1"/>
    <col min="11275" max="11520" width="10" style="14"/>
    <col min="11521" max="11521" width="2.5703125" style="14" customWidth="1"/>
    <col min="11522" max="11522" width="7.140625" style="14" customWidth="1"/>
    <col min="11523" max="11523" width="23.5703125" style="14" customWidth="1"/>
    <col min="11524" max="11524" width="9.7109375" style="14" customWidth="1"/>
    <col min="11525" max="11525" width="8.5703125" style="14" bestFit="1" customWidth="1"/>
    <col min="11526" max="11526" width="14.42578125" style="14" customWidth="1"/>
    <col min="11527" max="11527" width="11.140625" style="14" customWidth="1"/>
    <col min="11528" max="11528" width="11.7109375" style="14" customWidth="1"/>
    <col min="11529" max="11529" width="13" style="14" customWidth="1"/>
    <col min="11530" max="11530" width="8.28515625" style="14" customWidth="1"/>
    <col min="11531" max="11776" width="10" style="14"/>
    <col min="11777" max="11777" width="2.5703125" style="14" customWidth="1"/>
    <col min="11778" max="11778" width="7.140625" style="14" customWidth="1"/>
    <col min="11779" max="11779" width="23.5703125" style="14" customWidth="1"/>
    <col min="11780" max="11780" width="9.7109375" style="14" customWidth="1"/>
    <col min="11781" max="11781" width="8.5703125" style="14" bestFit="1" customWidth="1"/>
    <col min="11782" max="11782" width="14.42578125" style="14" customWidth="1"/>
    <col min="11783" max="11783" width="11.140625" style="14" customWidth="1"/>
    <col min="11784" max="11784" width="11.7109375" style="14" customWidth="1"/>
    <col min="11785" max="11785" width="13" style="14" customWidth="1"/>
    <col min="11786" max="11786" width="8.28515625" style="14" customWidth="1"/>
    <col min="11787" max="12032" width="10" style="14"/>
    <col min="12033" max="12033" width="2.5703125" style="14" customWidth="1"/>
    <col min="12034" max="12034" width="7.140625" style="14" customWidth="1"/>
    <col min="12035" max="12035" width="23.5703125" style="14" customWidth="1"/>
    <col min="12036" max="12036" width="9.7109375" style="14" customWidth="1"/>
    <col min="12037" max="12037" width="8.5703125" style="14" bestFit="1" customWidth="1"/>
    <col min="12038" max="12038" width="14.42578125" style="14" customWidth="1"/>
    <col min="12039" max="12039" width="11.140625" style="14" customWidth="1"/>
    <col min="12040" max="12040" width="11.7109375" style="14" customWidth="1"/>
    <col min="12041" max="12041" width="13" style="14" customWidth="1"/>
    <col min="12042" max="12042" width="8.28515625" style="14" customWidth="1"/>
    <col min="12043" max="12288" width="10" style="14"/>
    <col min="12289" max="12289" width="2.5703125" style="14" customWidth="1"/>
    <col min="12290" max="12290" width="7.140625" style="14" customWidth="1"/>
    <col min="12291" max="12291" width="23.5703125" style="14" customWidth="1"/>
    <col min="12292" max="12292" width="9.7109375" style="14" customWidth="1"/>
    <col min="12293" max="12293" width="8.5703125" style="14" bestFit="1" customWidth="1"/>
    <col min="12294" max="12294" width="14.42578125" style="14" customWidth="1"/>
    <col min="12295" max="12295" width="11.140625" style="14" customWidth="1"/>
    <col min="12296" max="12296" width="11.7109375" style="14" customWidth="1"/>
    <col min="12297" max="12297" width="13" style="14" customWidth="1"/>
    <col min="12298" max="12298" width="8.28515625" style="14" customWidth="1"/>
    <col min="12299" max="12544" width="10" style="14"/>
    <col min="12545" max="12545" width="2.5703125" style="14" customWidth="1"/>
    <col min="12546" max="12546" width="7.140625" style="14" customWidth="1"/>
    <col min="12547" max="12547" width="23.5703125" style="14" customWidth="1"/>
    <col min="12548" max="12548" width="9.7109375" style="14" customWidth="1"/>
    <col min="12549" max="12549" width="8.5703125" style="14" bestFit="1" customWidth="1"/>
    <col min="12550" max="12550" width="14.42578125" style="14" customWidth="1"/>
    <col min="12551" max="12551" width="11.140625" style="14" customWidth="1"/>
    <col min="12552" max="12552" width="11.7109375" style="14" customWidth="1"/>
    <col min="12553" max="12553" width="13" style="14" customWidth="1"/>
    <col min="12554" max="12554" width="8.28515625" style="14" customWidth="1"/>
    <col min="12555" max="12800" width="10" style="14"/>
    <col min="12801" max="12801" width="2.5703125" style="14" customWidth="1"/>
    <col min="12802" max="12802" width="7.140625" style="14" customWidth="1"/>
    <col min="12803" max="12803" width="23.5703125" style="14" customWidth="1"/>
    <col min="12804" max="12804" width="9.7109375" style="14" customWidth="1"/>
    <col min="12805" max="12805" width="8.5703125" style="14" bestFit="1" customWidth="1"/>
    <col min="12806" max="12806" width="14.42578125" style="14" customWidth="1"/>
    <col min="12807" max="12807" width="11.140625" style="14" customWidth="1"/>
    <col min="12808" max="12808" width="11.7109375" style="14" customWidth="1"/>
    <col min="12809" max="12809" width="13" style="14" customWidth="1"/>
    <col min="12810" max="12810" width="8.28515625" style="14" customWidth="1"/>
    <col min="12811" max="13056" width="10" style="14"/>
    <col min="13057" max="13057" width="2.5703125" style="14" customWidth="1"/>
    <col min="13058" max="13058" width="7.140625" style="14" customWidth="1"/>
    <col min="13059" max="13059" width="23.5703125" style="14" customWidth="1"/>
    <col min="13060" max="13060" width="9.7109375" style="14" customWidth="1"/>
    <col min="13061" max="13061" width="8.5703125" style="14" bestFit="1" customWidth="1"/>
    <col min="13062" max="13062" width="14.42578125" style="14" customWidth="1"/>
    <col min="13063" max="13063" width="11.140625" style="14" customWidth="1"/>
    <col min="13064" max="13064" width="11.7109375" style="14" customWidth="1"/>
    <col min="13065" max="13065" width="13" style="14" customWidth="1"/>
    <col min="13066" max="13066" width="8.28515625" style="14" customWidth="1"/>
    <col min="13067" max="13312" width="10" style="14"/>
    <col min="13313" max="13313" width="2.5703125" style="14" customWidth="1"/>
    <col min="13314" max="13314" width="7.140625" style="14" customWidth="1"/>
    <col min="13315" max="13315" width="23.5703125" style="14" customWidth="1"/>
    <col min="13316" max="13316" width="9.7109375" style="14" customWidth="1"/>
    <col min="13317" max="13317" width="8.5703125" style="14" bestFit="1" customWidth="1"/>
    <col min="13318" max="13318" width="14.42578125" style="14" customWidth="1"/>
    <col min="13319" max="13319" width="11.140625" style="14" customWidth="1"/>
    <col min="13320" max="13320" width="11.7109375" style="14" customWidth="1"/>
    <col min="13321" max="13321" width="13" style="14" customWidth="1"/>
    <col min="13322" max="13322" width="8.28515625" style="14" customWidth="1"/>
    <col min="13323" max="13568" width="10" style="14"/>
    <col min="13569" max="13569" width="2.5703125" style="14" customWidth="1"/>
    <col min="13570" max="13570" width="7.140625" style="14" customWidth="1"/>
    <col min="13571" max="13571" width="23.5703125" style="14" customWidth="1"/>
    <col min="13572" max="13572" width="9.7109375" style="14" customWidth="1"/>
    <col min="13573" max="13573" width="8.5703125" style="14" bestFit="1" customWidth="1"/>
    <col min="13574" max="13574" width="14.42578125" style="14" customWidth="1"/>
    <col min="13575" max="13575" width="11.140625" style="14" customWidth="1"/>
    <col min="13576" max="13576" width="11.7109375" style="14" customWidth="1"/>
    <col min="13577" max="13577" width="13" style="14" customWidth="1"/>
    <col min="13578" max="13578" width="8.28515625" style="14" customWidth="1"/>
    <col min="13579" max="13824" width="10" style="14"/>
    <col min="13825" max="13825" width="2.5703125" style="14" customWidth="1"/>
    <col min="13826" max="13826" width="7.140625" style="14" customWidth="1"/>
    <col min="13827" max="13827" width="23.5703125" style="14" customWidth="1"/>
    <col min="13828" max="13828" width="9.7109375" style="14" customWidth="1"/>
    <col min="13829" max="13829" width="8.5703125" style="14" bestFit="1" customWidth="1"/>
    <col min="13830" max="13830" width="14.42578125" style="14" customWidth="1"/>
    <col min="13831" max="13831" width="11.140625" style="14" customWidth="1"/>
    <col min="13832" max="13832" width="11.7109375" style="14" customWidth="1"/>
    <col min="13833" max="13833" width="13" style="14" customWidth="1"/>
    <col min="13834" max="13834" width="8.28515625" style="14" customWidth="1"/>
    <col min="13835" max="14080" width="10" style="14"/>
    <col min="14081" max="14081" width="2.5703125" style="14" customWidth="1"/>
    <col min="14082" max="14082" width="7.140625" style="14" customWidth="1"/>
    <col min="14083" max="14083" width="23.5703125" style="14" customWidth="1"/>
    <col min="14084" max="14084" width="9.7109375" style="14" customWidth="1"/>
    <col min="14085" max="14085" width="8.5703125" style="14" bestFit="1" customWidth="1"/>
    <col min="14086" max="14086" width="14.42578125" style="14" customWidth="1"/>
    <col min="14087" max="14087" width="11.140625" style="14" customWidth="1"/>
    <col min="14088" max="14088" width="11.7109375" style="14" customWidth="1"/>
    <col min="14089" max="14089" width="13" style="14" customWidth="1"/>
    <col min="14090" max="14090" width="8.28515625" style="14" customWidth="1"/>
    <col min="14091" max="14336" width="10" style="14"/>
    <col min="14337" max="14337" width="2.5703125" style="14" customWidth="1"/>
    <col min="14338" max="14338" width="7.140625" style="14" customWidth="1"/>
    <col min="14339" max="14339" width="23.5703125" style="14" customWidth="1"/>
    <col min="14340" max="14340" width="9.7109375" style="14" customWidth="1"/>
    <col min="14341" max="14341" width="8.5703125" style="14" bestFit="1" customWidth="1"/>
    <col min="14342" max="14342" width="14.42578125" style="14" customWidth="1"/>
    <col min="14343" max="14343" width="11.140625" style="14" customWidth="1"/>
    <col min="14344" max="14344" width="11.7109375" style="14" customWidth="1"/>
    <col min="14345" max="14345" width="13" style="14" customWidth="1"/>
    <col min="14346" max="14346" width="8.28515625" style="14" customWidth="1"/>
    <col min="14347" max="14592" width="10" style="14"/>
    <col min="14593" max="14593" width="2.5703125" style="14" customWidth="1"/>
    <col min="14594" max="14594" width="7.140625" style="14" customWidth="1"/>
    <col min="14595" max="14595" width="23.5703125" style="14" customWidth="1"/>
    <col min="14596" max="14596" width="9.7109375" style="14" customWidth="1"/>
    <col min="14597" max="14597" width="8.5703125" style="14" bestFit="1" customWidth="1"/>
    <col min="14598" max="14598" width="14.42578125" style="14" customWidth="1"/>
    <col min="14599" max="14599" width="11.140625" style="14" customWidth="1"/>
    <col min="14600" max="14600" width="11.7109375" style="14" customWidth="1"/>
    <col min="14601" max="14601" width="13" style="14" customWidth="1"/>
    <col min="14602" max="14602" width="8.28515625" style="14" customWidth="1"/>
    <col min="14603" max="14848" width="10" style="14"/>
    <col min="14849" max="14849" width="2.5703125" style="14" customWidth="1"/>
    <col min="14850" max="14850" width="7.140625" style="14" customWidth="1"/>
    <col min="14851" max="14851" width="23.5703125" style="14" customWidth="1"/>
    <col min="14852" max="14852" width="9.7109375" style="14" customWidth="1"/>
    <col min="14853" max="14853" width="8.5703125" style="14" bestFit="1" customWidth="1"/>
    <col min="14854" max="14854" width="14.42578125" style="14" customWidth="1"/>
    <col min="14855" max="14855" width="11.140625" style="14" customWidth="1"/>
    <col min="14856" max="14856" width="11.7109375" style="14" customWidth="1"/>
    <col min="14857" max="14857" width="13" style="14" customWidth="1"/>
    <col min="14858" max="14858" width="8.28515625" style="14" customWidth="1"/>
    <col min="14859" max="15104" width="10" style="14"/>
    <col min="15105" max="15105" width="2.5703125" style="14" customWidth="1"/>
    <col min="15106" max="15106" width="7.140625" style="14" customWidth="1"/>
    <col min="15107" max="15107" width="23.5703125" style="14" customWidth="1"/>
    <col min="15108" max="15108" width="9.7109375" style="14" customWidth="1"/>
    <col min="15109" max="15109" width="8.5703125" style="14" bestFit="1" customWidth="1"/>
    <col min="15110" max="15110" width="14.42578125" style="14" customWidth="1"/>
    <col min="15111" max="15111" width="11.140625" style="14" customWidth="1"/>
    <col min="15112" max="15112" width="11.7109375" style="14" customWidth="1"/>
    <col min="15113" max="15113" width="13" style="14" customWidth="1"/>
    <col min="15114" max="15114" width="8.28515625" style="14" customWidth="1"/>
    <col min="15115" max="15360" width="10" style="14"/>
    <col min="15361" max="15361" width="2.5703125" style="14" customWidth="1"/>
    <col min="15362" max="15362" width="7.140625" style="14" customWidth="1"/>
    <col min="15363" max="15363" width="23.5703125" style="14" customWidth="1"/>
    <col min="15364" max="15364" width="9.7109375" style="14" customWidth="1"/>
    <col min="15365" max="15365" width="8.5703125" style="14" bestFit="1" customWidth="1"/>
    <col min="15366" max="15366" width="14.42578125" style="14" customWidth="1"/>
    <col min="15367" max="15367" width="11.140625" style="14" customWidth="1"/>
    <col min="15368" max="15368" width="11.7109375" style="14" customWidth="1"/>
    <col min="15369" max="15369" width="13" style="14" customWidth="1"/>
    <col min="15370" max="15370" width="8.28515625" style="14" customWidth="1"/>
    <col min="15371" max="15616" width="10" style="14"/>
    <col min="15617" max="15617" width="2.5703125" style="14" customWidth="1"/>
    <col min="15618" max="15618" width="7.140625" style="14" customWidth="1"/>
    <col min="15619" max="15619" width="23.5703125" style="14" customWidth="1"/>
    <col min="15620" max="15620" width="9.7109375" style="14" customWidth="1"/>
    <col min="15621" max="15621" width="8.5703125" style="14" bestFit="1" customWidth="1"/>
    <col min="15622" max="15622" width="14.42578125" style="14" customWidth="1"/>
    <col min="15623" max="15623" width="11.140625" style="14" customWidth="1"/>
    <col min="15624" max="15624" width="11.7109375" style="14" customWidth="1"/>
    <col min="15625" max="15625" width="13" style="14" customWidth="1"/>
    <col min="15626" max="15626" width="8.28515625" style="14" customWidth="1"/>
    <col min="15627" max="15872" width="10" style="14"/>
    <col min="15873" max="15873" width="2.5703125" style="14" customWidth="1"/>
    <col min="15874" max="15874" width="7.140625" style="14" customWidth="1"/>
    <col min="15875" max="15875" width="23.5703125" style="14" customWidth="1"/>
    <col min="15876" max="15876" width="9.7109375" style="14" customWidth="1"/>
    <col min="15877" max="15877" width="8.5703125" style="14" bestFit="1" customWidth="1"/>
    <col min="15878" max="15878" width="14.42578125" style="14" customWidth="1"/>
    <col min="15879" max="15879" width="11.140625" style="14" customWidth="1"/>
    <col min="15880" max="15880" width="11.7109375" style="14" customWidth="1"/>
    <col min="15881" max="15881" width="13" style="14" customWidth="1"/>
    <col min="15882" max="15882" width="8.28515625" style="14" customWidth="1"/>
    <col min="15883" max="16128" width="10" style="14"/>
    <col min="16129" max="16129" width="2.5703125" style="14" customWidth="1"/>
    <col min="16130" max="16130" width="7.140625" style="14" customWidth="1"/>
    <col min="16131" max="16131" width="23.5703125" style="14" customWidth="1"/>
    <col min="16132" max="16132" width="9.7109375" style="14" customWidth="1"/>
    <col min="16133" max="16133" width="8.5703125" style="14" bestFit="1" customWidth="1"/>
    <col min="16134" max="16134" width="14.42578125" style="14" customWidth="1"/>
    <col min="16135" max="16135" width="11.140625" style="14" customWidth="1"/>
    <col min="16136" max="16136" width="11.7109375" style="14" customWidth="1"/>
    <col min="16137" max="16137" width="13" style="14" customWidth="1"/>
    <col min="16138" max="16138" width="8.28515625" style="14" customWidth="1"/>
    <col min="16139" max="16384" width="10" style="14"/>
  </cols>
  <sheetData>
    <row r="1" spans="1:16" ht="15.6" customHeight="1">
      <c r="A1" s="267" t="s">
        <v>134</v>
      </c>
      <c r="C1" s="158"/>
      <c r="D1" s="158"/>
      <c r="F1" s="158"/>
      <c r="G1" s="158"/>
      <c r="H1" s="165"/>
      <c r="I1" s="105"/>
      <c r="J1" s="201"/>
    </row>
    <row r="2" spans="1:16" ht="15.6" customHeight="1">
      <c r="A2" s="176" t="s">
        <v>578</v>
      </c>
      <c r="C2" s="158"/>
      <c r="D2" s="158"/>
      <c r="E2" s="699"/>
      <c r="F2" s="158"/>
      <c r="G2" s="158"/>
      <c r="I2" s="158"/>
      <c r="J2" s="201"/>
    </row>
    <row r="3" spans="1:16" ht="15.6" customHeight="1">
      <c r="A3" s="267" t="s">
        <v>939</v>
      </c>
      <c r="C3" s="158"/>
      <c r="D3" s="158"/>
      <c r="E3" s="699"/>
      <c r="F3" s="158"/>
      <c r="G3" s="158"/>
      <c r="I3" s="158"/>
      <c r="J3" s="201"/>
    </row>
    <row r="4" spans="1:16" ht="15.6" customHeight="1">
      <c r="C4" s="158"/>
      <c r="D4" s="158"/>
      <c r="F4" s="158"/>
      <c r="G4" s="158"/>
      <c r="H4" s="187" t="s">
        <v>994</v>
      </c>
      <c r="I4" s="158"/>
      <c r="J4" s="201"/>
    </row>
    <row r="5" spans="1:16" ht="15.6" customHeight="1">
      <c r="A5" s="176" t="s">
        <v>382</v>
      </c>
      <c r="C5" s="158"/>
      <c r="D5" s="158"/>
      <c r="F5" s="158"/>
      <c r="G5" s="158"/>
      <c r="I5" s="158"/>
      <c r="J5" s="201"/>
    </row>
    <row r="6" spans="1:16" ht="15.6" customHeight="1">
      <c r="C6" s="158"/>
      <c r="D6" s="158"/>
      <c r="E6" s="158" t="s">
        <v>268</v>
      </c>
      <c r="F6" s="158"/>
      <c r="G6" s="158"/>
      <c r="H6" s="158" t="s">
        <v>437</v>
      </c>
      <c r="I6" s="158"/>
      <c r="J6" s="201"/>
    </row>
    <row r="7" spans="1:16" ht="15.6" customHeight="1">
      <c r="A7" s="210"/>
      <c r="C7" s="178" t="s">
        <v>270</v>
      </c>
      <c r="D7" s="360" t="s">
        <v>271</v>
      </c>
      <c r="E7" s="178" t="s">
        <v>272</v>
      </c>
      <c r="F7" s="178" t="s">
        <v>273</v>
      </c>
      <c r="G7" s="360" t="s">
        <v>274</v>
      </c>
      <c r="H7" s="178" t="s">
        <v>275</v>
      </c>
      <c r="I7" s="178" t="s">
        <v>276</v>
      </c>
      <c r="J7" s="201"/>
    </row>
    <row r="8" spans="1:16" ht="15.6" customHeight="1">
      <c r="A8" s="203" t="s">
        <v>418</v>
      </c>
      <c r="B8" s="110"/>
      <c r="C8" s="204"/>
      <c r="D8" s="204"/>
      <c r="E8" s="204"/>
      <c r="F8" s="228"/>
      <c r="G8" s="228"/>
      <c r="H8" s="228"/>
      <c r="I8" s="225"/>
      <c r="J8" s="202" t="s">
        <v>276</v>
      </c>
      <c r="L8" s="700"/>
    </row>
    <row r="9" spans="1:16" ht="15.6" customHeight="1">
      <c r="A9" s="1565" t="s">
        <v>502</v>
      </c>
      <c r="B9" s="1565"/>
      <c r="C9" s="1566">
        <v>399</v>
      </c>
      <c r="D9" s="1566">
        <v>1</v>
      </c>
      <c r="E9" s="1582">
        <v>143642440</v>
      </c>
      <c r="F9" s="1583" t="s">
        <v>431</v>
      </c>
      <c r="G9" s="1584">
        <v>0.21357456916688267</v>
      </c>
      <c r="H9" s="1585">
        <f>+E9*G9</f>
        <v>30678372.237079792</v>
      </c>
      <c r="I9" s="1566">
        <v>8.1999999999999993</v>
      </c>
      <c r="J9" s="201"/>
      <c r="N9" s="110"/>
      <c r="O9" s="110"/>
      <c r="P9" s="110"/>
    </row>
    <row r="10" spans="1:16" ht="15.6" customHeight="1">
      <c r="A10" s="1567"/>
      <c r="C10" s="1566"/>
      <c r="D10" s="1566"/>
      <c r="E10" s="1582"/>
      <c r="F10" s="1583"/>
      <c r="G10" s="1584"/>
      <c r="H10" s="1586"/>
      <c r="I10" s="1566"/>
      <c r="J10" s="460"/>
      <c r="N10" s="208"/>
      <c r="O10" s="368"/>
      <c r="P10" s="110"/>
    </row>
    <row r="11" spans="1:16" ht="15.6" customHeight="1" thickBot="1">
      <c r="A11" s="1565"/>
      <c r="B11" s="1578" t="s">
        <v>991</v>
      </c>
      <c r="C11" s="1566"/>
      <c r="D11" s="1566"/>
      <c r="E11" s="1587">
        <f>+E9</f>
        <v>143642440</v>
      </c>
      <c r="F11" s="1588"/>
      <c r="G11" s="1589"/>
      <c r="H11" s="1587">
        <f>+H9</f>
        <v>30678372.237079792</v>
      </c>
      <c r="I11" s="1566"/>
      <c r="J11" s="460"/>
      <c r="N11" s="208"/>
      <c r="O11" s="368"/>
      <c r="P11" s="110"/>
    </row>
    <row r="12" spans="1:16" ht="15.6" customHeight="1">
      <c r="A12" s="652"/>
      <c r="B12" s="100"/>
      <c r="C12" s="167"/>
      <c r="D12" s="167"/>
      <c r="E12" s="582"/>
      <c r="F12" s="232"/>
      <c r="G12" s="232"/>
      <c r="H12" s="582"/>
      <c r="I12" s="232"/>
      <c r="J12" s="460"/>
      <c r="L12" s="198"/>
      <c r="N12" s="258"/>
      <c r="O12" s="368"/>
      <c r="P12" s="110"/>
    </row>
    <row r="13" spans="1:16" ht="15.6" customHeight="1">
      <c r="A13" s="652"/>
      <c r="B13" s="646" t="s">
        <v>989</v>
      </c>
      <c r="C13" s="167"/>
      <c r="D13" s="167"/>
      <c r="E13" s="582"/>
      <c r="F13" s="232"/>
      <c r="G13" s="232"/>
      <c r="H13" s="582"/>
      <c r="I13" s="232"/>
      <c r="J13" s="460"/>
      <c r="L13" s="198"/>
      <c r="N13" s="258"/>
      <c r="O13" s="368"/>
      <c r="P13" s="110"/>
    </row>
    <row r="14" spans="1:16" ht="15.6" customHeight="1">
      <c r="A14" s="652"/>
      <c r="B14" s="100" t="s">
        <v>956</v>
      </c>
      <c r="C14" s="167">
        <v>399</v>
      </c>
      <c r="D14" s="167"/>
      <c r="E14" s="582">
        <v>251031063</v>
      </c>
      <c r="F14" s="227" t="s">
        <v>431</v>
      </c>
      <c r="G14" s="242">
        <v>0.21357456916688267</v>
      </c>
      <c r="H14" s="1576">
        <f t="shared" ref="H14:H18" si="0">+E14*G14</f>
        <v>53613851.12772958</v>
      </c>
      <c r="I14" s="232"/>
      <c r="J14" s="460"/>
      <c r="L14" s="198"/>
      <c r="N14" s="258"/>
      <c r="O14" s="368"/>
      <c r="P14" s="110"/>
    </row>
    <row r="15" spans="1:16" ht="15.6" customHeight="1">
      <c r="A15" s="652"/>
      <c r="B15" s="100" t="s">
        <v>958</v>
      </c>
      <c r="C15" s="167">
        <v>154</v>
      </c>
      <c r="D15" s="167"/>
      <c r="E15" s="582">
        <v>0</v>
      </c>
      <c r="F15" s="227" t="s">
        <v>431</v>
      </c>
      <c r="G15" s="242">
        <v>0.21357456916688267</v>
      </c>
      <c r="H15" s="1576">
        <f t="shared" si="0"/>
        <v>0</v>
      </c>
      <c r="I15" s="232"/>
      <c r="J15" s="460"/>
      <c r="L15" s="198"/>
      <c r="N15" s="258"/>
      <c r="O15" s="368"/>
      <c r="P15" s="110"/>
    </row>
    <row r="16" spans="1:16" ht="15.6" customHeight="1">
      <c r="A16" s="652"/>
      <c r="B16" s="100" t="s">
        <v>54</v>
      </c>
      <c r="C16" s="167">
        <v>151</v>
      </c>
      <c r="D16" s="167"/>
      <c r="E16" s="582">
        <v>0</v>
      </c>
      <c r="F16" s="227" t="s">
        <v>431</v>
      </c>
      <c r="G16" s="242">
        <v>0.21357456916688267</v>
      </c>
      <c r="H16" s="1576">
        <f t="shared" si="0"/>
        <v>0</v>
      </c>
      <c r="I16" s="232"/>
      <c r="J16" s="460"/>
      <c r="L16" s="198"/>
      <c r="N16" s="258"/>
      <c r="O16" s="368"/>
      <c r="P16" s="110"/>
    </row>
    <row r="17" spans="1:16" ht="15.6" customHeight="1">
      <c r="A17" s="652"/>
      <c r="B17" s="100" t="s">
        <v>50</v>
      </c>
      <c r="C17" s="167" t="s">
        <v>332</v>
      </c>
      <c r="D17" s="167"/>
      <c r="E17" s="582">
        <v>2407793</v>
      </c>
      <c r="F17" s="227" t="s">
        <v>431</v>
      </c>
      <c r="G17" s="242">
        <v>0.21357456916688267</v>
      </c>
      <c r="H17" s="1576">
        <f t="shared" si="0"/>
        <v>514243.35261803592</v>
      </c>
      <c r="I17" s="232"/>
      <c r="J17" s="460"/>
      <c r="L17" s="198"/>
      <c r="N17" s="258"/>
      <c r="O17" s="368"/>
      <c r="P17" s="110"/>
    </row>
    <row r="18" spans="1:16" ht="15.6" customHeight="1">
      <c r="A18" s="652"/>
      <c r="B18" s="100" t="s">
        <v>990</v>
      </c>
      <c r="C18" s="167" t="s">
        <v>322</v>
      </c>
      <c r="D18" s="167"/>
      <c r="E18" s="582">
        <v>-109796417</v>
      </c>
      <c r="F18" s="227" t="s">
        <v>431</v>
      </c>
      <c r="G18" s="242">
        <v>0.21357456916688267</v>
      </c>
      <c r="H18" s="1576">
        <f t="shared" si="0"/>
        <v>-23449722.456842393</v>
      </c>
      <c r="I18" s="232"/>
      <c r="J18" s="460"/>
      <c r="L18" s="198"/>
      <c r="N18" s="258"/>
      <c r="O18" s="368"/>
      <c r="P18" s="110"/>
    </row>
    <row r="19" spans="1:16" ht="15.6" customHeight="1" thickBot="1">
      <c r="A19" s="652"/>
      <c r="B19" s="100"/>
      <c r="C19" s="167"/>
      <c r="D19" s="167"/>
      <c r="E19" s="1568">
        <f>SUM(E14:E18)</f>
        <v>143642439</v>
      </c>
      <c r="F19" s="232"/>
      <c r="G19" s="232"/>
      <c r="H19" s="1577">
        <f>SUM(H14:H18)</f>
        <v>30678372.023505226</v>
      </c>
      <c r="I19" s="232"/>
      <c r="J19" s="460"/>
      <c r="L19" s="198"/>
      <c r="N19" s="258"/>
      <c r="O19" s="368"/>
      <c r="P19" s="110"/>
    </row>
    <row r="20" spans="1:16" ht="15.6" customHeight="1" thickTop="1">
      <c r="A20" s="652"/>
      <c r="B20" s="100"/>
      <c r="C20" s="167"/>
      <c r="D20" s="167"/>
      <c r="E20" s="582"/>
      <c r="F20" s="232"/>
      <c r="G20" s="232"/>
      <c r="H20" s="582"/>
      <c r="I20" s="232"/>
      <c r="J20" s="460"/>
      <c r="L20" s="198"/>
      <c r="N20" s="258"/>
      <c r="O20" s="368"/>
      <c r="P20" s="110"/>
    </row>
    <row r="21" spans="1:16" ht="15.6" customHeight="1">
      <c r="A21" s="652"/>
      <c r="B21" s="100"/>
      <c r="C21" s="167"/>
      <c r="D21" s="167"/>
      <c r="E21" s="582"/>
      <c r="F21" s="232"/>
      <c r="G21" s="232"/>
      <c r="H21" s="582"/>
      <c r="I21" s="232"/>
      <c r="J21" s="460"/>
      <c r="L21" s="198"/>
      <c r="N21" s="258"/>
      <c r="O21" s="368"/>
      <c r="P21" s="110"/>
    </row>
    <row r="22" spans="1:16" ht="15.6" customHeight="1">
      <c r="A22" s="652"/>
      <c r="B22" s="100"/>
      <c r="C22" s="167"/>
      <c r="D22" s="167"/>
      <c r="E22" s="582"/>
      <c r="F22" s="232"/>
      <c r="G22" s="232"/>
      <c r="H22" s="582"/>
      <c r="I22" s="232"/>
      <c r="J22" s="460"/>
      <c r="L22" s="198"/>
      <c r="N22" s="258"/>
      <c r="O22" s="368"/>
      <c r="P22" s="110"/>
    </row>
    <row r="23" spans="1:16" ht="15.6" customHeight="1">
      <c r="A23" s="100"/>
      <c r="B23" s="100"/>
      <c r="C23" s="100"/>
      <c r="D23" s="100"/>
      <c r="E23" s="100"/>
      <c r="F23" s="232"/>
      <c r="G23" s="232"/>
      <c r="H23" s="230"/>
      <c r="I23" s="232"/>
      <c r="J23" s="460"/>
      <c r="N23" s="208"/>
      <c r="O23" s="368"/>
      <c r="P23" s="110"/>
    </row>
    <row r="24" spans="1:16" ht="15.6" customHeight="1">
      <c r="A24" s="609"/>
      <c r="B24" s="238" t="s">
        <v>400</v>
      </c>
      <c r="C24" s="167"/>
      <c r="D24" s="167"/>
      <c r="E24" s="582"/>
      <c r="F24" s="232"/>
      <c r="G24" s="232"/>
      <c r="H24" s="230"/>
      <c r="I24" s="232"/>
      <c r="J24" s="460"/>
      <c r="N24" s="208"/>
      <c r="O24" s="110"/>
      <c r="P24" s="110"/>
    </row>
    <row r="25" spans="1:16" ht="15.6" customHeight="1">
      <c r="A25" s="100"/>
      <c r="B25" s="100" t="s">
        <v>843</v>
      </c>
      <c r="C25" s="191" t="s">
        <v>992</v>
      </c>
      <c r="D25" s="167"/>
      <c r="E25" s="582"/>
      <c r="F25" s="603"/>
      <c r="G25" s="701"/>
      <c r="H25" s="241"/>
      <c r="I25" s="232"/>
      <c r="J25" s="460"/>
      <c r="N25" s="208"/>
      <c r="O25" s="110"/>
      <c r="P25" s="110"/>
    </row>
    <row r="26" spans="1:16" ht="15.6" customHeight="1">
      <c r="A26" s="100"/>
      <c r="B26" s="100"/>
      <c r="C26" s="100" t="s">
        <v>993</v>
      </c>
      <c r="D26" s="167"/>
      <c r="E26" s="582"/>
      <c r="F26" s="603"/>
      <c r="G26" s="701"/>
      <c r="H26" s="241"/>
      <c r="I26" s="232"/>
      <c r="J26" s="460"/>
      <c r="N26" s="208"/>
      <c r="O26" s="110"/>
      <c r="P26" s="110"/>
    </row>
    <row r="27" spans="1:16" ht="15.6" customHeight="1">
      <c r="A27" s="100"/>
      <c r="B27" s="100"/>
      <c r="C27" s="191"/>
      <c r="D27" s="167"/>
      <c r="E27" s="582"/>
      <c r="F27" s="603"/>
      <c r="G27" s="701"/>
      <c r="H27" s="241"/>
      <c r="I27" s="232"/>
      <c r="J27" s="460"/>
      <c r="N27" s="208"/>
      <c r="O27" s="110"/>
      <c r="P27" s="110"/>
    </row>
    <row r="28" spans="1:16" ht="15.6" customHeight="1">
      <c r="A28" s="100"/>
      <c r="B28" s="100"/>
      <c r="C28" s="191"/>
      <c r="D28" s="167"/>
      <c r="E28" s="582"/>
      <c r="F28" s="603"/>
      <c r="G28" s="701"/>
      <c r="H28" s="241"/>
      <c r="I28" s="232"/>
      <c r="J28" s="460"/>
      <c r="N28" s="208"/>
      <c r="O28" s="110"/>
      <c r="P28" s="110"/>
    </row>
    <row r="29" spans="1:16" ht="15.6" customHeight="1">
      <c r="A29" s="100"/>
      <c r="B29" s="100"/>
      <c r="C29" s="191"/>
      <c r="D29" s="167"/>
      <c r="E29" s="582"/>
      <c r="F29" s="603"/>
      <c r="G29" s="701"/>
      <c r="H29" s="241"/>
      <c r="I29" s="232"/>
      <c r="J29" s="460"/>
      <c r="N29" s="208"/>
      <c r="O29" s="110"/>
      <c r="P29" s="110"/>
    </row>
    <row r="30" spans="1:16" ht="15.6" customHeight="1">
      <c r="A30" s="100"/>
      <c r="B30" s="639"/>
      <c r="C30" s="640"/>
      <c r="D30" s="640"/>
      <c r="E30" s="641"/>
      <c r="F30" s="702"/>
      <c r="G30" s="703"/>
      <c r="H30" s="704"/>
      <c r="I30" s="705"/>
      <c r="J30" s="460"/>
      <c r="N30" s="208"/>
      <c r="O30" s="110"/>
      <c r="P30" s="110"/>
    </row>
    <row r="31" spans="1:16" ht="15.6" customHeight="1">
      <c r="A31" s="100"/>
      <c r="B31" s="656"/>
      <c r="C31" s="167"/>
      <c r="D31" s="167"/>
      <c r="E31" s="582"/>
      <c r="F31" s="603"/>
      <c r="G31" s="701"/>
      <c r="H31" s="241"/>
      <c r="I31" s="644"/>
      <c r="J31" s="460"/>
      <c r="N31" s="208"/>
      <c r="O31" s="110"/>
      <c r="P31" s="110"/>
    </row>
    <row r="32" spans="1:16" ht="15.6" customHeight="1">
      <c r="A32" s="706"/>
      <c r="B32" s="656"/>
      <c r="C32" s="167"/>
      <c r="D32" s="167"/>
      <c r="E32" s="582"/>
      <c r="F32" s="603"/>
      <c r="G32" s="701"/>
      <c r="H32" s="241"/>
      <c r="I32" s="644"/>
      <c r="J32" s="460"/>
      <c r="N32" s="208"/>
      <c r="O32" s="110"/>
      <c r="P32" s="110"/>
    </row>
    <row r="33" spans="1:16" ht="15.6" customHeight="1">
      <c r="A33" s="609"/>
      <c r="B33" s="656"/>
      <c r="C33" s="167"/>
      <c r="D33" s="167"/>
      <c r="E33" s="582"/>
      <c r="F33" s="603"/>
      <c r="G33" s="701"/>
      <c r="H33" s="241"/>
      <c r="I33" s="644"/>
      <c r="J33" s="460"/>
      <c r="N33" s="208"/>
      <c r="O33" s="110"/>
      <c r="P33" s="110"/>
    </row>
    <row r="34" spans="1:16" ht="15.6" customHeight="1">
      <c r="A34" s="100"/>
      <c r="B34" s="656"/>
      <c r="C34" s="167"/>
      <c r="D34" s="167"/>
      <c r="E34" s="582"/>
      <c r="F34" s="603"/>
      <c r="G34" s="701"/>
      <c r="H34" s="241"/>
      <c r="I34" s="644"/>
      <c r="J34" s="460"/>
      <c r="N34" s="208"/>
      <c r="O34" s="110"/>
      <c r="P34" s="110"/>
    </row>
    <row r="35" spans="1:16" ht="15.6" customHeight="1">
      <c r="A35" s="100"/>
      <c r="B35" s="656"/>
      <c r="C35" s="707"/>
      <c r="D35" s="167"/>
      <c r="E35" s="582"/>
      <c r="F35" s="232"/>
      <c r="G35" s="232"/>
      <c r="H35" s="582"/>
      <c r="I35" s="644"/>
      <c r="J35" s="460"/>
      <c r="N35" s="208"/>
      <c r="O35" s="110"/>
      <c r="P35" s="110"/>
    </row>
    <row r="36" spans="1:16" ht="15.6" customHeight="1">
      <c r="A36" s="100"/>
      <c r="B36" s="656"/>
      <c r="C36" s="167"/>
      <c r="D36" s="167"/>
      <c r="E36" s="582"/>
      <c r="F36" s="232"/>
      <c r="G36" s="232"/>
      <c r="H36" s="230"/>
      <c r="I36" s="644"/>
      <c r="J36" s="460"/>
      <c r="N36" s="258"/>
      <c r="O36" s="368"/>
      <c r="P36" s="110"/>
    </row>
    <row r="37" spans="1:16" ht="15.6" customHeight="1">
      <c r="A37" s="652"/>
      <c r="B37" s="708"/>
      <c r="C37" s="189"/>
      <c r="D37" s="189"/>
      <c r="E37" s="709"/>
      <c r="F37" s="622"/>
      <c r="G37" s="622"/>
      <c r="H37" s="621"/>
      <c r="I37" s="794"/>
      <c r="J37" s="460"/>
      <c r="N37" s="258"/>
      <c r="O37" s="368"/>
      <c r="P37" s="110"/>
    </row>
    <row r="38" spans="1:16" ht="15.6" customHeight="1">
      <c r="A38" s="191"/>
      <c r="B38" s="100"/>
      <c r="C38" s="167"/>
      <c r="D38" s="167"/>
      <c r="E38" s="582"/>
      <c r="F38" s="232"/>
      <c r="G38" s="232"/>
      <c r="H38" s="230"/>
      <c r="I38" s="232"/>
      <c r="J38" s="460"/>
      <c r="N38" s="208"/>
      <c r="O38" s="368"/>
      <c r="P38" s="110"/>
    </row>
    <row r="39" spans="1:16" ht="15.6" customHeight="1">
      <c r="A39" s="191"/>
      <c r="B39" s="100"/>
      <c r="C39" s="167"/>
      <c r="D39" s="167"/>
      <c r="E39" s="582"/>
      <c r="F39" s="603"/>
      <c r="G39" s="701"/>
      <c r="H39" s="241"/>
      <c r="I39" s="167"/>
      <c r="J39" s="710"/>
      <c r="N39" s="208"/>
      <c r="O39" s="368"/>
      <c r="P39" s="110"/>
    </row>
    <row r="40" spans="1:16" ht="15.6" customHeight="1">
      <c r="A40" s="100"/>
      <c r="B40" s="100"/>
      <c r="C40" s="167"/>
      <c r="D40" s="167"/>
      <c r="E40" s="582"/>
      <c r="F40" s="603"/>
      <c r="G40" s="701"/>
      <c r="H40" s="241"/>
      <c r="I40" s="232"/>
      <c r="J40" s="460"/>
      <c r="N40" s="208"/>
      <c r="O40" s="368"/>
      <c r="P40" s="110"/>
    </row>
    <row r="41" spans="1:16" ht="15.6" customHeight="1">
      <c r="A41" s="212"/>
      <c r="B41" s="110"/>
      <c r="C41" s="204"/>
      <c r="D41" s="204"/>
      <c r="E41" s="221"/>
      <c r="F41" s="232"/>
      <c r="G41" s="232"/>
      <c r="H41" s="230"/>
      <c r="I41" s="232"/>
      <c r="J41" s="460"/>
      <c r="N41" s="208"/>
      <c r="O41" s="368"/>
      <c r="P41" s="110"/>
    </row>
    <row r="42" spans="1:16" ht="15.6" customHeight="1">
      <c r="A42" s="203"/>
      <c r="B42" s="110"/>
      <c r="C42" s="204"/>
      <c r="D42" s="204"/>
      <c r="E42" s="221"/>
      <c r="F42" s="232"/>
      <c r="G42" s="232"/>
      <c r="H42" s="230"/>
      <c r="I42" s="232"/>
      <c r="J42" s="710"/>
      <c r="N42" s="208"/>
      <c r="O42" s="368"/>
      <c r="P42" s="110"/>
    </row>
    <row r="43" spans="1:16" ht="15.6" customHeight="1">
      <c r="A43" s="109"/>
      <c r="B43" s="110"/>
      <c r="C43" s="204"/>
      <c r="D43" s="204"/>
      <c r="E43" s="221"/>
      <c r="F43" s="232"/>
      <c r="G43" s="232"/>
      <c r="H43" s="230"/>
      <c r="I43" s="232"/>
      <c r="J43" s="710"/>
      <c r="N43" s="208"/>
      <c r="O43" s="368"/>
      <c r="P43" s="110"/>
    </row>
    <row r="44" spans="1:16" ht="15.6" customHeight="1">
      <c r="A44" s="652"/>
      <c r="B44" s="100"/>
      <c r="C44" s="167"/>
      <c r="D44" s="167"/>
      <c r="E44" s="582"/>
      <c r="F44" s="232"/>
      <c r="G44" s="232"/>
      <c r="H44" s="230"/>
      <c r="I44" s="232"/>
      <c r="J44" s="460"/>
      <c r="N44" s="208"/>
      <c r="O44" s="368"/>
      <c r="P44" s="110"/>
    </row>
    <row r="45" spans="1:16" ht="15.6" customHeight="1">
      <c r="A45" s="652"/>
      <c r="B45" s="100"/>
      <c r="C45" s="167"/>
      <c r="D45" s="167"/>
      <c r="E45" s="711"/>
      <c r="F45" s="232"/>
      <c r="G45" s="232"/>
      <c r="H45" s="230"/>
      <c r="I45" s="232"/>
      <c r="J45" s="710"/>
      <c r="N45" s="110"/>
      <c r="O45" s="110"/>
      <c r="P45" s="110"/>
    </row>
    <row r="46" spans="1:16" ht="15.6" customHeight="1">
      <c r="A46" s="230"/>
      <c r="B46" s="230"/>
      <c r="C46" s="232"/>
      <c r="D46" s="232"/>
      <c r="E46" s="230"/>
      <c r="F46" s="232"/>
      <c r="G46" s="232"/>
      <c r="H46" s="230"/>
      <c r="I46" s="232"/>
      <c r="J46" s="710"/>
      <c r="N46" s="110"/>
      <c r="O46" s="110"/>
      <c r="P46" s="110"/>
    </row>
    <row r="47" spans="1:16" s="110" customFormat="1" ht="15.6" customHeight="1">
      <c r="A47" s="230"/>
      <c r="B47" s="230"/>
      <c r="C47" s="232"/>
      <c r="D47" s="232"/>
      <c r="E47" s="230"/>
      <c r="F47" s="232"/>
      <c r="G47" s="232"/>
      <c r="H47" s="230"/>
      <c r="I47" s="232"/>
      <c r="J47" s="710"/>
    </row>
    <row r="48" spans="1:16" s="110" customFormat="1" ht="15.6" customHeight="1">
      <c r="A48" s="230"/>
      <c r="B48" s="230"/>
      <c r="C48" s="232"/>
      <c r="D48" s="232"/>
      <c r="E48" s="230"/>
      <c r="F48" s="232"/>
      <c r="G48" s="232"/>
      <c r="H48" s="230"/>
      <c r="I48" s="232"/>
      <c r="J48" s="380"/>
    </row>
    <row r="49" spans="1:10" s="110" customFormat="1" ht="15.6" customHeight="1">
      <c r="A49" s="230"/>
      <c r="B49" s="230"/>
      <c r="C49" s="232"/>
      <c r="D49" s="232"/>
      <c r="E49" s="230"/>
      <c r="F49" s="232"/>
      <c r="G49" s="232"/>
      <c r="H49" s="230"/>
      <c r="I49" s="232"/>
      <c r="J49" s="380"/>
    </row>
    <row r="50" spans="1:10" s="110" customFormat="1" ht="15.6" customHeight="1">
      <c r="A50" s="279"/>
      <c r="B50" s="235"/>
      <c r="C50" s="228"/>
      <c r="D50" s="228"/>
      <c r="E50" s="712"/>
      <c r="F50" s="713"/>
      <c r="G50" s="714"/>
      <c r="H50" s="715"/>
      <c r="I50" s="713"/>
      <c r="J50" s="380"/>
    </row>
    <row r="51" spans="1:10" s="110" customFormat="1" ht="15.6" customHeight="1">
      <c r="A51" s="235"/>
      <c r="B51" s="235"/>
      <c r="C51" s="228"/>
      <c r="D51" s="228"/>
      <c r="E51" s="716"/>
      <c r="F51" s="713"/>
      <c r="G51" s="714"/>
      <c r="H51" s="715"/>
      <c r="I51" s="228"/>
      <c r="J51" s="380"/>
    </row>
    <row r="52" spans="1:10" s="110" customFormat="1" ht="15.6" customHeight="1">
      <c r="A52" s="279"/>
      <c r="B52" s="235"/>
      <c r="C52" s="228"/>
      <c r="D52" s="228"/>
      <c r="E52" s="712"/>
      <c r="F52" s="713"/>
      <c r="G52" s="714"/>
      <c r="H52" s="715"/>
      <c r="I52" s="228"/>
      <c r="J52" s="380"/>
    </row>
    <row r="53" spans="1:10" s="110" customFormat="1" ht="15.6" customHeight="1">
      <c r="B53" s="235"/>
      <c r="C53" s="228"/>
      <c r="D53" s="228"/>
      <c r="E53" s="712"/>
      <c r="F53" s="713"/>
      <c r="G53" s="714"/>
      <c r="H53" s="715"/>
      <c r="I53" s="228"/>
      <c r="J53" s="380"/>
    </row>
    <row r="54" spans="1:10" s="110" customFormat="1" ht="15.6" customHeight="1">
      <c r="A54" s="238"/>
      <c r="B54" s="235"/>
      <c r="C54" s="228"/>
      <c r="D54" s="228"/>
      <c r="E54" s="712"/>
      <c r="F54" s="228"/>
      <c r="G54" s="714"/>
      <c r="H54" s="715"/>
      <c r="I54" s="228"/>
      <c r="J54" s="380"/>
    </row>
    <row r="55" spans="1:10" s="110" customFormat="1" ht="15.6" customHeight="1">
      <c r="A55" s="235"/>
      <c r="B55" s="235"/>
      <c r="C55" s="228"/>
      <c r="D55" s="228"/>
      <c r="E55" s="235"/>
      <c r="F55" s="228"/>
      <c r="G55" s="228"/>
      <c r="H55" s="228"/>
      <c r="I55" s="228"/>
      <c r="J55" s="204"/>
    </row>
    <row r="56" spans="1:10" s="110" customFormat="1" ht="15.6" customHeight="1">
      <c r="A56" s="238"/>
      <c r="B56" s="235"/>
      <c r="C56" s="228"/>
      <c r="D56" s="228"/>
      <c r="E56" s="235"/>
      <c r="F56" s="228"/>
      <c r="G56" s="228"/>
      <c r="H56" s="228"/>
      <c r="I56" s="228"/>
    </row>
    <row r="57" spans="1:10" s="110" customFormat="1" ht="15.6" customHeight="1">
      <c r="A57" s="235"/>
      <c r="B57" s="235"/>
      <c r="C57" s="228"/>
      <c r="D57" s="228"/>
      <c r="E57" s="235"/>
      <c r="F57" s="228"/>
      <c r="G57" s="228"/>
      <c r="H57" s="228"/>
      <c r="I57" s="228"/>
    </row>
    <row r="58" spans="1:10" s="110" customFormat="1" ht="15.6" customHeight="1">
      <c r="A58" s="235"/>
      <c r="B58" s="235"/>
      <c r="C58" s="228"/>
      <c r="D58" s="228"/>
      <c r="E58" s="235"/>
      <c r="F58" s="228"/>
      <c r="G58" s="228"/>
      <c r="H58" s="228"/>
      <c r="I58" s="228"/>
    </row>
    <row r="59" spans="1:10" s="110" customFormat="1" ht="15.6" customHeight="1">
      <c r="A59" s="235"/>
      <c r="B59" s="235"/>
      <c r="C59" s="228"/>
      <c r="D59" s="228"/>
      <c r="E59" s="235"/>
      <c r="F59" s="228"/>
      <c r="G59" s="228"/>
      <c r="H59" s="235"/>
      <c r="I59" s="228"/>
    </row>
    <row r="60" spans="1:10" s="110" customFormat="1" ht="15.6" customHeight="1">
      <c r="A60" s="235"/>
      <c r="B60" s="235"/>
      <c r="C60" s="228"/>
      <c r="D60" s="228"/>
      <c r="E60" s="589"/>
      <c r="F60" s="228"/>
      <c r="G60" s="228"/>
      <c r="H60" s="235"/>
      <c r="I60" s="228"/>
    </row>
    <row r="61" spans="1:10" s="110" customFormat="1" ht="15.6" customHeight="1">
      <c r="A61" s="235"/>
      <c r="B61" s="235"/>
      <c r="C61" s="228"/>
      <c r="D61" s="228"/>
      <c r="E61" s="235"/>
      <c r="F61" s="228"/>
      <c r="G61" s="228"/>
      <c r="H61" s="235"/>
      <c r="I61" s="228"/>
    </row>
    <row r="62" spans="1:10" s="110" customFormat="1" ht="15.6" customHeight="1">
      <c r="A62" s="235"/>
      <c r="B62" s="235"/>
      <c r="C62" s="228"/>
      <c r="D62" s="228"/>
      <c r="E62" s="235"/>
      <c r="F62" s="228"/>
      <c r="G62" s="228"/>
      <c r="H62" s="235"/>
      <c r="I62" s="228"/>
    </row>
    <row r="63" spans="1:10" customFormat="1" ht="15.6" customHeight="1"/>
    <row r="64" spans="1:10" customFormat="1" ht="15.6" customHeight="1"/>
    <row r="65" customFormat="1" ht="15.6" customHeight="1"/>
    <row r="66" customFormat="1" ht="15.6" customHeight="1"/>
    <row r="67" s="807" customFormat="1" ht="15.6" customHeight="1"/>
    <row r="68" customFormat="1" ht="15.6" customHeight="1"/>
    <row r="69" customFormat="1" ht="15.6" customHeight="1"/>
    <row r="70" customFormat="1" ht="15.6" customHeight="1"/>
    <row r="71" customFormat="1" ht="15.6" customHeight="1"/>
    <row r="72" customFormat="1" ht="15.6" customHeight="1"/>
    <row r="73" customFormat="1" ht="15.6" customHeight="1"/>
    <row r="74" customFormat="1" ht="15.6" customHeight="1"/>
    <row r="75" customFormat="1" ht="15.6" customHeight="1"/>
    <row r="76" customFormat="1" ht="15.6" customHeight="1"/>
    <row r="77" customFormat="1" ht="15.6" customHeight="1"/>
    <row r="78" customFormat="1" ht="15.6" customHeight="1"/>
    <row r="79" customFormat="1" ht="15.6" customHeight="1"/>
    <row r="80" customFormat="1" ht="15.6" customHeight="1"/>
    <row r="81" customFormat="1" ht="15.6" customHeight="1"/>
    <row r="82" customFormat="1" ht="15.6" customHeight="1"/>
    <row r="83" customFormat="1" ht="15.6" customHeight="1"/>
    <row r="84" customFormat="1" ht="15.6" customHeight="1"/>
    <row r="85" customFormat="1" ht="15.6" customHeight="1"/>
    <row r="86" customFormat="1" ht="15.6" customHeight="1"/>
    <row r="87" customFormat="1" ht="15.6" customHeight="1"/>
    <row r="88" customFormat="1" ht="15.6" customHeight="1"/>
    <row r="89" customFormat="1" ht="15.6" customHeight="1"/>
    <row r="90" customFormat="1" ht="15.6" customHeight="1"/>
    <row r="91" customFormat="1" ht="15.6" customHeight="1"/>
    <row r="92" customFormat="1" ht="15.6" customHeight="1"/>
    <row r="93" customFormat="1" ht="15.6" customHeight="1"/>
    <row r="94" customFormat="1" ht="15.6" customHeight="1"/>
    <row r="95" customFormat="1" ht="15.6" customHeight="1"/>
    <row r="96" customFormat="1" ht="15.6" customHeight="1"/>
    <row r="97" customFormat="1" ht="15.6" customHeight="1"/>
    <row r="98" customFormat="1" ht="15.6" customHeight="1"/>
    <row r="99" customFormat="1" ht="15.6" customHeight="1"/>
    <row r="100" customFormat="1" ht="15.6" customHeight="1"/>
    <row r="101" customFormat="1" ht="15.6" customHeight="1"/>
    <row r="102" customFormat="1" ht="15.6" customHeight="1"/>
    <row r="103" customFormat="1" ht="15.6" customHeight="1"/>
    <row r="104" customFormat="1" ht="15.6" customHeight="1"/>
    <row r="105" customFormat="1" ht="15.6" customHeight="1"/>
    <row r="106" customFormat="1" ht="15.6" customHeight="1"/>
    <row r="107" customFormat="1" ht="15.6" customHeight="1"/>
    <row r="108" customFormat="1" ht="15.6" customHeight="1"/>
    <row r="109" customFormat="1" ht="15.6" customHeight="1"/>
    <row r="110" customFormat="1" ht="15.6" customHeight="1"/>
    <row r="111" customFormat="1" ht="15.6" customHeight="1"/>
    <row r="112" customFormat="1" ht="15.6" customHeight="1"/>
    <row r="113" customFormat="1" ht="15.6" customHeight="1"/>
    <row r="114" customFormat="1" ht="15.6" customHeight="1"/>
    <row r="115" customFormat="1" ht="15.6" customHeight="1"/>
    <row r="116" customFormat="1" ht="15.6" customHeight="1"/>
    <row r="117" customFormat="1" ht="15.6" customHeight="1"/>
    <row r="118" customFormat="1" ht="15.6" customHeight="1"/>
    <row r="119" customFormat="1" ht="15.6" customHeight="1"/>
    <row r="120" customFormat="1" ht="15.6" customHeight="1"/>
    <row r="121" customFormat="1" ht="15.6" customHeight="1"/>
    <row r="122" customFormat="1" ht="15.6" customHeight="1"/>
    <row r="123" customFormat="1" ht="15.6" customHeight="1"/>
    <row r="124" customFormat="1" ht="15.6" customHeight="1"/>
    <row r="125" customFormat="1" ht="15.6" customHeight="1"/>
    <row r="126" customFormat="1" ht="15.6" customHeight="1"/>
    <row r="127" customFormat="1" ht="15.6" customHeight="1"/>
    <row r="128" customFormat="1" ht="15.6" customHeight="1"/>
    <row r="129" customFormat="1" ht="15.6" customHeight="1"/>
    <row r="130" customFormat="1" ht="15.6" customHeight="1"/>
    <row r="131" customFormat="1" ht="15.6" customHeight="1"/>
    <row r="132" customFormat="1" ht="15.6" customHeight="1"/>
    <row r="133" customFormat="1" ht="15.6" customHeight="1"/>
    <row r="134" customFormat="1" ht="15.6" customHeight="1"/>
    <row r="135" customFormat="1" ht="15.6" customHeight="1"/>
    <row r="136" customFormat="1" ht="15.6" customHeight="1"/>
    <row r="137" customFormat="1" ht="15.6" customHeight="1"/>
    <row r="138" customFormat="1" ht="15.6" customHeight="1"/>
    <row r="139" customFormat="1" ht="15.6" customHeight="1"/>
    <row r="140" customFormat="1" ht="15.6" customHeight="1"/>
    <row r="141" customFormat="1" ht="15.6" customHeight="1"/>
    <row r="142" customFormat="1" ht="15.6" customHeight="1"/>
    <row r="143" customFormat="1" ht="15.6" customHeight="1"/>
    <row r="144" customFormat="1" ht="15.6" customHeight="1"/>
    <row r="145" customFormat="1" ht="15.6" customHeight="1"/>
    <row r="146" customFormat="1" ht="15.6" customHeight="1"/>
    <row r="147" customFormat="1" ht="15.6" customHeight="1"/>
    <row r="148" customFormat="1" ht="15.6" customHeight="1"/>
    <row r="149" customFormat="1" ht="15.6" customHeight="1"/>
    <row r="150" customFormat="1" ht="15.6" customHeight="1"/>
    <row r="151" customFormat="1" ht="15.6" customHeight="1"/>
    <row r="152" customFormat="1" ht="15.6" customHeight="1"/>
    <row r="153" customFormat="1" ht="15.6" customHeight="1"/>
    <row r="154" customFormat="1" ht="15.6" customHeight="1"/>
    <row r="155" customFormat="1" ht="15.6" customHeight="1"/>
    <row r="156" customFormat="1" ht="15.6" customHeight="1"/>
    <row r="157" customFormat="1" ht="15.6" customHeight="1"/>
    <row r="158" customFormat="1" ht="15.6" customHeight="1"/>
    <row r="159" customFormat="1" ht="15.6" customHeight="1"/>
    <row r="160" customFormat="1" ht="15.6" customHeight="1"/>
    <row r="161" customFormat="1" ht="15.6" customHeight="1"/>
    <row r="162" customFormat="1" ht="15.6" customHeight="1"/>
    <row r="163" customFormat="1" ht="15.6" customHeight="1"/>
    <row r="164" customFormat="1" ht="15.6" customHeight="1"/>
    <row r="165" customFormat="1" ht="15.6" customHeight="1"/>
    <row r="166" customFormat="1" ht="15.6" customHeight="1"/>
    <row r="167" customFormat="1" ht="15.6" customHeight="1"/>
    <row r="168" customFormat="1" ht="15.6" customHeight="1"/>
    <row r="169" customFormat="1" ht="15.6" customHeight="1"/>
    <row r="170" customFormat="1" ht="15.6" customHeight="1"/>
    <row r="171" customFormat="1" ht="15.6" customHeight="1"/>
    <row r="172" customFormat="1" ht="15.6" customHeight="1"/>
    <row r="173" customFormat="1" ht="15.6" customHeight="1"/>
    <row r="174" customFormat="1" ht="15.6" customHeight="1"/>
    <row r="175" customFormat="1" ht="15.6" customHeight="1"/>
    <row r="176" customFormat="1" ht="15.6" customHeight="1"/>
    <row r="177" spans="4:4" customFormat="1" ht="15.6" customHeight="1"/>
    <row r="178" spans="4:4" s="110" customFormat="1" ht="15.6" customHeight="1">
      <c r="D178" s="355">
        <v>519</v>
      </c>
    </row>
    <row r="179" spans="4:4" s="110" customFormat="1" ht="15.6" customHeight="1">
      <c r="D179" s="355">
        <v>520</v>
      </c>
    </row>
    <row r="180" spans="4:4" s="110" customFormat="1" ht="15.6" customHeight="1">
      <c r="D180" s="355">
        <v>523</v>
      </c>
    </row>
    <row r="181" spans="4:4" s="110" customFormat="1" ht="15.6" customHeight="1">
      <c r="D181" s="355">
        <v>524</v>
      </c>
    </row>
    <row r="182" spans="4:4" s="110" customFormat="1" ht="15.6" customHeight="1">
      <c r="D182" s="355">
        <v>528</v>
      </c>
    </row>
    <row r="183" spans="4:4" s="110" customFormat="1" ht="15.6" customHeight="1">
      <c r="D183" s="355">
        <v>529</v>
      </c>
    </row>
    <row r="184" spans="4:4" s="110" customFormat="1" ht="15.6" customHeight="1">
      <c r="D184" s="355">
        <v>530</v>
      </c>
    </row>
    <row r="185" spans="4:4" s="110" customFormat="1" ht="15.6" customHeight="1">
      <c r="D185" s="355">
        <v>531</v>
      </c>
    </row>
    <row r="186" spans="4:4" s="110" customFormat="1" ht="15.6" customHeight="1">
      <c r="D186" s="355">
        <v>532</v>
      </c>
    </row>
    <row r="187" spans="4:4" s="110" customFormat="1" ht="15.6" customHeight="1">
      <c r="D187" s="355">
        <v>535</v>
      </c>
    </row>
    <row r="188" spans="4:4" s="110" customFormat="1" ht="15.6" customHeight="1">
      <c r="D188" s="355">
        <v>536</v>
      </c>
    </row>
    <row r="189" spans="4:4" s="110" customFormat="1" ht="15.6" customHeight="1">
      <c r="D189" s="355">
        <v>537</v>
      </c>
    </row>
    <row r="190" spans="4:4" s="110" customFormat="1" ht="15.6" customHeight="1">
      <c r="D190" s="355">
        <v>538</v>
      </c>
    </row>
    <row r="191" spans="4:4" s="110" customFormat="1" ht="15.6" customHeight="1">
      <c r="D191" s="355">
        <v>539</v>
      </c>
    </row>
    <row r="192" spans="4:4" s="110" customFormat="1" ht="15.6" customHeight="1">
      <c r="D192" s="355">
        <v>540</v>
      </c>
    </row>
    <row r="193" spans="4:4" s="110" customFormat="1" ht="15.6" customHeight="1">
      <c r="D193" s="355">
        <v>541</v>
      </c>
    </row>
    <row r="194" spans="4:4" s="110" customFormat="1" ht="15.6" customHeight="1">
      <c r="D194" s="355">
        <v>542</v>
      </c>
    </row>
    <row r="195" spans="4:4" ht="15.6" customHeight="1">
      <c r="D195" s="165">
        <v>543</v>
      </c>
    </row>
    <row r="196" spans="4:4" ht="15.6" customHeight="1">
      <c r="D196" s="165">
        <v>544</v>
      </c>
    </row>
    <row r="197" spans="4:4" ht="15.6" customHeight="1">
      <c r="D197" s="165">
        <v>545</v>
      </c>
    </row>
    <row r="198" spans="4:4" ht="15.6" customHeight="1">
      <c r="D198" s="165">
        <v>546</v>
      </c>
    </row>
    <row r="199" spans="4:4" ht="15.6" customHeight="1">
      <c r="D199" s="165">
        <v>547</v>
      </c>
    </row>
    <row r="200" spans="4:4" ht="15.6" customHeight="1">
      <c r="D200" s="165">
        <v>548</v>
      </c>
    </row>
    <row r="201" spans="4:4" ht="15.6" customHeight="1">
      <c r="D201" s="165">
        <v>549</v>
      </c>
    </row>
    <row r="202" spans="4:4" ht="15.6" customHeight="1">
      <c r="D202" s="165">
        <v>550</v>
      </c>
    </row>
    <row r="203" spans="4:4" ht="15.6" customHeight="1">
      <c r="D203" s="165">
        <v>551</v>
      </c>
    </row>
    <row r="204" spans="4:4" ht="15.6" customHeight="1">
      <c r="D204" s="165">
        <v>552</v>
      </c>
    </row>
    <row r="205" spans="4:4" ht="15.6" customHeight="1">
      <c r="D205" s="165">
        <v>553</v>
      </c>
    </row>
    <row r="206" spans="4:4" ht="15.6" customHeight="1">
      <c r="D206" s="165">
        <v>554</v>
      </c>
    </row>
    <row r="207" spans="4:4" ht="15.6" customHeight="1">
      <c r="D207" s="165">
        <v>555</v>
      </c>
    </row>
    <row r="208" spans="4:4" ht="15.6" customHeight="1">
      <c r="D208" s="165">
        <v>556</v>
      </c>
    </row>
    <row r="209" spans="4:4" ht="15.6" customHeight="1">
      <c r="D209" s="165">
        <v>557</v>
      </c>
    </row>
    <row r="210" spans="4:4" ht="15.6" customHeight="1">
      <c r="D210" s="165">
        <v>560</v>
      </c>
    </row>
    <row r="211" spans="4:4" ht="15.6" customHeight="1">
      <c r="D211" s="165">
        <v>561</v>
      </c>
    </row>
    <row r="212" spans="4:4" ht="15.6" customHeight="1">
      <c r="D212" s="165">
        <v>562</v>
      </c>
    </row>
    <row r="213" spans="4:4" ht="15.6" customHeight="1">
      <c r="D213" s="165">
        <v>563</v>
      </c>
    </row>
    <row r="214" spans="4:4" ht="15.6" customHeight="1">
      <c r="D214" s="165">
        <v>564</v>
      </c>
    </row>
    <row r="215" spans="4:4" ht="15.6" customHeight="1">
      <c r="D215" s="165">
        <v>565</v>
      </c>
    </row>
    <row r="216" spans="4:4" ht="15.6" customHeight="1">
      <c r="D216" s="165">
        <v>566</v>
      </c>
    </row>
    <row r="217" spans="4:4" ht="15.6" customHeight="1">
      <c r="D217" s="165">
        <v>567</v>
      </c>
    </row>
    <row r="218" spans="4:4" ht="15.6" customHeight="1">
      <c r="D218" s="165">
        <v>568</v>
      </c>
    </row>
    <row r="219" spans="4:4" ht="15.6" customHeight="1">
      <c r="D219" s="165">
        <v>569</v>
      </c>
    </row>
    <row r="220" spans="4:4" ht="15.6" customHeight="1">
      <c r="D220" s="165">
        <v>570</v>
      </c>
    </row>
    <row r="221" spans="4:4" ht="15.6" customHeight="1">
      <c r="D221" s="165">
        <v>571</v>
      </c>
    </row>
    <row r="222" spans="4:4" ht="15.6" customHeight="1">
      <c r="D222" s="165">
        <v>572</v>
      </c>
    </row>
    <row r="223" spans="4:4" ht="15.6" customHeight="1">
      <c r="D223" s="165">
        <v>573</v>
      </c>
    </row>
    <row r="224" spans="4:4" ht="15.6" customHeight="1">
      <c r="D224" s="165">
        <v>580</v>
      </c>
    </row>
    <row r="225" spans="4:4" ht="15.6" customHeight="1">
      <c r="D225" s="165">
        <v>581</v>
      </c>
    </row>
    <row r="226" spans="4:4" ht="15.6" customHeight="1">
      <c r="D226" s="165">
        <v>582</v>
      </c>
    </row>
    <row r="227" spans="4:4" ht="15.6" customHeight="1">
      <c r="D227" s="165">
        <v>583</v>
      </c>
    </row>
    <row r="228" spans="4:4" ht="15.6" customHeight="1">
      <c r="D228" s="165">
        <v>584</v>
      </c>
    </row>
    <row r="229" spans="4:4" ht="15.6" customHeight="1">
      <c r="D229" s="165">
        <v>585</v>
      </c>
    </row>
    <row r="230" spans="4:4" ht="15.6" customHeight="1">
      <c r="D230" s="165">
        <v>586</v>
      </c>
    </row>
    <row r="231" spans="4:4" ht="15.6" customHeight="1">
      <c r="D231" s="165">
        <v>587</v>
      </c>
    </row>
    <row r="232" spans="4:4" ht="15.6" customHeight="1">
      <c r="D232" s="165">
        <v>588</v>
      </c>
    </row>
    <row r="233" spans="4:4" ht="15.6" customHeight="1">
      <c r="D233" s="165">
        <v>589</v>
      </c>
    </row>
    <row r="234" spans="4:4" ht="15.6" customHeight="1">
      <c r="D234" s="165">
        <v>590</v>
      </c>
    </row>
    <row r="235" spans="4:4" ht="15.6" customHeight="1">
      <c r="D235" s="165">
        <v>591</v>
      </c>
    </row>
    <row r="236" spans="4:4" ht="15.6" customHeight="1">
      <c r="D236" s="165">
        <v>592</v>
      </c>
    </row>
    <row r="237" spans="4:4" ht="15.6" customHeight="1">
      <c r="D237" s="165">
        <v>593</v>
      </c>
    </row>
    <row r="238" spans="4:4" ht="15.6" customHeight="1">
      <c r="D238" s="165">
        <v>594</v>
      </c>
    </row>
    <row r="239" spans="4:4" ht="15.6" customHeight="1">
      <c r="D239" s="165">
        <v>595</v>
      </c>
    </row>
    <row r="240" spans="4:4" ht="15.6" customHeight="1">
      <c r="D240" s="165">
        <v>596</v>
      </c>
    </row>
    <row r="241" spans="4:4" ht="15.6" customHeight="1">
      <c r="D241" s="165">
        <v>597</v>
      </c>
    </row>
    <row r="242" spans="4:4" ht="15.6" customHeight="1">
      <c r="D242" s="165">
        <v>598</v>
      </c>
    </row>
    <row r="243" spans="4:4" ht="15.6" customHeight="1">
      <c r="D243" s="165">
        <v>901</v>
      </c>
    </row>
    <row r="244" spans="4:4" ht="15.6" customHeight="1">
      <c r="D244" s="165">
        <v>902</v>
      </c>
    </row>
    <row r="245" spans="4:4" ht="15.6" customHeight="1">
      <c r="D245" s="165">
        <v>903</v>
      </c>
    </row>
    <row r="246" spans="4:4" ht="15.6" customHeight="1">
      <c r="D246" s="165">
        <v>904</v>
      </c>
    </row>
    <row r="247" spans="4:4" ht="15.6" customHeight="1">
      <c r="D247" s="165">
        <v>905</v>
      </c>
    </row>
    <row r="248" spans="4:4" ht="15.6" customHeight="1">
      <c r="D248" s="165">
        <v>907</v>
      </c>
    </row>
    <row r="249" spans="4:4" ht="15.6" customHeight="1">
      <c r="D249" s="165">
        <v>908</v>
      </c>
    </row>
    <row r="250" spans="4:4" ht="15.6" customHeight="1">
      <c r="D250" s="165">
        <v>909</v>
      </c>
    </row>
    <row r="251" spans="4:4" ht="15.6" customHeight="1">
      <c r="D251" s="165">
        <v>910</v>
      </c>
    </row>
    <row r="252" spans="4:4" ht="15.6" customHeight="1">
      <c r="D252" s="165">
        <v>911</v>
      </c>
    </row>
    <row r="253" spans="4:4" ht="15.6" customHeight="1">
      <c r="D253" s="165">
        <v>912</v>
      </c>
    </row>
    <row r="254" spans="4:4" ht="15.6" customHeight="1">
      <c r="D254" s="165">
        <v>913</v>
      </c>
    </row>
    <row r="255" spans="4:4" ht="15.6" customHeight="1">
      <c r="D255" s="165">
        <v>916</v>
      </c>
    </row>
    <row r="256" spans="4:4" ht="15.6" customHeight="1">
      <c r="D256" s="165">
        <v>920</v>
      </c>
    </row>
    <row r="257" spans="4:4" ht="15.6" customHeight="1">
      <c r="D257" s="165">
        <v>921</v>
      </c>
    </row>
    <row r="258" spans="4:4" ht="15.6" customHeight="1">
      <c r="D258" s="165">
        <v>922</v>
      </c>
    </row>
    <row r="259" spans="4:4" ht="15.6" customHeight="1">
      <c r="D259" s="165">
        <v>923</v>
      </c>
    </row>
    <row r="260" spans="4:4" ht="15.6" customHeight="1">
      <c r="D260" s="165">
        <v>924</v>
      </c>
    </row>
    <row r="261" spans="4:4" ht="15.6" customHeight="1">
      <c r="D261" s="165">
        <v>925</v>
      </c>
    </row>
    <row r="262" spans="4:4" ht="15.6" customHeight="1">
      <c r="D262" s="165">
        <v>926</v>
      </c>
    </row>
    <row r="263" spans="4:4" ht="15.6" customHeight="1">
      <c r="D263" s="165">
        <v>927</v>
      </c>
    </row>
    <row r="264" spans="4:4" ht="15.6" customHeight="1">
      <c r="D264" s="165">
        <v>928</v>
      </c>
    </row>
    <row r="265" spans="4:4" ht="15.6" customHeight="1">
      <c r="D265" s="165">
        <v>929</v>
      </c>
    </row>
    <row r="266" spans="4:4" ht="15.6" customHeight="1">
      <c r="D266" s="165">
        <v>930</v>
      </c>
    </row>
    <row r="267" spans="4:4" ht="15.6" customHeight="1">
      <c r="D267" s="165">
        <v>931</v>
      </c>
    </row>
    <row r="268" spans="4:4" ht="15.6" customHeight="1">
      <c r="D268" s="165">
        <v>935</v>
      </c>
    </row>
    <row r="269" spans="4:4" ht="15.6" customHeight="1">
      <c r="D269" s="165">
        <v>1869</v>
      </c>
    </row>
    <row r="270" spans="4:4" ht="15.6" customHeight="1">
      <c r="D270" s="165">
        <v>2281</v>
      </c>
    </row>
    <row r="271" spans="4:4" ht="15.6" customHeight="1">
      <c r="D271" s="165">
        <v>2282</v>
      </c>
    </row>
    <row r="272" spans="4:4" ht="15.6" customHeight="1">
      <c r="D272" s="165">
        <v>4118</v>
      </c>
    </row>
    <row r="273" spans="4:4" ht="15.6" customHeight="1">
      <c r="D273" s="165">
        <v>4194</v>
      </c>
    </row>
    <row r="274" spans="4:4" ht="15.6" customHeight="1">
      <c r="D274" s="165">
        <v>4311</v>
      </c>
    </row>
    <row r="275" spans="4:4" ht="15.6" customHeight="1">
      <c r="D275" s="165">
        <v>18221</v>
      </c>
    </row>
    <row r="276" spans="4:4" ht="15.6" customHeight="1">
      <c r="D276" s="165">
        <v>18222</v>
      </c>
    </row>
    <row r="277" spans="4:4" ht="15.6" customHeight="1">
      <c r="D277" s="165">
        <v>22842</v>
      </c>
    </row>
    <row r="278" spans="4:4" ht="15.6" customHeight="1">
      <c r="D278" s="165">
        <v>25316</v>
      </c>
    </row>
    <row r="279" spans="4:4" ht="15.6" customHeight="1">
      <c r="D279" s="165">
        <v>25317</v>
      </c>
    </row>
    <row r="280" spans="4:4" ht="15.6" customHeight="1">
      <c r="D280" s="165">
        <v>25318</v>
      </c>
    </row>
    <row r="281" spans="4:4" ht="15.6" customHeight="1">
      <c r="D281" s="165">
        <v>25319</v>
      </c>
    </row>
    <row r="282" spans="4:4" ht="15.6" customHeight="1">
      <c r="D282" s="165">
        <v>25399</v>
      </c>
    </row>
    <row r="283" spans="4:4" ht="15.6" customHeight="1">
      <c r="D283" s="165">
        <v>40910</v>
      </c>
    </row>
    <row r="284" spans="4:4" ht="15.6" customHeight="1">
      <c r="D284" s="165">
        <v>40911</v>
      </c>
    </row>
    <row r="285" spans="4:4" ht="15.6" customHeight="1">
      <c r="D285" s="165">
        <v>41010</v>
      </c>
    </row>
    <row r="286" spans="4:4" ht="15.6" customHeight="1">
      <c r="D286" s="165">
        <v>41011</v>
      </c>
    </row>
    <row r="287" spans="4:4" ht="15.6" customHeight="1">
      <c r="D287" s="165">
        <v>41110</v>
      </c>
    </row>
    <row r="288" spans="4:4" ht="15.6" customHeight="1">
      <c r="D288" s="165">
        <v>41111</v>
      </c>
    </row>
    <row r="289" spans="4:4" ht="15.6" customHeight="1">
      <c r="D289" s="165">
        <v>41140</v>
      </c>
    </row>
    <row r="290" spans="4:4" ht="15.6" customHeight="1">
      <c r="D290" s="165">
        <v>41141</v>
      </c>
    </row>
    <row r="291" spans="4:4" ht="15.6" customHeight="1">
      <c r="D291" s="165">
        <v>41160</v>
      </c>
    </row>
    <row r="292" spans="4:4" ht="15.6" customHeight="1">
      <c r="D292" s="165">
        <v>41170</v>
      </c>
    </row>
    <row r="293" spans="4:4" ht="15.6" customHeight="1">
      <c r="D293" s="165">
        <v>41181</v>
      </c>
    </row>
    <row r="294" spans="4:4" ht="15.6" customHeight="1">
      <c r="D294" s="165">
        <v>108360</v>
      </c>
    </row>
    <row r="295" spans="4:4" ht="15.6" customHeight="1">
      <c r="D295" s="165">
        <v>108361</v>
      </c>
    </row>
    <row r="296" spans="4:4" ht="15.6" customHeight="1">
      <c r="D296" s="165">
        <v>108362</v>
      </c>
    </row>
    <row r="297" spans="4:4" ht="15.6" customHeight="1">
      <c r="D297" s="165">
        <v>108364</v>
      </c>
    </row>
    <row r="298" spans="4:4" ht="15.6" customHeight="1">
      <c r="D298" s="165">
        <v>108365</v>
      </c>
    </row>
    <row r="299" spans="4:4" ht="15.6" customHeight="1">
      <c r="D299" s="165">
        <v>108366</v>
      </c>
    </row>
    <row r="300" spans="4:4" ht="15.6" customHeight="1">
      <c r="D300" s="165">
        <v>108367</v>
      </c>
    </row>
    <row r="301" spans="4:4" ht="15.6" customHeight="1">
      <c r="D301" s="165">
        <v>108368</v>
      </c>
    </row>
    <row r="302" spans="4:4" ht="15.6" customHeight="1">
      <c r="D302" s="165">
        <v>108369</v>
      </c>
    </row>
    <row r="303" spans="4:4" ht="15.6" customHeight="1">
      <c r="D303" s="165">
        <v>108370</v>
      </c>
    </row>
    <row r="304" spans="4:4" ht="15.6" customHeight="1">
      <c r="D304" s="165">
        <v>108371</v>
      </c>
    </row>
    <row r="305" spans="4:4" ht="15.6" customHeight="1">
      <c r="D305" s="165">
        <v>108372</v>
      </c>
    </row>
    <row r="306" spans="4:4" ht="15.6" customHeight="1">
      <c r="D306" s="165">
        <v>108373</v>
      </c>
    </row>
    <row r="307" spans="4:4" ht="15.6" customHeight="1">
      <c r="D307" s="165">
        <v>111399</v>
      </c>
    </row>
    <row r="308" spans="4:4" ht="15.6" customHeight="1">
      <c r="D308" s="165">
        <v>403360</v>
      </c>
    </row>
    <row r="309" spans="4:4" ht="15.6" customHeight="1">
      <c r="D309" s="165">
        <v>403361</v>
      </c>
    </row>
    <row r="310" spans="4:4" ht="15.6" customHeight="1">
      <c r="D310" s="165">
        <v>403362</v>
      </c>
    </row>
    <row r="311" spans="4:4" ht="15.6" customHeight="1">
      <c r="D311" s="165">
        <v>403364</v>
      </c>
    </row>
    <row r="312" spans="4:4" ht="15.6" customHeight="1">
      <c r="D312" s="165">
        <v>403365</v>
      </c>
    </row>
    <row r="313" spans="4:4" ht="15.6" customHeight="1">
      <c r="D313" s="165">
        <v>403366</v>
      </c>
    </row>
    <row r="314" spans="4:4" ht="15.6" customHeight="1">
      <c r="D314" s="165">
        <v>403367</v>
      </c>
    </row>
    <row r="315" spans="4:4" ht="15.6" customHeight="1">
      <c r="D315" s="165">
        <v>403368</v>
      </c>
    </row>
    <row r="316" spans="4:4" ht="15.6" customHeight="1">
      <c r="D316" s="165">
        <v>403369</v>
      </c>
    </row>
    <row r="317" spans="4:4" ht="15.6" customHeight="1">
      <c r="D317" s="165">
        <v>403370</v>
      </c>
    </row>
    <row r="318" spans="4:4" ht="15.6" customHeight="1">
      <c r="D318" s="165">
        <v>403371</v>
      </c>
    </row>
    <row r="319" spans="4:4" ht="15.6" customHeight="1">
      <c r="D319" s="165">
        <v>403372</v>
      </c>
    </row>
    <row r="320" spans="4:4" ht="15.6" customHeight="1">
      <c r="D320" s="165">
        <v>403373</v>
      </c>
    </row>
    <row r="321" spans="4:4" ht="15.6" customHeight="1">
      <c r="D321" s="165">
        <v>404330</v>
      </c>
    </row>
    <row r="322" spans="4:4" ht="15.6" customHeight="1">
      <c r="D322" s="165">
        <v>1081390</v>
      </c>
    </row>
    <row r="323" spans="4:4" ht="15.6" customHeight="1">
      <c r="D323" s="165">
        <v>1081399</v>
      </c>
    </row>
    <row r="324" spans="4:4" ht="15.6" customHeight="1">
      <c r="D324" s="165" t="s">
        <v>316</v>
      </c>
    </row>
    <row r="325" spans="4:4" ht="15.6" customHeight="1">
      <c r="D325" s="165" t="s">
        <v>317</v>
      </c>
    </row>
    <row r="326" spans="4:4" ht="15.6" customHeight="1">
      <c r="D326" s="165" t="s">
        <v>318</v>
      </c>
    </row>
    <row r="327" spans="4:4" ht="15.6" customHeight="1">
      <c r="D327" s="165" t="s">
        <v>319</v>
      </c>
    </row>
    <row r="328" spans="4:4" ht="15.6" customHeight="1">
      <c r="D328" s="165" t="s">
        <v>320</v>
      </c>
    </row>
    <row r="329" spans="4:4" ht="15.6" customHeight="1">
      <c r="D329" s="165" t="s">
        <v>321</v>
      </c>
    </row>
    <row r="330" spans="4:4" ht="15.6" customHeight="1">
      <c r="D330" s="165" t="s">
        <v>322</v>
      </c>
    </row>
    <row r="331" spans="4:4" ht="15.6" customHeight="1">
      <c r="D331" s="165" t="s">
        <v>322</v>
      </c>
    </row>
    <row r="332" spans="4:4" ht="15.6" customHeight="1">
      <c r="D332" s="165" t="s">
        <v>323</v>
      </c>
    </row>
    <row r="333" spans="4:4" ht="15.6" customHeight="1">
      <c r="D333" s="165" t="s">
        <v>324</v>
      </c>
    </row>
    <row r="334" spans="4:4" ht="15.6" customHeight="1">
      <c r="D334" s="165" t="s">
        <v>325</v>
      </c>
    </row>
    <row r="335" spans="4:4" ht="15.6" customHeight="1">
      <c r="D335" s="165" t="s">
        <v>326</v>
      </c>
    </row>
    <row r="336" spans="4:4" ht="15.6" customHeight="1">
      <c r="D336" s="165" t="s">
        <v>327</v>
      </c>
    </row>
    <row r="337" spans="4:4" ht="15.6" customHeight="1">
      <c r="D337" s="165" t="s">
        <v>328</v>
      </c>
    </row>
    <row r="338" spans="4:4" ht="15.6" customHeight="1">
      <c r="D338" s="165" t="s">
        <v>329</v>
      </c>
    </row>
    <row r="339" spans="4:4" ht="15.6" customHeight="1">
      <c r="D339" s="165" t="s">
        <v>330</v>
      </c>
    </row>
    <row r="340" spans="4:4" ht="15.6" customHeight="1">
      <c r="D340" s="165" t="s">
        <v>330</v>
      </c>
    </row>
    <row r="341" spans="4:4" ht="15.6" customHeight="1">
      <c r="D341" s="165" t="s">
        <v>331</v>
      </c>
    </row>
    <row r="342" spans="4:4" ht="15.6" customHeight="1">
      <c r="D342" s="165" t="s">
        <v>332</v>
      </c>
    </row>
    <row r="343" spans="4:4" ht="15.6" customHeight="1">
      <c r="D343" s="165" t="s">
        <v>333</v>
      </c>
    </row>
    <row r="344" spans="4:4" ht="15.6" customHeight="1">
      <c r="D344" s="165" t="s">
        <v>334</v>
      </c>
    </row>
    <row r="345" spans="4:4" ht="15.6" customHeight="1">
      <c r="D345" s="165" t="s">
        <v>335</v>
      </c>
    </row>
    <row r="346" spans="4:4" ht="15.6" customHeight="1">
      <c r="D346" s="165" t="s">
        <v>336</v>
      </c>
    </row>
    <row r="347" spans="4:4" ht="15.6" customHeight="1">
      <c r="D347" s="165" t="s">
        <v>337</v>
      </c>
    </row>
    <row r="348" spans="4:4" ht="15.6" customHeight="1">
      <c r="D348" s="165" t="s">
        <v>338</v>
      </c>
    </row>
    <row r="349" spans="4:4" ht="15.6" customHeight="1">
      <c r="D349" s="165" t="s">
        <v>339</v>
      </c>
    </row>
    <row r="350" spans="4:4" ht="15.6" customHeight="1">
      <c r="D350" s="165" t="s">
        <v>340</v>
      </c>
    </row>
    <row r="351" spans="4:4" ht="15.6" customHeight="1">
      <c r="D351" s="165" t="s">
        <v>341</v>
      </c>
    </row>
    <row r="352" spans="4:4" ht="15.6" customHeight="1">
      <c r="D352" s="165" t="s">
        <v>342</v>
      </c>
    </row>
    <row r="353" spans="4:4" ht="15.6" customHeight="1">
      <c r="D353" s="165" t="s">
        <v>343</v>
      </c>
    </row>
    <row r="354" spans="4:4" ht="15.6" customHeight="1">
      <c r="D354" s="165" t="s">
        <v>344</v>
      </c>
    </row>
    <row r="355" spans="4:4" ht="15.6" customHeight="1">
      <c r="D355" s="165" t="s">
        <v>345</v>
      </c>
    </row>
    <row r="356" spans="4:4" ht="15.6" customHeight="1">
      <c r="D356" s="165" t="s">
        <v>346</v>
      </c>
    </row>
    <row r="357" spans="4:4" ht="15.6" customHeight="1">
      <c r="D357" s="165" t="s">
        <v>347</v>
      </c>
    </row>
    <row r="358" spans="4:4" ht="15.6" customHeight="1">
      <c r="D358" s="165" t="s">
        <v>348</v>
      </c>
    </row>
    <row r="359" spans="4:4" ht="15.6" customHeight="1">
      <c r="D359" s="165" t="s">
        <v>349</v>
      </c>
    </row>
    <row r="360" spans="4:4" ht="15.6" customHeight="1">
      <c r="D360" s="165" t="s">
        <v>350</v>
      </c>
    </row>
    <row r="361" spans="4:4" ht="15.6" customHeight="1">
      <c r="D361" s="165" t="s">
        <v>351</v>
      </c>
    </row>
    <row r="362" spans="4:4" ht="15.6" customHeight="1">
      <c r="D362" s="165" t="s">
        <v>352</v>
      </c>
    </row>
    <row r="363" spans="4:4" ht="15.6" customHeight="1">
      <c r="D363" s="165" t="s">
        <v>353</v>
      </c>
    </row>
    <row r="364" spans="4:4" ht="15.6" customHeight="1">
      <c r="D364" s="165" t="s">
        <v>354</v>
      </c>
    </row>
    <row r="365" spans="4:4" ht="15.6" customHeight="1">
      <c r="D365" s="165" t="s">
        <v>355</v>
      </c>
    </row>
    <row r="366" spans="4:4" ht="15.6" customHeight="1">
      <c r="D366" s="165" t="s">
        <v>356</v>
      </c>
    </row>
    <row r="367" spans="4:4" ht="15.6" customHeight="1">
      <c r="D367" s="165" t="s">
        <v>357</v>
      </c>
    </row>
    <row r="368" spans="4:4" ht="15.6" customHeight="1">
      <c r="D368" s="165" t="s">
        <v>358</v>
      </c>
    </row>
    <row r="369" spans="4:4" ht="15.6" customHeight="1">
      <c r="D369" s="165" t="s">
        <v>359</v>
      </c>
    </row>
    <row r="370" spans="4:4" ht="15.6" customHeight="1">
      <c r="D370" s="165" t="s">
        <v>360</v>
      </c>
    </row>
    <row r="371" spans="4:4" ht="15.6" customHeight="1">
      <c r="D371" s="165" t="s">
        <v>361</v>
      </c>
    </row>
    <row r="372" spans="4:4" ht="15.6" customHeight="1">
      <c r="D372" s="165" t="s">
        <v>362</v>
      </c>
    </row>
    <row r="373" spans="4:4" ht="15.6" customHeight="1">
      <c r="D373" s="165" t="s">
        <v>363</v>
      </c>
    </row>
    <row r="374" spans="4:4" ht="15.6" customHeight="1">
      <c r="D374" s="165" t="s">
        <v>364</v>
      </c>
    </row>
    <row r="375" spans="4:4" ht="15.6" customHeight="1">
      <c r="D375" s="165" t="s">
        <v>365</v>
      </c>
    </row>
    <row r="376" spans="4:4" ht="15.6" customHeight="1">
      <c r="D376" s="165" t="s">
        <v>366</v>
      </c>
    </row>
    <row r="377" spans="4:4" ht="15.6" customHeight="1">
      <c r="D377" s="165" t="s">
        <v>367</v>
      </c>
    </row>
    <row r="378" spans="4:4" ht="15.6" customHeight="1">
      <c r="D378" s="165" t="s">
        <v>368</v>
      </c>
    </row>
    <row r="379" spans="4:4" ht="15.6" customHeight="1">
      <c r="D379" s="165" t="s">
        <v>369</v>
      </c>
    </row>
    <row r="380" spans="4:4" ht="15.6" customHeight="1">
      <c r="D380" s="165" t="s">
        <v>370</v>
      </c>
    </row>
    <row r="381" spans="4:4" ht="15.6" customHeight="1">
      <c r="D381" s="165" t="s">
        <v>371</v>
      </c>
    </row>
    <row r="382" spans="4:4" ht="15.6" customHeight="1">
      <c r="D382" s="165" t="s">
        <v>372</v>
      </c>
    </row>
    <row r="383" spans="4:4" ht="15.6" customHeight="1">
      <c r="D383" s="165" t="s">
        <v>373</v>
      </c>
    </row>
    <row r="384" spans="4:4" ht="15.6" customHeight="1">
      <c r="D384" s="165" t="s">
        <v>374</v>
      </c>
    </row>
    <row r="385" spans="4:4" ht="15.6" customHeight="1">
      <c r="D385" s="165" t="s">
        <v>375</v>
      </c>
    </row>
    <row r="386" spans="4:4" ht="15.6" customHeight="1">
      <c r="D386" s="165">
        <v>115</v>
      </c>
    </row>
    <row r="387" spans="4:4" ht="15.6" customHeight="1">
      <c r="D387" s="165">
        <v>2283</v>
      </c>
    </row>
    <row r="388" spans="4:4" ht="15.6" customHeight="1">
      <c r="D388" s="165">
        <v>230</v>
      </c>
    </row>
    <row r="389" spans="4:4" ht="15.6" customHeight="1">
      <c r="D389" s="165">
        <v>254</v>
      </c>
    </row>
    <row r="390" spans="4:4" ht="15.6" customHeight="1">
      <c r="D390" s="165">
        <v>2533</v>
      </c>
    </row>
    <row r="391" spans="4:4" ht="15.6" customHeight="1">
      <c r="D391" s="165">
        <v>254105</v>
      </c>
    </row>
    <row r="392" spans="4:4" ht="15.6" customHeight="1">
      <c r="D392" s="165">
        <v>22844</v>
      </c>
    </row>
    <row r="393" spans="4:4" ht="15.6" customHeight="1">
      <c r="D393" s="165" t="s">
        <v>376</v>
      </c>
    </row>
  </sheetData>
  <conditionalFormatting sqref="B9 B34 A8 A24 A33">
    <cfRule type="cellIs" dxfId="20" priority="5" stopIfTrue="1" operator="equal">
      <formula>"Adjustment to Income/Expense/Rate Base:"</formula>
    </cfRule>
  </conditionalFormatting>
  <conditionalFormatting sqref="J1:J2">
    <cfRule type="cellIs" dxfId="19" priority="4" stopIfTrue="1" operator="equal">
      <formula>"x.x"</formula>
    </cfRule>
  </conditionalFormatting>
  <conditionalFormatting sqref="B13 A25:A32 A9">
    <cfRule type="cellIs" dxfId="18" priority="3" stopIfTrue="1" operator="equal">
      <formula>"Title"</formula>
    </cfRule>
  </conditionalFormatting>
  <dataValidations disablePrompts="1" count="7">
    <dataValidation type="list" errorStyle="warning" allowBlank="1" showInputMessage="1" showErrorMessage="1" errorTitle="Factor" error="This factor is not included in the drop-down list. Is this the factor you want to use?" sqref="G65559:G65561 WLS983074:WLS983076 WBW983074:WBW983076 VSA983074:VSA983076 VIE983074:VIE983076 UYI983074:UYI983076 UOM983074:UOM983076 UEQ983074:UEQ983076 TUU983074:TUU983076 TKY983074:TKY983076 TBC983074:TBC983076 SRG983074:SRG983076 SHK983074:SHK983076 RXO983074:RXO983076 RNS983074:RNS983076 RDW983074:RDW983076 QUA983074:QUA983076 QKE983074:QKE983076 QAI983074:QAI983076 PQM983074:PQM983076 PGQ983074:PGQ983076 OWU983074:OWU983076 OMY983074:OMY983076 ODC983074:ODC983076 NTG983074:NTG983076 NJK983074:NJK983076 MZO983074:MZO983076 MPS983074:MPS983076 MFW983074:MFW983076 LWA983074:LWA983076 LME983074:LME983076 LCI983074:LCI983076 KSM983074:KSM983076 KIQ983074:KIQ983076 JYU983074:JYU983076 JOY983074:JOY983076 JFC983074:JFC983076 IVG983074:IVG983076 ILK983074:ILK983076 IBO983074:IBO983076 HRS983074:HRS983076 HHW983074:HHW983076 GYA983074:GYA983076 GOE983074:GOE983076 GEI983074:GEI983076 FUM983074:FUM983076 FKQ983074:FKQ983076 FAU983074:FAU983076 EQY983074:EQY983076 EHC983074:EHC983076 DXG983074:DXG983076 DNK983074:DNK983076 DDO983074:DDO983076 CTS983074:CTS983076 CJW983074:CJW983076 CAA983074:CAA983076 BQE983074:BQE983076 BGI983074:BGI983076 AWM983074:AWM983076 AMQ983074:AMQ983076 ACU983074:ACU983076 SY983074:SY983076 JC983074:JC983076 G983063:G983065 WVO917538:WVO917540 WLS917538:WLS917540 WBW917538:WBW917540 VSA917538:VSA917540 VIE917538:VIE917540 UYI917538:UYI917540 UOM917538:UOM917540 UEQ917538:UEQ917540 TUU917538:TUU917540 TKY917538:TKY917540 TBC917538:TBC917540 SRG917538:SRG917540 SHK917538:SHK917540 RXO917538:RXO917540 RNS917538:RNS917540 RDW917538:RDW917540 QUA917538:QUA917540 QKE917538:QKE917540 QAI917538:QAI917540 PQM917538:PQM917540 PGQ917538:PGQ917540 OWU917538:OWU917540 OMY917538:OMY917540 ODC917538:ODC917540 NTG917538:NTG917540 NJK917538:NJK917540 MZO917538:MZO917540 MPS917538:MPS917540 MFW917538:MFW917540 LWA917538:LWA917540 LME917538:LME917540 LCI917538:LCI917540 KSM917538:KSM917540 KIQ917538:KIQ917540 JYU917538:JYU917540 JOY917538:JOY917540 JFC917538:JFC917540 IVG917538:IVG917540 ILK917538:ILK917540 IBO917538:IBO917540 HRS917538:HRS917540 HHW917538:HHW917540 GYA917538:GYA917540 GOE917538:GOE917540 GEI917538:GEI917540 FUM917538:FUM917540 FKQ917538:FKQ917540 FAU917538:FAU917540 EQY917538:EQY917540 EHC917538:EHC917540 DXG917538:DXG917540 DNK917538:DNK917540 DDO917538:DDO917540 CTS917538:CTS917540 CJW917538:CJW917540 CAA917538:CAA917540 BQE917538:BQE917540 BGI917538:BGI917540 AWM917538:AWM917540 AMQ917538:AMQ917540 ACU917538:ACU917540 SY917538:SY917540 JC917538:JC917540 G917527:G917529 WVO852002:WVO852004 WLS852002:WLS852004 WBW852002:WBW852004 VSA852002:VSA852004 VIE852002:VIE852004 UYI852002:UYI852004 UOM852002:UOM852004 UEQ852002:UEQ852004 TUU852002:TUU852004 TKY852002:TKY852004 TBC852002:TBC852004 SRG852002:SRG852004 SHK852002:SHK852004 RXO852002:RXO852004 RNS852002:RNS852004 RDW852002:RDW852004 QUA852002:QUA852004 QKE852002:QKE852004 QAI852002:QAI852004 PQM852002:PQM852004 PGQ852002:PGQ852004 OWU852002:OWU852004 OMY852002:OMY852004 ODC852002:ODC852004 NTG852002:NTG852004 NJK852002:NJK852004 MZO852002:MZO852004 MPS852002:MPS852004 MFW852002:MFW852004 LWA852002:LWA852004 LME852002:LME852004 LCI852002:LCI852004 KSM852002:KSM852004 KIQ852002:KIQ852004 JYU852002:JYU852004 JOY852002:JOY852004 JFC852002:JFC852004 IVG852002:IVG852004 ILK852002:ILK852004 IBO852002:IBO852004 HRS852002:HRS852004 HHW852002:HHW852004 GYA852002:GYA852004 GOE852002:GOE852004 GEI852002:GEI852004 FUM852002:FUM852004 FKQ852002:FKQ852004 FAU852002:FAU852004 EQY852002:EQY852004 EHC852002:EHC852004 DXG852002:DXG852004 DNK852002:DNK852004 DDO852002:DDO852004 CTS852002:CTS852004 CJW852002:CJW852004 CAA852002:CAA852004 BQE852002:BQE852004 BGI852002:BGI852004 AWM852002:AWM852004 AMQ852002:AMQ852004 ACU852002:ACU852004 SY852002:SY852004 JC852002:JC852004 G851991:G851993 WVO786466:WVO786468 WLS786466:WLS786468 WBW786466:WBW786468 VSA786466:VSA786468 VIE786466:VIE786468 UYI786466:UYI786468 UOM786466:UOM786468 UEQ786466:UEQ786468 TUU786466:TUU786468 TKY786466:TKY786468 TBC786466:TBC786468 SRG786466:SRG786468 SHK786466:SHK786468 RXO786466:RXO786468 RNS786466:RNS786468 RDW786466:RDW786468 QUA786466:QUA786468 QKE786466:QKE786468 QAI786466:QAI786468 PQM786466:PQM786468 PGQ786466:PGQ786468 OWU786466:OWU786468 OMY786466:OMY786468 ODC786466:ODC786468 NTG786466:NTG786468 NJK786466:NJK786468 MZO786466:MZO786468 MPS786466:MPS786468 MFW786466:MFW786468 LWA786466:LWA786468 LME786466:LME786468 LCI786466:LCI786468 KSM786466:KSM786468 KIQ786466:KIQ786468 JYU786466:JYU786468 JOY786466:JOY786468 JFC786466:JFC786468 IVG786466:IVG786468 ILK786466:ILK786468 IBO786466:IBO786468 HRS786466:HRS786468 HHW786466:HHW786468 GYA786466:GYA786468 GOE786466:GOE786468 GEI786466:GEI786468 FUM786466:FUM786468 FKQ786466:FKQ786468 FAU786466:FAU786468 EQY786466:EQY786468 EHC786466:EHC786468 DXG786466:DXG786468 DNK786466:DNK786468 DDO786466:DDO786468 CTS786466:CTS786468 CJW786466:CJW786468 CAA786466:CAA786468 BQE786466:BQE786468 BGI786466:BGI786468 AWM786466:AWM786468 AMQ786466:AMQ786468 ACU786466:ACU786468 SY786466:SY786468 JC786466:JC786468 G786455:G786457 WVO720930:WVO720932 WLS720930:WLS720932 WBW720930:WBW720932 VSA720930:VSA720932 VIE720930:VIE720932 UYI720930:UYI720932 UOM720930:UOM720932 UEQ720930:UEQ720932 TUU720930:TUU720932 TKY720930:TKY720932 TBC720930:TBC720932 SRG720930:SRG720932 SHK720930:SHK720932 RXO720930:RXO720932 RNS720930:RNS720932 RDW720930:RDW720932 QUA720930:QUA720932 QKE720930:QKE720932 QAI720930:QAI720932 PQM720930:PQM720932 PGQ720930:PGQ720932 OWU720930:OWU720932 OMY720930:OMY720932 ODC720930:ODC720932 NTG720930:NTG720932 NJK720930:NJK720932 MZO720930:MZO720932 MPS720930:MPS720932 MFW720930:MFW720932 LWA720930:LWA720932 LME720930:LME720932 LCI720930:LCI720932 KSM720930:KSM720932 KIQ720930:KIQ720932 JYU720930:JYU720932 JOY720930:JOY720932 JFC720930:JFC720932 IVG720930:IVG720932 ILK720930:ILK720932 IBO720930:IBO720932 HRS720930:HRS720932 HHW720930:HHW720932 GYA720930:GYA720932 GOE720930:GOE720932 GEI720930:GEI720932 FUM720930:FUM720932 FKQ720930:FKQ720932 FAU720930:FAU720932 EQY720930:EQY720932 EHC720930:EHC720932 DXG720930:DXG720932 DNK720930:DNK720932 DDO720930:DDO720932 CTS720930:CTS720932 CJW720930:CJW720932 CAA720930:CAA720932 BQE720930:BQE720932 BGI720930:BGI720932 AWM720930:AWM720932 AMQ720930:AMQ720932 ACU720930:ACU720932 SY720930:SY720932 JC720930:JC720932 G720919:G720921 WVO655394:WVO655396 WLS655394:WLS655396 WBW655394:WBW655396 VSA655394:VSA655396 VIE655394:VIE655396 UYI655394:UYI655396 UOM655394:UOM655396 UEQ655394:UEQ655396 TUU655394:TUU655396 TKY655394:TKY655396 TBC655394:TBC655396 SRG655394:SRG655396 SHK655394:SHK655396 RXO655394:RXO655396 RNS655394:RNS655396 RDW655394:RDW655396 QUA655394:QUA655396 QKE655394:QKE655396 QAI655394:QAI655396 PQM655394:PQM655396 PGQ655394:PGQ655396 OWU655394:OWU655396 OMY655394:OMY655396 ODC655394:ODC655396 NTG655394:NTG655396 NJK655394:NJK655396 MZO655394:MZO655396 MPS655394:MPS655396 MFW655394:MFW655396 LWA655394:LWA655396 LME655394:LME655396 LCI655394:LCI655396 KSM655394:KSM655396 KIQ655394:KIQ655396 JYU655394:JYU655396 JOY655394:JOY655396 JFC655394:JFC655396 IVG655394:IVG655396 ILK655394:ILK655396 IBO655394:IBO655396 HRS655394:HRS655396 HHW655394:HHW655396 GYA655394:GYA655396 GOE655394:GOE655396 GEI655394:GEI655396 FUM655394:FUM655396 FKQ655394:FKQ655396 FAU655394:FAU655396 EQY655394:EQY655396 EHC655394:EHC655396 DXG655394:DXG655396 DNK655394:DNK655396 DDO655394:DDO655396 CTS655394:CTS655396 CJW655394:CJW655396 CAA655394:CAA655396 BQE655394:BQE655396 BGI655394:BGI655396 AWM655394:AWM655396 AMQ655394:AMQ655396 ACU655394:ACU655396 SY655394:SY655396 JC655394:JC655396 G655383:G655385 WVO589858:WVO589860 WLS589858:WLS589860 WBW589858:WBW589860 VSA589858:VSA589860 VIE589858:VIE589860 UYI589858:UYI589860 UOM589858:UOM589860 UEQ589858:UEQ589860 TUU589858:TUU589860 TKY589858:TKY589860 TBC589858:TBC589860 SRG589858:SRG589860 SHK589858:SHK589860 RXO589858:RXO589860 RNS589858:RNS589860 RDW589858:RDW589860 QUA589858:QUA589860 QKE589858:QKE589860 QAI589858:QAI589860 PQM589858:PQM589860 PGQ589858:PGQ589860 OWU589858:OWU589860 OMY589858:OMY589860 ODC589858:ODC589860 NTG589858:NTG589860 NJK589858:NJK589860 MZO589858:MZO589860 MPS589858:MPS589860 MFW589858:MFW589860 LWA589858:LWA589860 LME589858:LME589860 LCI589858:LCI589860 KSM589858:KSM589860 KIQ589858:KIQ589860 JYU589858:JYU589860 JOY589858:JOY589860 JFC589858:JFC589860 IVG589858:IVG589860 ILK589858:ILK589860 IBO589858:IBO589860 HRS589858:HRS589860 HHW589858:HHW589860 GYA589858:GYA589860 GOE589858:GOE589860 GEI589858:GEI589860 FUM589858:FUM589860 FKQ589858:FKQ589860 FAU589858:FAU589860 EQY589858:EQY589860 EHC589858:EHC589860 DXG589858:DXG589860 DNK589858:DNK589860 DDO589858:DDO589860 CTS589858:CTS589860 CJW589858:CJW589860 CAA589858:CAA589860 BQE589858:BQE589860 BGI589858:BGI589860 AWM589858:AWM589860 AMQ589858:AMQ589860 ACU589858:ACU589860 SY589858:SY589860 JC589858:JC589860 G589847:G589849 WVO524322:WVO524324 WLS524322:WLS524324 WBW524322:WBW524324 VSA524322:VSA524324 VIE524322:VIE524324 UYI524322:UYI524324 UOM524322:UOM524324 UEQ524322:UEQ524324 TUU524322:TUU524324 TKY524322:TKY524324 TBC524322:TBC524324 SRG524322:SRG524324 SHK524322:SHK524324 RXO524322:RXO524324 RNS524322:RNS524324 RDW524322:RDW524324 QUA524322:QUA524324 QKE524322:QKE524324 QAI524322:QAI524324 PQM524322:PQM524324 PGQ524322:PGQ524324 OWU524322:OWU524324 OMY524322:OMY524324 ODC524322:ODC524324 NTG524322:NTG524324 NJK524322:NJK524324 MZO524322:MZO524324 MPS524322:MPS524324 MFW524322:MFW524324 LWA524322:LWA524324 LME524322:LME524324 LCI524322:LCI524324 KSM524322:KSM524324 KIQ524322:KIQ524324 JYU524322:JYU524324 JOY524322:JOY524324 JFC524322:JFC524324 IVG524322:IVG524324 ILK524322:ILK524324 IBO524322:IBO524324 HRS524322:HRS524324 HHW524322:HHW524324 GYA524322:GYA524324 GOE524322:GOE524324 GEI524322:GEI524324 FUM524322:FUM524324 FKQ524322:FKQ524324 FAU524322:FAU524324 EQY524322:EQY524324 EHC524322:EHC524324 DXG524322:DXG524324 DNK524322:DNK524324 DDO524322:DDO524324 CTS524322:CTS524324 CJW524322:CJW524324 CAA524322:CAA524324 BQE524322:BQE524324 BGI524322:BGI524324 AWM524322:AWM524324 AMQ524322:AMQ524324 ACU524322:ACU524324 SY524322:SY524324 JC524322:JC524324 G524311:G524313 WVO458786:WVO458788 WLS458786:WLS458788 WBW458786:WBW458788 VSA458786:VSA458788 VIE458786:VIE458788 UYI458786:UYI458788 UOM458786:UOM458788 UEQ458786:UEQ458788 TUU458786:TUU458788 TKY458786:TKY458788 TBC458786:TBC458788 SRG458786:SRG458788 SHK458786:SHK458788 RXO458786:RXO458788 RNS458786:RNS458788 RDW458786:RDW458788 QUA458786:QUA458788 QKE458786:QKE458788 QAI458786:QAI458788 PQM458786:PQM458788 PGQ458786:PGQ458788 OWU458786:OWU458788 OMY458786:OMY458788 ODC458786:ODC458788 NTG458786:NTG458788 NJK458786:NJK458788 MZO458786:MZO458788 MPS458786:MPS458788 MFW458786:MFW458788 LWA458786:LWA458788 LME458786:LME458788 LCI458786:LCI458788 KSM458786:KSM458788 KIQ458786:KIQ458788 JYU458786:JYU458788 JOY458786:JOY458788 JFC458786:JFC458788 IVG458786:IVG458788 ILK458786:ILK458788 IBO458786:IBO458788 HRS458786:HRS458788 HHW458786:HHW458788 GYA458786:GYA458788 GOE458786:GOE458788 GEI458786:GEI458788 FUM458786:FUM458788 FKQ458786:FKQ458788 FAU458786:FAU458788 EQY458786:EQY458788 EHC458786:EHC458788 DXG458786:DXG458788 DNK458786:DNK458788 DDO458786:DDO458788 CTS458786:CTS458788 CJW458786:CJW458788 CAA458786:CAA458788 BQE458786:BQE458788 BGI458786:BGI458788 AWM458786:AWM458788 AMQ458786:AMQ458788 ACU458786:ACU458788 SY458786:SY458788 JC458786:JC458788 G458775:G458777 WVO393250:WVO393252 WLS393250:WLS393252 WBW393250:WBW393252 VSA393250:VSA393252 VIE393250:VIE393252 UYI393250:UYI393252 UOM393250:UOM393252 UEQ393250:UEQ393252 TUU393250:TUU393252 TKY393250:TKY393252 TBC393250:TBC393252 SRG393250:SRG393252 SHK393250:SHK393252 RXO393250:RXO393252 RNS393250:RNS393252 RDW393250:RDW393252 QUA393250:QUA393252 QKE393250:QKE393252 QAI393250:QAI393252 PQM393250:PQM393252 PGQ393250:PGQ393252 OWU393250:OWU393252 OMY393250:OMY393252 ODC393250:ODC393252 NTG393250:NTG393252 NJK393250:NJK393252 MZO393250:MZO393252 MPS393250:MPS393252 MFW393250:MFW393252 LWA393250:LWA393252 LME393250:LME393252 LCI393250:LCI393252 KSM393250:KSM393252 KIQ393250:KIQ393252 JYU393250:JYU393252 JOY393250:JOY393252 JFC393250:JFC393252 IVG393250:IVG393252 ILK393250:ILK393252 IBO393250:IBO393252 HRS393250:HRS393252 HHW393250:HHW393252 GYA393250:GYA393252 GOE393250:GOE393252 GEI393250:GEI393252 FUM393250:FUM393252 FKQ393250:FKQ393252 FAU393250:FAU393252 EQY393250:EQY393252 EHC393250:EHC393252 DXG393250:DXG393252 DNK393250:DNK393252 DDO393250:DDO393252 CTS393250:CTS393252 CJW393250:CJW393252 CAA393250:CAA393252 BQE393250:BQE393252 BGI393250:BGI393252 AWM393250:AWM393252 AMQ393250:AMQ393252 ACU393250:ACU393252 SY393250:SY393252 JC393250:JC393252 G393239:G393241 WVO327714:WVO327716 WLS327714:WLS327716 WBW327714:WBW327716 VSA327714:VSA327716 VIE327714:VIE327716 UYI327714:UYI327716 UOM327714:UOM327716 UEQ327714:UEQ327716 TUU327714:TUU327716 TKY327714:TKY327716 TBC327714:TBC327716 SRG327714:SRG327716 SHK327714:SHK327716 RXO327714:RXO327716 RNS327714:RNS327716 RDW327714:RDW327716 QUA327714:QUA327716 QKE327714:QKE327716 QAI327714:QAI327716 PQM327714:PQM327716 PGQ327714:PGQ327716 OWU327714:OWU327716 OMY327714:OMY327716 ODC327714:ODC327716 NTG327714:NTG327716 NJK327714:NJK327716 MZO327714:MZO327716 MPS327714:MPS327716 MFW327714:MFW327716 LWA327714:LWA327716 LME327714:LME327716 LCI327714:LCI327716 KSM327714:KSM327716 KIQ327714:KIQ327716 JYU327714:JYU327716 JOY327714:JOY327716 JFC327714:JFC327716 IVG327714:IVG327716 ILK327714:ILK327716 IBO327714:IBO327716 HRS327714:HRS327716 HHW327714:HHW327716 GYA327714:GYA327716 GOE327714:GOE327716 GEI327714:GEI327716 FUM327714:FUM327716 FKQ327714:FKQ327716 FAU327714:FAU327716 EQY327714:EQY327716 EHC327714:EHC327716 DXG327714:DXG327716 DNK327714:DNK327716 DDO327714:DDO327716 CTS327714:CTS327716 CJW327714:CJW327716 CAA327714:CAA327716 BQE327714:BQE327716 BGI327714:BGI327716 AWM327714:AWM327716 AMQ327714:AMQ327716 ACU327714:ACU327716 SY327714:SY327716 JC327714:JC327716 G327703:G327705 WVO262178:WVO262180 WLS262178:WLS262180 WBW262178:WBW262180 VSA262178:VSA262180 VIE262178:VIE262180 UYI262178:UYI262180 UOM262178:UOM262180 UEQ262178:UEQ262180 TUU262178:TUU262180 TKY262178:TKY262180 TBC262178:TBC262180 SRG262178:SRG262180 SHK262178:SHK262180 RXO262178:RXO262180 RNS262178:RNS262180 RDW262178:RDW262180 QUA262178:QUA262180 QKE262178:QKE262180 QAI262178:QAI262180 PQM262178:PQM262180 PGQ262178:PGQ262180 OWU262178:OWU262180 OMY262178:OMY262180 ODC262178:ODC262180 NTG262178:NTG262180 NJK262178:NJK262180 MZO262178:MZO262180 MPS262178:MPS262180 MFW262178:MFW262180 LWA262178:LWA262180 LME262178:LME262180 LCI262178:LCI262180 KSM262178:KSM262180 KIQ262178:KIQ262180 JYU262178:JYU262180 JOY262178:JOY262180 JFC262178:JFC262180 IVG262178:IVG262180 ILK262178:ILK262180 IBO262178:IBO262180 HRS262178:HRS262180 HHW262178:HHW262180 GYA262178:GYA262180 GOE262178:GOE262180 GEI262178:GEI262180 FUM262178:FUM262180 FKQ262178:FKQ262180 FAU262178:FAU262180 EQY262178:EQY262180 EHC262178:EHC262180 DXG262178:DXG262180 DNK262178:DNK262180 DDO262178:DDO262180 CTS262178:CTS262180 CJW262178:CJW262180 CAA262178:CAA262180 BQE262178:BQE262180 BGI262178:BGI262180 AWM262178:AWM262180 AMQ262178:AMQ262180 ACU262178:ACU262180 SY262178:SY262180 JC262178:JC262180 G262167:G262169 WVO196642:WVO196644 WLS196642:WLS196644 WBW196642:WBW196644 VSA196642:VSA196644 VIE196642:VIE196644 UYI196642:UYI196644 UOM196642:UOM196644 UEQ196642:UEQ196644 TUU196642:TUU196644 TKY196642:TKY196644 TBC196642:TBC196644 SRG196642:SRG196644 SHK196642:SHK196644 RXO196642:RXO196644 RNS196642:RNS196644 RDW196642:RDW196644 QUA196642:QUA196644 QKE196642:QKE196644 QAI196642:QAI196644 PQM196642:PQM196644 PGQ196642:PGQ196644 OWU196642:OWU196644 OMY196642:OMY196644 ODC196642:ODC196644 NTG196642:NTG196644 NJK196642:NJK196644 MZO196642:MZO196644 MPS196642:MPS196644 MFW196642:MFW196644 LWA196642:LWA196644 LME196642:LME196644 LCI196642:LCI196644 KSM196642:KSM196644 KIQ196642:KIQ196644 JYU196642:JYU196644 JOY196642:JOY196644 JFC196642:JFC196644 IVG196642:IVG196644 ILK196642:ILK196644 IBO196642:IBO196644 HRS196642:HRS196644 HHW196642:HHW196644 GYA196642:GYA196644 GOE196642:GOE196644 GEI196642:GEI196644 FUM196642:FUM196644 FKQ196642:FKQ196644 FAU196642:FAU196644 EQY196642:EQY196644 EHC196642:EHC196644 DXG196642:DXG196644 DNK196642:DNK196644 DDO196642:DDO196644 CTS196642:CTS196644 CJW196642:CJW196644 CAA196642:CAA196644 BQE196642:BQE196644 BGI196642:BGI196644 AWM196642:AWM196644 AMQ196642:AMQ196644 ACU196642:ACU196644 SY196642:SY196644 JC196642:JC196644 G196631:G196633 WVO131106:WVO131108 WLS131106:WLS131108 WBW131106:WBW131108 VSA131106:VSA131108 VIE131106:VIE131108 UYI131106:UYI131108 UOM131106:UOM131108 UEQ131106:UEQ131108 TUU131106:TUU131108 TKY131106:TKY131108 TBC131106:TBC131108 SRG131106:SRG131108 SHK131106:SHK131108 RXO131106:RXO131108 RNS131106:RNS131108 RDW131106:RDW131108 QUA131106:QUA131108 QKE131106:QKE131108 QAI131106:QAI131108 PQM131106:PQM131108 PGQ131106:PGQ131108 OWU131106:OWU131108 OMY131106:OMY131108 ODC131106:ODC131108 NTG131106:NTG131108 NJK131106:NJK131108 MZO131106:MZO131108 MPS131106:MPS131108 MFW131106:MFW131108 LWA131106:LWA131108 LME131106:LME131108 LCI131106:LCI131108 KSM131106:KSM131108 KIQ131106:KIQ131108 JYU131106:JYU131108 JOY131106:JOY131108 JFC131106:JFC131108 IVG131106:IVG131108 ILK131106:ILK131108 IBO131106:IBO131108 HRS131106:HRS131108 HHW131106:HHW131108 GYA131106:GYA131108 GOE131106:GOE131108 GEI131106:GEI131108 FUM131106:FUM131108 FKQ131106:FKQ131108 FAU131106:FAU131108 EQY131106:EQY131108 EHC131106:EHC131108 DXG131106:DXG131108 DNK131106:DNK131108 DDO131106:DDO131108 CTS131106:CTS131108 CJW131106:CJW131108 CAA131106:CAA131108 BQE131106:BQE131108 BGI131106:BGI131108 AWM131106:AWM131108 AMQ131106:AMQ131108 ACU131106:ACU131108 SY131106:SY131108 JC131106:JC131108 G131095:G131097 WVO65570:WVO65572 WLS65570:WLS65572 WBW65570:WBW65572 VSA65570:VSA65572 VIE65570:VIE65572 UYI65570:UYI65572 UOM65570:UOM65572 UEQ65570:UEQ65572 TUU65570:TUU65572 TKY65570:TKY65572 TBC65570:TBC65572 SRG65570:SRG65572 SHK65570:SHK65572 RXO65570:RXO65572 RNS65570:RNS65572 RDW65570:RDW65572 QUA65570:QUA65572 QKE65570:QKE65572 QAI65570:QAI65572 PQM65570:PQM65572 PGQ65570:PGQ65572 OWU65570:OWU65572 OMY65570:OMY65572 ODC65570:ODC65572 NTG65570:NTG65572 NJK65570:NJK65572 MZO65570:MZO65572 MPS65570:MPS65572 MFW65570:MFW65572 LWA65570:LWA65572 LME65570:LME65572 LCI65570:LCI65572 KSM65570:KSM65572 KIQ65570:KIQ65572 JYU65570:JYU65572 JOY65570:JOY65572 JFC65570:JFC65572 IVG65570:IVG65572 ILK65570:ILK65572 IBO65570:IBO65572 HRS65570:HRS65572 HHW65570:HHW65572 GYA65570:GYA65572 GOE65570:GOE65572 GEI65570:GEI65572 FUM65570:FUM65572 FKQ65570:FKQ65572 FAU65570:FAU65572 EQY65570:EQY65572 EHC65570:EHC65572 DXG65570:DXG65572 DNK65570:DNK65572 DDO65570:DDO65572 CTS65570:CTS65572 CJW65570:CJW65572 CAA65570:CAA65572 BQE65570:BQE65572 BGI65570:BGI65572 AWM65570:AWM65572 AMQ65570:AMQ65572 ACU65570:ACU65572 SY65570:SY65572 JC65570:JC65572 WVO34:WVO36 WLS34:WLS36 WBW34:WBW36 VSA34:VSA36 VIE34:VIE36 UYI34:UYI36 UOM34:UOM36 UEQ34:UEQ36 TUU34:TUU36 TKY34:TKY36 TBC34:TBC36 SRG34:SRG36 SHK34:SHK36 RXO34:RXO36 RNS34:RNS36 RDW34:RDW36 QUA34:QUA36 QKE34:QKE36 QAI34:QAI36 PQM34:PQM36 PGQ34:PGQ36 OWU34:OWU36 OMY34:OMY36 ODC34:ODC36 NTG34:NTG36 NJK34:NJK36 MZO34:MZO36 MPS34:MPS36 MFW34:MFW36 LWA34:LWA36 LME34:LME36 LCI34:LCI36 KSM34:KSM36 KIQ34:KIQ36 JYU34:JYU36 JOY34:JOY36 JFC34:JFC36 IVG34:IVG36 ILK34:ILK36 IBO34:IBO36 HRS34:HRS36 HHW34:HHW36 GYA34:GYA36 GOE34:GOE36 GEI34:GEI36 FUM34:FUM36 FKQ34:FKQ36 FAU34:FAU36 EQY34:EQY36 EHC34:EHC36 DXG34:DXG36 DNK34:DNK36 DDO34:DDO36 CTS34:CTS36 CJW34:CJW36 CAA34:CAA36 BQE34:BQE36 BGI34:BGI36 AWM34:AWM36 AMQ34:AMQ36 ACU34:ACU36 SY34:SY36 JC34:JC36 WVO983074:WVO983076">
      <formula1>$G$64:$G$155</formula1>
    </dataValidation>
    <dataValidation type="list" errorStyle="warning" allowBlank="1" showInputMessage="1" showErrorMessage="1" errorTitle="FERC ACCOUNT" error="This FERC Account is not included in the drop-down list. Is this the account you want to use?" sqref="D65559:D65561 WLP983074:WLP983076 WBT983074:WBT983076 VRX983074:VRX983076 VIB983074:VIB983076 UYF983074:UYF983076 UOJ983074:UOJ983076 UEN983074:UEN983076 TUR983074:TUR983076 TKV983074:TKV983076 TAZ983074:TAZ983076 SRD983074:SRD983076 SHH983074:SHH983076 RXL983074:RXL983076 RNP983074:RNP983076 RDT983074:RDT983076 QTX983074:QTX983076 QKB983074:QKB983076 QAF983074:QAF983076 PQJ983074:PQJ983076 PGN983074:PGN983076 OWR983074:OWR983076 OMV983074:OMV983076 OCZ983074:OCZ983076 NTD983074:NTD983076 NJH983074:NJH983076 MZL983074:MZL983076 MPP983074:MPP983076 MFT983074:MFT983076 LVX983074:LVX983076 LMB983074:LMB983076 LCF983074:LCF983076 KSJ983074:KSJ983076 KIN983074:KIN983076 JYR983074:JYR983076 JOV983074:JOV983076 JEZ983074:JEZ983076 IVD983074:IVD983076 ILH983074:ILH983076 IBL983074:IBL983076 HRP983074:HRP983076 HHT983074:HHT983076 GXX983074:GXX983076 GOB983074:GOB983076 GEF983074:GEF983076 FUJ983074:FUJ983076 FKN983074:FKN983076 FAR983074:FAR983076 EQV983074:EQV983076 EGZ983074:EGZ983076 DXD983074:DXD983076 DNH983074:DNH983076 DDL983074:DDL983076 CTP983074:CTP983076 CJT983074:CJT983076 BZX983074:BZX983076 BQB983074:BQB983076 BGF983074:BGF983076 AWJ983074:AWJ983076 AMN983074:AMN983076 ACR983074:ACR983076 SV983074:SV983076 IZ983074:IZ983076 D983063:D983065 WVL917538:WVL917540 WLP917538:WLP917540 WBT917538:WBT917540 VRX917538:VRX917540 VIB917538:VIB917540 UYF917538:UYF917540 UOJ917538:UOJ917540 UEN917538:UEN917540 TUR917538:TUR917540 TKV917538:TKV917540 TAZ917538:TAZ917540 SRD917538:SRD917540 SHH917538:SHH917540 RXL917538:RXL917540 RNP917538:RNP917540 RDT917538:RDT917540 QTX917538:QTX917540 QKB917538:QKB917540 QAF917538:QAF917540 PQJ917538:PQJ917540 PGN917538:PGN917540 OWR917538:OWR917540 OMV917538:OMV917540 OCZ917538:OCZ917540 NTD917538:NTD917540 NJH917538:NJH917540 MZL917538:MZL917540 MPP917538:MPP917540 MFT917538:MFT917540 LVX917538:LVX917540 LMB917538:LMB917540 LCF917538:LCF917540 KSJ917538:KSJ917540 KIN917538:KIN917540 JYR917538:JYR917540 JOV917538:JOV917540 JEZ917538:JEZ917540 IVD917538:IVD917540 ILH917538:ILH917540 IBL917538:IBL917540 HRP917538:HRP917540 HHT917538:HHT917540 GXX917538:GXX917540 GOB917538:GOB917540 GEF917538:GEF917540 FUJ917538:FUJ917540 FKN917538:FKN917540 FAR917538:FAR917540 EQV917538:EQV917540 EGZ917538:EGZ917540 DXD917538:DXD917540 DNH917538:DNH917540 DDL917538:DDL917540 CTP917538:CTP917540 CJT917538:CJT917540 BZX917538:BZX917540 BQB917538:BQB917540 BGF917538:BGF917540 AWJ917538:AWJ917540 AMN917538:AMN917540 ACR917538:ACR917540 SV917538:SV917540 IZ917538:IZ917540 D917527:D917529 WVL852002:WVL852004 WLP852002:WLP852004 WBT852002:WBT852004 VRX852002:VRX852004 VIB852002:VIB852004 UYF852002:UYF852004 UOJ852002:UOJ852004 UEN852002:UEN852004 TUR852002:TUR852004 TKV852002:TKV852004 TAZ852002:TAZ852004 SRD852002:SRD852004 SHH852002:SHH852004 RXL852002:RXL852004 RNP852002:RNP852004 RDT852002:RDT852004 QTX852002:QTX852004 QKB852002:QKB852004 QAF852002:QAF852004 PQJ852002:PQJ852004 PGN852002:PGN852004 OWR852002:OWR852004 OMV852002:OMV852004 OCZ852002:OCZ852004 NTD852002:NTD852004 NJH852002:NJH852004 MZL852002:MZL852004 MPP852002:MPP852004 MFT852002:MFT852004 LVX852002:LVX852004 LMB852002:LMB852004 LCF852002:LCF852004 KSJ852002:KSJ852004 KIN852002:KIN852004 JYR852002:JYR852004 JOV852002:JOV852004 JEZ852002:JEZ852004 IVD852002:IVD852004 ILH852002:ILH852004 IBL852002:IBL852004 HRP852002:HRP852004 HHT852002:HHT852004 GXX852002:GXX852004 GOB852002:GOB852004 GEF852002:GEF852004 FUJ852002:FUJ852004 FKN852002:FKN852004 FAR852002:FAR852004 EQV852002:EQV852004 EGZ852002:EGZ852004 DXD852002:DXD852004 DNH852002:DNH852004 DDL852002:DDL852004 CTP852002:CTP852004 CJT852002:CJT852004 BZX852002:BZX852004 BQB852002:BQB852004 BGF852002:BGF852004 AWJ852002:AWJ852004 AMN852002:AMN852004 ACR852002:ACR852004 SV852002:SV852004 IZ852002:IZ852004 D851991:D851993 WVL786466:WVL786468 WLP786466:WLP786468 WBT786466:WBT786468 VRX786466:VRX786468 VIB786466:VIB786468 UYF786466:UYF786468 UOJ786466:UOJ786468 UEN786466:UEN786468 TUR786466:TUR786468 TKV786466:TKV786468 TAZ786466:TAZ786468 SRD786466:SRD786468 SHH786466:SHH786468 RXL786466:RXL786468 RNP786466:RNP786468 RDT786466:RDT786468 QTX786466:QTX786468 QKB786466:QKB786468 QAF786466:QAF786468 PQJ786466:PQJ786468 PGN786466:PGN786468 OWR786466:OWR786468 OMV786466:OMV786468 OCZ786466:OCZ786468 NTD786466:NTD786468 NJH786466:NJH786468 MZL786466:MZL786468 MPP786466:MPP786468 MFT786466:MFT786468 LVX786466:LVX786468 LMB786466:LMB786468 LCF786466:LCF786468 KSJ786466:KSJ786468 KIN786466:KIN786468 JYR786466:JYR786468 JOV786466:JOV786468 JEZ786466:JEZ786468 IVD786466:IVD786468 ILH786466:ILH786468 IBL786466:IBL786468 HRP786466:HRP786468 HHT786466:HHT786468 GXX786466:GXX786468 GOB786466:GOB786468 GEF786466:GEF786468 FUJ786466:FUJ786468 FKN786466:FKN786468 FAR786466:FAR786468 EQV786466:EQV786468 EGZ786466:EGZ786468 DXD786466:DXD786468 DNH786466:DNH786468 DDL786466:DDL786468 CTP786466:CTP786468 CJT786466:CJT786468 BZX786466:BZX786468 BQB786466:BQB786468 BGF786466:BGF786468 AWJ786466:AWJ786468 AMN786466:AMN786468 ACR786466:ACR786468 SV786466:SV786468 IZ786466:IZ786468 D786455:D786457 WVL720930:WVL720932 WLP720930:WLP720932 WBT720930:WBT720932 VRX720930:VRX720932 VIB720930:VIB720932 UYF720930:UYF720932 UOJ720930:UOJ720932 UEN720930:UEN720932 TUR720930:TUR720932 TKV720930:TKV720932 TAZ720930:TAZ720932 SRD720930:SRD720932 SHH720930:SHH720932 RXL720930:RXL720932 RNP720930:RNP720932 RDT720930:RDT720932 QTX720930:QTX720932 QKB720930:QKB720932 QAF720930:QAF720932 PQJ720930:PQJ720932 PGN720930:PGN720932 OWR720930:OWR720932 OMV720930:OMV720932 OCZ720930:OCZ720932 NTD720930:NTD720932 NJH720930:NJH720932 MZL720930:MZL720932 MPP720930:MPP720932 MFT720930:MFT720932 LVX720930:LVX720932 LMB720930:LMB720932 LCF720930:LCF720932 KSJ720930:KSJ720932 KIN720930:KIN720932 JYR720930:JYR720932 JOV720930:JOV720932 JEZ720930:JEZ720932 IVD720930:IVD720932 ILH720930:ILH720932 IBL720930:IBL720932 HRP720930:HRP720932 HHT720930:HHT720932 GXX720930:GXX720932 GOB720930:GOB720932 GEF720930:GEF720932 FUJ720930:FUJ720932 FKN720930:FKN720932 FAR720930:FAR720932 EQV720930:EQV720932 EGZ720930:EGZ720932 DXD720930:DXD720932 DNH720930:DNH720932 DDL720930:DDL720932 CTP720930:CTP720932 CJT720930:CJT720932 BZX720930:BZX720932 BQB720930:BQB720932 BGF720930:BGF720932 AWJ720930:AWJ720932 AMN720930:AMN720932 ACR720930:ACR720932 SV720930:SV720932 IZ720930:IZ720932 D720919:D720921 WVL655394:WVL655396 WLP655394:WLP655396 WBT655394:WBT655396 VRX655394:VRX655396 VIB655394:VIB655396 UYF655394:UYF655396 UOJ655394:UOJ655396 UEN655394:UEN655396 TUR655394:TUR655396 TKV655394:TKV655396 TAZ655394:TAZ655396 SRD655394:SRD655396 SHH655394:SHH655396 RXL655394:RXL655396 RNP655394:RNP655396 RDT655394:RDT655396 QTX655394:QTX655396 QKB655394:QKB655396 QAF655394:QAF655396 PQJ655394:PQJ655396 PGN655394:PGN655396 OWR655394:OWR655396 OMV655394:OMV655396 OCZ655394:OCZ655396 NTD655394:NTD655396 NJH655394:NJH655396 MZL655394:MZL655396 MPP655394:MPP655396 MFT655394:MFT655396 LVX655394:LVX655396 LMB655394:LMB655396 LCF655394:LCF655396 KSJ655394:KSJ655396 KIN655394:KIN655396 JYR655394:JYR655396 JOV655394:JOV655396 JEZ655394:JEZ655396 IVD655394:IVD655396 ILH655394:ILH655396 IBL655394:IBL655396 HRP655394:HRP655396 HHT655394:HHT655396 GXX655394:GXX655396 GOB655394:GOB655396 GEF655394:GEF655396 FUJ655394:FUJ655396 FKN655394:FKN655396 FAR655394:FAR655396 EQV655394:EQV655396 EGZ655394:EGZ655396 DXD655394:DXD655396 DNH655394:DNH655396 DDL655394:DDL655396 CTP655394:CTP655396 CJT655394:CJT655396 BZX655394:BZX655396 BQB655394:BQB655396 BGF655394:BGF655396 AWJ655394:AWJ655396 AMN655394:AMN655396 ACR655394:ACR655396 SV655394:SV655396 IZ655394:IZ655396 D655383:D655385 WVL589858:WVL589860 WLP589858:WLP589860 WBT589858:WBT589860 VRX589858:VRX589860 VIB589858:VIB589860 UYF589858:UYF589860 UOJ589858:UOJ589860 UEN589858:UEN589860 TUR589858:TUR589860 TKV589858:TKV589860 TAZ589858:TAZ589860 SRD589858:SRD589860 SHH589858:SHH589860 RXL589858:RXL589860 RNP589858:RNP589860 RDT589858:RDT589860 QTX589858:QTX589860 QKB589858:QKB589860 QAF589858:QAF589860 PQJ589858:PQJ589860 PGN589858:PGN589860 OWR589858:OWR589860 OMV589858:OMV589860 OCZ589858:OCZ589860 NTD589858:NTD589860 NJH589858:NJH589860 MZL589858:MZL589860 MPP589858:MPP589860 MFT589858:MFT589860 LVX589858:LVX589860 LMB589858:LMB589860 LCF589858:LCF589860 KSJ589858:KSJ589860 KIN589858:KIN589860 JYR589858:JYR589860 JOV589858:JOV589860 JEZ589858:JEZ589860 IVD589858:IVD589860 ILH589858:ILH589860 IBL589858:IBL589860 HRP589858:HRP589860 HHT589858:HHT589860 GXX589858:GXX589860 GOB589858:GOB589860 GEF589858:GEF589860 FUJ589858:FUJ589860 FKN589858:FKN589860 FAR589858:FAR589860 EQV589858:EQV589860 EGZ589858:EGZ589860 DXD589858:DXD589860 DNH589858:DNH589860 DDL589858:DDL589860 CTP589858:CTP589860 CJT589858:CJT589860 BZX589858:BZX589860 BQB589858:BQB589860 BGF589858:BGF589860 AWJ589858:AWJ589860 AMN589858:AMN589860 ACR589858:ACR589860 SV589858:SV589860 IZ589858:IZ589860 D589847:D589849 WVL524322:WVL524324 WLP524322:WLP524324 WBT524322:WBT524324 VRX524322:VRX524324 VIB524322:VIB524324 UYF524322:UYF524324 UOJ524322:UOJ524324 UEN524322:UEN524324 TUR524322:TUR524324 TKV524322:TKV524324 TAZ524322:TAZ524324 SRD524322:SRD524324 SHH524322:SHH524324 RXL524322:RXL524324 RNP524322:RNP524324 RDT524322:RDT524324 QTX524322:QTX524324 QKB524322:QKB524324 QAF524322:QAF524324 PQJ524322:PQJ524324 PGN524322:PGN524324 OWR524322:OWR524324 OMV524322:OMV524324 OCZ524322:OCZ524324 NTD524322:NTD524324 NJH524322:NJH524324 MZL524322:MZL524324 MPP524322:MPP524324 MFT524322:MFT524324 LVX524322:LVX524324 LMB524322:LMB524324 LCF524322:LCF524324 KSJ524322:KSJ524324 KIN524322:KIN524324 JYR524322:JYR524324 JOV524322:JOV524324 JEZ524322:JEZ524324 IVD524322:IVD524324 ILH524322:ILH524324 IBL524322:IBL524324 HRP524322:HRP524324 HHT524322:HHT524324 GXX524322:GXX524324 GOB524322:GOB524324 GEF524322:GEF524324 FUJ524322:FUJ524324 FKN524322:FKN524324 FAR524322:FAR524324 EQV524322:EQV524324 EGZ524322:EGZ524324 DXD524322:DXD524324 DNH524322:DNH524324 DDL524322:DDL524324 CTP524322:CTP524324 CJT524322:CJT524324 BZX524322:BZX524324 BQB524322:BQB524324 BGF524322:BGF524324 AWJ524322:AWJ524324 AMN524322:AMN524324 ACR524322:ACR524324 SV524322:SV524324 IZ524322:IZ524324 D524311:D524313 WVL458786:WVL458788 WLP458786:WLP458788 WBT458786:WBT458788 VRX458786:VRX458788 VIB458786:VIB458788 UYF458786:UYF458788 UOJ458786:UOJ458788 UEN458786:UEN458788 TUR458786:TUR458788 TKV458786:TKV458788 TAZ458786:TAZ458788 SRD458786:SRD458788 SHH458786:SHH458788 RXL458786:RXL458788 RNP458786:RNP458788 RDT458786:RDT458788 QTX458786:QTX458788 QKB458786:QKB458788 QAF458786:QAF458788 PQJ458786:PQJ458788 PGN458786:PGN458788 OWR458786:OWR458788 OMV458786:OMV458788 OCZ458786:OCZ458788 NTD458786:NTD458788 NJH458786:NJH458788 MZL458786:MZL458788 MPP458786:MPP458788 MFT458786:MFT458788 LVX458786:LVX458788 LMB458786:LMB458788 LCF458786:LCF458788 KSJ458786:KSJ458788 KIN458786:KIN458788 JYR458786:JYR458788 JOV458786:JOV458788 JEZ458786:JEZ458788 IVD458786:IVD458788 ILH458786:ILH458788 IBL458786:IBL458788 HRP458786:HRP458788 HHT458786:HHT458788 GXX458786:GXX458788 GOB458786:GOB458788 GEF458786:GEF458788 FUJ458786:FUJ458788 FKN458786:FKN458788 FAR458786:FAR458788 EQV458786:EQV458788 EGZ458786:EGZ458788 DXD458786:DXD458788 DNH458786:DNH458788 DDL458786:DDL458788 CTP458786:CTP458788 CJT458786:CJT458788 BZX458786:BZX458788 BQB458786:BQB458788 BGF458786:BGF458788 AWJ458786:AWJ458788 AMN458786:AMN458788 ACR458786:ACR458788 SV458786:SV458788 IZ458786:IZ458788 D458775:D458777 WVL393250:WVL393252 WLP393250:WLP393252 WBT393250:WBT393252 VRX393250:VRX393252 VIB393250:VIB393252 UYF393250:UYF393252 UOJ393250:UOJ393252 UEN393250:UEN393252 TUR393250:TUR393252 TKV393250:TKV393252 TAZ393250:TAZ393252 SRD393250:SRD393252 SHH393250:SHH393252 RXL393250:RXL393252 RNP393250:RNP393252 RDT393250:RDT393252 QTX393250:QTX393252 QKB393250:QKB393252 QAF393250:QAF393252 PQJ393250:PQJ393252 PGN393250:PGN393252 OWR393250:OWR393252 OMV393250:OMV393252 OCZ393250:OCZ393252 NTD393250:NTD393252 NJH393250:NJH393252 MZL393250:MZL393252 MPP393250:MPP393252 MFT393250:MFT393252 LVX393250:LVX393252 LMB393250:LMB393252 LCF393250:LCF393252 KSJ393250:KSJ393252 KIN393250:KIN393252 JYR393250:JYR393252 JOV393250:JOV393252 JEZ393250:JEZ393252 IVD393250:IVD393252 ILH393250:ILH393252 IBL393250:IBL393252 HRP393250:HRP393252 HHT393250:HHT393252 GXX393250:GXX393252 GOB393250:GOB393252 GEF393250:GEF393252 FUJ393250:FUJ393252 FKN393250:FKN393252 FAR393250:FAR393252 EQV393250:EQV393252 EGZ393250:EGZ393252 DXD393250:DXD393252 DNH393250:DNH393252 DDL393250:DDL393252 CTP393250:CTP393252 CJT393250:CJT393252 BZX393250:BZX393252 BQB393250:BQB393252 BGF393250:BGF393252 AWJ393250:AWJ393252 AMN393250:AMN393252 ACR393250:ACR393252 SV393250:SV393252 IZ393250:IZ393252 D393239:D393241 WVL327714:WVL327716 WLP327714:WLP327716 WBT327714:WBT327716 VRX327714:VRX327716 VIB327714:VIB327716 UYF327714:UYF327716 UOJ327714:UOJ327716 UEN327714:UEN327716 TUR327714:TUR327716 TKV327714:TKV327716 TAZ327714:TAZ327716 SRD327714:SRD327716 SHH327714:SHH327716 RXL327714:RXL327716 RNP327714:RNP327716 RDT327714:RDT327716 QTX327714:QTX327716 QKB327714:QKB327716 QAF327714:QAF327716 PQJ327714:PQJ327716 PGN327714:PGN327716 OWR327714:OWR327716 OMV327714:OMV327716 OCZ327714:OCZ327716 NTD327714:NTD327716 NJH327714:NJH327716 MZL327714:MZL327716 MPP327714:MPP327716 MFT327714:MFT327716 LVX327714:LVX327716 LMB327714:LMB327716 LCF327714:LCF327716 KSJ327714:KSJ327716 KIN327714:KIN327716 JYR327714:JYR327716 JOV327714:JOV327716 JEZ327714:JEZ327716 IVD327714:IVD327716 ILH327714:ILH327716 IBL327714:IBL327716 HRP327714:HRP327716 HHT327714:HHT327716 GXX327714:GXX327716 GOB327714:GOB327716 GEF327714:GEF327716 FUJ327714:FUJ327716 FKN327714:FKN327716 FAR327714:FAR327716 EQV327714:EQV327716 EGZ327714:EGZ327716 DXD327714:DXD327716 DNH327714:DNH327716 DDL327714:DDL327716 CTP327714:CTP327716 CJT327714:CJT327716 BZX327714:BZX327716 BQB327714:BQB327716 BGF327714:BGF327716 AWJ327714:AWJ327716 AMN327714:AMN327716 ACR327714:ACR327716 SV327714:SV327716 IZ327714:IZ327716 D327703:D327705 WVL262178:WVL262180 WLP262178:WLP262180 WBT262178:WBT262180 VRX262178:VRX262180 VIB262178:VIB262180 UYF262178:UYF262180 UOJ262178:UOJ262180 UEN262178:UEN262180 TUR262178:TUR262180 TKV262178:TKV262180 TAZ262178:TAZ262180 SRD262178:SRD262180 SHH262178:SHH262180 RXL262178:RXL262180 RNP262178:RNP262180 RDT262178:RDT262180 QTX262178:QTX262180 QKB262178:QKB262180 QAF262178:QAF262180 PQJ262178:PQJ262180 PGN262178:PGN262180 OWR262178:OWR262180 OMV262178:OMV262180 OCZ262178:OCZ262180 NTD262178:NTD262180 NJH262178:NJH262180 MZL262178:MZL262180 MPP262178:MPP262180 MFT262178:MFT262180 LVX262178:LVX262180 LMB262178:LMB262180 LCF262178:LCF262180 KSJ262178:KSJ262180 KIN262178:KIN262180 JYR262178:JYR262180 JOV262178:JOV262180 JEZ262178:JEZ262180 IVD262178:IVD262180 ILH262178:ILH262180 IBL262178:IBL262180 HRP262178:HRP262180 HHT262178:HHT262180 GXX262178:GXX262180 GOB262178:GOB262180 GEF262178:GEF262180 FUJ262178:FUJ262180 FKN262178:FKN262180 FAR262178:FAR262180 EQV262178:EQV262180 EGZ262178:EGZ262180 DXD262178:DXD262180 DNH262178:DNH262180 DDL262178:DDL262180 CTP262178:CTP262180 CJT262178:CJT262180 BZX262178:BZX262180 BQB262178:BQB262180 BGF262178:BGF262180 AWJ262178:AWJ262180 AMN262178:AMN262180 ACR262178:ACR262180 SV262178:SV262180 IZ262178:IZ262180 D262167:D262169 WVL196642:WVL196644 WLP196642:WLP196644 WBT196642:WBT196644 VRX196642:VRX196644 VIB196642:VIB196644 UYF196642:UYF196644 UOJ196642:UOJ196644 UEN196642:UEN196644 TUR196642:TUR196644 TKV196642:TKV196644 TAZ196642:TAZ196644 SRD196642:SRD196644 SHH196642:SHH196644 RXL196642:RXL196644 RNP196642:RNP196644 RDT196642:RDT196644 QTX196642:QTX196644 QKB196642:QKB196644 QAF196642:QAF196644 PQJ196642:PQJ196644 PGN196642:PGN196644 OWR196642:OWR196644 OMV196642:OMV196644 OCZ196642:OCZ196644 NTD196642:NTD196644 NJH196642:NJH196644 MZL196642:MZL196644 MPP196642:MPP196644 MFT196642:MFT196644 LVX196642:LVX196644 LMB196642:LMB196644 LCF196642:LCF196644 KSJ196642:KSJ196644 KIN196642:KIN196644 JYR196642:JYR196644 JOV196642:JOV196644 JEZ196642:JEZ196644 IVD196642:IVD196644 ILH196642:ILH196644 IBL196642:IBL196644 HRP196642:HRP196644 HHT196642:HHT196644 GXX196642:GXX196644 GOB196642:GOB196644 GEF196642:GEF196644 FUJ196642:FUJ196644 FKN196642:FKN196644 FAR196642:FAR196644 EQV196642:EQV196644 EGZ196642:EGZ196644 DXD196642:DXD196644 DNH196642:DNH196644 DDL196642:DDL196644 CTP196642:CTP196644 CJT196642:CJT196644 BZX196642:BZX196644 BQB196642:BQB196644 BGF196642:BGF196644 AWJ196642:AWJ196644 AMN196642:AMN196644 ACR196642:ACR196644 SV196642:SV196644 IZ196642:IZ196644 D196631:D196633 WVL131106:WVL131108 WLP131106:WLP131108 WBT131106:WBT131108 VRX131106:VRX131108 VIB131106:VIB131108 UYF131106:UYF131108 UOJ131106:UOJ131108 UEN131106:UEN131108 TUR131106:TUR131108 TKV131106:TKV131108 TAZ131106:TAZ131108 SRD131106:SRD131108 SHH131106:SHH131108 RXL131106:RXL131108 RNP131106:RNP131108 RDT131106:RDT131108 QTX131106:QTX131108 QKB131106:QKB131108 QAF131106:QAF131108 PQJ131106:PQJ131108 PGN131106:PGN131108 OWR131106:OWR131108 OMV131106:OMV131108 OCZ131106:OCZ131108 NTD131106:NTD131108 NJH131106:NJH131108 MZL131106:MZL131108 MPP131106:MPP131108 MFT131106:MFT131108 LVX131106:LVX131108 LMB131106:LMB131108 LCF131106:LCF131108 KSJ131106:KSJ131108 KIN131106:KIN131108 JYR131106:JYR131108 JOV131106:JOV131108 JEZ131106:JEZ131108 IVD131106:IVD131108 ILH131106:ILH131108 IBL131106:IBL131108 HRP131106:HRP131108 HHT131106:HHT131108 GXX131106:GXX131108 GOB131106:GOB131108 GEF131106:GEF131108 FUJ131106:FUJ131108 FKN131106:FKN131108 FAR131106:FAR131108 EQV131106:EQV131108 EGZ131106:EGZ131108 DXD131106:DXD131108 DNH131106:DNH131108 DDL131106:DDL131108 CTP131106:CTP131108 CJT131106:CJT131108 BZX131106:BZX131108 BQB131106:BQB131108 BGF131106:BGF131108 AWJ131106:AWJ131108 AMN131106:AMN131108 ACR131106:ACR131108 SV131106:SV131108 IZ131106:IZ131108 D131095:D131097 WVL65570:WVL65572 WLP65570:WLP65572 WBT65570:WBT65572 VRX65570:VRX65572 VIB65570:VIB65572 UYF65570:UYF65572 UOJ65570:UOJ65572 UEN65570:UEN65572 TUR65570:TUR65572 TKV65570:TKV65572 TAZ65570:TAZ65572 SRD65570:SRD65572 SHH65570:SHH65572 RXL65570:RXL65572 RNP65570:RNP65572 RDT65570:RDT65572 QTX65570:QTX65572 QKB65570:QKB65572 QAF65570:QAF65572 PQJ65570:PQJ65572 PGN65570:PGN65572 OWR65570:OWR65572 OMV65570:OMV65572 OCZ65570:OCZ65572 NTD65570:NTD65572 NJH65570:NJH65572 MZL65570:MZL65572 MPP65570:MPP65572 MFT65570:MFT65572 LVX65570:LVX65572 LMB65570:LMB65572 LCF65570:LCF65572 KSJ65570:KSJ65572 KIN65570:KIN65572 JYR65570:JYR65572 JOV65570:JOV65572 JEZ65570:JEZ65572 IVD65570:IVD65572 ILH65570:ILH65572 IBL65570:IBL65572 HRP65570:HRP65572 HHT65570:HHT65572 GXX65570:GXX65572 GOB65570:GOB65572 GEF65570:GEF65572 FUJ65570:FUJ65572 FKN65570:FKN65572 FAR65570:FAR65572 EQV65570:EQV65572 EGZ65570:EGZ65572 DXD65570:DXD65572 DNH65570:DNH65572 DDL65570:DDL65572 CTP65570:CTP65572 CJT65570:CJT65572 BZX65570:BZX65572 BQB65570:BQB65572 BGF65570:BGF65572 AWJ65570:AWJ65572 AMN65570:AMN65572 ACR65570:ACR65572 SV65570:SV65572 IZ65570:IZ65572 WVL34:WVL36 WLP34:WLP36 WBT34:WBT36 VRX34:VRX36 VIB34:VIB36 UYF34:UYF36 UOJ34:UOJ36 UEN34:UEN36 TUR34:TUR36 TKV34:TKV36 TAZ34:TAZ36 SRD34:SRD36 SHH34:SHH36 RXL34:RXL36 RNP34:RNP36 RDT34:RDT36 QTX34:QTX36 QKB34:QKB36 QAF34:QAF36 PQJ34:PQJ36 PGN34:PGN36 OWR34:OWR36 OMV34:OMV36 OCZ34:OCZ36 NTD34:NTD36 NJH34:NJH36 MZL34:MZL36 MPP34:MPP36 MFT34:MFT36 LVX34:LVX36 LMB34:LMB36 LCF34:LCF36 KSJ34:KSJ36 KIN34:KIN36 JYR34:JYR36 JOV34:JOV36 JEZ34:JEZ36 IVD34:IVD36 ILH34:ILH36 IBL34:IBL36 HRP34:HRP36 HHT34:HHT36 GXX34:GXX36 GOB34:GOB36 GEF34:GEF36 FUJ34:FUJ36 FKN34:FKN36 FAR34:FAR36 EQV34:EQV36 EGZ34:EGZ36 DXD34:DXD36 DNH34:DNH36 DDL34:DDL36 CTP34:CTP36 CJT34:CJT36 BZX34:BZX36 BQB34:BQB36 BGF34:BGF36 AWJ34:AWJ36 AMN34:AMN36 ACR34:ACR36 SV34:SV36 IZ34:IZ36 WVL983074:WVL983076">
      <formula1>$D$64:$D$398</formula1>
    </dataValidation>
    <dataValidation type="list" errorStyle="warning" allowBlank="1" showInputMessage="1" showErrorMessage="1" errorTitle="Factor" error="This factor is not included in the drop-down list. Is this the factor you want to use?" sqref="G65567:G65581 VIC983066 UYG983066 UOK983066 UEO983066 TUS983066 TKW983066 TBA983066 SRE983066 SHI983066 RXM983066 RNQ983066 RDU983066 QTY983066 QKC983066 QAG983066 PQK983066 PGO983066 OWS983066 OMW983066 ODA983066 NTE983066 NJI983066 MZM983066 MPQ983066 MFU983066 LVY983066 LMC983066 LCG983066 KSK983066 KIO983066 JYS983066 JOW983066 JFA983066 IVE983066 ILI983066 IBM983066 HRQ983066 HHU983066 GXY983066 GOC983066 GEG983066 FUK983066 FKO983066 FAS983066 EQW983066 EHA983066 DXE983066 DNI983066 DDM983066 CTQ983066 CJU983066 BZY983066 BQC983066 BGG983066 AWK983066 AMO983066 ACS983066 SW983066 JA983066 E983055 WVM917530 WLQ917530 WBU917530 VRY917530 VIC917530 UYG917530 UOK917530 UEO917530 TUS917530 TKW917530 TBA917530 SRE917530 SHI917530 RXM917530 RNQ917530 RDU917530 QTY917530 QKC917530 QAG917530 PQK917530 PGO917530 OWS917530 OMW917530 ODA917530 NTE917530 NJI917530 MZM917530 MPQ917530 MFU917530 LVY917530 LMC917530 LCG917530 KSK917530 KIO917530 JYS917530 JOW917530 JFA917530 IVE917530 ILI917530 IBM917530 HRQ917530 HHU917530 GXY917530 GOC917530 GEG917530 FUK917530 FKO917530 FAS917530 EQW917530 EHA917530 DXE917530 DNI917530 DDM917530 CTQ917530 CJU917530 BZY917530 BQC917530 BGG917530 AWK917530 AMO917530 ACS917530 SW917530 JA917530 E917519 WVM851994 WLQ851994 WBU851994 VRY851994 VIC851994 UYG851994 UOK851994 UEO851994 TUS851994 TKW851994 TBA851994 SRE851994 SHI851994 RXM851994 RNQ851994 RDU851994 QTY851994 QKC851994 QAG851994 PQK851994 PGO851994 OWS851994 OMW851994 ODA851994 NTE851994 NJI851994 MZM851994 MPQ851994 MFU851994 LVY851994 LMC851994 LCG851994 KSK851994 KIO851994 JYS851994 JOW851994 JFA851994 IVE851994 ILI851994 IBM851994 HRQ851994 HHU851994 GXY851994 GOC851994 GEG851994 FUK851994 FKO851994 FAS851994 EQW851994 EHA851994 DXE851994 DNI851994 DDM851994 CTQ851994 CJU851994 BZY851994 BQC851994 BGG851994 AWK851994 AMO851994 ACS851994 SW851994 JA851994 E851983 WVM786458 WLQ786458 WBU786458 VRY786458 VIC786458 UYG786458 UOK786458 UEO786458 TUS786458 TKW786458 TBA786458 SRE786458 SHI786458 RXM786458 RNQ786458 RDU786458 QTY786458 QKC786458 QAG786458 PQK786458 PGO786458 OWS786458 OMW786458 ODA786458 NTE786458 NJI786458 MZM786458 MPQ786458 MFU786458 LVY786458 LMC786458 LCG786458 KSK786458 KIO786458 JYS786458 JOW786458 JFA786458 IVE786458 ILI786458 IBM786458 HRQ786458 HHU786458 GXY786458 GOC786458 GEG786458 FUK786458 FKO786458 FAS786458 EQW786458 EHA786458 DXE786458 DNI786458 DDM786458 CTQ786458 CJU786458 BZY786458 BQC786458 BGG786458 AWK786458 AMO786458 ACS786458 SW786458 JA786458 E786447 WVM720922 WLQ720922 WBU720922 VRY720922 VIC720922 UYG720922 UOK720922 UEO720922 TUS720922 TKW720922 TBA720922 SRE720922 SHI720922 RXM720922 RNQ720922 RDU720922 QTY720922 QKC720922 QAG720922 PQK720922 PGO720922 OWS720922 OMW720922 ODA720922 NTE720922 NJI720922 MZM720922 MPQ720922 MFU720922 LVY720922 LMC720922 LCG720922 KSK720922 KIO720922 JYS720922 JOW720922 JFA720922 IVE720922 ILI720922 IBM720922 HRQ720922 HHU720922 GXY720922 GOC720922 GEG720922 FUK720922 FKO720922 FAS720922 EQW720922 EHA720922 DXE720922 DNI720922 DDM720922 CTQ720922 CJU720922 BZY720922 BQC720922 BGG720922 AWK720922 AMO720922 ACS720922 SW720922 JA720922 E720911 WVM655386 WLQ655386 WBU655386 VRY655386 VIC655386 UYG655386 UOK655386 UEO655386 TUS655386 TKW655386 TBA655386 SRE655386 SHI655386 RXM655386 RNQ655386 RDU655386 QTY655386 QKC655386 QAG655386 PQK655386 PGO655386 OWS655386 OMW655386 ODA655386 NTE655386 NJI655386 MZM655386 MPQ655386 MFU655386 LVY655386 LMC655386 LCG655386 KSK655386 KIO655386 JYS655386 JOW655386 JFA655386 IVE655386 ILI655386 IBM655386 HRQ655386 HHU655386 GXY655386 GOC655386 GEG655386 FUK655386 FKO655386 FAS655386 EQW655386 EHA655386 DXE655386 DNI655386 DDM655386 CTQ655386 CJU655386 BZY655386 BQC655386 BGG655386 AWK655386 AMO655386 ACS655386 SW655386 JA655386 E655375 WVM589850 WLQ589850 WBU589850 VRY589850 VIC589850 UYG589850 UOK589850 UEO589850 TUS589850 TKW589850 TBA589850 SRE589850 SHI589850 RXM589850 RNQ589850 RDU589850 QTY589850 QKC589850 QAG589850 PQK589850 PGO589850 OWS589850 OMW589850 ODA589850 NTE589850 NJI589850 MZM589850 MPQ589850 MFU589850 LVY589850 LMC589850 LCG589850 KSK589850 KIO589850 JYS589850 JOW589850 JFA589850 IVE589850 ILI589850 IBM589850 HRQ589850 HHU589850 GXY589850 GOC589850 GEG589850 FUK589850 FKO589850 FAS589850 EQW589850 EHA589850 DXE589850 DNI589850 DDM589850 CTQ589850 CJU589850 BZY589850 BQC589850 BGG589850 AWK589850 AMO589850 ACS589850 SW589850 JA589850 E589839 WVM524314 WLQ524314 WBU524314 VRY524314 VIC524314 UYG524314 UOK524314 UEO524314 TUS524314 TKW524314 TBA524314 SRE524314 SHI524314 RXM524314 RNQ524314 RDU524314 QTY524314 QKC524314 QAG524314 PQK524314 PGO524314 OWS524314 OMW524314 ODA524314 NTE524314 NJI524314 MZM524314 MPQ524314 MFU524314 LVY524314 LMC524314 LCG524314 KSK524314 KIO524314 JYS524314 JOW524314 JFA524314 IVE524314 ILI524314 IBM524314 HRQ524314 HHU524314 GXY524314 GOC524314 GEG524314 FUK524314 FKO524314 FAS524314 EQW524314 EHA524314 DXE524314 DNI524314 DDM524314 CTQ524314 CJU524314 BZY524314 BQC524314 BGG524314 AWK524314 AMO524314 ACS524314 SW524314 JA524314 E524303 WVM458778 WLQ458778 WBU458778 VRY458778 VIC458778 UYG458778 UOK458778 UEO458778 TUS458778 TKW458778 TBA458778 SRE458778 SHI458778 RXM458778 RNQ458778 RDU458778 QTY458778 QKC458778 QAG458778 PQK458778 PGO458778 OWS458778 OMW458778 ODA458778 NTE458778 NJI458778 MZM458778 MPQ458778 MFU458778 LVY458778 LMC458778 LCG458778 KSK458778 KIO458778 JYS458778 JOW458778 JFA458778 IVE458778 ILI458778 IBM458778 HRQ458778 HHU458778 GXY458778 GOC458778 GEG458778 FUK458778 FKO458778 FAS458778 EQW458778 EHA458778 DXE458778 DNI458778 DDM458778 CTQ458778 CJU458778 BZY458778 BQC458778 BGG458778 AWK458778 AMO458778 ACS458778 SW458778 JA458778 E458767 WVM393242 WLQ393242 WBU393242 VRY393242 VIC393242 UYG393242 UOK393242 UEO393242 TUS393242 TKW393242 TBA393242 SRE393242 SHI393242 RXM393242 RNQ393242 RDU393242 QTY393242 QKC393242 QAG393242 PQK393242 PGO393242 OWS393242 OMW393242 ODA393242 NTE393242 NJI393242 MZM393242 MPQ393242 MFU393242 LVY393242 LMC393242 LCG393242 KSK393242 KIO393242 JYS393242 JOW393242 JFA393242 IVE393242 ILI393242 IBM393242 HRQ393242 HHU393242 GXY393242 GOC393242 GEG393242 FUK393242 FKO393242 FAS393242 EQW393242 EHA393242 DXE393242 DNI393242 DDM393242 CTQ393242 CJU393242 BZY393242 BQC393242 BGG393242 AWK393242 AMO393242 ACS393242 SW393242 JA393242 E393231 WVM327706 WLQ327706 WBU327706 VRY327706 VIC327706 UYG327706 UOK327706 UEO327706 TUS327706 TKW327706 TBA327706 SRE327706 SHI327706 RXM327706 RNQ327706 RDU327706 QTY327706 QKC327706 QAG327706 PQK327706 PGO327706 OWS327706 OMW327706 ODA327706 NTE327706 NJI327706 MZM327706 MPQ327706 MFU327706 LVY327706 LMC327706 LCG327706 KSK327706 KIO327706 JYS327706 JOW327706 JFA327706 IVE327706 ILI327706 IBM327706 HRQ327706 HHU327706 GXY327706 GOC327706 GEG327706 FUK327706 FKO327706 FAS327706 EQW327706 EHA327706 DXE327706 DNI327706 DDM327706 CTQ327706 CJU327706 BZY327706 BQC327706 BGG327706 AWK327706 AMO327706 ACS327706 SW327706 JA327706 E327695 WVM262170 WLQ262170 WBU262170 VRY262170 VIC262170 UYG262170 UOK262170 UEO262170 TUS262170 TKW262170 TBA262170 SRE262170 SHI262170 RXM262170 RNQ262170 RDU262170 QTY262170 QKC262170 QAG262170 PQK262170 PGO262170 OWS262170 OMW262170 ODA262170 NTE262170 NJI262170 MZM262170 MPQ262170 MFU262170 LVY262170 LMC262170 LCG262170 KSK262170 KIO262170 JYS262170 JOW262170 JFA262170 IVE262170 ILI262170 IBM262170 HRQ262170 HHU262170 GXY262170 GOC262170 GEG262170 FUK262170 FKO262170 FAS262170 EQW262170 EHA262170 DXE262170 DNI262170 DDM262170 CTQ262170 CJU262170 BZY262170 BQC262170 BGG262170 AWK262170 AMO262170 ACS262170 SW262170 JA262170 E262159 WVM196634 WLQ196634 WBU196634 VRY196634 VIC196634 UYG196634 UOK196634 UEO196634 TUS196634 TKW196634 TBA196634 SRE196634 SHI196634 RXM196634 RNQ196634 RDU196634 QTY196634 QKC196634 QAG196634 PQK196634 PGO196634 OWS196634 OMW196634 ODA196634 NTE196634 NJI196634 MZM196634 MPQ196634 MFU196634 LVY196634 LMC196634 LCG196634 KSK196634 KIO196634 JYS196634 JOW196634 JFA196634 IVE196634 ILI196634 IBM196634 HRQ196634 HHU196634 GXY196634 GOC196634 GEG196634 FUK196634 FKO196634 FAS196634 EQW196634 EHA196634 DXE196634 DNI196634 DDM196634 CTQ196634 CJU196634 BZY196634 BQC196634 BGG196634 AWK196634 AMO196634 ACS196634 SW196634 JA196634 E196623 WVM131098 WLQ131098 WBU131098 VRY131098 VIC131098 UYG131098 UOK131098 UEO131098 TUS131098 TKW131098 TBA131098 SRE131098 SHI131098 RXM131098 RNQ131098 RDU131098 QTY131098 QKC131098 QAG131098 PQK131098 PGO131098 OWS131098 OMW131098 ODA131098 NTE131098 NJI131098 MZM131098 MPQ131098 MFU131098 LVY131098 LMC131098 LCG131098 KSK131098 KIO131098 JYS131098 JOW131098 JFA131098 IVE131098 ILI131098 IBM131098 HRQ131098 HHU131098 GXY131098 GOC131098 GEG131098 FUK131098 FKO131098 FAS131098 EQW131098 EHA131098 DXE131098 DNI131098 DDM131098 CTQ131098 CJU131098 BZY131098 BQC131098 BGG131098 AWK131098 AMO131098 ACS131098 SW131098 JA131098 E131087 WVM65562 WLQ65562 WBU65562 VRY65562 VIC65562 UYG65562 UOK65562 UEO65562 TUS65562 TKW65562 TBA65562 SRE65562 SHI65562 RXM65562 RNQ65562 RDU65562 QTY65562 QKC65562 QAG65562 PQK65562 PGO65562 OWS65562 OMW65562 ODA65562 NTE65562 NJI65562 MZM65562 MPQ65562 MFU65562 LVY65562 LMC65562 LCG65562 KSK65562 KIO65562 JYS65562 JOW65562 JFA65562 IVE65562 ILI65562 IBM65562 HRQ65562 HHU65562 GXY65562 GOC65562 GEG65562 FUK65562 FKO65562 FAS65562 EQW65562 EHA65562 DXE65562 DNI65562 DDM65562 CTQ65562 CJU65562 BZY65562 BQC65562 BGG65562 AWK65562 AMO65562 ACS65562 SW65562 JA65562 E65551 WVM12:WVM22 WLQ12:WLQ22 WBU12:WBU22 VRY12:VRY22 VIC12:VIC22 UYG12:UYG22 UOK12:UOK22 UEO12:UEO22 TUS12:TUS22 TKW12:TKW22 TBA12:TBA22 SRE12:SRE22 SHI12:SHI22 RXM12:RXM22 RNQ12:RNQ22 RDU12:RDU22 QTY12:QTY22 QKC12:QKC22 QAG12:QAG22 PQK12:PQK22 PGO12:PGO22 OWS12:OWS22 OMW12:OMW22 ODA12:ODA22 NTE12:NTE22 NJI12:NJI22 MZM12:MZM22 MPQ12:MPQ22 MFU12:MFU22 LVY12:LVY22 LMC12:LMC22 LCG12:LCG22 KSK12:KSK22 KIO12:KIO22 JYS12:JYS22 JOW12:JOW22 JFA12:JFA22 IVE12:IVE22 ILI12:ILI22 IBM12:IBM22 HRQ12:HRQ22 HHU12:HHU22 GXY12:GXY22 GOC12:GOC22 GEG12:GEG22 FUK12:FUK22 FKO12:FKO22 FAS12:FAS22 EQW12:EQW22 EHA12:EHA22 DXE12:DXE22 DNI12:DNI22 DDM12:DDM22 CTQ12:CTQ22 CJU12:CJU22 BZY12:BZY22 BQC12:BQC22 BGG12:BGG22 AWK12:AWK22 AMO12:AMO22 ACS12:ACS22 SW12:SW22 JA12:JA22 WVM983066 WVO983079:WVO983080 WLS983079:WLS983080 WBW983079:WBW983080 VSA983079:VSA983080 VIE983079:VIE983080 UYI983079:UYI983080 UOM983079:UOM983080 UEQ983079:UEQ983080 TUU983079:TUU983080 TKY983079:TKY983080 TBC983079:TBC983080 SRG983079:SRG983080 SHK983079:SHK983080 RXO983079:RXO983080 RNS983079:RNS983080 RDW983079:RDW983080 QUA983079:QUA983080 QKE983079:QKE983080 QAI983079:QAI983080 PQM983079:PQM983080 PGQ983079:PGQ983080 OWU983079:OWU983080 OMY983079:OMY983080 ODC983079:ODC983080 NTG983079:NTG983080 NJK983079:NJK983080 MZO983079:MZO983080 MPS983079:MPS983080 MFW983079:MFW983080 LWA983079:LWA983080 LME983079:LME983080 LCI983079:LCI983080 KSM983079:KSM983080 KIQ983079:KIQ983080 JYU983079:JYU983080 JOY983079:JOY983080 JFC983079:JFC983080 IVG983079:IVG983080 ILK983079:ILK983080 IBO983079:IBO983080 HRS983079:HRS983080 HHW983079:HHW983080 GYA983079:GYA983080 GOE983079:GOE983080 GEI983079:GEI983080 FUM983079:FUM983080 FKQ983079:FKQ983080 FAU983079:FAU983080 EQY983079:EQY983080 EHC983079:EHC983080 DXG983079:DXG983080 DNK983079:DNK983080 DDO983079:DDO983080 CTS983079:CTS983080 CJW983079:CJW983080 CAA983079:CAA983080 BQE983079:BQE983080 BGI983079:BGI983080 AWM983079:AWM983080 AMQ983079:AMQ983080 ACU983079:ACU983080 SY983079:SY983080 JC983079:JC983080 G983068:G983069 WVO917543:WVO917544 WLS917543:WLS917544 WBW917543:WBW917544 VSA917543:VSA917544 VIE917543:VIE917544 UYI917543:UYI917544 UOM917543:UOM917544 UEQ917543:UEQ917544 TUU917543:TUU917544 TKY917543:TKY917544 TBC917543:TBC917544 SRG917543:SRG917544 SHK917543:SHK917544 RXO917543:RXO917544 RNS917543:RNS917544 RDW917543:RDW917544 QUA917543:QUA917544 QKE917543:QKE917544 QAI917543:QAI917544 PQM917543:PQM917544 PGQ917543:PGQ917544 OWU917543:OWU917544 OMY917543:OMY917544 ODC917543:ODC917544 NTG917543:NTG917544 NJK917543:NJK917544 MZO917543:MZO917544 MPS917543:MPS917544 MFW917543:MFW917544 LWA917543:LWA917544 LME917543:LME917544 LCI917543:LCI917544 KSM917543:KSM917544 KIQ917543:KIQ917544 JYU917543:JYU917544 JOY917543:JOY917544 JFC917543:JFC917544 IVG917543:IVG917544 ILK917543:ILK917544 IBO917543:IBO917544 HRS917543:HRS917544 HHW917543:HHW917544 GYA917543:GYA917544 GOE917543:GOE917544 GEI917543:GEI917544 FUM917543:FUM917544 FKQ917543:FKQ917544 FAU917543:FAU917544 EQY917543:EQY917544 EHC917543:EHC917544 DXG917543:DXG917544 DNK917543:DNK917544 DDO917543:DDO917544 CTS917543:CTS917544 CJW917543:CJW917544 CAA917543:CAA917544 BQE917543:BQE917544 BGI917543:BGI917544 AWM917543:AWM917544 AMQ917543:AMQ917544 ACU917543:ACU917544 SY917543:SY917544 JC917543:JC917544 G917532:G917533 WVO852007:WVO852008 WLS852007:WLS852008 WBW852007:WBW852008 VSA852007:VSA852008 VIE852007:VIE852008 UYI852007:UYI852008 UOM852007:UOM852008 UEQ852007:UEQ852008 TUU852007:TUU852008 TKY852007:TKY852008 TBC852007:TBC852008 SRG852007:SRG852008 SHK852007:SHK852008 RXO852007:RXO852008 RNS852007:RNS852008 RDW852007:RDW852008 QUA852007:QUA852008 QKE852007:QKE852008 QAI852007:QAI852008 PQM852007:PQM852008 PGQ852007:PGQ852008 OWU852007:OWU852008 OMY852007:OMY852008 ODC852007:ODC852008 NTG852007:NTG852008 NJK852007:NJK852008 MZO852007:MZO852008 MPS852007:MPS852008 MFW852007:MFW852008 LWA852007:LWA852008 LME852007:LME852008 LCI852007:LCI852008 KSM852007:KSM852008 KIQ852007:KIQ852008 JYU852007:JYU852008 JOY852007:JOY852008 JFC852007:JFC852008 IVG852007:IVG852008 ILK852007:ILK852008 IBO852007:IBO852008 HRS852007:HRS852008 HHW852007:HHW852008 GYA852007:GYA852008 GOE852007:GOE852008 GEI852007:GEI852008 FUM852007:FUM852008 FKQ852007:FKQ852008 FAU852007:FAU852008 EQY852007:EQY852008 EHC852007:EHC852008 DXG852007:DXG852008 DNK852007:DNK852008 DDO852007:DDO852008 CTS852007:CTS852008 CJW852007:CJW852008 CAA852007:CAA852008 BQE852007:BQE852008 BGI852007:BGI852008 AWM852007:AWM852008 AMQ852007:AMQ852008 ACU852007:ACU852008 SY852007:SY852008 JC852007:JC852008 G851996:G851997 WVO786471:WVO786472 WLS786471:WLS786472 WBW786471:WBW786472 VSA786471:VSA786472 VIE786471:VIE786472 UYI786471:UYI786472 UOM786471:UOM786472 UEQ786471:UEQ786472 TUU786471:TUU786472 TKY786471:TKY786472 TBC786471:TBC786472 SRG786471:SRG786472 SHK786471:SHK786472 RXO786471:RXO786472 RNS786471:RNS786472 RDW786471:RDW786472 QUA786471:QUA786472 QKE786471:QKE786472 QAI786471:QAI786472 PQM786471:PQM786472 PGQ786471:PGQ786472 OWU786471:OWU786472 OMY786471:OMY786472 ODC786471:ODC786472 NTG786471:NTG786472 NJK786471:NJK786472 MZO786471:MZO786472 MPS786471:MPS786472 MFW786471:MFW786472 LWA786471:LWA786472 LME786471:LME786472 LCI786471:LCI786472 KSM786471:KSM786472 KIQ786471:KIQ786472 JYU786471:JYU786472 JOY786471:JOY786472 JFC786471:JFC786472 IVG786471:IVG786472 ILK786471:ILK786472 IBO786471:IBO786472 HRS786471:HRS786472 HHW786471:HHW786472 GYA786471:GYA786472 GOE786471:GOE786472 GEI786471:GEI786472 FUM786471:FUM786472 FKQ786471:FKQ786472 FAU786471:FAU786472 EQY786471:EQY786472 EHC786471:EHC786472 DXG786471:DXG786472 DNK786471:DNK786472 DDO786471:DDO786472 CTS786471:CTS786472 CJW786471:CJW786472 CAA786471:CAA786472 BQE786471:BQE786472 BGI786471:BGI786472 AWM786471:AWM786472 AMQ786471:AMQ786472 ACU786471:ACU786472 SY786471:SY786472 JC786471:JC786472 G786460:G786461 WVO720935:WVO720936 WLS720935:WLS720936 WBW720935:WBW720936 VSA720935:VSA720936 VIE720935:VIE720936 UYI720935:UYI720936 UOM720935:UOM720936 UEQ720935:UEQ720936 TUU720935:TUU720936 TKY720935:TKY720936 TBC720935:TBC720936 SRG720935:SRG720936 SHK720935:SHK720936 RXO720935:RXO720936 RNS720935:RNS720936 RDW720935:RDW720936 QUA720935:QUA720936 QKE720935:QKE720936 QAI720935:QAI720936 PQM720935:PQM720936 PGQ720935:PGQ720936 OWU720935:OWU720936 OMY720935:OMY720936 ODC720935:ODC720936 NTG720935:NTG720936 NJK720935:NJK720936 MZO720935:MZO720936 MPS720935:MPS720936 MFW720935:MFW720936 LWA720935:LWA720936 LME720935:LME720936 LCI720935:LCI720936 KSM720935:KSM720936 KIQ720935:KIQ720936 JYU720935:JYU720936 JOY720935:JOY720936 JFC720935:JFC720936 IVG720935:IVG720936 ILK720935:ILK720936 IBO720935:IBO720936 HRS720935:HRS720936 HHW720935:HHW720936 GYA720935:GYA720936 GOE720935:GOE720936 GEI720935:GEI720936 FUM720935:FUM720936 FKQ720935:FKQ720936 FAU720935:FAU720936 EQY720935:EQY720936 EHC720935:EHC720936 DXG720935:DXG720936 DNK720935:DNK720936 DDO720935:DDO720936 CTS720935:CTS720936 CJW720935:CJW720936 CAA720935:CAA720936 BQE720935:BQE720936 BGI720935:BGI720936 AWM720935:AWM720936 AMQ720935:AMQ720936 ACU720935:ACU720936 SY720935:SY720936 JC720935:JC720936 G720924:G720925 WVO655399:WVO655400 WLS655399:WLS655400 WBW655399:WBW655400 VSA655399:VSA655400 VIE655399:VIE655400 UYI655399:UYI655400 UOM655399:UOM655400 UEQ655399:UEQ655400 TUU655399:TUU655400 TKY655399:TKY655400 TBC655399:TBC655400 SRG655399:SRG655400 SHK655399:SHK655400 RXO655399:RXO655400 RNS655399:RNS655400 RDW655399:RDW655400 QUA655399:QUA655400 QKE655399:QKE655400 QAI655399:QAI655400 PQM655399:PQM655400 PGQ655399:PGQ655400 OWU655399:OWU655400 OMY655399:OMY655400 ODC655399:ODC655400 NTG655399:NTG655400 NJK655399:NJK655400 MZO655399:MZO655400 MPS655399:MPS655400 MFW655399:MFW655400 LWA655399:LWA655400 LME655399:LME655400 LCI655399:LCI655400 KSM655399:KSM655400 KIQ655399:KIQ655400 JYU655399:JYU655400 JOY655399:JOY655400 JFC655399:JFC655400 IVG655399:IVG655400 ILK655399:ILK655400 IBO655399:IBO655400 HRS655399:HRS655400 HHW655399:HHW655400 GYA655399:GYA655400 GOE655399:GOE655400 GEI655399:GEI655400 FUM655399:FUM655400 FKQ655399:FKQ655400 FAU655399:FAU655400 EQY655399:EQY655400 EHC655399:EHC655400 DXG655399:DXG655400 DNK655399:DNK655400 DDO655399:DDO655400 CTS655399:CTS655400 CJW655399:CJW655400 CAA655399:CAA655400 BQE655399:BQE655400 BGI655399:BGI655400 AWM655399:AWM655400 AMQ655399:AMQ655400 ACU655399:ACU655400 SY655399:SY655400 JC655399:JC655400 G655388:G655389 WVO589863:WVO589864 WLS589863:WLS589864 WBW589863:WBW589864 VSA589863:VSA589864 VIE589863:VIE589864 UYI589863:UYI589864 UOM589863:UOM589864 UEQ589863:UEQ589864 TUU589863:TUU589864 TKY589863:TKY589864 TBC589863:TBC589864 SRG589863:SRG589864 SHK589863:SHK589864 RXO589863:RXO589864 RNS589863:RNS589864 RDW589863:RDW589864 QUA589863:QUA589864 QKE589863:QKE589864 QAI589863:QAI589864 PQM589863:PQM589864 PGQ589863:PGQ589864 OWU589863:OWU589864 OMY589863:OMY589864 ODC589863:ODC589864 NTG589863:NTG589864 NJK589863:NJK589864 MZO589863:MZO589864 MPS589863:MPS589864 MFW589863:MFW589864 LWA589863:LWA589864 LME589863:LME589864 LCI589863:LCI589864 KSM589863:KSM589864 KIQ589863:KIQ589864 JYU589863:JYU589864 JOY589863:JOY589864 JFC589863:JFC589864 IVG589863:IVG589864 ILK589863:ILK589864 IBO589863:IBO589864 HRS589863:HRS589864 HHW589863:HHW589864 GYA589863:GYA589864 GOE589863:GOE589864 GEI589863:GEI589864 FUM589863:FUM589864 FKQ589863:FKQ589864 FAU589863:FAU589864 EQY589863:EQY589864 EHC589863:EHC589864 DXG589863:DXG589864 DNK589863:DNK589864 DDO589863:DDO589864 CTS589863:CTS589864 CJW589863:CJW589864 CAA589863:CAA589864 BQE589863:BQE589864 BGI589863:BGI589864 AWM589863:AWM589864 AMQ589863:AMQ589864 ACU589863:ACU589864 SY589863:SY589864 JC589863:JC589864 G589852:G589853 WVO524327:WVO524328 WLS524327:WLS524328 WBW524327:WBW524328 VSA524327:VSA524328 VIE524327:VIE524328 UYI524327:UYI524328 UOM524327:UOM524328 UEQ524327:UEQ524328 TUU524327:TUU524328 TKY524327:TKY524328 TBC524327:TBC524328 SRG524327:SRG524328 SHK524327:SHK524328 RXO524327:RXO524328 RNS524327:RNS524328 RDW524327:RDW524328 QUA524327:QUA524328 QKE524327:QKE524328 QAI524327:QAI524328 PQM524327:PQM524328 PGQ524327:PGQ524328 OWU524327:OWU524328 OMY524327:OMY524328 ODC524327:ODC524328 NTG524327:NTG524328 NJK524327:NJK524328 MZO524327:MZO524328 MPS524327:MPS524328 MFW524327:MFW524328 LWA524327:LWA524328 LME524327:LME524328 LCI524327:LCI524328 KSM524327:KSM524328 KIQ524327:KIQ524328 JYU524327:JYU524328 JOY524327:JOY524328 JFC524327:JFC524328 IVG524327:IVG524328 ILK524327:ILK524328 IBO524327:IBO524328 HRS524327:HRS524328 HHW524327:HHW524328 GYA524327:GYA524328 GOE524327:GOE524328 GEI524327:GEI524328 FUM524327:FUM524328 FKQ524327:FKQ524328 FAU524327:FAU524328 EQY524327:EQY524328 EHC524327:EHC524328 DXG524327:DXG524328 DNK524327:DNK524328 DDO524327:DDO524328 CTS524327:CTS524328 CJW524327:CJW524328 CAA524327:CAA524328 BQE524327:BQE524328 BGI524327:BGI524328 AWM524327:AWM524328 AMQ524327:AMQ524328 ACU524327:ACU524328 SY524327:SY524328 JC524327:JC524328 G524316:G524317 WVO458791:WVO458792 WLS458791:WLS458792 WBW458791:WBW458792 VSA458791:VSA458792 VIE458791:VIE458792 UYI458791:UYI458792 UOM458791:UOM458792 UEQ458791:UEQ458792 TUU458791:TUU458792 TKY458791:TKY458792 TBC458791:TBC458792 SRG458791:SRG458792 SHK458791:SHK458792 RXO458791:RXO458792 RNS458791:RNS458792 RDW458791:RDW458792 QUA458791:QUA458792 QKE458791:QKE458792 QAI458791:QAI458792 PQM458791:PQM458792 PGQ458791:PGQ458792 OWU458791:OWU458792 OMY458791:OMY458792 ODC458791:ODC458792 NTG458791:NTG458792 NJK458791:NJK458792 MZO458791:MZO458792 MPS458791:MPS458792 MFW458791:MFW458792 LWA458791:LWA458792 LME458791:LME458792 LCI458791:LCI458792 KSM458791:KSM458792 KIQ458791:KIQ458792 JYU458791:JYU458792 JOY458791:JOY458792 JFC458791:JFC458792 IVG458791:IVG458792 ILK458791:ILK458792 IBO458791:IBO458792 HRS458791:HRS458792 HHW458791:HHW458792 GYA458791:GYA458792 GOE458791:GOE458792 GEI458791:GEI458792 FUM458791:FUM458792 FKQ458791:FKQ458792 FAU458791:FAU458792 EQY458791:EQY458792 EHC458791:EHC458792 DXG458791:DXG458792 DNK458791:DNK458792 DDO458791:DDO458792 CTS458791:CTS458792 CJW458791:CJW458792 CAA458791:CAA458792 BQE458791:BQE458792 BGI458791:BGI458792 AWM458791:AWM458792 AMQ458791:AMQ458792 ACU458791:ACU458792 SY458791:SY458792 JC458791:JC458792 G458780:G458781 WVO393255:WVO393256 WLS393255:WLS393256 WBW393255:WBW393256 VSA393255:VSA393256 VIE393255:VIE393256 UYI393255:UYI393256 UOM393255:UOM393256 UEQ393255:UEQ393256 TUU393255:TUU393256 TKY393255:TKY393256 TBC393255:TBC393256 SRG393255:SRG393256 SHK393255:SHK393256 RXO393255:RXO393256 RNS393255:RNS393256 RDW393255:RDW393256 QUA393255:QUA393256 QKE393255:QKE393256 QAI393255:QAI393256 PQM393255:PQM393256 PGQ393255:PGQ393256 OWU393255:OWU393256 OMY393255:OMY393256 ODC393255:ODC393256 NTG393255:NTG393256 NJK393255:NJK393256 MZO393255:MZO393256 MPS393255:MPS393256 MFW393255:MFW393256 LWA393255:LWA393256 LME393255:LME393256 LCI393255:LCI393256 KSM393255:KSM393256 KIQ393255:KIQ393256 JYU393255:JYU393256 JOY393255:JOY393256 JFC393255:JFC393256 IVG393255:IVG393256 ILK393255:ILK393256 IBO393255:IBO393256 HRS393255:HRS393256 HHW393255:HHW393256 GYA393255:GYA393256 GOE393255:GOE393256 GEI393255:GEI393256 FUM393255:FUM393256 FKQ393255:FKQ393256 FAU393255:FAU393256 EQY393255:EQY393256 EHC393255:EHC393256 DXG393255:DXG393256 DNK393255:DNK393256 DDO393255:DDO393256 CTS393255:CTS393256 CJW393255:CJW393256 CAA393255:CAA393256 BQE393255:BQE393256 BGI393255:BGI393256 AWM393255:AWM393256 AMQ393255:AMQ393256 ACU393255:ACU393256 SY393255:SY393256 JC393255:JC393256 G393244:G393245 WVO327719:WVO327720 WLS327719:WLS327720 WBW327719:WBW327720 VSA327719:VSA327720 VIE327719:VIE327720 UYI327719:UYI327720 UOM327719:UOM327720 UEQ327719:UEQ327720 TUU327719:TUU327720 TKY327719:TKY327720 TBC327719:TBC327720 SRG327719:SRG327720 SHK327719:SHK327720 RXO327719:RXO327720 RNS327719:RNS327720 RDW327719:RDW327720 QUA327719:QUA327720 QKE327719:QKE327720 QAI327719:QAI327720 PQM327719:PQM327720 PGQ327719:PGQ327720 OWU327719:OWU327720 OMY327719:OMY327720 ODC327719:ODC327720 NTG327719:NTG327720 NJK327719:NJK327720 MZO327719:MZO327720 MPS327719:MPS327720 MFW327719:MFW327720 LWA327719:LWA327720 LME327719:LME327720 LCI327719:LCI327720 KSM327719:KSM327720 KIQ327719:KIQ327720 JYU327719:JYU327720 JOY327719:JOY327720 JFC327719:JFC327720 IVG327719:IVG327720 ILK327719:ILK327720 IBO327719:IBO327720 HRS327719:HRS327720 HHW327719:HHW327720 GYA327719:GYA327720 GOE327719:GOE327720 GEI327719:GEI327720 FUM327719:FUM327720 FKQ327719:FKQ327720 FAU327719:FAU327720 EQY327719:EQY327720 EHC327719:EHC327720 DXG327719:DXG327720 DNK327719:DNK327720 DDO327719:DDO327720 CTS327719:CTS327720 CJW327719:CJW327720 CAA327719:CAA327720 BQE327719:BQE327720 BGI327719:BGI327720 AWM327719:AWM327720 AMQ327719:AMQ327720 ACU327719:ACU327720 SY327719:SY327720 JC327719:JC327720 G327708:G327709 WVO262183:WVO262184 WLS262183:WLS262184 WBW262183:WBW262184 VSA262183:VSA262184 VIE262183:VIE262184 UYI262183:UYI262184 UOM262183:UOM262184 UEQ262183:UEQ262184 TUU262183:TUU262184 TKY262183:TKY262184 TBC262183:TBC262184 SRG262183:SRG262184 SHK262183:SHK262184 RXO262183:RXO262184 RNS262183:RNS262184 RDW262183:RDW262184 QUA262183:QUA262184 QKE262183:QKE262184 QAI262183:QAI262184 PQM262183:PQM262184 PGQ262183:PGQ262184 OWU262183:OWU262184 OMY262183:OMY262184 ODC262183:ODC262184 NTG262183:NTG262184 NJK262183:NJK262184 MZO262183:MZO262184 MPS262183:MPS262184 MFW262183:MFW262184 LWA262183:LWA262184 LME262183:LME262184 LCI262183:LCI262184 KSM262183:KSM262184 KIQ262183:KIQ262184 JYU262183:JYU262184 JOY262183:JOY262184 JFC262183:JFC262184 IVG262183:IVG262184 ILK262183:ILK262184 IBO262183:IBO262184 HRS262183:HRS262184 HHW262183:HHW262184 GYA262183:GYA262184 GOE262183:GOE262184 GEI262183:GEI262184 FUM262183:FUM262184 FKQ262183:FKQ262184 FAU262183:FAU262184 EQY262183:EQY262184 EHC262183:EHC262184 DXG262183:DXG262184 DNK262183:DNK262184 DDO262183:DDO262184 CTS262183:CTS262184 CJW262183:CJW262184 CAA262183:CAA262184 BQE262183:BQE262184 BGI262183:BGI262184 AWM262183:AWM262184 AMQ262183:AMQ262184 ACU262183:ACU262184 SY262183:SY262184 JC262183:JC262184 G262172:G262173 WVO196647:WVO196648 WLS196647:WLS196648 WBW196647:WBW196648 VSA196647:VSA196648 VIE196647:VIE196648 UYI196647:UYI196648 UOM196647:UOM196648 UEQ196647:UEQ196648 TUU196647:TUU196648 TKY196647:TKY196648 TBC196647:TBC196648 SRG196647:SRG196648 SHK196647:SHK196648 RXO196647:RXO196648 RNS196647:RNS196648 RDW196647:RDW196648 QUA196647:QUA196648 QKE196647:QKE196648 QAI196647:QAI196648 PQM196647:PQM196648 PGQ196647:PGQ196648 OWU196647:OWU196648 OMY196647:OMY196648 ODC196647:ODC196648 NTG196647:NTG196648 NJK196647:NJK196648 MZO196647:MZO196648 MPS196647:MPS196648 MFW196647:MFW196648 LWA196647:LWA196648 LME196647:LME196648 LCI196647:LCI196648 KSM196647:KSM196648 KIQ196647:KIQ196648 JYU196647:JYU196648 JOY196647:JOY196648 JFC196647:JFC196648 IVG196647:IVG196648 ILK196647:ILK196648 IBO196647:IBO196648 HRS196647:HRS196648 HHW196647:HHW196648 GYA196647:GYA196648 GOE196647:GOE196648 GEI196647:GEI196648 FUM196647:FUM196648 FKQ196647:FKQ196648 FAU196647:FAU196648 EQY196647:EQY196648 EHC196647:EHC196648 DXG196647:DXG196648 DNK196647:DNK196648 DDO196647:DDO196648 CTS196647:CTS196648 CJW196647:CJW196648 CAA196647:CAA196648 BQE196647:BQE196648 BGI196647:BGI196648 AWM196647:AWM196648 AMQ196647:AMQ196648 ACU196647:ACU196648 SY196647:SY196648 JC196647:JC196648 G196636:G196637 WVO131111:WVO131112 WLS131111:WLS131112 WBW131111:WBW131112 VSA131111:VSA131112 VIE131111:VIE131112 UYI131111:UYI131112 UOM131111:UOM131112 UEQ131111:UEQ131112 TUU131111:TUU131112 TKY131111:TKY131112 TBC131111:TBC131112 SRG131111:SRG131112 SHK131111:SHK131112 RXO131111:RXO131112 RNS131111:RNS131112 RDW131111:RDW131112 QUA131111:QUA131112 QKE131111:QKE131112 QAI131111:QAI131112 PQM131111:PQM131112 PGQ131111:PGQ131112 OWU131111:OWU131112 OMY131111:OMY131112 ODC131111:ODC131112 NTG131111:NTG131112 NJK131111:NJK131112 MZO131111:MZO131112 MPS131111:MPS131112 MFW131111:MFW131112 LWA131111:LWA131112 LME131111:LME131112 LCI131111:LCI131112 KSM131111:KSM131112 KIQ131111:KIQ131112 JYU131111:JYU131112 JOY131111:JOY131112 JFC131111:JFC131112 IVG131111:IVG131112 ILK131111:ILK131112 IBO131111:IBO131112 HRS131111:HRS131112 HHW131111:HHW131112 GYA131111:GYA131112 GOE131111:GOE131112 GEI131111:GEI131112 FUM131111:FUM131112 FKQ131111:FKQ131112 FAU131111:FAU131112 EQY131111:EQY131112 EHC131111:EHC131112 DXG131111:DXG131112 DNK131111:DNK131112 DDO131111:DDO131112 CTS131111:CTS131112 CJW131111:CJW131112 CAA131111:CAA131112 BQE131111:BQE131112 BGI131111:BGI131112 AWM131111:AWM131112 AMQ131111:AMQ131112 ACU131111:ACU131112 SY131111:SY131112 JC131111:JC131112 G131100:G131101 WVO65575:WVO65576 WLS65575:WLS65576 WBW65575:WBW65576 VSA65575:VSA65576 VIE65575:VIE65576 UYI65575:UYI65576 UOM65575:UOM65576 UEQ65575:UEQ65576 TUU65575:TUU65576 TKY65575:TKY65576 TBC65575:TBC65576 SRG65575:SRG65576 SHK65575:SHK65576 RXO65575:RXO65576 RNS65575:RNS65576 RDW65575:RDW65576 QUA65575:QUA65576 QKE65575:QKE65576 QAI65575:QAI65576 PQM65575:PQM65576 PGQ65575:PGQ65576 OWU65575:OWU65576 OMY65575:OMY65576 ODC65575:ODC65576 NTG65575:NTG65576 NJK65575:NJK65576 MZO65575:MZO65576 MPS65575:MPS65576 MFW65575:MFW65576 LWA65575:LWA65576 LME65575:LME65576 LCI65575:LCI65576 KSM65575:KSM65576 KIQ65575:KIQ65576 JYU65575:JYU65576 JOY65575:JOY65576 JFC65575:JFC65576 IVG65575:IVG65576 ILK65575:ILK65576 IBO65575:IBO65576 HRS65575:HRS65576 HHW65575:HHW65576 GYA65575:GYA65576 GOE65575:GOE65576 GEI65575:GEI65576 FUM65575:FUM65576 FKQ65575:FKQ65576 FAU65575:FAU65576 EQY65575:EQY65576 EHC65575:EHC65576 DXG65575:DXG65576 DNK65575:DNK65576 DDO65575:DDO65576 CTS65575:CTS65576 CJW65575:CJW65576 CAA65575:CAA65576 BQE65575:BQE65576 BGI65575:BGI65576 AWM65575:AWM65576 AMQ65575:AMQ65576 ACU65575:ACU65576 SY65575:SY65576 JC65575:JC65576 G65564:G65565 WVO39:WVO40 WLS39:WLS40 WBW39:WBW40 VSA39:VSA40 VIE39:VIE40 UYI39:UYI40 UOM39:UOM40 UEQ39:UEQ40 TUU39:TUU40 TKY39:TKY40 TBC39:TBC40 SRG39:SRG40 SHK39:SHK40 RXO39:RXO40 RNS39:RNS40 RDW39:RDW40 QUA39:QUA40 QKE39:QKE40 QAI39:QAI40 PQM39:PQM40 PGQ39:PGQ40 OWU39:OWU40 OMY39:OMY40 ODC39:ODC40 NTG39:NTG40 NJK39:NJK40 MZO39:MZO40 MPS39:MPS40 MFW39:MFW40 LWA39:LWA40 LME39:LME40 LCI39:LCI40 KSM39:KSM40 KIQ39:KIQ40 JYU39:JYU40 JOY39:JOY40 JFC39:JFC40 IVG39:IVG40 ILK39:ILK40 IBO39:IBO40 HRS39:HRS40 HHW39:HHW40 GYA39:GYA40 GOE39:GOE40 GEI39:GEI40 FUM39:FUM40 FKQ39:FKQ40 FAU39:FAU40 EQY39:EQY40 EHC39:EHC40 DXG39:DXG40 DNK39:DNK40 DDO39:DDO40 CTS39:CTS40 CJW39:CJW40 CAA39:CAA40 BQE39:BQE40 BGI39:BGI40 AWM39:AWM40 AMQ39:AMQ40 ACU39:ACU40 SY39:SY40 JC39:JC40 WLQ983066 WVO983064:WVO983073 WLS983064:WLS983073 WBW983064:WBW983073 VSA983064:VSA983073 VIE983064:VIE983073 UYI983064:UYI983073 UOM983064:UOM983073 UEQ983064:UEQ983073 TUU983064:TUU983073 TKY983064:TKY983073 TBC983064:TBC983073 SRG983064:SRG983073 SHK983064:SHK983073 RXO983064:RXO983073 RNS983064:RNS983073 RDW983064:RDW983073 QUA983064:QUA983073 QKE983064:QKE983073 QAI983064:QAI983073 PQM983064:PQM983073 PGQ983064:PGQ983073 OWU983064:OWU983073 OMY983064:OMY983073 ODC983064:ODC983073 NTG983064:NTG983073 NJK983064:NJK983073 MZO983064:MZO983073 MPS983064:MPS983073 MFW983064:MFW983073 LWA983064:LWA983073 LME983064:LME983073 LCI983064:LCI983073 KSM983064:KSM983073 KIQ983064:KIQ983073 JYU983064:JYU983073 JOY983064:JOY983073 JFC983064:JFC983073 IVG983064:IVG983073 ILK983064:ILK983073 IBO983064:IBO983073 HRS983064:HRS983073 HHW983064:HHW983073 GYA983064:GYA983073 GOE983064:GOE983073 GEI983064:GEI983073 FUM983064:FUM983073 FKQ983064:FKQ983073 FAU983064:FAU983073 EQY983064:EQY983073 EHC983064:EHC983073 DXG983064:DXG983073 DNK983064:DNK983073 DDO983064:DDO983073 CTS983064:CTS983073 CJW983064:CJW983073 CAA983064:CAA983073 BQE983064:BQE983073 BGI983064:BGI983073 AWM983064:AWM983073 AMQ983064:AMQ983073 ACU983064:ACU983073 SY983064:SY983073 JC983064:JC983073 G983053:G983062 WVO917528:WVO917537 WLS917528:WLS917537 WBW917528:WBW917537 VSA917528:VSA917537 VIE917528:VIE917537 UYI917528:UYI917537 UOM917528:UOM917537 UEQ917528:UEQ917537 TUU917528:TUU917537 TKY917528:TKY917537 TBC917528:TBC917537 SRG917528:SRG917537 SHK917528:SHK917537 RXO917528:RXO917537 RNS917528:RNS917537 RDW917528:RDW917537 QUA917528:QUA917537 QKE917528:QKE917537 QAI917528:QAI917537 PQM917528:PQM917537 PGQ917528:PGQ917537 OWU917528:OWU917537 OMY917528:OMY917537 ODC917528:ODC917537 NTG917528:NTG917537 NJK917528:NJK917537 MZO917528:MZO917537 MPS917528:MPS917537 MFW917528:MFW917537 LWA917528:LWA917537 LME917528:LME917537 LCI917528:LCI917537 KSM917528:KSM917537 KIQ917528:KIQ917537 JYU917528:JYU917537 JOY917528:JOY917537 JFC917528:JFC917537 IVG917528:IVG917537 ILK917528:ILK917537 IBO917528:IBO917537 HRS917528:HRS917537 HHW917528:HHW917537 GYA917528:GYA917537 GOE917528:GOE917537 GEI917528:GEI917537 FUM917528:FUM917537 FKQ917528:FKQ917537 FAU917528:FAU917537 EQY917528:EQY917537 EHC917528:EHC917537 DXG917528:DXG917537 DNK917528:DNK917537 DDO917528:DDO917537 CTS917528:CTS917537 CJW917528:CJW917537 CAA917528:CAA917537 BQE917528:BQE917537 BGI917528:BGI917537 AWM917528:AWM917537 AMQ917528:AMQ917537 ACU917528:ACU917537 SY917528:SY917537 JC917528:JC917537 G917517:G917526 WVO851992:WVO852001 WLS851992:WLS852001 WBW851992:WBW852001 VSA851992:VSA852001 VIE851992:VIE852001 UYI851992:UYI852001 UOM851992:UOM852001 UEQ851992:UEQ852001 TUU851992:TUU852001 TKY851992:TKY852001 TBC851992:TBC852001 SRG851992:SRG852001 SHK851992:SHK852001 RXO851992:RXO852001 RNS851992:RNS852001 RDW851992:RDW852001 QUA851992:QUA852001 QKE851992:QKE852001 QAI851992:QAI852001 PQM851992:PQM852001 PGQ851992:PGQ852001 OWU851992:OWU852001 OMY851992:OMY852001 ODC851992:ODC852001 NTG851992:NTG852001 NJK851992:NJK852001 MZO851992:MZO852001 MPS851992:MPS852001 MFW851992:MFW852001 LWA851992:LWA852001 LME851992:LME852001 LCI851992:LCI852001 KSM851992:KSM852001 KIQ851992:KIQ852001 JYU851992:JYU852001 JOY851992:JOY852001 JFC851992:JFC852001 IVG851992:IVG852001 ILK851992:ILK852001 IBO851992:IBO852001 HRS851992:HRS852001 HHW851992:HHW852001 GYA851992:GYA852001 GOE851992:GOE852001 GEI851992:GEI852001 FUM851992:FUM852001 FKQ851992:FKQ852001 FAU851992:FAU852001 EQY851992:EQY852001 EHC851992:EHC852001 DXG851992:DXG852001 DNK851992:DNK852001 DDO851992:DDO852001 CTS851992:CTS852001 CJW851992:CJW852001 CAA851992:CAA852001 BQE851992:BQE852001 BGI851992:BGI852001 AWM851992:AWM852001 AMQ851992:AMQ852001 ACU851992:ACU852001 SY851992:SY852001 JC851992:JC852001 G851981:G851990 WVO786456:WVO786465 WLS786456:WLS786465 WBW786456:WBW786465 VSA786456:VSA786465 VIE786456:VIE786465 UYI786456:UYI786465 UOM786456:UOM786465 UEQ786456:UEQ786465 TUU786456:TUU786465 TKY786456:TKY786465 TBC786456:TBC786465 SRG786456:SRG786465 SHK786456:SHK786465 RXO786456:RXO786465 RNS786456:RNS786465 RDW786456:RDW786465 QUA786456:QUA786465 QKE786456:QKE786465 QAI786456:QAI786465 PQM786456:PQM786465 PGQ786456:PGQ786465 OWU786456:OWU786465 OMY786456:OMY786465 ODC786456:ODC786465 NTG786456:NTG786465 NJK786456:NJK786465 MZO786456:MZO786465 MPS786456:MPS786465 MFW786456:MFW786465 LWA786456:LWA786465 LME786456:LME786465 LCI786456:LCI786465 KSM786456:KSM786465 KIQ786456:KIQ786465 JYU786456:JYU786465 JOY786456:JOY786465 JFC786456:JFC786465 IVG786456:IVG786465 ILK786456:ILK786465 IBO786456:IBO786465 HRS786456:HRS786465 HHW786456:HHW786465 GYA786456:GYA786465 GOE786456:GOE786465 GEI786456:GEI786465 FUM786456:FUM786465 FKQ786456:FKQ786465 FAU786456:FAU786465 EQY786456:EQY786465 EHC786456:EHC786465 DXG786456:DXG786465 DNK786456:DNK786465 DDO786456:DDO786465 CTS786456:CTS786465 CJW786456:CJW786465 CAA786456:CAA786465 BQE786456:BQE786465 BGI786456:BGI786465 AWM786456:AWM786465 AMQ786456:AMQ786465 ACU786456:ACU786465 SY786456:SY786465 JC786456:JC786465 G786445:G786454 WVO720920:WVO720929 WLS720920:WLS720929 WBW720920:WBW720929 VSA720920:VSA720929 VIE720920:VIE720929 UYI720920:UYI720929 UOM720920:UOM720929 UEQ720920:UEQ720929 TUU720920:TUU720929 TKY720920:TKY720929 TBC720920:TBC720929 SRG720920:SRG720929 SHK720920:SHK720929 RXO720920:RXO720929 RNS720920:RNS720929 RDW720920:RDW720929 QUA720920:QUA720929 QKE720920:QKE720929 QAI720920:QAI720929 PQM720920:PQM720929 PGQ720920:PGQ720929 OWU720920:OWU720929 OMY720920:OMY720929 ODC720920:ODC720929 NTG720920:NTG720929 NJK720920:NJK720929 MZO720920:MZO720929 MPS720920:MPS720929 MFW720920:MFW720929 LWA720920:LWA720929 LME720920:LME720929 LCI720920:LCI720929 KSM720920:KSM720929 KIQ720920:KIQ720929 JYU720920:JYU720929 JOY720920:JOY720929 JFC720920:JFC720929 IVG720920:IVG720929 ILK720920:ILK720929 IBO720920:IBO720929 HRS720920:HRS720929 HHW720920:HHW720929 GYA720920:GYA720929 GOE720920:GOE720929 GEI720920:GEI720929 FUM720920:FUM720929 FKQ720920:FKQ720929 FAU720920:FAU720929 EQY720920:EQY720929 EHC720920:EHC720929 DXG720920:DXG720929 DNK720920:DNK720929 DDO720920:DDO720929 CTS720920:CTS720929 CJW720920:CJW720929 CAA720920:CAA720929 BQE720920:BQE720929 BGI720920:BGI720929 AWM720920:AWM720929 AMQ720920:AMQ720929 ACU720920:ACU720929 SY720920:SY720929 JC720920:JC720929 G720909:G720918 WVO655384:WVO655393 WLS655384:WLS655393 WBW655384:WBW655393 VSA655384:VSA655393 VIE655384:VIE655393 UYI655384:UYI655393 UOM655384:UOM655393 UEQ655384:UEQ655393 TUU655384:TUU655393 TKY655384:TKY655393 TBC655384:TBC655393 SRG655384:SRG655393 SHK655384:SHK655393 RXO655384:RXO655393 RNS655384:RNS655393 RDW655384:RDW655393 QUA655384:QUA655393 QKE655384:QKE655393 QAI655384:QAI655393 PQM655384:PQM655393 PGQ655384:PGQ655393 OWU655384:OWU655393 OMY655384:OMY655393 ODC655384:ODC655393 NTG655384:NTG655393 NJK655384:NJK655393 MZO655384:MZO655393 MPS655384:MPS655393 MFW655384:MFW655393 LWA655384:LWA655393 LME655384:LME655393 LCI655384:LCI655393 KSM655384:KSM655393 KIQ655384:KIQ655393 JYU655384:JYU655393 JOY655384:JOY655393 JFC655384:JFC655393 IVG655384:IVG655393 ILK655384:ILK655393 IBO655384:IBO655393 HRS655384:HRS655393 HHW655384:HHW655393 GYA655384:GYA655393 GOE655384:GOE655393 GEI655384:GEI655393 FUM655384:FUM655393 FKQ655384:FKQ655393 FAU655384:FAU655393 EQY655384:EQY655393 EHC655384:EHC655393 DXG655384:DXG655393 DNK655384:DNK655393 DDO655384:DDO655393 CTS655384:CTS655393 CJW655384:CJW655393 CAA655384:CAA655393 BQE655384:BQE655393 BGI655384:BGI655393 AWM655384:AWM655393 AMQ655384:AMQ655393 ACU655384:ACU655393 SY655384:SY655393 JC655384:JC655393 G655373:G655382 WVO589848:WVO589857 WLS589848:WLS589857 WBW589848:WBW589857 VSA589848:VSA589857 VIE589848:VIE589857 UYI589848:UYI589857 UOM589848:UOM589857 UEQ589848:UEQ589857 TUU589848:TUU589857 TKY589848:TKY589857 TBC589848:TBC589857 SRG589848:SRG589857 SHK589848:SHK589857 RXO589848:RXO589857 RNS589848:RNS589857 RDW589848:RDW589857 QUA589848:QUA589857 QKE589848:QKE589857 QAI589848:QAI589857 PQM589848:PQM589857 PGQ589848:PGQ589857 OWU589848:OWU589857 OMY589848:OMY589857 ODC589848:ODC589857 NTG589848:NTG589857 NJK589848:NJK589857 MZO589848:MZO589857 MPS589848:MPS589857 MFW589848:MFW589857 LWA589848:LWA589857 LME589848:LME589857 LCI589848:LCI589857 KSM589848:KSM589857 KIQ589848:KIQ589857 JYU589848:JYU589857 JOY589848:JOY589857 JFC589848:JFC589857 IVG589848:IVG589857 ILK589848:ILK589857 IBO589848:IBO589857 HRS589848:HRS589857 HHW589848:HHW589857 GYA589848:GYA589857 GOE589848:GOE589857 GEI589848:GEI589857 FUM589848:FUM589857 FKQ589848:FKQ589857 FAU589848:FAU589857 EQY589848:EQY589857 EHC589848:EHC589857 DXG589848:DXG589857 DNK589848:DNK589857 DDO589848:DDO589857 CTS589848:CTS589857 CJW589848:CJW589857 CAA589848:CAA589857 BQE589848:BQE589857 BGI589848:BGI589857 AWM589848:AWM589857 AMQ589848:AMQ589857 ACU589848:ACU589857 SY589848:SY589857 JC589848:JC589857 G589837:G589846 WVO524312:WVO524321 WLS524312:WLS524321 WBW524312:WBW524321 VSA524312:VSA524321 VIE524312:VIE524321 UYI524312:UYI524321 UOM524312:UOM524321 UEQ524312:UEQ524321 TUU524312:TUU524321 TKY524312:TKY524321 TBC524312:TBC524321 SRG524312:SRG524321 SHK524312:SHK524321 RXO524312:RXO524321 RNS524312:RNS524321 RDW524312:RDW524321 QUA524312:QUA524321 QKE524312:QKE524321 QAI524312:QAI524321 PQM524312:PQM524321 PGQ524312:PGQ524321 OWU524312:OWU524321 OMY524312:OMY524321 ODC524312:ODC524321 NTG524312:NTG524321 NJK524312:NJK524321 MZO524312:MZO524321 MPS524312:MPS524321 MFW524312:MFW524321 LWA524312:LWA524321 LME524312:LME524321 LCI524312:LCI524321 KSM524312:KSM524321 KIQ524312:KIQ524321 JYU524312:JYU524321 JOY524312:JOY524321 JFC524312:JFC524321 IVG524312:IVG524321 ILK524312:ILK524321 IBO524312:IBO524321 HRS524312:HRS524321 HHW524312:HHW524321 GYA524312:GYA524321 GOE524312:GOE524321 GEI524312:GEI524321 FUM524312:FUM524321 FKQ524312:FKQ524321 FAU524312:FAU524321 EQY524312:EQY524321 EHC524312:EHC524321 DXG524312:DXG524321 DNK524312:DNK524321 DDO524312:DDO524321 CTS524312:CTS524321 CJW524312:CJW524321 CAA524312:CAA524321 BQE524312:BQE524321 BGI524312:BGI524321 AWM524312:AWM524321 AMQ524312:AMQ524321 ACU524312:ACU524321 SY524312:SY524321 JC524312:JC524321 G524301:G524310 WVO458776:WVO458785 WLS458776:WLS458785 WBW458776:WBW458785 VSA458776:VSA458785 VIE458776:VIE458785 UYI458776:UYI458785 UOM458776:UOM458785 UEQ458776:UEQ458785 TUU458776:TUU458785 TKY458776:TKY458785 TBC458776:TBC458785 SRG458776:SRG458785 SHK458776:SHK458785 RXO458776:RXO458785 RNS458776:RNS458785 RDW458776:RDW458785 QUA458776:QUA458785 QKE458776:QKE458785 QAI458776:QAI458785 PQM458776:PQM458785 PGQ458776:PGQ458785 OWU458776:OWU458785 OMY458776:OMY458785 ODC458776:ODC458785 NTG458776:NTG458785 NJK458776:NJK458785 MZO458776:MZO458785 MPS458776:MPS458785 MFW458776:MFW458785 LWA458776:LWA458785 LME458776:LME458785 LCI458776:LCI458785 KSM458776:KSM458785 KIQ458776:KIQ458785 JYU458776:JYU458785 JOY458776:JOY458785 JFC458776:JFC458785 IVG458776:IVG458785 ILK458776:ILK458785 IBO458776:IBO458785 HRS458776:HRS458785 HHW458776:HHW458785 GYA458776:GYA458785 GOE458776:GOE458785 GEI458776:GEI458785 FUM458776:FUM458785 FKQ458776:FKQ458785 FAU458776:FAU458785 EQY458776:EQY458785 EHC458776:EHC458785 DXG458776:DXG458785 DNK458776:DNK458785 DDO458776:DDO458785 CTS458776:CTS458785 CJW458776:CJW458785 CAA458776:CAA458785 BQE458776:BQE458785 BGI458776:BGI458785 AWM458776:AWM458785 AMQ458776:AMQ458785 ACU458776:ACU458785 SY458776:SY458785 JC458776:JC458785 G458765:G458774 WVO393240:WVO393249 WLS393240:WLS393249 WBW393240:WBW393249 VSA393240:VSA393249 VIE393240:VIE393249 UYI393240:UYI393249 UOM393240:UOM393249 UEQ393240:UEQ393249 TUU393240:TUU393249 TKY393240:TKY393249 TBC393240:TBC393249 SRG393240:SRG393249 SHK393240:SHK393249 RXO393240:RXO393249 RNS393240:RNS393249 RDW393240:RDW393249 QUA393240:QUA393249 QKE393240:QKE393249 QAI393240:QAI393249 PQM393240:PQM393249 PGQ393240:PGQ393249 OWU393240:OWU393249 OMY393240:OMY393249 ODC393240:ODC393249 NTG393240:NTG393249 NJK393240:NJK393249 MZO393240:MZO393249 MPS393240:MPS393249 MFW393240:MFW393249 LWA393240:LWA393249 LME393240:LME393249 LCI393240:LCI393249 KSM393240:KSM393249 KIQ393240:KIQ393249 JYU393240:JYU393249 JOY393240:JOY393249 JFC393240:JFC393249 IVG393240:IVG393249 ILK393240:ILK393249 IBO393240:IBO393249 HRS393240:HRS393249 HHW393240:HHW393249 GYA393240:GYA393249 GOE393240:GOE393249 GEI393240:GEI393249 FUM393240:FUM393249 FKQ393240:FKQ393249 FAU393240:FAU393249 EQY393240:EQY393249 EHC393240:EHC393249 DXG393240:DXG393249 DNK393240:DNK393249 DDO393240:DDO393249 CTS393240:CTS393249 CJW393240:CJW393249 CAA393240:CAA393249 BQE393240:BQE393249 BGI393240:BGI393249 AWM393240:AWM393249 AMQ393240:AMQ393249 ACU393240:ACU393249 SY393240:SY393249 JC393240:JC393249 G393229:G393238 WVO327704:WVO327713 WLS327704:WLS327713 WBW327704:WBW327713 VSA327704:VSA327713 VIE327704:VIE327713 UYI327704:UYI327713 UOM327704:UOM327713 UEQ327704:UEQ327713 TUU327704:TUU327713 TKY327704:TKY327713 TBC327704:TBC327713 SRG327704:SRG327713 SHK327704:SHK327713 RXO327704:RXO327713 RNS327704:RNS327713 RDW327704:RDW327713 QUA327704:QUA327713 QKE327704:QKE327713 QAI327704:QAI327713 PQM327704:PQM327713 PGQ327704:PGQ327713 OWU327704:OWU327713 OMY327704:OMY327713 ODC327704:ODC327713 NTG327704:NTG327713 NJK327704:NJK327713 MZO327704:MZO327713 MPS327704:MPS327713 MFW327704:MFW327713 LWA327704:LWA327713 LME327704:LME327713 LCI327704:LCI327713 KSM327704:KSM327713 KIQ327704:KIQ327713 JYU327704:JYU327713 JOY327704:JOY327713 JFC327704:JFC327713 IVG327704:IVG327713 ILK327704:ILK327713 IBO327704:IBO327713 HRS327704:HRS327713 HHW327704:HHW327713 GYA327704:GYA327713 GOE327704:GOE327713 GEI327704:GEI327713 FUM327704:FUM327713 FKQ327704:FKQ327713 FAU327704:FAU327713 EQY327704:EQY327713 EHC327704:EHC327713 DXG327704:DXG327713 DNK327704:DNK327713 DDO327704:DDO327713 CTS327704:CTS327713 CJW327704:CJW327713 CAA327704:CAA327713 BQE327704:BQE327713 BGI327704:BGI327713 AWM327704:AWM327713 AMQ327704:AMQ327713 ACU327704:ACU327713 SY327704:SY327713 JC327704:JC327713 G327693:G327702 WVO262168:WVO262177 WLS262168:WLS262177 WBW262168:WBW262177 VSA262168:VSA262177 VIE262168:VIE262177 UYI262168:UYI262177 UOM262168:UOM262177 UEQ262168:UEQ262177 TUU262168:TUU262177 TKY262168:TKY262177 TBC262168:TBC262177 SRG262168:SRG262177 SHK262168:SHK262177 RXO262168:RXO262177 RNS262168:RNS262177 RDW262168:RDW262177 QUA262168:QUA262177 QKE262168:QKE262177 QAI262168:QAI262177 PQM262168:PQM262177 PGQ262168:PGQ262177 OWU262168:OWU262177 OMY262168:OMY262177 ODC262168:ODC262177 NTG262168:NTG262177 NJK262168:NJK262177 MZO262168:MZO262177 MPS262168:MPS262177 MFW262168:MFW262177 LWA262168:LWA262177 LME262168:LME262177 LCI262168:LCI262177 KSM262168:KSM262177 KIQ262168:KIQ262177 JYU262168:JYU262177 JOY262168:JOY262177 JFC262168:JFC262177 IVG262168:IVG262177 ILK262168:ILK262177 IBO262168:IBO262177 HRS262168:HRS262177 HHW262168:HHW262177 GYA262168:GYA262177 GOE262168:GOE262177 GEI262168:GEI262177 FUM262168:FUM262177 FKQ262168:FKQ262177 FAU262168:FAU262177 EQY262168:EQY262177 EHC262168:EHC262177 DXG262168:DXG262177 DNK262168:DNK262177 DDO262168:DDO262177 CTS262168:CTS262177 CJW262168:CJW262177 CAA262168:CAA262177 BQE262168:BQE262177 BGI262168:BGI262177 AWM262168:AWM262177 AMQ262168:AMQ262177 ACU262168:ACU262177 SY262168:SY262177 JC262168:JC262177 G262157:G262166 WVO196632:WVO196641 WLS196632:WLS196641 WBW196632:WBW196641 VSA196632:VSA196641 VIE196632:VIE196641 UYI196632:UYI196641 UOM196632:UOM196641 UEQ196632:UEQ196641 TUU196632:TUU196641 TKY196632:TKY196641 TBC196632:TBC196641 SRG196632:SRG196641 SHK196632:SHK196641 RXO196632:RXO196641 RNS196632:RNS196641 RDW196632:RDW196641 QUA196632:QUA196641 QKE196632:QKE196641 QAI196632:QAI196641 PQM196632:PQM196641 PGQ196632:PGQ196641 OWU196632:OWU196641 OMY196632:OMY196641 ODC196632:ODC196641 NTG196632:NTG196641 NJK196632:NJK196641 MZO196632:MZO196641 MPS196632:MPS196641 MFW196632:MFW196641 LWA196632:LWA196641 LME196632:LME196641 LCI196632:LCI196641 KSM196632:KSM196641 KIQ196632:KIQ196641 JYU196632:JYU196641 JOY196632:JOY196641 JFC196632:JFC196641 IVG196632:IVG196641 ILK196632:ILK196641 IBO196632:IBO196641 HRS196632:HRS196641 HHW196632:HHW196641 GYA196632:GYA196641 GOE196632:GOE196641 GEI196632:GEI196641 FUM196632:FUM196641 FKQ196632:FKQ196641 FAU196632:FAU196641 EQY196632:EQY196641 EHC196632:EHC196641 DXG196632:DXG196641 DNK196632:DNK196641 DDO196632:DDO196641 CTS196632:CTS196641 CJW196632:CJW196641 CAA196632:CAA196641 BQE196632:BQE196641 BGI196632:BGI196641 AWM196632:AWM196641 AMQ196632:AMQ196641 ACU196632:ACU196641 SY196632:SY196641 JC196632:JC196641 G196621:G196630 WVO131096:WVO131105 WLS131096:WLS131105 WBW131096:WBW131105 VSA131096:VSA131105 VIE131096:VIE131105 UYI131096:UYI131105 UOM131096:UOM131105 UEQ131096:UEQ131105 TUU131096:TUU131105 TKY131096:TKY131105 TBC131096:TBC131105 SRG131096:SRG131105 SHK131096:SHK131105 RXO131096:RXO131105 RNS131096:RNS131105 RDW131096:RDW131105 QUA131096:QUA131105 QKE131096:QKE131105 QAI131096:QAI131105 PQM131096:PQM131105 PGQ131096:PGQ131105 OWU131096:OWU131105 OMY131096:OMY131105 ODC131096:ODC131105 NTG131096:NTG131105 NJK131096:NJK131105 MZO131096:MZO131105 MPS131096:MPS131105 MFW131096:MFW131105 LWA131096:LWA131105 LME131096:LME131105 LCI131096:LCI131105 KSM131096:KSM131105 KIQ131096:KIQ131105 JYU131096:JYU131105 JOY131096:JOY131105 JFC131096:JFC131105 IVG131096:IVG131105 ILK131096:ILK131105 IBO131096:IBO131105 HRS131096:HRS131105 HHW131096:HHW131105 GYA131096:GYA131105 GOE131096:GOE131105 GEI131096:GEI131105 FUM131096:FUM131105 FKQ131096:FKQ131105 FAU131096:FAU131105 EQY131096:EQY131105 EHC131096:EHC131105 DXG131096:DXG131105 DNK131096:DNK131105 DDO131096:DDO131105 CTS131096:CTS131105 CJW131096:CJW131105 CAA131096:CAA131105 BQE131096:BQE131105 BGI131096:BGI131105 AWM131096:AWM131105 AMQ131096:AMQ131105 ACU131096:ACU131105 SY131096:SY131105 JC131096:JC131105 G131085:G131094 WVO65560:WVO65569 WLS65560:WLS65569 WBW65560:WBW65569 VSA65560:VSA65569 VIE65560:VIE65569 UYI65560:UYI65569 UOM65560:UOM65569 UEQ65560:UEQ65569 TUU65560:TUU65569 TKY65560:TKY65569 TBC65560:TBC65569 SRG65560:SRG65569 SHK65560:SHK65569 RXO65560:RXO65569 RNS65560:RNS65569 RDW65560:RDW65569 QUA65560:QUA65569 QKE65560:QKE65569 QAI65560:QAI65569 PQM65560:PQM65569 PGQ65560:PGQ65569 OWU65560:OWU65569 OMY65560:OMY65569 ODC65560:ODC65569 NTG65560:NTG65569 NJK65560:NJK65569 MZO65560:MZO65569 MPS65560:MPS65569 MFW65560:MFW65569 LWA65560:LWA65569 LME65560:LME65569 LCI65560:LCI65569 KSM65560:KSM65569 KIQ65560:KIQ65569 JYU65560:JYU65569 JOY65560:JOY65569 JFC65560:JFC65569 IVG65560:IVG65569 ILK65560:ILK65569 IBO65560:IBO65569 HRS65560:HRS65569 HHW65560:HHW65569 GYA65560:GYA65569 GOE65560:GOE65569 GEI65560:GEI65569 FUM65560:FUM65569 FKQ65560:FKQ65569 FAU65560:FAU65569 EQY65560:EQY65569 EHC65560:EHC65569 DXG65560:DXG65569 DNK65560:DNK65569 DDO65560:DDO65569 CTS65560:CTS65569 CJW65560:CJW65569 CAA65560:CAA65569 BQE65560:BQE65569 BGI65560:BGI65569 AWM65560:AWM65569 AMQ65560:AMQ65569 ACU65560:ACU65569 SY65560:SY65569 JC65560:JC65569 G65549:G65558 WVO10:WVO33 WLS10:WLS33 WBW10:WBW33 VSA10:VSA33 VIE10:VIE33 UYI10:UYI33 UOM10:UOM33 UEQ10:UEQ33 TUU10:TUU33 TKY10:TKY33 TBC10:TBC33 SRG10:SRG33 SHK10:SHK33 RXO10:RXO33 RNS10:RNS33 RDW10:RDW33 QUA10:QUA33 QKE10:QKE33 QAI10:QAI33 PQM10:PQM33 PGQ10:PGQ33 OWU10:OWU33 OMY10:OMY33 ODC10:ODC33 NTG10:NTG33 NJK10:NJK33 MZO10:MZO33 MPS10:MPS33 MFW10:MFW33 LWA10:LWA33 LME10:LME33 LCI10:LCI33 KSM10:KSM33 KIQ10:KIQ33 JYU10:JYU33 JOY10:JOY33 JFC10:JFC33 IVG10:IVG33 ILK10:ILK33 IBO10:IBO33 HRS10:HRS33 HHW10:HHW33 GYA10:GYA33 GOE10:GOE33 GEI10:GEI33 FUM10:FUM33 FKQ10:FKQ33 FAU10:FAU33 EQY10:EQY33 EHC10:EHC33 DXG10:DXG33 DNK10:DNK33 DDO10:DDO33 CTS10:CTS33 CJW10:CJW33 CAA10:CAA33 BQE10:BQE33 BGI10:BGI33 AWM10:AWM33 AMQ10:AMQ33 ACU10:ACU33 SY10:SY33 JC10:JC33 WBU983066 WVO983082:WVO983096 WLS983082:WLS983096 WBW983082:WBW983096 VSA983082:VSA983096 VIE983082:VIE983096 UYI983082:UYI983096 UOM983082:UOM983096 UEQ983082:UEQ983096 TUU983082:TUU983096 TKY983082:TKY983096 TBC983082:TBC983096 SRG983082:SRG983096 SHK983082:SHK983096 RXO983082:RXO983096 RNS983082:RNS983096 RDW983082:RDW983096 QUA983082:QUA983096 QKE983082:QKE983096 QAI983082:QAI983096 PQM983082:PQM983096 PGQ983082:PGQ983096 OWU983082:OWU983096 OMY983082:OMY983096 ODC983082:ODC983096 NTG983082:NTG983096 NJK983082:NJK983096 MZO983082:MZO983096 MPS983082:MPS983096 MFW983082:MFW983096 LWA983082:LWA983096 LME983082:LME983096 LCI983082:LCI983096 KSM983082:KSM983096 KIQ983082:KIQ983096 JYU983082:JYU983096 JOY983082:JOY983096 JFC983082:JFC983096 IVG983082:IVG983096 ILK983082:ILK983096 IBO983082:IBO983096 HRS983082:HRS983096 HHW983082:HHW983096 GYA983082:GYA983096 GOE983082:GOE983096 GEI983082:GEI983096 FUM983082:FUM983096 FKQ983082:FKQ983096 FAU983082:FAU983096 EQY983082:EQY983096 EHC983082:EHC983096 DXG983082:DXG983096 DNK983082:DNK983096 DDO983082:DDO983096 CTS983082:CTS983096 CJW983082:CJW983096 CAA983082:CAA983096 BQE983082:BQE983096 BGI983082:BGI983096 AWM983082:AWM983096 AMQ983082:AMQ983096 ACU983082:ACU983096 SY983082:SY983096 JC983082:JC983096 G983071:G983085 WVO917546:WVO917560 WLS917546:WLS917560 WBW917546:WBW917560 VSA917546:VSA917560 VIE917546:VIE917560 UYI917546:UYI917560 UOM917546:UOM917560 UEQ917546:UEQ917560 TUU917546:TUU917560 TKY917546:TKY917560 TBC917546:TBC917560 SRG917546:SRG917560 SHK917546:SHK917560 RXO917546:RXO917560 RNS917546:RNS917560 RDW917546:RDW917560 QUA917546:QUA917560 QKE917546:QKE917560 QAI917546:QAI917560 PQM917546:PQM917560 PGQ917546:PGQ917560 OWU917546:OWU917560 OMY917546:OMY917560 ODC917546:ODC917560 NTG917546:NTG917560 NJK917546:NJK917560 MZO917546:MZO917560 MPS917546:MPS917560 MFW917546:MFW917560 LWA917546:LWA917560 LME917546:LME917560 LCI917546:LCI917560 KSM917546:KSM917560 KIQ917546:KIQ917560 JYU917546:JYU917560 JOY917546:JOY917560 JFC917546:JFC917560 IVG917546:IVG917560 ILK917546:ILK917560 IBO917546:IBO917560 HRS917546:HRS917560 HHW917546:HHW917560 GYA917546:GYA917560 GOE917546:GOE917560 GEI917546:GEI917560 FUM917546:FUM917560 FKQ917546:FKQ917560 FAU917546:FAU917560 EQY917546:EQY917560 EHC917546:EHC917560 DXG917546:DXG917560 DNK917546:DNK917560 DDO917546:DDO917560 CTS917546:CTS917560 CJW917546:CJW917560 CAA917546:CAA917560 BQE917546:BQE917560 BGI917546:BGI917560 AWM917546:AWM917560 AMQ917546:AMQ917560 ACU917546:ACU917560 SY917546:SY917560 JC917546:JC917560 G917535:G917549 WVO852010:WVO852024 WLS852010:WLS852024 WBW852010:WBW852024 VSA852010:VSA852024 VIE852010:VIE852024 UYI852010:UYI852024 UOM852010:UOM852024 UEQ852010:UEQ852024 TUU852010:TUU852024 TKY852010:TKY852024 TBC852010:TBC852024 SRG852010:SRG852024 SHK852010:SHK852024 RXO852010:RXO852024 RNS852010:RNS852024 RDW852010:RDW852024 QUA852010:QUA852024 QKE852010:QKE852024 QAI852010:QAI852024 PQM852010:PQM852024 PGQ852010:PGQ852024 OWU852010:OWU852024 OMY852010:OMY852024 ODC852010:ODC852024 NTG852010:NTG852024 NJK852010:NJK852024 MZO852010:MZO852024 MPS852010:MPS852024 MFW852010:MFW852024 LWA852010:LWA852024 LME852010:LME852024 LCI852010:LCI852024 KSM852010:KSM852024 KIQ852010:KIQ852024 JYU852010:JYU852024 JOY852010:JOY852024 JFC852010:JFC852024 IVG852010:IVG852024 ILK852010:ILK852024 IBO852010:IBO852024 HRS852010:HRS852024 HHW852010:HHW852024 GYA852010:GYA852024 GOE852010:GOE852024 GEI852010:GEI852024 FUM852010:FUM852024 FKQ852010:FKQ852024 FAU852010:FAU852024 EQY852010:EQY852024 EHC852010:EHC852024 DXG852010:DXG852024 DNK852010:DNK852024 DDO852010:DDO852024 CTS852010:CTS852024 CJW852010:CJW852024 CAA852010:CAA852024 BQE852010:BQE852024 BGI852010:BGI852024 AWM852010:AWM852024 AMQ852010:AMQ852024 ACU852010:ACU852024 SY852010:SY852024 JC852010:JC852024 G851999:G852013 WVO786474:WVO786488 WLS786474:WLS786488 WBW786474:WBW786488 VSA786474:VSA786488 VIE786474:VIE786488 UYI786474:UYI786488 UOM786474:UOM786488 UEQ786474:UEQ786488 TUU786474:TUU786488 TKY786474:TKY786488 TBC786474:TBC786488 SRG786474:SRG786488 SHK786474:SHK786488 RXO786474:RXO786488 RNS786474:RNS786488 RDW786474:RDW786488 QUA786474:QUA786488 QKE786474:QKE786488 QAI786474:QAI786488 PQM786474:PQM786488 PGQ786474:PGQ786488 OWU786474:OWU786488 OMY786474:OMY786488 ODC786474:ODC786488 NTG786474:NTG786488 NJK786474:NJK786488 MZO786474:MZO786488 MPS786474:MPS786488 MFW786474:MFW786488 LWA786474:LWA786488 LME786474:LME786488 LCI786474:LCI786488 KSM786474:KSM786488 KIQ786474:KIQ786488 JYU786474:JYU786488 JOY786474:JOY786488 JFC786474:JFC786488 IVG786474:IVG786488 ILK786474:ILK786488 IBO786474:IBO786488 HRS786474:HRS786488 HHW786474:HHW786488 GYA786474:GYA786488 GOE786474:GOE786488 GEI786474:GEI786488 FUM786474:FUM786488 FKQ786474:FKQ786488 FAU786474:FAU786488 EQY786474:EQY786488 EHC786474:EHC786488 DXG786474:DXG786488 DNK786474:DNK786488 DDO786474:DDO786488 CTS786474:CTS786488 CJW786474:CJW786488 CAA786474:CAA786488 BQE786474:BQE786488 BGI786474:BGI786488 AWM786474:AWM786488 AMQ786474:AMQ786488 ACU786474:ACU786488 SY786474:SY786488 JC786474:JC786488 G786463:G786477 WVO720938:WVO720952 WLS720938:WLS720952 WBW720938:WBW720952 VSA720938:VSA720952 VIE720938:VIE720952 UYI720938:UYI720952 UOM720938:UOM720952 UEQ720938:UEQ720952 TUU720938:TUU720952 TKY720938:TKY720952 TBC720938:TBC720952 SRG720938:SRG720952 SHK720938:SHK720952 RXO720938:RXO720952 RNS720938:RNS720952 RDW720938:RDW720952 QUA720938:QUA720952 QKE720938:QKE720952 QAI720938:QAI720952 PQM720938:PQM720952 PGQ720938:PGQ720952 OWU720938:OWU720952 OMY720938:OMY720952 ODC720938:ODC720952 NTG720938:NTG720952 NJK720938:NJK720952 MZO720938:MZO720952 MPS720938:MPS720952 MFW720938:MFW720952 LWA720938:LWA720952 LME720938:LME720952 LCI720938:LCI720952 KSM720938:KSM720952 KIQ720938:KIQ720952 JYU720938:JYU720952 JOY720938:JOY720952 JFC720938:JFC720952 IVG720938:IVG720952 ILK720938:ILK720952 IBO720938:IBO720952 HRS720938:HRS720952 HHW720938:HHW720952 GYA720938:GYA720952 GOE720938:GOE720952 GEI720938:GEI720952 FUM720938:FUM720952 FKQ720938:FKQ720952 FAU720938:FAU720952 EQY720938:EQY720952 EHC720938:EHC720952 DXG720938:DXG720952 DNK720938:DNK720952 DDO720938:DDO720952 CTS720938:CTS720952 CJW720938:CJW720952 CAA720938:CAA720952 BQE720938:BQE720952 BGI720938:BGI720952 AWM720938:AWM720952 AMQ720938:AMQ720952 ACU720938:ACU720952 SY720938:SY720952 JC720938:JC720952 G720927:G720941 WVO655402:WVO655416 WLS655402:WLS655416 WBW655402:WBW655416 VSA655402:VSA655416 VIE655402:VIE655416 UYI655402:UYI655416 UOM655402:UOM655416 UEQ655402:UEQ655416 TUU655402:TUU655416 TKY655402:TKY655416 TBC655402:TBC655416 SRG655402:SRG655416 SHK655402:SHK655416 RXO655402:RXO655416 RNS655402:RNS655416 RDW655402:RDW655416 QUA655402:QUA655416 QKE655402:QKE655416 QAI655402:QAI655416 PQM655402:PQM655416 PGQ655402:PGQ655416 OWU655402:OWU655416 OMY655402:OMY655416 ODC655402:ODC655416 NTG655402:NTG655416 NJK655402:NJK655416 MZO655402:MZO655416 MPS655402:MPS655416 MFW655402:MFW655416 LWA655402:LWA655416 LME655402:LME655416 LCI655402:LCI655416 KSM655402:KSM655416 KIQ655402:KIQ655416 JYU655402:JYU655416 JOY655402:JOY655416 JFC655402:JFC655416 IVG655402:IVG655416 ILK655402:ILK655416 IBO655402:IBO655416 HRS655402:HRS655416 HHW655402:HHW655416 GYA655402:GYA655416 GOE655402:GOE655416 GEI655402:GEI655416 FUM655402:FUM655416 FKQ655402:FKQ655416 FAU655402:FAU655416 EQY655402:EQY655416 EHC655402:EHC655416 DXG655402:DXG655416 DNK655402:DNK655416 DDO655402:DDO655416 CTS655402:CTS655416 CJW655402:CJW655416 CAA655402:CAA655416 BQE655402:BQE655416 BGI655402:BGI655416 AWM655402:AWM655416 AMQ655402:AMQ655416 ACU655402:ACU655416 SY655402:SY655416 JC655402:JC655416 G655391:G655405 WVO589866:WVO589880 WLS589866:WLS589880 WBW589866:WBW589880 VSA589866:VSA589880 VIE589866:VIE589880 UYI589866:UYI589880 UOM589866:UOM589880 UEQ589866:UEQ589880 TUU589866:TUU589880 TKY589866:TKY589880 TBC589866:TBC589880 SRG589866:SRG589880 SHK589866:SHK589880 RXO589866:RXO589880 RNS589866:RNS589880 RDW589866:RDW589880 QUA589866:QUA589880 QKE589866:QKE589880 QAI589866:QAI589880 PQM589866:PQM589880 PGQ589866:PGQ589880 OWU589866:OWU589880 OMY589866:OMY589880 ODC589866:ODC589880 NTG589866:NTG589880 NJK589866:NJK589880 MZO589866:MZO589880 MPS589866:MPS589880 MFW589866:MFW589880 LWA589866:LWA589880 LME589866:LME589880 LCI589866:LCI589880 KSM589866:KSM589880 KIQ589866:KIQ589880 JYU589866:JYU589880 JOY589866:JOY589880 JFC589866:JFC589880 IVG589866:IVG589880 ILK589866:ILK589880 IBO589866:IBO589880 HRS589866:HRS589880 HHW589866:HHW589880 GYA589866:GYA589880 GOE589866:GOE589880 GEI589866:GEI589880 FUM589866:FUM589880 FKQ589866:FKQ589880 FAU589866:FAU589880 EQY589866:EQY589880 EHC589866:EHC589880 DXG589866:DXG589880 DNK589866:DNK589880 DDO589866:DDO589880 CTS589866:CTS589880 CJW589866:CJW589880 CAA589866:CAA589880 BQE589866:BQE589880 BGI589866:BGI589880 AWM589866:AWM589880 AMQ589866:AMQ589880 ACU589866:ACU589880 SY589866:SY589880 JC589866:JC589880 G589855:G589869 WVO524330:WVO524344 WLS524330:WLS524344 WBW524330:WBW524344 VSA524330:VSA524344 VIE524330:VIE524344 UYI524330:UYI524344 UOM524330:UOM524344 UEQ524330:UEQ524344 TUU524330:TUU524344 TKY524330:TKY524344 TBC524330:TBC524344 SRG524330:SRG524344 SHK524330:SHK524344 RXO524330:RXO524344 RNS524330:RNS524344 RDW524330:RDW524344 QUA524330:QUA524344 QKE524330:QKE524344 QAI524330:QAI524344 PQM524330:PQM524344 PGQ524330:PGQ524344 OWU524330:OWU524344 OMY524330:OMY524344 ODC524330:ODC524344 NTG524330:NTG524344 NJK524330:NJK524344 MZO524330:MZO524344 MPS524330:MPS524344 MFW524330:MFW524344 LWA524330:LWA524344 LME524330:LME524344 LCI524330:LCI524344 KSM524330:KSM524344 KIQ524330:KIQ524344 JYU524330:JYU524344 JOY524330:JOY524344 JFC524330:JFC524344 IVG524330:IVG524344 ILK524330:ILK524344 IBO524330:IBO524344 HRS524330:HRS524344 HHW524330:HHW524344 GYA524330:GYA524344 GOE524330:GOE524344 GEI524330:GEI524344 FUM524330:FUM524344 FKQ524330:FKQ524344 FAU524330:FAU524344 EQY524330:EQY524344 EHC524330:EHC524344 DXG524330:DXG524344 DNK524330:DNK524344 DDO524330:DDO524344 CTS524330:CTS524344 CJW524330:CJW524344 CAA524330:CAA524344 BQE524330:BQE524344 BGI524330:BGI524344 AWM524330:AWM524344 AMQ524330:AMQ524344 ACU524330:ACU524344 SY524330:SY524344 JC524330:JC524344 G524319:G524333 WVO458794:WVO458808 WLS458794:WLS458808 WBW458794:WBW458808 VSA458794:VSA458808 VIE458794:VIE458808 UYI458794:UYI458808 UOM458794:UOM458808 UEQ458794:UEQ458808 TUU458794:TUU458808 TKY458794:TKY458808 TBC458794:TBC458808 SRG458794:SRG458808 SHK458794:SHK458808 RXO458794:RXO458808 RNS458794:RNS458808 RDW458794:RDW458808 QUA458794:QUA458808 QKE458794:QKE458808 QAI458794:QAI458808 PQM458794:PQM458808 PGQ458794:PGQ458808 OWU458794:OWU458808 OMY458794:OMY458808 ODC458794:ODC458808 NTG458794:NTG458808 NJK458794:NJK458808 MZO458794:MZO458808 MPS458794:MPS458808 MFW458794:MFW458808 LWA458794:LWA458808 LME458794:LME458808 LCI458794:LCI458808 KSM458794:KSM458808 KIQ458794:KIQ458808 JYU458794:JYU458808 JOY458794:JOY458808 JFC458794:JFC458808 IVG458794:IVG458808 ILK458794:ILK458808 IBO458794:IBO458808 HRS458794:HRS458808 HHW458794:HHW458808 GYA458794:GYA458808 GOE458794:GOE458808 GEI458794:GEI458808 FUM458794:FUM458808 FKQ458794:FKQ458808 FAU458794:FAU458808 EQY458794:EQY458808 EHC458794:EHC458808 DXG458794:DXG458808 DNK458794:DNK458808 DDO458794:DDO458808 CTS458794:CTS458808 CJW458794:CJW458808 CAA458794:CAA458808 BQE458794:BQE458808 BGI458794:BGI458808 AWM458794:AWM458808 AMQ458794:AMQ458808 ACU458794:ACU458808 SY458794:SY458808 JC458794:JC458808 G458783:G458797 WVO393258:WVO393272 WLS393258:WLS393272 WBW393258:WBW393272 VSA393258:VSA393272 VIE393258:VIE393272 UYI393258:UYI393272 UOM393258:UOM393272 UEQ393258:UEQ393272 TUU393258:TUU393272 TKY393258:TKY393272 TBC393258:TBC393272 SRG393258:SRG393272 SHK393258:SHK393272 RXO393258:RXO393272 RNS393258:RNS393272 RDW393258:RDW393272 QUA393258:QUA393272 QKE393258:QKE393272 QAI393258:QAI393272 PQM393258:PQM393272 PGQ393258:PGQ393272 OWU393258:OWU393272 OMY393258:OMY393272 ODC393258:ODC393272 NTG393258:NTG393272 NJK393258:NJK393272 MZO393258:MZO393272 MPS393258:MPS393272 MFW393258:MFW393272 LWA393258:LWA393272 LME393258:LME393272 LCI393258:LCI393272 KSM393258:KSM393272 KIQ393258:KIQ393272 JYU393258:JYU393272 JOY393258:JOY393272 JFC393258:JFC393272 IVG393258:IVG393272 ILK393258:ILK393272 IBO393258:IBO393272 HRS393258:HRS393272 HHW393258:HHW393272 GYA393258:GYA393272 GOE393258:GOE393272 GEI393258:GEI393272 FUM393258:FUM393272 FKQ393258:FKQ393272 FAU393258:FAU393272 EQY393258:EQY393272 EHC393258:EHC393272 DXG393258:DXG393272 DNK393258:DNK393272 DDO393258:DDO393272 CTS393258:CTS393272 CJW393258:CJW393272 CAA393258:CAA393272 BQE393258:BQE393272 BGI393258:BGI393272 AWM393258:AWM393272 AMQ393258:AMQ393272 ACU393258:ACU393272 SY393258:SY393272 JC393258:JC393272 G393247:G393261 WVO327722:WVO327736 WLS327722:WLS327736 WBW327722:WBW327736 VSA327722:VSA327736 VIE327722:VIE327736 UYI327722:UYI327736 UOM327722:UOM327736 UEQ327722:UEQ327736 TUU327722:TUU327736 TKY327722:TKY327736 TBC327722:TBC327736 SRG327722:SRG327736 SHK327722:SHK327736 RXO327722:RXO327736 RNS327722:RNS327736 RDW327722:RDW327736 QUA327722:QUA327736 QKE327722:QKE327736 QAI327722:QAI327736 PQM327722:PQM327736 PGQ327722:PGQ327736 OWU327722:OWU327736 OMY327722:OMY327736 ODC327722:ODC327736 NTG327722:NTG327736 NJK327722:NJK327736 MZO327722:MZO327736 MPS327722:MPS327736 MFW327722:MFW327736 LWA327722:LWA327736 LME327722:LME327736 LCI327722:LCI327736 KSM327722:KSM327736 KIQ327722:KIQ327736 JYU327722:JYU327736 JOY327722:JOY327736 JFC327722:JFC327736 IVG327722:IVG327736 ILK327722:ILK327736 IBO327722:IBO327736 HRS327722:HRS327736 HHW327722:HHW327736 GYA327722:GYA327736 GOE327722:GOE327736 GEI327722:GEI327736 FUM327722:FUM327736 FKQ327722:FKQ327736 FAU327722:FAU327736 EQY327722:EQY327736 EHC327722:EHC327736 DXG327722:DXG327736 DNK327722:DNK327736 DDO327722:DDO327736 CTS327722:CTS327736 CJW327722:CJW327736 CAA327722:CAA327736 BQE327722:BQE327736 BGI327722:BGI327736 AWM327722:AWM327736 AMQ327722:AMQ327736 ACU327722:ACU327736 SY327722:SY327736 JC327722:JC327736 G327711:G327725 WVO262186:WVO262200 WLS262186:WLS262200 WBW262186:WBW262200 VSA262186:VSA262200 VIE262186:VIE262200 UYI262186:UYI262200 UOM262186:UOM262200 UEQ262186:UEQ262200 TUU262186:TUU262200 TKY262186:TKY262200 TBC262186:TBC262200 SRG262186:SRG262200 SHK262186:SHK262200 RXO262186:RXO262200 RNS262186:RNS262200 RDW262186:RDW262200 QUA262186:QUA262200 QKE262186:QKE262200 QAI262186:QAI262200 PQM262186:PQM262200 PGQ262186:PGQ262200 OWU262186:OWU262200 OMY262186:OMY262200 ODC262186:ODC262200 NTG262186:NTG262200 NJK262186:NJK262200 MZO262186:MZO262200 MPS262186:MPS262200 MFW262186:MFW262200 LWA262186:LWA262200 LME262186:LME262200 LCI262186:LCI262200 KSM262186:KSM262200 KIQ262186:KIQ262200 JYU262186:JYU262200 JOY262186:JOY262200 JFC262186:JFC262200 IVG262186:IVG262200 ILK262186:ILK262200 IBO262186:IBO262200 HRS262186:HRS262200 HHW262186:HHW262200 GYA262186:GYA262200 GOE262186:GOE262200 GEI262186:GEI262200 FUM262186:FUM262200 FKQ262186:FKQ262200 FAU262186:FAU262200 EQY262186:EQY262200 EHC262186:EHC262200 DXG262186:DXG262200 DNK262186:DNK262200 DDO262186:DDO262200 CTS262186:CTS262200 CJW262186:CJW262200 CAA262186:CAA262200 BQE262186:BQE262200 BGI262186:BGI262200 AWM262186:AWM262200 AMQ262186:AMQ262200 ACU262186:ACU262200 SY262186:SY262200 JC262186:JC262200 G262175:G262189 WVO196650:WVO196664 WLS196650:WLS196664 WBW196650:WBW196664 VSA196650:VSA196664 VIE196650:VIE196664 UYI196650:UYI196664 UOM196650:UOM196664 UEQ196650:UEQ196664 TUU196650:TUU196664 TKY196650:TKY196664 TBC196650:TBC196664 SRG196650:SRG196664 SHK196650:SHK196664 RXO196650:RXO196664 RNS196650:RNS196664 RDW196650:RDW196664 QUA196650:QUA196664 QKE196650:QKE196664 QAI196650:QAI196664 PQM196650:PQM196664 PGQ196650:PGQ196664 OWU196650:OWU196664 OMY196650:OMY196664 ODC196650:ODC196664 NTG196650:NTG196664 NJK196650:NJK196664 MZO196650:MZO196664 MPS196650:MPS196664 MFW196650:MFW196664 LWA196650:LWA196664 LME196650:LME196664 LCI196650:LCI196664 KSM196650:KSM196664 KIQ196650:KIQ196664 JYU196650:JYU196664 JOY196650:JOY196664 JFC196650:JFC196664 IVG196650:IVG196664 ILK196650:ILK196664 IBO196650:IBO196664 HRS196650:HRS196664 HHW196650:HHW196664 GYA196650:GYA196664 GOE196650:GOE196664 GEI196650:GEI196664 FUM196650:FUM196664 FKQ196650:FKQ196664 FAU196650:FAU196664 EQY196650:EQY196664 EHC196650:EHC196664 DXG196650:DXG196664 DNK196650:DNK196664 DDO196650:DDO196664 CTS196650:CTS196664 CJW196650:CJW196664 CAA196650:CAA196664 BQE196650:BQE196664 BGI196650:BGI196664 AWM196650:AWM196664 AMQ196650:AMQ196664 ACU196650:ACU196664 SY196650:SY196664 JC196650:JC196664 G196639:G196653 WVO131114:WVO131128 WLS131114:WLS131128 WBW131114:WBW131128 VSA131114:VSA131128 VIE131114:VIE131128 UYI131114:UYI131128 UOM131114:UOM131128 UEQ131114:UEQ131128 TUU131114:TUU131128 TKY131114:TKY131128 TBC131114:TBC131128 SRG131114:SRG131128 SHK131114:SHK131128 RXO131114:RXO131128 RNS131114:RNS131128 RDW131114:RDW131128 QUA131114:QUA131128 QKE131114:QKE131128 QAI131114:QAI131128 PQM131114:PQM131128 PGQ131114:PGQ131128 OWU131114:OWU131128 OMY131114:OMY131128 ODC131114:ODC131128 NTG131114:NTG131128 NJK131114:NJK131128 MZO131114:MZO131128 MPS131114:MPS131128 MFW131114:MFW131128 LWA131114:LWA131128 LME131114:LME131128 LCI131114:LCI131128 KSM131114:KSM131128 KIQ131114:KIQ131128 JYU131114:JYU131128 JOY131114:JOY131128 JFC131114:JFC131128 IVG131114:IVG131128 ILK131114:ILK131128 IBO131114:IBO131128 HRS131114:HRS131128 HHW131114:HHW131128 GYA131114:GYA131128 GOE131114:GOE131128 GEI131114:GEI131128 FUM131114:FUM131128 FKQ131114:FKQ131128 FAU131114:FAU131128 EQY131114:EQY131128 EHC131114:EHC131128 DXG131114:DXG131128 DNK131114:DNK131128 DDO131114:DDO131128 CTS131114:CTS131128 CJW131114:CJW131128 CAA131114:CAA131128 BQE131114:BQE131128 BGI131114:BGI131128 AWM131114:AWM131128 AMQ131114:AMQ131128 ACU131114:ACU131128 SY131114:SY131128 JC131114:JC131128 G131103:G131117 WVO65578:WVO65592 WLS65578:WLS65592 WBW65578:WBW65592 VSA65578:VSA65592 VIE65578:VIE65592 UYI65578:UYI65592 UOM65578:UOM65592 UEQ65578:UEQ65592 TUU65578:TUU65592 TKY65578:TKY65592 TBC65578:TBC65592 SRG65578:SRG65592 SHK65578:SHK65592 RXO65578:RXO65592 RNS65578:RNS65592 RDW65578:RDW65592 QUA65578:QUA65592 QKE65578:QKE65592 QAI65578:QAI65592 PQM65578:PQM65592 PGQ65578:PGQ65592 OWU65578:OWU65592 OMY65578:OMY65592 ODC65578:ODC65592 NTG65578:NTG65592 NJK65578:NJK65592 MZO65578:MZO65592 MPS65578:MPS65592 MFW65578:MFW65592 LWA65578:LWA65592 LME65578:LME65592 LCI65578:LCI65592 KSM65578:KSM65592 KIQ65578:KIQ65592 JYU65578:JYU65592 JOY65578:JOY65592 JFC65578:JFC65592 IVG65578:IVG65592 ILK65578:ILK65592 IBO65578:IBO65592 HRS65578:HRS65592 HHW65578:HHW65592 GYA65578:GYA65592 GOE65578:GOE65592 GEI65578:GEI65592 FUM65578:FUM65592 FKQ65578:FKQ65592 FAU65578:FAU65592 EQY65578:EQY65592 EHC65578:EHC65592 DXG65578:DXG65592 DNK65578:DNK65592 DDO65578:DDO65592 CTS65578:CTS65592 CJW65578:CJW65592 CAA65578:CAA65592 BQE65578:BQE65592 BGI65578:BGI65592 AWM65578:AWM65592 AMQ65578:AMQ65592 ACU65578:ACU65592 SY65578:SY65592 JC65578:JC65592 WVO42:WVO56 WLS42:WLS56 WBW42:WBW56 VSA42:VSA56 VIE42:VIE56 UYI42:UYI56 UOM42:UOM56 UEQ42:UEQ56 TUU42:TUU56 TKY42:TKY56 TBC42:TBC56 SRG42:SRG56 SHK42:SHK56 RXO42:RXO56 RNS42:RNS56 RDW42:RDW56 QUA42:QUA56 QKE42:QKE56 QAI42:QAI56 PQM42:PQM56 PGQ42:PGQ56 OWU42:OWU56 OMY42:OMY56 ODC42:ODC56 NTG42:NTG56 NJK42:NJK56 MZO42:MZO56 MPS42:MPS56 MFW42:MFW56 LWA42:LWA56 LME42:LME56 LCI42:LCI56 KSM42:KSM56 KIQ42:KIQ56 JYU42:JYU56 JOY42:JOY56 JFC42:JFC56 IVG42:IVG56 ILK42:ILK56 IBO42:IBO56 HRS42:HRS56 HHW42:HHW56 GYA42:GYA56 GOE42:GOE56 GEI42:GEI56 FUM42:FUM56 FKQ42:FKQ56 FAU42:FAU56 EQY42:EQY56 EHC42:EHC56 DXG42:DXG56 DNK42:DNK56 DDO42:DDO56 CTS42:CTS56 CJW42:CJW56 CAA42:CAA56 BQE42:BQE56 BGI42:BGI56 AWM42:AWM56 AMQ42:AMQ56 ACU42:ACU56 SY42:SY56 JC42:JC56 VRY983066">
      <formula1>$G$59:$G$150</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67:E65581 VRY983064:VRY983065 JA42:JA56 SW42:SW56 ACS42:ACS56 AMO42:AMO56 AWK42:AWK56 BGG42:BGG56 BQC42:BQC56 BZY42:BZY56 CJU42:CJU56 CTQ42:CTQ56 DDM42:DDM56 DNI42:DNI56 DXE42:DXE56 EHA42:EHA56 EQW42:EQW56 FAS42:FAS56 FKO42:FKO56 FUK42:FUK56 GEG42:GEG56 GOC42:GOC56 GXY42:GXY56 HHU42:HHU56 HRQ42:HRQ56 IBM42:IBM56 ILI42:ILI56 IVE42:IVE56 JFA42:JFA56 JOW42:JOW56 JYS42:JYS56 KIO42:KIO56 KSK42:KSK56 LCG42:LCG56 LMC42:LMC56 LVY42:LVY56 MFU42:MFU56 MPQ42:MPQ56 MZM42:MZM56 NJI42:NJI56 NTE42:NTE56 ODA42:ODA56 OMW42:OMW56 OWS42:OWS56 PGO42:PGO56 PQK42:PQK56 QAG42:QAG56 QKC42:QKC56 QTY42:QTY56 RDU42:RDU56 RNQ42:RNQ56 RXM42:RXM56 SHI42:SHI56 SRE42:SRE56 TBA42:TBA56 TKW42:TKW56 TUS42:TUS56 UEO42:UEO56 UOK42:UOK56 UYG42:UYG56 VIC42:VIC56 VRY42:VRY56 WBU42:WBU56 WLQ42:WLQ56 WVM42:WVM56 JA65578:JA65592 SW65578:SW65592 ACS65578:ACS65592 AMO65578:AMO65592 AWK65578:AWK65592 BGG65578:BGG65592 BQC65578:BQC65592 BZY65578:BZY65592 CJU65578:CJU65592 CTQ65578:CTQ65592 DDM65578:DDM65592 DNI65578:DNI65592 DXE65578:DXE65592 EHA65578:EHA65592 EQW65578:EQW65592 FAS65578:FAS65592 FKO65578:FKO65592 FUK65578:FUK65592 GEG65578:GEG65592 GOC65578:GOC65592 GXY65578:GXY65592 HHU65578:HHU65592 HRQ65578:HRQ65592 IBM65578:IBM65592 ILI65578:ILI65592 IVE65578:IVE65592 JFA65578:JFA65592 JOW65578:JOW65592 JYS65578:JYS65592 KIO65578:KIO65592 KSK65578:KSK65592 LCG65578:LCG65592 LMC65578:LMC65592 LVY65578:LVY65592 MFU65578:MFU65592 MPQ65578:MPQ65592 MZM65578:MZM65592 NJI65578:NJI65592 NTE65578:NTE65592 ODA65578:ODA65592 OMW65578:OMW65592 OWS65578:OWS65592 PGO65578:PGO65592 PQK65578:PQK65592 QAG65578:QAG65592 QKC65578:QKC65592 QTY65578:QTY65592 RDU65578:RDU65592 RNQ65578:RNQ65592 RXM65578:RXM65592 SHI65578:SHI65592 SRE65578:SRE65592 TBA65578:TBA65592 TKW65578:TKW65592 TUS65578:TUS65592 UEO65578:UEO65592 UOK65578:UOK65592 UYG65578:UYG65592 VIC65578:VIC65592 VRY65578:VRY65592 WBU65578:WBU65592 WLQ65578:WLQ65592 WVM65578:WVM65592 JA131114:JA131128 SW131114:SW131128 ACS131114:ACS131128 AMO131114:AMO131128 AWK131114:AWK131128 BGG131114:BGG131128 BQC131114:BQC131128 BZY131114:BZY131128 CJU131114:CJU131128 CTQ131114:CTQ131128 DDM131114:DDM131128 DNI131114:DNI131128 DXE131114:DXE131128 EHA131114:EHA131128 EQW131114:EQW131128 FAS131114:FAS131128 FKO131114:FKO131128 FUK131114:FUK131128 GEG131114:GEG131128 GOC131114:GOC131128 GXY131114:GXY131128 HHU131114:HHU131128 HRQ131114:HRQ131128 IBM131114:IBM131128 ILI131114:ILI131128 IVE131114:IVE131128 JFA131114:JFA131128 JOW131114:JOW131128 JYS131114:JYS131128 KIO131114:KIO131128 KSK131114:KSK131128 LCG131114:LCG131128 LMC131114:LMC131128 LVY131114:LVY131128 MFU131114:MFU131128 MPQ131114:MPQ131128 MZM131114:MZM131128 NJI131114:NJI131128 NTE131114:NTE131128 ODA131114:ODA131128 OMW131114:OMW131128 OWS131114:OWS131128 PGO131114:PGO131128 PQK131114:PQK131128 QAG131114:QAG131128 QKC131114:QKC131128 QTY131114:QTY131128 RDU131114:RDU131128 RNQ131114:RNQ131128 RXM131114:RXM131128 SHI131114:SHI131128 SRE131114:SRE131128 TBA131114:TBA131128 TKW131114:TKW131128 TUS131114:TUS131128 UEO131114:UEO131128 UOK131114:UOK131128 UYG131114:UYG131128 VIC131114:VIC131128 VRY131114:VRY131128 WBU131114:WBU131128 WLQ131114:WLQ131128 WVM131114:WVM131128 JA196650:JA196664 SW196650:SW196664 ACS196650:ACS196664 AMO196650:AMO196664 AWK196650:AWK196664 BGG196650:BGG196664 BQC196650:BQC196664 BZY196650:BZY196664 CJU196650:CJU196664 CTQ196650:CTQ196664 DDM196650:DDM196664 DNI196650:DNI196664 DXE196650:DXE196664 EHA196650:EHA196664 EQW196650:EQW196664 FAS196650:FAS196664 FKO196650:FKO196664 FUK196650:FUK196664 GEG196650:GEG196664 GOC196650:GOC196664 GXY196650:GXY196664 HHU196650:HHU196664 HRQ196650:HRQ196664 IBM196650:IBM196664 ILI196650:ILI196664 IVE196650:IVE196664 JFA196650:JFA196664 JOW196650:JOW196664 JYS196650:JYS196664 KIO196650:KIO196664 KSK196650:KSK196664 LCG196650:LCG196664 LMC196650:LMC196664 LVY196650:LVY196664 MFU196650:MFU196664 MPQ196650:MPQ196664 MZM196650:MZM196664 NJI196650:NJI196664 NTE196650:NTE196664 ODA196650:ODA196664 OMW196650:OMW196664 OWS196650:OWS196664 PGO196650:PGO196664 PQK196650:PQK196664 QAG196650:QAG196664 QKC196650:QKC196664 QTY196650:QTY196664 RDU196650:RDU196664 RNQ196650:RNQ196664 RXM196650:RXM196664 SHI196650:SHI196664 SRE196650:SRE196664 TBA196650:TBA196664 TKW196650:TKW196664 TUS196650:TUS196664 UEO196650:UEO196664 UOK196650:UOK196664 UYG196650:UYG196664 VIC196650:VIC196664 VRY196650:VRY196664 WBU196650:WBU196664 WLQ196650:WLQ196664 WVM196650:WVM196664 JA262186:JA262200 SW262186:SW262200 ACS262186:ACS262200 AMO262186:AMO262200 AWK262186:AWK262200 BGG262186:BGG262200 BQC262186:BQC262200 BZY262186:BZY262200 CJU262186:CJU262200 CTQ262186:CTQ262200 DDM262186:DDM262200 DNI262186:DNI262200 DXE262186:DXE262200 EHA262186:EHA262200 EQW262186:EQW262200 FAS262186:FAS262200 FKO262186:FKO262200 FUK262186:FUK262200 GEG262186:GEG262200 GOC262186:GOC262200 GXY262186:GXY262200 HHU262186:HHU262200 HRQ262186:HRQ262200 IBM262186:IBM262200 ILI262186:ILI262200 IVE262186:IVE262200 JFA262186:JFA262200 JOW262186:JOW262200 JYS262186:JYS262200 KIO262186:KIO262200 KSK262186:KSK262200 LCG262186:LCG262200 LMC262186:LMC262200 LVY262186:LVY262200 MFU262186:MFU262200 MPQ262186:MPQ262200 MZM262186:MZM262200 NJI262186:NJI262200 NTE262186:NTE262200 ODA262186:ODA262200 OMW262186:OMW262200 OWS262186:OWS262200 PGO262186:PGO262200 PQK262186:PQK262200 QAG262186:QAG262200 QKC262186:QKC262200 QTY262186:QTY262200 RDU262186:RDU262200 RNQ262186:RNQ262200 RXM262186:RXM262200 SHI262186:SHI262200 SRE262186:SRE262200 TBA262186:TBA262200 TKW262186:TKW262200 TUS262186:TUS262200 UEO262186:UEO262200 UOK262186:UOK262200 UYG262186:UYG262200 VIC262186:VIC262200 VRY262186:VRY262200 WBU262186:WBU262200 WLQ262186:WLQ262200 WVM262186:WVM262200 JA327722:JA327736 SW327722:SW327736 ACS327722:ACS327736 AMO327722:AMO327736 AWK327722:AWK327736 BGG327722:BGG327736 BQC327722:BQC327736 BZY327722:BZY327736 CJU327722:CJU327736 CTQ327722:CTQ327736 DDM327722:DDM327736 DNI327722:DNI327736 DXE327722:DXE327736 EHA327722:EHA327736 EQW327722:EQW327736 FAS327722:FAS327736 FKO327722:FKO327736 FUK327722:FUK327736 GEG327722:GEG327736 GOC327722:GOC327736 GXY327722:GXY327736 HHU327722:HHU327736 HRQ327722:HRQ327736 IBM327722:IBM327736 ILI327722:ILI327736 IVE327722:IVE327736 JFA327722:JFA327736 JOW327722:JOW327736 JYS327722:JYS327736 KIO327722:KIO327736 KSK327722:KSK327736 LCG327722:LCG327736 LMC327722:LMC327736 LVY327722:LVY327736 MFU327722:MFU327736 MPQ327722:MPQ327736 MZM327722:MZM327736 NJI327722:NJI327736 NTE327722:NTE327736 ODA327722:ODA327736 OMW327722:OMW327736 OWS327722:OWS327736 PGO327722:PGO327736 PQK327722:PQK327736 QAG327722:QAG327736 QKC327722:QKC327736 QTY327722:QTY327736 RDU327722:RDU327736 RNQ327722:RNQ327736 RXM327722:RXM327736 SHI327722:SHI327736 SRE327722:SRE327736 TBA327722:TBA327736 TKW327722:TKW327736 TUS327722:TUS327736 UEO327722:UEO327736 UOK327722:UOK327736 UYG327722:UYG327736 VIC327722:VIC327736 VRY327722:VRY327736 WBU327722:WBU327736 WLQ327722:WLQ327736 WVM327722:WVM327736 JA393258:JA393272 SW393258:SW393272 ACS393258:ACS393272 AMO393258:AMO393272 AWK393258:AWK393272 BGG393258:BGG393272 BQC393258:BQC393272 BZY393258:BZY393272 CJU393258:CJU393272 CTQ393258:CTQ393272 DDM393258:DDM393272 DNI393258:DNI393272 DXE393258:DXE393272 EHA393258:EHA393272 EQW393258:EQW393272 FAS393258:FAS393272 FKO393258:FKO393272 FUK393258:FUK393272 GEG393258:GEG393272 GOC393258:GOC393272 GXY393258:GXY393272 HHU393258:HHU393272 HRQ393258:HRQ393272 IBM393258:IBM393272 ILI393258:ILI393272 IVE393258:IVE393272 JFA393258:JFA393272 JOW393258:JOW393272 JYS393258:JYS393272 KIO393258:KIO393272 KSK393258:KSK393272 LCG393258:LCG393272 LMC393258:LMC393272 LVY393258:LVY393272 MFU393258:MFU393272 MPQ393258:MPQ393272 MZM393258:MZM393272 NJI393258:NJI393272 NTE393258:NTE393272 ODA393258:ODA393272 OMW393258:OMW393272 OWS393258:OWS393272 PGO393258:PGO393272 PQK393258:PQK393272 QAG393258:QAG393272 QKC393258:QKC393272 QTY393258:QTY393272 RDU393258:RDU393272 RNQ393258:RNQ393272 RXM393258:RXM393272 SHI393258:SHI393272 SRE393258:SRE393272 TBA393258:TBA393272 TKW393258:TKW393272 TUS393258:TUS393272 UEO393258:UEO393272 UOK393258:UOK393272 UYG393258:UYG393272 VIC393258:VIC393272 VRY393258:VRY393272 WBU393258:WBU393272 WLQ393258:WLQ393272 WVM393258:WVM393272 JA458794:JA458808 SW458794:SW458808 ACS458794:ACS458808 AMO458794:AMO458808 AWK458794:AWK458808 BGG458794:BGG458808 BQC458794:BQC458808 BZY458794:BZY458808 CJU458794:CJU458808 CTQ458794:CTQ458808 DDM458794:DDM458808 DNI458794:DNI458808 DXE458794:DXE458808 EHA458794:EHA458808 EQW458794:EQW458808 FAS458794:FAS458808 FKO458794:FKO458808 FUK458794:FUK458808 GEG458794:GEG458808 GOC458794:GOC458808 GXY458794:GXY458808 HHU458794:HHU458808 HRQ458794:HRQ458808 IBM458794:IBM458808 ILI458794:ILI458808 IVE458794:IVE458808 JFA458794:JFA458808 JOW458794:JOW458808 JYS458794:JYS458808 KIO458794:KIO458808 KSK458794:KSK458808 LCG458794:LCG458808 LMC458794:LMC458808 LVY458794:LVY458808 MFU458794:MFU458808 MPQ458794:MPQ458808 MZM458794:MZM458808 NJI458794:NJI458808 NTE458794:NTE458808 ODA458794:ODA458808 OMW458794:OMW458808 OWS458794:OWS458808 PGO458794:PGO458808 PQK458794:PQK458808 QAG458794:QAG458808 QKC458794:QKC458808 QTY458794:QTY458808 RDU458794:RDU458808 RNQ458794:RNQ458808 RXM458794:RXM458808 SHI458794:SHI458808 SRE458794:SRE458808 TBA458794:TBA458808 TKW458794:TKW458808 TUS458794:TUS458808 UEO458794:UEO458808 UOK458794:UOK458808 UYG458794:UYG458808 VIC458794:VIC458808 VRY458794:VRY458808 WBU458794:WBU458808 WLQ458794:WLQ458808 WVM458794:WVM458808 JA524330:JA524344 SW524330:SW524344 ACS524330:ACS524344 AMO524330:AMO524344 AWK524330:AWK524344 BGG524330:BGG524344 BQC524330:BQC524344 BZY524330:BZY524344 CJU524330:CJU524344 CTQ524330:CTQ524344 DDM524330:DDM524344 DNI524330:DNI524344 DXE524330:DXE524344 EHA524330:EHA524344 EQW524330:EQW524344 FAS524330:FAS524344 FKO524330:FKO524344 FUK524330:FUK524344 GEG524330:GEG524344 GOC524330:GOC524344 GXY524330:GXY524344 HHU524330:HHU524344 HRQ524330:HRQ524344 IBM524330:IBM524344 ILI524330:ILI524344 IVE524330:IVE524344 JFA524330:JFA524344 JOW524330:JOW524344 JYS524330:JYS524344 KIO524330:KIO524344 KSK524330:KSK524344 LCG524330:LCG524344 LMC524330:LMC524344 LVY524330:LVY524344 MFU524330:MFU524344 MPQ524330:MPQ524344 MZM524330:MZM524344 NJI524330:NJI524344 NTE524330:NTE524344 ODA524330:ODA524344 OMW524330:OMW524344 OWS524330:OWS524344 PGO524330:PGO524344 PQK524330:PQK524344 QAG524330:QAG524344 QKC524330:QKC524344 QTY524330:QTY524344 RDU524330:RDU524344 RNQ524330:RNQ524344 RXM524330:RXM524344 SHI524330:SHI524344 SRE524330:SRE524344 TBA524330:TBA524344 TKW524330:TKW524344 TUS524330:TUS524344 UEO524330:UEO524344 UOK524330:UOK524344 UYG524330:UYG524344 VIC524330:VIC524344 VRY524330:VRY524344 WBU524330:WBU524344 WLQ524330:WLQ524344 WVM524330:WVM524344 JA589866:JA589880 SW589866:SW589880 ACS589866:ACS589880 AMO589866:AMO589880 AWK589866:AWK589880 BGG589866:BGG589880 BQC589866:BQC589880 BZY589866:BZY589880 CJU589866:CJU589880 CTQ589866:CTQ589880 DDM589866:DDM589880 DNI589866:DNI589880 DXE589866:DXE589880 EHA589866:EHA589880 EQW589866:EQW589880 FAS589866:FAS589880 FKO589866:FKO589880 FUK589866:FUK589880 GEG589866:GEG589880 GOC589866:GOC589880 GXY589866:GXY589880 HHU589866:HHU589880 HRQ589866:HRQ589880 IBM589866:IBM589880 ILI589866:ILI589880 IVE589866:IVE589880 JFA589866:JFA589880 JOW589866:JOW589880 JYS589866:JYS589880 KIO589866:KIO589880 KSK589866:KSK589880 LCG589866:LCG589880 LMC589866:LMC589880 LVY589866:LVY589880 MFU589866:MFU589880 MPQ589866:MPQ589880 MZM589866:MZM589880 NJI589866:NJI589880 NTE589866:NTE589880 ODA589866:ODA589880 OMW589866:OMW589880 OWS589866:OWS589880 PGO589866:PGO589880 PQK589866:PQK589880 QAG589866:QAG589880 QKC589866:QKC589880 QTY589866:QTY589880 RDU589866:RDU589880 RNQ589866:RNQ589880 RXM589866:RXM589880 SHI589866:SHI589880 SRE589866:SRE589880 TBA589866:TBA589880 TKW589866:TKW589880 TUS589866:TUS589880 UEO589866:UEO589880 UOK589866:UOK589880 UYG589866:UYG589880 VIC589866:VIC589880 VRY589866:VRY589880 WBU589866:WBU589880 WLQ589866:WLQ589880 WVM589866:WVM589880 JA655402:JA655416 SW655402:SW655416 ACS655402:ACS655416 AMO655402:AMO655416 AWK655402:AWK655416 BGG655402:BGG655416 BQC655402:BQC655416 BZY655402:BZY655416 CJU655402:CJU655416 CTQ655402:CTQ655416 DDM655402:DDM655416 DNI655402:DNI655416 DXE655402:DXE655416 EHA655402:EHA655416 EQW655402:EQW655416 FAS655402:FAS655416 FKO655402:FKO655416 FUK655402:FUK655416 GEG655402:GEG655416 GOC655402:GOC655416 GXY655402:GXY655416 HHU655402:HHU655416 HRQ655402:HRQ655416 IBM655402:IBM655416 ILI655402:ILI655416 IVE655402:IVE655416 JFA655402:JFA655416 JOW655402:JOW655416 JYS655402:JYS655416 KIO655402:KIO655416 KSK655402:KSK655416 LCG655402:LCG655416 LMC655402:LMC655416 LVY655402:LVY655416 MFU655402:MFU655416 MPQ655402:MPQ655416 MZM655402:MZM655416 NJI655402:NJI655416 NTE655402:NTE655416 ODA655402:ODA655416 OMW655402:OMW655416 OWS655402:OWS655416 PGO655402:PGO655416 PQK655402:PQK655416 QAG655402:QAG655416 QKC655402:QKC655416 QTY655402:QTY655416 RDU655402:RDU655416 RNQ655402:RNQ655416 RXM655402:RXM655416 SHI655402:SHI655416 SRE655402:SRE655416 TBA655402:TBA655416 TKW655402:TKW655416 TUS655402:TUS655416 UEO655402:UEO655416 UOK655402:UOK655416 UYG655402:UYG655416 VIC655402:VIC655416 VRY655402:VRY655416 WBU655402:WBU655416 WLQ655402:WLQ655416 WVM655402:WVM655416 JA720938:JA720952 SW720938:SW720952 ACS720938:ACS720952 AMO720938:AMO720952 AWK720938:AWK720952 BGG720938:BGG720952 BQC720938:BQC720952 BZY720938:BZY720952 CJU720938:CJU720952 CTQ720938:CTQ720952 DDM720938:DDM720952 DNI720938:DNI720952 DXE720938:DXE720952 EHA720938:EHA720952 EQW720938:EQW720952 FAS720938:FAS720952 FKO720938:FKO720952 FUK720938:FUK720952 GEG720938:GEG720952 GOC720938:GOC720952 GXY720938:GXY720952 HHU720938:HHU720952 HRQ720938:HRQ720952 IBM720938:IBM720952 ILI720938:ILI720952 IVE720938:IVE720952 JFA720938:JFA720952 JOW720938:JOW720952 JYS720938:JYS720952 KIO720938:KIO720952 KSK720938:KSK720952 LCG720938:LCG720952 LMC720938:LMC720952 LVY720938:LVY720952 MFU720938:MFU720952 MPQ720938:MPQ720952 MZM720938:MZM720952 NJI720938:NJI720952 NTE720938:NTE720952 ODA720938:ODA720952 OMW720938:OMW720952 OWS720938:OWS720952 PGO720938:PGO720952 PQK720938:PQK720952 QAG720938:QAG720952 QKC720938:QKC720952 QTY720938:QTY720952 RDU720938:RDU720952 RNQ720938:RNQ720952 RXM720938:RXM720952 SHI720938:SHI720952 SRE720938:SRE720952 TBA720938:TBA720952 TKW720938:TKW720952 TUS720938:TUS720952 UEO720938:UEO720952 UOK720938:UOK720952 UYG720938:UYG720952 VIC720938:VIC720952 VRY720938:VRY720952 WBU720938:WBU720952 WLQ720938:WLQ720952 WVM720938:WVM720952 JA786474:JA786488 SW786474:SW786488 ACS786474:ACS786488 AMO786474:AMO786488 AWK786474:AWK786488 BGG786474:BGG786488 BQC786474:BQC786488 BZY786474:BZY786488 CJU786474:CJU786488 CTQ786474:CTQ786488 DDM786474:DDM786488 DNI786474:DNI786488 DXE786474:DXE786488 EHA786474:EHA786488 EQW786474:EQW786488 FAS786474:FAS786488 FKO786474:FKO786488 FUK786474:FUK786488 GEG786474:GEG786488 GOC786474:GOC786488 GXY786474:GXY786488 HHU786474:HHU786488 HRQ786474:HRQ786488 IBM786474:IBM786488 ILI786474:ILI786488 IVE786474:IVE786488 JFA786474:JFA786488 JOW786474:JOW786488 JYS786474:JYS786488 KIO786474:KIO786488 KSK786474:KSK786488 LCG786474:LCG786488 LMC786474:LMC786488 LVY786474:LVY786488 MFU786474:MFU786488 MPQ786474:MPQ786488 MZM786474:MZM786488 NJI786474:NJI786488 NTE786474:NTE786488 ODA786474:ODA786488 OMW786474:OMW786488 OWS786474:OWS786488 PGO786474:PGO786488 PQK786474:PQK786488 QAG786474:QAG786488 QKC786474:QKC786488 QTY786474:QTY786488 RDU786474:RDU786488 RNQ786474:RNQ786488 RXM786474:RXM786488 SHI786474:SHI786488 SRE786474:SRE786488 TBA786474:TBA786488 TKW786474:TKW786488 TUS786474:TUS786488 UEO786474:UEO786488 UOK786474:UOK786488 UYG786474:UYG786488 VIC786474:VIC786488 VRY786474:VRY786488 WBU786474:WBU786488 WLQ786474:WLQ786488 WVM786474:WVM786488 JA852010:JA852024 SW852010:SW852024 ACS852010:ACS852024 AMO852010:AMO852024 AWK852010:AWK852024 BGG852010:BGG852024 BQC852010:BQC852024 BZY852010:BZY852024 CJU852010:CJU852024 CTQ852010:CTQ852024 DDM852010:DDM852024 DNI852010:DNI852024 DXE852010:DXE852024 EHA852010:EHA852024 EQW852010:EQW852024 FAS852010:FAS852024 FKO852010:FKO852024 FUK852010:FUK852024 GEG852010:GEG852024 GOC852010:GOC852024 GXY852010:GXY852024 HHU852010:HHU852024 HRQ852010:HRQ852024 IBM852010:IBM852024 ILI852010:ILI852024 IVE852010:IVE852024 JFA852010:JFA852024 JOW852010:JOW852024 JYS852010:JYS852024 KIO852010:KIO852024 KSK852010:KSK852024 LCG852010:LCG852024 LMC852010:LMC852024 LVY852010:LVY852024 MFU852010:MFU852024 MPQ852010:MPQ852024 MZM852010:MZM852024 NJI852010:NJI852024 NTE852010:NTE852024 ODA852010:ODA852024 OMW852010:OMW852024 OWS852010:OWS852024 PGO852010:PGO852024 PQK852010:PQK852024 QAG852010:QAG852024 QKC852010:QKC852024 QTY852010:QTY852024 RDU852010:RDU852024 RNQ852010:RNQ852024 RXM852010:RXM852024 SHI852010:SHI852024 SRE852010:SRE852024 TBA852010:TBA852024 TKW852010:TKW852024 TUS852010:TUS852024 UEO852010:UEO852024 UOK852010:UOK852024 UYG852010:UYG852024 VIC852010:VIC852024 VRY852010:VRY852024 WBU852010:WBU852024 WLQ852010:WLQ852024 WVM852010:WVM852024 JA917546:JA917560 SW917546:SW917560 ACS917546:ACS917560 AMO917546:AMO917560 AWK917546:AWK917560 BGG917546:BGG917560 BQC917546:BQC917560 BZY917546:BZY917560 CJU917546:CJU917560 CTQ917546:CTQ917560 DDM917546:DDM917560 DNI917546:DNI917560 DXE917546:DXE917560 EHA917546:EHA917560 EQW917546:EQW917560 FAS917546:FAS917560 FKO917546:FKO917560 FUK917546:FUK917560 GEG917546:GEG917560 GOC917546:GOC917560 GXY917546:GXY917560 HHU917546:HHU917560 HRQ917546:HRQ917560 IBM917546:IBM917560 ILI917546:ILI917560 IVE917546:IVE917560 JFA917546:JFA917560 JOW917546:JOW917560 JYS917546:JYS917560 KIO917546:KIO917560 KSK917546:KSK917560 LCG917546:LCG917560 LMC917546:LMC917560 LVY917546:LVY917560 MFU917546:MFU917560 MPQ917546:MPQ917560 MZM917546:MZM917560 NJI917546:NJI917560 NTE917546:NTE917560 ODA917546:ODA917560 OMW917546:OMW917560 OWS917546:OWS917560 PGO917546:PGO917560 PQK917546:PQK917560 QAG917546:QAG917560 QKC917546:QKC917560 QTY917546:QTY917560 RDU917546:RDU917560 RNQ917546:RNQ917560 RXM917546:RXM917560 SHI917546:SHI917560 SRE917546:SRE917560 TBA917546:TBA917560 TKW917546:TKW917560 TUS917546:TUS917560 UEO917546:UEO917560 UOK917546:UOK917560 UYG917546:UYG917560 VIC917546:VIC917560 VRY917546:VRY917560 WBU917546:WBU917560 WLQ917546:WLQ917560 WVM917546:WVM917560 JA983082:JA983096 SW983082:SW983096 ACS983082:ACS983096 AMO983082:AMO983096 AWK983082:AWK983096 BGG983082:BGG983096 BQC983082:BQC983096 BZY983082:BZY983096 CJU983082:CJU983096 CTQ983082:CTQ983096 DDM983082:DDM983096 DNI983082:DNI983096 DXE983082:DXE983096 EHA983082:EHA983096 EQW983082:EQW983096 FAS983082:FAS983096 FKO983082:FKO983096 FUK983082:FUK983096 GEG983082:GEG983096 GOC983082:GOC983096 GXY983082:GXY983096 HHU983082:HHU983096 HRQ983082:HRQ983096 IBM983082:IBM983096 ILI983082:ILI983096 IVE983082:IVE983096 JFA983082:JFA983096 JOW983082:JOW983096 JYS983082:JYS983096 KIO983082:KIO983096 KSK983082:KSK983096 LCG983082:LCG983096 LMC983082:LMC983096 LVY983082:LVY983096 MFU983082:MFU983096 MPQ983082:MPQ983096 MZM983082:MZM983096 NJI983082:NJI983096 NTE983082:NTE983096 ODA983082:ODA983096 OMW983082:OMW983096 OWS983082:OWS983096 PGO983082:PGO983096 PQK983082:PQK983096 QAG983082:QAG983096 QKC983082:QKC983096 QTY983082:QTY983096 RDU983082:RDU983096 RNQ983082:RNQ983096 RXM983082:RXM983096 SHI983082:SHI983096 SRE983082:SRE983096 TBA983082:TBA983096 TKW983082:TKW983096 TUS983082:TUS983096 UEO983082:UEO983096 UOK983082:UOK983096 UYG983082:UYG983096 VIC983082:VIC983096 VRY983082:VRY983096 WBU983082:WBU983096 WLQ983082:WLQ983096 WVM983082:WVM983096 WBU983064:WBU983065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WVM983079 WLQ983064:WLQ983065 JA23:JA36 SW23:SW36 ACS23:ACS36 AMO23:AMO36 AWK23:AWK36 BGG23:BGG36 BQC23:BQC36 BZY23:BZY36 CJU23:CJU36 CTQ23:CTQ36 DDM23:DDM36 DNI23:DNI36 DXE23:DXE36 EHA23:EHA36 EQW23:EQW36 FAS23:FAS36 FKO23:FKO36 FUK23:FUK36 GEG23:GEG36 GOC23:GOC36 GXY23:GXY36 HHU23:HHU36 HRQ23:HRQ36 IBM23:IBM36 ILI23:ILI36 IVE23:IVE36 JFA23:JFA36 JOW23:JOW36 JYS23:JYS36 KIO23:KIO36 KSK23:KSK36 LCG23:LCG36 LMC23:LMC36 LVY23:LVY36 MFU23:MFU36 MPQ23:MPQ36 MZM23:MZM36 NJI23:NJI36 NTE23:NTE36 ODA23:ODA36 OMW23:OMW36 OWS23:OWS36 PGO23:PGO36 PQK23:PQK36 QAG23:QAG36 QKC23:QKC36 QTY23:QTY36 RDU23:RDU36 RNQ23:RNQ36 RXM23:RXM36 SHI23:SHI36 SRE23:SRE36 TBA23:TBA36 TKW23:TKW36 TUS23:TUS36 UEO23:UEO36 UOK23:UOK36 UYG23:UYG36 VIC23:VIC36 VRY23:VRY36 WBU23:WBU36 WLQ23:WLQ36 WVM23:WVM36 JA65563:JA65572 SW65563:SW65572 ACS65563:ACS65572 AMO65563:AMO65572 AWK65563:AWK65572 BGG65563:BGG65572 BQC65563:BQC65572 BZY65563:BZY65572 CJU65563:CJU65572 CTQ65563:CTQ65572 DDM65563:DDM65572 DNI65563:DNI65572 DXE65563:DXE65572 EHA65563:EHA65572 EQW65563:EQW65572 FAS65563:FAS65572 FKO65563:FKO65572 FUK65563:FUK65572 GEG65563:GEG65572 GOC65563:GOC65572 GXY65563:GXY65572 HHU65563:HHU65572 HRQ65563:HRQ65572 IBM65563:IBM65572 ILI65563:ILI65572 IVE65563:IVE65572 JFA65563:JFA65572 JOW65563:JOW65572 JYS65563:JYS65572 KIO65563:KIO65572 KSK65563:KSK65572 LCG65563:LCG65572 LMC65563:LMC65572 LVY65563:LVY65572 MFU65563:MFU65572 MPQ65563:MPQ65572 MZM65563:MZM65572 NJI65563:NJI65572 NTE65563:NTE65572 ODA65563:ODA65572 OMW65563:OMW65572 OWS65563:OWS65572 PGO65563:PGO65572 PQK65563:PQK65572 QAG65563:QAG65572 QKC65563:QKC65572 QTY65563:QTY65572 RDU65563:RDU65572 RNQ65563:RNQ65572 RXM65563:RXM65572 SHI65563:SHI65572 SRE65563:SRE65572 TBA65563:TBA65572 TKW65563:TKW65572 TUS65563:TUS65572 UEO65563:UEO65572 UOK65563:UOK65572 UYG65563:UYG65572 VIC65563:VIC65572 VRY65563:VRY65572 WBU65563:WBU65572 WLQ65563:WLQ65572 WVM65563:WVM65572 JA131099:JA131108 SW131099:SW131108 ACS131099:ACS131108 AMO131099:AMO131108 AWK131099:AWK131108 BGG131099:BGG131108 BQC131099:BQC131108 BZY131099:BZY131108 CJU131099:CJU131108 CTQ131099:CTQ131108 DDM131099:DDM131108 DNI131099:DNI131108 DXE131099:DXE131108 EHA131099:EHA131108 EQW131099:EQW131108 FAS131099:FAS131108 FKO131099:FKO131108 FUK131099:FUK131108 GEG131099:GEG131108 GOC131099:GOC131108 GXY131099:GXY131108 HHU131099:HHU131108 HRQ131099:HRQ131108 IBM131099:IBM131108 ILI131099:ILI131108 IVE131099:IVE131108 JFA131099:JFA131108 JOW131099:JOW131108 JYS131099:JYS131108 KIO131099:KIO131108 KSK131099:KSK131108 LCG131099:LCG131108 LMC131099:LMC131108 LVY131099:LVY131108 MFU131099:MFU131108 MPQ131099:MPQ131108 MZM131099:MZM131108 NJI131099:NJI131108 NTE131099:NTE131108 ODA131099:ODA131108 OMW131099:OMW131108 OWS131099:OWS131108 PGO131099:PGO131108 PQK131099:PQK131108 QAG131099:QAG131108 QKC131099:QKC131108 QTY131099:QTY131108 RDU131099:RDU131108 RNQ131099:RNQ131108 RXM131099:RXM131108 SHI131099:SHI131108 SRE131099:SRE131108 TBA131099:TBA131108 TKW131099:TKW131108 TUS131099:TUS131108 UEO131099:UEO131108 UOK131099:UOK131108 UYG131099:UYG131108 VIC131099:VIC131108 VRY131099:VRY131108 WBU131099:WBU131108 WLQ131099:WLQ131108 WVM131099:WVM131108 JA196635:JA196644 SW196635:SW196644 ACS196635:ACS196644 AMO196635:AMO196644 AWK196635:AWK196644 BGG196635:BGG196644 BQC196635:BQC196644 BZY196635:BZY196644 CJU196635:CJU196644 CTQ196635:CTQ196644 DDM196635:DDM196644 DNI196635:DNI196644 DXE196635:DXE196644 EHA196635:EHA196644 EQW196635:EQW196644 FAS196635:FAS196644 FKO196635:FKO196644 FUK196635:FUK196644 GEG196635:GEG196644 GOC196635:GOC196644 GXY196635:GXY196644 HHU196635:HHU196644 HRQ196635:HRQ196644 IBM196635:IBM196644 ILI196635:ILI196644 IVE196635:IVE196644 JFA196635:JFA196644 JOW196635:JOW196644 JYS196635:JYS196644 KIO196635:KIO196644 KSK196635:KSK196644 LCG196635:LCG196644 LMC196635:LMC196644 LVY196635:LVY196644 MFU196635:MFU196644 MPQ196635:MPQ196644 MZM196635:MZM196644 NJI196635:NJI196644 NTE196635:NTE196644 ODA196635:ODA196644 OMW196635:OMW196644 OWS196635:OWS196644 PGO196635:PGO196644 PQK196635:PQK196644 QAG196635:QAG196644 QKC196635:QKC196644 QTY196635:QTY196644 RDU196635:RDU196644 RNQ196635:RNQ196644 RXM196635:RXM196644 SHI196635:SHI196644 SRE196635:SRE196644 TBA196635:TBA196644 TKW196635:TKW196644 TUS196635:TUS196644 UEO196635:UEO196644 UOK196635:UOK196644 UYG196635:UYG196644 VIC196635:VIC196644 VRY196635:VRY196644 WBU196635:WBU196644 WLQ196635:WLQ196644 WVM196635:WVM196644 JA262171:JA262180 SW262171:SW262180 ACS262171:ACS262180 AMO262171:AMO262180 AWK262171:AWK262180 BGG262171:BGG262180 BQC262171:BQC262180 BZY262171:BZY262180 CJU262171:CJU262180 CTQ262171:CTQ262180 DDM262171:DDM262180 DNI262171:DNI262180 DXE262171:DXE262180 EHA262171:EHA262180 EQW262171:EQW262180 FAS262171:FAS262180 FKO262171:FKO262180 FUK262171:FUK262180 GEG262171:GEG262180 GOC262171:GOC262180 GXY262171:GXY262180 HHU262171:HHU262180 HRQ262171:HRQ262180 IBM262171:IBM262180 ILI262171:ILI262180 IVE262171:IVE262180 JFA262171:JFA262180 JOW262171:JOW262180 JYS262171:JYS262180 KIO262171:KIO262180 KSK262171:KSK262180 LCG262171:LCG262180 LMC262171:LMC262180 LVY262171:LVY262180 MFU262171:MFU262180 MPQ262171:MPQ262180 MZM262171:MZM262180 NJI262171:NJI262180 NTE262171:NTE262180 ODA262171:ODA262180 OMW262171:OMW262180 OWS262171:OWS262180 PGO262171:PGO262180 PQK262171:PQK262180 QAG262171:QAG262180 QKC262171:QKC262180 QTY262171:QTY262180 RDU262171:RDU262180 RNQ262171:RNQ262180 RXM262171:RXM262180 SHI262171:SHI262180 SRE262171:SRE262180 TBA262171:TBA262180 TKW262171:TKW262180 TUS262171:TUS262180 UEO262171:UEO262180 UOK262171:UOK262180 UYG262171:UYG262180 VIC262171:VIC262180 VRY262171:VRY262180 WBU262171:WBU262180 WLQ262171:WLQ262180 WVM262171:WVM262180 JA327707:JA327716 SW327707:SW327716 ACS327707:ACS327716 AMO327707:AMO327716 AWK327707:AWK327716 BGG327707:BGG327716 BQC327707:BQC327716 BZY327707:BZY327716 CJU327707:CJU327716 CTQ327707:CTQ327716 DDM327707:DDM327716 DNI327707:DNI327716 DXE327707:DXE327716 EHA327707:EHA327716 EQW327707:EQW327716 FAS327707:FAS327716 FKO327707:FKO327716 FUK327707:FUK327716 GEG327707:GEG327716 GOC327707:GOC327716 GXY327707:GXY327716 HHU327707:HHU327716 HRQ327707:HRQ327716 IBM327707:IBM327716 ILI327707:ILI327716 IVE327707:IVE327716 JFA327707:JFA327716 JOW327707:JOW327716 JYS327707:JYS327716 KIO327707:KIO327716 KSK327707:KSK327716 LCG327707:LCG327716 LMC327707:LMC327716 LVY327707:LVY327716 MFU327707:MFU327716 MPQ327707:MPQ327716 MZM327707:MZM327716 NJI327707:NJI327716 NTE327707:NTE327716 ODA327707:ODA327716 OMW327707:OMW327716 OWS327707:OWS327716 PGO327707:PGO327716 PQK327707:PQK327716 QAG327707:QAG327716 QKC327707:QKC327716 QTY327707:QTY327716 RDU327707:RDU327716 RNQ327707:RNQ327716 RXM327707:RXM327716 SHI327707:SHI327716 SRE327707:SRE327716 TBA327707:TBA327716 TKW327707:TKW327716 TUS327707:TUS327716 UEO327707:UEO327716 UOK327707:UOK327716 UYG327707:UYG327716 VIC327707:VIC327716 VRY327707:VRY327716 WBU327707:WBU327716 WLQ327707:WLQ327716 WVM327707:WVM327716 JA393243:JA393252 SW393243:SW393252 ACS393243:ACS393252 AMO393243:AMO393252 AWK393243:AWK393252 BGG393243:BGG393252 BQC393243:BQC393252 BZY393243:BZY393252 CJU393243:CJU393252 CTQ393243:CTQ393252 DDM393243:DDM393252 DNI393243:DNI393252 DXE393243:DXE393252 EHA393243:EHA393252 EQW393243:EQW393252 FAS393243:FAS393252 FKO393243:FKO393252 FUK393243:FUK393252 GEG393243:GEG393252 GOC393243:GOC393252 GXY393243:GXY393252 HHU393243:HHU393252 HRQ393243:HRQ393252 IBM393243:IBM393252 ILI393243:ILI393252 IVE393243:IVE393252 JFA393243:JFA393252 JOW393243:JOW393252 JYS393243:JYS393252 KIO393243:KIO393252 KSK393243:KSK393252 LCG393243:LCG393252 LMC393243:LMC393252 LVY393243:LVY393252 MFU393243:MFU393252 MPQ393243:MPQ393252 MZM393243:MZM393252 NJI393243:NJI393252 NTE393243:NTE393252 ODA393243:ODA393252 OMW393243:OMW393252 OWS393243:OWS393252 PGO393243:PGO393252 PQK393243:PQK393252 QAG393243:QAG393252 QKC393243:QKC393252 QTY393243:QTY393252 RDU393243:RDU393252 RNQ393243:RNQ393252 RXM393243:RXM393252 SHI393243:SHI393252 SRE393243:SRE393252 TBA393243:TBA393252 TKW393243:TKW393252 TUS393243:TUS393252 UEO393243:UEO393252 UOK393243:UOK393252 UYG393243:UYG393252 VIC393243:VIC393252 VRY393243:VRY393252 WBU393243:WBU393252 WLQ393243:WLQ393252 WVM393243:WVM393252 JA458779:JA458788 SW458779:SW458788 ACS458779:ACS458788 AMO458779:AMO458788 AWK458779:AWK458788 BGG458779:BGG458788 BQC458779:BQC458788 BZY458779:BZY458788 CJU458779:CJU458788 CTQ458779:CTQ458788 DDM458779:DDM458788 DNI458779:DNI458788 DXE458779:DXE458788 EHA458779:EHA458788 EQW458779:EQW458788 FAS458779:FAS458788 FKO458779:FKO458788 FUK458779:FUK458788 GEG458779:GEG458788 GOC458779:GOC458788 GXY458779:GXY458788 HHU458779:HHU458788 HRQ458779:HRQ458788 IBM458779:IBM458788 ILI458779:ILI458788 IVE458779:IVE458788 JFA458779:JFA458788 JOW458779:JOW458788 JYS458779:JYS458788 KIO458779:KIO458788 KSK458779:KSK458788 LCG458779:LCG458788 LMC458779:LMC458788 LVY458779:LVY458788 MFU458779:MFU458788 MPQ458779:MPQ458788 MZM458779:MZM458788 NJI458779:NJI458788 NTE458779:NTE458788 ODA458779:ODA458788 OMW458779:OMW458788 OWS458779:OWS458788 PGO458779:PGO458788 PQK458779:PQK458788 QAG458779:QAG458788 QKC458779:QKC458788 QTY458779:QTY458788 RDU458779:RDU458788 RNQ458779:RNQ458788 RXM458779:RXM458788 SHI458779:SHI458788 SRE458779:SRE458788 TBA458779:TBA458788 TKW458779:TKW458788 TUS458779:TUS458788 UEO458779:UEO458788 UOK458779:UOK458788 UYG458779:UYG458788 VIC458779:VIC458788 VRY458779:VRY458788 WBU458779:WBU458788 WLQ458779:WLQ458788 WVM458779:WVM458788 JA524315:JA524324 SW524315:SW524324 ACS524315:ACS524324 AMO524315:AMO524324 AWK524315:AWK524324 BGG524315:BGG524324 BQC524315:BQC524324 BZY524315:BZY524324 CJU524315:CJU524324 CTQ524315:CTQ524324 DDM524315:DDM524324 DNI524315:DNI524324 DXE524315:DXE524324 EHA524315:EHA524324 EQW524315:EQW524324 FAS524315:FAS524324 FKO524315:FKO524324 FUK524315:FUK524324 GEG524315:GEG524324 GOC524315:GOC524324 GXY524315:GXY524324 HHU524315:HHU524324 HRQ524315:HRQ524324 IBM524315:IBM524324 ILI524315:ILI524324 IVE524315:IVE524324 JFA524315:JFA524324 JOW524315:JOW524324 JYS524315:JYS524324 KIO524315:KIO524324 KSK524315:KSK524324 LCG524315:LCG524324 LMC524315:LMC524324 LVY524315:LVY524324 MFU524315:MFU524324 MPQ524315:MPQ524324 MZM524315:MZM524324 NJI524315:NJI524324 NTE524315:NTE524324 ODA524315:ODA524324 OMW524315:OMW524324 OWS524315:OWS524324 PGO524315:PGO524324 PQK524315:PQK524324 QAG524315:QAG524324 QKC524315:QKC524324 QTY524315:QTY524324 RDU524315:RDU524324 RNQ524315:RNQ524324 RXM524315:RXM524324 SHI524315:SHI524324 SRE524315:SRE524324 TBA524315:TBA524324 TKW524315:TKW524324 TUS524315:TUS524324 UEO524315:UEO524324 UOK524315:UOK524324 UYG524315:UYG524324 VIC524315:VIC524324 VRY524315:VRY524324 WBU524315:WBU524324 WLQ524315:WLQ524324 WVM524315:WVM524324 JA589851:JA589860 SW589851:SW589860 ACS589851:ACS589860 AMO589851:AMO589860 AWK589851:AWK589860 BGG589851:BGG589860 BQC589851:BQC589860 BZY589851:BZY589860 CJU589851:CJU589860 CTQ589851:CTQ589860 DDM589851:DDM589860 DNI589851:DNI589860 DXE589851:DXE589860 EHA589851:EHA589860 EQW589851:EQW589860 FAS589851:FAS589860 FKO589851:FKO589860 FUK589851:FUK589860 GEG589851:GEG589860 GOC589851:GOC589860 GXY589851:GXY589860 HHU589851:HHU589860 HRQ589851:HRQ589860 IBM589851:IBM589860 ILI589851:ILI589860 IVE589851:IVE589860 JFA589851:JFA589860 JOW589851:JOW589860 JYS589851:JYS589860 KIO589851:KIO589860 KSK589851:KSK589860 LCG589851:LCG589860 LMC589851:LMC589860 LVY589851:LVY589860 MFU589851:MFU589860 MPQ589851:MPQ589860 MZM589851:MZM589860 NJI589851:NJI589860 NTE589851:NTE589860 ODA589851:ODA589860 OMW589851:OMW589860 OWS589851:OWS589860 PGO589851:PGO589860 PQK589851:PQK589860 QAG589851:QAG589860 QKC589851:QKC589860 QTY589851:QTY589860 RDU589851:RDU589860 RNQ589851:RNQ589860 RXM589851:RXM589860 SHI589851:SHI589860 SRE589851:SRE589860 TBA589851:TBA589860 TKW589851:TKW589860 TUS589851:TUS589860 UEO589851:UEO589860 UOK589851:UOK589860 UYG589851:UYG589860 VIC589851:VIC589860 VRY589851:VRY589860 WBU589851:WBU589860 WLQ589851:WLQ589860 WVM589851:WVM589860 JA655387:JA655396 SW655387:SW655396 ACS655387:ACS655396 AMO655387:AMO655396 AWK655387:AWK655396 BGG655387:BGG655396 BQC655387:BQC655396 BZY655387:BZY655396 CJU655387:CJU655396 CTQ655387:CTQ655396 DDM655387:DDM655396 DNI655387:DNI655396 DXE655387:DXE655396 EHA655387:EHA655396 EQW655387:EQW655396 FAS655387:FAS655396 FKO655387:FKO655396 FUK655387:FUK655396 GEG655387:GEG655396 GOC655387:GOC655396 GXY655387:GXY655396 HHU655387:HHU655396 HRQ655387:HRQ655396 IBM655387:IBM655396 ILI655387:ILI655396 IVE655387:IVE655396 JFA655387:JFA655396 JOW655387:JOW655396 JYS655387:JYS655396 KIO655387:KIO655396 KSK655387:KSK655396 LCG655387:LCG655396 LMC655387:LMC655396 LVY655387:LVY655396 MFU655387:MFU655396 MPQ655387:MPQ655396 MZM655387:MZM655396 NJI655387:NJI655396 NTE655387:NTE655396 ODA655387:ODA655396 OMW655387:OMW655396 OWS655387:OWS655396 PGO655387:PGO655396 PQK655387:PQK655396 QAG655387:QAG655396 QKC655387:QKC655396 QTY655387:QTY655396 RDU655387:RDU655396 RNQ655387:RNQ655396 RXM655387:RXM655396 SHI655387:SHI655396 SRE655387:SRE655396 TBA655387:TBA655396 TKW655387:TKW655396 TUS655387:TUS655396 UEO655387:UEO655396 UOK655387:UOK655396 UYG655387:UYG655396 VIC655387:VIC655396 VRY655387:VRY655396 WBU655387:WBU655396 WLQ655387:WLQ655396 WVM655387:WVM655396 JA720923:JA720932 SW720923:SW720932 ACS720923:ACS720932 AMO720923:AMO720932 AWK720923:AWK720932 BGG720923:BGG720932 BQC720923:BQC720932 BZY720923:BZY720932 CJU720923:CJU720932 CTQ720923:CTQ720932 DDM720923:DDM720932 DNI720923:DNI720932 DXE720923:DXE720932 EHA720923:EHA720932 EQW720923:EQW720932 FAS720923:FAS720932 FKO720923:FKO720932 FUK720923:FUK720932 GEG720923:GEG720932 GOC720923:GOC720932 GXY720923:GXY720932 HHU720923:HHU720932 HRQ720923:HRQ720932 IBM720923:IBM720932 ILI720923:ILI720932 IVE720923:IVE720932 JFA720923:JFA720932 JOW720923:JOW720932 JYS720923:JYS720932 KIO720923:KIO720932 KSK720923:KSK720932 LCG720923:LCG720932 LMC720923:LMC720932 LVY720923:LVY720932 MFU720923:MFU720932 MPQ720923:MPQ720932 MZM720923:MZM720932 NJI720923:NJI720932 NTE720923:NTE720932 ODA720923:ODA720932 OMW720923:OMW720932 OWS720923:OWS720932 PGO720923:PGO720932 PQK720923:PQK720932 QAG720923:QAG720932 QKC720923:QKC720932 QTY720923:QTY720932 RDU720923:RDU720932 RNQ720923:RNQ720932 RXM720923:RXM720932 SHI720923:SHI720932 SRE720923:SRE720932 TBA720923:TBA720932 TKW720923:TKW720932 TUS720923:TUS720932 UEO720923:UEO720932 UOK720923:UOK720932 UYG720923:UYG720932 VIC720923:VIC720932 VRY720923:VRY720932 WBU720923:WBU720932 WLQ720923:WLQ720932 WVM720923:WVM720932 JA786459:JA786468 SW786459:SW786468 ACS786459:ACS786468 AMO786459:AMO786468 AWK786459:AWK786468 BGG786459:BGG786468 BQC786459:BQC786468 BZY786459:BZY786468 CJU786459:CJU786468 CTQ786459:CTQ786468 DDM786459:DDM786468 DNI786459:DNI786468 DXE786459:DXE786468 EHA786459:EHA786468 EQW786459:EQW786468 FAS786459:FAS786468 FKO786459:FKO786468 FUK786459:FUK786468 GEG786459:GEG786468 GOC786459:GOC786468 GXY786459:GXY786468 HHU786459:HHU786468 HRQ786459:HRQ786468 IBM786459:IBM786468 ILI786459:ILI786468 IVE786459:IVE786468 JFA786459:JFA786468 JOW786459:JOW786468 JYS786459:JYS786468 KIO786459:KIO786468 KSK786459:KSK786468 LCG786459:LCG786468 LMC786459:LMC786468 LVY786459:LVY786468 MFU786459:MFU786468 MPQ786459:MPQ786468 MZM786459:MZM786468 NJI786459:NJI786468 NTE786459:NTE786468 ODA786459:ODA786468 OMW786459:OMW786468 OWS786459:OWS786468 PGO786459:PGO786468 PQK786459:PQK786468 QAG786459:QAG786468 QKC786459:QKC786468 QTY786459:QTY786468 RDU786459:RDU786468 RNQ786459:RNQ786468 RXM786459:RXM786468 SHI786459:SHI786468 SRE786459:SRE786468 TBA786459:TBA786468 TKW786459:TKW786468 TUS786459:TUS786468 UEO786459:UEO786468 UOK786459:UOK786468 UYG786459:UYG786468 VIC786459:VIC786468 VRY786459:VRY786468 WBU786459:WBU786468 WLQ786459:WLQ786468 WVM786459:WVM786468 JA851995:JA852004 SW851995:SW852004 ACS851995:ACS852004 AMO851995:AMO852004 AWK851995:AWK852004 BGG851995:BGG852004 BQC851995:BQC852004 BZY851995:BZY852004 CJU851995:CJU852004 CTQ851995:CTQ852004 DDM851995:DDM852004 DNI851995:DNI852004 DXE851995:DXE852004 EHA851995:EHA852004 EQW851995:EQW852004 FAS851995:FAS852004 FKO851995:FKO852004 FUK851995:FUK852004 GEG851995:GEG852004 GOC851995:GOC852004 GXY851995:GXY852004 HHU851995:HHU852004 HRQ851995:HRQ852004 IBM851995:IBM852004 ILI851995:ILI852004 IVE851995:IVE852004 JFA851995:JFA852004 JOW851995:JOW852004 JYS851995:JYS852004 KIO851995:KIO852004 KSK851995:KSK852004 LCG851995:LCG852004 LMC851995:LMC852004 LVY851995:LVY852004 MFU851995:MFU852004 MPQ851995:MPQ852004 MZM851995:MZM852004 NJI851995:NJI852004 NTE851995:NTE852004 ODA851995:ODA852004 OMW851995:OMW852004 OWS851995:OWS852004 PGO851995:PGO852004 PQK851995:PQK852004 QAG851995:QAG852004 QKC851995:QKC852004 QTY851995:QTY852004 RDU851995:RDU852004 RNQ851995:RNQ852004 RXM851995:RXM852004 SHI851995:SHI852004 SRE851995:SRE852004 TBA851995:TBA852004 TKW851995:TKW852004 TUS851995:TUS852004 UEO851995:UEO852004 UOK851995:UOK852004 UYG851995:UYG852004 VIC851995:VIC852004 VRY851995:VRY852004 WBU851995:WBU852004 WLQ851995:WLQ852004 WVM851995:WVM852004 JA917531:JA917540 SW917531:SW917540 ACS917531:ACS917540 AMO917531:AMO917540 AWK917531:AWK917540 BGG917531:BGG917540 BQC917531:BQC917540 BZY917531:BZY917540 CJU917531:CJU917540 CTQ917531:CTQ917540 DDM917531:DDM917540 DNI917531:DNI917540 DXE917531:DXE917540 EHA917531:EHA917540 EQW917531:EQW917540 FAS917531:FAS917540 FKO917531:FKO917540 FUK917531:FUK917540 GEG917531:GEG917540 GOC917531:GOC917540 GXY917531:GXY917540 HHU917531:HHU917540 HRQ917531:HRQ917540 IBM917531:IBM917540 ILI917531:ILI917540 IVE917531:IVE917540 JFA917531:JFA917540 JOW917531:JOW917540 JYS917531:JYS917540 KIO917531:KIO917540 KSK917531:KSK917540 LCG917531:LCG917540 LMC917531:LMC917540 LVY917531:LVY917540 MFU917531:MFU917540 MPQ917531:MPQ917540 MZM917531:MZM917540 NJI917531:NJI917540 NTE917531:NTE917540 ODA917531:ODA917540 OMW917531:OMW917540 OWS917531:OWS917540 PGO917531:PGO917540 PQK917531:PQK917540 QAG917531:QAG917540 QKC917531:QKC917540 QTY917531:QTY917540 RDU917531:RDU917540 RNQ917531:RNQ917540 RXM917531:RXM917540 SHI917531:SHI917540 SRE917531:SRE917540 TBA917531:TBA917540 TKW917531:TKW917540 TUS917531:TUS917540 UEO917531:UEO917540 UOK917531:UOK917540 UYG917531:UYG917540 VIC917531:VIC917540 VRY917531:VRY917540 WBU917531:WBU917540 WLQ917531:WLQ917540 WVM917531:WVM917540 JA983067:JA983076 SW983067:SW983076 ACS983067:ACS983076 AMO983067:AMO983076 AWK983067:AWK983076 BGG983067:BGG983076 BQC983067:BQC983076 BZY983067:BZY983076 CJU983067:CJU983076 CTQ983067:CTQ983076 DDM983067:DDM983076 DNI983067:DNI983076 DXE983067:DXE983076 EHA983067:EHA983076 EQW983067:EQW983076 FAS983067:FAS983076 FKO983067:FKO983076 FUK983067:FUK983076 GEG983067:GEG983076 GOC983067:GOC983076 GXY983067:GXY983076 HHU983067:HHU983076 HRQ983067:HRQ983076 IBM983067:IBM983076 ILI983067:ILI983076 IVE983067:IVE983076 JFA983067:JFA983076 JOW983067:JOW983076 JYS983067:JYS983076 KIO983067:KIO983076 KSK983067:KSK983076 LCG983067:LCG983076 LMC983067:LMC983076 LVY983067:LVY983076 MFU983067:MFU983076 MPQ983067:MPQ983076 MZM983067:MZM983076 NJI983067:NJI983076 NTE983067:NTE983076 ODA983067:ODA983076 OMW983067:OMW983076 OWS983067:OWS983076 PGO983067:PGO983076 PQK983067:PQK983076 QAG983067:QAG983076 QKC983067:QKC983076 QTY983067:QTY983076 RDU983067:RDU983076 RNQ983067:RNQ983076 RXM983067:RXM983076 SHI983067:SHI983076 SRE983067:SRE983076 TBA983067:TBA983076 TKW983067:TKW983076 TUS983067:TUS983076 UEO983067:UEO983076 UOK983067:UOK983076 UYG983067:UYG983076 VIC983067:VIC983076 VRY983067:VRY983076 WBU983067:WBU983076 WLQ983067:WLQ983076 WVM983067:WVM983076 WVM983064:WVM983065 JA10:JA11 SW10:SW11 ACS10:ACS11 AMO10:AMO11 AWK10:AWK11 BGG10:BGG11 BQC10:BQC11 BZY10:BZY11 CJU10:CJU11 CTQ10:CTQ11 DDM10:DDM11 DNI10:DNI11 DXE10:DXE11 EHA10:EHA11 EQW10:EQW11 FAS10:FAS11 FKO10:FKO11 FUK10:FUK11 GEG10:GEG11 GOC10:GOC11 GXY10:GXY11 HHU10:HHU11 HRQ10:HRQ11 IBM10:IBM11 ILI10:ILI11 IVE10:IVE11 JFA10:JFA11 JOW10:JOW11 JYS10:JYS11 KIO10:KIO11 KSK10:KSK11 LCG10:LCG11 LMC10:LMC11 LVY10:LVY11 MFU10:MFU11 MPQ10:MPQ11 MZM10:MZM11 NJI10:NJI11 NTE10:NTE11 ODA10:ODA11 OMW10:OMW11 OWS10:OWS11 PGO10:PGO11 PQK10:PQK11 QAG10:QAG11 QKC10:QKC11 QTY10:QTY11 RDU10:RDU11 RNQ10:RNQ11 RXM10:RXM11 SHI10:SHI11 SRE10:SRE11 TBA10:TBA11 TKW10:TKW11 TUS10:TUS11 UEO10:UEO11 UOK10:UOK11 UYG10:UYG11 VIC10:VIC11 VRY10:VRY11 WBU10:WBU11 WLQ10:WLQ11 WVM10:WVM11 JA65560:JA65561 SW65560:SW65561 ACS65560:ACS65561 AMO65560:AMO65561 AWK65560:AWK65561 BGG65560:BGG65561 BQC65560:BQC65561 BZY65560:BZY65561 CJU65560:CJU65561 CTQ65560:CTQ65561 DDM65560:DDM65561 DNI65560:DNI65561 DXE65560:DXE65561 EHA65560:EHA65561 EQW65560:EQW65561 FAS65560:FAS65561 FKO65560:FKO65561 FUK65560:FUK65561 GEG65560:GEG65561 GOC65560:GOC65561 GXY65560:GXY65561 HHU65560:HHU65561 HRQ65560:HRQ65561 IBM65560:IBM65561 ILI65560:ILI65561 IVE65560:IVE65561 JFA65560:JFA65561 JOW65560:JOW65561 JYS65560:JYS65561 KIO65560:KIO65561 KSK65560:KSK65561 LCG65560:LCG65561 LMC65560:LMC65561 LVY65560:LVY65561 MFU65560:MFU65561 MPQ65560:MPQ65561 MZM65560:MZM65561 NJI65560:NJI65561 NTE65560:NTE65561 ODA65560:ODA65561 OMW65560:OMW65561 OWS65560:OWS65561 PGO65560:PGO65561 PQK65560:PQK65561 QAG65560:QAG65561 QKC65560:QKC65561 QTY65560:QTY65561 RDU65560:RDU65561 RNQ65560:RNQ65561 RXM65560:RXM65561 SHI65560:SHI65561 SRE65560:SRE65561 TBA65560:TBA65561 TKW65560:TKW65561 TUS65560:TUS65561 UEO65560:UEO65561 UOK65560:UOK65561 UYG65560:UYG65561 VIC65560:VIC65561 VRY65560:VRY65561 WBU65560:WBU65561 WLQ65560:WLQ65561 WVM65560:WVM65561 JA131096:JA131097 SW131096:SW131097 ACS131096:ACS131097 AMO131096:AMO131097 AWK131096:AWK131097 BGG131096:BGG131097 BQC131096:BQC131097 BZY131096:BZY131097 CJU131096:CJU131097 CTQ131096:CTQ131097 DDM131096:DDM131097 DNI131096:DNI131097 DXE131096:DXE131097 EHA131096:EHA131097 EQW131096:EQW131097 FAS131096:FAS131097 FKO131096:FKO131097 FUK131096:FUK131097 GEG131096:GEG131097 GOC131096:GOC131097 GXY131096:GXY131097 HHU131096:HHU131097 HRQ131096:HRQ131097 IBM131096:IBM131097 ILI131096:ILI131097 IVE131096:IVE131097 JFA131096:JFA131097 JOW131096:JOW131097 JYS131096:JYS131097 KIO131096:KIO131097 KSK131096:KSK131097 LCG131096:LCG131097 LMC131096:LMC131097 LVY131096:LVY131097 MFU131096:MFU131097 MPQ131096:MPQ131097 MZM131096:MZM131097 NJI131096:NJI131097 NTE131096:NTE131097 ODA131096:ODA131097 OMW131096:OMW131097 OWS131096:OWS131097 PGO131096:PGO131097 PQK131096:PQK131097 QAG131096:QAG131097 QKC131096:QKC131097 QTY131096:QTY131097 RDU131096:RDU131097 RNQ131096:RNQ131097 RXM131096:RXM131097 SHI131096:SHI131097 SRE131096:SRE131097 TBA131096:TBA131097 TKW131096:TKW131097 TUS131096:TUS131097 UEO131096:UEO131097 UOK131096:UOK131097 UYG131096:UYG131097 VIC131096:VIC131097 VRY131096:VRY131097 WBU131096:WBU131097 WLQ131096:WLQ131097 WVM131096:WVM131097 JA196632:JA196633 SW196632:SW196633 ACS196632:ACS196633 AMO196632:AMO196633 AWK196632:AWK196633 BGG196632:BGG196633 BQC196632:BQC196633 BZY196632:BZY196633 CJU196632:CJU196633 CTQ196632:CTQ196633 DDM196632:DDM196633 DNI196632:DNI196633 DXE196632:DXE196633 EHA196632:EHA196633 EQW196632:EQW196633 FAS196632:FAS196633 FKO196632:FKO196633 FUK196632:FUK196633 GEG196632:GEG196633 GOC196632:GOC196633 GXY196632:GXY196633 HHU196632:HHU196633 HRQ196632:HRQ196633 IBM196632:IBM196633 ILI196632:ILI196633 IVE196632:IVE196633 JFA196632:JFA196633 JOW196632:JOW196633 JYS196632:JYS196633 KIO196632:KIO196633 KSK196632:KSK196633 LCG196632:LCG196633 LMC196632:LMC196633 LVY196632:LVY196633 MFU196632:MFU196633 MPQ196632:MPQ196633 MZM196632:MZM196633 NJI196632:NJI196633 NTE196632:NTE196633 ODA196632:ODA196633 OMW196632:OMW196633 OWS196632:OWS196633 PGO196632:PGO196633 PQK196632:PQK196633 QAG196632:QAG196633 QKC196632:QKC196633 QTY196632:QTY196633 RDU196632:RDU196633 RNQ196632:RNQ196633 RXM196632:RXM196633 SHI196632:SHI196633 SRE196632:SRE196633 TBA196632:TBA196633 TKW196632:TKW196633 TUS196632:TUS196633 UEO196632:UEO196633 UOK196632:UOK196633 UYG196632:UYG196633 VIC196632:VIC196633 VRY196632:VRY196633 WBU196632:WBU196633 WLQ196632:WLQ196633 WVM196632:WVM196633 JA262168:JA262169 SW262168:SW262169 ACS262168:ACS262169 AMO262168:AMO262169 AWK262168:AWK262169 BGG262168:BGG262169 BQC262168:BQC262169 BZY262168:BZY262169 CJU262168:CJU262169 CTQ262168:CTQ262169 DDM262168:DDM262169 DNI262168:DNI262169 DXE262168:DXE262169 EHA262168:EHA262169 EQW262168:EQW262169 FAS262168:FAS262169 FKO262168:FKO262169 FUK262168:FUK262169 GEG262168:GEG262169 GOC262168:GOC262169 GXY262168:GXY262169 HHU262168:HHU262169 HRQ262168:HRQ262169 IBM262168:IBM262169 ILI262168:ILI262169 IVE262168:IVE262169 JFA262168:JFA262169 JOW262168:JOW262169 JYS262168:JYS262169 KIO262168:KIO262169 KSK262168:KSK262169 LCG262168:LCG262169 LMC262168:LMC262169 LVY262168:LVY262169 MFU262168:MFU262169 MPQ262168:MPQ262169 MZM262168:MZM262169 NJI262168:NJI262169 NTE262168:NTE262169 ODA262168:ODA262169 OMW262168:OMW262169 OWS262168:OWS262169 PGO262168:PGO262169 PQK262168:PQK262169 QAG262168:QAG262169 QKC262168:QKC262169 QTY262168:QTY262169 RDU262168:RDU262169 RNQ262168:RNQ262169 RXM262168:RXM262169 SHI262168:SHI262169 SRE262168:SRE262169 TBA262168:TBA262169 TKW262168:TKW262169 TUS262168:TUS262169 UEO262168:UEO262169 UOK262168:UOK262169 UYG262168:UYG262169 VIC262168:VIC262169 VRY262168:VRY262169 WBU262168:WBU262169 WLQ262168:WLQ262169 WVM262168:WVM262169 JA327704:JA327705 SW327704:SW327705 ACS327704:ACS327705 AMO327704:AMO327705 AWK327704:AWK327705 BGG327704:BGG327705 BQC327704:BQC327705 BZY327704:BZY327705 CJU327704:CJU327705 CTQ327704:CTQ327705 DDM327704:DDM327705 DNI327704:DNI327705 DXE327704:DXE327705 EHA327704:EHA327705 EQW327704:EQW327705 FAS327704:FAS327705 FKO327704:FKO327705 FUK327704:FUK327705 GEG327704:GEG327705 GOC327704:GOC327705 GXY327704:GXY327705 HHU327704:HHU327705 HRQ327704:HRQ327705 IBM327704:IBM327705 ILI327704:ILI327705 IVE327704:IVE327705 JFA327704:JFA327705 JOW327704:JOW327705 JYS327704:JYS327705 KIO327704:KIO327705 KSK327704:KSK327705 LCG327704:LCG327705 LMC327704:LMC327705 LVY327704:LVY327705 MFU327704:MFU327705 MPQ327704:MPQ327705 MZM327704:MZM327705 NJI327704:NJI327705 NTE327704:NTE327705 ODA327704:ODA327705 OMW327704:OMW327705 OWS327704:OWS327705 PGO327704:PGO327705 PQK327704:PQK327705 QAG327704:QAG327705 QKC327704:QKC327705 QTY327704:QTY327705 RDU327704:RDU327705 RNQ327704:RNQ327705 RXM327704:RXM327705 SHI327704:SHI327705 SRE327704:SRE327705 TBA327704:TBA327705 TKW327704:TKW327705 TUS327704:TUS327705 UEO327704:UEO327705 UOK327704:UOK327705 UYG327704:UYG327705 VIC327704:VIC327705 VRY327704:VRY327705 WBU327704:WBU327705 WLQ327704:WLQ327705 WVM327704:WVM327705 JA393240:JA393241 SW393240:SW393241 ACS393240:ACS393241 AMO393240:AMO393241 AWK393240:AWK393241 BGG393240:BGG393241 BQC393240:BQC393241 BZY393240:BZY393241 CJU393240:CJU393241 CTQ393240:CTQ393241 DDM393240:DDM393241 DNI393240:DNI393241 DXE393240:DXE393241 EHA393240:EHA393241 EQW393240:EQW393241 FAS393240:FAS393241 FKO393240:FKO393241 FUK393240:FUK393241 GEG393240:GEG393241 GOC393240:GOC393241 GXY393240:GXY393241 HHU393240:HHU393241 HRQ393240:HRQ393241 IBM393240:IBM393241 ILI393240:ILI393241 IVE393240:IVE393241 JFA393240:JFA393241 JOW393240:JOW393241 JYS393240:JYS393241 KIO393240:KIO393241 KSK393240:KSK393241 LCG393240:LCG393241 LMC393240:LMC393241 LVY393240:LVY393241 MFU393240:MFU393241 MPQ393240:MPQ393241 MZM393240:MZM393241 NJI393240:NJI393241 NTE393240:NTE393241 ODA393240:ODA393241 OMW393240:OMW393241 OWS393240:OWS393241 PGO393240:PGO393241 PQK393240:PQK393241 QAG393240:QAG393241 QKC393240:QKC393241 QTY393240:QTY393241 RDU393240:RDU393241 RNQ393240:RNQ393241 RXM393240:RXM393241 SHI393240:SHI393241 SRE393240:SRE393241 TBA393240:TBA393241 TKW393240:TKW393241 TUS393240:TUS393241 UEO393240:UEO393241 UOK393240:UOK393241 UYG393240:UYG393241 VIC393240:VIC393241 VRY393240:VRY393241 WBU393240:WBU393241 WLQ393240:WLQ393241 WVM393240:WVM393241 JA458776:JA458777 SW458776:SW458777 ACS458776:ACS458777 AMO458776:AMO458777 AWK458776:AWK458777 BGG458776:BGG458777 BQC458776:BQC458777 BZY458776:BZY458777 CJU458776:CJU458777 CTQ458776:CTQ458777 DDM458776:DDM458777 DNI458776:DNI458777 DXE458776:DXE458777 EHA458776:EHA458777 EQW458776:EQW458777 FAS458776:FAS458777 FKO458776:FKO458777 FUK458776:FUK458777 GEG458776:GEG458777 GOC458776:GOC458777 GXY458776:GXY458777 HHU458776:HHU458777 HRQ458776:HRQ458777 IBM458776:IBM458777 ILI458776:ILI458777 IVE458776:IVE458777 JFA458776:JFA458777 JOW458776:JOW458777 JYS458776:JYS458777 KIO458776:KIO458777 KSK458776:KSK458777 LCG458776:LCG458777 LMC458776:LMC458777 LVY458776:LVY458777 MFU458776:MFU458777 MPQ458776:MPQ458777 MZM458776:MZM458777 NJI458776:NJI458777 NTE458776:NTE458777 ODA458776:ODA458777 OMW458776:OMW458777 OWS458776:OWS458777 PGO458776:PGO458777 PQK458776:PQK458777 QAG458776:QAG458777 QKC458776:QKC458777 QTY458776:QTY458777 RDU458776:RDU458777 RNQ458776:RNQ458777 RXM458776:RXM458777 SHI458776:SHI458777 SRE458776:SRE458777 TBA458776:TBA458777 TKW458776:TKW458777 TUS458776:TUS458777 UEO458776:UEO458777 UOK458776:UOK458777 UYG458776:UYG458777 VIC458776:VIC458777 VRY458776:VRY458777 WBU458776:WBU458777 WLQ458776:WLQ458777 WVM458776:WVM458777 JA524312:JA524313 SW524312:SW524313 ACS524312:ACS524313 AMO524312:AMO524313 AWK524312:AWK524313 BGG524312:BGG524313 BQC524312:BQC524313 BZY524312:BZY524313 CJU524312:CJU524313 CTQ524312:CTQ524313 DDM524312:DDM524313 DNI524312:DNI524313 DXE524312:DXE524313 EHA524312:EHA524313 EQW524312:EQW524313 FAS524312:FAS524313 FKO524312:FKO524313 FUK524312:FUK524313 GEG524312:GEG524313 GOC524312:GOC524313 GXY524312:GXY524313 HHU524312:HHU524313 HRQ524312:HRQ524313 IBM524312:IBM524313 ILI524312:ILI524313 IVE524312:IVE524313 JFA524312:JFA524313 JOW524312:JOW524313 JYS524312:JYS524313 KIO524312:KIO524313 KSK524312:KSK524313 LCG524312:LCG524313 LMC524312:LMC524313 LVY524312:LVY524313 MFU524312:MFU524313 MPQ524312:MPQ524313 MZM524312:MZM524313 NJI524312:NJI524313 NTE524312:NTE524313 ODA524312:ODA524313 OMW524312:OMW524313 OWS524312:OWS524313 PGO524312:PGO524313 PQK524312:PQK524313 QAG524312:QAG524313 QKC524312:QKC524313 QTY524312:QTY524313 RDU524312:RDU524313 RNQ524312:RNQ524313 RXM524312:RXM524313 SHI524312:SHI524313 SRE524312:SRE524313 TBA524312:TBA524313 TKW524312:TKW524313 TUS524312:TUS524313 UEO524312:UEO524313 UOK524312:UOK524313 UYG524312:UYG524313 VIC524312:VIC524313 VRY524312:VRY524313 WBU524312:WBU524313 WLQ524312:WLQ524313 WVM524312:WVM524313 JA589848:JA589849 SW589848:SW589849 ACS589848:ACS589849 AMO589848:AMO589849 AWK589848:AWK589849 BGG589848:BGG589849 BQC589848:BQC589849 BZY589848:BZY589849 CJU589848:CJU589849 CTQ589848:CTQ589849 DDM589848:DDM589849 DNI589848:DNI589849 DXE589848:DXE589849 EHA589848:EHA589849 EQW589848:EQW589849 FAS589848:FAS589849 FKO589848:FKO589849 FUK589848:FUK589849 GEG589848:GEG589849 GOC589848:GOC589849 GXY589848:GXY589849 HHU589848:HHU589849 HRQ589848:HRQ589849 IBM589848:IBM589849 ILI589848:ILI589849 IVE589848:IVE589849 JFA589848:JFA589849 JOW589848:JOW589849 JYS589848:JYS589849 KIO589848:KIO589849 KSK589848:KSK589849 LCG589848:LCG589849 LMC589848:LMC589849 LVY589848:LVY589849 MFU589848:MFU589849 MPQ589848:MPQ589849 MZM589848:MZM589849 NJI589848:NJI589849 NTE589848:NTE589849 ODA589848:ODA589849 OMW589848:OMW589849 OWS589848:OWS589849 PGO589848:PGO589849 PQK589848:PQK589849 QAG589848:QAG589849 QKC589848:QKC589849 QTY589848:QTY589849 RDU589848:RDU589849 RNQ589848:RNQ589849 RXM589848:RXM589849 SHI589848:SHI589849 SRE589848:SRE589849 TBA589848:TBA589849 TKW589848:TKW589849 TUS589848:TUS589849 UEO589848:UEO589849 UOK589848:UOK589849 UYG589848:UYG589849 VIC589848:VIC589849 VRY589848:VRY589849 WBU589848:WBU589849 WLQ589848:WLQ589849 WVM589848:WVM589849 JA655384:JA655385 SW655384:SW655385 ACS655384:ACS655385 AMO655384:AMO655385 AWK655384:AWK655385 BGG655384:BGG655385 BQC655384:BQC655385 BZY655384:BZY655385 CJU655384:CJU655385 CTQ655384:CTQ655385 DDM655384:DDM655385 DNI655384:DNI655385 DXE655384:DXE655385 EHA655384:EHA655385 EQW655384:EQW655385 FAS655384:FAS655385 FKO655384:FKO655385 FUK655384:FUK655385 GEG655384:GEG655385 GOC655384:GOC655385 GXY655384:GXY655385 HHU655384:HHU655385 HRQ655384:HRQ655385 IBM655384:IBM655385 ILI655384:ILI655385 IVE655384:IVE655385 JFA655384:JFA655385 JOW655384:JOW655385 JYS655384:JYS655385 KIO655384:KIO655385 KSK655384:KSK655385 LCG655384:LCG655385 LMC655384:LMC655385 LVY655384:LVY655385 MFU655384:MFU655385 MPQ655384:MPQ655385 MZM655384:MZM655385 NJI655384:NJI655385 NTE655384:NTE655385 ODA655384:ODA655385 OMW655384:OMW655385 OWS655384:OWS655385 PGO655384:PGO655385 PQK655384:PQK655385 QAG655384:QAG655385 QKC655384:QKC655385 QTY655384:QTY655385 RDU655384:RDU655385 RNQ655384:RNQ655385 RXM655384:RXM655385 SHI655384:SHI655385 SRE655384:SRE655385 TBA655384:TBA655385 TKW655384:TKW655385 TUS655384:TUS655385 UEO655384:UEO655385 UOK655384:UOK655385 UYG655384:UYG655385 VIC655384:VIC655385 VRY655384:VRY655385 WBU655384:WBU655385 WLQ655384:WLQ655385 WVM655384:WVM655385 JA720920:JA720921 SW720920:SW720921 ACS720920:ACS720921 AMO720920:AMO720921 AWK720920:AWK720921 BGG720920:BGG720921 BQC720920:BQC720921 BZY720920:BZY720921 CJU720920:CJU720921 CTQ720920:CTQ720921 DDM720920:DDM720921 DNI720920:DNI720921 DXE720920:DXE720921 EHA720920:EHA720921 EQW720920:EQW720921 FAS720920:FAS720921 FKO720920:FKO720921 FUK720920:FUK720921 GEG720920:GEG720921 GOC720920:GOC720921 GXY720920:GXY720921 HHU720920:HHU720921 HRQ720920:HRQ720921 IBM720920:IBM720921 ILI720920:ILI720921 IVE720920:IVE720921 JFA720920:JFA720921 JOW720920:JOW720921 JYS720920:JYS720921 KIO720920:KIO720921 KSK720920:KSK720921 LCG720920:LCG720921 LMC720920:LMC720921 LVY720920:LVY720921 MFU720920:MFU720921 MPQ720920:MPQ720921 MZM720920:MZM720921 NJI720920:NJI720921 NTE720920:NTE720921 ODA720920:ODA720921 OMW720920:OMW720921 OWS720920:OWS720921 PGO720920:PGO720921 PQK720920:PQK720921 QAG720920:QAG720921 QKC720920:QKC720921 QTY720920:QTY720921 RDU720920:RDU720921 RNQ720920:RNQ720921 RXM720920:RXM720921 SHI720920:SHI720921 SRE720920:SRE720921 TBA720920:TBA720921 TKW720920:TKW720921 TUS720920:TUS720921 UEO720920:UEO720921 UOK720920:UOK720921 UYG720920:UYG720921 VIC720920:VIC720921 VRY720920:VRY720921 WBU720920:WBU720921 WLQ720920:WLQ720921 WVM720920:WVM720921 JA786456:JA786457 SW786456:SW786457 ACS786456:ACS786457 AMO786456:AMO786457 AWK786456:AWK786457 BGG786456:BGG786457 BQC786456:BQC786457 BZY786456:BZY786457 CJU786456:CJU786457 CTQ786456:CTQ786457 DDM786456:DDM786457 DNI786456:DNI786457 DXE786456:DXE786457 EHA786456:EHA786457 EQW786456:EQW786457 FAS786456:FAS786457 FKO786456:FKO786457 FUK786456:FUK786457 GEG786456:GEG786457 GOC786456:GOC786457 GXY786456:GXY786457 HHU786456:HHU786457 HRQ786456:HRQ786457 IBM786456:IBM786457 ILI786456:ILI786457 IVE786456:IVE786457 JFA786456:JFA786457 JOW786456:JOW786457 JYS786456:JYS786457 KIO786456:KIO786457 KSK786456:KSK786457 LCG786456:LCG786457 LMC786456:LMC786457 LVY786456:LVY786457 MFU786456:MFU786457 MPQ786456:MPQ786457 MZM786456:MZM786457 NJI786456:NJI786457 NTE786456:NTE786457 ODA786456:ODA786457 OMW786456:OMW786457 OWS786456:OWS786457 PGO786456:PGO786457 PQK786456:PQK786457 QAG786456:QAG786457 QKC786456:QKC786457 QTY786456:QTY786457 RDU786456:RDU786457 RNQ786456:RNQ786457 RXM786456:RXM786457 SHI786456:SHI786457 SRE786456:SRE786457 TBA786456:TBA786457 TKW786456:TKW786457 TUS786456:TUS786457 UEO786456:UEO786457 UOK786456:UOK786457 UYG786456:UYG786457 VIC786456:VIC786457 VRY786456:VRY786457 WBU786456:WBU786457 WLQ786456:WLQ786457 WVM786456:WVM786457 JA851992:JA851993 SW851992:SW851993 ACS851992:ACS851993 AMO851992:AMO851993 AWK851992:AWK851993 BGG851992:BGG851993 BQC851992:BQC851993 BZY851992:BZY851993 CJU851992:CJU851993 CTQ851992:CTQ851993 DDM851992:DDM851993 DNI851992:DNI851993 DXE851992:DXE851993 EHA851992:EHA851993 EQW851992:EQW851993 FAS851992:FAS851993 FKO851992:FKO851993 FUK851992:FUK851993 GEG851992:GEG851993 GOC851992:GOC851993 GXY851992:GXY851993 HHU851992:HHU851993 HRQ851992:HRQ851993 IBM851992:IBM851993 ILI851992:ILI851993 IVE851992:IVE851993 JFA851992:JFA851993 JOW851992:JOW851993 JYS851992:JYS851993 KIO851992:KIO851993 KSK851992:KSK851993 LCG851992:LCG851993 LMC851992:LMC851993 LVY851992:LVY851993 MFU851992:MFU851993 MPQ851992:MPQ851993 MZM851992:MZM851993 NJI851992:NJI851993 NTE851992:NTE851993 ODA851992:ODA851993 OMW851992:OMW851993 OWS851992:OWS851993 PGO851992:PGO851993 PQK851992:PQK851993 QAG851992:QAG851993 QKC851992:QKC851993 QTY851992:QTY851993 RDU851992:RDU851993 RNQ851992:RNQ851993 RXM851992:RXM851993 SHI851992:SHI851993 SRE851992:SRE851993 TBA851992:TBA851993 TKW851992:TKW851993 TUS851992:TUS851993 UEO851992:UEO851993 UOK851992:UOK851993 UYG851992:UYG851993 VIC851992:VIC851993 VRY851992:VRY851993 WBU851992:WBU851993 WLQ851992:WLQ851993 WVM851992:WVM851993 JA917528:JA917529 SW917528:SW917529 ACS917528:ACS917529 AMO917528:AMO917529 AWK917528:AWK917529 BGG917528:BGG917529 BQC917528:BQC917529 BZY917528:BZY917529 CJU917528:CJU917529 CTQ917528:CTQ917529 DDM917528:DDM917529 DNI917528:DNI917529 DXE917528:DXE917529 EHA917528:EHA917529 EQW917528:EQW917529 FAS917528:FAS917529 FKO917528:FKO917529 FUK917528:FUK917529 GEG917528:GEG917529 GOC917528:GOC917529 GXY917528:GXY917529 HHU917528:HHU917529 HRQ917528:HRQ917529 IBM917528:IBM917529 ILI917528:ILI917529 IVE917528:IVE917529 JFA917528:JFA917529 JOW917528:JOW917529 JYS917528:JYS917529 KIO917528:KIO917529 KSK917528:KSK917529 LCG917528:LCG917529 LMC917528:LMC917529 LVY917528:LVY917529 MFU917528:MFU917529 MPQ917528:MPQ917529 MZM917528:MZM917529 NJI917528:NJI917529 NTE917528:NTE917529 ODA917528:ODA917529 OMW917528:OMW917529 OWS917528:OWS917529 PGO917528:PGO917529 PQK917528:PQK917529 QAG917528:QAG917529 QKC917528:QKC917529 QTY917528:QTY917529 RDU917528:RDU917529 RNQ917528:RNQ917529 RXM917528:RXM917529 SHI917528:SHI917529 SRE917528:SRE917529 TBA917528:TBA917529 TKW917528:TKW917529 TUS917528:TUS917529 UEO917528:UEO917529 UOK917528:UOK917529 UYG917528:UYG917529 VIC917528:VIC917529 VRY917528:VRY917529 WBU917528:WBU917529 WLQ917528:WLQ917529 WVM917528:WVM917529 JA983064:JA983065 SW983064:SW983065 ACS983064:ACS983065 AMO983064:AMO983065 AWK983064:AWK983065 BGG983064:BGG983065 BQC983064:BQC983065 BZY983064:BZY983065 CJU983064:CJU983065 CTQ983064:CTQ983065 DDM983064:DDM983065 DNI983064:DNI983065 DXE983064:DXE983065 EHA983064:EHA983065 EQW983064:EQW983065 FAS983064:FAS983065 FKO983064:FKO983065 FUK983064:FUK983065 GEG983064:GEG983065 GOC983064:GOC983065 GXY983064:GXY983065 HHU983064:HHU983065 HRQ983064:HRQ983065 IBM983064:IBM983065 ILI983064:ILI983065 IVE983064:IVE983065 JFA983064:JFA983065 JOW983064:JOW983065 JYS983064:JYS983065 KIO983064:KIO983065 KSK983064:KSK983065 LCG983064:LCG983065 LMC983064:LMC983065 LVY983064:LVY983065 MFU983064:MFU983065 MPQ983064:MPQ983065 MZM983064:MZM983065 NJI983064:NJI983065 NTE983064:NTE983065 ODA983064:ODA983065 OMW983064:OMW983065 OWS983064:OWS983065 PGO983064:PGO983065 PQK983064:PQK983065 QAG983064:QAG983065 QKC983064:QKC983065 QTY983064:QTY983065 RDU983064:RDU983065 RNQ983064:RNQ983065 RXM983064:RXM983065 SHI983064:SHI983065 SRE983064:SRE983065 TBA983064:TBA983065 TKW983064:TKW983065 TUS983064:TUS983065 UEO983064:UEO983065 UOK983064:UOK983065 UYG983064:UYG983065 VIC983064:VIC983065 D8 E983053:E983054 E917517:E917518 E851981:E851982 E786445:E786446 E720909:E720910 E655373:E655374 E589837:E589838 E524301:E524302 E458765:E458766 E393229:E393230 E327693:E327694 E262157:E262158 E196621:E196622 E131085:E131086 E65549:E65550 E983056:E983065 E917520:E917529 E851984:E851993 E786448:E786457 E720912:E720921 E655376:E655385 E589840:E589849 E524304:E524313 E458768:E458777 E393232:E393241 E327696:E327705 E262160:E262169 E196624:E196633 E131088:E131097 E65552:E65561 E983068 E917532 E851996 E786460 E720924 E655388 E589852 E524316 E458780 E393244 E327708 E262172 E196636 E131100 E65564 E983071:E983085 E917535:E917549 E851999:E852013 E786463:E786477 E720927:E720941 E655391:E655405 E589855:E589869 E524319:E524333 E458783:E458797 E393247:E393261 E327711:E327725 E262175:E262189 E196639:E196653 E131103:E131117">
      <formula1>"1, 2, 3"</formula1>
    </dataValidation>
    <dataValidation type="list" errorStyle="warning" allowBlank="1" showInputMessage="1" showErrorMessage="1" errorTitle="FERC ACCOUNT" error="This FERC Account is not included in the drop-down list. Is this the account you want to use?" sqref="D65567:D65581 VRX983064:VRX983073 VIB983064:VIB983073 UYF983064:UYF983073 UOJ983064:UOJ983073 UEN983064:UEN983073 TUR983064:TUR983073 TKV983064:TKV983073 TAZ983064:TAZ983073 SRD983064:SRD983073 SHH983064:SHH983073 RXL983064:RXL983073 RNP983064:RNP983073 RDT983064:RDT983073 QTX983064:QTX983073 QKB983064:QKB983073 QAF983064:QAF983073 PQJ983064:PQJ983073 PGN983064:PGN983073 OWR983064:OWR983073 OMV983064:OMV983073 OCZ983064:OCZ983073 NTD983064:NTD983073 NJH983064:NJH983073 MZL983064:MZL983073 MPP983064:MPP983073 MFT983064:MFT983073 LVX983064:LVX983073 LMB983064:LMB983073 LCF983064:LCF983073 KSJ983064:KSJ983073 KIN983064:KIN983073 JYR983064:JYR983073 JOV983064:JOV983073 JEZ983064:JEZ983073 IVD983064:IVD983073 ILH983064:ILH983073 IBL983064:IBL983073 HRP983064:HRP983073 HHT983064:HHT983073 GXX983064:GXX983073 GOB983064:GOB983073 GEF983064:GEF983073 FUJ983064:FUJ983073 FKN983064:FKN983073 FAR983064:FAR983073 EQV983064:EQV983073 EGZ983064:EGZ983073 DXD983064:DXD983073 DNH983064:DNH983073 DDL983064:DDL983073 CTP983064:CTP983073 CJT983064:CJT983073 BZX983064:BZX983073 BQB983064:BQB983073 BGF983064:BGF983073 AWJ983064:AWJ983073 AMN983064:AMN983073 ACR983064:ACR983073 SV983064:SV983073 IZ983064:IZ983073 D983053:D983062 WVL917528:WVL917537 WLP917528:WLP917537 WBT917528:WBT917537 VRX917528:VRX917537 VIB917528:VIB917537 UYF917528:UYF917537 UOJ917528:UOJ917537 UEN917528:UEN917537 TUR917528:TUR917537 TKV917528:TKV917537 TAZ917528:TAZ917537 SRD917528:SRD917537 SHH917528:SHH917537 RXL917528:RXL917537 RNP917528:RNP917537 RDT917528:RDT917537 QTX917528:QTX917537 QKB917528:QKB917537 QAF917528:QAF917537 PQJ917528:PQJ917537 PGN917528:PGN917537 OWR917528:OWR917537 OMV917528:OMV917537 OCZ917528:OCZ917537 NTD917528:NTD917537 NJH917528:NJH917537 MZL917528:MZL917537 MPP917528:MPP917537 MFT917528:MFT917537 LVX917528:LVX917537 LMB917528:LMB917537 LCF917528:LCF917537 KSJ917528:KSJ917537 KIN917528:KIN917537 JYR917528:JYR917537 JOV917528:JOV917537 JEZ917528:JEZ917537 IVD917528:IVD917537 ILH917528:ILH917537 IBL917528:IBL917537 HRP917528:HRP917537 HHT917528:HHT917537 GXX917528:GXX917537 GOB917528:GOB917537 GEF917528:GEF917537 FUJ917528:FUJ917537 FKN917528:FKN917537 FAR917528:FAR917537 EQV917528:EQV917537 EGZ917528:EGZ917537 DXD917528:DXD917537 DNH917528:DNH917537 DDL917528:DDL917537 CTP917528:CTP917537 CJT917528:CJT917537 BZX917528:BZX917537 BQB917528:BQB917537 BGF917528:BGF917537 AWJ917528:AWJ917537 AMN917528:AMN917537 ACR917528:ACR917537 SV917528:SV917537 IZ917528:IZ917537 D917517:D917526 WVL851992:WVL852001 WLP851992:WLP852001 WBT851992:WBT852001 VRX851992:VRX852001 VIB851992:VIB852001 UYF851992:UYF852001 UOJ851992:UOJ852001 UEN851992:UEN852001 TUR851992:TUR852001 TKV851992:TKV852001 TAZ851992:TAZ852001 SRD851992:SRD852001 SHH851992:SHH852001 RXL851992:RXL852001 RNP851992:RNP852001 RDT851992:RDT852001 QTX851992:QTX852001 QKB851992:QKB852001 QAF851992:QAF852001 PQJ851992:PQJ852001 PGN851992:PGN852001 OWR851992:OWR852001 OMV851992:OMV852001 OCZ851992:OCZ852001 NTD851992:NTD852001 NJH851992:NJH852001 MZL851992:MZL852001 MPP851992:MPP852001 MFT851992:MFT852001 LVX851992:LVX852001 LMB851992:LMB852001 LCF851992:LCF852001 KSJ851992:KSJ852001 KIN851992:KIN852001 JYR851992:JYR852001 JOV851992:JOV852001 JEZ851992:JEZ852001 IVD851992:IVD852001 ILH851992:ILH852001 IBL851992:IBL852001 HRP851992:HRP852001 HHT851992:HHT852001 GXX851992:GXX852001 GOB851992:GOB852001 GEF851992:GEF852001 FUJ851992:FUJ852001 FKN851992:FKN852001 FAR851992:FAR852001 EQV851992:EQV852001 EGZ851992:EGZ852001 DXD851992:DXD852001 DNH851992:DNH852001 DDL851992:DDL852001 CTP851992:CTP852001 CJT851992:CJT852001 BZX851992:BZX852001 BQB851992:BQB852001 BGF851992:BGF852001 AWJ851992:AWJ852001 AMN851992:AMN852001 ACR851992:ACR852001 SV851992:SV852001 IZ851992:IZ852001 D851981:D851990 WVL786456:WVL786465 WLP786456:WLP786465 WBT786456:WBT786465 VRX786456:VRX786465 VIB786456:VIB786465 UYF786456:UYF786465 UOJ786456:UOJ786465 UEN786456:UEN786465 TUR786456:TUR786465 TKV786456:TKV786465 TAZ786456:TAZ786465 SRD786456:SRD786465 SHH786456:SHH786465 RXL786456:RXL786465 RNP786456:RNP786465 RDT786456:RDT786465 QTX786456:QTX786465 QKB786456:QKB786465 QAF786456:QAF786465 PQJ786456:PQJ786465 PGN786456:PGN786465 OWR786456:OWR786465 OMV786456:OMV786465 OCZ786456:OCZ786465 NTD786456:NTD786465 NJH786456:NJH786465 MZL786456:MZL786465 MPP786456:MPP786465 MFT786456:MFT786465 LVX786456:LVX786465 LMB786456:LMB786465 LCF786456:LCF786465 KSJ786456:KSJ786465 KIN786456:KIN786465 JYR786456:JYR786465 JOV786456:JOV786465 JEZ786456:JEZ786465 IVD786456:IVD786465 ILH786456:ILH786465 IBL786456:IBL786465 HRP786456:HRP786465 HHT786456:HHT786465 GXX786456:GXX786465 GOB786456:GOB786465 GEF786456:GEF786465 FUJ786456:FUJ786465 FKN786456:FKN786465 FAR786456:FAR786465 EQV786456:EQV786465 EGZ786456:EGZ786465 DXD786456:DXD786465 DNH786456:DNH786465 DDL786456:DDL786465 CTP786456:CTP786465 CJT786456:CJT786465 BZX786456:BZX786465 BQB786456:BQB786465 BGF786456:BGF786465 AWJ786456:AWJ786465 AMN786456:AMN786465 ACR786456:ACR786465 SV786456:SV786465 IZ786456:IZ786465 D786445:D786454 WVL720920:WVL720929 WLP720920:WLP720929 WBT720920:WBT720929 VRX720920:VRX720929 VIB720920:VIB720929 UYF720920:UYF720929 UOJ720920:UOJ720929 UEN720920:UEN720929 TUR720920:TUR720929 TKV720920:TKV720929 TAZ720920:TAZ720929 SRD720920:SRD720929 SHH720920:SHH720929 RXL720920:RXL720929 RNP720920:RNP720929 RDT720920:RDT720929 QTX720920:QTX720929 QKB720920:QKB720929 QAF720920:QAF720929 PQJ720920:PQJ720929 PGN720920:PGN720929 OWR720920:OWR720929 OMV720920:OMV720929 OCZ720920:OCZ720929 NTD720920:NTD720929 NJH720920:NJH720929 MZL720920:MZL720929 MPP720920:MPP720929 MFT720920:MFT720929 LVX720920:LVX720929 LMB720920:LMB720929 LCF720920:LCF720929 KSJ720920:KSJ720929 KIN720920:KIN720929 JYR720920:JYR720929 JOV720920:JOV720929 JEZ720920:JEZ720929 IVD720920:IVD720929 ILH720920:ILH720929 IBL720920:IBL720929 HRP720920:HRP720929 HHT720920:HHT720929 GXX720920:GXX720929 GOB720920:GOB720929 GEF720920:GEF720929 FUJ720920:FUJ720929 FKN720920:FKN720929 FAR720920:FAR720929 EQV720920:EQV720929 EGZ720920:EGZ720929 DXD720920:DXD720929 DNH720920:DNH720929 DDL720920:DDL720929 CTP720920:CTP720929 CJT720920:CJT720929 BZX720920:BZX720929 BQB720920:BQB720929 BGF720920:BGF720929 AWJ720920:AWJ720929 AMN720920:AMN720929 ACR720920:ACR720929 SV720920:SV720929 IZ720920:IZ720929 D720909:D720918 WVL655384:WVL655393 WLP655384:WLP655393 WBT655384:WBT655393 VRX655384:VRX655393 VIB655384:VIB655393 UYF655384:UYF655393 UOJ655384:UOJ655393 UEN655384:UEN655393 TUR655384:TUR655393 TKV655384:TKV655393 TAZ655384:TAZ655393 SRD655384:SRD655393 SHH655384:SHH655393 RXL655384:RXL655393 RNP655384:RNP655393 RDT655384:RDT655393 QTX655384:QTX655393 QKB655384:QKB655393 QAF655384:QAF655393 PQJ655384:PQJ655393 PGN655384:PGN655393 OWR655384:OWR655393 OMV655384:OMV655393 OCZ655384:OCZ655393 NTD655384:NTD655393 NJH655384:NJH655393 MZL655384:MZL655393 MPP655384:MPP655393 MFT655384:MFT655393 LVX655384:LVX655393 LMB655384:LMB655393 LCF655384:LCF655393 KSJ655384:KSJ655393 KIN655384:KIN655393 JYR655384:JYR655393 JOV655384:JOV655393 JEZ655384:JEZ655393 IVD655384:IVD655393 ILH655384:ILH655393 IBL655384:IBL655393 HRP655384:HRP655393 HHT655384:HHT655393 GXX655384:GXX655393 GOB655384:GOB655393 GEF655384:GEF655393 FUJ655384:FUJ655393 FKN655384:FKN655393 FAR655384:FAR655393 EQV655384:EQV655393 EGZ655384:EGZ655393 DXD655384:DXD655393 DNH655384:DNH655393 DDL655384:DDL655393 CTP655384:CTP655393 CJT655384:CJT655393 BZX655384:BZX655393 BQB655384:BQB655393 BGF655384:BGF655393 AWJ655384:AWJ655393 AMN655384:AMN655393 ACR655384:ACR655393 SV655384:SV655393 IZ655384:IZ655393 D655373:D655382 WVL589848:WVL589857 WLP589848:WLP589857 WBT589848:WBT589857 VRX589848:VRX589857 VIB589848:VIB589857 UYF589848:UYF589857 UOJ589848:UOJ589857 UEN589848:UEN589857 TUR589848:TUR589857 TKV589848:TKV589857 TAZ589848:TAZ589857 SRD589848:SRD589857 SHH589848:SHH589857 RXL589848:RXL589857 RNP589848:RNP589857 RDT589848:RDT589857 QTX589848:QTX589857 QKB589848:QKB589857 QAF589848:QAF589857 PQJ589848:PQJ589857 PGN589848:PGN589857 OWR589848:OWR589857 OMV589848:OMV589857 OCZ589848:OCZ589857 NTD589848:NTD589857 NJH589848:NJH589857 MZL589848:MZL589857 MPP589848:MPP589857 MFT589848:MFT589857 LVX589848:LVX589857 LMB589848:LMB589857 LCF589848:LCF589857 KSJ589848:KSJ589857 KIN589848:KIN589857 JYR589848:JYR589857 JOV589848:JOV589857 JEZ589848:JEZ589857 IVD589848:IVD589857 ILH589848:ILH589857 IBL589848:IBL589857 HRP589848:HRP589857 HHT589848:HHT589857 GXX589848:GXX589857 GOB589848:GOB589857 GEF589848:GEF589857 FUJ589848:FUJ589857 FKN589848:FKN589857 FAR589848:FAR589857 EQV589848:EQV589857 EGZ589848:EGZ589857 DXD589848:DXD589857 DNH589848:DNH589857 DDL589848:DDL589857 CTP589848:CTP589857 CJT589848:CJT589857 BZX589848:BZX589857 BQB589848:BQB589857 BGF589848:BGF589857 AWJ589848:AWJ589857 AMN589848:AMN589857 ACR589848:ACR589857 SV589848:SV589857 IZ589848:IZ589857 D589837:D589846 WVL524312:WVL524321 WLP524312:WLP524321 WBT524312:WBT524321 VRX524312:VRX524321 VIB524312:VIB524321 UYF524312:UYF524321 UOJ524312:UOJ524321 UEN524312:UEN524321 TUR524312:TUR524321 TKV524312:TKV524321 TAZ524312:TAZ524321 SRD524312:SRD524321 SHH524312:SHH524321 RXL524312:RXL524321 RNP524312:RNP524321 RDT524312:RDT524321 QTX524312:QTX524321 QKB524312:QKB524321 QAF524312:QAF524321 PQJ524312:PQJ524321 PGN524312:PGN524321 OWR524312:OWR524321 OMV524312:OMV524321 OCZ524312:OCZ524321 NTD524312:NTD524321 NJH524312:NJH524321 MZL524312:MZL524321 MPP524312:MPP524321 MFT524312:MFT524321 LVX524312:LVX524321 LMB524312:LMB524321 LCF524312:LCF524321 KSJ524312:KSJ524321 KIN524312:KIN524321 JYR524312:JYR524321 JOV524312:JOV524321 JEZ524312:JEZ524321 IVD524312:IVD524321 ILH524312:ILH524321 IBL524312:IBL524321 HRP524312:HRP524321 HHT524312:HHT524321 GXX524312:GXX524321 GOB524312:GOB524321 GEF524312:GEF524321 FUJ524312:FUJ524321 FKN524312:FKN524321 FAR524312:FAR524321 EQV524312:EQV524321 EGZ524312:EGZ524321 DXD524312:DXD524321 DNH524312:DNH524321 DDL524312:DDL524321 CTP524312:CTP524321 CJT524312:CJT524321 BZX524312:BZX524321 BQB524312:BQB524321 BGF524312:BGF524321 AWJ524312:AWJ524321 AMN524312:AMN524321 ACR524312:ACR524321 SV524312:SV524321 IZ524312:IZ524321 D524301:D524310 WVL458776:WVL458785 WLP458776:WLP458785 WBT458776:WBT458785 VRX458776:VRX458785 VIB458776:VIB458785 UYF458776:UYF458785 UOJ458776:UOJ458785 UEN458776:UEN458785 TUR458776:TUR458785 TKV458776:TKV458785 TAZ458776:TAZ458785 SRD458776:SRD458785 SHH458776:SHH458785 RXL458776:RXL458785 RNP458776:RNP458785 RDT458776:RDT458785 QTX458776:QTX458785 QKB458776:QKB458785 QAF458776:QAF458785 PQJ458776:PQJ458785 PGN458776:PGN458785 OWR458776:OWR458785 OMV458776:OMV458785 OCZ458776:OCZ458785 NTD458776:NTD458785 NJH458776:NJH458785 MZL458776:MZL458785 MPP458776:MPP458785 MFT458776:MFT458785 LVX458776:LVX458785 LMB458776:LMB458785 LCF458776:LCF458785 KSJ458776:KSJ458785 KIN458776:KIN458785 JYR458776:JYR458785 JOV458776:JOV458785 JEZ458776:JEZ458785 IVD458776:IVD458785 ILH458776:ILH458785 IBL458776:IBL458785 HRP458776:HRP458785 HHT458776:HHT458785 GXX458776:GXX458785 GOB458776:GOB458785 GEF458776:GEF458785 FUJ458776:FUJ458785 FKN458776:FKN458785 FAR458776:FAR458785 EQV458776:EQV458785 EGZ458776:EGZ458785 DXD458776:DXD458785 DNH458776:DNH458785 DDL458776:DDL458785 CTP458776:CTP458785 CJT458776:CJT458785 BZX458776:BZX458785 BQB458776:BQB458785 BGF458776:BGF458785 AWJ458776:AWJ458785 AMN458776:AMN458785 ACR458776:ACR458785 SV458776:SV458785 IZ458776:IZ458785 D458765:D458774 WVL393240:WVL393249 WLP393240:WLP393249 WBT393240:WBT393249 VRX393240:VRX393249 VIB393240:VIB393249 UYF393240:UYF393249 UOJ393240:UOJ393249 UEN393240:UEN393249 TUR393240:TUR393249 TKV393240:TKV393249 TAZ393240:TAZ393249 SRD393240:SRD393249 SHH393240:SHH393249 RXL393240:RXL393249 RNP393240:RNP393249 RDT393240:RDT393249 QTX393240:QTX393249 QKB393240:QKB393249 QAF393240:QAF393249 PQJ393240:PQJ393249 PGN393240:PGN393249 OWR393240:OWR393249 OMV393240:OMV393249 OCZ393240:OCZ393249 NTD393240:NTD393249 NJH393240:NJH393249 MZL393240:MZL393249 MPP393240:MPP393249 MFT393240:MFT393249 LVX393240:LVX393249 LMB393240:LMB393249 LCF393240:LCF393249 KSJ393240:KSJ393249 KIN393240:KIN393249 JYR393240:JYR393249 JOV393240:JOV393249 JEZ393240:JEZ393249 IVD393240:IVD393249 ILH393240:ILH393249 IBL393240:IBL393249 HRP393240:HRP393249 HHT393240:HHT393249 GXX393240:GXX393249 GOB393240:GOB393249 GEF393240:GEF393249 FUJ393240:FUJ393249 FKN393240:FKN393249 FAR393240:FAR393249 EQV393240:EQV393249 EGZ393240:EGZ393249 DXD393240:DXD393249 DNH393240:DNH393249 DDL393240:DDL393249 CTP393240:CTP393249 CJT393240:CJT393249 BZX393240:BZX393249 BQB393240:BQB393249 BGF393240:BGF393249 AWJ393240:AWJ393249 AMN393240:AMN393249 ACR393240:ACR393249 SV393240:SV393249 IZ393240:IZ393249 D393229:D393238 WVL327704:WVL327713 WLP327704:WLP327713 WBT327704:WBT327713 VRX327704:VRX327713 VIB327704:VIB327713 UYF327704:UYF327713 UOJ327704:UOJ327713 UEN327704:UEN327713 TUR327704:TUR327713 TKV327704:TKV327713 TAZ327704:TAZ327713 SRD327704:SRD327713 SHH327704:SHH327713 RXL327704:RXL327713 RNP327704:RNP327713 RDT327704:RDT327713 QTX327704:QTX327713 QKB327704:QKB327713 QAF327704:QAF327713 PQJ327704:PQJ327713 PGN327704:PGN327713 OWR327704:OWR327713 OMV327704:OMV327713 OCZ327704:OCZ327713 NTD327704:NTD327713 NJH327704:NJH327713 MZL327704:MZL327713 MPP327704:MPP327713 MFT327704:MFT327713 LVX327704:LVX327713 LMB327704:LMB327713 LCF327704:LCF327713 KSJ327704:KSJ327713 KIN327704:KIN327713 JYR327704:JYR327713 JOV327704:JOV327713 JEZ327704:JEZ327713 IVD327704:IVD327713 ILH327704:ILH327713 IBL327704:IBL327713 HRP327704:HRP327713 HHT327704:HHT327713 GXX327704:GXX327713 GOB327704:GOB327713 GEF327704:GEF327713 FUJ327704:FUJ327713 FKN327704:FKN327713 FAR327704:FAR327713 EQV327704:EQV327713 EGZ327704:EGZ327713 DXD327704:DXD327713 DNH327704:DNH327713 DDL327704:DDL327713 CTP327704:CTP327713 CJT327704:CJT327713 BZX327704:BZX327713 BQB327704:BQB327713 BGF327704:BGF327713 AWJ327704:AWJ327713 AMN327704:AMN327713 ACR327704:ACR327713 SV327704:SV327713 IZ327704:IZ327713 D327693:D327702 WVL262168:WVL262177 WLP262168:WLP262177 WBT262168:WBT262177 VRX262168:VRX262177 VIB262168:VIB262177 UYF262168:UYF262177 UOJ262168:UOJ262177 UEN262168:UEN262177 TUR262168:TUR262177 TKV262168:TKV262177 TAZ262168:TAZ262177 SRD262168:SRD262177 SHH262168:SHH262177 RXL262168:RXL262177 RNP262168:RNP262177 RDT262168:RDT262177 QTX262168:QTX262177 QKB262168:QKB262177 QAF262168:QAF262177 PQJ262168:PQJ262177 PGN262168:PGN262177 OWR262168:OWR262177 OMV262168:OMV262177 OCZ262168:OCZ262177 NTD262168:NTD262177 NJH262168:NJH262177 MZL262168:MZL262177 MPP262168:MPP262177 MFT262168:MFT262177 LVX262168:LVX262177 LMB262168:LMB262177 LCF262168:LCF262177 KSJ262168:KSJ262177 KIN262168:KIN262177 JYR262168:JYR262177 JOV262168:JOV262177 JEZ262168:JEZ262177 IVD262168:IVD262177 ILH262168:ILH262177 IBL262168:IBL262177 HRP262168:HRP262177 HHT262168:HHT262177 GXX262168:GXX262177 GOB262168:GOB262177 GEF262168:GEF262177 FUJ262168:FUJ262177 FKN262168:FKN262177 FAR262168:FAR262177 EQV262168:EQV262177 EGZ262168:EGZ262177 DXD262168:DXD262177 DNH262168:DNH262177 DDL262168:DDL262177 CTP262168:CTP262177 CJT262168:CJT262177 BZX262168:BZX262177 BQB262168:BQB262177 BGF262168:BGF262177 AWJ262168:AWJ262177 AMN262168:AMN262177 ACR262168:ACR262177 SV262168:SV262177 IZ262168:IZ262177 D262157:D262166 WVL196632:WVL196641 WLP196632:WLP196641 WBT196632:WBT196641 VRX196632:VRX196641 VIB196632:VIB196641 UYF196632:UYF196641 UOJ196632:UOJ196641 UEN196632:UEN196641 TUR196632:TUR196641 TKV196632:TKV196641 TAZ196632:TAZ196641 SRD196632:SRD196641 SHH196632:SHH196641 RXL196632:RXL196641 RNP196632:RNP196641 RDT196632:RDT196641 QTX196632:QTX196641 QKB196632:QKB196641 QAF196632:QAF196641 PQJ196632:PQJ196641 PGN196632:PGN196641 OWR196632:OWR196641 OMV196632:OMV196641 OCZ196632:OCZ196641 NTD196632:NTD196641 NJH196632:NJH196641 MZL196632:MZL196641 MPP196632:MPP196641 MFT196632:MFT196641 LVX196632:LVX196641 LMB196632:LMB196641 LCF196632:LCF196641 KSJ196632:KSJ196641 KIN196632:KIN196641 JYR196632:JYR196641 JOV196632:JOV196641 JEZ196632:JEZ196641 IVD196632:IVD196641 ILH196632:ILH196641 IBL196632:IBL196641 HRP196632:HRP196641 HHT196632:HHT196641 GXX196632:GXX196641 GOB196632:GOB196641 GEF196632:GEF196641 FUJ196632:FUJ196641 FKN196632:FKN196641 FAR196632:FAR196641 EQV196632:EQV196641 EGZ196632:EGZ196641 DXD196632:DXD196641 DNH196632:DNH196641 DDL196632:DDL196641 CTP196632:CTP196641 CJT196632:CJT196641 BZX196632:BZX196641 BQB196632:BQB196641 BGF196632:BGF196641 AWJ196632:AWJ196641 AMN196632:AMN196641 ACR196632:ACR196641 SV196632:SV196641 IZ196632:IZ196641 D196621:D196630 WVL131096:WVL131105 WLP131096:WLP131105 WBT131096:WBT131105 VRX131096:VRX131105 VIB131096:VIB131105 UYF131096:UYF131105 UOJ131096:UOJ131105 UEN131096:UEN131105 TUR131096:TUR131105 TKV131096:TKV131105 TAZ131096:TAZ131105 SRD131096:SRD131105 SHH131096:SHH131105 RXL131096:RXL131105 RNP131096:RNP131105 RDT131096:RDT131105 QTX131096:QTX131105 QKB131096:QKB131105 QAF131096:QAF131105 PQJ131096:PQJ131105 PGN131096:PGN131105 OWR131096:OWR131105 OMV131096:OMV131105 OCZ131096:OCZ131105 NTD131096:NTD131105 NJH131096:NJH131105 MZL131096:MZL131105 MPP131096:MPP131105 MFT131096:MFT131105 LVX131096:LVX131105 LMB131096:LMB131105 LCF131096:LCF131105 KSJ131096:KSJ131105 KIN131096:KIN131105 JYR131096:JYR131105 JOV131096:JOV131105 JEZ131096:JEZ131105 IVD131096:IVD131105 ILH131096:ILH131105 IBL131096:IBL131105 HRP131096:HRP131105 HHT131096:HHT131105 GXX131096:GXX131105 GOB131096:GOB131105 GEF131096:GEF131105 FUJ131096:FUJ131105 FKN131096:FKN131105 FAR131096:FAR131105 EQV131096:EQV131105 EGZ131096:EGZ131105 DXD131096:DXD131105 DNH131096:DNH131105 DDL131096:DDL131105 CTP131096:CTP131105 CJT131096:CJT131105 BZX131096:BZX131105 BQB131096:BQB131105 BGF131096:BGF131105 AWJ131096:AWJ131105 AMN131096:AMN131105 ACR131096:ACR131105 SV131096:SV131105 IZ131096:IZ131105 D131085:D131094 WVL65560:WVL65569 WLP65560:WLP65569 WBT65560:WBT65569 VRX65560:VRX65569 VIB65560:VIB65569 UYF65560:UYF65569 UOJ65560:UOJ65569 UEN65560:UEN65569 TUR65560:TUR65569 TKV65560:TKV65569 TAZ65560:TAZ65569 SRD65560:SRD65569 SHH65560:SHH65569 RXL65560:RXL65569 RNP65560:RNP65569 RDT65560:RDT65569 QTX65560:QTX65569 QKB65560:QKB65569 QAF65560:QAF65569 PQJ65560:PQJ65569 PGN65560:PGN65569 OWR65560:OWR65569 OMV65560:OMV65569 OCZ65560:OCZ65569 NTD65560:NTD65569 NJH65560:NJH65569 MZL65560:MZL65569 MPP65560:MPP65569 MFT65560:MFT65569 LVX65560:LVX65569 LMB65560:LMB65569 LCF65560:LCF65569 KSJ65560:KSJ65569 KIN65560:KIN65569 JYR65560:JYR65569 JOV65560:JOV65569 JEZ65560:JEZ65569 IVD65560:IVD65569 ILH65560:ILH65569 IBL65560:IBL65569 HRP65560:HRP65569 HHT65560:HHT65569 GXX65560:GXX65569 GOB65560:GOB65569 GEF65560:GEF65569 FUJ65560:FUJ65569 FKN65560:FKN65569 FAR65560:FAR65569 EQV65560:EQV65569 EGZ65560:EGZ65569 DXD65560:DXD65569 DNH65560:DNH65569 DDL65560:DDL65569 CTP65560:CTP65569 CJT65560:CJT65569 BZX65560:BZX65569 BQB65560:BQB65569 BGF65560:BGF65569 AWJ65560:AWJ65569 AMN65560:AMN65569 ACR65560:ACR65569 SV65560:SV65569 IZ65560:IZ65569 D65549:D65558 WVL10:WVL33 WLP10:WLP33 WBT10:WBT33 VRX10:VRX33 VIB10:VIB33 UYF10:UYF33 UOJ10:UOJ33 UEN10:UEN33 TUR10:TUR33 TKV10:TKV33 TAZ10:TAZ33 SRD10:SRD33 SHH10:SHH33 RXL10:RXL33 RNP10:RNP33 RDT10:RDT33 QTX10:QTX33 QKB10:QKB33 QAF10:QAF33 PQJ10:PQJ33 PGN10:PGN33 OWR10:OWR33 OMV10:OMV33 OCZ10:OCZ33 NTD10:NTD33 NJH10:NJH33 MZL10:MZL33 MPP10:MPP33 MFT10:MFT33 LVX10:LVX33 LMB10:LMB33 LCF10:LCF33 KSJ10:KSJ33 KIN10:KIN33 JYR10:JYR33 JOV10:JOV33 JEZ10:JEZ33 IVD10:IVD33 ILH10:ILH33 IBL10:IBL33 HRP10:HRP33 HHT10:HHT33 GXX10:GXX33 GOB10:GOB33 GEF10:GEF33 FUJ10:FUJ33 FKN10:FKN33 FAR10:FAR33 EQV10:EQV33 EGZ10:EGZ33 DXD10:DXD33 DNH10:DNH33 DDL10:DDL33 CTP10:CTP33 CJT10:CJT33 BZX10:BZX33 BQB10:BQB33 BGF10:BGF33 AWJ10:AWJ33 AMN10:AMN33 ACR10:ACR33 SV10:SV33 IZ10:IZ33 WVL983064:WVL983073 WVL983079 WLP983079 WBT983079 VRX983079 VIB983079 UYF983079 UOJ983079 UEN983079 TUR983079 TKV983079 TAZ983079 SRD983079 SHH983079 RXL983079 RNP983079 RDT983079 QTX983079 QKB983079 QAF983079 PQJ983079 PGN983079 OWR983079 OMV983079 OCZ983079 NTD983079 NJH983079 MZL983079 MPP983079 MFT983079 LVX983079 LMB983079 LCF983079 KSJ983079 KIN983079 JYR983079 JOV983079 JEZ983079 IVD983079 ILH983079 IBL983079 HRP983079 HHT983079 GXX983079 GOB983079 GEF983079 FUJ983079 FKN983079 FAR983079 EQV983079 EGZ983079 DXD983079 DNH983079 DDL983079 CTP983079 CJT983079 BZX983079 BQB983079 BGF983079 AWJ983079 AMN983079 ACR983079 SV983079 IZ983079 D983068 WVL917543 WLP917543 WBT917543 VRX917543 VIB917543 UYF917543 UOJ917543 UEN917543 TUR917543 TKV917543 TAZ917543 SRD917543 SHH917543 RXL917543 RNP917543 RDT917543 QTX917543 QKB917543 QAF917543 PQJ917543 PGN917543 OWR917543 OMV917543 OCZ917543 NTD917543 NJH917543 MZL917543 MPP917543 MFT917543 LVX917543 LMB917543 LCF917543 KSJ917543 KIN917543 JYR917543 JOV917543 JEZ917543 IVD917543 ILH917543 IBL917543 HRP917543 HHT917543 GXX917543 GOB917543 GEF917543 FUJ917543 FKN917543 FAR917543 EQV917543 EGZ917543 DXD917543 DNH917543 DDL917543 CTP917543 CJT917543 BZX917543 BQB917543 BGF917543 AWJ917543 AMN917543 ACR917543 SV917543 IZ917543 D917532 WVL852007 WLP852007 WBT852007 VRX852007 VIB852007 UYF852007 UOJ852007 UEN852007 TUR852007 TKV852007 TAZ852007 SRD852007 SHH852007 RXL852007 RNP852007 RDT852007 QTX852007 QKB852007 QAF852007 PQJ852007 PGN852007 OWR852007 OMV852007 OCZ852007 NTD852007 NJH852007 MZL852007 MPP852007 MFT852007 LVX852007 LMB852007 LCF852007 KSJ852007 KIN852007 JYR852007 JOV852007 JEZ852007 IVD852007 ILH852007 IBL852007 HRP852007 HHT852007 GXX852007 GOB852007 GEF852007 FUJ852007 FKN852007 FAR852007 EQV852007 EGZ852007 DXD852007 DNH852007 DDL852007 CTP852007 CJT852007 BZX852007 BQB852007 BGF852007 AWJ852007 AMN852007 ACR852007 SV852007 IZ852007 D851996 WVL786471 WLP786471 WBT786471 VRX786471 VIB786471 UYF786471 UOJ786471 UEN786471 TUR786471 TKV786471 TAZ786471 SRD786471 SHH786471 RXL786471 RNP786471 RDT786471 QTX786471 QKB786471 QAF786471 PQJ786471 PGN786471 OWR786471 OMV786471 OCZ786471 NTD786471 NJH786471 MZL786471 MPP786471 MFT786471 LVX786471 LMB786471 LCF786471 KSJ786471 KIN786471 JYR786471 JOV786471 JEZ786471 IVD786471 ILH786471 IBL786471 HRP786471 HHT786471 GXX786471 GOB786471 GEF786471 FUJ786471 FKN786471 FAR786471 EQV786471 EGZ786471 DXD786471 DNH786471 DDL786471 CTP786471 CJT786471 BZX786471 BQB786471 BGF786471 AWJ786471 AMN786471 ACR786471 SV786471 IZ786471 D786460 WVL720935 WLP720935 WBT720935 VRX720935 VIB720935 UYF720935 UOJ720935 UEN720935 TUR720935 TKV720935 TAZ720935 SRD720935 SHH720935 RXL720935 RNP720935 RDT720935 QTX720935 QKB720935 QAF720935 PQJ720935 PGN720935 OWR720935 OMV720935 OCZ720935 NTD720935 NJH720935 MZL720935 MPP720935 MFT720935 LVX720935 LMB720935 LCF720935 KSJ720935 KIN720935 JYR720935 JOV720935 JEZ720935 IVD720935 ILH720935 IBL720935 HRP720935 HHT720935 GXX720935 GOB720935 GEF720935 FUJ720935 FKN720935 FAR720935 EQV720935 EGZ720935 DXD720935 DNH720935 DDL720935 CTP720935 CJT720935 BZX720935 BQB720935 BGF720935 AWJ720935 AMN720935 ACR720935 SV720935 IZ720935 D720924 WVL655399 WLP655399 WBT655399 VRX655399 VIB655399 UYF655399 UOJ655399 UEN655399 TUR655399 TKV655399 TAZ655399 SRD655399 SHH655399 RXL655399 RNP655399 RDT655399 QTX655399 QKB655399 QAF655399 PQJ655399 PGN655399 OWR655399 OMV655399 OCZ655399 NTD655399 NJH655399 MZL655399 MPP655399 MFT655399 LVX655399 LMB655399 LCF655399 KSJ655399 KIN655399 JYR655399 JOV655399 JEZ655399 IVD655399 ILH655399 IBL655399 HRP655399 HHT655399 GXX655399 GOB655399 GEF655399 FUJ655399 FKN655399 FAR655399 EQV655399 EGZ655399 DXD655399 DNH655399 DDL655399 CTP655399 CJT655399 BZX655399 BQB655399 BGF655399 AWJ655399 AMN655399 ACR655399 SV655399 IZ655399 D655388 WVL589863 WLP589863 WBT589863 VRX589863 VIB589863 UYF589863 UOJ589863 UEN589863 TUR589863 TKV589863 TAZ589863 SRD589863 SHH589863 RXL589863 RNP589863 RDT589863 QTX589863 QKB589863 QAF589863 PQJ589863 PGN589863 OWR589863 OMV589863 OCZ589863 NTD589863 NJH589863 MZL589863 MPP589863 MFT589863 LVX589863 LMB589863 LCF589863 KSJ589863 KIN589863 JYR589863 JOV589863 JEZ589863 IVD589863 ILH589863 IBL589863 HRP589863 HHT589863 GXX589863 GOB589863 GEF589863 FUJ589863 FKN589863 FAR589863 EQV589863 EGZ589863 DXD589863 DNH589863 DDL589863 CTP589863 CJT589863 BZX589863 BQB589863 BGF589863 AWJ589863 AMN589863 ACR589863 SV589863 IZ589863 D589852 WVL524327 WLP524327 WBT524327 VRX524327 VIB524327 UYF524327 UOJ524327 UEN524327 TUR524327 TKV524327 TAZ524327 SRD524327 SHH524327 RXL524327 RNP524327 RDT524327 QTX524327 QKB524327 QAF524327 PQJ524327 PGN524327 OWR524327 OMV524327 OCZ524327 NTD524327 NJH524327 MZL524327 MPP524327 MFT524327 LVX524327 LMB524327 LCF524327 KSJ524327 KIN524327 JYR524327 JOV524327 JEZ524327 IVD524327 ILH524327 IBL524327 HRP524327 HHT524327 GXX524327 GOB524327 GEF524327 FUJ524327 FKN524327 FAR524327 EQV524327 EGZ524327 DXD524327 DNH524327 DDL524327 CTP524327 CJT524327 BZX524327 BQB524327 BGF524327 AWJ524327 AMN524327 ACR524327 SV524327 IZ524327 D524316 WVL458791 WLP458791 WBT458791 VRX458791 VIB458791 UYF458791 UOJ458791 UEN458791 TUR458791 TKV458791 TAZ458791 SRD458791 SHH458791 RXL458791 RNP458791 RDT458791 QTX458791 QKB458791 QAF458791 PQJ458791 PGN458791 OWR458791 OMV458791 OCZ458791 NTD458791 NJH458791 MZL458791 MPP458791 MFT458791 LVX458791 LMB458791 LCF458791 KSJ458791 KIN458791 JYR458791 JOV458791 JEZ458791 IVD458791 ILH458791 IBL458791 HRP458791 HHT458791 GXX458791 GOB458791 GEF458791 FUJ458791 FKN458791 FAR458791 EQV458791 EGZ458791 DXD458791 DNH458791 DDL458791 CTP458791 CJT458791 BZX458791 BQB458791 BGF458791 AWJ458791 AMN458791 ACR458791 SV458791 IZ458791 D458780 WVL393255 WLP393255 WBT393255 VRX393255 VIB393255 UYF393255 UOJ393255 UEN393255 TUR393255 TKV393255 TAZ393255 SRD393255 SHH393255 RXL393255 RNP393255 RDT393255 QTX393255 QKB393255 QAF393255 PQJ393255 PGN393255 OWR393255 OMV393255 OCZ393255 NTD393255 NJH393255 MZL393255 MPP393255 MFT393255 LVX393255 LMB393255 LCF393255 KSJ393255 KIN393255 JYR393255 JOV393255 JEZ393255 IVD393255 ILH393255 IBL393255 HRP393255 HHT393255 GXX393255 GOB393255 GEF393255 FUJ393255 FKN393255 FAR393255 EQV393255 EGZ393255 DXD393255 DNH393255 DDL393255 CTP393255 CJT393255 BZX393255 BQB393255 BGF393255 AWJ393255 AMN393255 ACR393255 SV393255 IZ393255 D393244 WVL327719 WLP327719 WBT327719 VRX327719 VIB327719 UYF327719 UOJ327719 UEN327719 TUR327719 TKV327719 TAZ327719 SRD327719 SHH327719 RXL327719 RNP327719 RDT327719 QTX327719 QKB327719 QAF327719 PQJ327719 PGN327719 OWR327719 OMV327719 OCZ327719 NTD327719 NJH327719 MZL327719 MPP327719 MFT327719 LVX327719 LMB327719 LCF327719 KSJ327719 KIN327719 JYR327719 JOV327719 JEZ327719 IVD327719 ILH327719 IBL327719 HRP327719 HHT327719 GXX327719 GOB327719 GEF327719 FUJ327719 FKN327719 FAR327719 EQV327719 EGZ327719 DXD327719 DNH327719 DDL327719 CTP327719 CJT327719 BZX327719 BQB327719 BGF327719 AWJ327719 AMN327719 ACR327719 SV327719 IZ327719 D327708 WVL262183 WLP262183 WBT262183 VRX262183 VIB262183 UYF262183 UOJ262183 UEN262183 TUR262183 TKV262183 TAZ262183 SRD262183 SHH262183 RXL262183 RNP262183 RDT262183 QTX262183 QKB262183 QAF262183 PQJ262183 PGN262183 OWR262183 OMV262183 OCZ262183 NTD262183 NJH262183 MZL262183 MPP262183 MFT262183 LVX262183 LMB262183 LCF262183 KSJ262183 KIN262183 JYR262183 JOV262183 JEZ262183 IVD262183 ILH262183 IBL262183 HRP262183 HHT262183 GXX262183 GOB262183 GEF262183 FUJ262183 FKN262183 FAR262183 EQV262183 EGZ262183 DXD262183 DNH262183 DDL262183 CTP262183 CJT262183 BZX262183 BQB262183 BGF262183 AWJ262183 AMN262183 ACR262183 SV262183 IZ262183 D262172 WVL196647 WLP196647 WBT196647 VRX196647 VIB196647 UYF196647 UOJ196647 UEN196647 TUR196647 TKV196647 TAZ196647 SRD196647 SHH196647 RXL196647 RNP196647 RDT196647 QTX196647 QKB196647 QAF196647 PQJ196647 PGN196647 OWR196647 OMV196647 OCZ196647 NTD196647 NJH196647 MZL196647 MPP196647 MFT196647 LVX196647 LMB196647 LCF196647 KSJ196647 KIN196647 JYR196647 JOV196647 JEZ196647 IVD196647 ILH196647 IBL196647 HRP196647 HHT196647 GXX196647 GOB196647 GEF196647 FUJ196647 FKN196647 FAR196647 EQV196647 EGZ196647 DXD196647 DNH196647 DDL196647 CTP196647 CJT196647 BZX196647 BQB196647 BGF196647 AWJ196647 AMN196647 ACR196647 SV196647 IZ196647 D196636 WVL131111 WLP131111 WBT131111 VRX131111 VIB131111 UYF131111 UOJ131111 UEN131111 TUR131111 TKV131111 TAZ131111 SRD131111 SHH131111 RXL131111 RNP131111 RDT131111 QTX131111 QKB131111 QAF131111 PQJ131111 PGN131111 OWR131111 OMV131111 OCZ131111 NTD131111 NJH131111 MZL131111 MPP131111 MFT131111 LVX131111 LMB131111 LCF131111 KSJ131111 KIN131111 JYR131111 JOV131111 JEZ131111 IVD131111 ILH131111 IBL131111 HRP131111 HHT131111 GXX131111 GOB131111 GEF131111 FUJ131111 FKN131111 FAR131111 EQV131111 EGZ131111 DXD131111 DNH131111 DDL131111 CTP131111 CJT131111 BZX131111 BQB131111 BGF131111 AWJ131111 AMN131111 ACR131111 SV131111 IZ131111 D131100 WVL65575 WLP65575 WBT65575 VRX65575 VIB65575 UYF65575 UOJ65575 UEN65575 TUR65575 TKV65575 TAZ65575 SRD65575 SHH65575 RXL65575 RNP65575 RDT65575 QTX65575 QKB65575 QAF65575 PQJ65575 PGN65575 OWR65575 OMV65575 OCZ65575 NTD65575 NJH65575 MZL65575 MPP65575 MFT65575 LVX65575 LMB65575 LCF65575 KSJ65575 KIN65575 JYR65575 JOV65575 JEZ65575 IVD65575 ILH65575 IBL65575 HRP65575 HHT65575 GXX65575 GOB65575 GEF65575 FUJ65575 FKN65575 FAR65575 EQV65575 EGZ65575 DXD65575 DNH65575 DDL65575 CTP65575 CJT65575 BZX65575 BQB65575 BGF65575 AWJ65575 AMN65575 ACR65575 SV65575 IZ65575 D65564 WVL39 WLP39 WBT39 VRX39 VIB39 UYF39 UOJ39 UEN39 TUR39 TKV39 TAZ39 SRD39 SHH39 RXL39 RNP39 RDT39 QTX39 QKB39 QAF39 PQJ39 PGN39 OWR39 OMV39 OCZ39 NTD39 NJH39 MZL39 MPP39 MFT39 LVX39 LMB39 LCF39 KSJ39 KIN39 JYR39 JOV39 JEZ39 IVD39 ILH39 IBL39 HRP39 HHT39 GXX39 GOB39 GEF39 FUJ39 FKN39 FAR39 EQV39 EGZ39 DXD39 DNH39 DDL39 CTP39 CJT39 BZX39 BQB39 BGF39 AWJ39 AMN39 ACR39 SV39 IZ39 WLP983064:WLP983073 WVL983082:WVL983096 WLP983082:WLP983096 WBT983082:WBT983096 VRX983082:VRX983096 VIB983082:VIB983096 UYF983082:UYF983096 UOJ983082:UOJ983096 UEN983082:UEN983096 TUR983082:TUR983096 TKV983082:TKV983096 TAZ983082:TAZ983096 SRD983082:SRD983096 SHH983082:SHH983096 RXL983082:RXL983096 RNP983082:RNP983096 RDT983082:RDT983096 QTX983082:QTX983096 QKB983082:QKB983096 QAF983082:QAF983096 PQJ983082:PQJ983096 PGN983082:PGN983096 OWR983082:OWR983096 OMV983082:OMV983096 OCZ983082:OCZ983096 NTD983082:NTD983096 NJH983082:NJH983096 MZL983082:MZL983096 MPP983082:MPP983096 MFT983082:MFT983096 LVX983082:LVX983096 LMB983082:LMB983096 LCF983082:LCF983096 KSJ983082:KSJ983096 KIN983082:KIN983096 JYR983082:JYR983096 JOV983082:JOV983096 JEZ983082:JEZ983096 IVD983082:IVD983096 ILH983082:ILH983096 IBL983082:IBL983096 HRP983082:HRP983096 HHT983082:HHT983096 GXX983082:GXX983096 GOB983082:GOB983096 GEF983082:GEF983096 FUJ983082:FUJ983096 FKN983082:FKN983096 FAR983082:FAR983096 EQV983082:EQV983096 EGZ983082:EGZ983096 DXD983082:DXD983096 DNH983082:DNH983096 DDL983082:DDL983096 CTP983082:CTP983096 CJT983082:CJT983096 BZX983082:BZX983096 BQB983082:BQB983096 BGF983082:BGF983096 AWJ983082:AWJ983096 AMN983082:AMN983096 ACR983082:ACR983096 SV983082:SV983096 IZ983082:IZ983096 D983071:D983085 WVL917546:WVL917560 WLP917546:WLP917560 WBT917546:WBT917560 VRX917546:VRX917560 VIB917546:VIB917560 UYF917546:UYF917560 UOJ917546:UOJ917560 UEN917546:UEN917560 TUR917546:TUR917560 TKV917546:TKV917560 TAZ917546:TAZ917560 SRD917546:SRD917560 SHH917546:SHH917560 RXL917546:RXL917560 RNP917546:RNP917560 RDT917546:RDT917560 QTX917546:QTX917560 QKB917546:QKB917560 QAF917546:QAF917560 PQJ917546:PQJ917560 PGN917546:PGN917560 OWR917546:OWR917560 OMV917546:OMV917560 OCZ917546:OCZ917560 NTD917546:NTD917560 NJH917546:NJH917560 MZL917546:MZL917560 MPP917546:MPP917560 MFT917546:MFT917560 LVX917546:LVX917560 LMB917546:LMB917560 LCF917546:LCF917560 KSJ917546:KSJ917560 KIN917546:KIN917560 JYR917546:JYR917560 JOV917546:JOV917560 JEZ917546:JEZ917560 IVD917546:IVD917560 ILH917546:ILH917560 IBL917546:IBL917560 HRP917546:HRP917560 HHT917546:HHT917560 GXX917546:GXX917560 GOB917546:GOB917560 GEF917546:GEF917560 FUJ917546:FUJ917560 FKN917546:FKN917560 FAR917546:FAR917560 EQV917546:EQV917560 EGZ917546:EGZ917560 DXD917546:DXD917560 DNH917546:DNH917560 DDL917546:DDL917560 CTP917546:CTP917560 CJT917546:CJT917560 BZX917546:BZX917560 BQB917546:BQB917560 BGF917546:BGF917560 AWJ917546:AWJ917560 AMN917546:AMN917560 ACR917546:ACR917560 SV917546:SV917560 IZ917546:IZ917560 D917535:D917549 WVL852010:WVL852024 WLP852010:WLP852024 WBT852010:WBT852024 VRX852010:VRX852024 VIB852010:VIB852024 UYF852010:UYF852024 UOJ852010:UOJ852024 UEN852010:UEN852024 TUR852010:TUR852024 TKV852010:TKV852024 TAZ852010:TAZ852024 SRD852010:SRD852024 SHH852010:SHH852024 RXL852010:RXL852024 RNP852010:RNP852024 RDT852010:RDT852024 QTX852010:QTX852024 QKB852010:QKB852024 QAF852010:QAF852024 PQJ852010:PQJ852024 PGN852010:PGN852024 OWR852010:OWR852024 OMV852010:OMV852024 OCZ852010:OCZ852024 NTD852010:NTD852024 NJH852010:NJH852024 MZL852010:MZL852024 MPP852010:MPP852024 MFT852010:MFT852024 LVX852010:LVX852024 LMB852010:LMB852024 LCF852010:LCF852024 KSJ852010:KSJ852024 KIN852010:KIN852024 JYR852010:JYR852024 JOV852010:JOV852024 JEZ852010:JEZ852024 IVD852010:IVD852024 ILH852010:ILH852024 IBL852010:IBL852024 HRP852010:HRP852024 HHT852010:HHT852024 GXX852010:GXX852024 GOB852010:GOB852024 GEF852010:GEF852024 FUJ852010:FUJ852024 FKN852010:FKN852024 FAR852010:FAR852024 EQV852010:EQV852024 EGZ852010:EGZ852024 DXD852010:DXD852024 DNH852010:DNH852024 DDL852010:DDL852024 CTP852010:CTP852024 CJT852010:CJT852024 BZX852010:BZX852024 BQB852010:BQB852024 BGF852010:BGF852024 AWJ852010:AWJ852024 AMN852010:AMN852024 ACR852010:ACR852024 SV852010:SV852024 IZ852010:IZ852024 D851999:D852013 WVL786474:WVL786488 WLP786474:WLP786488 WBT786474:WBT786488 VRX786474:VRX786488 VIB786474:VIB786488 UYF786474:UYF786488 UOJ786474:UOJ786488 UEN786474:UEN786488 TUR786474:TUR786488 TKV786474:TKV786488 TAZ786474:TAZ786488 SRD786474:SRD786488 SHH786474:SHH786488 RXL786474:RXL786488 RNP786474:RNP786488 RDT786474:RDT786488 QTX786474:QTX786488 QKB786474:QKB786488 QAF786474:QAF786488 PQJ786474:PQJ786488 PGN786474:PGN786488 OWR786474:OWR786488 OMV786474:OMV786488 OCZ786474:OCZ786488 NTD786474:NTD786488 NJH786474:NJH786488 MZL786474:MZL786488 MPP786474:MPP786488 MFT786474:MFT786488 LVX786474:LVX786488 LMB786474:LMB786488 LCF786474:LCF786488 KSJ786474:KSJ786488 KIN786474:KIN786488 JYR786474:JYR786488 JOV786474:JOV786488 JEZ786474:JEZ786488 IVD786474:IVD786488 ILH786474:ILH786488 IBL786474:IBL786488 HRP786474:HRP786488 HHT786474:HHT786488 GXX786474:GXX786488 GOB786474:GOB786488 GEF786474:GEF786488 FUJ786474:FUJ786488 FKN786474:FKN786488 FAR786474:FAR786488 EQV786474:EQV786488 EGZ786474:EGZ786488 DXD786474:DXD786488 DNH786474:DNH786488 DDL786474:DDL786488 CTP786474:CTP786488 CJT786474:CJT786488 BZX786474:BZX786488 BQB786474:BQB786488 BGF786474:BGF786488 AWJ786474:AWJ786488 AMN786474:AMN786488 ACR786474:ACR786488 SV786474:SV786488 IZ786474:IZ786488 D786463:D786477 WVL720938:WVL720952 WLP720938:WLP720952 WBT720938:WBT720952 VRX720938:VRX720952 VIB720938:VIB720952 UYF720938:UYF720952 UOJ720938:UOJ720952 UEN720938:UEN720952 TUR720938:TUR720952 TKV720938:TKV720952 TAZ720938:TAZ720952 SRD720938:SRD720952 SHH720938:SHH720952 RXL720938:RXL720952 RNP720938:RNP720952 RDT720938:RDT720952 QTX720938:QTX720952 QKB720938:QKB720952 QAF720938:QAF720952 PQJ720938:PQJ720952 PGN720938:PGN720952 OWR720938:OWR720952 OMV720938:OMV720952 OCZ720938:OCZ720952 NTD720938:NTD720952 NJH720938:NJH720952 MZL720938:MZL720952 MPP720938:MPP720952 MFT720938:MFT720952 LVX720938:LVX720952 LMB720938:LMB720952 LCF720938:LCF720952 KSJ720938:KSJ720952 KIN720938:KIN720952 JYR720938:JYR720952 JOV720938:JOV720952 JEZ720938:JEZ720952 IVD720938:IVD720952 ILH720938:ILH720952 IBL720938:IBL720952 HRP720938:HRP720952 HHT720938:HHT720952 GXX720938:GXX720952 GOB720938:GOB720952 GEF720938:GEF720952 FUJ720938:FUJ720952 FKN720938:FKN720952 FAR720938:FAR720952 EQV720938:EQV720952 EGZ720938:EGZ720952 DXD720938:DXD720952 DNH720938:DNH720952 DDL720938:DDL720952 CTP720938:CTP720952 CJT720938:CJT720952 BZX720938:BZX720952 BQB720938:BQB720952 BGF720938:BGF720952 AWJ720938:AWJ720952 AMN720938:AMN720952 ACR720938:ACR720952 SV720938:SV720952 IZ720938:IZ720952 D720927:D720941 WVL655402:WVL655416 WLP655402:WLP655416 WBT655402:WBT655416 VRX655402:VRX655416 VIB655402:VIB655416 UYF655402:UYF655416 UOJ655402:UOJ655416 UEN655402:UEN655416 TUR655402:TUR655416 TKV655402:TKV655416 TAZ655402:TAZ655416 SRD655402:SRD655416 SHH655402:SHH655416 RXL655402:RXL655416 RNP655402:RNP655416 RDT655402:RDT655416 QTX655402:QTX655416 QKB655402:QKB655416 QAF655402:QAF655416 PQJ655402:PQJ655416 PGN655402:PGN655416 OWR655402:OWR655416 OMV655402:OMV655416 OCZ655402:OCZ655416 NTD655402:NTD655416 NJH655402:NJH655416 MZL655402:MZL655416 MPP655402:MPP655416 MFT655402:MFT655416 LVX655402:LVX655416 LMB655402:LMB655416 LCF655402:LCF655416 KSJ655402:KSJ655416 KIN655402:KIN655416 JYR655402:JYR655416 JOV655402:JOV655416 JEZ655402:JEZ655416 IVD655402:IVD655416 ILH655402:ILH655416 IBL655402:IBL655416 HRP655402:HRP655416 HHT655402:HHT655416 GXX655402:GXX655416 GOB655402:GOB655416 GEF655402:GEF655416 FUJ655402:FUJ655416 FKN655402:FKN655416 FAR655402:FAR655416 EQV655402:EQV655416 EGZ655402:EGZ655416 DXD655402:DXD655416 DNH655402:DNH655416 DDL655402:DDL655416 CTP655402:CTP655416 CJT655402:CJT655416 BZX655402:BZX655416 BQB655402:BQB655416 BGF655402:BGF655416 AWJ655402:AWJ655416 AMN655402:AMN655416 ACR655402:ACR655416 SV655402:SV655416 IZ655402:IZ655416 D655391:D655405 WVL589866:WVL589880 WLP589866:WLP589880 WBT589866:WBT589880 VRX589866:VRX589880 VIB589866:VIB589880 UYF589866:UYF589880 UOJ589866:UOJ589880 UEN589866:UEN589880 TUR589866:TUR589880 TKV589866:TKV589880 TAZ589866:TAZ589880 SRD589866:SRD589880 SHH589866:SHH589880 RXL589866:RXL589880 RNP589866:RNP589880 RDT589866:RDT589880 QTX589866:QTX589880 QKB589866:QKB589880 QAF589866:QAF589880 PQJ589866:PQJ589880 PGN589866:PGN589880 OWR589866:OWR589880 OMV589866:OMV589880 OCZ589866:OCZ589880 NTD589866:NTD589880 NJH589866:NJH589880 MZL589866:MZL589880 MPP589866:MPP589880 MFT589866:MFT589880 LVX589866:LVX589880 LMB589866:LMB589880 LCF589866:LCF589880 KSJ589866:KSJ589880 KIN589866:KIN589880 JYR589866:JYR589880 JOV589866:JOV589880 JEZ589866:JEZ589880 IVD589866:IVD589880 ILH589866:ILH589880 IBL589866:IBL589880 HRP589866:HRP589880 HHT589866:HHT589880 GXX589866:GXX589880 GOB589866:GOB589880 GEF589866:GEF589880 FUJ589866:FUJ589880 FKN589866:FKN589880 FAR589866:FAR589880 EQV589866:EQV589880 EGZ589866:EGZ589880 DXD589866:DXD589880 DNH589866:DNH589880 DDL589866:DDL589880 CTP589866:CTP589880 CJT589866:CJT589880 BZX589866:BZX589880 BQB589866:BQB589880 BGF589866:BGF589880 AWJ589866:AWJ589880 AMN589866:AMN589880 ACR589866:ACR589880 SV589866:SV589880 IZ589866:IZ589880 D589855:D589869 WVL524330:WVL524344 WLP524330:WLP524344 WBT524330:WBT524344 VRX524330:VRX524344 VIB524330:VIB524344 UYF524330:UYF524344 UOJ524330:UOJ524344 UEN524330:UEN524344 TUR524330:TUR524344 TKV524330:TKV524344 TAZ524330:TAZ524344 SRD524330:SRD524344 SHH524330:SHH524344 RXL524330:RXL524344 RNP524330:RNP524344 RDT524330:RDT524344 QTX524330:QTX524344 QKB524330:QKB524344 QAF524330:QAF524344 PQJ524330:PQJ524344 PGN524330:PGN524344 OWR524330:OWR524344 OMV524330:OMV524344 OCZ524330:OCZ524344 NTD524330:NTD524344 NJH524330:NJH524344 MZL524330:MZL524344 MPP524330:MPP524344 MFT524330:MFT524344 LVX524330:LVX524344 LMB524330:LMB524344 LCF524330:LCF524344 KSJ524330:KSJ524344 KIN524330:KIN524344 JYR524330:JYR524344 JOV524330:JOV524344 JEZ524330:JEZ524344 IVD524330:IVD524344 ILH524330:ILH524344 IBL524330:IBL524344 HRP524330:HRP524344 HHT524330:HHT524344 GXX524330:GXX524344 GOB524330:GOB524344 GEF524330:GEF524344 FUJ524330:FUJ524344 FKN524330:FKN524344 FAR524330:FAR524344 EQV524330:EQV524344 EGZ524330:EGZ524344 DXD524330:DXD524344 DNH524330:DNH524344 DDL524330:DDL524344 CTP524330:CTP524344 CJT524330:CJT524344 BZX524330:BZX524344 BQB524330:BQB524344 BGF524330:BGF524344 AWJ524330:AWJ524344 AMN524330:AMN524344 ACR524330:ACR524344 SV524330:SV524344 IZ524330:IZ524344 D524319:D524333 WVL458794:WVL458808 WLP458794:WLP458808 WBT458794:WBT458808 VRX458794:VRX458808 VIB458794:VIB458808 UYF458794:UYF458808 UOJ458794:UOJ458808 UEN458794:UEN458808 TUR458794:TUR458808 TKV458794:TKV458808 TAZ458794:TAZ458808 SRD458794:SRD458808 SHH458794:SHH458808 RXL458794:RXL458808 RNP458794:RNP458808 RDT458794:RDT458808 QTX458794:QTX458808 QKB458794:QKB458808 QAF458794:QAF458808 PQJ458794:PQJ458808 PGN458794:PGN458808 OWR458794:OWR458808 OMV458794:OMV458808 OCZ458794:OCZ458808 NTD458794:NTD458808 NJH458794:NJH458808 MZL458794:MZL458808 MPP458794:MPP458808 MFT458794:MFT458808 LVX458794:LVX458808 LMB458794:LMB458808 LCF458794:LCF458808 KSJ458794:KSJ458808 KIN458794:KIN458808 JYR458794:JYR458808 JOV458794:JOV458808 JEZ458794:JEZ458808 IVD458794:IVD458808 ILH458794:ILH458808 IBL458794:IBL458808 HRP458794:HRP458808 HHT458794:HHT458808 GXX458794:GXX458808 GOB458794:GOB458808 GEF458794:GEF458808 FUJ458794:FUJ458808 FKN458794:FKN458808 FAR458794:FAR458808 EQV458794:EQV458808 EGZ458794:EGZ458808 DXD458794:DXD458808 DNH458794:DNH458808 DDL458794:DDL458808 CTP458794:CTP458808 CJT458794:CJT458808 BZX458794:BZX458808 BQB458794:BQB458808 BGF458794:BGF458808 AWJ458794:AWJ458808 AMN458794:AMN458808 ACR458794:ACR458808 SV458794:SV458808 IZ458794:IZ458808 D458783:D458797 WVL393258:WVL393272 WLP393258:WLP393272 WBT393258:WBT393272 VRX393258:VRX393272 VIB393258:VIB393272 UYF393258:UYF393272 UOJ393258:UOJ393272 UEN393258:UEN393272 TUR393258:TUR393272 TKV393258:TKV393272 TAZ393258:TAZ393272 SRD393258:SRD393272 SHH393258:SHH393272 RXL393258:RXL393272 RNP393258:RNP393272 RDT393258:RDT393272 QTX393258:QTX393272 QKB393258:QKB393272 QAF393258:QAF393272 PQJ393258:PQJ393272 PGN393258:PGN393272 OWR393258:OWR393272 OMV393258:OMV393272 OCZ393258:OCZ393272 NTD393258:NTD393272 NJH393258:NJH393272 MZL393258:MZL393272 MPP393258:MPP393272 MFT393258:MFT393272 LVX393258:LVX393272 LMB393258:LMB393272 LCF393258:LCF393272 KSJ393258:KSJ393272 KIN393258:KIN393272 JYR393258:JYR393272 JOV393258:JOV393272 JEZ393258:JEZ393272 IVD393258:IVD393272 ILH393258:ILH393272 IBL393258:IBL393272 HRP393258:HRP393272 HHT393258:HHT393272 GXX393258:GXX393272 GOB393258:GOB393272 GEF393258:GEF393272 FUJ393258:FUJ393272 FKN393258:FKN393272 FAR393258:FAR393272 EQV393258:EQV393272 EGZ393258:EGZ393272 DXD393258:DXD393272 DNH393258:DNH393272 DDL393258:DDL393272 CTP393258:CTP393272 CJT393258:CJT393272 BZX393258:BZX393272 BQB393258:BQB393272 BGF393258:BGF393272 AWJ393258:AWJ393272 AMN393258:AMN393272 ACR393258:ACR393272 SV393258:SV393272 IZ393258:IZ393272 D393247:D393261 WVL327722:WVL327736 WLP327722:WLP327736 WBT327722:WBT327736 VRX327722:VRX327736 VIB327722:VIB327736 UYF327722:UYF327736 UOJ327722:UOJ327736 UEN327722:UEN327736 TUR327722:TUR327736 TKV327722:TKV327736 TAZ327722:TAZ327736 SRD327722:SRD327736 SHH327722:SHH327736 RXL327722:RXL327736 RNP327722:RNP327736 RDT327722:RDT327736 QTX327722:QTX327736 QKB327722:QKB327736 QAF327722:QAF327736 PQJ327722:PQJ327736 PGN327722:PGN327736 OWR327722:OWR327736 OMV327722:OMV327736 OCZ327722:OCZ327736 NTD327722:NTD327736 NJH327722:NJH327736 MZL327722:MZL327736 MPP327722:MPP327736 MFT327722:MFT327736 LVX327722:LVX327736 LMB327722:LMB327736 LCF327722:LCF327736 KSJ327722:KSJ327736 KIN327722:KIN327736 JYR327722:JYR327736 JOV327722:JOV327736 JEZ327722:JEZ327736 IVD327722:IVD327736 ILH327722:ILH327736 IBL327722:IBL327736 HRP327722:HRP327736 HHT327722:HHT327736 GXX327722:GXX327736 GOB327722:GOB327736 GEF327722:GEF327736 FUJ327722:FUJ327736 FKN327722:FKN327736 FAR327722:FAR327736 EQV327722:EQV327736 EGZ327722:EGZ327736 DXD327722:DXD327736 DNH327722:DNH327736 DDL327722:DDL327736 CTP327722:CTP327736 CJT327722:CJT327736 BZX327722:BZX327736 BQB327722:BQB327736 BGF327722:BGF327736 AWJ327722:AWJ327736 AMN327722:AMN327736 ACR327722:ACR327736 SV327722:SV327736 IZ327722:IZ327736 D327711:D327725 WVL262186:WVL262200 WLP262186:WLP262200 WBT262186:WBT262200 VRX262186:VRX262200 VIB262186:VIB262200 UYF262186:UYF262200 UOJ262186:UOJ262200 UEN262186:UEN262200 TUR262186:TUR262200 TKV262186:TKV262200 TAZ262186:TAZ262200 SRD262186:SRD262200 SHH262186:SHH262200 RXL262186:RXL262200 RNP262186:RNP262200 RDT262186:RDT262200 QTX262186:QTX262200 QKB262186:QKB262200 QAF262186:QAF262200 PQJ262186:PQJ262200 PGN262186:PGN262200 OWR262186:OWR262200 OMV262186:OMV262200 OCZ262186:OCZ262200 NTD262186:NTD262200 NJH262186:NJH262200 MZL262186:MZL262200 MPP262186:MPP262200 MFT262186:MFT262200 LVX262186:LVX262200 LMB262186:LMB262200 LCF262186:LCF262200 KSJ262186:KSJ262200 KIN262186:KIN262200 JYR262186:JYR262200 JOV262186:JOV262200 JEZ262186:JEZ262200 IVD262186:IVD262200 ILH262186:ILH262200 IBL262186:IBL262200 HRP262186:HRP262200 HHT262186:HHT262200 GXX262186:GXX262200 GOB262186:GOB262200 GEF262186:GEF262200 FUJ262186:FUJ262200 FKN262186:FKN262200 FAR262186:FAR262200 EQV262186:EQV262200 EGZ262186:EGZ262200 DXD262186:DXD262200 DNH262186:DNH262200 DDL262186:DDL262200 CTP262186:CTP262200 CJT262186:CJT262200 BZX262186:BZX262200 BQB262186:BQB262200 BGF262186:BGF262200 AWJ262186:AWJ262200 AMN262186:AMN262200 ACR262186:ACR262200 SV262186:SV262200 IZ262186:IZ262200 D262175:D262189 WVL196650:WVL196664 WLP196650:WLP196664 WBT196650:WBT196664 VRX196650:VRX196664 VIB196650:VIB196664 UYF196650:UYF196664 UOJ196650:UOJ196664 UEN196650:UEN196664 TUR196650:TUR196664 TKV196650:TKV196664 TAZ196650:TAZ196664 SRD196650:SRD196664 SHH196650:SHH196664 RXL196650:RXL196664 RNP196650:RNP196664 RDT196650:RDT196664 QTX196650:QTX196664 QKB196650:QKB196664 QAF196650:QAF196664 PQJ196650:PQJ196664 PGN196650:PGN196664 OWR196650:OWR196664 OMV196650:OMV196664 OCZ196650:OCZ196664 NTD196650:NTD196664 NJH196650:NJH196664 MZL196650:MZL196664 MPP196650:MPP196664 MFT196650:MFT196664 LVX196650:LVX196664 LMB196650:LMB196664 LCF196650:LCF196664 KSJ196650:KSJ196664 KIN196650:KIN196664 JYR196650:JYR196664 JOV196650:JOV196664 JEZ196650:JEZ196664 IVD196650:IVD196664 ILH196650:ILH196664 IBL196650:IBL196664 HRP196650:HRP196664 HHT196650:HHT196664 GXX196650:GXX196664 GOB196650:GOB196664 GEF196650:GEF196664 FUJ196650:FUJ196664 FKN196650:FKN196664 FAR196650:FAR196664 EQV196650:EQV196664 EGZ196650:EGZ196664 DXD196650:DXD196664 DNH196650:DNH196664 DDL196650:DDL196664 CTP196650:CTP196664 CJT196650:CJT196664 BZX196650:BZX196664 BQB196650:BQB196664 BGF196650:BGF196664 AWJ196650:AWJ196664 AMN196650:AMN196664 ACR196650:ACR196664 SV196650:SV196664 IZ196650:IZ196664 D196639:D196653 WVL131114:WVL131128 WLP131114:WLP131128 WBT131114:WBT131128 VRX131114:VRX131128 VIB131114:VIB131128 UYF131114:UYF131128 UOJ131114:UOJ131128 UEN131114:UEN131128 TUR131114:TUR131128 TKV131114:TKV131128 TAZ131114:TAZ131128 SRD131114:SRD131128 SHH131114:SHH131128 RXL131114:RXL131128 RNP131114:RNP131128 RDT131114:RDT131128 QTX131114:QTX131128 QKB131114:QKB131128 QAF131114:QAF131128 PQJ131114:PQJ131128 PGN131114:PGN131128 OWR131114:OWR131128 OMV131114:OMV131128 OCZ131114:OCZ131128 NTD131114:NTD131128 NJH131114:NJH131128 MZL131114:MZL131128 MPP131114:MPP131128 MFT131114:MFT131128 LVX131114:LVX131128 LMB131114:LMB131128 LCF131114:LCF131128 KSJ131114:KSJ131128 KIN131114:KIN131128 JYR131114:JYR131128 JOV131114:JOV131128 JEZ131114:JEZ131128 IVD131114:IVD131128 ILH131114:ILH131128 IBL131114:IBL131128 HRP131114:HRP131128 HHT131114:HHT131128 GXX131114:GXX131128 GOB131114:GOB131128 GEF131114:GEF131128 FUJ131114:FUJ131128 FKN131114:FKN131128 FAR131114:FAR131128 EQV131114:EQV131128 EGZ131114:EGZ131128 DXD131114:DXD131128 DNH131114:DNH131128 DDL131114:DDL131128 CTP131114:CTP131128 CJT131114:CJT131128 BZX131114:BZX131128 BQB131114:BQB131128 BGF131114:BGF131128 AWJ131114:AWJ131128 AMN131114:AMN131128 ACR131114:ACR131128 SV131114:SV131128 IZ131114:IZ131128 D131103:D131117 WVL65578:WVL65592 WLP65578:WLP65592 WBT65578:WBT65592 VRX65578:VRX65592 VIB65578:VIB65592 UYF65578:UYF65592 UOJ65578:UOJ65592 UEN65578:UEN65592 TUR65578:TUR65592 TKV65578:TKV65592 TAZ65578:TAZ65592 SRD65578:SRD65592 SHH65578:SHH65592 RXL65578:RXL65592 RNP65578:RNP65592 RDT65578:RDT65592 QTX65578:QTX65592 QKB65578:QKB65592 QAF65578:QAF65592 PQJ65578:PQJ65592 PGN65578:PGN65592 OWR65578:OWR65592 OMV65578:OMV65592 OCZ65578:OCZ65592 NTD65578:NTD65592 NJH65578:NJH65592 MZL65578:MZL65592 MPP65578:MPP65592 MFT65578:MFT65592 LVX65578:LVX65592 LMB65578:LMB65592 LCF65578:LCF65592 KSJ65578:KSJ65592 KIN65578:KIN65592 JYR65578:JYR65592 JOV65578:JOV65592 JEZ65578:JEZ65592 IVD65578:IVD65592 ILH65578:ILH65592 IBL65578:IBL65592 HRP65578:HRP65592 HHT65578:HHT65592 GXX65578:GXX65592 GOB65578:GOB65592 GEF65578:GEF65592 FUJ65578:FUJ65592 FKN65578:FKN65592 FAR65578:FAR65592 EQV65578:EQV65592 EGZ65578:EGZ65592 DXD65578:DXD65592 DNH65578:DNH65592 DDL65578:DDL65592 CTP65578:CTP65592 CJT65578:CJT65592 BZX65578:BZX65592 BQB65578:BQB65592 BGF65578:BGF65592 AWJ65578:AWJ65592 AMN65578:AMN65592 ACR65578:ACR65592 SV65578:SV65592 IZ65578:IZ65592 WVL42:WVL56 WLP42:WLP56 WBT42:WBT56 VRX42:VRX56 VIB42:VIB56 UYF42:UYF56 UOJ42:UOJ56 UEN42:UEN56 TUR42:TUR56 TKV42:TKV56 TAZ42:TAZ56 SRD42:SRD56 SHH42:SHH56 RXL42:RXL56 RNP42:RNP56 RDT42:RDT56 QTX42:QTX56 QKB42:QKB56 QAF42:QAF56 PQJ42:PQJ56 PGN42:PGN56 OWR42:OWR56 OMV42:OMV56 OCZ42:OCZ56 NTD42:NTD56 NJH42:NJH56 MZL42:MZL56 MPP42:MPP56 MFT42:MFT56 LVX42:LVX56 LMB42:LMB56 LCF42:LCF56 KSJ42:KSJ56 KIN42:KIN56 JYR42:JYR56 JOV42:JOV56 JEZ42:JEZ56 IVD42:IVD56 ILH42:ILH56 IBL42:IBL56 HRP42:HRP56 HHT42:HHT56 GXX42:GXX56 GOB42:GOB56 GEF42:GEF56 FUJ42:FUJ56 FKN42:FKN56 FAR42:FAR56 EQV42:EQV56 EGZ42:EGZ56 DXD42:DXD56 DNH42:DNH56 DDL42:DDL56 CTP42:CTP56 CJT42:CJT56 BZX42:BZX56 BQB42:BQB56 BGF42:BGF56 AWJ42:AWJ56 AMN42:AMN56 ACR42:ACR56 SV42:SV56 IZ42:IZ56 WBT983064:WBT983073">
      <formula1>$D$59:$D$393</formula1>
    </dataValidation>
    <dataValidation type="list" allowBlank="1" showInputMessage="1" showErrorMessage="1" errorTitle="Adjsutment Type Input Error" error="An invalid adjustment type was entered._x000a__x000a_Valid values are 1, 2, or 3." sqref="D55:D62">
      <formula1>"1,2,3"</formula1>
    </dataValidation>
    <dataValidation type="list" allowBlank="1" showInputMessage="1" showErrorMessage="1" errorTitle="Account Input Error" error="The account number entered is not valid." sqref="C55:C62">
      <formula1>ValidAccount</formula1>
    </dataValidation>
  </dataValidations>
  <pageMargins left="1" right="0.25" top="1.25" bottom="0.5" header="0.5" footer="0.25"/>
  <pageSetup scale="65" orientation="portrait" r:id="rId1"/>
  <headerFooter scaleWithDoc="0" alignWithMargins="0">
    <oddHeader>&amp;R&amp;"Times New Roman,Regular"PacifiCorp Docket UE-100749
Exhibit No. ___ (MDF-2)
Page &amp;P of &amp;N
Revised 12/6/10</oddHeader>
  </headerFooter>
  <drawing r:id="rId2"/>
</worksheet>
</file>

<file path=xl/worksheets/sheet52.xml><?xml version="1.0" encoding="utf-8"?>
<worksheet xmlns="http://schemas.openxmlformats.org/spreadsheetml/2006/main" xmlns:r="http://schemas.openxmlformats.org/officeDocument/2006/relationships">
  <dimension ref="A1:K67"/>
  <sheetViews>
    <sheetView tabSelected="1" zoomScaleNormal="100" workbookViewId="0">
      <selection activeCell="I6" sqref="I6"/>
    </sheetView>
  </sheetViews>
  <sheetFormatPr defaultColWidth="8.85546875" defaultRowHeight="12.75"/>
  <cols>
    <col min="1" max="1" width="2.28515625" style="14" customWidth="1"/>
    <col min="2" max="2" width="36" style="14" customWidth="1"/>
    <col min="3" max="3" width="3.85546875" style="14" customWidth="1"/>
    <col min="4" max="4" width="11.28515625" style="14" bestFit="1" customWidth="1"/>
    <col min="5" max="5" width="5.140625" style="14" customWidth="1"/>
    <col min="6" max="6" width="15.140625" style="14" customWidth="1"/>
    <col min="7" max="7" width="8.7109375" style="14" customWidth="1"/>
    <col min="8" max="8" width="13.140625" style="14" customWidth="1"/>
    <col min="9" max="9" width="15.7109375" style="14" customWidth="1"/>
    <col min="10" max="10" width="9.140625" style="158" customWidth="1"/>
    <col min="11" max="256" width="8.85546875" style="14"/>
    <col min="257" max="257" width="2.28515625" style="14" customWidth="1"/>
    <col min="258" max="258" width="11.85546875" style="14" customWidth="1"/>
    <col min="259" max="259" width="13.28515625" style="14" customWidth="1"/>
    <col min="260" max="260" width="8.140625" style="14" bestFit="1" customWidth="1"/>
    <col min="261" max="261" width="4.7109375" style="14" bestFit="1" customWidth="1"/>
    <col min="262" max="262" width="10.5703125" style="14" bestFit="1" customWidth="1"/>
    <col min="263" max="263" width="8.85546875" style="14" customWidth="1"/>
    <col min="264" max="264" width="13.28515625" style="14" bestFit="1" customWidth="1"/>
    <col min="265" max="265" width="10.28515625" style="14" customWidth="1"/>
    <col min="266" max="266" width="11.28515625" style="14" customWidth="1"/>
    <col min="267" max="512" width="8.85546875" style="14"/>
    <col min="513" max="513" width="2.28515625" style="14" customWidth="1"/>
    <col min="514" max="514" width="11.85546875" style="14" customWidth="1"/>
    <col min="515" max="515" width="13.28515625" style="14" customWidth="1"/>
    <col min="516" max="516" width="8.140625" style="14" bestFit="1" customWidth="1"/>
    <col min="517" max="517" width="4.7109375" style="14" bestFit="1" customWidth="1"/>
    <col min="518" max="518" width="10.5703125" style="14" bestFit="1" customWidth="1"/>
    <col min="519" max="519" width="8.85546875" style="14" customWidth="1"/>
    <col min="520" max="520" width="13.28515625" style="14" bestFit="1" customWidth="1"/>
    <col min="521" max="521" width="10.28515625" style="14" customWidth="1"/>
    <col min="522" max="522" width="11.28515625" style="14" customWidth="1"/>
    <col min="523" max="768" width="8.85546875" style="14"/>
    <col min="769" max="769" width="2.28515625" style="14" customWidth="1"/>
    <col min="770" max="770" width="11.85546875" style="14" customWidth="1"/>
    <col min="771" max="771" width="13.28515625" style="14" customWidth="1"/>
    <col min="772" max="772" width="8.140625" style="14" bestFit="1" customWidth="1"/>
    <col min="773" max="773" width="4.7109375" style="14" bestFit="1" customWidth="1"/>
    <col min="774" max="774" width="10.5703125" style="14" bestFit="1" customWidth="1"/>
    <col min="775" max="775" width="8.85546875" style="14" customWidth="1"/>
    <col min="776" max="776" width="13.28515625" style="14" bestFit="1" customWidth="1"/>
    <col min="777" max="777" width="10.28515625" style="14" customWidth="1"/>
    <col min="778" max="778" width="11.28515625" style="14" customWidth="1"/>
    <col min="779" max="1024" width="8.85546875" style="14"/>
    <col min="1025" max="1025" width="2.28515625" style="14" customWidth="1"/>
    <col min="1026" max="1026" width="11.85546875" style="14" customWidth="1"/>
    <col min="1027" max="1027" width="13.28515625" style="14" customWidth="1"/>
    <col min="1028" max="1028" width="8.140625" style="14" bestFit="1" customWidth="1"/>
    <col min="1029" max="1029" width="4.7109375" style="14" bestFit="1" customWidth="1"/>
    <col min="1030" max="1030" width="10.5703125" style="14" bestFit="1" customWidth="1"/>
    <col min="1031" max="1031" width="8.85546875" style="14" customWidth="1"/>
    <col min="1032" max="1032" width="13.28515625" style="14" bestFit="1" customWidth="1"/>
    <col min="1033" max="1033" width="10.28515625" style="14" customWidth="1"/>
    <col min="1034" max="1034" width="11.28515625" style="14" customWidth="1"/>
    <col min="1035" max="1280" width="8.85546875" style="14"/>
    <col min="1281" max="1281" width="2.28515625" style="14" customWidth="1"/>
    <col min="1282" max="1282" width="11.85546875" style="14" customWidth="1"/>
    <col min="1283" max="1283" width="13.28515625" style="14" customWidth="1"/>
    <col min="1284" max="1284" width="8.140625" style="14" bestFit="1" customWidth="1"/>
    <col min="1285" max="1285" width="4.7109375" style="14" bestFit="1" customWidth="1"/>
    <col min="1286" max="1286" width="10.5703125" style="14" bestFit="1" customWidth="1"/>
    <col min="1287" max="1287" width="8.85546875" style="14" customWidth="1"/>
    <col min="1288" max="1288" width="13.28515625" style="14" bestFit="1" customWidth="1"/>
    <col min="1289" max="1289" width="10.28515625" style="14" customWidth="1"/>
    <col min="1290" max="1290" width="11.28515625" style="14" customWidth="1"/>
    <col min="1291" max="1536" width="8.85546875" style="14"/>
    <col min="1537" max="1537" width="2.28515625" style="14" customWidth="1"/>
    <col min="1538" max="1538" width="11.85546875" style="14" customWidth="1"/>
    <col min="1539" max="1539" width="13.28515625" style="14" customWidth="1"/>
    <col min="1540" max="1540" width="8.140625" style="14" bestFit="1" customWidth="1"/>
    <col min="1541" max="1541" width="4.7109375" style="14" bestFit="1" customWidth="1"/>
    <col min="1542" max="1542" width="10.5703125" style="14" bestFit="1" customWidth="1"/>
    <col min="1543" max="1543" width="8.85546875" style="14" customWidth="1"/>
    <col min="1544" max="1544" width="13.28515625" style="14" bestFit="1" customWidth="1"/>
    <col min="1545" max="1545" width="10.28515625" style="14" customWidth="1"/>
    <col min="1546" max="1546" width="11.28515625" style="14" customWidth="1"/>
    <col min="1547" max="1792" width="8.85546875" style="14"/>
    <col min="1793" max="1793" width="2.28515625" style="14" customWidth="1"/>
    <col min="1794" max="1794" width="11.85546875" style="14" customWidth="1"/>
    <col min="1795" max="1795" width="13.28515625" style="14" customWidth="1"/>
    <col min="1796" max="1796" width="8.140625" style="14" bestFit="1" customWidth="1"/>
    <col min="1797" max="1797" width="4.7109375" style="14" bestFit="1" customWidth="1"/>
    <col min="1798" max="1798" width="10.5703125" style="14" bestFit="1" customWidth="1"/>
    <col min="1799" max="1799" width="8.85546875" style="14" customWidth="1"/>
    <col min="1800" max="1800" width="13.28515625" style="14" bestFit="1" customWidth="1"/>
    <col min="1801" max="1801" width="10.28515625" style="14" customWidth="1"/>
    <col min="1802" max="1802" width="11.28515625" style="14" customWidth="1"/>
    <col min="1803" max="2048" width="8.85546875" style="14"/>
    <col min="2049" max="2049" width="2.28515625" style="14" customWidth="1"/>
    <col min="2050" max="2050" width="11.85546875" style="14" customWidth="1"/>
    <col min="2051" max="2051" width="13.28515625" style="14" customWidth="1"/>
    <col min="2052" max="2052" width="8.140625" style="14" bestFit="1" customWidth="1"/>
    <col min="2053" max="2053" width="4.7109375" style="14" bestFit="1" customWidth="1"/>
    <col min="2054" max="2054" width="10.5703125" style="14" bestFit="1" customWidth="1"/>
    <col min="2055" max="2055" width="8.85546875" style="14" customWidth="1"/>
    <col min="2056" max="2056" width="13.28515625" style="14" bestFit="1" customWidth="1"/>
    <col min="2057" max="2057" width="10.28515625" style="14" customWidth="1"/>
    <col min="2058" max="2058" width="11.28515625" style="14" customWidth="1"/>
    <col min="2059" max="2304" width="8.85546875" style="14"/>
    <col min="2305" max="2305" width="2.28515625" style="14" customWidth="1"/>
    <col min="2306" max="2306" width="11.85546875" style="14" customWidth="1"/>
    <col min="2307" max="2307" width="13.28515625" style="14" customWidth="1"/>
    <col min="2308" max="2308" width="8.140625" style="14" bestFit="1" customWidth="1"/>
    <col min="2309" max="2309" width="4.7109375" style="14" bestFit="1" customWidth="1"/>
    <col min="2310" max="2310" width="10.5703125" style="14" bestFit="1" customWidth="1"/>
    <col min="2311" max="2311" width="8.85546875" style="14" customWidth="1"/>
    <col min="2312" max="2312" width="13.28515625" style="14" bestFit="1" customWidth="1"/>
    <col min="2313" max="2313" width="10.28515625" style="14" customWidth="1"/>
    <col min="2314" max="2314" width="11.28515625" style="14" customWidth="1"/>
    <col min="2315" max="2560" width="8.85546875" style="14"/>
    <col min="2561" max="2561" width="2.28515625" style="14" customWidth="1"/>
    <col min="2562" max="2562" width="11.85546875" style="14" customWidth="1"/>
    <col min="2563" max="2563" width="13.28515625" style="14" customWidth="1"/>
    <col min="2564" max="2564" width="8.140625" style="14" bestFit="1" customWidth="1"/>
    <col min="2565" max="2565" width="4.7109375" style="14" bestFit="1" customWidth="1"/>
    <col min="2566" max="2566" width="10.5703125" style="14" bestFit="1" customWidth="1"/>
    <col min="2567" max="2567" width="8.85546875" style="14" customWidth="1"/>
    <col min="2568" max="2568" width="13.28515625" style="14" bestFit="1" customWidth="1"/>
    <col min="2569" max="2569" width="10.28515625" style="14" customWidth="1"/>
    <col min="2570" max="2570" width="11.28515625" style="14" customWidth="1"/>
    <col min="2571" max="2816" width="8.85546875" style="14"/>
    <col min="2817" max="2817" width="2.28515625" style="14" customWidth="1"/>
    <col min="2818" max="2818" width="11.85546875" style="14" customWidth="1"/>
    <col min="2819" max="2819" width="13.28515625" style="14" customWidth="1"/>
    <col min="2820" max="2820" width="8.140625" style="14" bestFit="1" customWidth="1"/>
    <col min="2821" max="2821" width="4.7109375" style="14" bestFit="1" customWidth="1"/>
    <col min="2822" max="2822" width="10.5703125" style="14" bestFit="1" customWidth="1"/>
    <col min="2823" max="2823" width="8.85546875" style="14" customWidth="1"/>
    <col min="2824" max="2824" width="13.28515625" style="14" bestFit="1" customWidth="1"/>
    <col min="2825" max="2825" width="10.28515625" style="14" customWidth="1"/>
    <col min="2826" max="2826" width="11.28515625" style="14" customWidth="1"/>
    <col min="2827" max="3072" width="8.85546875" style="14"/>
    <col min="3073" max="3073" width="2.28515625" style="14" customWidth="1"/>
    <col min="3074" max="3074" width="11.85546875" style="14" customWidth="1"/>
    <col min="3075" max="3075" width="13.28515625" style="14" customWidth="1"/>
    <col min="3076" max="3076" width="8.140625" style="14" bestFit="1" customWidth="1"/>
    <col min="3077" max="3077" width="4.7109375" style="14" bestFit="1" customWidth="1"/>
    <col min="3078" max="3078" width="10.5703125" style="14" bestFit="1" customWidth="1"/>
    <col min="3079" max="3079" width="8.85546875" style="14" customWidth="1"/>
    <col min="3080" max="3080" width="13.28515625" style="14" bestFit="1" customWidth="1"/>
    <col min="3081" max="3081" width="10.28515625" style="14" customWidth="1"/>
    <col min="3082" max="3082" width="11.28515625" style="14" customWidth="1"/>
    <col min="3083" max="3328" width="8.85546875" style="14"/>
    <col min="3329" max="3329" width="2.28515625" style="14" customWidth="1"/>
    <col min="3330" max="3330" width="11.85546875" style="14" customWidth="1"/>
    <col min="3331" max="3331" width="13.28515625" style="14" customWidth="1"/>
    <col min="3332" max="3332" width="8.140625" style="14" bestFit="1" customWidth="1"/>
    <col min="3333" max="3333" width="4.7109375" style="14" bestFit="1" customWidth="1"/>
    <col min="3334" max="3334" width="10.5703125" style="14" bestFit="1" customWidth="1"/>
    <col min="3335" max="3335" width="8.85546875" style="14" customWidth="1"/>
    <col min="3336" max="3336" width="13.28515625" style="14" bestFit="1" customWidth="1"/>
    <col min="3337" max="3337" width="10.28515625" style="14" customWidth="1"/>
    <col min="3338" max="3338" width="11.28515625" style="14" customWidth="1"/>
    <col min="3339" max="3584" width="8.85546875" style="14"/>
    <col min="3585" max="3585" width="2.28515625" style="14" customWidth="1"/>
    <col min="3586" max="3586" width="11.85546875" style="14" customWidth="1"/>
    <col min="3587" max="3587" width="13.28515625" style="14" customWidth="1"/>
    <col min="3588" max="3588" width="8.140625" style="14" bestFit="1" customWidth="1"/>
    <col min="3589" max="3589" width="4.7109375" style="14" bestFit="1" customWidth="1"/>
    <col min="3590" max="3590" width="10.5703125" style="14" bestFit="1" customWidth="1"/>
    <col min="3591" max="3591" width="8.85546875" style="14" customWidth="1"/>
    <col min="3592" max="3592" width="13.28515625" style="14" bestFit="1" customWidth="1"/>
    <col min="3593" max="3593" width="10.28515625" style="14" customWidth="1"/>
    <col min="3594" max="3594" width="11.28515625" style="14" customWidth="1"/>
    <col min="3595" max="3840" width="8.85546875" style="14"/>
    <col min="3841" max="3841" width="2.28515625" style="14" customWidth="1"/>
    <col min="3842" max="3842" width="11.85546875" style="14" customWidth="1"/>
    <col min="3843" max="3843" width="13.28515625" style="14" customWidth="1"/>
    <col min="3844" max="3844" width="8.140625" style="14" bestFit="1" customWidth="1"/>
    <col min="3845" max="3845" width="4.7109375" style="14" bestFit="1" customWidth="1"/>
    <col min="3846" max="3846" width="10.5703125" style="14" bestFit="1" customWidth="1"/>
    <col min="3847" max="3847" width="8.85546875" style="14" customWidth="1"/>
    <col min="3848" max="3848" width="13.28515625" style="14" bestFit="1" customWidth="1"/>
    <col min="3849" max="3849" width="10.28515625" style="14" customWidth="1"/>
    <col min="3850" max="3850" width="11.28515625" style="14" customWidth="1"/>
    <col min="3851" max="4096" width="8.85546875" style="14"/>
    <col min="4097" max="4097" width="2.28515625" style="14" customWidth="1"/>
    <col min="4098" max="4098" width="11.85546875" style="14" customWidth="1"/>
    <col min="4099" max="4099" width="13.28515625" style="14" customWidth="1"/>
    <col min="4100" max="4100" width="8.140625" style="14" bestFit="1" customWidth="1"/>
    <col min="4101" max="4101" width="4.7109375" style="14" bestFit="1" customWidth="1"/>
    <col min="4102" max="4102" width="10.5703125" style="14" bestFit="1" customWidth="1"/>
    <col min="4103" max="4103" width="8.85546875" style="14" customWidth="1"/>
    <col min="4104" max="4104" width="13.28515625" style="14" bestFit="1" customWidth="1"/>
    <col min="4105" max="4105" width="10.28515625" style="14" customWidth="1"/>
    <col min="4106" max="4106" width="11.28515625" style="14" customWidth="1"/>
    <col min="4107" max="4352" width="8.85546875" style="14"/>
    <col min="4353" max="4353" width="2.28515625" style="14" customWidth="1"/>
    <col min="4354" max="4354" width="11.85546875" style="14" customWidth="1"/>
    <col min="4355" max="4355" width="13.28515625" style="14" customWidth="1"/>
    <col min="4356" max="4356" width="8.140625" style="14" bestFit="1" customWidth="1"/>
    <col min="4357" max="4357" width="4.7109375" style="14" bestFit="1" customWidth="1"/>
    <col min="4358" max="4358" width="10.5703125" style="14" bestFit="1" customWidth="1"/>
    <col min="4359" max="4359" width="8.85546875" style="14" customWidth="1"/>
    <col min="4360" max="4360" width="13.28515625" style="14" bestFit="1" customWidth="1"/>
    <col min="4361" max="4361" width="10.28515625" style="14" customWidth="1"/>
    <col min="4362" max="4362" width="11.28515625" style="14" customWidth="1"/>
    <col min="4363" max="4608" width="8.85546875" style="14"/>
    <col min="4609" max="4609" width="2.28515625" style="14" customWidth="1"/>
    <col min="4610" max="4610" width="11.85546875" style="14" customWidth="1"/>
    <col min="4611" max="4611" width="13.28515625" style="14" customWidth="1"/>
    <col min="4612" max="4612" width="8.140625" style="14" bestFit="1" customWidth="1"/>
    <col min="4613" max="4613" width="4.7109375" style="14" bestFit="1" customWidth="1"/>
    <col min="4614" max="4614" width="10.5703125" style="14" bestFit="1" customWidth="1"/>
    <col min="4615" max="4615" width="8.85546875" style="14" customWidth="1"/>
    <col min="4616" max="4616" width="13.28515625" style="14" bestFit="1" customWidth="1"/>
    <col min="4617" max="4617" width="10.28515625" style="14" customWidth="1"/>
    <col min="4618" max="4618" width="11.28515625" style="14" customWidth="1"/>
    <col min="4619" max="4864" width="8.85546875" style="14"/>
    <col min="4865" max="4865" width="2.28515625" style="14" customWidth="1"/>
    <col min="4866" max="4866" width="11.85546875" style="14" customWidth="1"/>
    <col min="4867" max="4867" width="13.28515625" style="14" customWidth="1"/>
    <col min="4868" max="4868" width="8.140625" style="14" bestFit="1" customWidth="1"/>
    <col min="4869" max="4869" width="4.7109375" style="14" bestFit="1" customWidth="1"/>
    <col min="4870" max="4870" width="10.5703125" style="14" bestFit="1" customWidth="1"/>
    <col min="4871" max="4871" width="8.85546875" style="14" customWidth="1"/>
    <col min="4872" max="4872" width="13.28515625" style="14" bestFit="1" customWidth="1"/>
    <col min="4873" max="4873" width="10.28515625" style="14" customWidth="1"/>
    <col min="4874" max="4874" width="11.28515625" style="14" customWidth="1"/>
    <col min="4875" max="5120" width="8.85546875" style="14"/>
    <col min="5121" max="5121" width="2.28515625" style="14" customWidth="1"/>
    <col min="5122" max="5122" width="11.85546875" style="14" customWidth="1"/>
    <col min="5123" max="5123" width="13.28515625" style="14" customWidth="1"/>
    <col min="5124" max="5124" width="8.140625" style="14" bestFit="1" customWidth="1"/>
    <col min="5125" max="5125" width="4.7109375" style="14" bestFit="1" customWidth="1"/>
    <col min="5126" max="5126" width="10.5703125" style="14" bestFit="1" customWidth="1"/>
    <col min="5127" max="5127" width="8.85546875" style="14" customWidth="1"/>
    <col min="5128" max="5128" width="13.28515625" style="14" bestFit="1" customWidth="1"/>
    <col min="5129" max="5129" width="10.28515625" style="14" customWidth="1"/>
    <col min="5130" max="5130" width="11.28515625" style="14" customWidth="1"/>
    <col min="5131" max="5376" width="8.85546875" style="14"/>
    <col min="5377" max="5377" width="2.28515625" style="14" customWidth="1"/>
    <col min="5378" max="5378" width="11.85546875" style="14" customWidth="1"/>
    <col min="5379" max="5379" width="13.28515625" style="14" customWidth="1"/>
    <col min="5380" max="5380" width="8.140625" style="14" bestFit="1" customWidth="1"/>
    <col min="5381" max="5381" width="4.7109375" style="14" bestFit="1" customWidth="1"/>
    <col min="5382" max="5382" width="10.5703125" style="14" bestFit="1" customWidth="1"/>
    <col min="5383" max="5383" width="8.85546875" style="14" customWidth="1"/>
    <col min="5384" max="5384" width="13.28515625" style="14" bestFit="1" customWidth="1"/>
    <col min="5385" max="5385" width="10.28515625" style="14" customWidth="1"/>
    <col min="5386" max="5386" width="11.28515625" style="14" customWidth="1"/>
    <col min="5387" max="5632" width="8.85546875" style="14"/>
    <col min="5633" max="5633" width="2.28515625" style="14" customWidth="1"/>
    <col min="5634" max="5634" width="11.85546875" style="14" customWidth="1"/>
    <col min="5635" max="5635" width="13.28515625" style="14" customWidth="1"/>
    <col min="5636" max="5636" width="8.140625" style="14" bestFit="1" customWidth="1"/>
    <col min="5637" max="5637" width="4.7109375" style="14" bestFit="1" customWidth="1"/>
    <col min="5638" max="5638" width="10.5703125" style="14" bestFit="1" customWidth="1"/>
    <col min="5639" max="5639" width="8.85546875" style="14" customWidth="1"/>
    <col min="5640" max="5640" width="13.28515625" style="14" bestFit="1" customWidth="1"/>
    <col min="5641" max="5641" width="10.28515625" style="14" customWidth="1"/>
    <col min="5642" max="5642" width="11.28515625" style="14" customWidth="1"/>
    <col min="5643" max="5888" width="8.85546875" style="14"/>
    <col min="5889" max="5889" width="2.28515625" style="14" customWidth="1"/>
    <col min="5890" max="5890" width="11.85546875" style="14" customWidth="1"/>
    <col min="5891" max="5891" width="13.28515625" style="14" customWidth="1"/>
    <col min="5892" max="5892" width="8.140625" style="14" bestFit="1" customWidth="1"/>
    <col min="5893" max="5893" width="4.7109375" style="14" bestFit="1" customWidth="1"/>
    <col min="5894" max="5894" width="10.5703125" style="14" bestFit="1" customWidth="1"/>
    <col min="5895" max="5895" width="8.85546875" style="14" customWidth="1"/>
    <col min="5896" max="5896" width="13.28515625" style="14" bestFit="1" customWidth="1"/>
    <col min="5897" max="5897" width="10.28515625" style="14" customWidth="1"/>
    <col min="5898" max="5898" width="11.28515625" style="14" customWidth="1"/>
    <col min="5899" max="6144" width="8.85546875" style="14"/>
    <col min="6145" max="6145" width="2.28515625" style="14" customWidth="1"/>
    <col min="6146" max="6146" width="11.85546875" style="14" customWidth="1"/>
    <col min="6147" max="6147" width="13.28515625" style="14" customWidth="1"/>
    <col min="6148" max="6148" width="8.140625" style="14" bestFit="1" customWidth="1"/>
    <col min="6149" max="6149" width="4.7109375" style="14" bestFit="1" customWidth="1"/>
    <col min="6150" max="6150" width="10.5703125" style="14" bestFit="1" customWidth="1"/>
    <col min="6151" max="6151" width="8.85546875" style="14" customWidth="1"/>
    <col min="6152" max="6152" width="13.28515625" style="14" bestFit="1" customWidth="1"/>
    <col min="6153" max="6153" width="10.28515625" style="14" customWidth="1"/>
    <col min="6154" max="6154" width="11.28515625" style="14" customWidth="1"/>
    <col min="6155" max="6400" width="8.85546875" style="14"/>
    <col min="6401" max="6401" width="2.28515625" style="14" customWidth="1"/>
    <col min="6402" max="6402" width="11.85546875" style="14" customWidth="1"/>
    <col min="6403" max="6403" width="13.28515625" style="14" customWidth="1"/>
    <col min="6404" max="6404" width="8.140625" style="14" bestFit="1" customWidth="1"/>
    <col min="6405" max="6405" width="4.7109375" style="14" bestFit="1" customWidth="1"/>
    <col min="6406" max="6406" width="10.5703125" style="14" bestFit="1" customWidth="1"/>
    <col min="6407" max="6407" width="8.85546875" style="14" customWidth="1"/>
    <col min="6408" max="6408" width="13.28515625" style="14" bestFit="1" customWidth="1"/>
    <col min="6409" max="6409" width="10.28515625" style="14" customWidth="1"/>
    <col min="6410" max="6410" width="11.28515625" style="14" customWidth="1"/>
    <col min="6411" max="6656" width="8.85546875" style="14"/>
    <col min="6657" max="6657" width="2.28515625" style="14" customWidth="1"/>
    <col min="6658" max="6658" width="11.85546875" style="14" customWidth="1"/>
    <col min="6659" max="6659" width="13.28515625" style="14" customWidth="1"/>
    <col min="6660" max="6660" width="8.140625" style="14" bestFit="1" customWidth="1"/>
    <col min="6661" max="6661" width="4.7109375" style="14" bestFit="1" customWidth="1"/>
    <col min="6662" max="6662" width="10.5703125" style="14" bestFit="1" customWidth="1"/>
    <col min="6663" max="6663" width="8.85546875" style="14" customWidth="1"/>
    <col min="6664" max="6664" width="13.28515625" style="14" bestFit="1" customWidth="1"/>
    <col min="6665" max="6665" width="10.28515625" style="14" customWidth="1"/>
    <col min="6666" max="6666" width="11.28515625" style="14" customWidth="1"/>
    <col min="6667" max="6912" width="8.85546875" style="14"/>
    <col min="6913" max="6913" width="2.28515625" style="14" customWidth="1"/>
    <col min="6914" max="6914" width="11.85546875" style="14" customWidth="1"/>
    <col min="6915" max="6915" width="13.28515625" style="14" customWidth="1"/>
    <col min="6916" max="6916" width="8.140625" style="14" bestFit="1" customWidth="1"/>
    <col min="6917" max="6917" width="4.7109375" style="14" bestFit="1" customWidth="1"/>
    <col min="6918" max="6918" width="10.5703125" style="14" bestFit="1" customWidth="1"/>
    <col min="6919" max="6919" width="8.85546875" style="14" customWidth="1"/>
    <col min="6920" max="6920" width="13.28515625" style="14" bestFit="1" customWidth="1"/>
    <col min="6921" max="6921" width="10.28515625" style="14" customWidth="1"/>
    <col min="6922" max="6922" width="11.28515625" style="14" customWidth="1"/>
    <col min="6923" max="7168" width="8.85546875" style="14"/>
    <col min="7169" max="7169" width="2.28515625" style="14" customWidth="1"/>
    <col min="7170" max="7170" width="11.85546875" style="14" customWidth="1"/>
    <col min="7171" max="7171" width="13.28515625" style="14" customWidth="1"/>
    <col min="7172" max="7172" width="8.140625" style="14" bestFit="1" customWidth="1"/>
    <col min="7173" max="7173" width="4.7109375" style="14" bestFit="1" customWidth="1"/>
    <col min="7174" max="7174" width="10.5703125" style="14" bestFit="1" customWidth="1"/>
    <col min="7175" max="7175" width="8.85546875" style="14" customWidth="1"/>
    <col min="7176" max="7176" width="13.28515625" style="14" bestFit="1" customWidth="1"/>
    <col min="7177" max="7177" width="10.28515625" style="14" customWidth="1"/>
    <col min="7178" max="7178" width="11.28515625" style="14" customWidth="1"/>
    <col min="7179" max="7424" width="8.85546875" style="14"/>
    <col min="7425" max="7425" width="2.28515625" style="14" customWidth="1"/>
    <col min="7426" max="7426" width="11.85546875" style="14" customWidth="1"/>
    <col min="7427" max="7427" width="13.28515625" style="14" customWidth="1"/>
    <col min="7428" max="7428" width="8.140625" style="14" bestFit="1" customWidth="1"/>
    <col min="7429" max="7429" width="4.7109375" style="14" bestFit="1" customWidth="1"/>
    <col min="7430" max="7430" width="10.5703125" style="14" bestFit="1" customWidth="1"/>
    <col min="7431" max="7431" width="8.85546875" style="14" customWidth="1"/>
    <col min="7432" max="7432" width="13.28515625" style="14" bestFit="1" customWidth="1"/>
    <col min="7433" max="7433" width="10.28515625" style="14" customWidth="1"/>
    <col min="7434" max="7434" width="11.28515625" style="14" customWidth="1"/>
    <col min="7435" max="7680" width="8.85546875" style="14"/>
    <col min="7681" max="7681" width="2.28515625" style="14" customWidth="1"/>
    <col min="7682" max="7682" width="11.85546875" style="14" customWidth="1"/>
    <col min="7683" max="7683" width="13.28515625" style="14" customWidth="1"/>
    <col min="7684" max="7684" width="8.140625" style="14" bestFit="1" customWidth="1"/>
    <col min="7685" max="7685" width="4.7109375" style="14" bestFit="1" customWidth="1"/>
    <col min="7686" max="7686" width="10.5703125" style="14" bestFit="1" customWidth="1"/>
    <col min="7687" max="7687" width="8.85546875" style="14" customWidth="1"/>
    <col min="7688" max="7688" width="13.28515625" style="14" bestFit="1" customWidth="1"/>
    <col min="7689" max="7689" width="10.28515625" style="14" customWidth="1"/>
    <col min="7690" max="7690" width="11.28515625" style="14" customWidth="1"/>
    <col min="7691" max="7936" width="8.85546875" style="14"/>
    <col min="7937" max="7937" width="2.28515625" style="14" customWidth="1"/>
    <col min="7938" max="7938" width="11.85546875" style="14" customWidth="1"/>
    <col min="7939" max="7939" width="13.28515625" style="14" customWidth="1"/>
    <col min="7940" max="7940" width="8.140625" style="14" bestFit="1" customWidth="1"/>
    <col min="7941" max="7941" width="4.7109375" style="14" bestFit="1" customWidth="1"/>
    <col min="7942" max="7942" width="10.5703125" style="14" bestFit="1" customWidth="1"/>
    <col min="7943" max="7943" width="8.85546875" style="14" customWidth="1"/>
    <col min="7944" max="7944" width="13.28515625" style="14" bestFit="1" customWidth="1"/>
    <col min="7945" max="7945" width="10.28515625" style="14" customWidth="1"/>
    <col min="7946" max="7946" width="11.28515625" style="14" customWidth="1"/>
    <col min="7947" max="8192" width="8.85546875" style="14"/>
    <col min="8193" max="8193" width="2.28515625" style="14" customWidth="1"/>
    <col min="8194" max="8194" width="11.85546875" style="14" customWidth="1"/>
    <col min="8195" max="8195" width="13.28515625" style="14" customWidth="1"/>
    <col min="8196" max="8196" width="8.140625" style="14" bestFit="1" customWidth="1"/>
    <col min="8197" max="8197" width="4.7109375" style="14" bestFit="1" customWidth="1"/>
    <col min="8198" max="8198" width="10.5703125" style="14" bestFit="1" customWidth="1"/>
    <col min="8199" max="8199" width="8.85546875" style="14" customWidth="1"/>
    <col min="8200" max="8200" width="13.28515625" style="14" bestFit="1" customWidth="1"/>
    <col min="8201" max="8201" width="10.28515625" style="14" customWidth="1"/>
    <col min="8202" max="8202" width="11.28515625" style="14" customWidth="1"/>
    <col min="8203" max="8448" width="8.85546875" style="14"/>
    <col min="8449" max="8449" width="2.28515625" style="14" customWidth="1"/>
    <col min="8450" max="8450" width="11.85546875" style="14" customWidth="1"/>
    <col min="8451" max="8451" width="13.28515625" style="14" customWidth="1"/>
    <col min="8452" max="8452" width="8.140625" style="14" bestFit="1" customWidth="1"/>
    <col min="8453" max="8453" width="4.7109375" style="14" bestFit="1" customWidth="1"/>
    <col min="8454" max="8454" width="10.5703125" style="14" bestFit="1" customWidth="1"/>
    <col min="8455" max="8455" width="8.85546875" style="14" customWidth="1"/>
    <col min="8456" max="8456" width="13.28515625" style="14" bestFit="1" customWidth="1"/>
    <col min="8457" max="8457" width="10.28515625" style="14" customWidth="1"/>
    <col min="8458" max="8458" width="11.28515625" style="14" customWidth="1"/>
    <col min="8459" max="8704" width="8.85546875" style="14"/>
    <col min="8705" max="8705" width="2.28515625" style="14" customWidth="1"/>
    <col min="8706" max="8706" width="11.85546875" style="14" customWidth="1"/>
    <col min="8707" max="8707" width="13.28515625" style="14" customWidth="1"/>
    <col min="8708" max="8708" width="8.140625" style="14" bestFit="1" customWidth="1"/>
    <col min="8709" max="8709" width="4.7109375" style="14" bestFit="1" customWidth="1"/>
    <col min="8710" max="8710" width="10.5703125" style="14" bestFit="1" customWidth="1"/>
    <col min="8711" max="8711" width="8.85546875" style="14" customWidth="1"/>
    <col min="8712" max="8712" width="13.28515625" style="14" bestFit="1" customWidth="1"/>
    <col min="8713" max="8713" width="10.28515625" style="14" customWidth="1"/>
    <col min="8714" max="8714" width="11.28515625" style="14" customWidth="1"/>
    <col min="8715" max="8960" width="8.85546875" style="14"/>
    <col min="8961" max="8961" width="2.28515625" style="14" customWidth="1"/>
    <col min="8962" max="8962" width="11.85546875" style="14" customWidth="1"/>
    <col min="8963" max="8963" width="13.28515625" style="14" customWidth="1"/>
    <col min="8964" max="8964" width="8.140625" style="14" bestFit="1" customWidth="1"/>
    <col min="8965" max="8965" width="4.7109375" style="14" bestFit="1" customWidth="1"/>
    <col min="8966" max="8966" width="10.5703125" style="14" bestFit="1" customWidth="1"/>
    <col min="8967" max="8967" width="8.85546875" style="14" customWidth="1"/>
    <col min="8968" max="8968" width="13.28515625" style="14" bestFit="1" customWidth="1"/>
    <col min="8969" max="8969" width="10.28515625" style="14" customWidth="1"/>
    <col min="8970" max="8970" width="11.28515625" style="14" customWidth="1"/>
    <col min="8971" max="9216" width="8.85546875" style="14"/>
    <col min="9217" max="9217" width="2.28515625" style="14" customWidth="1"/>
    <col min="9218" max="9218" width="11.85546875" style="14" customWidth="1"/>
    <col min="9219" max="9219" width="13.28515625" style="14" customWidth="1"/>
    <col min="9220" max="9220" width="8.140625" style="14" bestFit="1" customWidth="1"/>
    <col min="9221" max="9221" width="4.7109375" style="14" bestFit="1" customWidth="1"/>
    <col min="9222" max="9222" width="10.5703125" style="14" bestFit="1" customWidth="1"/>
    <col min="9223" max="9223" width="8.85546875" style="14" customWidth="1"/>
    <col min="9224" max="9224" width="13.28515625" style="14" bestFit="1" customWidth="1"/>
    <col min="9225" max="9225" width="10.28515625" style="14" customWidth="1"/>
    <col min="9226" max="9226" width="11.28515625" style="14" customWidth="1"/>
    <col min="9227" max="9472" width="8.85546875" style="14"/>
    <col min="9473" max="9473" width="2.28515625" style="14" customWidth="1"/>
    <col min="9474" max="9474" width="11.85546875" style="14" customWidth="1"/>
    <col min="9475" max="9475" width="13.28515625" style="14" customWidth="1"/>
    <col min="9476" max="9476" width="8.140625" style="14" bestFit="1" customWidth="1"/>
    <col min="9477" max="9477" width="4.7109375" style="14" bestFit="1" customWidth="1"/>
    <col min="9478" max="9478" width="10.5703125" style="14" bestFit="1" customWidth="1"/>
    <col min="9479" max="9479" width="8.85546875" style="14" customWidth="1"/>
    <col min="9480" max="9480" width="13.28515625" style="14" bestFit="1" customWidth="1"/>
    <col min="9481" max="9481" width="10.28515625" style="14" customWidth="1"/>
    <col min="9482" max="9482" width="11.28515625" style="14" customWidth="1"/>
    <col min="9483" max="9728" width="8.85546875" style="14"/>
    <col min="9729" max="9729" width="2.28515625" style="14" customWidth="1"/>
    <col min="9730" max="9730" width="11.85546875" style="14" customWidth="1"/>
    <col min="9731" max="9731" width="13.28515625" style="14" customWidth="1"/>
    <col min="9732" max="9732" width="8.140625" style="14" bestFit="1" customWidth="1"/>
    <col min="9733" max="9733" width="4.7109375" style="14" bestFit="1" customWidth="1"/>
    <col min="9734" max="9734" width="10.5703125" style="14" bestFit="1" customWidth="1"/>
    <col min="9735" max="9735" width="8.85546875" style="14" customWidth="1"/>
    <col min="9736" max="9736" width="13.28515625" style="14" bestFit="1" customWidth="1"/>
    <col min="9737" max="9737" width="10.28515625" style="14" customWidth="1"/>
    <col min="9738" max="9738" width="11.28515625" style="14" customWidth="1"/>
    <col min="9739" max="9984" width="8.85546875" style="14"/>
    <col min="9985" max="9985" width="2.28515625" style="14" customWidth="1"/>
    <col min="9986" max="9986" width="11.85546875" style="14" customWidth="1"/>
    <col min="9987" max="9987" width="13.28515625" style="14" customWidth="1"/>
    <col min="9988" max="9988" width="8.140625" style="14" bestFit="1" customWidth="1"/>
    <col min="9989" max="9989" width="4.7109375" style="14" bestFit="1" customWidth="1"/>
    <col min="9990" max="9990" width="10.5703125" style="14" bestFit="1" customWidth="1"/>
    <col min="9991" max="9991" width="8.85546875" style="14" customWidth="1"/>
    <col min="9992" max="9992" width="13.28515625" style="14" bestFit="1" customWidth="1"/>
    <col min="9993" max="9993" width="10.28515625" style="14" customWidth="1"/>
    <col min="9994" max="9994" width="11.28515625" style="14" customWidth="1"/>
    <col min="9995" max="10240" width="8.85546875" style="14"/>
    <col min="10241" max="10241" width="2.28515625" style="14" customWidth="1"/>
    <col min="10242" max="10242" width="11.85546875" style="14" customWidth="1"/>
    <col min="10243" max="10243" width="13.28515625" style="14" customWidth="1"/>
    <col min="10244" max="10244" width="8.140625" style="14" bestFit="1" customWidth="1"/>
    <col min="10245" max="10245" width="4.7109375" style="14" bestFit="1" customWidth="1"/>
    <col min="10246" max="10246" width="10.5703125" style="14" bestFit="1" customWidth="1"/>
    <col min="10247" max="10247" width="8.85546875" style="14" customWidth="1"/>
    <col min="10248" max="10248" width="13.28515625" style="14" bestFit="1" customWidth="1"/>
    <col min="10249" max="10249" width="10.28515625" style="14" customWidth="1"/>
    <col min="10250" max="10250" width="11.28515625" style="14" customWidth="1"/>
    <col min="10251" max="10496" width="8.85546875" style="14"/>
    <col min="10497" max="10497" width="2.28515625" style="14" customWidth="1"/>
    <col min="10498" max="10498" width="11.85546875" style="14" customWidth="1"/>
    <col min="10499" max="10499" width="13.28515625" style="14" customWidth="1"/>
    <col min="10500" max="10500" width="8.140625" style="14" bestFit="1" customWidth="1"/>
    <col min="10501" max="10501" width="4.7109375" style="14" bestFit="1" customWidth="1"/>
    <col min="10502" max="10502" width="10.5703125" style="14" bestFit="1" customWidth="1"/>
    <col min="10503" max="10503" width="8.85546875" style="14" customWidth="1"/>
    <col min="10504" max="10504" width="13.28515625" style="14" bestFit="1" customWidth="1"/>
    <col min="10505" max="10505" width="10.28515625" style="14" customWidth="1"/>
    <col min="10506" max="10506" width="11.28515625" style="14" customWidth="1"/>
    <col min="10507" max="10752" width="8.85546875" style="14"/>
    <col min="10753" max="10753" width="2.28515625" style="14" customWidth="1"/>
    <col min="10754" max="10754" width="11.85546875" style="14" customWidth="1"/>
    <col min="10755" max="10755" width="13.28515625" style="14" customWidth="1"/>
    <col min="10756" max="10756" width="8.140625" style="14" bestFit="1" customWidth="1"/>
    <col min="10757" max="10757" width="4.7109375" style="14" bestFit="1" customWidth="1"/>
    <col min="10758" max="10758" width="10.5703125" style="14" bestFit="1" customWidth="1"/>
    <col min="10759" max="10759" width="8.85546875" style="14" customWidth="1"/>
    <col min="10760" max="10760" width="13.28515625" style="14" bestFit="1" customWidth="1"/>
    <col min="10761" max="10761" width="10.28515625" style="14" customWidth="1"/>
    <col min="10762" max="10762" width="11.28515625" style="14" customWidth="1"/>
    <col min="10763" max="11008" width="8.85546875" style="14"/>
    <col min="11009" max="11009" width="2.28515625" style="14" customWidth="1"/>
    <col min="11010" max="11010" width="11.85546875" style="14" customWidth="1"/>
    <col min="11011" max="11011" width="13.28515625" style="14" customWidth="1"/>
    <col min="11012" max="11012" width="8.140625" style="14" bestFit="1" customWidth="1"/>
    <col min="11013" max="11013" width="4.7109375" style="14" bestFit="1" customWidth="1"/>
    <col min="11014" max="11014" width="10.5703125" style="14" bestFit="1" customWidth="1"/>
    <col min="11015" max="11015" width="8.85546875" style="14" customWidth="1"/>
    <col min="11016" max="11016" width="13.28515625" style="14" bestFit="1" customWidth="1"/>
    <col min="11017" max="11017" width="10.28515625" style="14" customWidth="1"/>
    <col min="11018" max="11018" width="11.28515625" style="14" customWidth="1"/>
    <col min="11019" max="11264" width="8.85546875" style="14"/>
    <col min="11265" max="11265" width="2.28515625" style="14" customWidth="1"/>
    <col min="11266" max="11266" width="11.85546875" style="14" customWidth="1"/>
    <col min="11267" max="11267" width="13.28515625" style="14" customWidth="1"/>
    <col min="11268" max="11268" width="8.140625" style="14" bestFit="1" customWidth="1"/>
    <col min="11269" max="11269" width="4.7109375" style="14" bestFit="1" customWidth="1"/>
    <col min="11270" max="11270" width="10.5703125" style="14" bestFit="1" customWidth="1"/>
    <col min="11271" max="11271" width="8.85546875" style="14" customWidth="1"/>
    <col min="11272" max="11272" width="13.28515625" style="14" bestFit="1" customWidth="1"/>
    <col min="11273" max="11273" width="10.28515625" style="14" customWidth="1"/>
    <col min="11274" max="11274" width="11.28515625" style="14" customWidth="1"/>
    <col min="11275" max="11520" width="8.85546875" style="14"/>
    <col min="11521" max="11521" width="2.28515625" style="14" customWidth="1"/>
    <col min="11522" max="11522" width="11.85546875" style="14" customWidth="1"/>
    <col min="11523" max="11523" width="13.28515625" style="14" customWidth="1"/>
    <col min="11524" max="11524" width="8.140625" style="14" bestFit="1" customWidth="1"/>
    <col min="11525" max="11525" width="4.7109375" style="14" bestFit="1" customWidth="1"/>
    <col min="11526" max="11526" width="10.5703125" style="14" bestFit="1" customWidth="1"/>
    <col min="11527" max="11527" width="8.85546875" style="14" customWidth="1"/>
    <col min="11528" max="11528" width="13.28515625" style="14" bestFit="1" customWidth="1"/>
    <col min="11529" max="11529" width="10.28515625" style="14" customWidth="1"/>
    <col min="11530" max="11530" width="11.28515625" style="14" customWidth="1"/>
    <col min="11531" max="11776" width="8.85546875" style="14"/>
    <col min="11777" max="11777" width="2.28515625" style="14" customWidth="1"/>
    <col min="11778" max="11778" width="11.85546875" style="14" customWidth="1"/>
    <col min="11779" max="11779" width="13.28515625" style="14" customWidth="1"/>
    <col min="11780" max="11780" width="8.140625" style="14" bestFit="1" customWidth="1"/>
    <col min="11781" max="11781" width="4.7109375" style="14" bestFit="1" customWidth="1"/>
    <col min="11782" max="11782" width="10.5703125" style="14" bestFit="1" customWidth="1"/>
    <col min="11783" max="11783" width="8.85546875" style="14" customWidth="1"/>
    <col min="11784" max="11784" width="13.28515625" style="14" bestFit="1" customWidth="1"/>
    <col min="11785" max="11785" width="10.28515625" style="14" customWidth="1"/>
    <col min="11786" max="11786" width="11.28515625" style="14" customWidth="1"/>
    <col min="11787" max="12032" width="8.85546875" style="14"/>
    <col min="12033" max="12033" width="2.28515625" style="14" customWidth="1"/>
    <col min="12034" max="12034" width="11.85546875" style="14" customWidth="1"/>
    <col min="12035" max="12035" width="13.28515625" style="14" customWidth="1"/>
    <col min="12036" max="12036" width="8.140625" style="14" bestFit="1" customWidth="1"/>
    <col min="12037" max="12037" width="4.7109375" style="14" bestFit="1" customWidth="1"/>
    <col min="12038" max="12038" width="10.5703125" style="14" bestFit="1" customWidth="1"/>
    <col min="12039" max="12039" width="8.85546875" style="14" customWidth="1"/>
    <col min="12040" max="12040" width="13.28515625" style="14" bestFit="1" customWidth="1"/>
    <col min="12041" max="12041" width="10.28515625" style="14" customWidth="1"/>
    <col min="12042" max="12042" width="11.28515625" style="14" customWidth="1"/>
    <col min="12043" max="12288" width="8.85546875" style="14"/>
    <col min="12289" max="12289" width="2.28515625" style="14" customWidth="1"/>
    <col min="12290" max="12290" width="11.85546875" style="14" customWidth="1"/>
    <col min="12291" max="12291" width="13.28515625" style="14" customWidth="1"/>
    <col min="12292" max="12292" width="8.140625" style="14" bestFit="1" customWidth="1"/>
    <col min="12293" max="12293" width="4.7109375" style="14" bestFit="1" customWidth="1"/>
    <col min="12294" max="12294" width="10.5703125" style="14" bestFit="1" customWidth="1"/>
    <col min="12295" max="12295" width="8.85546875" style="14" customWidth="1"/>
    <col min="12296" max="12296" width="13.28515625" style="14" bestFit="1" customWidth="1"/>
    <col min="12297" max="12297" width="10.28515625" style="14" customWidth="1"/>
    <col min="12298" max="12298" width="11.28515625" style="14" customWidth="1"/>
    <col min="12299" max="12544" width="8.85546875" style="14"/>
    <col min="12545" max="12545" width="2.28515625" style="14" customWidth="1"/>
    <col min="12546" max="12546" width="11.85546875" style="14" customWidth="1"/>
    <col min="12547" max="12547" width="13.28515625" style="14" customWidth="1"/>
    <col min="12548" max="12548" width="8.140625" style="14" bestFit="1" customWidth="1"/>
    <col min="12549" max="12549" width="4.7109375" style="14" bestFit="1" customWidth="1"/>
    <col min="12550" max="12550" width="10.5703125" style="14" bestFit="1" customWidth="1"/>
    <col min="12551" max="12551" width="8.85546875" style="14" customWidth="1"/>
    <col min="12552" max="12552" width="13.28515625" style="14" bestFit="1" customWidth="1"/>
    <col min="12553" max="12553" width="10.28515625" style="14" customWidth="1"/>
    <col min="12554" max="12554" width="11.28515625" style="14" customWidth="1"/>
    <col min="12555" max="12800" width="8.85546875" style="14"/>
    <col min="12801" max="12801" width="2.28515625" style="14" customWidth="1"/>
    <col min="12802" max="12802" width="11.85546875" style="14" customWidth="1"/>
    <col min="12803" max="12803" width="13.28515625" style="14" customWidth="1"/>
    <col min="12804" max="12804" width="8.140625" style="14" bestFit="1" customWidth="1"/>
    <col min="12805" max="12805" width="4.7109375" style="14" bestFit="1" customWidth="1"/>
    <col min="12806" max="12806" width="10.5703125" style="14" bestFit="1" customWidth="1"/>
    <col min="12807" max="12807" width="8.85546875" style="14" customWidth="1"/>
    <col min="12808" max="12808" width="13.28515625" style="14" bestFit="1" customWidth="1"/>
    <col min="12809" max="12809" width="10.28515625" style="14" customWidth="1"/>
    <col min="12810" max="12810" width="11.28515625" style="14" customWidth="1"/>
    <col min="12811" max="13056" width="8.85546875" style="14"/>
    <col min="13057" max="13057" width="2.28515625" style="14" customWidth="1"/>
    <col min="13058" max="13058" width="11.85546875" style="14" customWidth="1"/>
    <col min="13059" max="13059" width="13.28515625" style="14" customWidth="1"/>
    <col min="13060" max="13060" width="8.140625" style="14" bestFit="1" customWidth="1"/>
    <col min="13061" max="13061" width="4.7109375" style="14" bestFit="1" customWidth="1"/>
    <col min="13062" max="13062" width="10.5703125" style="14" bestFit="1" customWidth="1"/>
    <col min="13063" max="13063" width="8.85546875" style="14" customWidth="1"/>
    <col min="13064" max="13064" width="13.28515625" style="14" bestFit="1" customWidth="1"/>
    <col min="13065" max="13065" width="10.28515625" style="14" customWidth="1"/>
    <col min="13066" max="13066" width="11.28515625" style="14" customWidth="1"/>
    <col min="13067" max="13312" width="8.85546875" style="14"/>
    <col min="13313" max="13313" width="2.28515625" style="14" customWidth="1"/>
    <col min="13314" max="13314" width="11.85546875" style="14" customWidth="1"/>
    <col min="13315" max="13315" width="13.28515625" style="14" customWidth="1"/>
    <col min="13316" max="13316" width="8.140625" style="14" bestFit="1" customWidth="1"/>
    <col min="13317" max="13317" width="4.7109375" style="14" bestFit="1" customWidth="1"/>
    <col min="13318" max="13318" width="10.5703125" style="14" bestFit="1" customWidth="1"/>
    <col min="13319" max="13319" width="8.85546875" style="14" customWidth="1"/>
    <col min="13320" max="13320" width="13.28515625" style="14" bestFit="1" customWidth="1"/>
    <col min="13321" max="13321" width="10.28515625" style="14" customWidth="1"/>
    <col min="13322" max="13322" width="11.28515625" style="14" customWidth="1"/>
    <col min="13323" max="13568" width="8.85546875" style="14"/>
    <col min="13569" max="13569" width="2.28515625" style="14" customWidth="1"/>
    <col min="13570" max="13570" width="11.85546875" style="14" customWidth="1"/>
    <col min="13571" max="13571" width="13.28515625" style="14" customWidth="1"/>
    <col min="13572" max="13572" width="8.140625" style="14" bestFit="1" customWidth="1"/>
    <col min="13573" max="13573" width="4.7109375" style="14" bestFit="1" customWidth="1"/>
    <col min="13574" max="13574" width="10.5703125" style="14" bestFit="1" customWidth="1"/>
    <col min="13575" max="13575" width="8.85546875" style="14" customWidth="1"/>
    <col min="13576" max="13576" width="13.28515625" style="14" bestFit="1" customWidth="1"/>
    <col min="13577" max="13577" width="10.28515625" style="14" customWidth="1"/>
    <col min="13578" max="13578" width="11.28515625" style="14" customWidth="1"/>
    <col min="13579" max="13824" width="8.85546875" style="14"/>
    <col min="13825" max="13825" width="2.28515625" style="14" customWidth="1"/>
    <col min="13826" max="13826" width="11.85546875" style="14" customWidth="1"/>
    <col min="13827" max="13827" width="13.28515625" style="14" customWidth="1"/>
    <col min="13828" max="13828" width="8.140625" style="14" bestFit="1" customWidth="1"/>
    <col min="13829" max="13829" width="4.7109375" style="14" bestFit="1" customWidth="1"/>
    <col min="13830" max="13830" width="10.5703125" style="14" bestFit="1" customWidth="1"/>
    <col min="13831" max="13831" width="8.85546875" style="14" customWidth="1"/>
    <col min="13832" max="13832" width="13.28515625" style="14" bestFit="1" customWidth="1"/>
    <col min="13833" max="13833" width="10.28515625" style="14" customWidth="1"/>
    <col min="13834" max="13834" width="11.28515625" style="14" customWidth="1"/>
    <col min="13835" max="14080" width="8.85546875" style="14"/>
    <col min="14081" max="14081" width="2.28515625" style="14" customWidth="1"/>
    <col min="14082" max="14082" width="11.85546875" style="14" customWidth="1"/>
    <col min="14083" max="14083" width="13.28515625" style="14" customWidth="1"/>
    <col min="14084" max="14084" width="8.140625" style="14" bestFit="1" customWidth="1"/>
    <col min="14085" max="14085" width="4.7109375" style="14" bestFit="1" customWidth="1"/>
    <col min="14086" max="14086" width="10.5703125" style="14" bestFit="1" customWidth="1"/>
    <col min="14087" max="14087" width="8.85546875" style="14" customWidth="1"/>
    <col min="14088" max="14088" width="13.28515625" style="14" bestFit="1" customWidth="1"/>
    <col min="14089" max="14089" width="10.28515625" style="14" customWidth="1"/>
    <col min="14090" max="14090" width="11.28515625" style="14" customWidth="1"/>
    <col min="14091" max="14336" width="8.85546875" style="14"/>
    <col min="14337" max="14337" width="2.28515625" style="14" customWidth="1"/>
    <col min="14338" max="14338" width="11.85546875" style="14" customWidth="1"/>
    <col min="14339" max="14339" width="13.28515625" style="14" customWidth="1"/>
    <col min="14340" max="14340" width="8.140625" style="14" bestFit="1" customWidth="1"/>
    <col min="14341" max="14341" width="4.7109375" style="14" bestFit="1" customWidth="1"/>
    <col min="14342" max="14342" width="10.5703125" style="14" bestFit="1" customWidth="1"/>
    <col min="14343" max="14343" width="8.85546875" style="14" customWidth="1"/>
    <col min="14344" max="14344" width="13.28515625" style="14" bestFit="1" customWidth="1"/>
    <col min="14345" max="14345" width="10.28515625" style="14" customWidth="1"/>
    <col min="14346" max="14346" width="11.28515625" style="14" customWidth="1"/>
    <col min="14347" max="14592" width="8.85546875" style="14"/>
    <col min="14593" max="14593" width="2.28515625" style="14" customWidth="1"/>
    <col min="14594" max="14594" width="11.85546875" style="14" customWidth="1"/>
    <col min="14595" max="14595" width="13.28515625" style="14" customWidth="1"/>
    <col min="14596" max="14596" width="8.140625" style="14" bestFit="1" customWidth="1"/>
    <col min="14597" max="14597" width="4.7109375" style="14" bestFit="1" customWidth="1"/>
    <col min="14598" max="14598" width="10.5703125" style="14" bestFit="1" customWidth="1"/>
    <col min="14599" max="14599" width="8.85546875" style="14" customWidth="1"/>
    <col min="14600" max="14600" width="13.28515625" style="14" bestFit="1" customWidth="1"/>
    <col min="14601" max="14601" width="10.28515625" style="14" customWidth="1"/>
    <col min="14602" max="14602" width="11.28515625" style="14" customWidth="1"/>
    <col min="14603" max="14848" width="8.85546875" style="14"/>
    <col min="14849" max="14849" width="2.28515625" style="14" customWidth="1"/>
    <col min="14850" max="14850" width="11.85546875" style="14" customWidth="1"/>
    <col min="14851" max="14851" width="13.28515625" style="14" customWidth="1"/>
    <col min="14852" max="14852" width="8.140625" style="14" bestFit="1" customWidth="1"/>
    <col min="14853" max="14853" width="4.7109375" style="14" bestFit="1" customWidth="1"/>
    <col min="14854" max="14854" width="10.5703125" style="14" bestFit="1" customWidth="1"/>
    <col min="14855" max="14855" width="8.85546875" style="14" customWidth="1"/>
    <col min="14856" max="14856" width="13.28515625" style="14" bestFit="1" customWidth="1"/>
    <col min="14857" max="14857" width="10.28515625" style="14" customWidth="1"/>
    <col min="14858" max="14858" width="11.28515625" style="14" customWidth="1"/>
    <col min="14859" max="15104" width="8.85546875" style="14"/>
    <col min="15105" max="15105" width="2.28515625" style="14" customWidth="1"/>
    <col min="15106" max="15106" width="11.85546875" style="14" customWidth="1"/>
    <col min="15107" max="15107" width="13.28515625" style="14" customWidth="1"/>
    <col min="15108" max="15108" width="8.140625" style="14" bestFit="1" customWidth="1"/>
    <col min="15109" max="15109" width="4.7109375" style="14" bestFit="1" customWidth="1"/>
    <col min="15110" max="15110" width="10.5703125" style="14" bestFit="1" customWidth="1"/>
    <col min="15111" max="15111" width="8.85546875" style="14" customWidth="1"/>
    <col min="15112" max="15112" width="13.28515625" style="14" bestFit="1" customWidth="1"/>
    <col min="15113" max="15113" width="10.28515625" style="14" customWidth="1"/>
    <col min="15114" max="15114" width="11.28515625" style="14" customWidth="1"/>
    <col min="15115" max="15360" width="8.85546875" style="14"/>
    <col min="15361" max="15361" width="2.28515625" style="14" customWidth="1"/>
    <col min="15362" max="15362" width="11.85546875" style="14" customWidth="1"/>
    <col min="15363" max="15363" width="13.28515625" style="14" customWidth="1"/>
    <col min="15364" max="15364" width="8.140625" style="14" bestFit="1" customWidth="1"/>
    <col min="15365" max="15365" width="4.7109375" style="14" bestFit="1" customWidth="1"/>
    <col min="15366" max="15366" width="10.5703125" style="14" bestFit="1" customWidth="1"/>
    <col min="15367" max="15367" width="8.85546875" style="14" customWidth="1"/>
    <col min="15368" max="15368" width="13.28515625" style="14" bestFit="1" customWidth="1"/>
    <col min="15369" max="15369" width="10.28515625" style="14" customWidth="1"/>
    <col min="15370" max="15370" width="11.28515625" style="14" customWidth="1"/>
    <col min="15371" max="15616" width="8.85546875" style="14"/>
    <col min="15617" max="15617" width="2.28515625" style="14" customWidth="1"/>
    <col min="15618" max="15618" width="11.85546875" style="14" customWidth="1"/>
    <col min="15619" max="15619" width="13.28515625" style="14" customWidth="1"/>
    <col min="15620" max="15620" width="8.140625" style="14" bestFit="1" customWidth="1"/>
    <col min="15621" max="15621" width="4.7109375" style="14" bestFit="1" customWidth="1"/>
    <col min="15622" max="15622" width="10.5703125" style="14" bestFit="1" customWidth="1"/>
    <col min="15623" max="15623" width="8.85546875" style="14" customWidth="1"/>
    <col min="15624" max="15624" width="13.28515625" style="14" bestFit="1" customWidth="1"/>
    <col min="15625" max="15625" width="10.28515625" style="14" customWidth="1"/>
    <col min="15626" max="15626" width="11.28515625" style="14" customWidth="1"/>
    <col min="15627" max="15872" width="8.85546875" style="14"/>
    <col min="15873" max="15873" width="2.28515625" style="14" customWidth="1"/>
    <col min="15874" max="15874" width="11.85546875" style="14" customWidth="1"/>
    <col min="15875" max="15875" width="13.28515625" style="14" customWidth="1"/>
    <col min="15876" max="15876" width="8.140625" style="14" bestFit="1" customWidth="1"/>
    <col min="15877" max="15877" width="4.7109375" style="14" bestFit="1" customWidth="1"/>
    <col min="15878" max="15878" width="10.5703125" style="14" bestFit="1" customWidth="1"/>
    <col min="15879" max="15879" width="8.85546875" style="14" customWidth="1"/>
    <col min="15880" max="15880" width="13.28515625" style="14" bestFit="1" customWidth="1"/>
    <col min="15881" max="15881" width="10.28515625" style="14" customWidth="1"/>
    <col min="15882" max="15882" width="11.28515625" style="14" customWidth="1"/>
    <col min="15883" max="16128" width="8.85546875" style="14"/>
    <col min="16129" max="16129" width="2.28515625" style="14" customWidth="1"/>
    <col min="16130" max="16130" width="11.85546875" style="14" customWidth="1"/>
    <col min="16131" max="16131" width="13.28515625" style="14" customWidth="1"/>
    <col min="16132" max="16132" width="8.140625" style="14" bestFit="1" customWidth="1"/>
    <col min="16133" max="16133" width="4.7109375" style="14" bestFit="1" customWidth="1"/>
    <col min="16134" max="16134" width="10.5703125" style="14" bestFit="1" customWidth="1"/>
    <col min="16135" max="16135" width="8.85546875" style="14" customWidth="1"/>
    <col min="16136" max="16136" width="13.28515625" style="14" bestFit="1" customWidth="1"/>
    <col min="16137" max="16137" width="10.28515625" style="14" customWidth="1"/>
    <col min="16138" max="16138" width="11.28515625" style="14" customWidth="1"/>
    <col min="16139" max="16384" width="8.85546875" style="14"/>
  </cols>
  <sheetData>
    <row r="1" spans="2:10">
      <c r="B1" s="267" t="s">
        <v>134</v>
      </c>
      <c r="E1" s="158"/>
      <c r="H1" s="717"/>
      <c r="I1" s="165"/>
      <c r="J1" s="354"/>
    </row>
    <row r="2" spans="2:10">
      <c r="B2" s="291" t="s">
        <v>578</v>
      </c>
      <c r="E2" s="158"/>
      <c r="H2" s="717"/>
      <c r="I2" s="718"/>
    </row>
    <row r="3" spans="2:10">
      <c r="B3" s="291" t="s">
        <v>940</v>
      </c>
      <c r="E3" s="158"/>
      <c r="H3" s="717"/>
      <c r="I3" s="717"/>
      <c r="J3" s="719"/>
    </row>
    <row r="4" spans="2:10">
      <c r="E4" s="158"/>
      <c r="H4" s="717"/>
      <c r="I4" s="717"/>
      <c r="J4" s="719"/>
    </row>
    <row r="5" spans="2:10">
      <c r="E5" s="158"/>
      <c r="I5" s="158"/>
    </row>
    <row r="6" spans="2:10">
      <c r="D6" s="158"/>
      <c r="E6" s="158"/>
      <c r="F6" s="158" t="s">
        <v>268</v>
      </c>
      <c r="G6" s="158"/>
      <c r="H6" s="158"/>
      <c r="I6" s="158" t="s">
        <v>437</v>
      </c>
    </row>
    <row r="7" spans="2:10">
      <c r="D7" s="178" t="s">
        <v>270</v>
      </c>
      <c r="E7" s="360" t="s">
        <v>271</v>
      </c>
      <c r="F7" s="178" t="s">
        <v>272</v>
      </c>
      <c r="G7" s="178" t="s">
        <v>273</v>
      </c>
      <c r="H7" s="360" t="s">
        <v>274</v>
      </c>
      <c r="I7" s="178" t="s">
        <v>275</v>
      </c>
      <c r="J7" s="178" t="s">
        <v>276</v>
      </c>
    </row>
    <row r="8" spans="2:10">
      <c r="B8" s="14" t="s">
        <v>412</v>
      </c>
      <c r="E8" s="158"/>
    </row>
    <row r="9" spans="2:10">
      <c r="B9" s="267" t="s">
        <v>703</v>
      </c>
      <c r="D9" s="158">
        <v>925</v>
      </c>
      <c r="E9" s="158">
        <v>1</v>
      </c>
      <c r="F9" s="198">
        <v>-1364157.1199999999</v>
      </c>
      <c r="G9" s="367" t="s">
        <v>262</v>
      </c>
      <c r="H9" s="273">
        <v>7.408369726216299E-2</v>
      </c>
      <c r="I9" s="205">
        <f>+H9*F9</f>
        <v>-101061.80309610414</v>
      </c>
      <c r="J9" s="158" t="s">
        <v>413</v>
      </c>
    </row>
    <row r="10" spans="2:10">
      <c r="B10" s="110" t="s">
        <v>704</v>
      </c>
      <c r="C10" s="110"/>
      <c r="D10" s="204">
        <v>925</v>
      </c>
      <c r="E10" s="603">
        <v>1</v>
      </c>
      <c r="F10" s="270">
        <v>343657.26</v>
      </c>
      <c r="G10" s="204" t="s">
        <v>262</v>
      </c>
      <c r="H10" s="273">
        <v>7.408369726216299E-2</v>
      </c>
      <c r="I10" s="205">
        <f t="shared" ref="I10:I11" si="0">+H10*F10</f>
        <v>25459.400411784434</v>
      </c>
      <c r="J10" s="204" t="s">
        <v>413</v>
      </c>
    </row>
    <row r="11" spans="2:10">
      <c r="B11" s="110" t="s">
        <v>705</v>
      </c>
      <c r="C11" s="110"/>
      <c r="D11" s="204">
        <v>925</v>
      </c>
      <c r="E11" s="603">
        <v>1</v>
      </c>
      <c r="F11" s="270">
        <v>1753502.3900000001</v>
      </c>
      <c r="G11" s="204" t="s">
        <v>262</v>
      </c>
      <c r="H11" s="273">
        <v>7.408369726216299E-2</v>
      </c>
      <c r="I11" s="205">
        <f t="shared" si="0"/>
        <v>129905.94020923927</v>
      </c>
      <c r="J11" s="204" t="s">
        <v>413</v>
      </c>
    </row>
    <row r="12" spans="2:10">
      <c r="B12" s="110" t="s">
        <v>508</v>
      </c>
      <c r="C12" s="110"/>
      <c r="D12" s="204"/>
      <c r="E12" s="204"/>
      <c r="F12" s="720">
        <f>SUM(F9:F11)</f>
        <v>733002.53000000026</v>
      </c>
      <c r="G12" s="204"/>
      <c r="H12" s="288"/>
      <c r="I12" s="720">
        <f>SUM(I9:I11)</f>
        <v>54303.537524919564</v>
      </c>
      <c r="J12" s="204" t="s">
        <v>413</v>
      </c>
    </row>
    <row r="13" spans="2:10">
      <c r="B13" s="267"/>
      <c r="C13" s="110"/>
      <c r="D13" s="204"/>
      <c r="E13" s="204"/>
      <c r="F13" s="368"/>
      <c r="G13" s="204"/>
      <c r="H13" s="288"/>
      <c r="I13" s="270"/>
      <c r="J13" s="204"/>
    </row>
    <row r="14" spans="2:10">
      <c r="B14" s="110" t="s">
        <v>414</v>
      </c>
      <c r="C14" s="110"/>
      <c r="D14" s="204"/>
      <c r="E14" s="603"/>
      <c r="F14" s="198"/>
      <c r="G14" s="204"/>
      <c r="H14" s="273"/>
      <c r="I14" s="205"/>
      <c r="J14" s="204"/>
    </row>
    <row r="15" spans="2:10">
      <c r="B15" s="110" t="s">
        <v>706</v>
      </c>
      <c r="C15" s="110"/>
      <c r="D15" s="204" t="s">
        <v>331</v>
      </c>
      <c r="E15" s="204">
        <v>1</v>
      </c>
      <c r="F15" s="721">
        <v>-7188266.8858329998</v>
      </c>
      <c r="G15" s="367" t="s">
        <v>262</v>
      </c>
      <c r="H15" s="273">
        <v>7.408369726216299E-2</v>
      </c>
      <c r="I15" s="205">
        <f>+H15*F15</f>
        <v>-532533.3878096831</v>
      </c>
      <c r="J15" s="158" t="s">
        <v>413</v>
      </c>
    </row>
    <row r="16" spans="2:10">
      <c r="B16" s="110" t="s">
        <v>706</v>
      </c>
      <c r="C16" s="110"/>
      <c r="D16" s="204" t="s">
        <v>331</v>
      </c>
      <c r="E16" s="603">
        <v>1</v>
      </c>
      <c r="F16" s="198">
        <v>564547.91874999995</v>
      </c>
      <c r="G16" s="204" t="s">
        <v>280</v>
      </c>
      <c r="H16" s="273" t="s">
        <v>281</v>
      </c>
      <c r="I16" s="205">
        <v>564547.91874999995</v>
      </c>
      <c r="J16" s="204" t="s">
        <v>413</v>
      </c>
    </row>
    <row r="17" spans="1:10">
      <c r="B17" s="110" t="s">
        <v>707</v>
      </c>
      <c r="C17" s="110"/>
      <c r="D17" s="204" t="s">
        <v>331</v>
      </c>
      <c r="E17" s="603">
        <v>1</v>
      </c>
      <c r="F17" s="198">
        <v>1667731.4650000005</v>
      </c>
      <c r="G17" s="204" t="s">
        <v>262</v>
      </c>
      <c r="H17" s="273">
        <v>7.408369726216299E-2</v>
      </c>
      <c r="I17" s="205">
        <f>+H17*F17</f>
        <v>123551.71296764362</v>
      </c>
      <c r="J17" s="204" t="s">
        <v>413</v>
      </c>
    </row>
    <row r="18" spans="1:10">
      <c r="B18" s="110"/>
      <c r="C18" s="110"/>
      <c r="D18" s="204"/>
      <c r="E18" s="204"/>
      <c r="F18" s="270"/>
      <c r="G18" s="204"/>
      <c r="H18" s="288"/>
      <c r="I18" s="270"/>
      <c r="J18" s="204"/>
    </row>
    <row r="19" spans="1:10">
      <c r="B19" s="14" t="s">
        <v>434</v>
      </c>
      <c r="D19" s="158"/>
      <c r="E19" s="158"/>
      <c r="F19" s="198"/>
      <c r="G19" s="158"/>
      <c r="H19" s="285"/>
      <c r="I19" s="198"/>
    </row>
    <row r="20" spans="1:10">
      <c r="B20" s="203" t="s">
        <v>415</v>
      </c>
      <c r="C20" s="110"/>
      <c r="D20" s="204" t="s">
        <v>369</v>
      </c>
      <c r="E20" s="204">
        <v>1</v>
      </c>
      <c r="F20" s="269">
        <v>-554665</v>
      </c>
      <c r="G20" s="204" t="s">
        <v>262</v>
      </c>
      <c r="H20" s="288">
        <v>7.408369726216299E-2</v>
      </c>
      <c r="I20" s="205">
        <f t="shared" ref="I20:I22" si="1">+H20*F20</f>
        <v>-41091.633941917637</v>
      </c>
      <c r="J20" s="158" t="s">
        <v>708</v>
      </c>
    </row>
    <row r="21" spans="1:10" ht="13.15" customHeight="1">
      <c r="B21" s="14" t="s">
        <v>439</v>
      </c>
      <c r="C21" s="110"/>
      <c r="D21" s="204">
        <v>41110</v>
      </c>
      <c r="E21" s="603">
        <v>1</v>
      </c>
      <c r="F21" s="205">
        <v>210501</v>
      </c>
      <c r="G21" s="204" t="s">
        <v>262</v>
      </c>
      <c r="H21" s="273">
        <v>7.408369726216299E-2</v>
      </c>
      <c r="I21" s="205">
        <f t="shared" si="1"/>
        <v>15594.692357382572</v>
      </c>
      <c r="J21" s="158" t="s">
        <v>708</v>
      </c>
    </row>
    <row r="22" spans="1:10" ht="13.15" customHeight="1">
      <c r="B22" s="14" t="s">
        <v>613</v>
      </c>
      <c r="C22" s="110"/>
      <c r="D22" s="204">
        <v>283</v>
      </c>
      <c r="E22" s="603">
        <v>1</v>
      </c>
      <c r="F22" s="205">
        <v>4360220</v>
      </c>
      <c r="G22" s="204" t="s">
        <v>286</v>
      </c>
      <c r="H22" s="273">
        <v>8.2916446129532903E-2</v>
      </c>
      <c r="I22" s="205">
        <f t="shared" si="1"/>
        <v>361533.94674291194</v>
      </c>
      <c r="J22" s="158" t="s">
        <v>708</v>
      </c>
    </row>
    <row r="23" spans="1:10" ht="13.9" customHeight="1">
      <c r="B23" s="68"/>
      <c r="C23" s="624"/>
      <c r="D23" s="167"/>
      <c r="E23" s="603"/>
      <c r="F23" s="260"/>
      <c r="G23" s="167"/>
      <c r="H23" s="722"/>
      <c r="I23" s="400"/>
    </row>
    <row r="24" spans="1:10">
      <c r="B24" s="14" t="s">
        <v>415</v>
      </c>
      <c r="D24" s="158" t="s">
        <v>369</v>
      </c>
      <c r="E24" s="158">
        <v>1</v>
      </c>
      <c r="F24" s="198">
        <v>-43743</v>
      </c>
      <c r="G24" s="158" t="s">
        <v>280</v>
      </c>
      <c r="H24" s="285" t="s">
        <v>281</v>
      </c>
      <c r="I24" s="194">
        <v>-43743</v>
      </c>
      <c r="J24" s="158" t="s">
        <v>708</v>
      </c>
    </row>
    <row r="25" spans="1:10">
      <c r="B25" s="14" t="s">
        <v>439</v>
      </c>
      <c r="D25" s="158">
        <v>41110</v>
      </c>
      <c r="E25" s="603">
        <v>1</v>
      </c>
      <c r="F25" s="76">
        <v>224611</v>
      </c>
      <c r="G25" s="204" t="s">
        <v>280</v>
      </c>
      <c r="H25" s="273" t="s">
        <v>281</v>
      </c>
      <c r="I25" s="205">
        <v>224611</v>
      </c>
      <c r="J25" s="158" t="s">
        <v>708</v>
      </c>
    </row>
    <row r="26" spans="1:10">
      <c r="A26" s="110"/>
      <c r="B26" s="14" t="s">
        <v>439</v>
      </c>
      <c r="D26" s="158">
        <v>41010</v>
      </c>
      <c r="E26" s="603">
        <v>1</v>
      </c>
      <c r="F26" s="76">
        <v>-208010</v>
      </c>
      <c r="G26" s="204" t="s">
        <v>280</v>
      </c>
      <c r="H26" s="273" t="s">
        <v>281</v>
      </c>
      <c r="I26" s="205">
        <v>-208010</v>
      </c>
      <c r="J26" s="158" t="s">
        <v>708</v>
      </c>
    </row>
    <row r="27" spans="1:10">
      <c r="B27" s="14" t="s">
        <v>613</v>
      </c>
      <c r="D27" s="158">
        <v>190</v>
      </c>
      <c r="E27" s="158">
        <v>1</v>
      </c>
      <c r="F27" s="198">
        <v>-43335</v>
      </c>
      <c r="G27" s="158" t="s">
        <v>280</v>
      </c>
      <c r="H27" s="285" t="s">
        <v>281</v>
      </c>
      <c r="I27" s="198">
        <v>-43335</v>
      </c>
      <c r="J27" s="158" t="s">
        <v>708</v>
      </c>
    </row>
    <row r="28" spans="1:10">
      <c r="A28" s="110"/>
      <c r="B28" s="14" t="s">
        <v>613</v>
      </c>
      <c r="D28" s="158">
        <v>283</v>
      </c>
      <c r="E28" s="158">
        <v>1</v>
      </c>
      <c r="F28" s="198">
        <v>-165366</v>
      </c>
      <c r="G28" s="158" t="s">
        <v>280</v>
      </c>
      <c r="H28" s="285" t="s">
        <v>281</v>
      </c>
      <c r="I28" s="198">
        <v>-165366</v>
      </c>
      <c r="J28" s="158" t="s">
        <v>708</v>
      </c>
    </row>
    <row r="29" spans="1:10">
      <c r="A29" s="110"/>
      <c r="D29" s="158"/>
      <c r="E29" s="158"/>
      <c r="F29" s="198"/>
      <c r="G29" s="158"/>
      <c r="H29" s="285"/>
      <c r="I29" s="198"/>
    </row>
    <row r="30" spans="1:10">
      <c r="B30" s="14" t="s">
        <v>415</v>
      </c>
      <c r="D30" s="158" t="s">
        <v>369</v>
      </c>
      <c r="E30" s="158">
        <v>1</v>
      </c>
      <c r="F30" s="295">
        <v>343657.26</v>
      </c>
      <c r="G30" s="158" t="s">
        <v>262</v>
      </c>
      <c r="H30" s="285">
        <v>7.408369726216299E-2</v>
      </c>
      <c r="I30" s="205">
        <f t="shared" ref="I30:I32" si="2">+H30*F30</f>
        <v>25459.400411784434</v>
      </c>
    </row>
    <row r="31" spans="1:10">
      <c r="A31" s="110"/>
      <c r="B31" s="109" t="s">
        <v>439</v>
      </c>
      <c r="C31" s="110"/>
      <c r="D31" s="204">
        <v>41110</v>
      </c>
      <c r="E31" s="204">
        <v>1</v>
      </c>
      <c r="F31" s="368">
        <v>-130416</v>
      </c>
      <c r="G31" s="204" t="s">
        <v>262</v>
      </c>
      <c r="H31" s="288">
        <v>7.408369726216299E-2</v>
      </c>
      <c r="I31" s="205">
        <f t="shared" si="2"/>
        <v>-9661.6994621422491</v>
      </c>
      <c r="J31" s="204"/>
    </row>
    <row r="32" spans="1:10">
      <c r="A32" s="110"/>
      <c r="B32" s="210" t="s">
        <v>613</v>
      </c>
      <c r="C32" s="110"/>
      <c r="D32" s="204">
        <v>283</v>
      </c>
      <c r="E32" s="204">
        <v>1</v>
      </c>
      <c r="F32" s="292">
        <v>-632938</v>
      </c>
      <c r="G32" s="204" t="s">
        <v>262</v>
      </c>
      <c r="H32" s="288">
        <v>7.408369726216299E-2</v>
      </c>
      <c r="I32" s="205">
        <f t="shared" si="2"/>
        <v>-46890.38717771892</v>
      </c>
      <c r="J32" s="106"/>
    </row>
    <row r="33" spans="1:11">
      <c r="D33" s="158"/>
      <c r="G33" s="158"/>
    </row>
    <row r="37" spans="1:11">
      <c r="B37" s="14" t="s">
        <v>400</v>
      </c>
      <c r="K37" s="110"/>
    </row>
    <row r="38" spans="1:11">
      <c r="K38" s="110"/>
    </row>
    <row r="39" spans="1:11">
      <c r="A39" s="110"/>
      <c r="B39" s="440"/>
      <c r="C39" s="441"/>
      <c r="D39" s="441"/>
      <c r="E39" s="442"/>
      <c r="F39" s="726"/>
      <c r="G39" s="442"/>
      <c r="H39" s="442"/>
      <c r="I39" s="593"/>
      <c r="J39" s="204"/>
      <c r="K39" s="110"/>
    </row>
    <row r="40" spans="1:11">
      <c r="A40" s="110"/>
      <c r="B40" s="444"/>
      <c r="C40" s="110"/>
      <c r="D40" s="110"/>
      <c r="E40" s="204"/>
      <c r="F40" s="270"/>
      <c r="G40" s="204"/>
      <c r="H40" s="204"/>
      <c r="I40" s="595"/>
      <c r="J40" s="204"/>
    </row>
    <row r="41" spans="1:11">
      <c r="A41" s="110"/>
      <c r="B41" s="444"/>
      <c r="C41" s="110"/>
      <c r="D41" s="110"/>
      <c r="E41" s="204"/>
      <c r="F41" s="110"/>
      <c r="G41" s="204"/>
      <c r="H41" s="204"/>
      <c r="I41" s="595"/>
      <c r="J41" s="204"/>
    </row>
    <row r="42" spans="1:11">
      <c r="A42" s="110"/>
      <c r="B42" s="444"/>
      <c r="C42" s="110"/>
      <c r="D42" s="110"/>
      <c r="E42" s="204"/>
      <c r="F42" s="110"/>
      <c r="G42" s="204"/>
      <c r="H42" s="204"/>
      <c r="I42" s="595"/>
      <c r="J42" s="204"/>
    </row>
    <row r="43" spans="1:11">
      <c r="A43" s="110"/>
      <c r="B43" s="444"/>
      <c r="C43" s="110"/>
      <c r="D43" s="110"/>
      <c r="E43" s="204"/>
      <c r="F43" s="110"/>
      <c r="G43" s="110"/>
      <c r="H43" s="110"/>
      <c r="I43" s="445"/>
      <c r="J43" s="204"/>
    </row>
    <row r="44" spans="1:11">
      <c r="A44" s="110"/>
      <c r="B44" s="444"/>
      <c r="C44" s="110"/>
      <c r="D44" s="110"/>
      <c r="E44" s="204"/>
      <c r="F44" s="110"/>
      <c r="G44" s="110"/>
      <c r="H44" s="110"/>
      <c r="I44" s="445"/>
      <c r="J44" s="204"/>
    </row>
    <row r="45" spans="1:11">
      <c r="A45" s="110"/>
      <c r="B45" s="444"/>
      <c r="C45" s="110"/>
      <c r="D45" s="110"/>
      <c r="E45" s="204"/>
      <c r="F45" s="110"/>
      <c r="G45" s="110"/>
      <c r="H45" s="110"/>
      <c r="I45" s="445"/>
      <c r="J45" s="204"/>
    </row>
    <row r="46" spans="1:11">
      <c r="A46" s="110"/>
      <c r="B46" s="444"/>
      <c r="C46" s="110"/>
      <c r="D46" s="110"/>
      <c r="E46" s="204"/>
      <c r="F46" s="110"/>
      <c r="G46" s="110"/>
      <c r="H46" s="110"/>
      <c r="I46" s="445"/>
      <c r="J46" s="204"/>
    </row>
    <row r="47" spans="1:11">
      <c r="A47" s="110"/>
      <c r="B47" s="444"/>
      <c r="C47" s="110"/>
      <c r="D47" s="110"/>
      <c r="E47" s="204"/>
      <c r="F47" s="110"/>
      <c r="G47" s="110"/>
      <c r="H47" s="110"/>
      <c r="I47" s="445"/>
      <c r="J47" s="204"/>
    </row>
    <row r="48" spans="1:11">
      <c r="A48" s="110"/>
      <c r="B48" s="446"/>
      <c r="C48" s="447"/>
      <c r="D48" s="447"/>
      <c r="E48" s="447"/>
      <c r="F48" s="447"/>
      <c r="G48" s="447"/>
      <c r="H48" s="447"/>
      <c r="I48" s="448"/>
      <c r="J48" s="204"/>
    </row>
    <row r="49" spans="1:10">
      <c r="A49" s="110"/>
      <c r="B49" s="110"/>
      <c r="C49" s="110"/>
      <c r="D49" s="110"/>
      <c r="E49" s="110"/>
      <c r="F49" s="110"/>
      <c r="G49" s="110"/>
      <c r="H49" s="110"/>
      <c r="I49" s="110"/>
      <c r="J49" s="204"/>
    </row>
    <row r="50" spans="1:10">
      <c r="A50" s="110"/>
      <c r="B50" s="110"/>
      <c r="C50" s="110"/>
      <c r="D50" s="110"/>
      <c r="E50" s="110"/>
      <c r="F50" s="110"/>
      <c r="G50" s="110"/>
      <c r="H50" s="110"/>
      <c r="I50" s="110"/>
      <c r="J50" s="204"/>
    </row>
    <row r="51" spans="1:10">
      <c r="A51" s="110"/>
      <c r="B51" s="110"/>
      <c r="C51" s="110"/>
      <c r="D51" s="110"/>
      <c r="E51" s="110"/>
      <c r="F51" s="110"/>
      <c r="G51" s="110"/>
      <c r="H51" s="110"/>
      <c r="I51" s="110"/>
      <c r="J51" s="204"/>
    </row>
    <row r="67" spans="10:10" s="68" customFormat="1">
      <c r="J67" s="77"/>
    </row>
  </sheetData>
  <conditionalFormatting sqref="B21:B23">
    <cfRule type="cellIs" dxfId="17" priority="2" stopIfTrue="1" operator="equal">
      <formula>"Title"</formula>
    </cfRule>
  </conditionalFormatting>
  <conditionalFormatting sqref="B20">
    <cfRule type="cellIs" dxfId="16" priority="1" stopIfTrue="1" operator="equal">
      <formula>"Adjustment to Income/Expense/Rate Base:"</formula>
    </cfRule>
  </conditionalFormatting>
  <dataValidations count="5">
    <dataValidation type="list" allowBlank="1" showInputMessage="1" showErrorMessage="1" errorTitle="Adjsutment Type Input Error" error="An invalid adjustment type was entered._x000a__x000a_Valid values are 1, 2, or 3." sqref="E39:E47 E65562:E65572 JA65562:JA65572 SW65562:SW65572 ACS65562:ACS65572 AMO65562:AMO65572 AWK65562:AWK65572 BGG65562:BGG65572 BQC65562:BQC65572 BZY65562:BZY65572 CJU65562:CJU65572 CTQ65562:CTQ65572 DDM65562:DDM65572 DNI65562:DNI65572 DXE65562:DXE65572 EHA65562:EHA65572 EQW65562:EQW65572 FAS65562:FAS65572 FKO65562:FKO65572 FUK65562:FUK65572 GEG65562:GEG65572 GOC65562:GOC65572 GXY65562:GXY65572 HHU65562:HHU65572 HRQ65562:HRQ65572 IBM65562:IBM65572 ILI65562:ILI65572 IVE65562:IVE65572 JFA65562:JFA65572 JOW65562:JOW65572 JYS65562:JYS65572 KIO65562:KIO65572 KSK65562:KSK65572 LCG65562:LCG65572 LMC65562:LMC65572 LVY65562:LVY65572 MFU65562:MFU65572 MPQ65562:MPQ65572 MZM65562:MZM65572 NJI65562:NJI65572 NTE65562:NTE65572 ODA65562:ODA65572 OMW65562:OMW65572 OWS65562:OWS65572 PGO65562:PGO65572 PQK65562:PQK65572 QAG65562:QAG65572 QKC65562:QKC65572 QTY65562:QTY65572 RDU65562:RDU65572 RNQ65562:RNQ65572 RXM65562:RXM65572 SHI65562:SHI65572 SRE65562:SRE65572 TBA65562:TBA65572 TKW65562:TKW65572 TUS65562:TUS65572 UEO65562:UEO65572 UOK65562:UOK65572 UYG65562:UYG65572 VIC65562:VIC65572 VRY65562:VRY65572 WBU65562:WBU65572 WLQ65562:WLQ65572 WVM65562:WVM65572 E131098:E131108 JA131098:JA131108 SW131098:SW131108 ACS131098:ACS131108 AMO131098:AMO131108 AWK131098:AWK131108 BGG131098:BGG131108 BQC131098:BQC131108 BZY131098:BZY131108 CJU131098:CJU131108 CTQ131098:CTQ131108 DDM131098:DDM131108 DNI131098:DNI131108 DXE131098:DXE131108 EHA131098:EHA131108 EQW131098:EQW131108 FAS131098:FAS131108 FKO131098:FKO131108 FUK131098:FUK131108 GEG131098:GEG131108 GOC131098:GOC131108 GXY131098:GXY131108 HHU131098:HHU131108 HRQ131098:HRQ131108 IBM131098:IBM131108 ILI131098:ILI131108 IVE131098:IVE131108 JFA131098:JFA131108 JOW131098:JOW131108 JYS131098:JYS131108 KIO131098:KIO131108 KSK131098:KSK131108 LCG131098:LCG131108 LMC131098:LMC131108 LVY131098:LVY131108 MFU131098:MFU131108 MPQ131098:MPQ131108 MZM131098:MZM131108 NJI131098:NJI131108 NTE131098:NTE131108 ODA131098:ODA131108 OMW131098:OMW131108 OWS131098:OWS131108 PGO131098:PGO131108 PQK131098:PQK131108 QAG131098:QAG131108 QKC131098:QKC131108 QTY131098:QTY131108 RDU131098:RDU131108 RNQ131098:RNQ131108 RXM131098:RXM131108 SHI131098:SHI131108 SRE131098:SRE131108 TBA131098:TBA131108 TKW131098:TKW131108 TUS131098:TUS131108 UEO131098:UEO131108 UOK131098:UOK131108 UYG131098:UYG131108 VIC131098:VIC131108 VRY131098:VRY131108 WBU131098:WBU131108 WLQ131098:WLQ131108 WVM131098:WVM131108 E196634:E196644 JA196634:JA196644 SW196634:SW196644 ACS196634:ACS196644 AMO196634:AMO196644 AWK196634:AWK196644 BGG196634:BGG196644 BQC196634:BQC196644 BZY196634:BZY196644 CJU196634:CJU196644 CTQ196634:CTQ196644 DDM196634:DDM196644 DNI196634:DNI196644 DXE196634:DXE196644 EHA196634:EHA196644 EQW196634:EQW196644 FAS196634:FAS196644 FKO196634:FKO196644 FUK196634:FUK196644 GEG196634:GEG196644 GOC196634:GOC196644 GXY196634:GXY196644 HHU196634:HHU196644 HRQ196634:HRQ196644 IBM196634:IBM196644 ILI196634:ILI196644 IVE196634:IVE196644 JFA196634:JFA196644 JOW196634:JOW196644 JYS196634:JYS196644 KIO196634:KIO196644 KSK196634:KSK196644 LCG196634:LCG196644 LMC196634:LMC196644 LVY196634:LVY196644 MFU196634:MFU196644 MPQ196634:MPQ196644 MZM196634:MZM196644 NJI196634:NJI196644 NTE196634:NTE196644 ODA196634:ODA196644 OMW196634:OMW196644 OWS196634:OWS196644 PGO196634:PGO196644 PQK196634:PQK196644 QAG196634:QAG196644 QKC196634:QKC196644 QTY196634:QTY196644 RDU196634:RDU196644 RNQ196634:RNQ196644 RXM196634:RXM196644 SHI196634:SHI196644 SRE196634:SRE196644 TBA196634:TBA196644 TKW196634:TKW196644 TUS196634:TUS196644 UEO196634:UEO196644 UOK196634:UOK196644 UYG196634:UYG196644 VIC196634:VIC196644 VRY196634:VRY196644 WBU196634:WBU196644 WLQ196634:WLQ196644 WVM196634:WVM196644 E262170:E262180 JA262170:JA262180 SW262170:SW262180 ACS262170:ACS262180 AMO262170:AMO262180 AWK262170:AWK262180 BGG262170:BGG262180 BQC262170:BQC262180 BZY262170:BZY262180 CJU262170:CJU262180 CTQ262170:CTQ262180 DDM262170:DDM262180 DNI262170:DNI262180 DXE262170:DXE262180 EHA262170:EHA262180 EQW262170:EQW262180 FAS262170:FAS262180 FKO262170:FKO262180 FUK262170:FUK262180 GEG262170:GEG262180 GOC262170:GOC262180 GXY262170:GXY262180 HHU262170:HHU262180 HRQ262170:HRQ262180 IBM262170:IBM262180 ILI262170:ILI262180 IVE262170:IVE262180 JFA262170:JFA262180 JOW262170:JOW262180 JYS262170:JYS262180 KIO262170:KIO262180 KSK262170:KSK262180 LCG262170:LCG262180 LMC262170:LMC262180 LVY262170:LVY262180 MFU262170:MFU262180 MPQ262170:MPQ262180 MZM262170:MZM262180 NJI262170:NJI262180 NTE262170:NTE262180 ODA262170:ODA262180 OMW262170:OMW262180 OWS262170:OWS262180 PGO262170:PGO262180 PQK262170:PQK262180 QAG262170:QAG262180 QKC262170:QKC262180 QTY262170:QTY262180 RDU262170:RDU262180 RNQ262170:RNQ262180 RXM262170:RXM262180 SHI262170:SHI262180 SRE262170:SRE262180 TBA262170:TBA262180 TKW262170:TKW262180 TUS262170:TUS262180 UEO262170:UEO262180 UOK262170:UOK262180 UYG262170:UYG262180 VIC262170:VIC262180 VRY262170:VRY262180 WBU262170:WBU262180 WLQ262170:WLQ262180 WVM262170:WVM262180 E327706:E327716 JA327706:JA327716 SW327706:SW327716 ACS327706:ACS327716 AMO327706:AMO327716 AWK327706:AWK327716 BGG327706:BGG327716 BQC327706:BQC327716 BZY327706:BZY327716 CJU327706:CJU327716 CTQ327706:CTQ327716 DDM327706:DDM327716 DNI327706:DNI327716 DXE327706:DXE327716 EHA327706:EHA327716 EQW327706:EQW327716 FAS327706:FAS327716 FKO327706:FKO327716 FUK327706:FUK327716 GEG327706:GEG327716 GOC327706:GOC327716 GXY327706:GXY327716 HHU327706:HHU327716 HRQ327706:HRQ327716 IBM327706:IBM327716 ILI327706:ILI327716 IVE327706:IVE327716 JFA327706:JFA327716 JOW327706:JOW327716 JYS327706:JYS327716 KIO327706:KIO327716 KSK327706:KSK327716 LCG327706:LCG327716 LMC327706:LMC327716 LVY327706:LVY327716 MFU327706:MFU327716 MPQ327706:MPQ327716 MZM327706:MZM327716 NJI327706:NJI327716 NTE327706:NTE327716 ODA327706:ODA327716 OMW327706:OMW327716 OWS327706:OWS327716 PGO327706:PGO327716 PQK327706:PQK327716 QAG327706:QAG327716 QKC327706:QKC327716 QTY327706:QTY327716 RDU327706:RDU327716 RNQ327706:RNQ327716 RXM327706:RXM327716 SHI327706:SHI327716 SRE327706:SRE327716 TBA327706:TBA327716 TKW327706:TKW327716 TUS327706:TUS327716 UEO327706:UEO327716 UOK327706:UOK327716 UYG327706:UYG327716 VIC327706:VIC327716 VRY327706:VRY327716 WBU327706:WBU327716 WLQ327706:WLQ327716 WVM327706:WVM327716 E393242:E393252 JA393242:JA393252 SW393242:SW393252 ACS393242:ACS393252 AMO393242:AMO393252 AWK393242:AWK393252 BGG393242:BGG393252 BQC393242:BQC393252 BZY393242:BZY393252 CJU393242:CJU393252 CTQ393242:CTQ393252 DDM393242:DDM393252 DNI393242:DNI393252 DXE393242:DXE393252 EHA393242:EHA393252 EQW393242:EQW393252 FAS393242:FAS393252 FKO393242:FKO393252 FUK393242:FUK393252 GEG393242:GEG393252 GOC393242:GOC393252 GXY393242:GXY393252 HHU393242:HHU393252 HRQ393242:HRQ393252 IBM393242:IBM393252 ILI393242:ILI393252 IVE393242:IVE393252 JFA393242:JFA393252 JOW393242:JOW393252 JYS393242:JYS393252 KIO393242:KIO393252 KSK393242:KSK393252 LCG393242:LCG393252 LMC393242:LMC393252 LVY393242:LVY393252 MFU393242:MFU393252 MPQ393242:MPQ393252 MZM393242:MZM393252 NJI393242:NJI393252 NTE393242:NTE393252 ODA393242:ODA393252 OMW393242:OMW393252 OWS393242:OWS393252 PGO393242:PGO393252 PQK393242:PQK393252 QAG393242:QAG393252 QKC393242:QKC393252 QTY393242:QTY393252 RDU393242:RDU393252 RNQ393242:RNQ393252 RXM393242:RXM393252 SHI393242:SHI393252 SRE393242:SRE393252 TBA393242:TBA393252 TKW393242:TKW393252 TUS393242:TUS393252 UEO393242:UEO393252 UOK393242:UOK393252 UYG393242:UYG393252 VIC393242:VIC393252 VRY393242:VRY393252 WBU393242:WBU393252 WLQ393242:WLQ393252 WVM393242:WVM393252 E458778:E458788 JA458778:JA458788 SW458778:SW458788 ACS458778:ACS458788 AMO458778:AMO458788 AWK458778:AWK458788 BGG458778:BGG458788 BQC458778:BQC458788 BZY458778:BZY458788 CJU458778:CJU458788 CTQ458778:CTQ458788 DDM458778:DDM458788 DNI458778:DNI458788 DXE458778:DXE458788 EHA458778:EHA458788 EQW458778:EQW458788 FAS458778:FAS458788 FKO458778:FKO458788 FUK458778:FUK458788 GEG458778:GEG458788 GOC458778:GOC458788 GXY458778:GXY458788 HHU458778:HHU458788 HRQ458778:HRQ458788 IBM458778:IBM458788 ILI458778:ILI458788 IVE458778:IVE458788 JFA458778:JFA458788 JOW458778:JOW458788 JYS458778:JYS458788 KIO458778:KIO458788 KSK458778:KSK458788 LCG458778:LCG458788 LMC458778:LMC458788 LVY458778:LVY458788 MFU458778:MFU458788 MPQ458778:MPQ458788 MZM458778:MZM458788 NJI458778:NJI458788 NTE458778:NTE458788 ODA458778:ODA458788 OMW458778:OMW458788 OWS458778:OWS458788 PGO458778:PGO458788 PQK458778:PQK458788 QAG458778:QAG458788 QKC458778:QKC458788 QTY458778:QTY458788 RDU458778:RDU458788 RNQ458778:RNQ458788 RXM458778:RXM458788 SHI458778:SHI458788 SRE458778:SRE458788 TBA458778:TBA458788 TKW458778:TKW458788 TUS458778:TUS458788 UEO458778:UEO458788 UOK458778:UOK458788 UYG458778:UYG458788 VIC458778:VIC458788 VRY458778:VRY458788 WBU458778:WBU458788 WLQ458778:WLQ458788 WVM458778:WVM458788 E524314:E524324 JA524314:JA524324 SW524314:SW524324 ACS524314:ACS524324 AMO524314:AMO524324 AWK524314:AWK524324 BGG524314:BGG524324 BQC524314:BQC524324 BZY524314:BZY524324 CJU524314:CJU524324 CTQ524314:CTQ524324 DDM524314:DDM524324 DNI524314:DNI524324 DXE524314:DXE524324 EHA524314:EHA524324 EQW524314:EQW524324 FAS524314:FAS524324 FKO524314:FKO524324 FUK524314:FUK524324 GEG524314:GEG524324 GOC524314:GOC524324 GXY524314:GXY524324 HHU524314:HHU524324 HRQ524314:HRQ524324 IBM524314:IBM524324 ILI524314:ILI524324 IVE524314:IVE524324 JFA524314:JFA524324 JOW524314:JOW524324 JYS524314:JYS524324 KIO524314:KIO524324 KSK524314:KSK524324 LCG524314:LCG524324 LMC524314:LMC524324 LVY524314:LVY524324 MFU524314:MFU524324 MPQ524314:MPQ524324 MZM524314:MZM524324 NJI524314:NJI524324 NTE524314:NTE524324 ODA524314:ODA524324 OMW524314:OMW524324 OWS524314:OWS524324 PGO524314:PGO524324 PQK524314:PQK524324 QAG524314:QAG524324 QKC524314:QKC524324 QTY524314:QTY524324 RDU524314:RDU524324 RNQ524314:RNQ524324 RXM524314:RXM524324 SHI524314:SHI524324 SRE524314:SRE524324 TBA524314:TBA524324 TKW524314:TKW524324 TUS524314:TUS524324 UEO524314:UEO524324 UOK524314:UOK524324 UYG524314:UYG524324 VIC524314:VIC524324 VRY524314:VRY524324 WBU524314:WBU524324 WLQ524314:WLQ524324 WVM524314:WVM524324 E589850:E589860 JA589850:JA589860 SW589850:SW589860 ACS589850:ACS589860 AMO589850:AMO589860 AWK589850:AWK589860 BGG589850:BGG589860 BQC589850:BQC589860 BZY589850:BZY589860 CJU589850:CJU589860 CTQ589850:CTQ589860 DDM589850:DDM589860 DNI589850:DNI589860 DXE589850:DXE589860 EHA589850:EHA589860 EQW589850:EQW589860 FAS589850:FAS589860 FKO589850:FKO589860 FUK589850:FUK589860 GEG589850:GEG589860 GOC589850:GOC589860 GXY589850:GXY589860 HHU589850:HHU589860 HRQ589850:HRQ589860 IBM589850:IBM589860 ILI589850:ILI589860 IVE589850:IVE589860 JFA589850:JFA589860 JOW589850:JOW589860 JYS589850:JYS589860 KIO589850:KIO589860 KSK589850:KSK589860 LCG589850:LCG589860 LMC589850:LMC589860 LVY589850:LVY589860 MFU589850:MFU589860 MPQ589850:MPQ589860 MZM589850:MZM589860 NJI589850:NJI589860 NTE589850:NTE589860 ODA589850:ODA589860 OMW589850:OMW589860 OWS589850:OWS589860 PGO589850:PGO589860 PQK589850:PQK589860 QAG589850:QAG589860 QKC589850:QKC589860 QTY589850:QTY589860 RDU589850:RDU589860 RNQ589850:RNQ589860 RXM589850:RXM589860 SHI589850:SHI589860 SRE589850:SRE589860 TBA589850:TBA589860 TKW589850:TKW589860 TUS589850:TUS589860 UEO589850:UEO589860 UOK589850:UOK589860 UYG589850:UYG589860 VIC589850:VIC589860 VRY589850:VRY589860 WBU589850:WBU589860 WLQ589850:WLQ589860 WVM589850:WVM589860 E655386:E655396 JA655386:JA655396 SW655386:SW655396 ACS655386:ACS655396 AMO655386:AMO655396 AWK655386:AWK655396 BGG655386:BGG655396 BQC655386:BQC655396 BZY655386:BZY655396 CJU655386:CJU655396 CTQ655386:CTQ655396 DDM655386:DDM655396 DNI655386:DNI655396 DXE655386:DXE655396 EHA655386:EHA655396 EQW655386:EQW655396 FAS655386:FAS655396 FKO655386:FKO655396 FUK655386:FUK655396 GEG655386:GEG655396 GOC655386:GOC655396 GXY655386:GXY655396 HHU655386:HHU655396 HRQ655386:HRQ655396 IBM655386:IBM655396 ILI655386:ILI655396 IVE655386:IVE655396 JFA655386:JFA655396 JOW655386:JOW655396 JYS655386:JYS655396 KIO655386:KIO655396 KSK655386:KSK655396 LCG655386:LCG655396 LMC655386:LMC655396 LVY655386:LVY655396 MFU655386:MFU655396 MPQ655386:MPQ655396 MZM655386:MZM655396 NJI655386:NJI655396 NTE655386:NTE655396 ODA655386:ODA655396 OMW655386:OMW655396 OWS655386:OWS655396 PGO655386:PGO655396 PQK655386:PQK655396 QAG655386:QAG655396 QKC655386:QKC655396 QTY655386:QTY655396 RDU655386:RDU655396 RNQ655386:RNQ655396 RXM655386:RXM655396 SHI655386:SHI655396 SRE655386:SRE655396 TBA655386:TBA655396 TKW655386:TKW655396 TUS655386:TUS655396 UEO655386:UEO655396 UOK655386:UOK655396 UYG655386:UYG655396 VIC655386:VIC655396 VRY655386:VRY655396 WBU655386:WBU655396 WLQ655386:WLQ655396 WVM655386:WVM655396 E720922:E720932 JA720922:JA720932 SW720922:SW720932 ACS720922:ACS720932 AMO720922:AMO720932 AWK720922:AWK720932 BGG720922:BGG720932 BQC720922:BQC720932 BZY720922:BZY720932 CJU720922:CJU720932 CTQ720922:CTQ720932 DDM720922:DDM720932 DNI720922:DNI720932 DXE720922:DXE720932 EHA720922:EHA720932 EQW720922:EQW720932 FAS720922:FAS720932 FKO720922:FKO720932 FUK720922:FUK720932 GEG720922:GEG720932 GOC720922:GOC720932 GXY720922:GXY720932 HHU720922:HHU720932 HRQ720922:HRQ720932 IBM720922:IBM720932 ILI720922:ILI720932 IVE720922:IVE720932 JFA720922:JFA720932 JOW720922:JOW720932 JYS720922:JYS720932 KIO720922:KIO720932 KSK720922:KSK720932 LCG720922:LCG720932 LMC720922:LMC720932 LVY720922:LVY720932 MFU720922:MFU720932 MPQ720922:MPQ720932 MZM720922:MZM720932 NJI720922:NJI720932 NTE720922:NTE720932 ODA720922:ODA720932 OMW720922:OMW720932 OWS720922:OWS720932 PGO720922:PGO720932 PQK720922:PQK720932 QAG720922:QAG720932 QKC720922:QKC720932 QTY720922:QTY720932 RDU720922:RDU720932 RNQ720922:RNQ720932 RXM720922:RXM720932 SHI720922:SHI720932 SRE720922:SRE720932 TBA720922:TBA720932 TKW720922:TKW720932 TUS720922:TUS720932 UEO720922:UEO720932 UOK720922:UOK720932 UYG720922:UYG720932 VIC720922:VIC720932 VRY720922:VRY720932 WBU720922:WBU720932 WLQ720922:WLQ720932 WVM720922:WVM720932 E786458:E786468 JA786458:JA786468 SW786458:SW786468 ACS786458:ACS786468 AMO786458:AMO786468 AWK786458:AWK786468 BGG786458:BGG786468 BQC786458:BQC786468 BZY786458:BZY786468 CJU786458:CJU786468 CTQ786458:CTQ786468 DDM786458:DDM786468 DNI786458:DNI786468 DXE786458:DXE786468 EHA786458:EHA786468 EQW786458:EQW786468 FAS786458:FAS786468 FKO786458:FKO786468 FUK786458:FUK786468 GEG786458:GEG786468 GOC786458:GOC786468 GXY786458:GXY786468 HHU786458:HHU786468 HRQ786458:HRQ786468 IBM786458:IBM786468 ILI786458:ILI786468 IVE786458:IVE786468 JFA786458:JFA786468 JOW786458:JOW786468 JYS786458:JYS786468 KIO786458:KIO786468 KSK786458:KSK786468 LCG786458:LCG786468 LMC786458:LMC786468 LVY786458:LVY786468 MFU786458:MFU786468 MPQ786458:MPQ786468 MZM786458:MZM786468 NJI786458:NJI786468 NTE786458:NTE786468 ODA786458:ODA786468 OMW786458:OMW786468 OWS786458:OWS786468 PGO786458:PGO786468 PQK786458:PQK786468 QAG786458:QAG786468 QKC786458:QKC786468 QTY786458:QTY786468 RDU786458:RDU786468 RNQ786458:RNQ786468 RXM786458:RXM786468 SHI786458:SHI786468 SRE786458:SRE786468 TBA786458:TBA786468 TKW786458:TKW786468 TUS786458:TUS786468 UEO786458:UEO786468 UOK786458:UOK786468 UYG786458:UYG786468 VIC786458:VIC786468 VRY786458:VRY786468 WBU786458:WBU786468 WLQ786458:WLQ786468 WVM786458:WVM786468 E851994:E852004 JA851994:JA852004 SW851994:SW852004 ACS851994:ACS852004 AMO851994:AMO852004 AWK851994:AWK852004 BGG851994:BGG852004 BQC851994:BQC852004 BZY851994:BZY852004 CJU851994:CJU852004 CTQ851994:CTQ852004 DDM851994:DDM852004 DNI851994:DNI852004 DXE851994:DXE852004 EHA851994:EHA852004 EQW851994:EQW852004 FAS851994:FAS852004 FKO851994:FKO852004 FUK851994:FUK852004 GEG851994:GEG852004 GOC851994:GOC852004 GXY851994:GXY852004 HHU851994:HHU852004 HRQ851994:HRQ852004 IBM851994:IBM852004 ILI851994:ILI852004 IVE851994:IVE852004 JFA851994:JFA852004 JOW851994:JOW852004 JYS851994:JYS852004 KIO851994:KIO852004 KSK851994:KSK852004 LCG851994:LCG852004 LMC851994:LMC852004 LVY851994:LVY852004 MFU851994:MFU852004 MPQ851994:MPQ852004 MZM851994:MZM852004 NJI851994:NJI852004 NTE851994:NTE852004 ODA851994:ODA852004 OMW851994:OMW852004 OWS851994:OWS852004 PGO851994:PGO852004 PQK851994:PQK852004 QAG851994:QAG852004 QKC851994:QKC852004 QTY851994:QTY852004 RDU851994:RDU852004 RNQ851994:RNQ852004 RXM851994:RXM852004 SHI851994:SHI852004 SRE851994:SRE852004 TBA851994:TBA852004 TKW851994:TKW852004 TUS851994:TUS852004 UEO851994:UEO852004 UOK851994:UOK852004 UYG851994:UYG852004 VIC851994:VIC852004 VRY851994:VRY852004 WBU851994:WBU852004 WLQ851994:WLQ852004 WVM851994:WVM852004 E917530:E917540 JA917530:JA917540 SW917530:SW917540 ACS917530:ACS917540 AMO917530:AMO917540 AWK917530:AWK917540 BGG917530:BGG917540 BQC917530:BQC917540 BZY917530:BZY917540 CJU917530:CJU917540 CTQ917530:CTQ917540 DDM917530:DDM917540 DNI917530:DNI917540 DXE917530:DXE917540 EHA917530:EHA917540 EQW917530:EQW917540 FAS917530:FAS917540 FKO917530:FKO917540 FUK917530:FUK917540 GEG917530:GEG917540 GOC917530:GOC917540 GXY917530:GXY917540 HHU917530:HHU917540 HRQ917530:HRQ917540 IBM917530:IBM917540 ILI917530:ILI917540 IVE917530:IVE917540 JFA917530:JFA917540 JOW917530:JOW917540 JYS917530:JYS917540 KIO917530:KIO917540 KSK917530:KSK917540 LCG917530:LCG917540 LMC917530:LMC917540 LVY917530:LVY917540 MFU917530:MFU917540 MPQ917530:MPQ917540 MZM917530:MZM917540 NJI917530:NJI917540 NTE917530:NTE917540 ODA917530:ODA917540 OMW917530:OMW917540 OWS917530:OWS917540 PGO917530:PGO917540 PQK917530:PQK917540 QAG917530:QAG917540 QKC917530:QKC917540 QTY917530:QTY917540 RDU917530:RDU917540 RNQ917530:RNQ917540 RXM917530:RXM917540 SHI917530:SHI917540 SRE917530:SRE917540 TBA917530:TBA917540 TKW917530:TKW917540 TUS917530:TUS917540 UEO917530:UEO917540 UOK917530:UOK917540 UYG917530:UYG917540 VIC917530:VIC917540 VRY917530:VRY917540 WBU917530:WBU917540 WLQ917530:WLQ917540 WVM917530:WVM917540 E983066:E983076 JA983066:JA983076 SW983066:SW983076 ACS983066:ACS983076 AMO983066:AMO983076 AWK983066:AWK983076 BGG983066:BGG983076 BQC983066:BQC983076 BZY983066:BZY983076 CJU983066:CJU983076 CTQ983066:CTQ983076 DDM983066:DDM983076 DNI983066:DNI983076 DXE983066:DXE983076 EHA983066:EHA983076 EQW983066:EQW983076 FAS983066:FAS983076 FKO983066:FKO983076 FUK983066:FUK983076 GEG983066:GEG983076 GOC983066:GOC983076 GXY983066:GXY983076 HHU983066:HHU983076 HRQ983066:HRQ983076 IBM983066:IBM983076 ILI983066:ILI983076 IVE983066:IVE983076 JFA983066:JFA983076 JOW983066:JOW983076 JYS983066:JYS983076 KIO983066:KIO983076 KSK983066:KSK983076 LCG983066:LCG983076 LMC983066:LMC983076 LVY983066:LVY983076 MFU983066:MFU983076 MPQ983066:MPQ983076 MZM983066:MZM983076 NJI983066:NJI983076 NTE983066:NTE983076 ODA983066:ODA983076 OMW983066:OMW983076 OWS983066:OWS983076 PGO983066:PGO983076 PQK983066:PQK983076 QAG983066:QAG983076 QKC983066:QKC983076 QTY983066:QTY983076 RDU983066:RDU983076 RNQ983066:RNQ983076 RXM983066:RXM983076 SHI983066:SHI983076 SRE983066:SRE983076 TBA983066:TBA983076 TKW983066:TKW983076 TUS983066:TUS983076 UEO983066:UEO983076 UOK983066:UOK983076 UYG983066:UYG983076 VIC983066:VIC983076 VRY983066:VRY983076 WBU983066:WBU983076 WLQ983066:WLQ983076 WVM983066:WVM983076 E65543:E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E131079:E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E196615:E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E262151:E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E327687:E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E393223:E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E458759:E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E524295:E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E589831:E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E655367:E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E720903:E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E786439:E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E851975:E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E917511:E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E983047:E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D65547:D65548 IZ65547:IZ65548 SV65547:SV65548 ACR65547:ACR65548 AMN65547:AMN65548 AWJ65547:AWJ65548 BGF65547:BGF65548 BQB65547:BQB65548 BZX65547:BZX65548 CJT65547:CJT65548 CTP65547:CTP65548 DDL65547:DDL65548 DNH65547:DNH65548 DXD65547:DXD65548 EGZ65547:EGZ65548 EQV65547:EQV65548 FAR65547:FAR65548 FKN65547:FKN65548 FUJ65547:FUJ65548 GEF65547:GEF65548 GOB65547:GOB65548 GXX65547:GXX65548 HHT65547:HHT65548 HRP65547:HRP65548 IBL65547:IBL65548 ILH65547:ILH65548 IVD65547:IVD65548 JEZ65547:JEZ65548 JOV65547:JOV65548 JYR65547:JYR65548 KIN65547:KIN65548 KSJ65547:KSJ65548 LCF65547:LCF65548 LMB65547:LMB65548 LVX65547:LVX65548 MFT65547:MFT65548 MPP65547:MPP65548 MZL65547:MZL65548 NJH65547:NJH65548 NTD65547:NTD65548 OCZ65547:OCZ65548 OMV65547:OMV65548 OWR65547:OWR65548 PGN65547:PGN65548 PQJ65547:PQJ65548 QAF65547:QAF65548 QKB65547:QKB65548 QTX65547:QTX65548 RDT65547:RDT65548 RNP65547:RNP65548 RXL65547:RXL65548 SHH65547:SHH65548 SRD65547:SRD65548 TAZ65547:TAZ65548 TKV65547:TKV65548 TUR65547:TUR65548 UEN65547:UEN65548 UOJ65547:UOJ65548 UYF65547:UYF65548 VIB65547:VIB65548 VRX65547:VRX65548 WBT65547:WBT65548 WLP65547:WLP65548 WVL65547:WVL65548 D131083:D131084 IZ131083:IZ131084 SV131083:SV131084 ACR131083:ACR131084 AMN131083:AMN131084 AWJ131083:AWJ131084 BGF131083:BGF131084 BQB131083:BQB131084 BZX131083:BZX131084 CJT131083:CJT131084 CTP131083:CTP131084 DDL131083:DDL131084 DNH131083:DNH131084 DXD131083:DXD131084 EGZ131083:EGZ131084 EQV131083:EQV131084 FAR131083:FAR131084 FKN131083:FKN131084 FUJ131083:FUJ131084 GEF131083:GEF131084 GOB131083:GOB131084 GXX131083:GXX131084 HHT131083:HHT131084 HRP131083:HRP131084 IBL131083:IBL131084 ILH131083:ILH131084 IVD131083:IVD131084 JEZ131083:JEZ131084 JOV131083:JOV131084 JYR131083:JYR131084 KIN131083:KIN131084 KSJ131083:KSJ131084 LCF131083:LCF131084 LMB131083:LMB131084 LVX131083:LVX131084 MFT131083:MFT131084 MPP131083:MPP131084 MZL131083:MZL131084 NJH131083:NJH131084 NTD131083:NTD131084 OCZ131083:OCZ131084 OMV131083:OMV131084 OWR131083:OWR131084 PGN131083:PGN131084 PQJ131083:PQJ131084 QAF131083:QAF131084 QKB131083:QKB131084 QTX131083:QTX131084 RDT131083:RDT131084 RNP131083:RNP131084 RXL131083:RXL131084 SHH131083:SHH131084 SRD131083:SRD131084 TAZ131083:TAZ131084 TKV131083:TKV131084 TUR131083:TUR131084 UEN131083:UEN131084 UOJ131083:UOJ131084 UYF131083:UYF131084 VIB131083:VIB131084 VRX131083:VRX131084 WBT131083:WBT131084 WLP131083:WLP131084 WVL131083:WVL131084 D196619:D196620 IZ196619:IZ196620 SV196619:SV196620 ACR196619:ACR196620 AMN196619:AMN196620 AWJ196619:AWJ196620 BGF196619:BGF196620 BQB196619:BQB196620 BZX196619:BZX196620 CJT196619:CJT196620 CTP196619:CTP196620 DDL196619:DDL196620 DNH196619:DNH196620 DXD196619:DXD196620 EGZ196619:EGZ196620 EQV196619:EQV196620 FAR196619:FAR196620 FKN196619:FKN196620 FUJ196619:FUJ196620 GEF196619:GEF196620 GOB196619:GOB196620 GXX196619:GXX196620 HHT196619:HHT196620 HRP196619:HRP196620 IBL196619:IBL196620 ILH196619:ILH196620 IVD196619:IVD196620 JEZ196619:JEZ196620 JOV196619:JOV196620 JYR196619:JYR196620 KIN196619:KIN196620 KSJ196619:KSJ196620 LCF196619:LCF196620 LMB196619:LMB196620 LVX196619:LVX196620 MFT196619:MFT196620 MPP196619:MPP196620 MZL196619:MZL196620 NJH196619:NJH196620 NTD196619:NTD196620 OCZ196619:OCZ196620 OMV196619:OMV196620 OWR196619:OWR196620 PGN196619:PGN196620 PQJ196619:PQJ196620 QAF196619:QAF196620 QKB196619:QKB196620 QTX196619:QTX196620 RDT196619:RDT196620 RNP196619:RNP196620 RXL196619:RXL196620 SHH196619:SHH196620 SRD196619:SRD196620 TAZ196619:TAZ196620 TKV196619:TKV196620 TUR196619:TUR196620 UEN196619:UEN196620 UOJ196619:UOJ196620 UYF196619:UYF196620 VIB196619:VIB196620 VRX196619:VRX196620 WBT196619:WBT196620 WLP196619:WLP196620 WVL196619:WVL196620 D262155:D262156 IZ262155:IZ262156 SV262155:SV262156 ACR262155:ACR262156 AMN262155:AMN262156 AWJ262155:AWJ262156 BGF262155:BGF262156 BQB262155:BQB262156 BZX262155:BZX262156 CJT262155:CJT262156 CTP262155:CTP262156 DDL262155:DDL262156 DNH262155:DNH262156 DXD262155:DXD262156 EGZ262155:EGZ262156 EQV262155:EQV262156 FAR262155:FAR262156 FKN262155:FKN262156 FUJ262155:FUJ262156 GEF262155:GEF262156 GOB262155:GOB262156 GXX262155:GXX262156 HHT262155:HHT262156 HRP262155:HRP262156 IBL262155:IBL262156 ILH262155:ILH262156 IVD262155:IVD262156 JEZ262155:JEZ262156 JOV262155:JOV262156 JYR262155:JYR262156 KIN262155:KIN262156 KSJ262155:KSJ262156 LCF262155:LCF262156 LMB262155:LMB262156 LVX262155:LVX262156 MFT262155:MFT262156 MPP262155:MPP262156 MZL262155:MZL262156 NJH262155:NJH262156 NTD262155:NTD262156 OCZ262155:OCZ262156 OMV262155:OMV262156 OWR262155:OWR262156 PGN262155:PGN262156 PQJ262155:PQJ262156 QAF262155:QAF262156 QKB262155:QKB262156 QTX262155:QTX262156 RDT262155:RDT262156 RNP262155:RNP262156 RXL262155:RXL262156 SHH262155:SHH262156 SRD262155:SRD262156 TAZ262155:TAZ262156 TKV262155:TKV262156 TUR262155:TUR262156 UEN262155:UEN262156 UOJ262155:UOJ262156 UYF262155:UYF262156 VIB262155:VIB262156 VRX262155:VRX262156 WBT262155:WBT262156 WLP262155:WLP262156 WVL262155:WVL262156 D327691:D327692 IZ327691:IZ327692 SV327691:SV327692 ACR327691:ACR327692 AMN327691:AMN327692 AWJ327691:AWJ327692 BGF327691:BGF327692 BQB327691:BQB327692 BZX327691:BZX327692 CJT327691:CJT327692 CTP327691:CTP327692 DDL327691:DDL327692 DNH327691:DNH327692 DXD327691:DXD327692 EGZ327691:EGZ327692 EQV327691:EQV327692 FAR327691:FAR327692 FKN327691:FKN327692 FUJ327691:FUJ327692 GEF327691:GEF327692 GOB327691:GOB327692 GXX327691:GXX327692 HHT327691:HHT327692 HRP327691:HRP327692 IBL327691:IBL327692 ILH327691:ILH327692 IVD327691:IVD327692 JEZ327691:JEZ327692 JOV327691:JOV327692 JYR327691:JYR327692 KIN327691:KIN327692 KSJ327691:KSJ327692 LCF327691:LCF327692 LMB327691:LMB327692 LVX327691:LVX327692 MFT327691:MFT327692 MPP327691:MPP327692 MZL327691:MZL327692 NJH327691:NJH327692 NTD327691:NTD327692 OCZ327691:OCZ327692 OMV327691:OMV327692 OWR327691:OWR327692 PGN327691:PGN327692 PQJ327691:PQJ327692 QAF327691:QAF327692 QKB327691:QKB327692 QTX327691:QTX327692 RDT327691:RDT327692 RNP327691:RNP327692 RXL327691:RXL327692 SHH327691:SHH327692 SRD327691:SRD327692 TAZ327691:TAZ327692 TKV327691:TKV327692 TUR327691:TUR327692 UEN327691:UEN327692 UOJ327691:UOJ327692 UYF327691:UYF327692 VIB327691:VIB327692 VRX327691:VRX327692 WBT327691:WBT327692 WLP327691:WLP327692 WVL327691:WVL327692 D393227:D393228 IZ393227:IZ393228 SV393227:SV393228 ACR393227:ACR393228 AMN393227:AMN393228 AWJ393227:AWJ393228 BGF393227:BGF393228 BQB393227:BQB393228 BZX393227:BZX393228 CJT393227:CJT393228 CTP393227:CTP393228 DDL393227:DDL393228 DNH393227:DNH393228 DXD393227:DXD393228 EGZ393227:EGZ393228 EQV393227:EQV393228 FAR393227:FAR393228 FKN393227:FKN393228 FUJ393227:FUJ393228 GEF393227:GEF393228 GOB393227:GOB393228 GXX393227:GXX393228 HHT393227:HHT393228 HRP393227:HRP393228 IBL393227:IBL393228 ILH393227:ILH393228 IVD393227:IVD393228 JEZ393227:JEZ393228 JOV393227:JOV393228 JYR393227:JYR393228 KIN393227:KIN393228 KSJ393227:KSJ393228 LCF393227:LCF393228 LMB393227:LMB393228 LVX393227:LVX393228 MFT393227:MFT393228 MPP393227:MPP393228 MZL393227:MZL393228 NJH393227:NJH393228 NTD393227:NTD393228 OCZ393227:OCZ393228 OMV393227:OMV393228 OWR393227:OWR393228 PGN393227:PGN393228 PQJ393227:PQJ393228 QAF393227:QAF393228 QKB393227:QKB393228 QTX393227:QTX393228 RDT393227:RDT393228 RNP393227:RNP393228 RXL393227:RXL393228 SHH393227:SHH393228 SRD393227:SRD393228 TAZ393227:TAZ393228 TKV393227:TKV393228 TUR393227:TUR393228 UEN393227:UEN393228 UOJ393227:UOJ393228 UYF393227:UYF393228 VIB393227:VIB393228 VRX393227:VRX393228 WBT393227:WBT393228 WLP393227:WLP393228 WVL393227:WVL393228 D458763:D458764 IZ458763:IZ458764 SV458763:SV458764 ACR458763:ACR458764 AMN458763:AMN458764 AWJ458763:AWJ458764 BGF458763:BGF458764 BQB458763:BQB458764 BZX458763:BZX458764 CJT458763:CJT458764 CTP458763:CTP458764 DDL458763:DDL458764 DNH458763:DNH458764 DXD458763:DXD458764 EGZ458763:EGZ458764 EQV458763:EQV458764 FAR458763:FAR458764 FKN458763:FKN458764 FUJ458763:FUJ458764 GEF458763:GEF458764 GOB458763:GOB458764 GXX458763:GXX458764 HHT458763:HHT458764 HRP458763:HRP458764 IBL458763:IBL458764 ILH458763:ILH458764 IVD458763:IVD458764 JEZ458763:JEZ458764 JOV458763:JOV458764 JYR458763:JYR458764 KIN458763:KIN458764 KSJ458763:KSJ458764 LCF458763:LCF458764 LMB458763:LMB458764 LVX458763:LVX458764 MFT458763:MFT458764 MPP458763:MPP458764 MZL458763:MZL458764 NJH458763:NJH458764 NTD458763:NTD458764 OCZ458763:OCZ458764 OMV458763:OMV458764 OWR458763:OWR458764 PGN458763:PGN458764 PQJ458763:PQJ458764 QAF458763:QAF458764 QKB458763:QKB458764 QTX458763:QTX458764 RDT458763:RDT458764 RNP458763:RNP458764 RXL458763:RXL458764 SHH458763:SHH458764 SRD458763:SRD458764 TAZ458763:TAZ458764 TKV458763:TKV458764 TUR458763:TUR458764 UEN458763:UEN458764 UOJ458763:UOJ458764 UYF458763:UYF458764 VIB458763:VIB458764 VRX458763:VRX458764 WBT458763:WBT458764 WLP458763:WLP458764 WVL458763:WVL458764 D524299:D524300 IZ524299:IZ524300 SV524299:SV524300 ACR524299:ACR524300 AMN524299:AMN524300 AWJ524299:AWJ524300 BGF524299:BGF524300 BQB524299:BQB524300 BZX524299:BZX524300 CJT524299:CJT524300 CTP524299:CTP524300 DDL524299:DDL524300 DNH524299:DNH524300 DXD524299:DXD524300 EGZ524299:EGZ524300 EQV524299:EQV524300 FAR524299:FAR524300 FKN524299:FKN524300 FUJ524299:FUJ524300 GEF524299:GEF524300 GOB524299:GOB524300 GXX524299:GXX524300 HHT524299:HHT524300 HRP524299:HRP524300 IBL524299:IBL524300 ILH524299:ILH524300 IVD524299:IVD524300 JEZ524299:JEZ524300 JOV524299:JOV524300 JYR524299:JYR524300 KIN524299:KIN524300 KSJ524299:KSJ524300 LCF524299:LCF524300 LMB524299:LMB524300 LVX524299:LVX524300 MFT524299:MFT524300 MPP524299:MPP524300 MZL524299:MZL524300 NJH524299:NJH524300 NTD524299:NTD524300 OCZ524299:OCZ524300 OMV524299:OMV524300 OWR524299:OWR524300 PGN524299:PGN524300 PQJ524299:PQJ524300 QAF524299:QAF524300 QKB524299:QKB524300 QTX524299:QTX524300 RDT524299:RDT524300 RNP524299:RNP524300 RXL524299:RXL524300 SHH524299:SHH524300 SRD524299:SRD524300 TAZ524299:TAZ524300 TKV524299:TKV524300 TUR524299:TUR524300 UEN524299:UEN524300 UOJ524299:UOJ524300 UYF524299:UYF524300 VIB524299:VIB524300 VRX524299:VRX524300 WBT524299:WBT524300 WLP524299:WLP524300 WVL524299:WVL524300 D589835:D589836 IZ589835:IZ589836 SV589835:SV589836 ACR589835:ACR589836 AMN589835:AMN589836 AWJ589835:AWJ589836 BGF589835:BGF589836 BQB589835:BQB589836 BZX589835:BZX589836 CJT589835:CJT589836 CTP589835:CTP589836 DDL589835:DDL589836 DNH589835:DNH589836 DXD589835:DXD589836 EGZ589835:EGZ589836 EQV589835:EQV589836 FAR589835:FAR589836 FKN589835:FKN589836 FUJ589835:FUJ589836 GEF589835:GEF589836 GOB589835:GOB589836 GXX589835:GXX589836 HHT589835:HHT589836 HRP589835:HRP589836 IBL589835:IBL589836 ILH589835:ILH589836 IVD589835:IVD589836 JEZ589835:JEZ589836 JOV589835:JOV589836 JYR589835:JYR589836 KIN589835:KIN589836 KSJ589835:KSJ589836 LCF589835:LCF589836 LMB589835:LMB589836 LVX589835:LVX589836 MFT589835:MFT589836 MPP589835:MPP589836 MZL589835:MZL589836 NJH589835:NJH589836 NTD589835:NTD589836 OCZ589835:OCZ589836 OMV589835:OMV589836 OWR589835:OWR589836 PGN589835:PGN589836 PQJ589835:PQJ589836 QAF589835:QAF589836 QKB589835:QKB589836 QTX589835:QTX589836 RDT589835:RDT589836 RNP589835:RNP589836 RXL589835:RXL589836 SHH589835:SHH589836 SRD589835:SRD589836 TAZ589835:TAZ589836 TKV589835:TKV589836 TUR589835:TUR589836 UEN589835:UEN589836 UOJ589835:UOJ589836 UYF589835:UYF589836 VIB589835:VIB589836 VRX589835:VRX589836 WBT589835:WBT589836 WLP589835:WLP589836 WVL589835:WVL589836 D655371:D655372 IZ655371:IZ655372 SV655371:SV655372 ACR655371:ACR655372 AMN655371:AMN655372 AWJ655371:AWJ655372 BGF655371:BGF655372 BQB655371:BQB655372 BZX655371:BZX655372 CJT655371:CJT655372 CTP655371:CTP655372 DDL655371:DDL655372 DNH655371:DNH655372 DXD655371:DXD655372 EGZ655371:EGZ655372 EQV655371:EQV655372 FAR655371:FAR655372 FKN655371:FKN655372 FUJ655371:FUJ655372 GEF655371:GEF655372 GOB655371:GOB655372 GXX655371:GXX655372 HHT655371:HHT655372 HRP655371:HRP655372 IBL655371:IBL655372 ILH655371:ILH655372 IVD655371:IVD655372 JEZ655371:JEZ655372 JOV655371:JOV655372 JYR655371:JYR655372 KIN655371:KIN655372 KSJ655371:KSJ655372 LCF655371:LCF655372 LMB655371:LMB655372 LVX655371:LVX655372 MFT655371:MFT655372 MPP655371:MPP655372 MZL655371:MZL655372 NJH655371:NJH655372 NTD655371:NTD655372 OCZ655371:OCZ655372 OMV655371:OMV655372 OWR655371:OWR655372 PGN655371:PGN655372 PQJ655371:PQJ655372 QAF655371:QAF655372 QKB655371:QKB655372 QTX655371:QTX655372 RDT655371:RDT655372 RNP655371:RNP655372 RXL655371:RXL655372 SHH655371:SHH655372 SRD655371:SRD655372 TAZ655371:TAZ655372 TKV655371:TKV655372 TUR655371:TUR655372 UEN655371:UEN655372 UOJ655371:UOJ655372 UYF655371:UYF655372 VIB655371:VIB655372 VRX655371:VRX655372 WBT655371:WBT655372 WLP655371:WLP655372 WVL655371:WVL655372 D720907:D720908 IZ720907:IZ720908 SV720907:SV720908 ACR720907:ACR720908 AMN720907:AMN720908 AWJ720907:AWJ720908 BGF720907:BGF720908 BQB720907:BQB720908 BZX720907:BZX720908 CJT720907:CJT720908 CTP720907:CTP720908 DDL720907:DDL720908 DNH720907:DNH720908 DXD720907:DXD720908 EGZ720907:EGZ720908 EQV720907:EQV720908 FAR720907:FAR720908 FKN720907:FKN720908 FUJ720907:FUJ720908 GEF720907:GEF720908 GOB720907:GOB720908 GXX720907:GXX720908 HHT720907:HHT720908 HRP720907:HRP720908 IBL720907:IBL720908 ILH720907:ILH720908 IVD720907:IVD720908 JEZ720907:JEZ720908 JOV720907:JOV720908 JYR720907:JYR720908 KIN720907:KIN720908 KSJ720907:KSJ720908 LCF720907:LCF720908 LMB720907:LMB720908 LVX720907:LVX720908 MFT720907:MFT720908 MPP720907:MPP720908 MZL720907:MZL720908 NJH720907:NJH720908 NTD720907:NTD720908 OCZ720907:OCZ720908 OMV720907:OMV720908 OWR720907:OWR720908 PGN720907:PGN720908 PQJ720907:PQJ720908 QAF720907:QAF720908 QKB720907:QKB720908 QTX720907:QTX720908 RDT720907:RDT720908 RNP720907:RNP720908 RXL720907:RXL720908 SHH720907:SHH720908 SRD720907:SRD720908 TAZ720907:TAZ720908 TKV720907:TKV720908 TUR720907:TUR720908 UEN720907:UEN720908 UOJ720907:UOJ720908 UYF720907:UYF720908 VIB720907:VIB720908 VRX720907:VRX720908 WBT720907:WBT720908 WLP720907:WLP720908 WVL720907:WVL720908 D786443:D786444 IZ786443:IZ786444 SV786443:SV786444 ACR786443:ACR786444 AMN786443:AMN786444 AWJ786443:AWJ786444 BGF786443:BGF786444 BQB786443:BQB786444 BZX786443:BZX786444 CJT786443:CJT786444 CTP786443:CTP786444 DDL786443:DDL786444 DNH786443:DNH786444 DXD786443:DXD786444 EGZ786443:EGZ786444 EQV786443:EQV786444 FAR786443:FAR786444 FKN786443:FKN786444 FUJ786443:FUJ786444 GEF786443:GEF786444 GOB786443:GOB786444 GXX786443:GXX786444 HHT786443:HHT786444 HRP786443:HRP786444 IBL786443:IBL786444 ILH786443:ILH786444 IVD786443:IVD786444 JEZ786443:JEZ786444 JOV786443:JOV786444 JYR786443:JYR786444 KIN786443:KIN786444 KSJ786443:KSJ786444 LCF786443:LCF786444 LMB786443:LMB786444 LVX786443:LVX786444 MFT786443:MFT786444 MPP786443:MPP786444 MZL786443:MZL786444 NJH786443:NJH786444 NTD786443:NTD786444 OCZ786443:OCZ786444 OMV786443:OMV786444 OWR786443:OWR786444 PGN786443:PGN786444 PQJ786443:PQJ786444 QAF786443:QAF786444 QKB786443:QKB786444 QTX786443:QTX786444 RDT786443:RDT786444 RNP786443:RNP786444 RXL786443:RXL786444 SHH786443:SHH786444 SRD786443:SRD786444 TAZ786443:TAZ786444 TKV786443:TKV786444 TUR786443:TUR786444 UEN786443:UEN786444 UOJ786443:UOJ786444 UYF786443:UYF786444 VIB786443:VIB786444 VRX786443:VRX786444 WBT786443:WBT786444 WLP786443:WLP786444 WVL786443:WVL786444 D851979:D851980 IZ851979:IZ851980 SV851979:SV851980 ACR851979:ACR851980 AMN851979:AMN851980 AWJ851979:AWJ851980 BGF851979:BGF851980 BQB851979:BQB851980 BZX851979:BZX851980 CJT851979:CJT851980 CTP851979:CTP851980 DDL851979:DDL851980 DNH851979:DNH851980 DXD851979:DXD851980 EGZ851979:EGZ851980 EQV851979:EQV851980 FAR851979:FAR851980 FKN851979:FKN851980 FUJ851979:FUJ851980 GEF851979:GEF851980 GOB851979:GOB851980 GXX851979:GXX851980 HHT851979:HHT851980 HRP851979:HRP851980 IBL851979:IBL851980 ILH851979:ILH851980 IVD851979:IVD851980 JEZ851979:JEZ851980 JOV851979:JOV851980 JYR851979:JYR851980 KIN851979:KIN851980 KSJ851979:KSJ851980 LCF851979:LCF851980 LMB851979:LMB851980 LVX851979:LVX851980 MFT851979:MFT851980 MPP851979:MPP851980 MZL851979:MZL851980 NJH851979:NJH851980 NTD851979:NTD851980 OCZ851979:OCZ851980 OMV851979:OMV851980 OWR851979:OWR851980 PGN851979:PGN851980 PQJ851979:PQJ851980 QAF851979:QAF851980 QKB851979:QKB851980 QTX851979:QTX851980 RDT851979:RDT851980 RNP851979:RNP851980 RXL851979:RXL851980 SHH851979:SHH851980 SRD851979:SRD851980 TAZ851979:TAZ851980 TKV851979:TKV851980 TUR851979:TUR851980 UEN851979:UEN851980 UOJ851979:UOJ851980 UYF851979:UYF851980 VIB851979:VIB851980 VRX851979:VRX851980 WBT851979:WBT851980 WLP851979:WLP851980 WVL851979:WVL851980 D917515:D917516 IZ917515:IZ917516 SV917515:SV917516 ACR917515:ACR917516 AMN917515:AMN917516 AWJ917515:AWJ917516 BGF917515:BGF917516 BQB917515:BQB917516 BZX917515:BZX917516 CJT917515:CJT917516 CTP917515:CTP917516 DDL917515:DDL917516 DNH917515:DNH917516 DXD917515:DXD917516 EGZ917515:EGZ917516 EQV917515:EQV917516 FAR917515:FAR917516 FKN917515:FKN917516 FUJ917515:FUJ917516 GEF917515:GEF917516 GOB917515:GOB917516 GXX917515:GXX917516 HHT917515:HHT917516 HRP917515:HRP917516 IBL917515:IBL917516 ILH917515:ILH917516 IVD917515:IVD917516 JEZ917515:JEZ917516 JOV917515:JOV917516 JYR917515:JYR917516 KIN917515:KIN917516 KSJ917515:KSJ917516 LCF917515:LCF917516 LMB917515:LMB917516 LVX917515:LVX917516 MFT917515:MFT917516 MPP917515:MPP917516 MZL917515:MZL917516 NJH917515:NJH917516 NTD917515:NTD917516 OCZ917515:OCZ917516 OMV917515:OMV917516 OWR917515:OWR917516 PGN917515:PGN917516 PQJ917515:PQJ917516 QAF917515:QAF917516 QKB917515:QKB917516 QTX917515:QTX917516 RDT917515:RDT917516 RNP917515:RNP917516 RXL917515:RXL917516 SHH917515:SHH917516 SRD917515:SRD917516 TAZ917515:TAZ917516 TKV917515:TKV917516 TUR917515:TUR917516 UEN917515:UEN917516 UOJ917515:UOJ917516 UYF917515:UYF917516 VIB917515:VIB917516 VRX917515:VRX917516 WBT917515:WBT917516 WLP917515:WLP917516 WVL917515:WVL917516 D983051:D983052 IZ983051:IZ983052 SV983051:SV983052 ACR983051:ACR983052 AMN983051:AMN983052 AWJ983051:AWJ983052 BGF983051:BGF983052 BQB983051:BQB983052 BZX983051:BZX983052 CJT983051:CJT983052 CTP983051:CTP983052 DDL983051:DDL983052 DNH983051:DNH983052 DXD983051:DXD983052 EGZ983051:EGZ983052 EQV983051:EQV983052 FAR983051:FAR983052 FKN983051:FKN983052 FUJ983051:FUJ983052 GEF983051:GEF983052 GOB983051:GOB983052 GXX983051:GXX983052 HHT983051:HHT983052 HRP983051:HRP983052 IBL983051:IBL983052 ILH983051:ILH983052 IVD983051:IVD983052 JEZ983051:JEZ983052 JOV983051:JOV983052 JYR983051:JYR983052 KIN983051:KIN983052 KSJ983051:KSJ983052 LCF983051:LCF983052 LMB983051:LMB983052 LVX983051:LVX983052 MFT983051:MFT983052 MPP983051:MPP983052 MZL983051:MZL983052 NJH983051:NJH983052 NTD983051:NTD983052 OCZ983051:OCZ983052 OMV983051:OMV983052 OWR983051:OWR983052 PGN983051:PGN983052 PQJ983051:PQJ983052 QAF983051:QAF983052 QKB983051:QKB983052 QTX983051:QTX983052 RDT983051:RDT983052 RNP983051:RNP983052 RXL983051:RXL983052 SHH983051:SHH983052 SRD983051:SRD983052 TAZ983051:TAZ983052 TKV983051:TKV983052 TUR983051:TUR983052 UEN983051:UEN983052 UOJ983051:UOJ983052 UYF983051:UYF983052 VIB983051:VIB983052 VRX983051:VRX983052 WBT983051:WBT983052 WLP983051:WLP983052 WVL983051:WVL983052 D65535:D65545 IZ65535:IZ65545 SV65535:SV65545 ACR65535:ACR65545 AMN65535:AMN65545 AWJ65535:AWJ65545 BGF65535:BGF65545 BQB65535:BQB65545 BZX65535:BZX65545 CJT65535:CJT65545 CTP65535:CTP65545 DDL65535:DDL65545 DNH65535:DNH65545 DXD65535:DXD65545 EGZ65535:EGZ65545 EQV65535:EQV65545 FAR65535:FAR65545 FKN65535:FKN65545 FUJ65535:FUJ65545 GEF65535:GEF65545 GOB65535:GOB65545 GXX65535:GXX65545 HHT65535:HHT65545 HRP65535:HRP65545 IBL65535:IBL65545 ILH65535:ILH65545 IVD65535:IVD65545 JEZ65535:JEZ65545 JOV65535:JOV65545 JYR65535:JYR65545 KIN65535:KIN65545 KSJ65535:KSJ65545 LCF65535:LCF65545 LMB65535:LMB65545 LVX65535:LVX65545 MFT65535:MFT65545 MPP65535:MPP65545 MZL65535:MZL65545 NJH65535:NJH65545 NTD65535:NTD65545 OCZ65535:OCZ65545 OMV65535:OMV65545 OWR65535:OWR65545 PGN65535:PGN65545 PQJ65535:PQJ65545 QAF65535:QAF65545 QKB65535:QKB65545 QTX65535:QTX65545 RDT65535:RDT65545 RNP65535:RNP65545 RXL65535:RXL65545 SHH65535:SHH65545 SRD65535:SRD65545 TAZ65535:TAZ65545 TKV65535:TKV65545 TUR65535:TUR65545 UEN65535:UEN65545 UOJ65535:UOJ65545 UYF65535:UYF65545 VIB65535:VIB65545 VRX65535:VRX65545 WBT65535:WBT65545 WLP65535:WLP65545 WVL65535:WVL65545 D131071:D131081 IZ131071:IZ131081 SV131071:SV131081 ACR131071:ACR131081 AMN131071:AMN131081 AWJ131071:AWJ131081 BGF131071:BGF131081 BQB131071:BQB131081 BZX131071:BZX131081 CJT131071:CJT131081 CTP131071:CTP131081 DDL131071:DDL131081 DNH131071:DNH131081 DXD131071:DXD131081 EGZ131071:EGZ131081 EQV131071:EQV131081 FAR131071:FAR131081 FKN131071:FKN131081 FUJ131071:FUJ131081 GEF131071:GEF131081 GOB131071:GOB131081 GXX131071:GXX131081 HHT131071:HHT131081 HRP131071:HRP131081 IBL131071:IBL131081 ILH131071:ILH131081 IVD131071:IVD131081 JEZ131071:JEZ131081 JOV131071:JOV131081 JYR131071:JYR131081 KIN131071:KIN131081 KSJ131071:KSJ131081 LCF131071:LCF131081 LMB131071:LMB131081 LVX131071:LVX131081 MFT131071:MFT131081 MPP131071:MPP131081 MZL131071:MZL131081 NJH131071:NJH131081 NTD131071:NTD131081 OCZ131071:OCZ131081 OMV131071:OMV131081 OWR131071:OWR131081 PGN131071:PGN131081 PQJ131071:PQJ131081 QAF131071:QAF131081 QKB131071:QKB131081 QTX131071:QTX131081 RDT131071:RDT131081 RNP131071:RNP131081 RXL131071:RXL131081 SHH131071:SHH131081 SRD131071:SRD131081 TAZ131071:TAZ131081 TKV131071:TKV131081 TUR131071:TUR131081 UEN131071:UEN131081 UOJ131071:UOJ131081 UYF131071:UYF131081 VIB131071:VIB131081 VRX131071:VRX131081 WBT131071:WBT131081 WLP131071:WLP131081 WVL131071:WVL131081 D196607:D196617 IZ196607:IZ196617 SV196607:SV196617 ACR196607:ACR196617 AMN196607:AMN196617 AWJ196607:AWJ196617 BGF196607:BGF196617 BQB196607:BQB196617 BZX196607:BZX196617 CJT196607:CJT196617 CTP196607:CTP196617 DDL196607:DDL196617 DNH196607:DNH196617 DXD196607:DXD196617 EGZ196607:EGZ196617 EQV196607:EQV196617 FAR196607:FAR196617 FKN196607:FKN196617 FUJ196607:FUJ196617 GEF196607:GEF196617 GOB196607:GOB196617 GXX196607:GXX196617 HHT196607:HHT196617 HRP196607:HRP196617 IBL196607:IBL196617 ILH196607:ILH196617 IVD196607:IVD196617 JEZ196607:JEZ196617 JOV196607:JOV196617 JYR196607:JYR196617 KIN196607:KIN196617 KSJ196607:KSJ196617 LCF196607:LCF196617 LMB196607:LMB196617 LVX196607:LVX196617 MFT196607:MFT196617 MPP196607:MPP196617 MZL196607:MZL196617 NJH196607:NJH196617 NTD196607:NTD196617 OCZ196607:OCZ196617 OMV196607:OMV196617 OWR196607:OWR196617 PGN196607:PGN196617 PQJ196607:PQJ196617 QAF196607:QAF196617 QKB196607:QKB196617 QTX196607:QTX196617 RDT196607:RDT196617 RNP196607:RNP196617 RXL196607:RXL196617 SHH196607:SHH196617 SRD196607:SRD196617 TAZ196607:TAZ196617 TKV196607:TKV196617 TUR196607:TUR196617 UEN196607:UEN196617 UOJ196607:UOJ196617 UYF196607:UYF196617 VIB196607:VIB196617 VRX196607:VRX196617 WBT196607:WBT196617 WLP196607:WLP196617 WVL196607:WVL196617 D262143:D262153 IZ262143:IZ262153 SV262143:SV262153 ACR262143:ACR262153 AMN262143:AMN262153 AWJ262143:AWJ262153 BGF262143:BGF262153 BQB262143:BQB262153 BZX262143:BZX262153 CJT262143:CJT262153 CTP262143:CTP262153 DDL262143:DDL262153 DNH262143:DNH262153 DXD262143:DXD262153 EGZ262143:EGZ262153 EQV262143:EQV262153 FAR262143:FAR262153 FKN262143:FKN262153 FUJ262143:FUJ262153 GEF262143:GEF262153 GOB262143:GOB262153 GXX262143:GXX262153 HHT262143:HHT262153 HRP262143:HRP262153 IBL262143:IBL262153 ILH262143:ILH262153 IVD262143:IVD262153 JEZ262143:JEZ262153 JOV262143:JOV262153 JYR262143:JYR262153 KIN262143:KIN262153 KSJ262143:KSJ262153 LCF262143:LCF262153 LMB262143:LMB262153 LVX262143:LVX262153 MFT262143:MFT262153 MPP262143:MPP262153 MZL262143:MZL262153 NJH262143:NJH262153 NTD262143:NTD262153 OCZ262143:OCZ262153 OMV262143:OMV262153 OWR262143:OWR262153 PGN262143:PGN262153 PQJ262143:PQJ262153 QAF262143:QAF262153 QKB262143:QKB262153 QTX262143:QTX262153 RDT262143:RDT262153 RNP262143:RNP262153 RXL262143:RXL262153 SHH262143:SHH262153 SRD262143:SRD262153 TAZ262143:TAZ262153 TKV262143:TKV262153 TUR262143:TUR262153 UEN262143:UEN262153 UOJ262143:UOJ262153 UYF262143:UYF262153 VIB262143:VIB262153 VRX262143:VRX262153 WBT262143:WBT262153 WLP262143:WLP262153 WVL262143:WVL262153 D327679:D327689 IZ327679:IZ327689 SV327679:SV327689 ACR327679:ACR327689 AMN327679:AMN327689 AWJ327679:AWJ327689 BGF327679:BGF327689 BQB327679:BQB327689 BZX327679:BZX327689 CJT327679:CJT327689 CTP327679:CTP327689 DDL327679:DDL327689 DNH327679:DNH327689 DXD327679:DXD327689 EGZ327679:EGZ327689 EQV327679:EQV327689 FAR327679:FAR327689 FKN327679:FKN327689 FUJ327679:FUJ327689 GEF327679:GEF327689 GOB327679:GOB327689 GXX327679:GXX327689 HHT327679:HHT327689 HRP327679:HRP327689 IBL327679:IBL327689 ILH327679:ILH327689 IVD327679:IVD327689 JEZ327679:JEZ327689 JOV327679:JOV327689 JYR327679:JYR327689 KIN327679:KIN327689 KSJ327679:KSJ327689 LCF327679:LCF327689 LMB327679:LMB327689 LVX327679:LVX327689 MFT327679:MFT327689 MPP327679:MPP327689 MZL327679:MZL327689 NJH327679:NJH327689 NTD327679:NTD327689 OCZ327679:OCZ327689 OMV327679:OMV327689 OWR327679:OWR327689 PGN327679:PGN327689 PQJ327679:PQJ327689 QAF327679:QAF327689 QKB327679:QKB327689 QTX327679:QTX327689 RDT327679:RDT327689 RNP327679:RNP327689 RXL327679:RXL327689 SHH327679:SHH327689 SRD327679:SRD327689 TAZ327679:TAZ327689 TKV327679:TKV327689 TUR327679:TUR327689 UEN327679:UEN327689 UOJ327679:UOJ327689 UYF327679:UYF327689 VIB327679:VIB327689 VRX327679:VRX327689 WBT327679:WBT327689 WLP327679:WLP327689 WVL327679:WVL327689 D393215:D393225 IZ393215:IZ393225 SV393215:SV393225 ACR393215:ACR393225 AMN393215:AMN393225 AWJ393215:AWJ393225 BGF393215:BGF393225 BQB393215:BQB393225 BZX393215:BZX393225 CJT393215:CJT393225 CTP393215:CTP393225 DDL393215:DDL393225 DNH393215:DNH393225 DXD393215:DXD393225 EGZ393215:EGZ393225 EQV393215:EQV393225 FAR393215:FAR393225 FKN393215:FKN393225 FUJ393215:FUJ393225 GEF393215:GEF393225 GOB393215:GOB393225 GXX393215:GXX393225 HHT393215:HHT393225 HRP393215:HRP393225 IBL393215:IBL393225 ILH393215:ILH393225 IVD393215:IVD393225 JEZ393215:JEZ393225 JOV393215:JOV393225 JYR393215:JYR393225 KIN393215:KIN393225 KSJ393215:KSJ393225 LCF393215:LCF393225 LMB393215:LMB393225 LVX393215:LVX393225 MFT393215:MFT393225 MPP393215:MPP393225 MZL393215:MZL393225 NJH393215:NJH393225 NTD393215:NTD393225 OCZ393215:OCZ393225 OMV393215:OMV393225 OWR393215:OWR393225 PGN393215:PGN393225 PQJ393215:PQJ393225 QAF393215:QAF393225 QKB393215:QKB393225 QTX393215:QTX393225 RDT393215:RDT393225 RNP393215:RNP393225 RXL393215:RXL393225 SHH393215:SHH393225 SRD393215:SRD393225 TAZ393215:TAZ393225 TKV393215:TKV393225 TUR393215:TUR393225 UEN393215:UEN393225 UOJ393215:UOJ393225 UYF393215:UYF393225 VIB393215:VIB393225 VRX393215:VRX393225 WBT393215:WBT393225 WLP393215:WLP393225 WVL393215:WVL393225 D458751:D458761 IZ458751:IZ458761 SV458751:SV458761 ACR458751:ACR458761 AMN458751:AMN458761 AWJ458751:AWJ458761 BGF458751:BGF458761 BQB458751:BQB458761 BZX458751:BZX458761 CJT458751:CJT458761 CTP458751:CTP458761 DDL458751:DDL458761 DNH458751:DNH458761 DXD458751:DXD458761 EGZ458751:EGZ458761 EQV458751:EQV458761 FAR458751:FAR458761 FKN458751:FKN458761 FUJ458751:FUJ458761 GEF458751:GEF458761 GOB458751:GOB458761 GXX458751:GXX458761 HHT458751:HHT458761 HRP458751:HRP458761 IBL458751:IBL458761 ILH458751:ILH458761 IVD458751:IVD458761 JEZ458751:JEZ458761 JOV458751:JOV458761 JYR458751:JYR458761 KIN458751:KIN458761 KSJ458751:KSJ458761 LCF458751:LCF458761 LMB458751:LMB458761 LVX458751:LVX458761 MFT458751:MFT458761 MPP458751:MPP458761 MZL458751:MZL458761 NJH458751:NJH458761 NTD458751:NTD458761 OCZ458751:OCZ458761 OMV458751:OMV458761 OWR458751:OWR458761 PGN458751:PGN458761 PQJ458751:PQJ458761 QAF458751:QAF458761 QKB458751:QKB458761 QTX458751:QTX458761 RDT458751:RDT458761 RNP458751:RNP458761 RXL458751:RXL458761 SHH458751:SHH458761 SRD458751:SRD458761 TAZ458751:TAZ458761 TKV458751:TKV458761 TUR458751:TUR458761 UEN458751:UEN458761 UOJ458751:UOJ458761 UYF458751:UYF458761 VIB458751:VIB458761 VRX458751:VRX458761 WBT458751:WBT458761 WLP458751:WLP458761 WVL458751:WVL458761 D524287:D524297 IZ524287:IZ524297 SV524287:SV524297 ACR524287:ACR524297 AMN524287:AMN524297 AWJ524287:AWJ524297 BGF524287:BGF524297 BQB524287:BQB524297 BZX524287:BZX524297 CJT524287:CJT524297 CTP524287:CTP524297 DDL524287:DDL524297 DNH524287:DNH524297 DXD524287:DXD524297 EGZ524287:EGZ524297 EQV524287:EQV524297 FAR524287:FAR524297 FKN524287:FKN524297 FUJ524287:FUJ524297 GEF524287:GEF524297 GOB524287:GOB524297 GXX524287:GXX524297 HHT524287:HHT524297 HRP524287:HRP524297 IBL524287:IBL524297 ILH524287:ILH524297 IVD524287:IVD524297 JEZ524287:JEZ524297 JOV524287:JOV524297 JYR524287:JYR524297 KIN524287:KIN524297 KSJ524287:KSJ524297 LCF524287:LCF524297 LMB524287:LMB524297 LVX524287:LVX524297 MFT524287:MFT524297 MPP524287:MPP524297 MZL524287:MZL524297 NJH524287:NJH524297 NTD524287:NTD524297 OCZ524287:OCZ524297 OMV524287:OMV524297 OWR524287:OWR524297 PGN524287:PGN524297 PQJ524287:PQJ524297 QAF524287:QAF524297 QKB524287:QKB524297 QTX524287:QTX524297 RDT524287:RDT524297 RNP524287:RNP524297 RXL524287:RXL524297 SHH524287:SHH524297 SRD524287:SRD524297 TAZ524287:TAZ524297 TKV524287:TKV524297 TUR524287:TUR524297 UEN524287:UEN524297 UOJ524287:UOJ524297 UYF524287:UYF524297 VIB524287:VIB524297 VRX524287:VRX524297 WBT524287:WBT524297 WLP524287:WLP524297 WVL524287:WVL524297 D589823:D589833 IZ589823:IZ589833 SV589823:SV589833 ACR589823:ACR589833 AMN589823:AMN589833 AWJ589823:AWJ589833 BGF589823:BGF589833 BQB589823:BQB589833 BZX589823:BZX589833 CJT589823:CJT589833 CTP589823:CTP589833 DDL589823:DDL589833 DNH589823:DNH589833 DXD589823:DXD589833 EGZ589823:EGZ589833 EQV589823:EQV589833 FAR589823:FAR589833 FKN589823:FKN589833 FUJ589823:FUJ589833 GEF589823:GEF589833 GOB589823:GOB589833 GXX589823:GXX589833 HHT589823:HHT589833 HRP589823:HRP589833 IBL589823:IBL589833 ILH589823:ILH589833 IVD589823:IVD589833 JEZ589823:JEZ589833 JOV589823:JOV589833 JYR589823:JYR589833 KIN589823:KIN589833 KSJ589823:KSJ589833 LCF589823:LCF589833 LMB589823:LMB589833 LVX589823:LVX589833 MFT589823:MFT589833 MPP589823:MPP589833 MZL589823:MZL589833 NJH589823:NJH589833 NTD589823:NTD589833 OCZ589823:OCZ589833 OMV589823:OMV589833 OWR589823:OWR589833 PGN589823:PGN589833 PQJ589823:PQJ589833 QAF589823:QAF589833 QKB589823:QKB589833 QTX589823:QTX589833 RDT589823:RDT589833 RNP589823:RNP589833 RXL589823:RXL589833 SHH589823:SHH589833 SRD589823:SRD589833 TAZ589823:TAZ589833 TKV589823:TKV589833 TUR589823:TUR589833 UEN589823:UEN589833 UOJ589823:UOJ589833 UYF589823:UYF589833 VIB589823:VIB589833 VRX589823:VRX589833 WBT589823:WBT589833 WLP589823:WLP589833 WVL589823:WVL589833 D655359:D655369 IZ655359:IZ655369 SV655359:SV655369 ACR655359:ACR655369 AMN655359:AMN655369 AWJ655359:AWJ655369 BGF655359:BGF655369 BQB655359:BQB655369 BZX655359:BZX655369 CJT655359:CJT655369 CTP655359:CTP655369 DDL655359:DDL655369 DNH655359:DNH655369 DXD655359:DXD655369 EGZ655359:EGZ655369 EQV655359:EQV655369 FAR655359:FAR655369 FKN655359:FKN655369 FUJ655359:FUJ655369 GEF655359:GEF655369 GOB655359:GOB655369 GXX655359:GXX655369 HHT655359:HHT655369 HRP655359:HRP655369 IBL655359:IBL655369 ILH655359:ILH655369 IVD655359:IVD655369 JEZ655359:JEZ655369 JOV655359:JOV655369 JYR655359:JYR655369 KIN655359:KIN655369 KSJ655359:KSJ655369 LCF655359:LCF655369 LMB655359:LMB655369 LVX655359:LVX655369 MFT655359:MFT655369 MPP655359:MPP655369 MZL655359:MZL655369 NJH655359:NJH655369 NTD655359:NTD655369 OCZ655359:OCZ655369 OMV655359:OMV655369 OWR655359:OWR655369 PGN655359:PGN655369 PQJ655359:PQJ655369 QAF655359:QAF655369 QKB655359:QKB655369 QTX655359:QTX655369 RDT655359:RDT655369 RNP655359:RNP655369 RXL655359:RXL655369 SHH655359:SHH655369 SRD655359:SRD655369 TAZ655359:TAZ655369 TKV655359:TKV655369 TUR655359:TUR655369 UEN655359:UEN655369 UOJ655359:UOJ655369 UYF655359:UYF655369 VIB655359:VIB655369 VRX655359:VRX655369 WBT655359:WBT655369 WLP655359:WLP655369 WVL655359:WVL655369 D720895:D720905 IZ720895:IZ720905 SV720895:SV720905 ACR720895:ACR720905 AMN720895:AMN720905 AWJ720895:AWJ720905 BGF720895:BGF720905 BQB720895:BQB720905 BZX720895:BZX720905 CJT720895:CJT720905 CTP720895:CTP720905 DDL720895:DDL720905 DNH720895:DNH720905 DXD720895:DXD720905 EGZ720895:EGZ720905 EQV720895:EQV720905 FAR720895:FAR720905 FKN720895:FKN720905 FUJ720895:FUJ720905 GEF720895:GEF720905 GOB720895:GOB720905 GXX720895:GXX720905 HHT720895:HHT720905 HRP720895:HRP720905 IBL720895:IBL720905 ILH720895:ILH720905 IVD720895:IVD720905 JEZ720895:JEZ720905 JOV720895:JOV720905 JYR720895:JYR720905 KIN720895:KIN720905 KSJ720895:KSJ720905 LCF720895:LCF720905 LMB720895:LMB720905 LVX720895:LVX720905 MFT720895:MFT720905 MPP720895:MPP720905 MZL720895:MZL720905 NJH720895:NJH720905 NTD720895:NTD720905 OCZ720895:OCZ720905 OMV720895:OMV720905 OWR720895:OWR720905 PGN720895:PGN720905 PQJ720895:PQJ720905 QAF720895:QAF720905 QKB720895:QKB720905 QTX720895:QTX720905 RDT720895:RDT720905 RNP720895:RNP720905 RXL720895:RXL720905 SHH720895:SHH720905 SRD720895:SRD720905 TAZ720895:TAZ720905 TKV720895:TKV720905 TUR720895:TUR720905 UEN720895:UEN720905 UOJ720895:UOJ720905 UYF720895:UYF720905 VIB720895:VIB720905 VRX720895:VRX720905 WBT720895:WBT720905 WLP720895:WLP720905 WVL720895:WVL720905 D786431:D786441 IZ786431:IZ786441 SV786431:SV786441 ACR786431:ACR786441 AMN786431:AMN786441 AWJ786431:AWJ786441 BGF786431:BGF786441 BQB786431:BQB786441 BZX786431:BZX786441 CJT786431:CJT786441 CTP786431:CTP786441 DDL786431:DDL786441 DNH786431:DNH786441 DXD786431:DXD786441 EGZ786431:EGZ786441 EQV786431:EQV786441 FAR786431:FAR786441 FKN786431:FKN786441 FUJ786431:FUJ786441 GEF786431:GEF786441 GOB786431:GOB786441 GXX786431:GXX786441 HHT786431:HHT786441 HRP786431:HRP786441 IBL786431:IBL786441 ILH786431:ILH786441 IVD786431:IVD786441 JEZ786431:JEZ786441 JOV786431:JOV786441 JYR786431:JYR786441 KIN786431:KIN786441 KSJ786431:KSJ786441 LCF786431:LCF786441 LMB786431:LMB786441 LVX786431:LVX786441 MFT786431:MFT786441 MPP786431:MPP786441 MZL786431:MZL786441 NJH786431:NJH786441 NTD786431:NTD786441 OCZ786431:OCZ786441 OMV786431:OMV786441 OWR786431:OWR786441 PGN786431:PGN786441 PQJ786431:PQJ786441 QAF786431:QAF786441 QKB786431:QKB786441 QTX786431:QTX786441 RDT786431:RDT786441 RNP786431:RNP786441 RXL786431:RXL786441 SHH786431:SHH786441 SRD786431:SRD786441 TAZ786431:TAZ786441 TKV786431:TKV786441 TUR786431:TUR786441 UEN786431:UEN786441 UOJ786431:UOJ786441 UYF786431:UYF786441 VIB786431:VIB786441 VRX786431:VRX786441 WBT786431:WBT786441 WLP786431:WLP786441 WVL786431:WVL786441 D851967:D851977 IZ851967:IZ851977 SV851967:SV851977 ACR851967:ACR851977 AMN851967:AMN851977 AWJ851967:AWJ851977 BGF851967:BGF851977 BQB851967:BQB851977 BZX851967:BZX851977 CJT851967:CJT851977 CTP851967:CTP851977 DDL851967:DDL851977 DNH851967:DNH851977 DXD851967:DXD851977 EGZ851967:EGZ851977 EQV851967:EQV851977 FAR851967:FAR851977 FKN851967:FKN851977 FUJ851967:FUJ851977 GEF851967:GEF851977 GOB851967:GOB851977 GXX851967:GXX851977 HHT851967:HHT851977 HRP851967:HRP851977 IBL851967:IBL851977 ILH851967:ILH851977 IVD851967:IVD851977 JEZ851967:JEZ851977 JOV851967:JOV851977 JYR851967:JYR851977 KIN851967:KIN851977 KSJ851967:KSJ851977 LCF851967:LCF851977 LMB851967:LMB851977 LVX851967:LVX851977 MFT851967:MFT851977 MPP851967:MPP851977 MZL851967:MZL851977 NJH851967:NJH851977 NTD851967:NTD851977 OCZ851967:OCZ851977 OMV851967:OMV851977 OWR851967:OWR851977 PGN851967:PGN851977 PQJ851967:PQJ851977 QAF851967:QAF851977 QKB851967:QKB851977 QTX851967:QTX851977 RDT851967:RDT851977 RNP851967:RNP851977 RXL851967:RXL851977 SHH851967:SHH851977 SRD851967:SRD851977 TAZ851967:TAZ851977 TKV851967:TKV851977 TUR851967:TUR851977 UEN851967:UEN851977 UOJ851967:UOJ851977 UYF851967:UYF851977 VIB851967:VIB851977 VRX851967:VRX851977 WBT851967:WBT851977 WLP851967:WLP851977 WVL851967:WVL851977 D917503:D917513 IZ917503:IZ917513 SV917503:SV917513 ACR917503:ACR917513 AMN917503:AMN917513 AWJ917503:AWJ917513 BGF917503:BGF917513 BQB917503:BQB917513 BZX917503:BZX917513 CJT917503:CJT917513 CTP917503:CTP917513 DDL917503:DDL917513 DNH917503:DNH917513 DXD917503:DXD917513 EGZ917503:EGZ917513 EQV917503:EQV917513 FAR917503:FAR917513 FKN917503:FKN917513 FUJ917503:FUJ917513 GEF917503:GEF917513 GOB917503:GOB917513 GXX917503:GXX917513 HHT917503:HHT917513 HRP917503:HRP917513 IBL917503:IBL917513 ILH917503:ILH917513 IVD917503:IVD917513 JEZ917503:JEZ917513 JOV917503:JOV917513 JYR917503:JYR917513 KIN917503:KIN917513 KSJ917503:KSJ917513 LCF917503:LCF917513 LMB917503:LMB917513 LVX917503:LVX917513 MFT917503:MFT917513 MPP917503:MPP917513 MZL917503:MZL917513 NJH917503:NJH917513 NTD917503:NTD917513 OCZ917503:OCZ917513 OMV917503:OMV917513 OWR917503:OWR917513 PGN917503:PGN917513 PQJ917503:PQJ917513 QAF917503:QAF917513 QKB917503:QKB917513 QTX917503:QTX917513 RDT917503:RDT917513 RNP917503:RNP917513 RXL917503:RXL917513 SHH917503:SHH917513 SRD917503:SRD917513 TAZ917503:TAZ917513 TKV917503:TKV917513 TUR917503:TUR917513 UEN917503:UEN917513 UOJ917503:UOJ917513 UYF917503:UYF917513 VIB917503:VIB917513 VRX917503:VRX917513 WBT917503:WBT917513 WLP917503:WLP917513 WVL917503:WVL917513 D983039:D983049 IZ983039:IZ983049 SV983039:SV983049 ACR983039:ACR983049 AMN983039:AMN983049 AWJ983039:AWJ983049 BGF983039:BGF983049 BQB983039:BQB983049 BZX983039:BZX983049 CJT983039:CJT983049 CTP983039:CTP983049 DDL983039:DDL983049 DNH983039:DNH983049 DXD983039:DXD983049 EGZ983039:EGZ983049 EQV983039:EQV983049 FAR983039:FAR983049 FKN983039:FKN983049 FUJ983039:FUJ983049 GEF983039:GEF983049 GOB983039:GOB983049 GXX983039:GXX983049 HHT983039:HHT983049 HRP983039:HRP983049 IBL983039:IBL983049 ILH983039:ILH983049 IVD983039:IVD983049 JEZ983039:JEZ983049 JOV983039:JOV983049 JYR983039:JYR983049 KIN983039:KIN983049 KSJ983039:KSJ983049 LCF983039:LCF983049 LMB983039:LMB983049 LVX983039:LVX983049 MFT983039:MFT983049 MPP983039:MPP983049 MZL983039:MZL983049 NJH983039:NJH983049 NTD983039:NTD983049 OCZ983039:OCZ983049 OMV983039:OMV983049 OWR983039:OWR983049 PGN983039:PGN983049 PQJ983039:PQJ983049 QAF983039:QAF983049 QKB983039:QKB983049 QTX983039:QTX983049 RDT983039:RDT983049 RNP983039:RNP983049 RXL983039:RXL983049 SHH983039:SHH983049 SRD983039:SRD983049 TAZ983039:TAZ983049 TKV983039:TKV983049 TUR983039:TUR983049 UEN983039:UEN983049 UOJ983039:UOJ983049 UYF983039:UYF983049 VIB983039:VIB983049 VRX983039:VRX983049 WBT983039:WBT983049 WLP983039:WLP983049 WVL983039:WVL983049 E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E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E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E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E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E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E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E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E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E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E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E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E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E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E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E31:E32 WVM8 WLQ8 WBU8 VRY8 VIC8 UYG8 UOK8 UEO8 TUS8 TKW8 TBA8 SRE8 SHI8 RXM8 RNQ8 RDU8 QTY8 QKC8 QAG8 PQK8 PGO8 OWS8 OMW8 ODA8 NTE8 NJI8 MZM8 MPQ8 MFU8 LVY8 LMC8 LCG8 KSK8 KIO8 JYS8 JOW8 JFA8 IVE8 ILI8 IBM8 HRQ8 HHU8 GXY8 GOC8 GEG8 FUK8 FKO8 FAS8 EQW8 EHA8 DXE8 DNI8 DDM8 CTQ8 CJU8 BZY8 BQC8 BGG8 AWK8 AMO8 ACS8 SW8 JA8 E8 WVL4:WVL14 WLP4:WLP14 WBT4:WBT14 VRX4:VRX14 VIB4:VIB14 UYF4:UYF14 UOJ4:UOJ14 UEN4:UEN14 TUR4:TUR14 TKV4:TKV14 TAZ4:TAZ14 SRD4:SRD14 SHH4:SHH14 RXL4:RXL14 RNP4:RNP14 RDT4:RDT14 QTX4:QTX14 QKB4:QKB14 QAF4:QAF14 PQJ4:PQJ14 PGN4:PGN14 OWR4:OWR14 OMV4:OMV14 OCZ4:OCZ14 NTD4:NTD14 NJH4:NJH14 MZL4:MZL14 MPP4:MPP14 MFT4:MFT14 LVX4:LVX14 LMB4:LMB14 LCF4:LCF14 KSJ4:KSJ14 KIN4:KIN14 JYR4:JYR14 JOV4:JOV14 JEZ4:JEZ14 IVD4:IVD14 ILH4:ILH14 IBL4:IBL14 HRP4:HRP14 HHT4:HHT14 GXX4:GXX14 GOB4:GOB14 GEF4:GEF14 FUJ4:FUJ14 FKN4:FKN14 FAR4:FAR14 EQV4:EQV14 EGZ4:EGZ14 DXD4:DXD14 DNH4:DNH14 DDL4:DDL14 CTP4:CTP14 CJT4:CJT14 BZX4:BZX14 BQB4:BQB14 BGF4:BGF14 AWJ4:AWJ14 AMN4:AMN14 ACR4:ACR14 SV4:SV14 IZ4:IZ14 D4:D14 WVL16:WVL17 WLP16:WLP17 WBT16:WBT17 VRX16:VRX17 VIB16:VIB17 UYF16:UYF17 UOJ16:UOJ17 UEN16:UEN17 TUR16:TUR17 TKV16:TKV17 TAZ16:TAZ17 SRD16:SRD17 SHH16:SHH17 RXL16:RXL17 RNP16:RNP17 RDT16:RDT17 QTX16:QTX17 QKB16:QKB17 QAF16:QAF17 PQJ16:PQJ17 PGN16:PGN17 OWR16:OWR17 OMV16:OMV17 OCZ16:OCZ17 NTD16:NTD17 NJH16:NJH17 MZL16:MZL17 MPP16:MPP17 MFT16:MFT17 LVX16:LVX17 LMB16:LMB17 LCF16:LCF17 KSJ16:KSJ17 KIN16:KIN17 JYR16:JYR17 JOV16:JOV17 JEZ16:JEZ17 IVD16:IVD17 ILH16:ILH17 IBL16:IBL17 HRP16:HRP17 HHT16:HHT17 GXX16:GXX17 GOB16:GOB17 GEF16:GEF17 FUJ16:FUJ17 FKN16:FKN17 FAR16:FAR17 EQV16:EQV17 EGZ16:EGZ17 DXD16:DXD17 DNH16:DNH17 DDL16:DDL17 CTP16:CTP17 CJT16:CJT17 BZX16:BZX17 BQB16:BQB17 BGF16:BGF17 AWJ16:AWJ17 AMN16:AMN17 ACR16:ACR17 SV16:SV17 IZ16:IZ17 D16:D17 WVM18 WLQ18 WBU18 VRY18 VIC18 UYG18 UOK18 UEO18 TUS18 TKW18 TBA18 SRE18 SHI18 RXM18 RNQ18 RDU18 QTY18 QKC18 QAG18 PQK18 PGO18 OWS18 OMW18 ODA18 NTE18 NJI18 MZM18 MPQ18 MFU18 LVY18 LMC18 LCG18 KSK18 KIO18 JYS18 JOW18 JFA18 IVE18 ILI18 IBM18 HRQ18 HHU18 GXY18 GOC18 GEG18 FUK18 FKO18 FAS18 EQW18 EHA18 DXE18 DNI18 DDM18 CTQ18 CJU18 BZY18 BQC18 BGG18 AWK18 AMO18 ACS18 SW18 JA18 E18 WVM15 WLQ15 WBU15 VRY15 VIC15 UYG15 UOK15 UEO15 TUS15 TKW15 TBA15 SRE15 SHI15 RXM15 RNQ15 RDU15 QTY15 QKC15 QAG15 PQK15 PGO15 OWS15 OMW15 ODA15 NTE15 NJI15 MZM15 MPQ15 MFU15 LVY15 LMC15 LCG15 KSK15 KIO15 JYS15 JOW15 JFA15 IVE15 ILI15 IBM15 HRQ15 HHU15 GXY15 GOC15 GEG15 FUK15 FKO15 FAS15 EQW15 EHA15 DXE15 DNI15 DDM15 CTQ15 CJU15 BZY15 BQC15 BGG15 AWK15 AMO15 ACS15 SW15 JA15 E15 WVM12:WVM13 WLQ12:WLQ13 WBU12:WBU13 VRY12:VRY13 VIC12:VIC13 UYG12:UYG13 UOK12:UOK13 UEO12:UEO13 TUS12:TUS13 TKW12:TKW13 TBA12:TBA13 SRE12:SRE13 SHI12:SHI13 RXM12:RXM13 RNQ12:RNQ13 RDU12:RDU13 QTY12:QTY13 QKC12:QKC13 QAG12:QAG13 PQK12:PQK13 PGO12:PGO13 OWS12:OWS13 OMW12:OMW13 ODA12:ODA13 NTE12:NTE13 NJI12:NJI13 MZM12:MZM13 MPQ12:MPQ13 MFU12:MFU13 LVY12:LVY13 LMC12:LMC13 LCG12:LCG13 KSK12:KSK13 KIO12:KIO13 JYS12:JYS13 JOW12:JOW13 JFA12:JFA13 IVE12:IVE13 ILI12:ILI13 IBM12:IBM13 HRQ12:HRQ13 HHU12:HHU13 GXY12:GXY13 GOC12:GOC13 GEG12:GEG13 FUK12:FUK13 FKO12:FKO13 FAS12:FAS13 EQW12:EQW13 EHA12:EHA13 DXE12:DXE13 DNI12:DNI13 DDM12:DDM13 CTQ12:CTQ13 CJU12:CJU13 BZY12:BZY13 BQC12:BQC13 BGG12:BGG13 AWK12:AWK13 AMO12:AMO13 ACS12:ACS13 SW12:SW13 JA12:JA13 E12:E13 WVM31:WVM36 WLQ31:WLQ36 WBU31:WBU36 VRY31:VRY36 VIC31:VIC36 UYG31:UYG36 UOK31:UOK36 UEO31:UEO36 TUS31:TUS36 TKW31:TKW36 TBA31:TBA36 SRE31:SRE36 SHI31:SHI36 RXM31:RXM36 RNQ31:RNQ36 RDU31:RDU36 QTY31:QTY36 QKC31:QKC36 QAG31:QAG36 PQK31:PQK36 PGO31:PGO36 OWS31:OWS36 OMW31:OMW36 ODA31:ODA36 NTE31:NTE36 NJI31:NJI36 MZM31:MZM36 MPQ31:MPQ36 MFU31:MFU36 LVY31:LVY36 LMC31:LMC36 LCG31:LCG36 KSK31:KSK36 KIO31:KIO36 JYS31:JYS36 JOW31:JOW36 JFA31:JFA36 IVE31:IVE36 ILI31:ILI36 IBM31:IBM36 HRQ31:HRQ36 HHU31:HHU36 GXY31:GXY36 GOC31:GOC36 GEG31:GEG36 FUK31:FUK36 FKO31:FKO36 FAS31:FAS36 EQW31:EQW36 EHA31:EHA36 DXE31:DXE36 DNI31:DNI36 DDM31:DDM36 CTQ31:CTQ36 CJU31:CJU36 BZY31:BZY36 BQC31:BQC36 BGG31:BGG36 AWK31:AWK36 AMO31:AMO36 ACS31:ACS36 SW31:SW36 JA31:JA36">
      <formula1>"1,2,3"</formula1>
    </dataValidation>
    <dataValidation type="list" allowBlank="1" showInputMessage="1" showErrorMessage="1" errorTitle="Account Input Error" error="The account number entered is not valid." sqref="D39:D47 D65562:D65572 IZ65562:IZ65572 SV65562:SV65572 ACR65562:ACR65572 AMN65562:AMN65572 AWJ65562:AWJ65572 BGF65562:BGF65572 BQB65562:BQB65572 BZX65562:BZX65572 CJT65562:CJT65572 CTP65562:CTP65572 DDL65562:DDL65572 DNH65562:DNH65572 DXD65562:DXD65572 EGZ65562:EGZ65572 EQV65562:EQV65572 FAR65562:FAR65572 FKN65562:FKN65572 FUJ65562:FUJ65572 GEF65562:GEF65572 GOB65562:GOB65572 GXX65562:GXX65572 HHT65562:HHT65572 HRP65562:HRP65572 IBL65562:IBL65572 ILH65562:ILH65572 IVD65562:IVD65572 JEZ65562:JEZ65572 JOV65562:JOV65572 JYR65562:JYR65572 KIN65562:KIN65572 KSJ65562:KSJ65572 LCF65562:LCF65572 LMB65562:LMB65572 LVX65562:LVX65572 MFT65562:MFT65572 MPP65562:MPP65572 MZL65562:MZL65572 NJH65562:NJH65572 NTD65562:NTD65572 OCZ65562:OCZ65572 OMV65562:OMV65572 OWR65562:OWR65572 PGN65562:PGN65572 PQJ65562:PQJ65572 QAF65562:QAF65572 QKB65562:QKB65572 QTX65562:QTX65572 RDT65562:RDT65572 RNP65562:RNP65572 RXL65562:RXL65572 SHH65562:SHH65572 SRD65562:SRD65572 TAZ65562:TAZ65572 TKV65562:TKV65572 TUR65562:TUR65572 UEN65562:UEN65572 UOJ65562:UOJ65572 UYF65562:UYF65572 VIB65562:VIB65572 VRX65562:VRX65572 WBT65562:WBT65572 WLP65562:WLP65572 WVL65562:WVL65572 D131098:D131108 IZ131098:IZ131108 SV131098:SV131108 ACR131098:ACR131108 AMN131098:AMN131108 AWJ131098:AWJ131108 BGF131098:BGF131108 BQB131098:BQB131108 BZX131098:BZX131108 CJT131098:CJT131108 CTP131098:CTP131108 DDL131098:DDL131108 DNH131098:DNH131108 DXD131098:DXD131108 EGZ131098:EGZ131108 EQV131098:EQV131108 FAR131098:FAR131108 FKN131098:FKN131108 FUJ131098:FUJ131108 GEF131098:GEF131108 GOB131098:GOB131108 GXX131098:GXX131108 HHT131098:HHT131108 HRP131098:HRP131108 IBL131098:IBL131108 ILH131098:ILH131108 IVD131098:IVD131108 JEZ131098:JEZ131108 JOV131098:JOV131108 JYR131098:JYR131108 KIN131098:KIN131108 KSJ131098:KSJ131108 LCF131098:LCF131108 LMB131098:LMB131108 LVX131098:LVX131108 MFT131098:MFT131108 MPP131098:MPP131108 MZL131098:MZL131108 NJH131098:NJH131108 NTD131098:NTD131108 OCZ131098:OCZ131108 OMV131098:OMV131108 OWR131098:OWR131108 PGN131098:PGN131108 PQJ131098:PQJ131108 QAF131098:QAF131108 QKB131098:QKB131108 QTX131098:QTX131108 RDT131098:RDT131108 RNP131098:RNP131108 RXL131098:RXL131108 SHH131098:SHH131108 SRD131098:SRD131108 TAZ131098:TAZ131108 TKV131098:TKV131108 TUR131098:TUR131108 UEN131098:UEN131108 UOJ131098:UOJ131108 UYF131098:UYF131108 VIB131098:VIB131108 VRX131098:VRX131108 WBT131098:WBT131108 WLP131098:WLP131108 WVL131098:WVL131108 D196634:D196644 IZ196634:IZ196644 SV196634:SV196644 ACR196634:ACR196644 AMN196634:AMN196644 AWJ196634:AWJ196644 BGF196634:BGF196644 BQB196634:BQB196644 BZX196634:BZX196644 CJT196634:CJT196644 CTP196634:CTP196644 DDL196634:DDL196644 DNH196634:DNH196644 DXD196634:DXD196644 EGZ196634:EGZ196644 EQV196634:EQV196644 FAR196634:FAR196644 FKN196634:FKN196644 FUJ196634:FUJ196644 GEF196634:GEF196644 GOB196634:GOB196644 GXX196634:GXX196644 HHT196634:HHT196644 HRP196634:HRP196644 IBL196634:IBL196644 ILH196634:ILH196644 IVD196634:IVD196644 JEZ196634:JEZ196644 JOV196634:JOV196644 JYR196634:JYR196644 KIN196634:KIN196644 KSJ196634:KSJ196644 LCF196634:LCF196644 LMB196634:LMB196644 LVX196634:LVX196644 MFT196634:MFT196644 MPP196634:MPP196644 MZL196634:MZL196644 NJH196634:NJH196644 NTD196634:NTD196644 OCZ196634:OCZ196644 OMV196634:OMV196644 OWR196634:OWR196644 PGN196634:PGN196644 PQJ196634:PQJ196644 QAF196634:QAF196644 QKB196634:QKB196644 QTX196634:QTX196644 RDT196634:RDT196644 RNP196634:RNP196644 RXL196634:RXL196644 SHH196634:SHH196644 SRD196634:SRD196644 TAZ196634:TAZ196644 TKV196634:TKV196644 TUR196634:TUR196644 UEN196634:UEN196644 UOJ196634:UOJ196644 UYF196634:UYF196644 VIB196634:VIB196644 VRX196634:VRX196644 WBT196634:WBT196644 WLP196634:WLP196644 WVL196634:WVL196644 D262170:D262180 IZ262170:IZ262180 SV262170:SV262180 ACR262170:ACR262180 AMN262170:AMN262180 AWJ262170:AWJ262180 BGF262170:BGF262180 BQB262170:BQB262180 BZX262170:BZX262180 CJT262170:CJT262180 CTP262170:CTP262180 DDL262170:DDL262180 DNH262170:DNH262180 DXD262170:DXD262180 EGZ262170:EGZ262180 EQV262170:EQV262180 FAR262170:FAR262180 FKN262170:FKN262180 FUJ262170:FUJ262180 GEF262170:GEF262180 GOB262170:GOB262180 GXX262170:GXX262180 HHT262170:HHT262180 HRP262170:HRP262180 IBL262170:IBL262180 ILH262170:ILH262180 IVD262170:IVD262180 JEZ262170:JEZ262180 JOV262170:JOV262180 JYR262170:JYR262180 KIN262170:KIN262180 KSJ262170:KSJ262180 LCF262170:LCF262180 LMB262170:LMB262180 LVX262170:LVX262180 MFT262170:MFT262180 MPP262170:MPP262180 MZL262170:MZL262180 NJH262170:NJH262180 NTD262170:NTD262180 OCZ262170:OCZ262180 OMV262170:OMV262180 OWR262170:OWR262180 PGN262170:PGN262180 PQJ262170:PQJ262180 QAF262170:QAF262180 QKB262170:QKB262180 QTX262170:QTX262180 RDT262170:RDT262180 RNP262170:RNP262180 RXL262170:RXL262180 SHH262170:SHH262180 SRD262170:SRD262180 TAZ262170:TAZ262180 TKV262170:TKV262180 TUR262170:TUR262180 UEN262170:UEN262180 UOJ262170:UOJ262180 UYF262170:UYF262180 VIB262170:VIB262180 VRX262170:VRX262180 WBT262170:WBT262180 WLP262170:WLP262180 WVL262170:WVL262180 D327706:D327716 IZ327706:IZ327716 SV327706:SV327716 ACR327706:ACR327716 AMN327706:AMN327716 AWJ327706:AWJ327716 BGF327706:BGF327716 BQB327706:BQB327716 BZX327706:BZX327716 CJT327706:CJT327716 CTP327706:CTP327716 DDL327706:DDL327716 DNH327706:DNH327716 DXD327706:DXD327716 EGZ327706:EGZ327716 EQV327706:EQV327716 FAR327706:FAR327716 FKN327706:FKN327716 FUJ327706:FUJ327716 GEF327706:GEF327716 GOB327706:GOB327716 GXX327706:GXX327716 HHT327706:HHT327716 HRP327706:HRP327716 IBL327706:IBL327716 ILH327706:ILH327716 IVD327706:IVD327716 JEZ327706:JEZ327716 JOV327706:JOV327716 JYR327706:JYR327716 KIN327706:KIN327716 KSJ327706:KSJ327716 LCF327706:LCF327716 LMB327706:LMB327716 LVX327706:LVX327716 MFT327706:MFT327716 MPP327706:MPP327716 MZL327706:MZL327716 NJH327706:NJH327716 NTD327706:NTD327716 OCZ327706:OCZ327716 OMV327706:OMV327716 OWR327706:OWR327716 PGN327706:PGN327716 PQJ327706:PQJ327716 QAF327706:QAF327716 QKB327706:QKB327716 QTX327706:QTX327716 RDT327706:RDT327716 RNP327706:RNP327716 RXL327706:RXL327716 SHH327706:SHH327716 SRD327706:SRD327716 TAZ327706:TAZ327716 TKV327706:TKV327716 TUR327706:TUR327716 UEN327706:UEN327716 UOJ327706:UOJ327716 UYF327706:UYF327716 VIB327706:VIB327716 VRX327706:VRX327716 WBT327706:WBT327716 WLP327706:WLP327716 WVL327706:WVL327716 D393242:D393252 IZ393242:IZ393252 SV393242:SV393252 ACR393242:ACR393252 AMN393242:AMN393252 AWJ393242:AWJ393252 BGF393242:BGF393252 BQB393242:BQB393252 BZX393242:BZX393252 CJT393242:CJT393252 CTP393242:CTP393252 DDL393242:DDL393252 DNH393242:DNH393252 DXD393242:DXD393252 EGZ393242:EGZ393252 EQV393242:EQV393252 FAR393242:FAR393252 FKN393242:FKN393252 FUJ393242:FUJ393252 GEF393242:GEF393252 GOB393242:GOB393252 GXX393242:GXX393252 HHT393242:HHT393252 HRP393242:HRP393252 IBL393242:IBL393252 ILH393242:ILH393252 IVD393242:IVD393252 JEZ393242:JEZ393252 JOV393242:JOV393252 JYR393242:JYR393252 KIN393242:KIN393252 KSJ393242:KSJ393252 LCF393242:LCF393252 LMB393242:LMB393252 LVX393242:LVX393252 MFT393242:MFT393252 MPP393242:MPP393252 MZL393242:MZL393252 NJH393242:NJH393252 NTD393242:NTD393252 OCZ393242:OCZ393252 OMV393242:OMV393252 OWR393242:OWR393252 PGN393242:PGN393252 PQJ393242:PQJ393252 QAF393242:QAF393252 QKB393242:QKB393252 QTX393242:QTX393252 RDT393242:RDT393252 RNP393242:RNP393252 RXL393242:RXL393252 SHH393242:SHH393252 SRD393242:SRD393252 TAZ393242:TAZ393252 TKV393242:TKV393252 TUR393242:TUR393252 UEN393242:UEN393252 UOJ393242:UOJ393252 UYF393242:UYF393252 VIB393242:VIB393252 VRX393242:VRX393252 WBT393242:WBT393252 WLP393242:WLP393252 WVL393242:WVL393252 D458778:D458788 IZ458778:IZ458788 SV458778:SV458788 ACR458778:ACR458788 AMN458778:AMN458788 AWJ458778:AWJ458788 BGF458778:BGF458788 BQB458778:BQB458788 BZX458778:BZX458788 CJT458778:CJT458788 CTP458778:CTP458788 DDL458778:DDL458788 DNH458778:DNH458788 DXD458778:DXD458788 EGZ458778:EGZ458788 EQV458778:EQV458788 FAR458778:FAR458788 FKN458778:FKN458788 FUJ458778:FUJ458788 GEF458778:GEF458788 GOB458778:GOB458788 GXX458778:GXX458788 HHT458778:HHT458788 HRP458778:HRP458788 IBL458778:IBL458788 ILH458778:ILH458788 IVD458778:IVD458788 JEZ458778:JEZ458788 JOV458778:JOV458788 JYR458778:JYR458788 KIN458778:KIN458788 KSJ458778:KSJ458788 LCF458778:LCF458788 LMB458778:LMB458788 LVX458778:LVX458788 MFT458778:MFT458788 MPP458778:MPP458788 MZL458778:MZL458788 NJH458778:NJH458788 NTD458778:NTD458788 OCZ458778:OCZ458788 OMV458778:OMV458788 OWR458778:OWR458788 PGN458778:PGN458788 PQJ458778:PQJ458788 QAF458778:QAF458788 QKB458778:QKB458788 QTX458778:QTX458788 RDT458778:RDT458788 RNP458778:RNP458788 RXL458778:RXL458788 SHH458778:SHH458788 SRD458778:SRD458788 TAZ458778:TAZ458788 TKV458778:TKV458788 TUR458778:TUR458788 UEN458778:UEN458788 UOJ458778:UOJ458788 UYF458778:UYF458788 VIB458778:VIB458788 VRX458778:VRX458788 WBT458778:WBT458788 WLP458778:WLP458788 WVL458778:WVL458788 D524314:D524324 IZ524314:IZ524324 SV524314:SV524324 ACR524314:ACR524324 AMN524314:AMN524324 AWJ524314:AWJ524324 BGF524314:BGF524324 BQB524314:BQB524324 BZX524314:BZX524324 CJT524314:CJT524324 CTP524314:CTP524324 DDL524314:DDL524324 DNH524314:DNH524324 DXD524314:DXD524324 EGZ524314:EGZ524324 EQV524314:EQV524324 FAR524314:FAR524324 FKN524314:FKN524324 FUJ524314:FUJ524324 GEF524314:GEF524324 GOB524314:GOB524324 GXX524314:GXX524324 HHT524314:HHT524324 HRP524314:HRP524324 IBL524314:IBL524324 ILH524314:ILH524324 IVD524314:IVD524324 JEZ524314:JEZ524324 JOV524314:JOV524324 JYR524314:JYR524324 KIN524314:KIN524324 KSJ524314:KSJ524324 LCF524314:LCF524324 LMB524314:LMB524324 LVX524314:LVX524324 MFT524314:MFT524324 MPP524314:MPP524324 MZL524314:MZL524324 NJH524314:NJH524324 NTD524314:NTD524324 OCZ524314:OCZ524324 OMV524314:OMV524324 OWR524314:OWR524324 PGN524314:PGN524324 PQJ524314:PQJ524324 QAF524314:QAF524324 QKB524314:QKB524324 QTX524314:QTX524324 RDT524314:RDT524324 RNP524314:RNP524324 RXL524314:RXL524324 SHH524314:SHH524324 SRD524314:SRD524324 TAZ524314:TAZ524324 TKV524314:TKV524324 TUR524314:TUR524324 UEN524314:UEN524324 UOJ524314:UOJ524324 UYF524314:UYF524324 VIB524314:VIB524324 VRX524314:VRX524324 WBT524314:WBT524324 WLP524314:WLP524324 WVL524314:WVL524324 D589850:D589860 IZ589850:IZ589860 SV589850:SV589860 ACR589850:ACR589860 AMN589850:AMN589860 AWJ589850:AWJ589860 BGF589850:BGF589860 BQB589850:BQB589860 BZX589850:BZX589860 CJT589850:CJT589860 CTP589850:CTP589860 DDL589850:DDL589860 DNH589850:DNH589860 DXD589850:DXD589860 EGZ589850:EGZ589860 EQV589850:EQV589860 FAR589850:FAR589860 FKN589850:FKN589860 FUJ589850:FUJ589860 GEF589850:GEF589860 GOB589850:GOB589860 GXX589850:GXX589860 HHT589850:HHT589860 HRP589850:HRP589860 IBL589850:IBL589860 ILH589850:ILH589860 IVD589850:IVD589860 JEZ589850:JEZ589860 JOV589850:JOV589860 JYR589850:JYR589860 KIN589850:KIN589860 KSJ589850:KSJ589860 LCF589850:LCF589860 LMB589850:LMB589860 LVX589850:LVX589860 MFT589850:MFT589860 MPP589850:MPP589860 MZL589850:MZL589860 NJH589850:NJH589860 NTD589850:NTD589860 OCZ589850:OCZ589860 OMV589850:OMV589860 OWR589850:OWR589860 PGN589850:PGN589860 PQJ589850:PQJ589860 QAF589850:QAF589860 QKB589850:QKB589860 QTX589850:QTX589860 RDT589850:RDT589860 RNP589850:RNP589860 RXL589850:RXL589860 SHH589850:SHH589860 SRD589850:SRD589860 TAZ589850:TAZ589860 TKV589850:TKV589860 TUR589850:TUR589860 UEN589850:UEN589860 UOJ589850:UOJ589860 UYF589850:UYF589860 VIB589850:VIB589860 VRX589850:VRX589860 WBT589850:WBT589860 WLP589850:WLP589860 WVL589850:WVL589860 D655386:D655396 IZ655386:IZ655396 SV655386:SV655396 ACR655386:ACR655396 AMN655386:AMN655396 AWJ655386:AWJ655396 BGF655386:BGF655396 BQB655386:BQB655396 BZX655386:BZX655396 CJT655386:CJT655396 CTP655386:CTP655396 DDL655386:DDL655396 DNH655386:DNH655396 DXD655386:DXD655396 EGZ655386:EGZ655396 EQV655386:EQV655396 FAR655386:FAR655396 FKN655386:FKN655396 FUJ655386:FUJ655396 GEF655386:GEF655396 GOB655386:GOB655396 GXX655386:GXX655396 HHT655386:HHT655396 HRP655386:HRP655396 IBL655386:IBL655396 ILH655386:ILH655396 IVD655386:IVD655396 JEZ655386:JEZ655396 JOV655386:JOV655396 JYR655386:JYR655396 KIN655386:KIN655396 KSJ655386:KSJ655396 LCF655386:LCF655396 LMB655386:LMB655396 LVX655386:LVX655396 MFT655386:MFT655396 MPP655386:MPP655396 MZL655386:MZL655396 NJH655386:NJH655396 NTD655386:NTD655396 OCZ655386:OCZ655396 OMV655386:OMV655396 OWR655386:OWR655396 PGN655386:PGN655396 PQJ655386:PQJ655396 QAF655386:QAF655396 QKB655386:QKB655396 QTX655386:QTX655396 RDT655386:RDT655396 RNP655386:RNP655396 RXL655386:RXL655396 SHH655386:SHH655396 SRD655386:SRD655396 TAZ655386:TAZ655396 TKV655386:TKV655396 TUR655386:TUR655396 UEN655386:UEN655396 UOJ655386:UOJ655396 UYF655386:UYF655396 VIB655386:VIB655396 VRX655386:VRX655396 WBT655386:WBT655396 WLP655386:WLP655396 WVL655386:WVL655396 D720922:D720932 IZ720922:IZ720932 SV720922:SV720932 ACR720922:ACR720932 AMN720922:AMN720932 AWJ720922:AWJ720932 BGF720922:BGF720932 BQB720922:BQB720932 BZX720922:BZX720932 CJT720922:CJT720932 CTP720922:CTP720932 DDL720922:DDL720932 DNH720922:DNH720932 DXD720922:DXD720932 EGZ720922:EGZ720932 EQV720922:EQV720932 FAR720922:FAR720932 FKN720922:FKN720932 FUJ720922:FUJ720932 GEF720922:GEF720932 GOB720922:GOB720932 GXX720922:GXX720932 HHT720922:HHT720932 HRP720922:HRP720932 IBL720922:IBL720932 ILH720922:ILH720932 IVD720922:IVD720932 JEZ720922:JEZ720932 JOV720922:JOV720932 JYR720922:JYR720932 KIN720922:KIN720932 KSJ720922:KSJ720932 LCF720922:LCF720932 LMB720922:LMB720932 LVX720922:LVX720932 MFT720922:MFT720932 MPP720922:MPP720932 MZL720922:MZL720932 NJH720922:NJH720932 NTD720922:NTD720932 OCZ720922:OCZ720932 OMV720922:OMV720932 OWR720922:OWR720932 PGN720922:PGN720932 PQJ720922:PQJ720932 QAF720922:QAF720932 QKB720922:QKB720932 QTX720922:QTX720932 RDT720922:RDT720932 RNP720922:RNP720932 RXL720922:RXL720932 SHH720922:SHH720932 SRD720922:SRD720932 TAZ720922:TAZ720932 TKV720922:TKV720932 TUR720922:TUR720932 UEN720922:UEN720932 UOJ720922:UOJ720932 UYF720922:UYF720932 VIB720922:VIB720932 VRX720922:VRX720932 WBT720922:WBT720932 WLP720922:WLP720932 WVL720922:WVL720932 D786458:D786468 IZ786458:IZ786468 SV786458:SV786468 ACR786458:ACR786468 AMN786458:AMN786468 AWJ786458:AWJ786468 BGF786458:BGF786468 BQB786458:BQB786468 BZX786458:BZX786468 CJT786458:CJT786468 CTP786458:CTP786468 DDL786458:DDL786468 DNH786458:DNH786468 DXD786458:DXD786468 EGZ786458:EGZ786468 EQV786458:EQV786468 FAR786458:FAR786468 FKN786458:FKN786468 FUJ786458:FUJ786468 GEF786458:GEF786468 GOB786458:GOB786468 GXX786458:GXX786468 HHT786458:HHT786468 HRP786458:HRP786468 IBL786458:IBL786468 ILH786458:ILH786468 IVD786458:IVD786468 JEZ786458:JEZ786468 JOV786458:JOV786468 JYR786458:JYR786468 KIN786458:KIN786468 KSJ786458:KSJ786468 LCF786458:LCF786468 LMB786458:LMB786468 LVX786458:LVX786468 MFT786458:MFT786468 MPP786458:MPP786468 MZL786458:MZL786468 NJH786458:NJH786468 NTD786458:NTD786468 OCZ786458:OCZ786468 OMV786458:OMV786468 OWR786458:OWR786468 PGN786458:PGN786468 PQJ786458:PQJ786468 QAF786458:QAF786468 QKB786458:QKB786468 QTX786458:QTX786468 RDT786458:RDT786468 RNP786458:RNP786468 RXL786458:RXL786468 SHH786458:SHH786468 SRD786458:SRD786468 TAZ786458:TAZ786468 TKV786458:TKV786468 TUR786458:TUR786468 UEN786458:UEN786468 UOJ786458:UOJ786468 UYF786458:UYF786468 VIB786458:VIB786468 VRX786458:VRX786468 WBT786458:WBT786468 WLP786458:WLP786468 WVL786458:WVL786468 D851994:D852004 IZ851994:IZ852004 SV851994:SV852004 ACR851994:ACR852004 AMN851994:AMN852004 AWJ851994:AWJ852004 BGF851994:BGF852004 BQB851994:BQB852004 BZX851994:BZX852004 CJT851994:CJT852004 CTP851994:CTP852004 DDL851994:DDL852004 DNH851994:DNH852004 DXD851994:DXD852004 EGZ851994:EGZ852004 EQV851994:EQV852004 FAR851994:FAR852004 FKN851994:FKN852004 FUJ851994:FUJ852004 GEF851994:GEF852004 GOB851994:GOB852004 GXX851994:GXX852004 HHT851994:HHT852004 HRP851994:HRP852004 IBL851994:IBL852004 ILH851994:ILH852004 IVD851994:IVD852004 JEZ851994:JEZ852004 JOV851994:JOV852004 JYR851994:JYR852004 KIN851994:KIN852004 KSJ851994:KSJ852004 LCF851994:LCF852004 LMB851994:LMB852004 LVX851994:LVX852004 MFT851994:MFT852004 MPP851994:MPP852004 MZL851994:MZL852004 NJH851994:NJH852004 NTD851994:NTD852004 OCZ851994:OCZ852004 OMV851994:OMV852004 OWR851994:OWR852004 PGN851994:PGN852004 PQJ851994:PQJ852004 QAF851994:QAF852004 QKB851994:QKB852004 QTX851994:QTX852004 RDT851994:RDT852004 RNP851994:RNP852004 RXL851994:RXL852004 SHH851994:SHH852004 SRD851994:SRD852004 TAZ851994:TAZ852004 TKV851994:TKV852004 TUR851994:TUR852004 UEN851994:UEN852004 UOJ851994:UOJ852004 UYF851994:UYF852004 VIB851994:VIB852004 VRX851994:VRX852004 WBT851994:WBT852004 WLP851994:WLP852004 WVL851994:WVL852004 D917530:D917540 IZ917530:IZ917540 SV917530:SV917540 ACR917530:ACR917540 AMN917530:AMN917540 AWJ917530:AWJ917540 BGF917530:BGF917540 BQB917530:BQB917540 BZX917530:BZX917540 CJT917530:CJT917540 CTP917530:CTP917540 DDL917530:DDL917540 DNH917530:DNH917540 DXD917530:DXD917540 EGZ917530:EGZ917540 EQV917530:EQV917540 FAR917530:FAR917540 FKN917530:FKN917540 FUJ917530:FUJ917540 GEF917530:GEF917540 GOB917530:GOB917540 GXX917530:GXX917540 HHT917530:HHT917540 HRP917530:HRP917540 IBL917530:IBL917540 ILH917530:ILH917540 IVD917530:IVD917540 JEZ917530:JEZ917540 JOV917530:JOV917540 JYR917530:JYR917540 KIN917530:KIN917540 KSJ917530:KSJ917540 LCF917530:LCF917540 LMB917530:LMB917540 LVX917530:LVX917540 MFT917530:MFT917540 MPP917530:MPP917540 MZL917530:MZL917540 NJH917530:NJH917540 NTD917530:NTD917540 OCZ917530:OCZ917540 OMV917530:OMV917540 OWR917530:OWR917540 PGN917530:PGN917540 PQJ917530:PQJ917540 QAF917530:QAF917540 QKB917530:QKB917540 QTX917530:QTX917540 RDT917530:RDT917540 RNP917530:RNP917540 RXL917530:RXL917540 SHH917530:SHH917540 SRD917530:SRD917540 TAZ917530:TAZ917540 TKV917530:TKV917540 TUR917530:TUR917540 UEN917530:UEN917540 UOJ917530:UOJ917540 UYF917530:UYF917540 VIB917530:VIB917540 VRX917530:VRX917540 WBT917530:WBT917540 WLP917530:WLP917540 WVL917530:WVL917540 D983066:D983076 IZ983066:IZ983076 SV983066:SV983076 ACR983066:ACR983076 AMN983066:AMN983076 AWJ983066:AWJ983076 BGF983066:BGF983076 BQB983066:BQB983076 BZX983066:BZX983076 CJT983066:CJT983076 CTP983066:CTP983076 DDL983066:DDL983076 DNH983066:DNH983076 DXD983066:DXD983076 EGZ983066:EGZ983076 EQV983066:EQV983076 FAR983066:FAR983076 FKN983066:FKN983076 FUJ983066:FUJ983076 GEF983066:GEF983076 GOB983066:GOB983076 GXX983066:GXX983076 HHT983066:HHT983076 HRP983066:HRP983076 IBL983066:IBL983076 ILH983066:ILH983076 IVD983066:IVD983076 JEZ983066:JEZ983076 JOV983066:JOV983076 JYR983066:JYR983076 KIN983066:KIN983076 KSJ983066:KSJ983076 LCF983066:LCF983076 LMB983066:LMB983076 LVX983066:LVX983076 MFT983066:MFT983076 MPP983066:MPP983076 MZL983066:MZL983076 NJH983066:NJH983076 NTD983066:NTD983076 OCZ983066:OCZ983076 OMV983066:OMV983076 OWR983066:OWR983076 PGN983066:PGN983076 PQJ983066:PQJ983076 QAF983066:QAF983076 QKB983066:QKB983076 QTX983066:QTX983076 RDT983066:RDT983076 RNP983066:RNP983076 RXL983066:RXL983076 SHH983066:SHH983076 SRD983066:SRD983076 TAZ983066:TAZ983076 TKV983066:TKV983076 TUR983066:TUR983076 UEN983066:UEN983076 UOJ983066:UOJ983076 UYF983066:UYF983076 VIB983066:VIB983076 VRX983066:VRX983076 WBT983066:WBT983076 WLP983066:WLP983076 WVL983066:WVL983076 D65541:D65549 IZ65541:IZ65549 SV65541:SV65549 ACR65541:ACR65549 AMN65541:AMN65549 AWJ65541:AWJ65549 BGF65541:BGF65549 BQB65541:BQB65549 BZX65541:BZX65549 CJT65541:CJT65549 CTP65541:CTP65549 DDL65541:DDL65549 DNH65541:DNH65549 DXD65541:DXD65549 EGZ65541:EGZ65549 EQV65541:EQV65549 FAR65541:FAR65549 FKN65541:FKN65549 FUJ65541:FUJ65549 GEF65541:GEF65549 GOB65541:GOB65549 GXX65541:GXX65549 HHT65541:HHT65549 HRP65541:HRP65549 IBL65541:IBL65549 ILH65541:ILH65549 IVD65541:IVD65549 JEZ65541:JEZ65549 JOV65541:JOV65549 JYR65541:JYR65549 KIN65541:KIN65549 KSJ65541:KSJ65549 LCF65541:LCF65549 LMB65541:LMB65549 LVX65541:LVX65549 MFT65541:MFT65549 MPP65541:MPP65549 MZL65541:MZL65549 NJH65541:NJH65549 NTD65541:NTD65549 OCZ65541:OCZ65549 OMV65541:OMV65549 OWR65541:OWR65549 PGN65541:PGN65549 PQJ65541:PQJ65549 QAF65541:QAF65549 QKB65541:QKB65549 QTX65541:QTX65549 RDT65541:RDT65549 RNP65541:RNP65549 RXL65541:RXL65549 SHH65541:SHH65549 SRD65541:SRD65549 TAZ65541:TAZ65549 TKV65541:TKV65549 TUR65541:TUR65549 UEN65541:UEN65549 UOJ65541:UOJ65549 UYF65541:UYF65549 VIB65541:VIB65549 VRX65541:VRX65549 WBT65541:WBT65549 WLP65541:WLP65549 WVL65541:WVL65549 D131077:D131085 IZ131077:IZ131085 SV131077:SV131085 ACR131077:ACR131085 AMN131077:AMN131085 AWJ131077:AWJ131085 BGF131077:BGF131085 BQB131077:BQB131085 BZX131077:BZX131085 CJT131077:CJT131085 CTP131077:CTP131085 DDL131077:DDL131085 DNH131077:DNH131085 DXD131077:DXD131085 EGZ131077:EGZ131085 EQV131077:EQV131085 FAR131077:FAR131085 FKN131077:FKN131085 FUJ131077:FUJ131085 GEF131077:GEF131085 GOB131077:GOB131085 GXX131077:GXX131085 HHT131077:HHT131085 HRP131077:HRP131085 IBL131077:IBL131085 ILH131077:ILH131085 IVD131077:IVD131085 JEZ131077:JEZ131085 JOV131077:JOV131085 JYR131077:JYR131085 KIN131077:KIN131085 KSJ131077:KSJ131085 LCF131077:LCF131085 LMB131077:LMB131085 LVX131077:LVX131085 MFT131077:MFT131085 MPP131077:MPP131085 MZL131077:MZL131085 NJH131077:NJH131085 NTD131077:NTD131085 OCZ131077:OCZ131085 OMV131077:OMV131085 OWR131077:OWR131085 PGN131077:PGN131085 PQJ131077:PQJ131085 QAF131077:QAF131085 QKB131077:QKB131085 QTX131077:QTX131085 RDT131077:RDT131085 RNP131077:RNP131085 RXL131077:RXL131085 SHH131077:SHH131085 SRD131077:SRD131085 TAZ131077:TAZ131085 TKV131077:TKV131085 TUR131077:TUR131085 UEN131077:UEN131085 UOJ131077:UOJ131085 UYF131077:UYF131085 VIB131077:VIB131085 VRX131077:VRX131085 WBT131077:WBT131085 WLP131077:WLP131085 WVL131077:WVL131085 D196613:D196621 IZ196613:IZ196621 SV196613:SV196621 ACR196613:ACR196621 AMN196613:AMN196621 AWJ196613:AWJ196621 BGF196613:BGF196621 BQB196613:BQB196621 BZX196613:BZX196621 CJT196613:CJT196621 CTP196613:CTP196621 DDL196613:DDL196621 DNH196613:DNH196621 DXD196613:DXD196621 EGZ196613:EGZ196621 EQV196613:EQV196621 FAR196613:FAR196621 FKN196613:FKN196621 FUJ196613:FUJ196621 GEF196613:GEF196621 GOB196613:GOB196621 GXX196613:GXX196621 HHT196613:HHT196621 HRP196613:HRP196621 IBL196613:IBL196621 ILH196613:ILH196621 IVD196613:IVD196621 JEZ196613:JEZ196621 JOV196613:JOV196621 JYR196613:JYR196621 KIN196613:KIN196621 KSJ196613:KSJ196621 LCF196613:LCF196621 LMB196613:LMB196621 LVX196613:LVX196621 MFT196613:MFT196621 MPP196613:MPP196621 MZL196613:MZL196621 NJH196613:NJH196621 NTD196613:NTD196621 OCZ196613:OCZ196621 OMV196613:OMV196621 OWR196613:OWR196621 PGN196613:PGN196621 PQJ196613:PQJ196621 QAF196613:QAF196621 QKB196613:QKB196621 QTX196613:QTX196621 RDT196613:RDT196621 RNP196613:RNP196621 RXL196613:RXL196621 SHH196613:SHH196621 SRD196613:SRD196621 TAZ196613:TAZ196621 TKV196613:TKV196621 TUR196613:TUR196621 UEN196613:UEN196621 UOJ196613:UOJ196621 UYF196613:UYF196621 VIB196613:VIB196621 VRX196613:VRX196621 WBT196613:WBT196621 WLP196613:WLP196621 WVL196613:WVL196621 D262149:D262157 IZ262149:IZ262157 SV262149:SV262157 ACR262149:ACR262157 AMN262149:AMN262157 AWJ262149:AWJ262157 BGF262149:BGF262157 BQB262149:BQB262157 BZX262149:BZX262157 CJT262149:CJT262157 CTP262149:CTP262157 DDL262149:DDL262157 DNH262149:DNH262157 DXD262149:DXD262157 EGZ262149:EGZ262157 EQV262149:EQV262157 FAR262149:FAR262157 FKN262149:FKN262157 FUJ262149:FUJ262157 GEF262149:GEF262157 GOB262149:GOB262157 GXX262149:GXX262157 HHT262149:HHT262157 HRP262149:HRP262157 IBL262149:IBL262157 ILH262149:ILH262157 IVD262149:IVD262157 JEZ262149:JEZ262157 JOV262149:JOV262157 JYR262149:JYR262157 KIN262149:KIN262157 KSJ262149:KSJ262157 LCF262149:LCF262157 LMB262149:LMB262157 LVX262149:LVX262157 MFT262149:MFT262157 MPP262149:MPP262157 MZL262149:MZL262157 NJH262149:NJH262157 NTD262149:NTD262157 OCZ262149:OCZ262157 OMV262149:OMV262157 OWR262149:OWR262157 PGN262149:PGN262157 PQJ262149:PQJ262157 QAF262149:QAF262157 QKB262149:QKB262157 QTX262149:QTX262157 RDT262149:RDT262157 RNP262149:RNP262157 RXL262149:RXL262157 SHH262149:SHH262157 SRD262149:SRD262157 TAZ262149:TAZ262157 TKV262149:TKV262157 TUR262149:TUR262157 UEN262149:UEN262157 UOJ262149:UOJ262157 UYF262149:UYF262157 VIB262149:VIB262157 VRX262149:VRX262157 WBT262149:WBT262157 WLP262149:WLP262157 WVL262149:WVL262157 D327685:D327693 IZ327685:IZ327693 SV327685:SV327693 ACR327685:ACR327693 AMN327685:AMN327693 AWJ327685:AWJ327693 BGF327685:BGF327693 BQB327685:BQB327693 BZX327685:BZX327693 CJT327685:CJT327693 CTP327685:CTP327693 DDL327685:DDL327693 DNH327685:DNH327693 DXD327685:DXD327693 EGZ327685:EGZ327693 EQV327685:EQV327693 FAR327685:FAR327693 FKN327685:FKN327693 FUJ327685:FUJ327693 GEF327685:GEF327693 GOB327685:GOB327693 GXX327685:GXX327693 HHT327685:HHT327693 HRP327685:HRP327693 IBL327685:IBL327693 ILH327685:ILH327693 IVD327685:IVD327693 JEZ327685:JEZ327693 JOV327685:JOV327693 JYR327685:JYR327693 KIN327685:KIN327693 KSJ327685:KSJ327693 LCF327685:LCF327693 LMB327685:LMB327693 LVX327685:LVX327693 MFT327685:MFT327693 MPP327685:MPP327693 MZL327685:MZL327693 NJH327685:NJH327693 NTD327685:NTD327693 OCZ327685:OCZ327693 OMV327685:OMV327693 OWR327685:OWR327693 PGN327685:PGN327693 PQJ327685:PQJ327693 QAF327685:QAF327693 QKB327685:QKB327693 QTX327685:QTX327693 RDT327685:RDT327693 RNP327685:RNP327693 RXL327685:RXL327693 SHH327685:SHH327693 SRD327685:SRD327693 TAZ327685:TAZ327693 TKV327685:TKV327693 TUR327685:TUR327693 UEN327685:UEN327693 UOJ327685:UOJ327693 UYF327685:UYF327693 VIB327685:VIB327693 VRX327685:VRX327693 WBT327685:WBT327693 WLP327685:WLP327693 WVL327685:WVL327693 D393221:D393229 IZ393221:IZ393229 SV393221:SV393229 ACR393221:ACR393229 AMN393221:AMN393229 AWJ393221:AWJ393229 BGF393221:BGF393229 BQB393221:BQB393229 BZX393221:BZX393229 CJT393221:CJT393229 CTP393221:CTP393229 DDL393221:DDL393229 DNH393221:DNH393229 DXD393221:DXD393229 EGZ393221:EGZ393229 EQV393221:EQV393229 FAR393221:FAR393229 FKN393221:FKN393229 FUJ393221:FUJ393229 GEF393221:GEF393229 GOB393221:GOB393229 GXX393221:GXX393229 HHT393221:HHT393229 HRP393221:HRP393229 IBL393221:IBL393229 ILH393221:ILH393229 IVD393221:IVD393229 JEZ393221:JEZ393229 JOV393221:JOV393229 JYR393221:JYR393229 KIN393221:KIN393229 KSJ393221:KSJ393229 LCF393221:LCF393229 LMB393221:LMB393229 LVX393221:LVX393229 MFT393221:MFT393229 MPP393221:MPP393229 MZL393221:MZL393229 NJH393221:NJH393229 NTD393221:NTD393229 OCZ393221:OCZ393229 OMV393221:OMV393229 OWR393221:OWR393229 PGN393221:PGN393229 PQJ393221:PQJ393229 QAF393221:QAF393229 QKB393221:QKB393229 QTX393221:QTX393229 RDT393221:RDT393229 RNP393221:RNP393229 RXL393221:RXL393229 SHH393221:SHH393229 SRD393221:SRD393229 TAZ393221:TAZ393229 TKV393221:TKV393229 TUR393221:TUR393229 UEN393221:UEN393229 UOJ393221:UOJ393229 UYF393221:UYF393229 VIB393221:VIB393229 VRX393221:VRX393229 WBT393221:WBT393229 WLP393221:WLP393229 WVL393221:WVL393229 D458757:D458765 IZ458757:IZ458765 SV458757:SV458765 ACR458757:ACR458765 AMN458757:AMN458765 AWJ458757:AWJ458765 BGF458757:BGF458765 BQB458757:BQB458765 BZX458757:BZX458765 CJT458757:CJT458765 CTP458757:CTP458765 DDL458757:DDL458765 DNH458757:DNH458765 DXD458757:DXD458765 EGZ458757:EGZ458765 EQV458757:EQV458765 FAR458757:FAR458765 FKN458757:FKN458765 FUJ458757:FUJ458765 GEF458757:GEF458765 GOB458757:GOB458765 GXX458757:GXX458765 HHT458757:HHT458765 HRP458757:HRP458765 IBL458757:IBL458765 ILH458757:ILH458765 IVD458757:IVD458765 JEZ458757:JEZ458765 JOV458757:JOV458765 JYR458757:JYR458765 KIN458757:KIN458765 KSJ458757:KSJ458765 LCF458757:LCF458765 LMB458757:LMB458765 LVX458757:LVX458765 MFT458757:MFT458765 MPP458757:MPP458765 MZL458757:MZL458765 NJH458757:NJH458765 NTD458757:NTD458765 OCZ458757:OCZ458765 OMV458757:OMV458765 OWR458757:OWR458765 PGN458757:PGN458765 PQJ458757:PQJ458765 QAF458757:QAF458765 QKB458757:QKB458765 QTX458757:QTX458765 RDT458757:RDT458765 RNP458757:RNP458765 RXL458757:RXL458765 SHH458757:SHH458765 SRD458757:SRD458765 TAZ458757:TAZ458765 TKV458757:TKV458765 TUR458757:TUR458765 UEN458757:UEN458765 UOJ458757:UOJ458765 UYF458757:UYF458765 VIB458757:VIB458765 VRX458757:VRX458765 WBT458757:WBT458765 WLP458757:WLP458765 WVL458757:WVL458765 D524293:D524301 IZ524293:IZ524301 SV524293:SV524301 ACR524293:ACR524301 AMN524293:AMN524301 AWJ524293:AWJ524301 BGF524293:BGF524301 BQB524293:BQB524301 BZX524293:BZX524301 CJT524293:CJT524301 CTP524293:CTP524301 DDL524293:DDL524301 DNH524293:DNH524301 DXD524293:DXD524301 EGZ524293:EGZ524301 EQV524293:EQV524301 FAR524293:FAR524301 FKN524293:FKN524301 FUJ524293:FUJ524301 GEF524293:GEF524301 GOB524293:GOB524301 GXX524293:GXX524301 HHT524293:HHT524301 HRP524293:HRP524301 IBL524293:IBL524301 ILH524293:ILH524301 IVD524293:IVD524301 JEZ524293:JEZ524301 JOV524293:JOV524301 JYR524293:JYR524301 KIN524293:KIN524301 KSJ524293:KSJ524301 LCF524293:LCF524301 LMB524293:LMB524301 LVX524293:LVX524301 MFT524293:MFT524301 MPP524293:MPP524301 MZL524293:MZL524301 NJH524293:NJH524301 NTD524293:NTD524301 OCZ524293:OCZ524301 OMV524293:OMV524301 OWR524293:OWR524301 PGN524293:PGN524301 PQJ524293:PQJ524301 QAF524293:QAF524301 QKB524293:QKB524301 QTX524293:QTX524301 RDT524293:RDT524301 RNP524293:RNP524301 RXL524293:RXL524301 SHH524293:SHH524301 SRD524293:SRD524301 TAZ524293:TAZ524301 TKV524293:TKV524301 TUR524293:TUR524301 UEN524293:UEN524301 UOJ524293:UOJ524301 UYF524293:UYF524301 VIB524293:VIB524301 VRX524293:VRX524301 WBT524293:WBT524301 WLP524293:WLP524301 WVL524293:WVL524301 D589829:D589837 IZ589829:IZ589837 SV589829:SV589837 ACR589829:ACR589837 AMN589829:AMN589837 AWJ589829:AWJ589837 BGF589829:BGF589837 BQB589829:BQB589837 BZX589829:BZX589837 CJT589829:CJT589837 CTP589829:CTP589837 DDL589829:DDL589837 DNH589829:DNH589837 DXD589829:DXD589837 EGZ589829:EGZ589837 EQV589829:EQV589837 FAR589829:FAR589837 FKN589829:FKN589837 FUJ589829:FUJ589837 GEF589829:GEF589837 GOB589829:GOB589837 GXX589829:GXX589837 HHT589829:HHT589837 HRP589829:HRP589837 IBL589829:IBL589837 ILH589829:ILH589837 IVD589829:IVD589837 JEZ589829:JEZ589837 JOV589829:JOV589837 JYR589829:JYR589837 KIN589829:KIN589837 KSJ589829:KSJ589837 LCF589829:LCF589837 LMB589829:LMB589837 LVX589829:LVX589837 MFT589829:MFT589837 MPP589829:MPP589837 MZL589829:MZL589837 NJH589829:NJH589837 NTD589829:NTD589837 OCZ589829:OCZ589837 OMV589829:OMV589837 OWR589829:OWR589837 PGN589829:PGN589837 PQJ589829:PQJ589837 QAF589829:QAF589837 QKB589829:QKB589837 QTX589829:QTX589837 RDT589829:RDT589837 RNP589829:RNP589837 RXL589829:RXL589837 SHH589829:SHH589837 SRD589829:SRD589837 TAZ589829:TAZ589837 TKV589829:TKV589837 TUR589829:TUR589837 UEN589829:UEN589837 UOJ589829:UOJ589837 UYF589829:UYF589837 VIB589829:VIB589837 VRX589829:VRX589837 WBT589829:WBT589837 WLP589829:WLP589837 WVL589829:WVL589837 D655365:D655373 IZ655365:IZ655373 SV655365:SV655373 ACR655365:ACR655373 AMN655365:AMN655373 AWJ655365:AWJ655373 BGF655365:BGF655373 BQB655365:BQB655373 BZX655365:BZX655373 CJT655365:CJT655373 CTP655365:CTP655373 DDL655365:DDL655373 DNH655365:DNH655373 DXD655365:DXD655373 EGZ655365:EGZ655373 EQV655365:EQV655373 FAR655365:FAR655373 FKN655365:FKN655373 FUJ655365:FUJ655373 GEF655365:GEF655373 GOB655365:GOB655373 GXX655365:GXX655373 HHT655365:HHT655373 HRP655365:HRP655373 IBL655365:IBL655373 ILH655365:ILH655373 IVD655365:IVD655373 JEZ655365:JEZ655373 JOV655365:JOV655373 JYR655365:JYR655373 KIN655365:KIN655373 KSJ655365:KSJ655373 LCF655365:LCF655373 LMB655365:LMB655373 LVX655365:LVX655373 MFT655365:MFT655373 MPP655365:MPP655373 MZL655365:MZL655373 NJH655365:NJH655373 NTD655365:NTD655373 OCZ655365:OCZ655373 OMV655365:OMV655373 OWR655365:OWR655373 PGN655365:PGN655373 PQJ655365:PQJ655373 QAF655365:QAF655373 QKB655365:QKB655373 QTX655365:QTX655373 RDT655365:RDT655373 RNP655365:RNP655373 RXL655365:RXL655373 SHH655365:SHH655373 SRD655365:SRD655373 TAZ655365:TAZ655373 TKV655365:TKV655373 TUR655365:TUR655373 UEN655365:UEN655373 UOJ655365:UOJ655373 UYF655365:UYF655373 VIB655365:VIB655373 VRX655365:VRX655373 WBT655365:WBT655373 WLP655365:WLP655373 WVL655365:WVL655373 D720901:D720909 IZ720901:IZ720909 SV720901:SV720909 ACR720901:ACR720909 AMN720901:AMN720909 AWJ720901:AWJ720909 BGF720901:BGF720909 BQB720901:BQB720909 BZX720901:BZX720909 CJT720901:CJT720909 CTP720901:CTP720909 DDL720901:DDL720909 DNH720901:DNH720909 DXD720901:DXD720909 EGZ720901:EGZ720909 EQV720901:EQV720909 FAR720901:FAR720909 FKN720901:FKN720909 FUJ720901:FUJ720909 GEF720901:GEF720909 GOB720901:GOB720909 GXX720901:GXX720909 HHT720901:HHT720909 HRP720901:HRP720909 IBL720901:IBL720909 ILH720901:ILH720909 IVD720901:IVD720909 JEZ720901:JEZ720909 JOV720901:JOV720909 JYR720901:JYR720909 KIN720901:KIN720909 KSJ720901:KSJ720909 LCF720901:LCF720909 LMB720901:LMB720909 LVX720901:LVX720909 MFT720901:MFT720909 MPP720901:MPP720909 MZL720901:MZL720909 NJH720901:NJH720909 NTD720901:NTD720909 OCZ720901:OCZ720909 OMV720901:OMV720909 OWR720901:OWR720909 PGN720901:PGN720909 PQJ720901:PQJ720909 QAF720901:QAF720909 QKB720901:QKB720909 QTX720901:QTX720909 RDT720901:RDT720909 RNP720901:RNP720909 RXL720901:RXL720909 SHH720901:SHH720909 SRD720901:SRD720909 TAZ720901:TAZ720909 TKV720901:TKV720909 TUR720901:TUR720909 UEN720901:UEN720909 UOJ720901:UOJ720909 UYF720901:UYF720909 VIB720901:VIB720909 VRX720901:VRX720909 WBT720901:WBT720909 WLP720901:WLP720909 WVL720901:WVL720909 D786437:D786445 IZ786437:IZ786445 SV786437:SV786445 ACR786437:ACR786445 AMN786437:AMN786445 AWJ786437:AWJ786445 BGF786437:BGF786445 BQB786437:BQB786445 BZX786437:BZX786445 CJT786437:CJT786445 CTP786437:CTP786445 DDL786437:DDL786445 DNH786437:DNH786445 DXD786437:DXD786445 EGZ786437:EGZ786445 EQV786437:EQV786445 FAR786437:FAR786445 FKN786437:FKN786445 FUJ786437:FUJ786445 GEF786437:GEF786445 GOB786437:GOB786445 GXX786437:GXX786445 HHT786437:HHT786445 HRP786437:HRP786445 IBL786437:IBL786445 ILH786437:ILH786445 IVD786437:IVD786445 JEZ786437:JEZ786445 JOV786437:JOV786445 JYR786437:JYR786445 KIN786437:KIN786445 KSJ786437:KSJ786445 LCF786437:LCF786445 LMB786437:LMB786445 LVX786437:LVX786445 MFT786437:MFT786445 MPP786437:MPP786445 MZL786437:MZL786445 NJH786437:NJH786445 NTD786437:NTD786445 OCZ786437:OCZ786445 OMV786437:OMV786445 OWR786437:OWR786445 PGN786437:PGN786445 PQJ786437:PQJ786445 QAF786437:QAF786445 QKB786437:QKB786445 QTX786437:QTX786445 RDT786437:RDT786445 RNP786437:RNP786445 RXL786437:RXL786445 SHH786437:SHH786445 SRD786437:SRD786445 TAZ786437:TAZ786445 TKV786437:TKV786445 TUR786437:TUR786445 UEN786437:UEN786445 UOJ786437:UOJ786445 UYF786437:UYF786445 VIB786437:VIB786445 VRX786437:VRX786445 WBT786437:WBT786445 WLP786437:WLP786445 WVL786437:WVL786445 D851973:D851981 IZ851973:IZ851981 SV851973:SV851981 ACR851973:ACR851981 AMN851973:AMN851981 AWJ851973:AWJ851981 BGF851973:BGF851981 BQB851973:BQB851981 BZX851973:BZX851981 CJT851973:CJT851981 CTP851973:CTP851981 DDL851973:DDL851981 DNH851973:DNH851981 DXD851973:DXD851981 EGZ851973:EGZ851981 EQV851973:EQV851981 FAR851973:FAR851981 FKN851973:FKN851981 FUJ851973:FUJ851981 GEF851973:GEF851981 GOB851973:GOB851981 GXX851973:GXX851981 HHT851973:HHT851981 HRP851973:HRP851981 IBL851973:IBL851981 ILH851973:ILH851981 IVD851973:IVD851981 JEZ851973:JEZ851981 JOV851973:JOV851981 JYR851973:JYR851981 KIN851973:KIN851981 KSJ851973:KSJ851981 LCF851973:LCF851981 LMB851973:LMB851981 LVX851973:LVX851981 MFT851973:MFT851981 MPP851973:MPP851981 MZL851973:MZL851981 NJH851973:NJH851981 NTD851973:NTD851981 OCZ851973:OCZ851981 OMV851973:OMV851981 OWR851973:OWR851981 PGN851973:PGN851981 PQJ851973:PQJ851981 QAF851973:QAF851981 QKB851973:QKB851981 QTX851973:QTX851981 RDT851973:RDT851981 RNP851973:RNP851981 RXL851973:RXL851981 SHH851973:SHH851981 SRD851973:SRD851981 TAZ851973:TAZ851981 TKV851973:TKV851981 TUR851973:TUR851981 UEN851973:UEN851981 UOJ851973:UOJ851981 UYF851973:UYF851981 VIB851973:VIB851981 VRX851973:VRX851981 WBT851973:WBT851981 WLP851973:WLP851981 WVL851973:WVL851981 D917509:D917517 IZ917509:IZ917517 SV917509:SV917517 ACR917509:ACR917517 AMN917509:AMN917517 AWJ917509:AWJ917517 BGF917509:BGF917517 BQB917509:BQB917517 BZX917509:BZX917517 CJT917509:CJT917517 CTP917509:CTP917517 DDL917509:DDL917517 DNH917509:DNH917517 DXD917509:DXD917517 EGZ917509:EGZ917517 EQV917509:EQV917517 FAR917509:FAR917517 FKN917509:FKN917517 FUJ917509:FUJ917517 GEF917509:GEF917517 GOB917509:GOB917517 GXX917509:GXX917517 HHT917509:HHT917517 HRP917509:HRP917517 IBL917509:IBL917517 ILH917509:ILH917517 IVD917509:IVD917517 JEZ917509:JEZ917517 JOV917509:JOV917517 JYR917509:JYR917517 KIN917509:KIN917517 KSJ917509:KSJ917517 LCF917509:LCF917517 LMB917509:LMB917517 LVX917509:LVX917517 MFT917509:MFT917517 MPP917509:MPP917517 MZL917509:MZL917517 NJH917509:NJH917517 NTD917509:NTD917517 OCZ917509:OCZ917517 OMV917509:OMV917517 OWR917509:OWR917517 PGN917509:PGN917517 PQJ917509:PQJ917517 QAF917509:QAF917517 QKB917509:QKB917517 QTX917509:QTX917517 RDT917509:RDT917517 RNP917509:RNP917517 RXL917509:RXL917517 SHH917509:SHH917517 SRD917509:SRD917517 TAZ917509:TAZ917517 TKV917509:TKV917517 TUR917509:TUR917517 UEN917509:UEN917517 UOJ917509:UOJ917517 UYF917509:UYF917517 VIB917509:VIB917517 VRX917509:VRX917517 WBT917509:WBT917517 WLP917509:WLP917517 WVL917509:WVL917517 D983045:D983053 IZ983045:IZ983053 SV983045:SV983053 ACR983045:ACR983053 AMN983045:AMN983053 AWJ983045:AWJ983053 BGF983045:BGF983053 BQB983045:BQB983053 BZX983045:BZX983053 CJT983045:CJT983053 CTP983045:CTP983053 DDL983045:DDL983053 DNH983045:DNH983053 DXD983045:DXD983053 EGZ983045:EGZ983053 EQV983045:EQV983053 FAR983045:FAR983053 FKN983045:FKN983053 FUJ983045:FUJ983053 GEF983045:GEF983053 GOB983045:GOB983053 GXX983045:GXX983053 HHT983045:HHT983053 HRP983045:HRP983053 IBL983045:IBL983053 ILH983045:ILH983053 IVD983045:IVD983053 JEZ983045:JEZ983053 JOV983045:JOV983053 JYR983045:JYR983053 KIN983045:KIN983053 KSJ983045:KSJ983053 LCF983045:LCF983053 LMB983045:LMB983053 LVX983045:LVX983053 MFT983045:MFT983053 MPP983045:MPP983053 MZL983045:MZL983053 NJH983045:NJH983053 NTD983045:NTD983053 OCZ983045:OCZ983053 OMV983045:OMV983053 OWR983045:OWR983053 PGN983045:PGN983053 PQJ983045:PQJ983053 QAF983045:QAF983053 QKB983045:QKB983053 QTX983045:QTX983053 RDT983045:RDT983053 RNP983045:RNP983053 RXL983045:RXL983053 SHH983045:SHH983053 SRD983045:SRD983053 TAZ983045:TAZ983053 TKV983045:TKV983053 TUR983045:TUR983053 UEN983045:UEN983053 UOJ983045:UOJ983053 UYF983045:UYF983053 VIB983045:VIB983053 VRX983045:VRX983053 WBT983045:WBT983053 WLP983045:WLP983053 WVL983045:WVL983053 C65547:C65548 IY65547:IY65548 SU65547:SU65548 ACQ65547:ACQ65548 AMM65547:AMM65548 AWI65547:AWI65548 BGE65547:BGE65548 BQA65547:BQA65548 BZW65547:BZW65548 CJS65547:CJS65548 CTO65547:CTO65548 DDK65547:DDK65548 DNG65547:DNG65548 DXC65547:DXC65548 EGY65547:EGY65548 EQU65547:EQU65548 FAQ65547:FAQ65548 FKM65547:FKM65548 FUI65547:FUI65548 GEE65547:GEE65548 GOA65547:GOA65548 GXW65547:GXW65548 HHS65547:HHS65548 HRO65547:HRO65548 IBK65547:IBK65548 ILG65547:ILG65548 IVC65547:IVC65548 JEY65547:JEY65548 JOU65547:JOU65548 JYQ65547:JYQ65548 KIM65547:KIM65548 KSI65547:KSI65548 LCE65547:LCE65548 LMA65547:LMA65548 LVW65547:LVW65548 MFS65547:MFS65548 MPO65547:MPO65548 MZK65547:MZK65548 NJG65547:NJG65548 NTC65547:NTC65548 OCY65547:OCY65548 OMU65547:OMU65548 OWQ65547:OWQ65548 PGM65547:PGM65548 PQI65547:PQI65548 QAE65547:QAE65548 QKA65547:QKA65548 QTW65547:QTW65548 RDS65547:RDS65548 RNO65547:RNO65548 RXK65547:RXK65548 SHG65547:SHG65548 SRC65547:SRC65548 TAY65547:TAY65548 TKU65547:TKU65548 TUQ65547:TUQ65548 UEM65547:UEM65548 UOI65547:UOI65548 UYE65547:UYE65548 VIA65547:VIA65548 VRW65547:VRW65548 WBS65547:WBS65548 WLO65547:WLO65548 WVK65547:WVK65548 C131083:C131084 IY131083:IY131084 SU131083:SU131084 ACQ131083:ACQ131084 AMM131083:AMM131084 AWI131083:AWI131084 BGE131083:BGE131084 BQA131083:BQA131084 BZW131083:BZW131084 CJS131083:CJS131084 CTO131083:CTO131084 DDK131083:DDK131084 DNG131083:DNG131084 DXC131083:DXC131084 EGY131083:EGY131084 EQU131083:EQU131084 FAQ131083:FAQ131084 FKM131083:FKM131084 FUI131083:FUI131084 GEE131083:GEE131084 GOA131083:GOA131084 GXW131083:GXW131084 HHS131083:HHS131084 HRO131083:HRO131084 IBK131083:IBK131084 ILG131083:ILG131084 IVC131083:IVC131084 JEY131083:JEY131084 JOU131083:JOU131084 JYQ131083:JYQ131084 KIM131083:KIM131084 KSI131083:KSI131084 LCE131083:LCE131084 LMA131083:LMA131084 LVW131083:LVW131084 MFS131083:MFS131084 MPO131083:MPO131084 MZK131083:MZK131084 NJG131083:NJG131084 NTC131083:NTC131084 OCY131083:OCY131084 OMU131083:OMU131084 OWQ131083:OWQ131084 PGM131083:PGM131084 PQI131083:PQI131084 QAE131083:QAE131084 QKA131083:QKA131084 QTW131083:QTW131084 RDS131083:RDS131084 RNO131083:RNO131084 RXK131083:RXK131084 SHG131083:SHG131084 SRC131083:SRC131084 TAY131083:TAY131084 TKU131083:TKU131084 TUQ131083:TUQ131084 UEM131083:UEM131084 UOI131083:UOI131084 UYE131083:UYE131084 VIA131083:VIA131084 VRW131083:VRW131084 WBS131083:WBS131084 WLO131083:WLO131084 WVK131083:WVK131084 C196619:C196620 IY196619:IY196620 SU196619:SU196620 ACQ196619:ACQ196620 AMM196619:AMM196620 AWI196619:AWI196620 BGE196619:BGE196620 BQA196619:BQA196620 BZW196619:BZW196620 CJS196619:CJS196620 CTO196619:CTO196620 DDK196619:DDK196620 DNG196619:DNG196620 DXC196619:DXC196620 EGY196619:EGY196620 EQU196619:EQU196620 FAQ196619:FAQ196620 FKM196619:FKM196620 FUI196619:FUI196620 GEE196619:GEE196620 GOA196619:GOA196620 GXW196619:GXW196620 HHS196619:HHS196620 HRO196619:HRO196620 IBK196619:IBK196620 ILG196619:ILG196620 IVC196619:IVC196620 JEY196619:JEY196620 JOU196619:JOU196620 JYQ196619:JYQ196620 KIM196619:KIM196620 KSI196619:KSI196620 LCE196619:LCE196620 LMA196619:LMA196620 LVW196619:LVW196620 MFS196619:MFS196620 MPO196619:MPO196620 MZK196619:MZK196620 NJG196619:NJG196620 NTC196619:NTC196620 OCY196619:OCY196620 OMU196619:OMU196620 OWQ196619:OWQ196620 PGM196619:PGM196620 PQI196619:PQI196620 QAE196619:QAE196620 QKA196619:QKA196620 QTW196619:QTW196620 RDS196619:RDS196620 RNO196619:RNO196620 RXK196619:RXK196620 SHG196619:SHG196620 SRC196619:SRC196620 TAY196619:TAY196620 TKU196619:TKU196620 TUQ196619:TUQ196620 UEM196619:UEM196620 UOI196619:UOI196620 UYE196619:UYE196620 VIA196619:VIA196620 VRW196619:VRW196620 WBS196619:WBS196620 WLO196619:WLO196620 WVK196619:WVK196620 C262155:C262156 IY262155:IY262156 SU262155:SU262156 ACQ262155:ACQ262156 AMM262155:AMM262156 AWI262155:AWI262156 BGE262155:BGE262156 BQA262155:BQA262156 BZW262155:BZW262156 CJS262155:CJS262156 CTO262155:CTO262156 DDK262155:DDK262156 DNG262155:DNG262156 DXC262155:DXC262156 EGY262155:EGY262156 EQU262155:EQU262156 FAQ262155:FAQ262156 FKM262155:FKM262156 FUI262155:FUI262156 GEE262155:GEE262156 GOA262155:GOA262156 GXW262155:GXW262156 HHS262155:HHS262156 HRO262155:HRO262156 IBK262155:IBK262156 ILG262155:ILG262156 IVC262155:IVC262156 JEY262155:JEY262156 JOU262155:JOU262156 JYQ262155:JYQ262156 KIM262155:KIM262156 KSI262155:KSI262156 LCE262155:LCE262156 LMA262155:LMA262156 LVW262155:LVW262156 MFS262155:MFS262156 MPO262155:MPO262156 MZK262155:MZK262156 NJG262155:NJG262156 NTC262155:NTC262156 OCY262155:OCY262156 OMU262155:OMU262156 OWQ262155:OWQ262156 PGM262155:PGM262156 PQI262155:PQI262156 QAE262155:QAE262156 QKA262155:QKA262156 QTW262155:QTW262156 RDS262155:RDS262156 RNO262155:RNO262156 RXK262155:RXK262156 SHG262155:SHG262156 SRC262155:SRC262156 TAY262155:TAY262156 TKU262155:TKU262156 TUQ262155:TUQ262156 UEM262155:UEM262156 UOI262155:UOI262156 UYE262155:UYE262156 VIA262155:VIA262156 VRW262155:VRW262156 WBS262155:WBS262156 WLO262155:WLO262156 WVK262155:WVK262156 C327691:C327692 IY327691:IY327692 SU327691:SU327692 ACQ327691:ACQ327692 AMM327691:AMM327692 AWI327691:AWI327692 BGE327691:BGE327692 BQA327691:BQA327692 BZW327691:BZW327692 CJS327691:CJS327692 CTO327691:CTO327692 DDK327691:DDK327692 DNG327691:DNG327692 DXC327691:DXC327692 EGY327691:EGY327692 EQU327691:EQU327692 FAQ327691:FAQ327692 FKM327691:FKM327692 FUI327691:FUI327692 GEE327691:GEE327692 GOA327691:GOA327692 GXW327691:GXW327692 HHS327691:HHS327692 HRO327691:HRO327692 IBK327691:IBK327692 ILG327691:ILG327692 IVC327691:IVC327692 JEY327691:JEY327692 JOU327691:JOU327692 JYQ327691:JYQ327692 KIM327691:KIM327692 KSI327691:KSI327692 LCE327691:LCE327692 LMA327691:LMA327692 LVW327691:LVW327692 MFS327691:MFS327692 MPO327691:MPO327692 MZK327691:MZK327692 NJG327691:NJG327692 NTC327691:NTC327692 OCY327691:OCY327692 OMU327691:OMU327692 OWQ327691:OWQ327692 PGM327691:PGM327692 PQI327691:PQI327692 QAE327691:QAE327692 QKA327691:QKA327692 QTW327691:QTW327692 RDS327691:RDS327692 RNO327691:RNO327692 RXK327691:RXK327692 SHG327691:SHG327692 SRC327691:SRC327692 TAY327691:TAY327692 TKU327691:TKU327692 TUQ327691:TUQ327692 UEM327691:UEM327692 UOI327691:UOI327692 UYE327691:UYE327692 VIA327691:VIA327692 VRW327691:VRW327692 WBS327691:WBS327692 WLO327691:WLO327692 WVK327691:WVK327692 C393227:C393228 IY393227:IY393228 SU393227:SU393228 ACQ393227:ACQ393228 AMM393227:AMM393228 AWI393227:AWI393228 BGE393227:BGE393228 BQA393227:BQA393228 BZW393227:BZW393228 CJS393227:CJS393228 CTO393227:CTO393228 DDK393227:DDK393228 DNG393227:DNG393228 DXC393227:DXC393228 EGY393227:EGY393228 EQU393227:EQU393228 FAQ393227:FAQ393228 FKM393227:FKM393228 FUI393227:FUI393228 GEE393227:GEE393228 GOA393227:GOA393228 GXW393227:GXW393228 HHS393227:HHS393228 HRO393227:HRO393228 IBK393227:IBK393228 ILG393227:ILG393228 IVC393227:IVC393228 JEY393227:JEY393228 JOU393227:JOU393228 JYQ393227:JYQ393228 KIM393227:KIM393228 KSI393227:KSI393228 LCE393227:LCE393228 LMA393227:LMA393228 LVW393227:LVW393228 MFS393227:MFS393228 MPO393227:MPO393228 MZK393227:MZK393228 NJG393227:NJG393228 NTC393227:NTC393228 OCY393227:OCY393228 OMU393227:OMU393228 OWQ393227:OWQ393228 PGM393227:PGM393228 PQI393227:PQI393228 QAE393227:QAE393228 QKA393227:QKA393228 QTW393227:QTW393228 RDS393227:RDS393228 RNO393227:RNO393228 RXK393227:RXK393228 SHG393227:SHG393228 SRC393227:SRC393228 TAY393227:TAY393228 TKU393227:TKU393228 TUQ393227:TUQ393228 UEM393227:UEM393228 UOI393227:UOI393228 UYE393227:UYE393228 VIA393227:VIA393228 VRW393227:VRW393228 WBS393227:WBS393228 WLO393227:WLO393228 WVK393227:WVK393228 C458763:C458764 IY458763:IY458764 SU458763:SU458764 ACQ458763:ACQ458764 AMM458763:AMM458764 AWI458763:AWI458764 BGE458763:BGE458764 BQA458763:BQA458764 BZW458763:BZW458764 CJS458763:CJS458764 CTO458763:CTO458764 DDK458763:DDK458764 DNG458763:DNG458764 DXC458763:DXC458764 EGY458763:EGY458764 EQU458763:EQU458764 FAQ458763:FAQ458764 FKM458763:FKM458764 FUI458763:FUI458764 GEE458763:GEE458764 GOA458763:GOA458764 GXW458763:GXW458764 HHS458763:HHS458764 HRO458763:HRO458764 IBK458763:IBK458764 ILG458763:ILG458764 IVC458763:IVC458764 JEY458763:JEY458764 JOU458763:JOU458764 JYQ458763:JYQ458764 KIM458763:KIM458764 KSI458763:KSI458764 LCE458763:LCE458764 LMA458763:LMA458764 LVW458763:LVW458764 MFS458763:MFS458764 MPO458763:MPO458764 MZK458763:MZK458764 NJG458763:NJG458764 NTC458763:NTC458764 OCY458763:OCY458764 OMU458763:OMU458764 OWQ458763:OWQ458764 PGM458763:PGM458764 PQI458763:PQI458764 QAE458763:QAE458764 QKA458763:QKA458764 QTW458763:QTW458764 RDS458763:RDS458764 RNO458763:RNO458764 RXK458763:RXK458764 SHG458763:SHG458764 SRC458763:SRC458764 TAY458763:TAY458764 TKU458763:TKU458764 TUQ458763:TUQ458764 UEM458763:UEM458764 UOI458763:UOI458764 UYE458763:UYE458764 VIA458763:VIA458764 VRW458763:VRW458764 WBS458763:WBS458764 WLO458763:WLO458764 WVK458763:WVK458764 C524299:C524300 IY524299:IY524300 SU524299:SU524300 ACQ524299:ACQ524300 AMM524299:AMM524300 AWI524299:AWI524300 BGE524299:BGE524300 BQA524299:BQA524300 BZW524299:BZW524300 CJS524299:CJS524300 CTO524299:CTO524300 DDK524299:DDK524300 DNG524299:DNG524300 DXC524299:DXC524300 EGY524299:EGY524300 EQU524299:EQU524300 FAQ524299:FAQ524300 FKM524299:FKM524300 FUI524299:FUI524300 GEE524299:GEE524300 GOA524299:GOA524300 GXW524299:GXW524300 HHS524299:HHS524300 HRO524299:HRO524300 IBK524299:IBK524300 ILG524299:ILG524300 IVC524299:IVC524300 JEY524299:JEY524300 JOU524299:JOU524300 JYQ524299:JYQ524300 KIM524299:KIM524300 KSI524299:KSI524300 LCE524299:LCE524300 LMA524299:LMA524300 LVW524299:LVW524300 MFS524299:MFS524300 MPO524299:MPO524300 MZK524299:MZK524300 NJG524299:NJG524300 NTC524299:NTC524300 OCY524299:OCY524300 OMU524299:OMU524300 OWQ524299:OWQ524300 PGM524299:PGM524300 PQI524299:PQI524300 QAE524299:QAE524300 QKA524299:QKA524300 QTW524299:QTW524300 RDS524299:RDS524300 RNO524299:RNO524300 RXK524299:RXK524300 SHG524299:SHG524300 SRC524299:SRC524300 TAY524299:TAY524300 TKU524299:TKU524300 TUQ524299:TUQ524300 UEM524299:UEM524300 UOI524299:UOI524300 UYE524299:UYE524300 VIA524299:VIA524300 VRW524299:VRW524300 WBS524299:WBS524300 WLO524299:WLO524300 WVK524299:WVK524300 C589835:C589836 IY589835:IY589836 SU589835:SU589836 ACQ589835:ACQ589836 AMM589835:AMM589836 AWI589835:AWI589836 BGE589835:BGE589836 BQA589835:BQA589836 BZW589835:BZW589836 CJS589835:CJS589836 CTO589835:CTO589836 DDK589835:DDK589836 DNG589835:DNG589836 DXC589835:DXC589836 EGY589835:EGY589836 EQU589835:EQU589836 FAQ589835:FAQ589836 FKM589835:FKM589836 FUI589835:FUI589836 GEE589835:GEE589836 GOA589835:GOA589836 GXW589835:GXW589836 HHS589835:HHS589836 HRO589835:HRO589836 IBK589835:IBK589836 ILG589835:ILG589836 IVC589835:IVC589836 JEY589835:JEY589836 JOU589835:JOU589836 JYQ589835:JYQ589836 KIM589835:KIM589836 KSI589835:KSI589836 LCE589835:LCE589836 LMA589835:LMA589836 LVW589835:LVW589836 MFS589835:MFS589836 MPO589835:MPO589836 MZK589835:MZK589836 NJG589835:NJG589836 NTC589835:NTC589836 OCY589835:OCY589836 OMU589835:OMU589836 OWQ589835:OWQ589836 PGM589835:PGM589836 PQI589835:PQI589836 QAE589835:QAE589836 QKA589835:QKA589836 QTW589835:QTW589836 RDS589835:RDS589836 RNO589835:RNO589836 RXK589835:RXK589836 SHG589835:SHG589836 SRC589835:SRC589836 TAY589835:TAY589836 TKU589835:TKU589836 TUQ589835:TUQ589836 UEM589835:UEM589836 UOI589835:UOI589836 UYE589835:UYE589836 VIA589835:VIA589836 VRW589835:VRW589836 WBS589835:WBS589836 WLO589835:WLO589836 WVK589835:WVK589836 C655371:C655372 IY655371:IY655372 SU655371:SU655372 ACQ655371:ACQ655372 AMM655371:AMM655372 AWI655371:AWI655372 BGE655371:BGE655372 BQA655371:BQA655372 BZW655371:BZW655372 CJS655371:CJS655372 CTO655371:CTO655372 DDK655371:DDK655372 DNG655371:DNG655372 DXC655371:DXC655372 EGY655371:EGY655372 EQU655371:EQU655372 FAQ655371:FAQ655372 FKM655371:FKM655372 FUI655371:FUI655372 GEE655371:GEE655372 GOA655371:GOA655372 GXW655371:GXW655372 HHS655371:HHS655372 HRO655371:HRO655372 IBK655371:IBK655372 ILG655371:ILG655372 IVC655371:IVC655372 JEY655371:JEY655372 JOU655371:JOU655372 JYQ655371:JYQ655372 KIM655371:KIM655372 KSI655371:KSI655372 LCE655371:LCE655372 LMA655371:LMA655372 LVW655371:LVW655372 MFS655371:MFS655372 MPO655371:MPO655372 MZK655371:MZK655372 NJG655371:NJG655372 NTC655371:NTC655372 OCY655371:OCY655372 OMU655371:OMU655372 OWQ655371:OWQ655372 PGM655371:PGM655372 PQI655371:PQI655372 QAE655371:QAE655372 QKA655371:QKA655372 QTW655371:QTW655372 RDS655371:RDS655372 RNO655371:RNO655372 RXK655371:RXK655372 SHG655371:SHG655372 SRC655371:SRC655372 TAY655371:TAY655372 TKU655371:TKU655372 TUQ655371:TUQ655372 UEM655371:UEM655372 UOI655371:UOI655372 UYE655371:UYE655372 VIA655371:VIA655372 VRW655371:VRW655372 WBS655371:WBS655372 WLO655371:WLO655372 WVK655371:WVK655372 C720907:C720908 IY720907:IY720908 SU720907:SU720908 ACQ720907:ACQ720908 AMM720907:AMM720908 AWI720907:AWI720908 BGE720907:BGE720908 BQA720907:BQA720908 BZW720907:BZW720908 CJS720907:CJS720908 CTO720907:CTO720908 DDK720907:DDK720908 DNG720907:DNG720908 DXC720907:DXC720908 EGY720907:EGY720908 EQU720907:EQU720908 FAQ720907:FAQ720908 FKM720907:FKM720908 FUI720907:FUI720908 GEE720907:GEE720908 GOA720907:GOA720908 GXW720907:GXW720908 HHS720907:HHS720908 HRO720907:HRO720908 IBK720907:IBK720908 ILG720907:ILG720908 IVC720907:IVC720908 JEY720907:JEY720908 JOU720907:JOU720908 JYQ720907:JYQ720908 KIM720907:KIM720908 KSI720907:KSI720908 LCE720907:LCE720908 LMA720907:LMA720908 LVW720907:LVW720908 MFS720907:MFS720908 MPO720907:MPO720908 MZK720907:MZK720908 NJG720907:NJG720908 NTC720907:NTC720908 OCY720907:OCY720908 OMU720907:OMU720908 OWQ720907:OWQ720908 PGM720907:PGM720908 PQI720907:PQI720908 QAE720907:QAE720908 QKA720907:QKA720908 QTW720907:QTW720908 RDS720907:RDS720908 RNO720907:RNO720908 RXK720907:RXK720908 SHG720907:SHG720908 SRC720907:SRC720908 TAY720907:TAY720908 TKU720907:TKU720908 TUQ720907:TUQ720908 UEM720907:UEM720908 UOI720907:UOI720908 UYE720907:UYE720908 VIA720907:VIA720908 VRW720907:VRW720908 WBS720907:WBS720908 WLO720907:WLO720908 WVK720907:WVK720908 C786443:C786444 IY786443:IY786444 SU786443:SU786444 ACQ786443:ACQ786444 AMM786443:AMM786444 AWI786443:AWI786444 BGE786443:BGE786444 BQA786443:BQA786444 BZW786443:BZW786444 CJS786443:CJS786444 CTO786443:CTO786444 DDK786443:DDK786444 DNG786443:DNG786444 DXC786443:DXC786444 EGY786443:EGY786444 EQU786443:EQU786444 FAQ786443:FAQ786444 FKM786443:FKM786444 FUI786443:FUI786444 GEE786443:GEE786444 GOA786443:GOA786444 GXW786443:GXW786444 HHS786443:HHS786444 HRO786443:HRO786444 IBK786443:IBK786444 ILG786443:ILG786444 IVC786443:IVC786444 JEY786443:JEY786444 JOU786443:JOU786444 JYQ786443:JYQ786444 KIM786443:KIM786444 KSI786443:KSI786444 LCE786443:LCE786444 LMA786443:LMA786444 LVW786443:LVW786444 MFS786443:MFS786444 MPO786443:MPO786444 MZK786443:MZK786444 NJG786443:NJG786444 NTC786443:NTC786444 OCY786443:OCY786444 OMU786443:OMU786444 OWQ786443:OWQ786444 PGM786443:PGM786444 PQI786443:PQI786444 QAE786443:QAE786444 QKA786443:QKA786444 QTW786443:QTW786444 RDS786443:RDS786444 RNO786443:RNO786444 RXK786443:RXK786444 SHG786443:SHG786444 SRC786443:SRC786444 TAY786443:TAY786444 TKU786443:TKU786444 TUQ786443:TUQ786444 UEM786443:UEM786444 UOI786443:UOI786444 UYE786443:UYE786444 VIA786443:VIA786444 VRW786443:VRW786444 WBS786443:WBS786444 WLO786443:WLO786444 WVK786443:WVK786444 C851979:C851980 IY851979:IY851980 SU851979:SU851980 ACQ851979:ACQ851980 AMM851979:AMM851980 AWI851979:AWI851980 BGE851979:BGE851980 BQA851979:BQA851980 BZW851979:BZW851980 CJS851979:CJS851980 CTO851979:CTO851980 DDK851979:DDK851980 DNG851979:DNG851980 DXC851979:DXC851980 EGY851979:EGY851980 EQU851979:EQU851980 FAQ851979:FAQ851980 FKM851979:FKM851980 FUI851979:FUI851980 GEE851979:GEE851980 GOA851979:GOA851980 GXW851979:GXW851980 HHS851979:HHS851980 HRO851979:HRO851980 IBK851979:IBK851980 ILG851979:ILG851980 IVC851979:IVC851980 JEY851979:JEY851980 JOU851979:JOU851980 JYQ851979:JYQ851980 KIM851979:KIM851980 KSI851979:KSI851980 LCE851979:LCE851980 LMA851979:LMA851980 LVW851979:LVW851980 MFS851979:MFS851980 MPO851979:MPO851980 MZK851979:MZK851980 NJG851979:NJG851980 NTC851979:NTC851980 OCY851979:OCY851980 OMU851979:OMU851980 OWQ851979:OWQ851980 PGM851979:PGM851980 PQI851979:PQI851980 QAE851979:QAE851980 QKA851979:QKA851980 QTW851979:QTW851980 RDS851979:RDS851980 RNO851979:RNO851980 RXK851979:RXK851980 SHG851979:SHG851980 SRC851979:SRC851980 TAY851979:TAY851980 TKU851979:TKU851980 TUQ851979:TUQ851980 UEM851979:UEM851980 UOI851979:UOI851980 UYE851979:UYE851980 VIA851979:VIA851980 VRW851979:VRW851980 WBS851979:WBS851980 WLO851979:WLO851980 WVK851979:WVK851980 C917515:C917516 IY917515:IY917516 SU917515:SU917516 ACQ917515:ACQ917516 AMM917515:AMM917516 AWI917515:AWI917516 BGE917515:BGE917516 BQA917515:BQA917516 BZW917515:BZW917516 CJS917515:CJS917516 CTO917515:CTO917516 DDK917515:DDK917516 DNG917515:DNG917516 DXC917515:DXC917516 EGY917515:EGY917516 EQU917515:EQU917516 FAQ917515:FAQ917516 FKM917515:FKM917516 FUI917515:FUI917516 GEE917515:GEE917516 GOA917515:GOA917516 GXW917515:GXW917516 HHS917515:HHS917516 HRO917515:HRO917516 IBK917515:IBK917516 ILG917515:ILG917516 IVC917515:IVC917516 JEY917515:JEY917516 JOU917515:JOU917516 JYQ917515:JYQ917516 KIM917515:KIM917516 KSI917515:KSI917516 LCE917515:LCE917516 LMA917515:LMA917516 LVW917515:LVW917516 MFS917515:MFS917516 MPO917515:MPO917516 MZK917515:MZK917516 NJG917515:NJG917516 NTC917515:NTC917516 OCY917515:OCY917516 OMU917515:OMU917516 OWQ917515:OWQ917516 PGM917515:PGM917516 PQI917515:PQI917516 QAE917515:QAE917516 QKA917515:QKA917516 QTW917515:QTW917516 RDS917515:RDS917516 RNO917515:RNO917516 RXK917515:RXK917516 SHG917515:SHG917516 SRC917515:SRC917516 TAY917515:TAY917516 TKU917515:TKU917516 TUQ917515:TUQ917516 UEM917515:UEM917516 UOI917515:UOI917516 UYE917515:UYE917516 VIA917515:VIA917516 VRW917515:VRW917516 WBS917515:WBS917516 WLO917515:WLO917516 WVK917515:WVK917516 C983051:C983052 IY983051:IY983052 SU983051:SU983052 ACQ983051:ACQ983052 AMM983051:AMM983052 AWI983051:AWI983052 BGE983051:BGE983052 BQA983051:BQA983052 BZW983051:BZW983052 CJS983051:CJS983052 CTO983051:CTO983052 DDK983051:DDK983052 DNG983051:DNG983052 DXC983051:DXC983052 EGY983051:EGY983052 EQU983051:EQU983052 FAQ983051:FAQ983052 FKM983051:FKM983052 FUI983051:FUI983052 GEE983051:GEE983052 GOA983051:GOA983052 GXW983051:GXW983052 HHS983051:HHS983052 HRO983051:HRO983052 IBK983051:IBK983052 ILG983051:ILG983052 IVC983051:IVC983052 JEY983051:JEY983052 JOU983051:JOU983052 JYQ983051:JYQ983052 KIM983051:KIM983052 KSI983051:KSI983052 LCE983051:LCE983052 LMA983051:LMA983052 LVW983051:LVW983052 MFS983051:MFS983052 MPO983051:MPO983052 MZK983051:MZK983052 NJG983051:NJG983052 NTC983051:NTC983052 OCY983051:OCY983052 OMU983051:OMU983052 OWQ983051:OWQ983052 PGM983051:PGM983052 PQI983051:PQI983052 QAE983051:QAE983052 QKA983051:QKA983052 QTW983051:QTW983052 RDS983051:RDS983052 RNO983051:RNO983052 RXK983051:RXK983052 SHG983051:SHG983052 SRC983051:SRC983052 TAY983051:TAY983052 TKU983051:TKU983052 TUQ983051:TUQ983052 UEM983051:UEM983052 UOI983051:UOI983052 UYE983051:UYE983052 VIA983051:VIA983052 VRW983051:VRW983052 WBS983051:WBS983052 WLO983051:WLO983052 WVK983051:WVK983052 D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D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D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D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D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D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D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D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D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D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D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D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D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D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D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C65535:C65545 IY65535:IY65545 SU65535:SU65545 ACQ65535:ACQ65545 AMM65535:AMM65545 AWI65535:AWI65545 BGE65535:BGE65545 BQA65535:BQA65545 BZW65535:BZW65545 CJS65535:CJS65545 CTO65535:CTO65545 DDK65535:DDK65545 DNG65535:DNG65545 DXC65535:DXC65545 EGY65535:EGY65545 EQU65535:EQU65545 FAQ65535:FAQ65545 FKM65535:FKM65545 FUI65535:FUI65545 GEE65535:GEE65545 GOA65535:GOA65545 GXW65535:GXW65545 HHS65535:HHS65545 HRO65535:HRO65545 IBK65535:IBK65545 ILG65535:ILG65545 IVC65535:IVC65545 JEY65535:JEY65545 JOU65535:JOU65545 JYQ65535:JYQ65545 KIM65535:KIM65545 KSI65535:KSI65545 LCE65535:LCE65545 LMA65535:LMA65545 LVW65535:LVW65545 MFS65535:MFS65545 MPO65535:MPO65545 MZK65535:MZK65545 NJG65535:NJG65545 NTC65535:NTC65545 OCY65535:OCY65545 OMU65535:OMU65545 OWQ65535:OWQ65545 PGM65535:PGM65545 PQI65535:PQI65545 QAE65535:QAE65545 QKA65535:QKA65545 QTW65535:QTW65545 RDS65535:RDS65545 RNO65535:RNO65545 RXK65535:RXK65545 SHG65535:SHG65545 SRC65535:SRC65545 TAY65535:TAY65545 TKU65535:TKU65545 TUQ65535:TUQ65545 UEM65535:UEM65545 UOI65535:UOI65545 UYE65535:UYE65545 VIA65535:VIA65545 VRW65535:VRW65545 WBS65535:WBS65545 WLO65535:WLO65545 WVK65535:WVK65545 C131071:C131081 IY131071:IY131081 SU131071:SU131081 ACQ131071:ACQ131081 AMM131071:AMM131081 AWI131071:AWI131081 BGE131071:BGE131081 BQA131071:BQA131081 BZW131071:BZW131081 CJS131071:CJS131081 CTO131071:CTO131081 DDK131071:DDK131081 DNG131071:DNG131081 DXC131071:DXC131081 EGY131071:EGY131081 EQU131071:EQU131081 FAQ131071:FAQ131081 FKM131071:FKM131081 FUI131071:FUI131081 GEE131071:GEE131081 GOA131071:GOA131081 GXW131071:GXW131081 HHS131071:HHS131081 HRO131071:HRO131081 IBK131071:IBK131081 ILG131071:ILG131081 IVC131071:IVC131081 JEY131071:JEY131081 JOU131071:JOU131081 JYQ131071:JYQ131081 KIM131071:KIM131081 KSI131071:KSI131081 LCE131071:LCE131081 LMA131071:LMA131081 LVW131071:LVW131081 MFS131071:MFS131081 MPO131071:MPO131081 MZK131071:MZK131081 NJG131071:NJG131081 NTC131071:NTC131081 OCY131071:OCY131081 OMU131071:OMU131081 OWQ131071:OWQ131081 PGM131071:PGM131081 PQI131071:PQI131081 QAE131071:QAE131081 QKA131071:QKA131081 QTW131071:QTW131081 RDS131071:RDS131081 RNO131071:RNO131081 RXK131071:RXK131081 SHG131071:SHG131081 SRC131071:SRC131081 TAY131071:TAY131081 TKU131071:TKU131081 TUQ131071:TUQ131081 UEM131071:UEM131081 UOI131071:UOI131081 UYE131071:UYE131081 VIA131071:VIA131081 VRW131071:VRW131081 WBS131071:WBS131081 WLO131071:WLO131081 WVK131071:WVK131081 C196607:C196617 IY196607:IY196617 SU196607:SU196617 ACQ196607:ACQ196617 AMM196607:AMM196617 AWI196607:AWI196617 BGE196607:BGE196617 BQA196607:BQA196617 BZW196607:BZW196617 CJS196607:CJS196617 CTO196607:CTO196617 DDK196607:DDK196617 DNG196607:DNG196617 DXC196607:DXC196617 EGY196607:EGY196617 EQU196607:EQU196617 FAQ196607:FAQ196617 FKM196607:FKM196617 FUI196607:FUI196617 GEE196607:GEE196617 GOA196607:GOA196617 GXW196607:GXW196617 HHS196607:HHS196617 HRO196607:HRO196617 IBK196607:IBK196617 ILG196607:ILG196617 IVC196607:IVC196617 JEY196607:JEY196617 JOU196607:JOU196617 JYQ196607:JYQ196617 KIM196607:KIM196617 KSI196607:KSI196617 LCE196607:LCE196617 LMA196607:LMA196617 LVW196607:LVW196617 MFS196607:MFS196617 MPO196607:MPO196617 MZK196607:MZK196617 NJG196607:NJG196617 NTC196607:NTC196617 OCY196607:OCY196617 OMU196607:OMU196617 OWQ196607:OWQ196617 PGM196607:PGM196617 PQI196607:PQI196617 QAE196607:QAE196617 QKA196607:QKA196617 QTW196607:QTW196617 RDS196607:RDS196617 RNO196607:RNO196617 RXK196607:RXK196617 SHG196607:SHG196617 SRC196607:SRC196617 TAY196607:TAY196617 TKU196607:TKU196617 TUQ196607:TUQ196617 UEM196607:UEM196617 UOI196607:UOI196617 UYE196607:UYE196617 VIA196607:VIA196617 VRW196607:VRW196617 WBS196607:WBS196617 WLO196607:WLO196617 WVK196607:WVK196617 C262143:C262153 IY262143:IY262153 SU262143:SU262153 ACQ262143:ACQ262153 AMM262143:AMM262153 AWI262143:AWI262153 BGE262143:BGE262153 BQA262143:BQA262153 BZW262143:BZW262153 CJS262143:CJS262153 CTO262143:CTO262153 DDK262143:DDK262153 DNG262143:DNG262153 DXC262143:DXC262153 EGY262143:EGY262153 EQU262143:EQU262153 FAQ262143:FAQ262153 FKM262143:FKM262153 FUI262143:FUI262153 GEE262143:GEE262153 GOA262143:GOA262153 GXW262143:GXW262153 HHS262143:HHS262153 HRO262143:HRO262153 IBK262143:IBK262153 ILG262143:ILG262153 IVC262143:IVC262153 JEY262143:JEY262153 JOU262143:JOU262153 JYQ262143:JYQ262153 KIM262143:KIM262153 KSI262143:KSI262153 LCE262143:LCE262153 LMA262143:LMA262153 LVW262143:LVW262153 MFS262143:MFS262153 MPO262143:MPO262153 MZK262143:MZK262153 NJG262143:NJG262153 NTC262143:NTC262153 OCY262143:OCY262153 OMU262143:OMU262153 OWQ262143:OWQ262153 PGM262143:PGM262153 PQI262143:PQI262153 QAE262143:QAE262153 QKA262143:QKA262153 QTW262143:QTW262153 RDS262143:RDS262153 RNO262143:RNO262153 RXK262143:RXK262153 SHG262143:SHG262153 SRC262143:SRC262153 TAY262143:TAY262153 TKU262143:TKU262153 TUQ262143:TUQ262153 UEM262143:UEM262153 UOI262143:UOI262153 UYE262143:UYE262153 VIA262143:VIA262153 VRW262143:VRW262153 WBS262143:WBS262153 WLO262143:WLO262153 WVK262143:WVK262153 C327679:C327689 IY327679:IY327689 SU327679:SU327689 ACQ327679:ACQ327689 AMM327679:AMM327689 AWI327679:AWI327689 BGE327679:BGE327689 BQA327679:BQA327689 BZW327679:BZW327689 CJS327679:CJS327689 CTO327679:CTO327689 DDK327679:DDK327689 DNG327679:DNG327689 DXC327679:DXC327689 EGY327679:EGY327689 EQU327679:EQU327689 FAQ327679:FAQ327689 FKM327679:FKM327689 FUI327679:FUI327689 GEE327679:GEE327689 GOA327679:GOA327689 GXW327679:GXW327689 HHS327679:HHS327689 HRO327679:HRO327689 IBK327679:IBK327689 ILG327679:ILG327689 IVC327679:IVC327689 JEY327679:JEY327689 JOU327679:JOU327689 JYQ327679:JYQ327689 KIM327679:KIM327689 KSI327679:KSI327689 LCE327679:LCE327689 LMA327679:LMA327689 LVW327679:LVW327689 MFS327679:MFS327689 MPO327679:MPO327689 MZK327679:MZK327689 NJG327679:NJG327689 NTC327679:NTC327689 OCY327679:OCY327689 OMU327679:OMU327689 OWQ327679:OWQ327689 PGM327679:PGM327689 PQI327679:PQI327689 QAE327679:QAE327689 QKA327679:QKA327689 QTW327679:QTW327689 RDS327679:RDS327689 RNO327679:RNO327689 RXK327679:RXK327689 SHG327679:SHG327689 SRC327679:SRC327689 TAY327679:TAY327689 TKU327679:TKU327689 TUQ327679:TUQ327689 UEM327679:UEM327689 UOI327679:UOI327689 UYE327679:UYE327689 VIA327679:VIA327689 VRW327679:VRW327689 WBS327679:WBS327689 WLO327679:WLO327689 WVK327679:WVK327689 C393215:C393225 IY393215:IY393225 SU393215:SU393225 ACQ393215:ACQ393225 AMM393215:AMM393225 AWI393215:AWI393225 BGE393215:BGE393225 BQA393215:BQA393225 BZW393215:BZW393225 CJS393215:CJS393225 CTO393215:CTO393225 DDK393215:DDK393225 DNG393215:DNG393225 DXC393215:DXC393225 EGY393215:EGY393225 EQU393215:EQU393225 FAQ393215:FAQ393225 FKM393215:FKM393225 FUI393215:FUI393225 GEE393215:GEE393225 GOA393215:GOA393225 GXW393215:GXW393225 HHS393215:HHS393225 HRO393215:HRO393225 IBK393215:IBK393225 ILG393215:ILG393225 IVC393215:IVC393225 JEY393215:JEY393225 JOU393215:JOU393225 JYQ393215:JYQ393225 KIM393215:KIM393225 KSI393215:KSI393225 LCE393215:LCE393225 LMA393215:LMA393225 LVW393215:LVW393225 MFS393215:MFS393225 MPO393215:MPO393225 MZK393215:MZK393225 NJG393215:NJG393225 NTC393215:NTC393225 OCY393215:OCY393225 OMU393215:OMU393225 OWQ393215:OWQ393225 PGM393215:PGM393225 PQI393215:PQI393225 QAE393215:QAE393225 QKA393215:QKA393225 QTW393215:QTW393225 RDS393215:RDS393225 RNO393215:RNO393225 RXK393215:RXK393225 SHG393215:SHG393225 SRC393215:SRC393225 TAY393215:TAY393225 TKU393215:TKU393225 TUQ393215:TUQ393225 UEM393215:UEM393225 UOI393215:UOI393225 UYE393215:UYE393225 VIA393215:VIA393225 VRW393215:VRW393225 WBS393215:WBS393225 WLO393215:WLO393225 WVK393215:WVK393225 C458751:C458761 IY458751:IY458761 SU458751:SU458761 ACQ458751:ACQ458761 AMM458751:AMM458761 AWI458751:AWI458761 BGE458751:BGE458761 BQA458751:BQA458761 BZW458751:BZW458761 CJS458751:CJS458761 CTO458751:CTO458761 DDK458751:DDK458761 DNG458751:DNG458761 DXC458751:DXC458761 EGY458751:EGY458761 EQU458751:EQU458761 FAQ458751:FAQ458761 FKM458751:FKM458761 FUI458751:FUI458761 GEE458751:GEE458761 GOA458751:GOA458761 GXW458751:GXW458761 HHS458751:HHS458761 HRO458751:HRO458761 IBK458751:IBK458761 ILG458751:ILG458761 IVC458751:IVC458761 JEY458751:JEY458761 JOU458751:JOU458761 JYQ458751:JYQ458761 KIM458751:KIM458761 KSI458751:KSI458761 LCE458751:LCE458761 LMA458751:LMA458761 LVW458751:LVW458761 MFS458751:MFS458761 MPO458751:MPO458761 MZK458751:MZK458761 NJG458751:NJG458761 NTC458751:NTC458761 OCY458751:OCY458761 OMU458751:OMU458761 OWQ458751:OWQ458761 PGM458751:PGM458761 PQI458751:PQI458761 QAE458751:QAE458761 QKA458751:QKA458761 QTW458751:QTW458761 RDS458751:RDS458761 RNO458751:RNO458761 RXK458751:RXK458761 SHG458751:SHG458761 SRC458751:SRC458761 TAY458751:TAY458761 TKU458751:TKU458761 TUQ458751:TUQ458761 UEM458751:UEM458761 UOI458751:UOI458761 UYE458751:UYE458761 VIA458751:VIA458761 VRW458751:VRW458761 WBS458751:WBS458761 WLO458751:WLO458761 WVK458751:WVK458761 C524287:C524297 IY524287:IY524297 SU524287:SU524297 ACQ524287:ACQ524297 AMM524287:AMM524297 AWI524287:AWI524297 BGE524287:BGE524297 BQA524287:BQA524297 BZW524287:BZW524297 CJS524287:CJS524297 CTO524287:CTO524297 DDK524287:DDK524297 DNG524287:DNG524297 DXC524287:DXC524297 EGY524287:EGY524297 EQU524287:EQU524297 FAQ524287:FAQ524297 FKM524287:FKM524297 FUI524287:FUI524297 GEE524287:GEE524297 GOA524287:GOA524297 GXW524287:GXW524297 HHS524287:HHS524297 HRO524287:HRO524297 IBK524287:IBK524297 ILG524287:ILG524297 IVC524287:IVC524297 JEY524287:JEY524297 JOU524287:JOU524297 JYQ524287:JYQ524297 KIM524287:KIM524297 KSI524287:KSI524297 LCE524287:LCE524297 LMA524287:LMA524297 LVW524287:LVW524297 MFS524287:MFS524297 MPO524287:MPO524297 MZK524287:MZK524297 NJG524287:NJG524297 NTC524287:NTC524297 OCY524287:OCY524297 OMU524287:OMU524297 OWQ524287:OWQ524297 PGM524287:PGM524297 PQI524287:PQI524297 QAE524287:QAE524297 QKA524287:QKA524297 QTW524287:QTW524297 RDS524287:RDS524297 RNO524287:RNO524297 RXK524287:RXK524297 SHG524287:SHG524297 SRC524287:SRC524297 TAY524287:TAY524297 TKU524287:TKU524297 TUQ524287:TUQ524297 UEM524287:UEM524297 UOI524287:UOI524297 UYE524287:UYE524297 VIA524287:VIA524297 VRW524287:VRW524297 WBS524287:WBS524297 WLO524287:WLO524297 WVK524287:WVK524297 C589823:C589833 IY589823:IY589833 SU589823:SU589833 ACQ589823:ACQ589833 AMM589823:AMM589833 AWI589823:AWI589833 BGE589823:BGE589833 BQA589823:BQA589833 BZW589823:BZW589833 CJS589823:CJS589833 CTO589823:CTO589833 DDK589823:DDK589833 DNG589823:DNG589833 DXC589823:DXC589833 EGY589823:EGY589833 EQU589823:EQU589833 FAQ589823:FAQ589833 FKM589823:FKM589833 FUI589823:FUI589833 GEE589823:GEE589833 GOA589823:GOA589833 GXW589823:GXW589833 HHS589823:HHS589833 HRO589823:HRO589833 IBK589823:IBK589833 ILG589823:ILG589833 IVC589823:IVC589833 JEY589823:JEY589833 JOU589823:JOU589833 JYQ589823:JYQ589833 KIM589823:KIM589833 KSI589823:KSI589833 LCE589823:LCE589833 LMA589823:LMA589833 LVW589823:LVW589833 MFS589823:MFS589833 MPO589823:MPO589833 MZK589823:MZK589833 NJG589823:NJG589833 NTC589823:NTC589833 OCY589823:OCY589833 OMU589823:OMU589833 OWQ589823:OWQ589833 PGM589823:PGM589833 PQI589823:PQI589833 QAE589823:QAE589833 QKA589823:QKA589833 QTW589823:QTW589833 RDS589823:RDS589833 RNO589823:RNO589833 RXK589823:RXK589833 SHG589823:SHG589833 SRC589823:SRC589833 TAY589823:TAY589833 TKU589823:TKU589833 TUQ589823:TUQ589833 UEM589823:UEM589833 UOI589823:UOI589833 UYE589823:UYE589833 VIA589823:VIA589833 VRW589823:VRW589833 WBS589823:WBS589833 WLO589823:WLO589833 WVK589823:WVK589833 C655359:C655369 IY655359:IY655369 SU655359:SU655369 ACQ655359:ACQ655369 AMM655359:AMM655369 AWI655359:AWI655369 BGE655359:BGE655369 BQA655359:BQA655369 BZW655359:BZW655369 CJS655359:CJS655369 CTO655359:CTO655369 DDK655359:DDK655369 DNG655359:DNG655369 DXC655359:DXC655369 EGY655359:EGY655369 EQU655359:EQU655369 FAQ655359:FAQ655369 FKM655359:FKM655369 FUI655359:FUI655369 GEE655359:GEE655369 GOA655359:GOA655369 GXW655359:GXW655369 HHS655359:HHS655369 HRO655359:HRO655369 IBK655359:IBK655369 ILG655359:ILG655369 IVC655359:IVC655369 JEY655359:JEY655369 JOU655359:JOU655369 JYQ655359:JYQ655369 KIM655359:KIM655369 KSI655359:KSI655369 LCE655359:LCE655369 LMA655359:LMA655369 LVW655359:LVW655369 MFS655359:MFS655369 MPO655359:MPO655369 MZK655359:MZK655369 NJG655359:NJG655369 NTC655359:NTC655369 OCY655359:OCY655369 OMU655359:OMU655369 OWQ655359:OWQ655369 PGM655359:PGM655369 PQI655359:PQI655369 QAE655359:QAE655369 QKA655359:QKA655369 QTW655359:QTW655369 RDS655359:RDS655369 RNO655359:RNO655369 RXK655359:RXK655369 SHG655359:SHG655369 SRC655359:SRC655369 TAY655359:TAY655369 TKU655359:TKU655369 TUQ655359:TUQ655369 UEM655359:UEM655369 UOI655359:UOI655369 UYE655359:UYE655369 VIA655359:VIA655369 VRW655359:VRW655369 WBS655359:WBS655369 WLO655359:WLO655369 WVK655359:WVK655369 C720895:C720905 IY720895:IY720905 SU720895:SU720905 ACQ720895:ACQ720905 AMM720895:AMM720905 AWI720895:AWI720905 BGE720895:BGE720905 BQA720895:BQA720905 BZW720895:BZW720905 CJS720895:CJS720905 CTO720895:CTO720905 DDK720895:DDK720905 DNG720895:DNG720905 DXC720895:DXC720905 EGY720895:EGY720905 EQU720895:EQU720905 FAQ720895:FAQ720905 FKM720895:FKM720905 FUI720895:FUI720905 GEE720895:GEE720905 GOA720895:GOA720905 GXW720895:GXW720905 HHS720895:HHS720905 HRO720895:HRO720905 IBK720895:IBK720905 ILG720895:ILG720905 IVC720895:IVC720905 JEY720895:JEY720905 JOU720895:JOU720905 JYQ720895:JYQ720905 KIM720895:KIM720905 KSI720895:KSI720905 LCE720895:LCE720905 LMA720895:LMA720905 LVW720895:LVW720905 MFS720895:MFS720905 MPO720895:MPO720905 MZK720895:MZK720905 NJG720895:NJG720905 NTC720895:NTC720905 OCY720895:OCY720905 OMU720895:OMU720905 OWQ720895:OWQ720905 PGM720895:PGM720905 PQI720895:PQI720905 QAE720895:QAE720905 QKA720895:QKA720905 QTW720895:QTW720905 RDS720895:RDS720905 RNO720895:RNO720905 RXK720895:RXK720905 SHG720895:SHG720905 SRC720895:SRC720905 TAY720895:TAY720905 TKU720895:TKU720905 TUQ720895:TUQ720905 UEM720895:UEM720905 UOI720895:UOI720905 UYE720895:UYE720905 VIA720895:VIA720905 VRW720895:VRW720905 WBS720895:WBS720905 WLO720895:WLO720905 WVK720895:WVK720905 C786431:C786441 IY786431:IY786441 SU786431:SU786441 ACQ786431:ACQ786441 AMM786431:AMM786441 AWI786431:AWI786441 BGE786431:BGE786441 BQA786431:BQA786441 BZW786431:BZW786441 CJS786431:CJS786441 CTO786431:CTO786441 DDK786431:DDK786441 DNG786431:DNG786441 DXC786431:DXC786441 EGY786431:EGY786441 EQU786431:EQU786441 FAQ786431:FAQ786441 FKM786431:FKM786441 FUI786431:FUI786441 GEE786431:GEE786441 GOA786431:GOA786441 GXW786431:GXW786441 HHS786431:HHS786441 HRO786431:HRO786441 IBK786431:IBK786441 ILG786431:ILG786441 IVC786431:IVC786441 JEY786431:JEY786441 JOU786431:JOU786441 JYQ786431:JYQ786441 KIM786431:KIM786441 KSI786431:KSI786441 LCE786431:LCE786441 LMA786431:LMA786441 LVW786431:LVW786441 MFS786431:MFS786441 MPO786431:MPO786441 MZK786431:MZK786441 NJG786431:NJG786441 NTC786431:NTC786441 OCY786431:OCY786441 OMU786431:OMU786441 OWQ786431:OWQ786441 PGM786431:PGM786441 PQI786431:PQI786441 QAE786431:QAE786441 QKA786431:QKA786441 QTW786431:QTW786441 RDS786431:RDS786441 RNO786431:RNO786441 RXK786431:RXK786441 SHG786431:SHG786441 SRC786431:SRC786441 TAY786431:TAY786441 TKU786431:TKU786441 TUQ786431:TUQ786441 UEM786431:UEM786441 UOI786431:UOI786441 UYE786431:UYE786441 VIA786431:VIA786441 VRW786431:VRW786441 WBS786431:WBS786441 WLO786431:WLO786441 WVK786431:WVK786441 C851967:C851977 IY851967:IY851977 SU851967:SU851977 ACQ851967:ACQ851977 AMM851967:AMM851977 AWI851967:AWI851977 BGE851967:BGE851977 BQA851967:BQA851977 BZW851967:BZW851977 CJS851967:CJS851977 CTO851967:CTO851977 DDK851967:DDK851977 DNG851967:DNG851977 DXC851967:DXC851977 EGY851967:EGY851977 EQU851967:EQU851977 FAQ851967:FAQ851977 FKM851967:FKM851977 FUI851967:FUI851977 GEE851967:GEE851977 GOA851967:GOA851977 GXW851967:GXW851977 HHS851967:HHS851977 HRO851967:HRO851977 IBK851967:IBK851977 ILG851967:ILG851977 IVC851967:IVC851977 JEY851967:JEY851977 JOU851967:JOU851977 JYQ851967:JYQ851977 KIM851967:KIM851977 KSI851967:KSI851977 LCE851967:LCE851977 LMA851967:LMA851977 LVW851967:LVW851977 MFS851967:MFS851977 MPO851967:MPO851977 MZK851967:MZK851977 NJG851967:NJG851977 NTC851967:NTC851977 OCY851967:OCY851977 OMU851967:OMU851977 OWQ851967:OWQ851977 PGM851967:PGM851977 PQI851967:PQI851977 QAE851967:QAE851977 QKA851967:QKA851977 QTW851967:QTW851977 RDS851967:RDS851977 RNO851967:RNO851977 RXK851967:RXK851977 SHG851967:SHG851977 SRC851967:SRC851977 TAY851967:TAY851977 TKU851967:TKU851977 TUQ851967:TUQ851977 UEM851967:UEM851977 UOI851967:UOI851977 UYE851967:UYE851977 VIA851967:VIA851977 VRW851967:VRW851977 WBS851967:WBS851977 WLO851967:WLO851977 WVK851967:WVK851977 C917503:C917513 IY917503:IY917513 SU917503:SU917513 ACQ917503:ACQ917513 AMM917503:AMM917513 AWI917503:AWI917513 BGE917503:BGE917513 BQA917503:BQA917513 BZW917503:BZW917513 CJS917503:CJS917513 CTO917503:CTO917513 DDK917503:DDK917513 DNG917503:DNG917513 DXC917503:DXC917513 EGY917503:EGY917513 EQU917503:EQU917513 FAQ917503:FAQ917513 FKM917503:FKM917513 FUI917503:FUI917513 GEE917503:GEE917513 GOA917503:GOA917513 GXW917503:GXW917513 HHS917503:HHS917513 HRO917503:HRO917513 IBK917503:IBK917513 ILG917503:ILG917513 IVC917503:IVC917513 JEY917503:JEY917513 JOU917503:JOU917513 JYQ917503:JYQ917513 KIM917503:KIM917513 KSI917503:KSI917513 LCE917503:LCE917513 LMA917503:LMA917513 LVW917503:LVW917513 MFS917503:MFS917513 MPO917503:MPO917513 MZK917503:MZK917513 NJG917503:NJG917513 NTC917503:NTC917513 OCY917503:OCY917513 OMU917503:OMU917513 OWQ917503:OWQ917513 PGM917503:PGM917513 PQI917503:PQI917513 QAE917503:QAE917513 QKA917503:QKA917513 QTW917503:QTW917513 RDS917503:RDS917513 RNO917503:RNO917513 RXK917503:RXK917513 SHG917503:SHG917513 SRC917503:SRC917513 TAY917503:TAY917513 TKU917503:TKU917513 TUQ917503:TUQ917513 UEM917503:UEM917513 UOI917503:UOI917513 UYE917503:UYE917513 VIA917503:VIA917513 VRW917503:VRW917513 WBS917503:WBS917513 WLO917503:WLO917513 WVK917503:WVK917513 C983039:C983049 IY983039:IY983049 SU983039:SU983049 ACQ983039:ACQ983049 AMM983039:AMM983049 AWI983039:AWI983049 BGE983039:BGE983049 BQA983039:BQA983049 BZW983039:BZW983049 CJS983039:CJS983049 CTO983039:CTO983049 DDK983039:DDK983049 DNG983039:DNG983049 DXC983039:DXC983049 EGY983039:EGY983049 EQU983039:EQU983049 FAQ983039:FAQ983049 FKM983039:FKM983049 FUI983039:FUI983049 GEE983039:GEE983049 GOA983039:GOA983049 GXW983039:GXW983049 HHS983039:HHS983049 HRO983039:HRO983049 IBK983039:IBK983049 ILG983039:ILG983049 IVC983039:IVC983049 JEY983039:JEY983049 JOU983039:JOU983049 JYQ983039:JYQ983049 KIM983039:KIM983049 KSI983039:KSI983049 LCE983039:LCE983049 LMA983039:LMA983049 LVW983039:LVW983049 MFS983039:MFS983049 MPO983039:MPO983049 MZK983039:MZK983049 NJG983039:NJG983049 NTC983039:NTC983049 OCY983039:OCY983049 OMU983039:OMU983049 OWQ983039:OWQ983049 PGM983039:PGM983049 PQI983039:PQI983049 QAE983039:QAE983049 QKA983039:QKA983049 QTW983039:QTW983049 RDS983039:RDS983049 RNO983039:RNO983049 RXK983039:RXK983049 SHG983039:SHG983049 SRC983039:SRC983049 TAY983039:TAY983049 TKU983039:TKU983049 TUQ983039:TUQ983049 UEM983039:UEM983049 UOI983039:UOI983049 UYE983039:UYE983049 VIA983039:VIA983049 VRW983039:VRW983049 WBS983039:WBS983049 WLO983039:WLO983049 WVK983039:WVK983049 D31:D32 WVK4:WVK14 WLO4:WLO14 WBS4:WBS14 VRW4:VRW14 VIA4:VIA14 UYE4:UYE14 UOI4:UOI14 UEM4:UEM14 TUQ4:TUQ14 TKU4:TKU14 TAY4:TAY14 SRC4:SRC14 SHG4:SHG14 RXK4:RXK14 RNO4:RNO14 RDS4:RDS14 QTW4:QTW14 QKA4:QKA14 QAE4:QAE14 PQI4:PQI14 PGM4:PGM14 OWQ4:OWQ14 OMU4:OMU14 OCY4:OCY14 NTC4:NTC14 NJG4:NJG14 MZK4:MZK14 MPO4:MPO14 MFS4:MFS14 LVW4:LVW14 LMA4:LMA14 LCE4:LCE14 KSI4:KSI14 KIM4:KIM14 JYQ4:JYQ14 JOU4:JOU14 JEY4:JEY14 IVC4:IVC14 ILG4:ILG14 IBK4:IBK14 HRO4:HRO14 HHS4:HHS14 GXW4:GXW14 GOA4:GOA14 GEE4:GEE14 FUI4:FUI14 FKM4:FKM14 FAQ4:FAQ14 EQU4:EQU14 EGY4:EGY14 DXC4:DXC14 DNG4:DNG14 DDK4:DDK14 CTO4:CTO14 CJS4:CJS14 BZW4:BZW14 BQA4:BQA14 BGE4:BGE14 AWI4:AWI14 AMM4:AMM14 ACQ4:ACQ14 SU4:SU14 IY4:IY14 C4:C14 WVL8 WLP8 WBT8 VRX8 VIB8 UYF8 UOJ8 UEN8 TUR8 TKV8 TAZ8 SRD8 SHH8 RXL8 RNP8 RDT8 QTX8 QKB8 QAF8 PQJ8 PGN8 OWR8 OMV8 OCZ8 NTD8 NJH8 MZL8 MPP8 MFT8 LVX8 LMB8 LCF8 KSJ8 KIN8 JYR8 JOV8 JEZ8 IVD8 ILH8 IBL8 HRP8 HHT8 GXX8 GOB8 GEF8 FUJ8 FKN8 FAR8 EQV8 EGZ8 DXD8 DNH8 DDL8 CTP8 CJT8 BZX8 BQB8 BGF8 AWJ8 AMN8 ACR8 SV8 IZ8 D8 WVK16:WVK17 WLO16:WLO17 WBS16:WBS17 VRW16:VRW17 VIA16:VIA17 UYE16:UYE17 UOI16:UOI17 UEM16:UEM17 TUQ16:TUQ17 TKU16:TKU17 TAY16:TAY17 SRC16:SRC17 SHG16:SHG17 RXK16:RXK17 RNO16:RNO17 RDS16:RDS17 QTW16:QTW17 QKA16:QKA17 QAE16:QAE17 PQI16:PQI17 PGM16:PGM17 OWQ16:OWQ17 OMU16:OMU17 OCY16:OCY17 NTC16:NTC17 NJG16:NJG17 MZK16:MZK17 MPO16:MPO17 MFS16:MFS17 LVW16:LVW17 LMA16:LMA17 LCE16:LCE17 KSI16:KSI17 KIM16:KIM17 JYQ16:JYQ17 JOU16:JOU17 JEY16:JEY17 IVC16:IVC17 ILG16:ILG17 IBK16:IBK17 HRO16:HRO17 HHS16:HHS17 GXW16:GXW17 GOA16:GOA17 GEE16:GEE17 FUI16:FUI17 FKM16:FKM17 FAQ16:FAQ17 EQU16:EQU17 EGY16:EGY17 DXC16:DXC17 DNG16:DNG17 DDK16:DDK17 CTO16:CTO17 CJS16:CJS17 BZW16:BZW17 BQA16:BQA17 BGE16:BGE17 AWI16:AWI17 AMM16:AMM17 ACQ16:ACQ17 SU16:SU17 IY16:IY17 C16:C17 WVL10:WVL18 WLP10:WLP18 WBT10:WBT18 VRX10:VRX18 VIB10:VIB18 UYF10:UYF18 UOJ10:UOJ18 UEN10:UEN18 TUR10:TUR18 TKV10:TKV18 TAZ10:TAZ18 SRD10:SRD18 SHH10:SHH18 RXL10:RXL18 RNP10:RNP18 RDT10:RDT18 QTX10:QTX18 QKB10:QKB18 QAF10:QAF18 PQJ10:PQJ18 PGN10:PGN18 OWR10:OWR18 OMV10:OMV18 OCZ10:OCZ18 NTD10:NTD18 NJH10:NJH18 MZL10:MZL18 MPP10:MPP18 MFT10:MFT18 LVX10:LVX18 LMB10:LMB18 LCF10:LCF18 KSJ10:KSJ18 KIN10:KIN18 JYR10:JYR18 JOV10:JOV18 JEZ10:JEZ18 IVD10:IVD18 ILH10:ILH18 IBL10:IBL18 HRP10:HRP18 HHT10:HHT18 GXX10:GXX18 GOB10:GOB18 GEF10:GEF18 FUJ10:FUJ18 FKN10:FKN18 FAR10:FAR18 EQV10:EQV18 EGZ10:EGZ18 DXD10:DXD18 DNH10:DNH18 DDL10:DDL18 CTP10:CTP18 CJT10:CJT18 BZX10:BZX18 BQB10:BQB18 BGF10:BGF18 AWJ10:AWJ18 AMN10:AMN18 ACR10:ACR18 SV10:SV18 IZ10:IZ18 D10:D18 WVL31:WVL36 WLP31:WLP36 WBT31:WBT36 VRX31:VRX36 VIB31:VIB36 UYF31:UYF36 UOJ31:UOJ36 UEN31:UEN36 TUR31:TUR36 TKV31:TKV36 TAZ31:TAZ36 SRD31:SRD36 SHH31:SHH36 RXL31:RXL36 RNP31:RNP36 RDT31:RDT36 QTX31:QTX36 QKB31:QKB36 QAF31:QAF36 PQJ31:PQJ36 PGN31:PGN36 OWR31:OWR36 OMV31:OMV36 OCZ31:OCZ36 NTD31:NTD36 NJH31:NJH36 MZL31:MZL36 MPP31:MPP36 MFT31:MFT36 LVX31:LVX36 LMB31:LMB36 LCF31:LCF36 KSJ31:KSJ36 KIN31:KIN36 JYR31:JYR36 JOV31:JOV36 JEZ31:JEZ36 IVD31:IVD36 ILH31:ILH36 IBL31:IBL36 HRP31:HRP36 HHT31:HHT36 GXX31:GXX36 GOB31:GOB36 GEF31:GEF36 FUJ31:FUJ36 FKN31:FKN36 FAR31:FAR36 EQV31:EQV36 EGZ31:EGZ36 DXD31:DXD36 DNH31:DNH36 DDL31:DDL36 CTP31:CTP36 CJT31:CJT36 BZX31:BZX36 BQB31:BQB36 BGF31:BGF36 AWJ31:AWJ36 AMN31:AMN36 ACR31:ACR36 SV31:SV36 IZ31:IZ36">
      <formula1>ValidAccount</formula1>
    </dataValidation>
    <dataValidation type="list" errorStyle="warning" allowBlank="1" showInputMessage="1" showErrorMessage="1" errorTitle="Factor" error="This factor is not included in the drop-down list. Is this the factor you want to use?" sqref="E65547:E65548 WVM983045:WVM983046 WLQ983045:WLQ983046 WBU983045:WBU983046 VRY983045:VRY983046 VIC983045:VIC983046 UYG983045:UYG983046 UOK983045:UOK983046 UEO983045:UEO983046 TUS983045:TUS983046 TKW983045:TKW983046 TBA983045:TBA983046 SRE983045:SRE983046 SHI983045:SHI983046 RXM983045:RXM983046 RNQ983045:RNQ983046 RDU983045:RDU983046 QTY983045:QTY983046 QKC983045:QKC983046 QAG983045:QAG983046 PQK983045:PQK983046 PGO983045:PGO983046 OWS983045:OWS983046 OMW983045:OMW983046 ODA983045:ODA983046 NTE983045:NTE983046 NJI983045:NJI983046 MZM983045:MZM983046 MPQ983045:MPQ983046 MFU983045:MFU983046 LVY983045:LVY983046 LMC983045:LMC983046 LCG983045:LCG983046 KSK983045:KSK983046 KIO983045:KIO983046 JYS983045:JYS983046 JOW983045:JOW983046 JFA983045:JFA983046 IVE983045:IVE983046 ILI983045:ILI983046 IBM983045:IBM983046 HRQ983045:HRQ983046 HHU983045:HHU983046 GXY983045:GXY983046 GOC983045:GOC983046 GEG983045:GEG983046 FUK983045:FUK983046 FKO983045:FKO983046 FAS983045:FAS983046 EQW983045:EQW983046 EHA983045:EHA983046 DXE983045:DXE983046 DNI983045:DNI983046 DDM983045:DDM983046 CTQ983045:CTQ983046 CJU983045:CJU983046 BZY983045:BZY983046 BQC983045:BQC983046 BGG983045:BGG983046 AWK983045:AWK983046 AMO983045:AMO983046 ACS983045:ACS983046 SW983045:SW983046 JA983045:JA983046 E983045:E983046 WVM917509:WVM917510 WLQ917509:WLQ917510 WBU917509:WBU917510 VRY917509:VRY917510 VIC917509:VIC917510 UYG917509:UYG917510 UOK917509:UOK917510 UEO917509:UEO917510 TUS917509:TUS917510 TKW917509:TKW917510 TBA917509:TBA917510 SRE917509:SRE917510 SHI917509:SHI917510 RXM917509:RXM917510 RNQ917509:RNQ917510 RDU917509:RDU917510 QTY917509:QTY917510 QKC917509:QKC917510 QAG917509:QAG917510 PQK917509:PQK917510 PGO917509:PGO917510 OWS917509:OWS917510 OMW917509:OMW917510 ODA917509:ODA917510 NTE917509:NTE917510 NJI917509:NJI917510 MZM917509:MZM917510 MPQ917509:MPQ917510 MFU917509:MFU917510 LVY917509:LVY917510 LMC917509:LMC917510 LCG917509:LCG917510 KSK917509:KSK917510 KIO917509:KIO917510 JYS917509:JYS917510 JOW917509:JOW917510 JFA917509:JFA917510 IVE917509:IVE917510 ILI917509:ILI917510 IBM917509:IBM917510 HRQ917509:HRQ917510 HHU917509:HHU917510 GXY917509:GXY917510 GOC917509:GOC917510 GEG917509:GEG917510 FUK917509:FUK917510 FKO917509:FKO917510 FAS917509:FAS917510 EQW917509:EQW917510 EHA917509:EHA917510 DXE917509:DXE917510 DNI917509:DNI917510 DDM917509:DDM917510 CTQ917509:CTQ917510 CJU917509:CJU917510 BZY917509:BZY917510 BQC917509:BQC917510 BGG917509:BGG917510 AWK917509:AWK917510 AMO917509:AMO917510 ACS917509:ACS917510 SW917509:SW917510 JA917509:JA917510 E917509:E917510 WVM851973:WVM851974 WLQ851973:WLQ851974 WBU851973:WBU851974 VRY851973:VRY851974 VIC851973:VIC851974 UYG851973:UYG851974 UOK851973:UOK851974 UEO851973:UEO851974 TUS851973:TUS851974 TKW851973:TKW851974 TBA851973:TBA851974 SRE851973:SRE851974 SHI851973:SHI851974 RXM851973:RXM851974 RNQ851973:RNQ851974 RDU851973:RDU851974 QTY851973:QTY851974 QKC851973:QKC851974 QAG851973:QAG851974 PQK851973:PQK851974 PGO851973:PGO851974 OWS851973:OWS851974 OMW851973:OMW851974 ODA851973:ODA851974 NTE851973:NTE851974 NJI851973:NJI851974 MZM851973:MZM851974 MPQ851973:MPQ851974 MFU851973:MFU851974 LVY851973:LVY851974 LMC851973:LMC851974 LCG851973:LCG851974 KSK851973:KSK851974 KIO851973:KIO851974 JYS851973:JYS851974 JOW851973:JOW851974 JFA851973:JFA851974 IVE851973:IVE851974 ILI851973:ILI851974 IBM851973:IBM851974 HRQ851973:HRQ851974 HHU851973:HHU851974 GXY851973:GXY851974 GOC851973:GOC851974 GEG851973:GEG851974 FUK851973:FUK851974 FKO851973:FKO851974 FAS851973:FAS851974 EQW851973:EQW851974 EHA851973:EHA851974 DXE851973:DXE851974 DNI851973:DNI851974 DDM851973:DDM851974 CTQ851973:CTQ851974 CJU851973:CJU851974 BZY851973:BZY851974 BQC851973:BQC851974 BGG851973:BGG851974 AWK851973:AWK851974 AMO851973:AMO851974 ACS851973:ACS851974 SW851973:SW851974 JA851973:JA851974 E851973:E851974 WVM786437:WVM786438 WLQ786437:WLQ786438 WBU786437:WBU786438 VRY786437:VRY786438 VIC786437:VIC786438 UYG786437:UYG786438 UOK786437:UOK786438 UEO786437:UEO786438 TUS786437:TUS786438 TKW786437:TKW786438 TBA786437:TBA786438 SRE786437:SRE786438 SHI786437:SHI786438 RXM786437:RXM786438 RNQ786437:RNQ786438 RDU786437:RDU786438 QTY786437:QTY786438 QKC786437:QKC786438 QAG786437:QAG786438 PQK786437:PQK786438 PGO786437:PGO786438 OWS786437:OWS786438 OMW786437:OMW786438 ODA786437:ODA786438 NTE786437:NTE786438 NJI786437:NJI786438 MZM786437:MZM786438 MPQ786437:MPQ786438 MFU786437:MFU786438 LVY786437:LVY786438 LMC786437:LMC786438 LCG786437:LCG786438 KSK786437:KSK786438 KIO786437:KIO786438 JYS786437:JYS786438 JOW786437:JOW786438 JFA786437:JFA786438 IVE786437:IVE786438 ILI786437:ILI786438 IBM786437:IBM786438 HRQ786437:HRQ786438 HHU786437:HHU786438 GXY786437:GXY786438 GOC786437:GOC786438 GEG786437:GEG786438 FUK786437:FUK786438 FKO786437:FKO786438 FAS786437:FAS786438 EQW786437:EQW786438 EHA786437:EHA786438 DXE786437:DXE786438 DNI786437:DNI786438 DDM786437:DDM786438 CTQ786437:CTQ786438 CJU786437:CJU786438 BZY786437:BZY786438 BQC786437:BQC786438 BGG786437:BGG786438 AWK786437:AWK786438 AMO786437:AMO786438 ACS786437:ACS786438 SW786437:SW786438 JA786437:JA786438 E786437:E786438 WVM720901:WVM720902 WLQ720901:WLQ720902 WBU720901:WBU720902 VRY720901:VRY720902 VIC720901:VIC720902 UYG720901:UYG720902 UOK720901:UOK720902 UEO720901:UEO720902 TUS720901:TUS720902 TKW720901:TKW720902 TBA720901:TBA720902 SRE720901:SRE720902 SHI720901:SHI720902 RXM720901:RXM720902 RNQ720901:RNQ720902 RDU720901:RDU720902 QTY720901:QTY720902 QKC720901:QKC720902 QAG720901:QAG720902 PQK720901:PQK720902 PGO720901:PGO720902 OWS720901:OWS720902 OMW720901:OMW720902 ODA720901:ODA720902 NTE720901:NTE720902 NJI720901:NJI720902 MZM720901:MZM720902 MPQ720901:MPQ720902 MFU720901:MFU720902 LVY720901:LVY720902 LMC720901:LMC720902 LCG720901:LCG720902 KSK720901:KSK720902 KIO720901:KIO720902 JYS720901:JYS720902 JOW720901:JOW720902 JFA720901:JFA720902 IVE720901:IVE720902 ILI720901:ILI720902 IBM720901:IBM720902 HRQ720901:HRQ720902 HHU720901:HHU720902 GXY720901:GXY720902 GOC720901:GOC720902 GEG720901:GEG720902 FUK720901:FUK720902 FKO720901:FKO720902 FAS720901:FAS720902 EQW720901:EQW720902 EHA720901:EHA720902 DXE720901:DXE720902 DNI720901:DNI720902 DDM720901:DDM720902 CTQ720901:CTQ720902 CJU720901:CJU720902 BZY720901:BZY720902 BQC720901:BQC720902 BGG720901:BGG720902 AWK720901:AWK720902 AMO720901:AMO720902 ACS720901:ACS720902 SW720901:SW720902 JA720901:JA720902 E720901:E720902 WVM655365:WVM655366 WLQ655365:WLQ655366 WBU655365:WBU655366 VRY655365:VRY655366 VIC655365:VIC655366 UYG655365:UYG655366 UOK655365:UOK655366 UEO655365:UEO655366 TUS655365:TUS655366 TKW655365:TKW655366 TBA655365:TBA655366 SRE655365:SRE655366 SHI655365:SHI655366 RXM655365:RXM655366 RNQ655365:RNQ655366 RDU655365:RDU655366 QTY655365:QTY655366 QKC655365:QKC655366 QAG655365:QAG655366 PQK655365:PQK655366 PGO655365:PGO655366 OWS655365:OWS655366 OMW655365:OMW655366 ODA655365:ODA655366 NTE655365:NTE655366 NJI655365:NJI655366 MZM655365:MZM655366 MPQ655365:MPQ655366 MFU655365:MFU655366 LVY655365:LVY655366 LMC655365:LMC655366 LCG655365:LCG655366 KSK655365:KSK655366 KIO655365:KIO655366 JYS655365:JYS655366 JOW655365:JOW655366 JFA655365:JFA655366 IVE655365:IVE655366 ILI655365:ILI655366 IBM655365:IBM655366 HRQ655365:HRQ655366 HHU655365:HHU655366 GXY655365:GXY655366 GOC655365:GOC655366 GEG655365:GEG655366 FUK655365:FUK655366 FKO655365:FKO655366 FAS655365:FAS655366 EQW655365:EQW655366 EHA655365:EHA655366 DXE655365:DXE655366 DNI655365:DNI655366 DDM655365:DDM655366 CTQ655365:CTQ655366 CJU655365:CJU655366 BZY655365:BZY655366 BQC655365:BQC655366 BGG655365:BGG655366 AWK655365:AWK655366 AMO655365:AMO655366 ACS655365:ACS655366 SW655365:SW655366 JA655365:JA655366 E655365:E655366 WVM589829:WVM589830 WLQ589829:WLQ589830 WBU589829:WBU589830 VRY589829:VRY589830 VIC589829:VIC589830 UYG589829:UYG589830 UOK589829:UOK589830 UEO589829:UEO589830 TUS589829:TUS589830 TKW589829:TKW589830 TBA589829:TBA589830 SRE589829:SRE589830 SHI589829:SHI589830 RXM589829:RXM589830 RNQ589829:RNQ589830 RDU589829:RDU589830 QTY589829:QTY589830 QKC589829:QKC589830 QAG589829:QAG589830 PQK589829:PQK589830 PGO589829:PGO589830 OWS589829:OWS589830 OMW589829:OMW589830 ODA589829:ODA589830 NTE589829:NTE589830 NJI589829:NJI589830 MZM589829:MZM589830 MPQ589829:MPQ589830 MFU589829:MFU589830 LVY589829:LVY589830 LMC589829:LMC589830 LCG589829:LCG589830 KSK589829:KSK589830 KIO589829:KIO589830 JYS589829:JYS589830 JOW589829:JOW589830 JFA589829:JFA589830 IVE589829:IVE589830 ILI589829:ILI589830 IBM589829:IBM589830 HRQ589829:HRQ589830 HHU589829:HHU589830 GXY589829:GXY589830 GOC589829:GOC589830 GEG589829:GEG589830 FUK589829:FUK589830 FKO589829:FKO589830 FAS589829:FAS589830 EQW589829:EQW589830 EHA589829:EHA589830 DXE589829:DXE589830 DNI589829:DNI589830 DDM589829:DDM589830 CTQ589829:CTQ589830 CJU589829:CJU589830 BZY589829:BZY589830 BQC589829:BQC589830 BGG589829:BGG589830 AWK589829:AWK589830 AMO589829:AMO589830 ACS589829:ACS589830 SW589829:SW589830 JA589829:JA589830 E589829:E589830 WVM524293:WVM524294 WLQ524293:WLQ524294 WBU524293:WBU524294 VRY524293:VRY524294 VIC524293:VIC524294 UYG524293:UYG524294 UOK524293:UOK524294 UEO524293:UEO524294 TUS524293:TUS524294 TKW524293:TKW524294 TBA524293:TBA524294 SRE524293:SRE524294 SHI524293:SHI524294 RXM524293:RXM524294 RNQ524293:RNQ524294 RDU524293:RDU524294 QTY524293:QTY524294 QKC524293:QKC524294 QAG524293:QAG524294 PQK524293:PQK524294 PGO524293:PGO524294 OWS524293:OWS524294 OMW524293:OMW524294 ODA524293:ODA524294 NTE524293:NTE524294 NJI524293:NJI524294 MZM524293:MZM524294 MPQ524293:MPQ524294 MFU524293:MFU524294 LVY524293:LVY524294 LMC524293:LMC524294 LCG524293:LCG524294 KSK524293:KSK524294 KIO524293:KIO524294 JYS524293:JYS524294 JOW524293:JOW524294 JFA524293:JFA524294 IVE524293:IVE524294 ILI524293:ILI524294 IBM524293:IBM524294 HRQ524293:HRQ524294 HHU524293:HHU524294 GXY524293:GXY524294 GOC524293:GOC524294 GEG524293:GEG524294 FUK524293:FUK524294 FKO524293:FKO524294 FAS524293:FAS524294 EQW524293:EQW524294 EHA524293:EHA524294 DXE524293:DXE524294 DNI524293:DNI524294 DDM524293:DDM524294 CTQ524293:CTQ524294 CJU524293:CJU524294 BZY524293:BZY524294 BQC524293:BQC524294 BGG524293:BGG524294 AWK524293:AWK524294 AMO524293:AMO524294 ACS524293:ACS524294 SW524293:SW524294 JA524293:JA524294 E524293:E524294 WVM458757:WVM458758 WLQ458757:WLQ458758 WBU458757:WBU458758 VRY458757:VRY458758 VIC458757:VIC458758 UYG458757:UYG458758 UOK458757:UOK458758 UEO458757:UEO458758 TUS458757:TUS458758 TKW458757:TKW458758 TBA458757:TBA458758 SRE458757:SRE458758 SHI458757:SHI458758 RXM458757:RXM458758 RNQ458757:RNQ458758 RDU458757:RDU458758 QTY458757:QTY458758 QKC458757:QKC458758 QAG458757:QAG458758 PQK458757:PQK458758 PGO458757:PGO458758 OWS458757:OWS458758 OMW458757:OMW458758 ODA458757:ODA458758 NTE458757:NTE458758 NJI458757:NJI458758 MZM458757:MZM458758 MPQ458757:MPQ458758 MFU458757:MFU458758 LVY458757:LVY458758 LMC458757:LMC458758 LCG458757:LCG458758 KSK458757:KSK458758 KIO458757:KIO458758 JYS458757:JYS458758 JOW458757:JOW458758 JFA458757:JFA458758 IVE458757:IVE458758 ILI458757:ILI458758 IBM458757:IBM458758 HRQ458757:HRQ458758 HHU458757:HHU458758 GXY458757:GXY458758 GOC458757:GOC458758 GEG458757:GEG458758 FUK458757:FUK458758 FKO458757:FKO458758 FAS458757:FAS458758 EQW458757:EQW458758 EHA458757:EHA458758 DXE458757:DXE458758 DNI458757:DNI458758 DDM458757:DDM458758 CTQ458757:CTQ458758 CJU458757:CJU458758 BZY458757:BZY458758 BQC458757:BQC458758 BGG458757:BGG458758 AWK458757:AWK458758 AMO458757:AMO458758 ACS458757:ACS458758 SW458757:SW458758 JA458757:JA458758 E458757:E458758 WVM393221:WVM393222 WLQ393221:WLQ393222 WBU393221:WBU393222 VRY393221:VRY393222 VIC393221:VIC393222 UYG393221:UYG393222 UOK393221:UOK393222 UEO393221:UEO393222 TUS393221:TUS393222 TKW393221:TKW393222 TBA393221:TBA393222 SRE393221:SRE393222 SHI393221:SHI393222 RXM393221:RXM393222 RNQ393221:RNQ393222 RDU393221:RDU393222 QTY393221:QTY393222 QKC393221:QKC393222 QAG393221:QAG393222 PQK393221:PQK393222 PGO393221:PGO393222 OWS393221:OWS393222 OMW393221:OMW393222 ODA393221:ODA393222 NTE393221:NTE393222 NJI393221:NJI393222 MZM393221:MZM393222 MPQ393221:MPQ393222 MFU393221:MFU393222 LVY393221:LVY393222 LMC393221:LMC393222 LCG393221:LCG393222 KSK393221:KSK393222 KIO393221:KIO393222 JYS393221:JYS393222 JOW393221:JOW393222 JFA393221:JFA393222 IVE393221:IVE393222 ILI393221:ILI393222 IBM393221:IBM393222 HRQ393221:HRQ393222 HHU393221:HHU393222 GXY393221:GXY393222 GOC393221:GOC393222 GEG393221:GEG393222 FUK393221:FUK393222 FKO393221:FKO393222 FAS393221:FAS393222 EQW393221:EQW393222 EHA393221:EHA393222 DXE393221:DXE393222 DNI393221:DNI393222 DDM393221:DDM393222 CTQ393221:CTQ393222 CJU393221:CJU393222 BZY393221:BZY393222 BQC393221:BQC393222 BGG393221:BGG393222 AWK393221:AWK393222 AMO393221:AMO393222 ACS393221:ACS393222 SW393221:SW393222 JA393221:JA393222 E393221:E393222 WVM327685:WVM327686 WLQ327685:WLQ327686 WBU327685:WBU327686 VRY327685:VRY327686 VIC327685:VIC327686 UYG327685:UYG327686 UOK327685:UOK327686 UEO327685:UEO327686 TUS327685:TUS327686 TKW327685:TKW327686 TBA327685:TBA327686 SRE327685:SRE327686 SHI327685:SHI327686 RXM327685:RXM327686 RNQ327685:RNQ327686 RDU327685:RDU327686 QTY327685:QTY327686 QKC327685:QKC327686 QAG327685:QAG327686 PQK327685:PQK327686 PGO327685:PGO327686 OWS327685:OWS327686 OMW327685:OMW327686 ODA327685:ODA327686 NTE327685:NTE327686 NJI327685:NJI327686 MZM327685:MZM327686 MPQ327685:MPQ327686 MFU327685:MFU327686 LVY327685:LVY327686 LMC327685:LMC327686 LCG327685:LCG327686 KSK327685:KSK327686 KIO327685:KIO327686 JYS327685:JYS327686 JOW327685:JOW327686 JFA327685:JFA327686 IVE327685:IVE327686 ILI327685:ILI327686 IBM327685:IBM327686 HRQ327685:HRQ327686 HHU327685:HHU327686 GXY327685:GXY327686 GOC327685:GOC327686 GEG327685:GEG327686 FUK327685:FUK327686 FKO327685:FKO327686 FAS327685:FAS327686 EQW327685:EQW327686 EHA327685:EHA327686 DXE327685:DXE327686 DNI327685:DNI327686 DDM327685:DDM327686 CTQ327685:CTQ327686 CJU327685:CJU327686 BZY327685:BZY327686 BQC327685:BQC327686 BGG327685:BGG327686 AWK327685:AWK327686 AMO327685:AMO327686 ACS327685:ACS327686 SW327685:SW327686 JA327685:JA327686 E327685:E327686 WVM262149:WVM262150 WLQ262149:WLQ262150 WBU262149:WBU262150 VRY262149:VRY262150 VIC262149:VIC262150 UYG262149:UYG262150 UOK262149:UOK262150 UEO262149:UEO262150 TUS262149:TUS262150 TKW262149:TKW262150 TBA262149:TBA262150 SRE262149:SRE262150 SHI262149:SHI262150 RXM262149:RXM262150 RNQ262149:RNQ262150 RDU262149:RDU262150 QTY262149:QTY262150 QKC262149:QKC262150 QAG262149:QAG262150 PQK262149:PQK262150 PGO262149:PGO262150 OWS262149:OWS262150 OMW262149:OMW262150 ODA262149:ODA262150 NTE262149:NTE262150 NJI262149:NJI262150 MZM262149:MZM262150 MPQ262149:MPQ262150 MFU262149:MFU262150 LVY262149:LVY262150 LMC262149:LMC262150 LCG262149:LCG262150 KSK262149:KSK262150 KIO262149:KIO262150 JYS262149:JYS262150 JOW262149:JOW262150 JFA262149:JFA262150 IVE262149:IVE262150 ILI262149:ILI262150 IBM262149:IBM262150 HRQ262149:HRQ262150 HHU262149:HHU262150 GXY262149:GXY262150 GOC262149:GOC262150 GEG262149:GEG262150 FUK262149:FUK262150 FKO262149:FKO262150 FAS262149:FAS262150 EQW262149:EQW262150 EHA262149:EHA262150 DXE262149:DXE262150 DNI262149:DNI262150 DDM262149:DDM262150 CTQ262149:CTQ262150 CJU262149:CJU262150 BZY262149:BZY262150 BQC262149:BQC262150 BGG262149:BGG262150 AWK262149:AWK262150 AMO262149:AMO262150 ACS262149:ACS262150 SW262149:SW262150 JA262149:JA262150 E262149:E262150 WVM196613:WVM196614 WLQ196613:WLQ196614 WBU196613:WBU196614 VRY196613:VRY196614 VIC196613:VIC196614 UYG196613:UYG196614 UOK196613:UOK196614 UEO196613:UEO196614 TUS196613:TUS196614 TKW196613:TKW196614 TBA196613:TBA196614 SRE196613:SRE196614 SHI196613:SHI196614 RXM196613:RXM196614 RNQ196613:RNQ196614 RDU196613:RDU196614 QTY196613:QTY196614 QKC196613:QKC196614 QAG196613:QAG196614 PQK196613:PQK196614 PGO196613:PGO196614 OWS196613:OWS196614 OMW196613:OMW196614 ODA196613:ODA196614 NTE196613:NTE196614 NJI196613:NJI196614 MZM196613:MZM196614 MPQ196613:MPQ196614 MFU196613:MFU196614 LVY196613:LVY196614 LMC196613:LMC196614 LCG196613:LCG196614 KSK196613:KSK196614 KIO196613:KIO196614 JYS196613:JYS196614 JOW196613:JOW196614 JFA196613:JFA196614 IVE196613:IVE196614 ILI196613:ILI196614 IBM196613:IBM196614 HRQ196613:HRQ196614 HHU196613:HHU196614 GXY196613:GXY196614 GOC196613:GOC196614 GEG196613:GEG196614 FUK196613:FUK196614 FKO196613:FKO196614 FAS196613:FAS196614 EQW196613:EQW196614 EHA196613:EHA196614 DXE196613:DXE196614 DNI196613:DNI196614 DDM196613:DDM196614 CTQ196613:CTQ196614 CJU196613:CJU196614 BZY196613:BZY196614 BQC196613:BQC196614 BGG196613:BGG196614 AWK196613:AWK196614 AMO196613:AMO196614 ACS196613:ACS196614 SW196613:SW196614 JA196613:JA196614 E196613:E196614 WVM131077:WVM131078 WLQ131077:WLQ131078 WBU131077:WBU131078 VRY131077:VRY131078 VIC131077:VIC131078 UYG131077:UYG131078 UOK131077:UOK131078 UEO131077:UEO131078 TUS131077:TUS131078 TKW131077:TKW131078 TBA131077:TBA131078 SRE131077:SRE131078 SHI131077:SHI131078 RXM131077:RXM131078 RNQ131077:RNQ131078 RDU131077:RDU131078 QTY131077:QTY131078 QKC131077:QKC131078 QAG131077:QAG131078 PQK131077:PQK131078 PGO131077:PGO131078 OWS131077:OWS131078 OMW131077:OMW131078 ODA131077:ODA131078 NTE131077:NTE131078 NJI131077:NJI131078 MZM131077:MZM131078 MPQ131077:MPQ131078 MFU131077:MFU131078 LVY131077:LVY131078 LMC131077:LMC131078 LCG131077:LCG131078 KSK131077:KSK131078 KIO131077:KIO131078 JYS131077:JYS131078 JOW131077:JOW131078 JFA131077:JFA131078 IVE131077:IVE131078 ILI131077:ILI131078 IBM131077:IBM131078 HRQ131077:HRQ131078 HHU131077:HHU131078 GXY131077:GXY131078 GOC131077:GOC131078 GEG131077:GEG131078 FUK131077:FUK131078 FKO131077:FKO131078 FAS131077:FAS131078 EQW131077:EQW131078 EHA131077:EHA131078 DXE131077:DXE131078 DNI131077:DNI131078 DDM131077:DDM131078 CTQ131077:CTQ131078 CJU131077:CJU131078 BZY131077:BZY131078 BQC131077:BQC131078 BGG131077:BGG131078 AWK131077:AWK131078 AMO131077:AMO131078 ACS131077:ACS131078 SW131077:SW131078 JA131077:JA131078 E131077:E131078 WVM65541:WVM65542 WLQ65541:WLQ65542 WBU65541:WBU65542 VRY65541:VRY65542 VIC65541:VIC65542 UYG65541:UYG65542 UOK65541:UOK65542 UEO65541:UEO65542 TUS65541:TUS65542 TKW65541:TKW65542 TBA65541:TBA65542 SRE65541:SRE65542 SHI65541:SHI65542 RXM65541:RXM65542 RNQ65541:RNQ65542 RDU65541:RDU65542 QTY65541:QTY65542 QKC65541:QKC65542 QAG65541:QAG65542 PQK65541:PQK65542 PGO65541:PGO65542 OWS65541:OWS65542 OMW65541:OMW65542 ODA65541:ODA65542 NTE65541:NTE65542 NJI65541:NJI65542 MZM65541:MZM65542 MPQ65541:MPQ65542 MFU65541:MFU65542 LVY65541:LVY65542 LMC65541:LMC65542 LCG65541:LCG65542 KSK65541:KSK65542 KIO65541:KIO65542 JYS65541:JYS65542 JOW65541:JOW65542 JFA65541:JFA65542 IVE65541:IVE65542 ILI65541:ILI65542 IBM65541:IBM65542 HRQ65541:HRQ65542 HHU65541:HHU65542 GXY65541:GXY65542 GOC65541:GOC65542 GEG65541:GEG65542 FUK65541:FUK65542 FKO65541:FKO65542 FAS65541:FAS65542 EQW65541:EQW65542 EHA65541:EHA65542 DXE65541:DXE65542 DNI65541:DNI65542 DDM65541:DDM65542 CTQ65541:CTQ65542 CJU65541:CJU65542 BZY65541:BZY65542 BQC65541:BQC65542 BGG65541:BGG65542 AWK65541:AWK65542 AMO65541:AMO65542 ACS65541:ACS65542 SW65541:SW65542 JA65541:JA65542 E65541:E65542 WVM10:WVM11 WLQ10:WLQ11 WBU10:WBU11 VRY10:VRY11 VIC10:VIC11 UYG10:UYG11 UOK10:UOK11 UEO10:UEO11 TUS10:TUS11 TKW10:TKW11 TBA10:TBA11 SRE10:SRE11 SHI10:SHI11 RXM10:RXM11 RNQ10:RNQ11 RDU10:RDU11 QTY10:QTY11 QKC10:QKC11 QAG10:QAG11 PQK10:PQK11 PGO10:PGO11 OWS10:OWS11 OMW10:OMW11 ODA10:ODA11 NTE10:NTE11 NJI10:NJI11 MZM10:MZM11 MPQ10:MPQ11 MFU10:MFU11 LVY10:LVY11 LMC10:LMC11 LCG10:LCG11 KSK10:KSK11 KIO10:KIO11 JYS10:JYS11 JOW10:JOW11 JFA10:JFA11 IVE10:IVE11 ILI10:ILI11 IBM10:IBM11 HRQ10:HRQ11 HHU10:HHU11 GXY10:GXY11 GOC10:GOC11 GEG10:GEG11 FUK10:FUK11 FKO10:FKO11 FAS10:FAS11 EQW10:EQW11 EHA10:EHA11 DXE10:DXE11 DNI10:DNI11 DDM10:DDM11 CTQ10:CTQ11 CJU10:CJU11 BZY10:BZY11 BQC10:BQC11 BGG10:BGG11 AWK10:AWK11 AMO10:AMO11 ACS10:ACS11 SW10:SW11 JA10:JA11 E10:E11 WVM983049 WLQ983049 WBU983049 VRY983049 VIC983049 UYG983049 UOK983049 UEO983049 TUS983049 TKW983049 TBA983049 SRE983049 SHI983049 RXM983049 RNQ983049 RDU983049 QTY983049 QKC983049 QAG983049 PQK983049 PGO983049 OWS983049 OMW983049 ODA983049 NTE983049 NJI983049 MZM983049 MPQ983049 MFU983049 LVY983049 LMC983049 LCG983049 KSK983049 KIO983049 JYS983049 JOW983049 JFA983049 IVE983049 ILI983049 IBM983049 HRQ983049 HHU983049 GXY983049 GOC983049 GEG983049 FUK983049 FKO983049 FAS983049 EQW983049 EHA983049 DXE983049 DNI983049 DDM983049 CTQ983049 CJU983049 BZY983049 BQC983049 BGG983049 AWK983049 AMO983049 ACS983049 SW983049 JA983049 E983049 WVM917513 WLQ917513 WBU917513 VRY917513 VIC917513 UYG917513 UOK917513 UEO917513 TUS917513 TKW917513 TBA917513 SRE917513 SHI917513 RXM917513 RNQ917513 RDU917513 QTY917513 QKC917513 QAG917513 PQK917513 PGO917513 OWS917513 OMW917513 ODA917513 NTE917513 NJI917513 MZM917513 MPQ917513 MFU917513 LVY917513 LMC917513 LCG917513 KSK917513 KIO917513 JYS917513 JOW917513 JFA917513 IVE917513 ILI917513 IBM917513 HRQ917513 HHU917513 GXY917513 GOC917513 GEG917513 FUK917513 FKO917513 FAS917513 EQW917513 EHA917513 DXE917513 DNI917513 DDM917513 CTQ917513 CJU917513 BZY917513 BQC917513 BGG917513 AWK917513 AMO917513 ACS917513 SW917513 JA917513 E917513 WVM851977 WLQ851977 WBU851977 VRY851977 VIC851977 UYG851977 UOK851977 UEO851977 TUS851977 TKW851977 TBA851977 SRE851977 SHI851977 RXM851977 RNQ851977 RDU851977 QTY851977 QKC851977 QAG851977 PQK851977 PGO851977 OWS851977 OMW851977 ODA851977 NTE851977 NJI851977 MZM851977 MPQ851977 MFU851977 LVY851977 LMC851977 LCG851977 KSK851977 KIO851977 JYS851977 JOW851977 JFA851977 IVE851977 ILI851977 IBM851977 HRQ851977 HHU851977 GXY851977 GOC851977 GEG851977 FUK851977 FKO851977 FAS851977 EQW851977 EHA851977 DXE851977 DNI851977 DDM851977 CTQ851977 CJU851977 BZY851977 BQC851977 BGG851977 AWK851977 AMO851977 ACS851977 SW851977 JA851977 E851977 WVM786441 WLQ786441 WBU786441 VRY786441 VIC786441 UYG786441 UOK786441 UEO786441 TUS786441 TKW786441 TBA786441 SRE786441 SHI786441 RXM786441 RNQ786441 RDU786441 QTY786441 QKC786441 QAG786441 PQK786441 PGO786441 OWS786441 OMW786441 ODA786441 NTE786441 NJI786441 MZM786441 MPQ786441 MFU786441 LVY786441 LMC786441 LCG786441 KSK786441 KIO786441 JYS786441 JOW786441 JFA786441 IVE786441 ILI786441 IBM786441 HRQ786441 HHU786441 GXY786441 GOC786441 GEG786441 FUK786441 FKO786441 FAS786441 EQW786441 EHA786441 DXE786441 DNI786441 DDM786441 CTQ786441 CJU786441 BZY786441 BQC786441 BGG786441 AWK786441 AMO786441 ACS786441 SW786441 JA786441 E786441 WVM720905 WLQ720905 WBU720905 VRY720905 VIC720905 UYG720905 UOK720905 UEO720905 TUS720905 TKW720905 TBA720905 SRE720905 SHI720905 RXM720905 RNQ720905 RDU720905 QTY720905 QKC720905 QAG720905 PQK720905 PGO720905 OWS720905 OMW720905 ODA720905 NTE720905 NJI720905 MZM720905 MPQ720905 MFU720905 LVY720905 LMC720905 LCG720905 KSK720905 KIO720905 JYS720905 JOW720905 JFA720905 IVE720905 ILI720905 IBM720905 HRQ720905 HHU720905 GXY720905 GOC720905 GEG720905 FUK720905 FKO720905 FAS720905 EQW720905 EHA720905 DXE720905 DNI720905 DDM720905 CTQ720905 CJU720905 BZY720905 BQC720905 BGG720905 AWK720905 AMO720905 ACS720905 SW720905 JA720905 E720905 WVM655369 WLQ655369 WBU655369 VRY655369 VIC655369 UYG655369 UOK655369 UEO655369 TUS655369 TKW655369 TBA655369 SRE655369 SHI655369 RXM655369 RNQ655369 RDU655369 QTY655369 QKC655369 QAG655369 PQK655369 PGO655369 OWS655369 OMW655369 ODA655369 NTE655369 NJI655369 MZM655369 MPQ655369 MFU655369 LVY655369 LMC655369 LCG655369 KSK655369 KIO655369 JYS655369 JOW655369 JFA655369 IVE655369 ILI655369 IBM655369 HRQ655369 HHU655369 GXY655369 GOC655369 GEG655369 FUK655369 FKO655369 FAS655369 EQW655369 EHA655369 DXE655369 DNI655369 DDM655369 CTQ655369 CJU655369 BZY655369 BQC655369 BGG655369 AWK655369 AMO655369 ACS655369 SW655369 JA655369 E655369 WVM589833 WLQ589833 WBU589833 VRY589833 VIC589833 UYG589833 UOK589833 UEO589833 TUS589833 TKW589833 TBA589833 SRE589833 SHI589833 RXM589833 RNQ589833 RDU589833 QTY589833 QKC589833 QAG589833 PQK589833 PGO589833 OWS589833 OMW589833 ODA589833 NTE589833 NJI589833 MZM589833 MPQ589833 MFU589833 LVY589833 LMC589833 LCG589833 KSK589833 KIO589833 JYS589833 JOW589833 JFA589833 IVE589833 ILI589833 IBM589833 HRQ589833 HHU589833 GXY589833 GOC589833 GEG589833 FUK589833 FKO589833 FAS589833 EQW589833 EHA589833 DXE589833 DNI589833 DDM589833 CTQ589833 CJU589833 BZY589833 BQC589833 BGG589833 AWK589833 AMO589833 ACS589833 SW589833 JA589833 E589833 WVM524297 WLQ524297 WBU524297 VRY524297 VIC524297 UYG524297 UOK524297 UEO524297 TUS524297 TKW524297 TBA524297 SRE524297 SHI524297 RXM524297 RNQ524297 RDU524297 QTY524297 QKC524297 QAG524297 PQK524297 PGO524297 OWS524297 OMW524297 ODA524297 NTE524297 NJI524297 MZM524297 MPQ524297 MFU524297 LVY524297 LMC524297 LCG524297 KSK524297 KIO524297 JYS524297 JOW524297 JFA524297 IVE524297 ILI524297 IBM524297 HRQ524297 HHU524297 GXY524297 GOC524297 GEG524297 FUK524297 FKO524297 FAS524297 EQW524297 EHA524297 DXE524297 DNI524297 DDM524297 CTQ524297 CJU524297 BZY524297 BQC524297 BGG524297 AWK524297 AMO524297 ACS524297 SW524297 JA524297 E524297 WVM458761 WLQ458761 WBU458761 VRY458761 VIC458761 UYG458761 UOK458761 UEO458761 TUS458761 TKW458761 TBA458761 SRE458761 SHI458761 RXM458761 RNQ458761 RDU458761 QTY458761 QKC458761 QAG458761 PQK458761 PGO458761 OWS458761 OMW458761 ODA458761 NTE458761 NJI458761 MZM458761 MPQ458761 MFU458761 LVY458761 LMC458761 LCG458761 KSK458761 KIO458761 JYS458761 JOW458761 JFA458761 IVE458761 ILI458761 IBM458761 HRQ458761 HHU458761 GXY458761 GOC458761 GEG458761 FUK458761 FKO458761 FAS458761 EQW458761 EHA458761 DXE458761 DNI458761 DDM458761 CTQ458761 CJU458761 BZY458761 BQC458761 BGG458761 AWK458761 AMO458761 ACS458761 SW458761 JA458761 E458761 WVM393225 WLQ393225 WBU393225 VRY393225 VIC393225 UYG393225 UOK393225 UEO393225 TUS393225 TKW393225 TBA393225 SRE393225 SHI393225 RXM393225 RNQ393225 RDU393225 QTY393225 QKC393225 QAG393225 PQK393225 PGO393225 OWS393225 OMW393225 ODA393225 NTE393225 NJI393225 MZM393225 MPQ393225 MFU393225 LVY393225 LMC393225 LCG393225 KSK393225 KIO393225 JYS393225 JOW393225 JFA393225 IVE393225 ILI393225 IBM393225 HRQ393225 HHU393225 GXY393225 GOC393225 GEG393225 FUK393225 FKO393225 FAS393225 EQW393225 EHA393225 DXE393225 DNI393225 DDM393225 CTQ393225 CJU393225 BZY393225 BQC393225 BGG393225 AWK393225 AMO393225 ACS393225 SW393225 JA393225 E393225 WVM327689 WLQ327689 WBU327689 VRY327689 VIC327689 UYG327689 UOK327689 UEO327689 TUS327689 TKW327689 TBA327689 SRE327689 SHI327689 RXM327689 RNQ327689 RDU327689 QTY327689 QKC327689 QAG327689 PQK327689 PGO327689 OWS327689 OMW327689 ODA327689 NTE327689 NJI327689 MZM327689 MPQ327689 MFU327689 LVY327689 LMC327689 LCG327689 KSK327689 KIO327689 JYS327689 JOW327689 JFA327689 IVE327689 ILI327689 IBM327689 HRQ327689 HHU327689 GXY327689 GOC327689 GEG327689 FUK327689 FKO327689 FAS327689 EQW327689 EHA327689 DXE327689 DNI327689 DDM327689 CTQ327689 CJU327689 BZY327689 BQC327689 BGG327689 AWK327689 AMO327689 ACS327689 SW327689 JA327689 E327689 WVM262153 WLQ262153 WBU262153 VRY262153 VIC262153 UYG262153 UOK262153 UEO262153 TUS262153 TKW262153 TBA262153 SRE262153 SHI262153 RXM262153 RNQ262153 RDU262153 QTY262153 QKC262153 QAG262153 PQK262153 PGO262153 OWS262153 OMW262153 ODA262153 NTE262153 NJI262153 MZM262153 MPQ262153 MFU262153 LVY262153 LMC262153 LCG262153 KSK262153 KIO262153 JYS262153 JOW262153 JFA262153 IVE262153 ILI262153 IBM262153 HRQ262153 HHU262153 GXY262153 GOC262153 GEG262153 FUK262153 FKO262153 FAS262153 EQW262153 EHA262153 DXE262153 DNI262153 DDM262153 CTQ262153 CJU262153 BZY262153 BQC262153 BGG262153 AWK262153 AMO262153 ACS262153 SW262153 JA262153 E262153 WVM196617 WLQ196617 WBU196617 VRY196617 VIC196617 UYG196617 UOK196617 UEO196617 TUS196617 TKW196617 TBA196617 SRE196617 SHI196617 RXM196617 RNQ196617 RDU196617 QTY196617 QKC196617 QAG196617 PQK196617 PGO196617 OWS196617 OMW196617 ODA196617 NTE196617 NJI196617 MZM196617 MPQ196617 MFU196617 LVY196617 LMC196617 LCG196617 KSK196617 KIO196617 JYS196617 JOW196617 JFA196617 IVE196617 ILI196617 IBM196617 HRQ196617 HHU196617 GXY196617 GOC196617 GEG196617 FUK196617 FKO196617 FAS196617 EQW196617 EHA196617 DXE196617 DNI196617 DDM196617 CTQ196617 CJU196617 BZY196617 BQC196617 BGG196617 AWK196617 AMO196617 ACS196617 SW196617 JA196617 E196617 WVM131081 WLQ131081 WBU131081 VRY131081 VIC131081 UYG131081 UOK131081 UEO131081 TUS131081 TKW131081 TBA131081 SRE131081 SHI131081 RXM131081 RNQ131081 RDU131081 QTY131081 QKC131081 QAG131081 PQK131081 PGO131081 OWS131081 OMW131081 ODA131081 NTE131081 NJI131081 MZM131081 MPQ131081 MFU131081 LVY131081 LMC131081 LCG131081 KSK131081 KIO131081 JYS131081 JOW131081 JFA131081 IVE131081 ILI131081 IBM131081 HRQ131081 HHU131081 GXY131081 GOC131081 GEG131081 FUK131081 FKO131081 FAS131081 EQW131081 EHA131081 DXE131081 DNI131081 DDM131081 CTQ131081 CJU131081 BZY131081 BQC131081 BGG131081 AWK131081 AMO131081 ACS131081 SW131081 JA131081 E131081 WVM65545 WLQ65545 WBU65545 VRY65545 VIC65545 UYG65545 UOK65545 UEO65545 TUS65545 TKW65545 TBA65545 SRE65545 SHI65545 RXM65545 RNQ65545 RDU65545 QTY65545 QKC65545 QAG65545 PQK65545 PGO65545 OWS65545 OMW65545 ODA65545 NTE65545 NJI65545 MZM65545 MPQ65545 MFU65545 LVY65545 LMC65545 LCG65545 KSK65545 KIO65545 JYS65545 JOW65545 JFA65545 IVE65545 ILI65545 IBM65545 HRQ65545 HHU65545 GXY65545 GOC65545 GEG65545 FUK65545 FKO65545 FAS65545 EQW65545 EHA65545 DXE65545 DNI65545 DDM65545 CTQ65545 CJU65545 BZY65545 BQC65545 BGG65545 AWK65545 AMO65545 ACS65545 SW65545 JA65545 E65545 WVM14 WLQ14 WBU14 VRY14 VIC14 UYG14 UOK14 UEO14 TUS14 TKW14 TBA14 SRE14 SHI14 RXM14 RNQ14 RDU14 QTY14 QKC14 QAG14 PQK14 PGO14 OWS14 OMW14 ODA14 NTE14 NJI14 MZM14 MPQ14 MFU14 LVY14 LMC14 LCG14 KSK14 KIO14 JYS14 JOW14 JFA14 IVE14 ILI14 IBM14 HRQ14 HHU14 GXY14 GOC14 GEG14 FUK14 FKO14 FAS14 EQW14 EHA14 DXE14 DNI14 DDM14 CTQ14 CJU14 BZY14 BQC14 BGG14 AWK14 AMO14 ACS14 SW14 JA14 E14 WVM983056:WVM983058 WLQ983056:WLQ983058 WBU983056:WBU983058 VRY983056:VRY983058 VIC983056:VIC983058 UYG983056:UYG983058 UOK983056:UOK983058 UEO983056:UEO983058 TUS983056:TUS983058 TKW983056:TKW983058 TBA983056:TBA983058 SRE983056:SRE983058 SHI983056:SHI983058 RXM983056:RXM983058 RNQ983056:RNQ983058 RDU983056:RDU983058 QTY983056:QTY983058 QKC983056:QKC983058 QAG983056:QAG983058 PQK983056:PQK983058 PGO983056:PGO983058 OWS983056:OWS983058 OMW983056:OMW983058 ODA983056:ODA983058 NTE983056:NTE983058 NJI983056:NJI983058 MZM983056:MZM983058 MPQ983056:MPQ983058 MFU983056:MFU983058 LVY983056:LVY983058 LMC983056:LMC983058 LCG983056:LCG983058 KSK983056:KSK983058 KIO983056:KIO983058 JYS983056:JYS983058 JOW983056:JOW983058 JFA983056:JFA983058 IVE983056:IVE983058 ILI983056:ILI983058 IBM983056:IBM983058 HRQ983056:HRQ983058 HHU983056:HHU983058 GXY983056:GXY983058 GOC983056:GOC983058 GEG983056:GEG983058 FUK983056:FUK983058 FKO983056:FKO983058 FAS983056:FAS983058 EQW983056:EQW983058 EHA983056:EHA983058 DXE983056:DXE983058 DNI983056:DNI983058 DDM983056:DDM983058 CTQ983056:CTQ983058 CJU983056:CJU983058 BZY983056:BZY983058 BQC983056:BQC983058 BGG983056:BGG983058 AWK983056:AWK983058 AMO983056:AMO983058 ACS983056:ACS983058 SW983056:SW983058 JA983056:JA983058 E983056:E983058 WVM917520:WVM917522 WLQ917520:WLQ917522 WBU917520:WBU917522 VRY917520:VRY917522 VIC917520:VIC917522 UYG917520:UYG917522 UOK917520:UOK917522 UEO917520:UEO917522 TUS917520:TUS917522 TKW917520:TKW917522 TBA917520:TBA917522 SRE917520:SRE917522 SHI917520:SHI917522 RXM917520:RXM917522 RNQ917520:RNQ917522 RDU917520:RDU917522 QTY917520:QTY917522 QKC917520:QKC917522 QAG917520:QAG917522 PQK917520:PQK917522 PGO917520:PGO917522 OWS917520:OWS917522 OMW917520:OMW917522 ODA917520:ODA917522 NTE917520:NTE917522 NJI917520:NJI917522 MZM917520:MZM917522 MPQ917520:MPQ917522 MFU917520:MFU917522 LVY917520:LVY917522 LMC917520:LMC917522 LCG917520:LCG917522 KSK917520:KSK917522 KIO917520:KIO917522 JYS917520:JYS917522 JOW917520:JOW917522 JFA917520:JFA917522 IVE917520:IVE917522 ILI917520:ILI917522 IBM917520:IBM917522 HRQ917520:HRQ917522 HHU917520:HHU917522 GXY917520:GXY917522 GOC917520:GOC917522 GEG917520:GEG917522 FUK917520:FUK917522 FKO917520:FKO917522 FAS917520:FAS917522 EQW917520:EQW917522 EHA917520:EHA917522 DXE917520:DXE917522 DNI917520:DNI917522 DDM917520:DDM917522 CTQ917520:CTQ917522 CJU917520:CJU917522 BZY917520:BZY917522 BQC917520:BQC917522 BGG917520:BGG917522 AWK917520:AWK917522 AMO917520:AMO917522 ACS917520:ACS917522 SW917520:SW917522 JA917520:JA917522 E917520:E917522 WVM851984:WVM851986 WLQ851984:WLQ851986 WBU851984:WBU851986 VRY851984:VRY851986 VIC851984:VIC851986 UYG851984:UYG851986 UOK851984:UOK851986 UEO851984:UEO851986 TUS851984:TUS851986 TKW851984:TKW851986 TBA851984:TBA851986 SRE851984:SRE851986 SHI851984:SHI851986 RXM851984:RXM851986 RNQ851984:RNQ851986 RDU851984:RDU851986 QTY851984:QTY851986 QKC851984:QKC851986 QAG851984:QAG851986 PQK851984:PQK851986 PGO851984:PGO851986 OWS851984:OWS851986 OMW851984:OMW851986 ODA851984:ODA851986 NTE851984:NTE851986 NJI851984:NJI851986 MZM851984:MZM851986 MPQ851984:MPQ851986 MFU851984:MFU851986 LVY851984:LVY851986 LMC851984:LMC851986 LCG851984:LCG851986 KSK851984:KSK851986 KIO851984:KIO851986 JYS851984:JYS851986 JOW851984:JOW851986 JFA851984:JFA851986 IVE851984:IVE851986 ILI851984:ILI851986 IBM851984:IBM851986 HRQ851984:HRQ851986 HHU851984:HHU851986 GXY851984:GXY851986 GOC851984:GOC851986 GEG851984:GEG851986 FUK851984:FUK851986 FKO851984:FKO851986 FAS851984:FAS851986 EQW851984:EQW851986 EHA851984:EHA851986 DXE851984:DXE851986 DNI851984:DNI851986 DDM851984:DDM851986 CTQ851984:CTQ851986 CJU851984:CJU851986 BZY851984:BZY851986 BQC851984:BQC851986 BGG851984:BGG851986 AWK851984:AWK851986 AMO851984:AMO851986 ACS851984:ACS851986 SW851984:SW851986 JA851984:JA851986 E851984:E851986 WVM786448:WVM786450 WLQ786448:WLQ786450 WBU786448:WBU786450 VRY786448:VRY786450 VIC786448:VIC786450 UYG786448:UYG786450 UOK786448:UOK786450 UEO786448:UEO786450 TUS786448:TUS786450 TKW786448:TKW786450 TBA786448:TBA786450 SRE786448:SRE786450 SHI786448:SHI786450 RXM786448:RXM786450 RNQ786448:RNQ786450 RDU786448:RDU786450 QTY786448:QTY786450 QKC786448:QKC786450 QAG786448:QAG786450 PQK786448:PQK786450 PGO786448:PGO786450 OWS786448:OWS786450 OMW786448:OMW786450 ODA786448:ODA786450 NTE786448:NTE786450 NJI786448:NJI786450 MZM786448:MZM786450 MPQ786448:MPQ786450 MFU786448:MFU786450 LVY786448:LVY786450 LMC786448:LMC786450 LCG786448:LCG786450 KSK786448:KSK786450 KIO786448:KIO786450 JYS786448:JYS786450 JOW786448:JOW786450 JFA786448:JFA786450 IVE786448:IVE786450 ILI786448:ILI786450 IBM786448:IBM786450 HRQ786448:HRQ786450 HHU786448:HHU786450 GXY786448:GXY786450 GOC786448:GOC786450 GEG786448:GEG786450 FUK786448:FUK786450 FKO786448:FKO786450 FAS786448:FAS786450 EQW786448:EQW786450 EHA786448:EHA786450 DXE786448:DXE786450 DNI786448:DNI786450 DDM786448:DDM786450 CTQ786448:CTQ786450 CJU786448:CJU786450 BZY786448:BZY786450 BQC786448:BQC786450 BGG786448:BGG786450 AWK786448:AWK786450 AMO786448:AMO786450 ACS786448:ACS786450 SW786448:SW786450 JA786448:JA786450 E786448:E786450 WVM720912:WVM720914 WLQ720912:WLQ720914 WBU720912:WBU720914 VRY720912:VRY720914 VIC720912:VIC720914 UYG720912:UYG720914 UOK720912:UOK720914 UEO720912:UEO720914 TUS720912:TUS720914 TKW720912:TKW720914 TBA720912:TBA720914 SRE720912:SRE720914 SHI720912:SHI720914 RXM720912:RXM720914 RNQ720912:RNQ720914 RDU720912:RDU720914 QTY720912:QTY720914 QKC720912:QKC720914 QAG720912:QAG720914 PQK720912:PQK720914 PGO720912:PGO720914 OWS720912:OWS720914 OMW720912:OMW720914 ODA720912:ODA720914 NTE720912:NTE720914 NJI720912:NJI720914 MZM720912:MZM720914 MPQ720912:MPQ720914 MFU720912:MFU720914 LVY720912:LVY720914 LMC720912:LMC720914 LCG720912:LCG720914 KSK720912:KSK720914 KIO720912:KIO720914 JYS720912:JYS720914 JOW720912:JOW720914 JFA720912:JFA720914 IVE720912:IVE720914 ILI720912:ILI720914 IBM720912:IBM720914 HRQ720912:HRQ720914 HHU720912:HHU720914 GXY720912:GXY720914 GOC720912:GOC720914 GEG720912:GEG720914 FUK720912:FUK720914 FKO720912:FKO720914 FAS720912:FAS720914 EQW720912:EQW720914 EHA720912:EHA720914 DXE720912:DXE720914 DNI720912:DNI720914 DDM720912:DDM720914 CTQ720912:CTQ720914 CJU720912:CJU720914 BZY720912:BZY720914 BQC720912:BQC720914 BGG720912:BGG720914 AWK720912:AWK720914 AMO720912:AMO720914 ACS720912:ACS720914 SW720912:SW720914 JA720912:JA720914 E720912:E720914 WVM655376:WVM655378 WLQ655376:WLQ655378 WBU655376:WBU655378 VRY655376:VRY655378 VIC655376:VIC655378 UYG655376:UYG655378 UOK655376:UOK655378 UEO655376:UEO655378 TUS655376:TUS655378 TKW655376:TKW655378 TBA655376:TBA655378 SRE655376:SRE655378 SHI655376:SHI655378 RXM655376:RXM655378 RNQ655376:RNQ655378 RDU655376:RDU655378 QTY655376:QTY655378 QKC655376:QKC655378 QAG655376:QAG655378 PQK655376:PQK655378 PGO655376:PGO655378 OWS655376:OWS655378 OMW655376:OMW655378 ODA655376:ODA655378 NTE655376:NTE655378 NJI655376:NJI655378 MZM655376:MZM655378 MPQ655376:MPQ655378 MFU655376:MFU655378 LVY655376:LVY655378 LMC655376:LMC655378 LCG655376:LCG655378 KSK655376:KSK655378 KIO655376:KIO655378 JYS655376:JYS655378 JOW655376:JOW655378 JFA655376:JFA655378 IVE655376:IVE655378 ILI655376:ILI655378 IBM655376:IBM655378 HRQ655376:HRQ655378 HHU655376:HHU655378 GXY655376:GXY655378 GOC655376:GOC655378 GEG655376:GEG655378 FUK655376:FUK655378 FKO655376:FKO655378 FAS655376:FAS655378 EQW655376:EQW655378 EHA655376:EHA655378 DXE655376:DXE655378 DNI655376:DNI655378 DDM655376:DDM655378 CTQ655376:CTQ655378 CJU655376:CJU655378 BZY655376:BZY655378 BQC655376:BQC655378 BGG655376:BGG655378 AWK655376:AWK655378 AMO655376:AMO655378 ACS655376:ACS655378 SW655376:SW655378 JA655376:JA655378 E655376:E655378 WVM589840:WVM589842 WLQ589840:WLQ589842 WBU589840:WBU589842 VRY589840:VRY589842 VIC589840:VIC589842 UYG589840:UYG589842 UOK589840:UOK589842 UEO589840:UEO589842 TUS589840:TUS589842 TKW589840:TKW589842 TBA589840:TBA589842 SRE589840:SRE589842 SHI589840:SHI589842 RXM589840:RXM589842 RNQ589840:RNQ589842 RDU589840:RDU589842 QTY589840:QTY589842 QKC589840:QKC589842 QAG589840:QAG589842 PQK589840:PQK589842 PGO589840:PGO589842 OWS589840:OWS589842 OMW589840:OMW589842 ODA589840:ODA589842 NTE589840:NTE589842 NJI589840:NJI589842 MZM589840:MZM589842 MPQ589840:MPQ589842 MFU589840:MFU589842 LVY589840:LVY589842 LMC589840:LMC589842 LCG589840:LCG589842 KSK589840:KSK589842 KIO589840:KIO589842 JYS589840:JYS589842 JOW589840:JOW589842 JFA589840:JFA589842 IVE589840:IVE589842 ILI589840:ILI589842 IBM589840:IBM589842 HRQ589840:HRQ589842 HHU589840:HHU589842 GXY589840:GXY589842 GOC589840:GOC589842 GEG589840:GEG589842 FUK589840:FUK589842 FKO589840:FKO589842 FAS589840:FAS589842 EQW589840:EQW589842 EHA589840:EHA589842 DXE589840:DXE589842 DNI589840:DNI589842 DDM589840:DDM589842 CTQ589840:CTQ589842 CJU589840:CJU589842 BZY589840:BZY589842 BQC589840:BQC589842 BGG589840:BGG589842 AWK589840:AWK589842 AMO589840:AMO589842 ACS589840:ACS589842 SW589840:SW589842 JA589840:JA589842 E589840:E589842 WVM524304:WVM524306 WLQ524304:WLQ524306 WBU524304:WBU524306 VRY524304:VRY524306 VIC524304:VIC524306 UYG524304:UYG524306 UOK524304:UOK524306 UEO524304:UEO524306 TUS524304:TUS524306 TKW524304:TKW524306 TBA524304:TBA524306 SRE524304:SRE524306 SHI524304:SHI524306 RXM524304:RXM524306 RNQ524304:RNQ524306 RDU524304:RDU524306 QTY524304:QTY524306 QKC524304:QKC524306 QAG524304:QAG524306 PQK524304:PQK524306 PGO524304:PGO524306 OWS524304:OWS524306 OMW524304:OMW524306 ODA524304:ODA524306 NTE524304:NTE524306 NJI524304:NJI524306 MZM524304:MZM524306 MPQ524304:MPQ524306 MFU524304:MFU524306 LVY524304:LVY524306 LMC524304:LMC524306 LCG524304:LCG524306 KSK524304:KSK524306 KIO524304:KIO524306 JYS524304:JYS524306 JOW524304:JOW524306 JFA524304:JFA524306 IVE524304:IVE524306 ILI524304:ILI524306 IBM524304:IBM524306 HRQ524304:HRQ524306 HHU524304:HHU524306 GXY524304:GXY524306 GOC524304:GOC524306 GEG524304:GEG524306 FUK524304:FUK524306 FKO524304:FKO524306 FAS524304:FAS524306 EQW524304:EQW524306 EHA524304:EHA524306 DXE524304:DXE524306 DNI524304:DNI524306 DDM524304:DDM524306 CTQ524304:CTQ524306 CJU524304:CJU524306 BZY524304:BZY524306 BQC524304:BQC524306 BGG524304:BGG524306 AWK524304:AWK524306 AMO524304:AMO524306 ACS524304:ACS524306 SW524304:SW524306 JA524304:JA524306 E524304:E524306 WVM458768:WVM458770 WLQ458768:WLQ458770 WBU458768:WBU458770 VRY458768:VRY458770 VIC458768:VIC458770 UYG458768:UYG458770 UOK458768:UOK458770 UEO458768:UEO458770 TUS458768:TUS458770 TKW458768:TKW458770 TBA458768:TBA458770 SRE458768:SRE458770 SHI458768:SHI458770 RXM458768:RXM458770 RNQ458768:RNQ458770 RDU458768:RDU458770 QTY458768:QTY458770 QKC458768:QKC458770 QAG458768:QAG458770 PQK458768:PQK458770 PGO458768:PGO458770 OWS458768:OWS458770 OMW458768:OMW458770 ODA458768:ODA458770 NTE458768:NTE458770 NJI458768:NJI458770 MZM458768:MZM458770 MPQ458768:MPQ458770 MFU458768:MFU458770 LVY458768:LVY458770 LMC458768:LMC458770 LCG458768:LCG458770 KSK458768:KSK458770 KIO458768:KIO458770 JYS458768:JYS458770 JOW458768:JOW458770 JFA458768:JFA458770 IVE458768:IVE458770 ILI458768:ILI458770 IBM458768:IBM458770 HRQ458768:HRQ458770 HHU458768:HHU458770 GXY458768:GXY458770 GOC458768:GOC458770 GEG458768:GEG458770 FUK458768:FUK458770 FKO458768:FKO458770 FAS458768:FAS458770 EQW458768:EQW458770 EHA458768:EHA458770 DXE458768:DXE458770 DNI458768:DNI458770 DDM458768:DDM458770 CTQ458768:CTQ458770 CJU458768:CJU458770 BZY458768:BZY458770 BQC458768:BQC458770 BGG458768:BGG458770 AWK458768:AWK458770 AMO458768:AMO458770 ACS458768:ACS458770 SW458768:SW458770 JA458768:JA458770 E458768:E458770 WVM393232:WVM393234 WLQ393232:WLQ393234 WBU393232:WBU393234 VRY393232:VRY393234 VIC393232:VIC393234 UYG393232:UYG393234 UOK393232:UOK393234 UEO393232:UEO393234 TUS393232:TUS393234 TKW393232:TKW393234 TBA393232:TBA393234 SRE393232:SRE393234 SHI393232:SHI393234 RXM393232:RXM393234 RNQ393232:RNQ393234 RDU393232:RDU393234 QTY393232:QTY393234 QKC393232:QKC393234 QAG393232:QAG393234 PQK393232:PQK393234 PGO393232:PGO393234 OWS393232:OWS393234 OMW393232:OMW393234 ODA393232:ODA393234 NTE393232:NTE393234 NJI393232:NJI393234 MZM393232:MZM393234 MPQ393232:MPQ393234 MFU393232:MFU393234 LVY393232:LVY393234 LMC393232:LMC393234 LCG393232:LCG393234 KSK393232:KSK393234 KIO393232:KIO393234 JYS393232:JYS393234 JOW393232:JOW393234 JFA393232:JFA393234 IVE393232:IVE393234 ILI393232:ILI393234 IBM393232:IBM393234 HRQ393232:HRQ393234 HHU393232:HHU393234 GXY393232:GXY393234 GOC393232:GOC393234 GEG393232:GEG393234 FUK393232:FUK393234 FKO393232:FKO393234 FAS393232:FAS393234 EQW393232:EQW393234 EHA393232:EHA393234 DXE393232:DXE393234 DNI393232:DNI393234 DDM393232:DDM393234 CTQ393232:CTQ393234 CJU393232:CJU393234 BZY393232:BZY393234 BQC393232:BQC393234 BGG393232:BGG393234 AWK393232:AWK393234 AMO393232:AMO393234 ACS393232:ACS393234 SW393232:SW393234 JA393232:JA393234 E393232:E393234 WVM327696:WVM327698 WLQ327696:WLQ327698 WBU327696:WBU327698 VRY327696:VRY327698 VIC327696:VIC327698 UYG327696:UYG327698 UOK327696:UOK327698 UEO327696:UEO327698 TUS327696:TUS327698 TKW327696:TKW327698 TBA327696:TBA327698 SRE327696:SRE327698 SHI327696:SHI327698 RXM327696:RXM327698 RNQ327696:RNQ327698 RDU327696:RDU327698 QTY327696:QTY327698 QKC327696:QKC327698 QAG327696:QAG327698 PQK327696:PQK327698 PGO327696:PGO327698 OWS327696:OWS327698 OMW327696:OMW327698 ODA327696:ODA327698 NTE327696:NTE327698 NJI327696:NJI327698 MZM327696:MZM327698 MPQ327696:MPQ327698 MFU327696:MFU327698 LVY327696:LVY327698 LMC327696:LMC327698 LCG327696:LCG327698 KSK327696:KSK327698 KIO327696:KIO327698 JYS327696:JYS327698 JOW327696:JOW327698 JFA327696:JFA327698 IVE327696:IVE327698 ILI327696:ILI327698 IBM327696:IBM327698 HRQ327696:HRQ327698 HHU327696:HHU327698 GXY327696:GXY327698 GOC327696:GOC327698 GEG327696:GEG327698 FUK327696:FUK327698 FKO327696:FKO327698 FAS327696:FAS327698 EQW327696:EQW327698 EHA327696:EHA327698 DXE327696:DXE327698 DNI327696:DNI327698 DDM327696:DDM327698 CTQ327696:CTQ327698 CJU327696:CJU327698 BZY327696:BZY327698 BQC327696:BQC327698 BGG327696:BGG327698 AWK327696:AWK327698 AMO327696:AMO327698 ACS327696:ACS327698 SW327696:SW327698 JA327696:JA327698 E327696:E327698 WVM262160:WVM262162 WLQ262160:WLQ262162 WBU262160:WBU262162 VRY262160:VRY262162 VIC262160:VIC262162 UYG262160:UYG262162 UOK262160:UOK262162 UEO262160:UEO262162 TUS262160:TUS262162 TKW262160:TKW262162 TBA262160:TBA262162 SRE262160:SRE262162 SHI262160:SHI262162 RXM262160:RXM262162 RNQ262160:RNQ262162 RDU262160:RDU262162 QTY262160:QTY262162 QKC262160:QKC262162 QAG262160:QAG262162 PQK262160:PQK262162 PGO262160:PGO262162 OWS262160:OWS262162 OMW262160:OMW262162 ODA262160:ODA262162 NTE262160:NTE262162 NJI262160:NJI262162 MZM262160:MZM262162 MPQ262160:MPQ262162 MFU262160:MFU262162 LVY262160:LVY262162 LMC262160:LMC262162 LCG262160:LCG262162 KSK262160:KSK262162 KIO262160:KIO262162 JYS262160:JYS262162 JOW262160:JOW262162 JFA262160:JFA262162 IVE262160:IVE262162 ILI262160:ILI262162 IBM262160:IBM262162 HRQ262160:HRQ262162 HHU262160:HHU262162 GXY262160:GXY262162 GOC262160:GOC262162 GEG262160:GEG262162 FUK262160:FUK262162 FKO262160:FKO262162 FAS262160:FAS262162 EQW262160:EQW262162 EHA262160:EHA262162 DXE262160:DXE262162 DNI262160:DNI262162 DDM262160:DDM262162 CTQ262160:CTQ262162 CJU262160:CJU262162 BZY262160:BZY262162 BQC262160:BQC262162 BGG262160:BGG262162 AWK262160:AWK262162 AMO262160:AMO262162 ACS262160:ACS262162 SW262160:SW262162 JA262160:JA262162 E262160:E262162 WVM196624:WVM196626 WLQ196624:WLQ196626 WBU196624:WBU196626 VRY196624:VRY196626 VIC196624:VIC196626 UYG196624:UYG196626 UOK196624:UOK196626 UEO196624:UEO196626 TUS196624:TUS196626 TKW196624:TKW196626 TBA196624:TBA196626 SRE196624:SRE196626 SHI196624:SHI196626 RXM196624:RXM196626 RNQ196624:RNQ196626 RDU196624:RDU196626 QTY196624:QTY196626 QKC196624:QKC196626 QAG196624:QAG196626 PQK196624:PQK196626 PGO196624:PGO196626 OWS196624:OWS196626 OMW196624:OMW196626 ODA196624:ODA196626 NTE196624:NTE196626 NJI196624:NJI196626 MZM196624:MZM196626 MPQ196624:MPQ196626 MFU196624:MFU196626 LVY196624:LVY196626 LMC196624:LMC196626 LCG196624:LCG196626 KSK196624:KSK196626 KIO196624:KIO196626 JYS196624:JYS196626 JOW196624:JOW196626 JFA196624:JFA196626 IVE196624:IVE196626 ILI196624:ILI196626 IBM196624:IBM196626 HRQ196624:HRQ196626 HHU196624:HHU196626 GXY196624:GXY196626 GOC196624:GOC196626 GEG196624:GEG196626 FUK196624:FUK196626 FKO196624:FKO196626 FAS196624:FAS196626 EQW196624:EQW196626 EHA196624:EHA196626 DXE196624:DXE196626 DNI196624:DNI196626 DDM196624:DDM196626 CTQ196624:CTQ196626 CJU196624:CJU196626 BZY196624:BZY196626 BQC196624:BQC196626 BGG196624:BGG196626 AWK196624:AWK196626 AMO196624:AMO196626 ACS196624:ACS196626 SW196624:SW196626 JA196624:JA196626 E196624:E196626 WVM131088:WVM131090 WLQ131088:WLQ131090 WBU131088:WBU131090 VRY131088:VRY131090 VIC131088:VIC131090 UYG131088:UYG131090 UOK131088:UOK131090 UEO131088:UEO131090 TUS131088:TUS131090 TKW131088:TKW131090 TBA131088:TBA131090 SRE131088:SRE131090 SHI131088:SHI131090 RXM131088:RXM131090 RNQ131088:RNQ131090 RDU131088:RDU131090 QTY131088:QTY131090 QKC131088:QKC131090 QAG131088:QAG131090 PQK131088:PQK131090 PGO131088:PGO131090 OWS131088:OWS131090 OMW131088:OMW131090 ODA131088:ODA131090 NTE131088:NTE131090 NJI131088:NJI131090 MZM131088:MZM131090 MPQ131088:MPQ131090 MFU131088:MFU131090 LVY131088:LVY131090 LMC131088:LMC131090 LCG131088:LCG131090 KSK131088:KSK131090 KIO131088:KIO131090 JYS131088:JYS131090 JOW131088:JOW131090 JFA131088:JFA131090 IVE131088:IVE131090 ILI131088:ILI131090 IBM131088:IBM131090 HRQ131088:HRQ131090 HHU131088:HHU131090 GXY131088:GXY131090 GOC131088:GOC131090 GEG131088:GEG131090 FUK131088:FUK131090 FKO131088:FKO131090 FAS131088:FAS131090 EQW131088:EQW131090 EHA131088:EHA131090 DXE131088:DXE131090 DNI131088:DNI131090 DDM131088:DDM131090 CTQ131088:CTQ131090 CJU131088:CJU131090 BZY131088:BZY131090 BQC131088:BQC131090 BGG131088:BGG131090 AWK131088:AWK131090 AMO131088:AMO131090 ACS131088:ACS131090 SW131088:SW131090 JA131088:JA131090 E131088:E131090 WVM65552:WVM65554 WLQ65552:WLQ65554 WBU65552:WBU65554 VRY65552:VRY65554 VIC65552:VIC65554 UYG65552:UYG65554 UOK65552:UOK65554 UEO65552:UEO65554 TUS65552:TUS65554 TKW65552:TKW65554 TBA65552:TBA65554 SRE65552:SRE65554 SHI65552:SHI65554 RXM65552:RXM65554 RNQ65552:RNQ65554 RDU65552:RDU65554 QTY65552:QTY65554 QKC65552:QKC65554 QAG65552:QAG65554 PQK65552:PQK65554 PGO65552:PGO65554 OWS65552:OWS65554 OMW65552:OMW65554 ODA65552:ODA65554 NTE65552:NTE65554 NJI65552:NJI65554 MZM65552:MZM65554 MPQ65552:MPQ65554 MFU65552:MFU65554 LVY65552:LVY65554 LMC65552:LMC65554 LCG65552:LCG65554 KSK65552:KSK65554 KIO65552:KIO65554 JYS65552:JYS65554 JOW65552:JOW65554 JFA65552:JFA65554 IVE65552:IVE65554 ILI65552:ILI65554 IBM65552:IBM65554 HRQ65552:HRQ65554 HHU65552:HHU65554 GXY65552:GXY65554 GOC65552:GOC65554 GEG65552:GEG65554 FUK65552:FUK65554 FKO65552:FKO65554 FAS65552:FAS65554 EQW65552:EQW65554 EHA65552:EHA65554 DXE65552:DXE65554 DNI65552:DNI65554 DDM65552:DDM65554 CTQ65552:CTQ65554 CJU65552:CJU65554 BZY65552:BZY65554 BQC65552:BQC65554 BGG65552:BGG65554 AWK65552:AWK65554 AMO65552:AMO65554 ACS65552:ACS65554 SW65552:SW65554 JA65552:JA65554 E65552:E65554 WVM21:WVM23 WLQ21:WLQ23 WBU21:WBU23 VRY21:VRY23 VIC21:VIC23 UYG21:UYG23 UOK21:UOK23 UEO21:UEO23 TUS21:TUS23 TKW21:TKW23 TBA21:TBA23 SRE21:SRE23 SHI21:SHI23 RXM21:RXM23 RNQ21:RNQ23 RDU21:RDU23 QTY21:QTY23 QKC21:QKC23 QAG21:QAG23 PQK21:PQK23 PGO21:PGO23 OWS21:OWS23 OMW21:OMW23 ODA21:ODA23 NTE21:NTE23 NJI21:NJI23 MZM21:MZM23 MPQ21:MPQ23 MFU21:MFU23 LVY21:LVY23 LMC21:LMC23 LCG21:LCG23 KSK21:KSK23 KIO21:KIO23 JYS21:JYS23 JOW21:JOW23 JFA21:JFA23 IVE21:IVE23 ILI21:ILI23 IBM21:IBM23 HRQ21:HRQ23 HHU21:HHU23 GXY21:GXY23 GOC21:GOC23 GEG21:GEG23 FUK21:FUK23 FKO21:FKO23 FAS21:FAS23 EQW21:EQW23 EHA21:EHA23 DXE21:DXE23 DNI21:DNI23 DDM21:DDM23 CTQ21:CTQ23 CJU21:CJU23 BZY21:BZY23 BQC21:BQC23 BGG21:BGG23 AWK21:AWK23 AMO21:AMO23 ACS21:ACS23 SW21:SW23 JA21:JA23 E21:E23 WVM983060:WVM983061 WLQ983060:WLQ983061 WBU983060:WBU983061 VRY983060:VRY983061 VIC983060:VIC983061 UYG983060:UYG983061 UOK983060:UOK983061 UEO983060:UEO983061 TUS983060:TUS983061 TKW983060:TKW983061 TBA983060:TBA983061 SRE983060:SRE983061 SHI983060:SHI983061 RXM983060:RXM983061 RNQ983060:RNQ983061 RDU983060:RDU983061 QTY983060:QTY983061 QKC983060:QKC983061 QAG983060:QAG983061 PQK983060:PQK983061 PGO983060:PGO983061 OWS983060:OWS983061 OMW983060:OMW983061 ODA983060:ODA983061 NTE983060:NTE983061 NJI983060:NJI983061 MZM983060:MZM983061 MPQ983060:MPQ983061 MFU983060:MFU983061 LVY983060:LVY983061 LMC983060:LMC983061 LCG983060:LCG983061 KSK983060:KSK983061 KIO983060:KIO983061 JYS983060:JYS983061 JOW983060:JOW983061 JFA983060:JFA983061 IVE983060:IVE983061 ILI983060:ILI983061 IBM983060:IBM983061 HRQ983060:HRQ983061 HHU983060:HHU983061 GXY983060:GXY983061 GOC983060:GOC983061 GEG983060:GEG983061 FUK983060:FUK983061 FKO983060:FKO983061 FAS983060:FAS983061 EQW983060:EQW983061 EHA983060:EHA983061 DXE983060:DXE983061 DNI983060:DNI983061 DDM983060:DDM983061 CTQ983060:CTQ983061 CJU983060:CJU983061 BZY983060:BZY983061 BQC983060:BQC983061 BGG983060:BGG983061 AWK983060:AWK983061 AMO983060:AMO983061 ACS983060:ACS983061 SW983060:SW983061 JA983060:JA983061 E983060:E983061 WVM917524:WVM917525 WLQ917524:WLQ917525 WBU917524:WBU917525 VRY917524:VRY917525 VIC917524:VIC917525 UYG917524:UYG917525 UOK917524:UOK917525 UEO917524:UEO917525 TUS917524:TUS917525 TKW917524:TKW917525 TBA917524:TBA917525 SRE917524:SRE917525 SHI917524:SHI917525 RXM917524:RXM917525 RNQ917524:RNQ917525 RDU917524:RDU917525 QTY917524:QTY917525 QKC917524:QKC917525 QAG917524:QAG917525 PQK917524:PQK917525 PGO917524:PGO917525 OWS917524:OWS917525 OMW917524:OMW917525 ODA917524:ODA917525 NTE917524:NTE917525 NJI917524:NJI917525 MZM917524:MZM917525 MPQ917524:MPQ917525 MFU917524:MFU917525 LVY917524:LVY917525 LMC917524:LMC917525 LCG917524:LCG917525 KSK917524:KSK917525 KIO917524:KIO917525 JYS917524:JYS917525 JOW917524:JOW917525 JFA917524:JFA917525 IVE917524:IVE917525 ILI917524:ILI917525 IBM917524:IBM917525 HRQ917524:HRQ917525 HHU917524:HHU917525 GXY917524:GXY917525 GOC917524:GOC917525 GEG917524:GEG917525 FUK917524:FUK917525 FKO917524:FKO917525 FAS917524:FAS917525 EQW917524:EQW917525 EHA917524:EHA917525 DXE917524:DXE917525 DNI917524:DNI917525 DDM917524:DDM917525 CTQ917524:CTQ917525 CJU917524:CJU917525 BZY917524:BZY917525 BQC917524:BQC917525 BGG917524:BGG917525 AWK917524:AWK917525 AMO917524:AMO917525 ACS917524:ACS917525 SW917524:SW917525 JA917524:JA917525 E917524:E917525 WVM851988:WVM851989 WLQ851988:WLQ851989 WBU851988:WBU851989 VRY851988:VRY851989 VIC851988:VIC851989 UYG851988:UYG851989 UOK851988:UOK851989 UEO851988:UEO851989 TUS851988:TUS851989 TKW851988:TKW851989 TBA851988:TBA851989 SRE851988:SRE851989 SHI851988:SHI851989 RXM851988:RXM851989 RNQ851988:RNQ851989 RDU851988:RDU851989 QTY851988:QTY851989 QKC851988:QKC851989 QAG851988:QAG851989 PQK851988:PQK851989 PGO851988:PGO851989 OWS851988:OWS851989 OMW851988:OMW851989 ODA851988:ODA851989 NTE851988:NTE851989 NJI851988:NJI851989 MZM851988:MZM851989 MPQ851988:MPQ851989 MFU851988:MFU851989 LVY851988:LVY851989 LMC851988:LMC851989 LCG851988:LCG851989 KSK851988:KSK851989 KIO851988:KIO851989 JYS851988:JYS851989 JOW851988:JOW851989 JFA851988:JFA851989 IVE851988:IVE851989 ILI851988:ILI851989 IBM851988:IBM851989 HRQ851988:HRQ851989 HHU851988:HHU851989 GXY851988:GXY851989 GOC851988:GOC851989 GEG851988:GEG851989 FUK851988:FUK851989 FKO851988:FKO851989 FAS851988:FAS851989 EQW851988:EQW851989 EHA851988:EHA851989 DXE851988:DXE851989 DNI851988:DNI851989 DDM851988:DDM851989 CTQ851988:CTQ851989 CJU851988:CJU851989 BZY851988:BZY851989 BQC851988:BQC851989 BGG851988:BGG851989 AWK851988:AWK851989 AMO851988:AMO851989 ACS851988:ACS851989 SW851988:SW851989 JA851988:JA851989 E851988:E851989 WVM786452:WVM786453 WLQ786452:WLQ786453 WBU786452:WBU786453 VRY786452:VRY786453 VIC786452:VIC786453 UYG786452:UYG786453 UOK786452:UOK786453 UEO786452:UEO786453 TUS786452:TUS786453 TKW786452:TKW786453 TBA786452:TBA786453 SRE786452:SRE786453 SHI786452:SHI786453 RXM786452:RXM786453 RNQ786452:RNQ786453 RDU786452:RDU786453 QTY786452:QTY786453 QKC786452:QKC786453 QAG786452:QAG786453 PQK786452:PQK786453 PGO786452:PGO786453 OWS786452:OWS786453 OMW786452:OMW786453 ODA786452:ODA786453 NTE786452:NTE786453 NJI786452:NJI786453 MZM786452:MZM786453 MPQ786452:MPQ786453 MFU786452:MFU786453 LVY786452:LVY786453 LMC786452:LMC786453 LCG786452:LCG786453 KSK786452:KSK786453 KIO786452:KIO786453 JYS786452:JYS786453 JOW786452:JOW786453 JFA786452:JFA786453 IVE786452:IVE786453 ILI786452:ILI786453 IBM786452:IBM786453 HRQ786452:HRQ786453 HHU786452:HHU786453 GXY786452:GXY786453 GOC786452:GOC786453 GEG786452:GEG786453 FUK786452:FUK786453 FKO786452:FKO786453 FAS786452:FAS786453 EQW786452:EQW786453 EHA786452:EHA786453 DXE786452:DXE786453 DNI786452:DNI786453 DDM786452:DDM786453 CTQ786452:CTQ786453 CJU786452:CJU786453 BZY786452:BZY786453 BQC786452:BQC786453 BGG786452:BGG786453 AWK786452:AWK786453 AMO786452:AMO786453 ACS786452:ACS786453 SW786452:SW786453 JA786452:JA786453 E786452:E786453 WVM720916:WVM720917 WLQ720916:WLQ720917 WBU720916:WBU720917 VRY720916:VRY720917 VIC720916:VIC720917 UYG720916:UYG720917 UOK720916:UOK720917 UEO720916:UEO720917 TUS720916:TUS720917 TKW720916:TKW720917 TBA720916:TBA720917 SRE720916:SRE720917 SHI720916:SHI720917 RXM720916:RXM720917 RNQ720916:RNQ720917 RDU720916:RDU720917 QTY720916:QTY720917 QKC720916:QKC720917 QAG720916:QAG720917 PQK720916:PQK720917 PGO720916:PGO720917 OWS720916:OWS720917 OMW720916:OMW720917 ODA720916:ODA720917 NTE720916:NTE720917 NJI720916:NJI720917 MZM720916:MZM720917 MPQ720916:MPQ720917 MFU720916:MFU720917 LVY720916:LVY720917 LMC720916:LMC720917 LCG720916:LCG720917 KSK720916:KSK720917 KIO720916:KIO720917 JYS720916:JYS720917 JOW720916:JOW720917 JFA720916:JFA720917 IVE720916:IVE720917 ILI720916:ILI720917 IBM720916:IBM720917 HRQ720916:HRQ720917 HHU720916:HHU720917 GXY720916:GXY720917 GOC720916:GOC720917 GEG720916:GEG720917 FUK720916:FUK720917 FKO720916:FKO720917 FAS720916:FAS720917 EQW720916:EQW720917 EHA720916:EHA720917 DXE720916:DXE720917 DNI720916:DNI720917 DDM720916:DDM720917 CTQ720916:CTQ720917 CJU720916:CJU720917 BZY720916:BZY720917 BQC720916:BQC720917 BGG720916:BGG720917 AWK720916:AWK720917 AMO720916:AMO720917 ACS720916:ACS720917 SW720916:SW720917 JA720916:JA720917 E720916:E720917 WVM655380:WVM655381 WLQ655380:WLQ655381 WBU655380:WBU655381 VRY655380:VRY655381 VIC655380:VIC655381 UYG655380:UYG655381 UOK655380:UOK655381 UEO655380:UEO655381 TUS655380:TUS655381 TKW655380:TKW655381 TBA655380:TBA655381 SRE655380:SRE655381 SHI655380:SHI655381 RXM655380:RXM655381 RNQ655380:RNQ655381 RDU655380:RDU655381 QTY655380:QTY655381 QKC655380:QKC655381 QAG655380:QAG655381 PQK655380:PQK655381 PGO655380:PGO655381 OWS655380:OWS655381 OMW655380:OMW655381 ODA655380:ODA655381 NTE655380:NTE655381 NJI655380:NJI655381 MZM655380:MZM655381 MPQ655380:MPQ655381 MFU655380:MFU655381 LVY655380:LVY655381 LMC655380:LMC655381 LCG655380:LCG655381 KSK655380:KSK655381 KIO655380:KIO655381 JYS655380:JYS655381 JOW655380:JOW655381 JFA655380:JFA655381 IVE655380:IVE655381 ILI655380:ILI655381 IBM655380:IBM655381 HRQ655380:HRQ655381 HHU655380:HHU655381 GXY655380:GXY655381 GOC655380:GOC655381 GEG655380:GEG655381 FUK655380:FUK655381 FKO655380:FKO655381 FAS655380:FAS655381 EQW655380:EQW655381 EHA655380:EHA655381 DXE655380:DXE655381 DNI655380:DNI655381 DDM655380:DDM655381 CTQ655380:CTQ655381 CJU655380:CJU655381 BZY655380:BZY655381 BQC655380:BQC655381 BGG655380:BGG655381 AWK655380:AWK655381 AMO655380:AMO655381 ACS655380:ACS655381 SW655380:SW655381 JA655380:JA655381 E655380:E655381 WVM589844:WVM589845 WLQ589844:WLQ589845 WBU589844:WBU589845 VRY589844:VRY589845 VIC589844:VIC589845 UYG589844:UYG589845 UOK589844:UOK589845 UEO589844:UEO589845 TUS589844:TUS589845 TKW589844:TKW589845 TBA589844:TBA589845 SRE589844:SRE589845 SHI589844:SHI589845 RXM589844:RXM589845 RNQ589844:RNQ589845 RDU589844:RDU589845 QTY589844:QTY589845 QKC589844:QKC589845 QAG589844:QAG589845 PQK589844:PQK589845 PGO589844:PGO589845 OWS589844:OWS589845 OMW589844:OMW589845 ODA589844:ODA589845 NTE589844:NTE589845 NJI589844:NJI589845 MZM589844:MZM589845 MPQ589844:MPQ589845 MFU589844:MFU589845 LVY589844:LVY589845 LMC589844:LMC589845 LCG589844:LCG589845 KSK589844:KSK589845 KIO589844:KIO589845 JYS589844:JYS589845 JOW589844:JOW589845 JFA589844:JFA589845 IVE589844:IVE589845 ILI589844:ILI589845 IBM589844:IBM589845 HRQ589844:HRQ589845 HHU589844:HHU589845 GXY589844:GXY589845 GOC589844:GOC589845 GEG589844:GEG589845 FUK589844:FUK589845 FKO589844:FKO589845 FAS589844:FAS589845 EQW589844:EQW589845 EHA589844:EHA589845 DXE589844:DXE589845 DNI589844:DNI589845 DDM589844:DDM589845 CTQ589844:CTQ589845 CJU589844:CJU589845 BZY589844:BZY589845 BQC589844:BQC589845 BGG589844:BGG589845 AWK589844:AWK589845 AMO589844:AMO589845 ACS589844:ACS589845 SW589844:SW589845 JA589844:JA589845 E589844:E589845 WVM524308:WVM524309 WLQ524308:WLQ524309 WBU524308:WBU524309 VRY524308:VRY524309 VIC524308:VIC524309 UYG524308:UYG524309 UOK524308:UOK524309 UEO524308:UEO524309 TUS524308:TUS524309 TKW524308:TKW524309 TBA524308:TBA524309 SRE524308:SRE524309 SHI524308:SHI524309 RXM524308:RXM524309 RNQ524308:RNQ524309 RDU524308:RDU524309 QTY524308:QTY524309 QKC524308:QKC524309 QAG524308:QAG524309 PQK524308:PQK524309 PGO524308:PGO524309 OWS524308:OWS524309 OMW524308:OMW524309 ODA524308:ODA524309 NTE524308:NTE524309 NJI524308:NJI524309 MZM524308:MZM524309 MPQ524308:MPQ524309 MFU524308:MFU524309 LVY524308:LVY524309 LMC524308:LMC524309 LCG524308:LCG524309 KSK524308:KSK524309 KIO524308:KIO524309 JYS524308:JYS524309 JOW524308:JOW524309 JFA524308:JFA524309 IVE524308:IVE524309 ILI524308:ILI524309 IBM524308:IBM524309 HRQ524308:HRQ524309 HHU524308:HHU524309 GXY524308:GXY524309 GOC524308:GOC524309 GEG524308:GEG524309 FUK524308:FUK524309 FKO524308:FKO524309 FAS524308:FAS524309 EQW524308:EQW524309 EHA524308:EHA524309 DXE524308:DXE524309 DNI524308:DNI524309 DDM524308:DDM524309 CTQ524308:CTQ524309 CJU524308:CJU524309 BZY524308:BZY524309 BQC524308:BQC524309 BGG524308:BGG524309 AWK524308:AWK524309 AMO524308:AMO524309 ACS524308:ACS524309 SW524308:SW524309 JA524308:JA524309 E524308:E524309 WVM458772:WVM458773 WLQ458772:WLQ458773 WBU458772:WBU458773 VRY458772:VRY458773 VIC458772:VIC458773 UYG458772:UYG458773 UOK458772:UOK458773 UEO458772:UEO458773 TUS458772:TUS458773 TKW458772:TKW458773 TBA458772:TBA458773 SRE458772:SRE458773 SHI458772:SHI458773 RXM458772:RXM458773 RNQ458772:RNQ458773 RDU458772:RDU458773 QTY458772:QTY458773 QKC458772:QKC458773 QAG458772:QAG458773 PQK458772:PQK458773 PGO458772:PGO458773 OWS458772:OWS458773 OMW458772:OMW458773 ODA458772:ODA458773 NTE458772:NTE458773 NJI458772:NJI458773 MZM458772:MZM458773 MPQ458772:MPQ458773 MFU458772:MFU458773 LVY458772:LVY458773 LMC458772:LMC458773 LCG458772:LCG458773 KSK458772:KSK458773 KIO458772:KIO458773 JYS458772:JYS458773 JOW458772:JOW458773 JFA458772:JFA458773 IVE458772:IVE458773 ILI458772:ILI458773 IBM458772:IBM458773 HRQ458772:HRQ458773 HHU458772:HHU458773 GXY458772:GXY458773 GOC458772:GOC458773 GEG458772:GEG458773 FUK458772:FUK458773 FKO458772:FKO458773 FAS458772:FAS458773 EQW458772:EQW458773 EHA458772:EHA458773 DXE458772:DXE458773 DNI458772:DNI458773 DDM458772:DDM458773 CTQ458772:CTQ458773 CJU458772:CJU458773 BZY458772:BZY458773 BQC458772:BQC458773 BGG458772:BGG458773 AWK458772:AWK458773 AMO458772:AMO458773 ACS458772:ACS458773 SW458772:SW458773 JA458772:JA458773 E458772:E458773 WVM393236:WVM393237 WLQ393236:WLQ393237 WBU393236:WBU393237 VRY393236:VRY393237 VIC393236:VIC393237 UYG393236:UYG393237 UOK393236:UOK393237 UEO393236:UEO393237 TUS393236:TUS393237 TKW393236:TKW393237 TBA393236:TBA393237 SRE393236:SRE393237 SHI393236:SHI393237 RXM393236:RXM393237 RNQ393236:RNQ393237 RDU393236:RDU393237 QTY393236:QTY393237 QKC393236:QKC393237 QAG393236:QAG393237 PQK393236:PQK393237 PGO393236:PGO393237 OWS393236:OWS393237 OMW393236:OMW393237 ODA393236:ODA393237 NTE393236:NTE393237 NJI393236:NJI393237 MZM393236:MZM393237 MPQ393236:MPQ393237 MFU393236:MFU393237 LVY393236:LVY393237 LMC393236:LMC393237 LCG393236:LCG393237 KSK393236:KSK393237 KIO393236:KIO393237 JYS393236:JYS393237 JOW393236:JOW393237 JFA393236:JFA393237 IVE393236:IVE393237 ILI393236:ILI393237 IBM393236:IBM393237 HRQ393236:HRQ393237 HHU393236:HHU393237 GXY393236:GXY393237 GOC393236:GOC393237 GEG393236:GEG393237 FUK393236:FUK393237 FKO393236:FKO393237 FAS393236:FAS393237 EQW393236:EQW393237 EHA393236:EHA393237 DXE393236:DXE393237 DNI393236:DNI393237 DDM393236:DDM393237 CTQ393236:CTQ393237 CJU393236:CJU393237 BZY393236:BZY393237 BQC393236:BQC393237 BGG393236:BGG393237 AWK393236:AWK393237 AMO393236:AMO393237 ACS393236:ACS393237 SW393236:SW393237 JA393236:JA393237 E393236:E393237 WVM327700:WVM327701 WLQ327700:WLQ327701 WBU327700:WBU327701 VRY327700:VRY327701 VIC327700:VIC327701 UYG327700:UYG327701 UOK327700:UOK327701 UEO327700:UEO327701 TUS327700:TUS327701 TKW327700:TKW327701 TBA327700:TBA327701 SRE327700:SRE327701 SHI327700:SHI327701 RXM327700:RXM327701 RNQ327700:RNQ327701 RDU327700:RDU327701 QTY327700:QTY327701 QKC327700:QKC327701 QAG327700:QAG327701 PQK327700:PQK327701 PGO327700:PGO327701 OWS327700:OWS327701 OMW327700:OMW327701 ODA327700:ODA327701 NTE327700:NTE327701 NJI327700:NJI327701 MZM327700:MZM327701 MPQ327700:MPQ327701 MFU327700:MFU327701 LVY327700:LVY327701 LMC327700:LMC327701 LCG327700:LCG327701 KSK327700:KSK327701 KIO327700:KIO327701 JYS327700:JYS327701 JOW327700:JOW327701 JFA327700:JFA327701 IVE327700:IVE327701 ILI327700:ILI327701 IBM327700:IBM327701 HRQ327700:HRQ327701 HHU327700:HHU327701 GXY327700:GXY327701 GOC327700:GOC327701 GEG327700:GEG327701 FUK327700:FUK327701 FKO327700:FKO327701 FAS327700:FAS327701 EQW327700:EQW327701 EHA327700:EHA327701 DXE327700:DXE327701 DNI327700:DNI327701 DDM327700:DDM327701 CTQ327700:CTQ327701 CJU327700:CJU327701 BZY327700:BZY327701 BQC327700:BQC327701 BGG327700:BGG327701 AWK327700:AWK327701 AMO327700:AMO327701 ACS327700:ACS327701 SW327700:SW327701 JA327700:JA327701 E327700:E327701 WVM262164:WVM262165 WLQ262164:WLQ262165 WBU262164:WBU262165 VRY262164:VRY262165 VIC262164:VIC262165 UYG262164:UYG262165 UOK262164:UOK262165 UEO262164:UEO262165 TUS262164:TUS262165 TKW262164:TKW262165 TBA262164:TBA262165 SRE262164:SRE262165 SHI262164:SHI262165 RXM262164:RXM262165 RNQ262164:RNQ262165 RDU262164:RDU262165 QTY262164:QTY262165 QKC262164:QKC262165 QAG262164:QAG262165 PQK262164:PQK262165 PGO262164:PGO262165 OWS262164:OWS262165 OMW262164:OMW262165 ODA262164:ODA262165 NTE262164:NTE262165 NJI262164:NJI262165 MZM262164:MZM262165 MPQ262164:MPQ262165 MFU262164:MFU262165 LVY262164:LVY262165 LMC262164:LMC262165 LCG262164:LCG262165 KSK262164:KSK262165 KIO262164:KIO262165 JYS262164:JYS262165 JOW262164:JOW262165 JFA262164:JFA262165 IVE262164:IVE262165 ILI262164:ILI262165 IBM262164:IBM262165 HRQ262164:HRQ262165 HHU262164:HHU262165 GXY262164:GXY262165 GOC262164:GOC262165 GEG262164:GEG262165 FUK262164:FUK262165 FKO262164:FKO262165 FAS262164:FAS262165 EQW262164:EQW262165 EHA262164:EHA262165 DXE262164:DXE262165 DNI262164:DNI262165 DDM262164:DDM262165 CTQ262164:CTQ262165 CJU262164:CJU262165 BZY262164:BZY262165 BQC262164:BQC262165 BGG262164:BGG262165 AWK262164:AWK262165 AMO262164:AMO262165 ACS262164:ACS262165 SW262164:SW262165 JA262164:JA262165 E262164:E262165 WVM196628:WVM196629 WLQ196628:WLQ196629 WBU196628:WBU196629 VRY196628:VRY196629 VIC196628:VIC196629 UYG196628:UYG196629 UOK196628:UOK196629 UEO196628:UEO196629 TUS196628:TUS196629 TKW196628:TKW196629 TBA196628:TBA196629 SRE196628:SRE196629 SHI196628:SHI196629 RXM196628:RXM196629 RNQ196628:RNQ196629 RDU196628:RDU196629 QTY196628:QTY196629 QKC196628:QKC196629 QAG196628:QAG196629 PQK196628:PQK196629 PGO196628:PGO196629 OWS196628:OWS196629 OMW196628:OMW196629 ODA196628:ODA196629 NTE196628:NTE196629 NJI196628:NJI196629 MZM196628:MZM196629 MPQ196628:MPQ196629 MFU196628:MFU196629 LVY196628:LVY196629 LMC196628:LMC196629 LCG196628:LCG196629 KSK196628:KSK196629 KIO196628:KIO196629 JYS196628:JYS196629 JOW196628:JOW196629 JFA196628:JFA196629 IVE196628:IVE196629 ILI196628:ILI196629 IBM196628:IBM196629 HRQ196628:HRQ196629 HHU196628:HHU196629 GXY196628:GXY196629 GOC196628:GOC196629 GEG196628:GEG196629 FUK196628:FUK196629 FKO196628:FKO196629 FAS196628:FAS196629 EQW196628:EQW196629 EHA196628:EHA196629 DXE196628:DXE196629 DNI196628:DNI196629 DDM196628:DDM196629 CTQ196628:CTQ196629 CJU196628:CJU196629 BZY196628:BZY196629 BQC196628:BQC196629 BGG196628:BGG196629 AWK196628:AWK196629 AMO196628:AMO196629 ACS196628:ACS196629 SW196628:SW196629 JA196628:JA196629 E196628:E196629 WVM131092:WVM131093 WLQ131092:WLQ131093 WBU131092:WBU131093 VRY131092:VRY131093 VIC131092:VIC131093 UYG131092:UYG131093 UOK131092:UOK131093 UEO131092:UEO131093 TUS131092:TUS131093 TKW131092:TKW131093 TBA131092:TBA131093 SRE131092:SRE131093 SHI131092:SHI131093 RXM131092:RXM131093 RNQ131092:RNQ131093 RDU131092:RDU131093 QTY131092:QTY131093 QKC131092:QKC131093 QAG131092:QAG131093 PQK131092:PQK131093 PGO131092:PGO131093 OWS131092:OWS131093 OMW131092:OMW131093 ODA131092:ODA131093 NTE131092:NTE131093 NJI131092:NJI131093 MZM131092:MZM131093 MPQ131092:MPQ131093 MFU131092:MFU131093 LVY131092:LVY131093 LMC131092:LMC131093 LCG131092:LCG131093 KSK131092:KSK131093 KIO131092:KIO131093 JYS131092:JYS131093 JOW131092:JOW131093 JFA131092:JFA131093 IVE131092:IVE131093 ILI131092:ILI131093 IBM131092:IBM131093 HRQ131092:HRQ131093 HHU131092:HHU131093 GXY131092:GXY131093 GOC131092:GOC131093 GEG131092:GEG131093 FUK131092:FUK131093 FKO131092:FKO131093 FAS131092:FAS131093 EQW131092:EQW131093 EHA131092:EHA131093 DXE131092:DXE131093 DNI131092:DNI131093 DDM131092:DDM131093 CTQ131092:CTQ131093 CJU131092:CJU131093 BZY131092:BZY131093 BQC131092:BQC131093 BGG131092:BGG131093 AWK131092:AWK131093 AMO131092:AMO131093 ACS131092:ACS131093 SW131092:SW131093 JA131092:JA131093 E131092:E131093 WVM65556:WVM65557 WLQ65556:WLQ65557 WBU65556:WBU65557 VRY65556:VRY65557 VIC65556:VIC65557 UYG65556:UYG65557 UOK65556:UOK65557 UEO65556:UEO65557 TUS65556:TUS65557 TKW65556:TKW65557 TBA65556:TBA65557 SRE65556:SRE65557 SHI65556:SHI65557 RXM65556:RXM65557 RNQ65556:RNQ65557 RDU65556:RDU65557 QTY65556:QTY65557 QKC65556:QKC65557 QAG65556:QAG65557 PQK65556:PQK65557 PGO65556:PGO65557 OWS65556:OWS65557 OMW65556:OMW65557 ODA65556:ODA65557 NTE65556:NTE65557 NJI65556:NJI65557 MZM65556:MZM65557 MPQ65556:MPQ65557 MFU65556:MFU65557 LVY65556:LVY65557 LMC65556:LMC65557 LCG65556:LCG65557 KSK65556:KSK65557 KIO65556:KIO65557 JYS65556:JYS65557 JOW65556:JOW65557 JFA65556:JFA65557 IVE65556:IVE65557 ILI65556:ILI65557 IBM65556:IBM65557 HRQ65556:HRQ65557 HHU65556:HHU65557 GXY65556:GXY65557 GOC65556:GOC65557 GEG65556:GEG65557 FUK65556:FUK65557 FKO65556:FKO65557 FAS65556:FAS65557 EQW65556:EQW65557 EHA65556:EHA65557 DXE65556:DXE65557 DNI65556:DNI65557 DDM65556:DDM65557 CTQ65556:CTQ65557 CJU65556:CJU65557 BZY65556:BZY65557 BQC65556:BQC65557 BGG65556:BGG65557 AWK65556:AWK65557 AMO65556:AMO65557 ACS65556:ACS65557 SW65556:SW65557 JA65556:JA65557 E65556:E65557 WVM25:WVM26 WLQ25:WLQ26 WBU25:WBU26 VRY25:VRY26 VIC25:VIC26 UYG25:UYG26 UOK25:UOK26 UEO25:UEO26 TUS25:TUS26 TKW25:TKW26 TBA25:TBA26 SRE25:SRE26 SHI25:SHI26 RXM25:RXM26 RNQ25:RNQ26 RDU25:RDU26 QTY25:QTY26 QKC25:QKC26 QAG25:QAG26 PQK25:PQK26 PGO25:PGO26 OWS25:OWS26 OMW25:OMW26 ODA25:ODA26 NTE25:NTE26 NJI25:NJI26 MZM25:MZM26 MPQ25:MPQ26 MFU25:MFU26 LVY25:LVY26 LMC25:LMC26 LCG25:LCG26 KSK25:KSK26 KIO25:KIO26 JYS25:JYS26 JOW25:JOW26 JFA25:JFA26 IVE25:IVE26 ILI25:ILI26 IBM25:IBM26 HRQ25:HRQ26 HHU25:HHU26 GXY25:GXY26 GOC25:GOC26 GEG25:GEG26 FUK25:FUK26 FKO25:FKO26 FAS25:FAS26 EQW25:EQW26 EHA25:EHA26 DXE25:DXE26 DNI25:DNI26 DDM25:DDM26 CTQ25:CTQ26 CJU25:CJU26 BZY25:BZY26 BQC25:BQC26 BGG25:BGG26 AWK25:AWK26 AMO25:AMO26 ACS25:ACS26 SW25:SW26 JA25:JA26 E25:E26 WVM983051:WVM983052 WLQ983051:WLQ983052 WBU983051:WBU983052 VRY983051:VRY983052 VIC983051:VIC983052 UYG983051:UYG983052 UOK983051:UOK983052 UEO983051:UEO983052 TUS983051:TUS983052 TKW983051:TKW983052 TBA983051:TBA983052 SRE983051:SRE983052 SHI983051:SHI983052 RXM983051:RXM983052 RNQ983051:RNQ983052 RDU983051:RDU983052 QTY983051:QTY983052 QKC983051:QKC983052 QAG983051:QAG983052 PQK983051:PQK983052 PGO983051:PGO983052 OWS983051:OWS983052 OMW983051:OMW983052 ODA983051:ODA983052 NTE983051:NTE983052 NJI983051:NJI983052 MZM983051:MZM983052 MPQ983051:MPQ983052 MFU983051:MFU983052 LVY983051:LVY983052 LMC983051:LMC983052 LCG983051:LCG983052 KSK983051:KSK983052 KIO983051:KIO983052 JYS983051:JYS983052 JOW983051:JOW983052 JFA983051:JFA983052 IVE983051:IVE983052 ILI983051:ILI983052 IBM983051:IBM983052 HRQ983051:HRQ983052 HHU983051:HHU983052 GXY983051:GXY983052 GOC983051:GOC983052 GEG983051:GEG983052 FUK983051:FUK983052 FKO983051:FKO983052 FAS983051:FAS983052 EQW983051:EQW983052 EHA983051:EHA983052 DXE983051:DXE983052 DNI983051:DNI983052 DDM983051:DDM983052 CTQ983051:CTQ983052 CJU983051:CJU983052 BZY983051:BZY983052 BQC983051:BQC983052 BGG983051:BGG983052 AWK983051:AWK983052 AMO983051:AMO983052 ACS983051:ACS983052 SW983051:SW983052 JA983051:JA983052 E983051:E983052 WVM917515:WVM917516 WLQ917515:WLQ917516 WBU917515:WBU917516 VRY917515:VRY917516 VIC917515:VIC917516 UYG917515:UYG917516 UOK917515:UOK917516 UEO917515:UEO917516 TUS917515:TUS917516 TKW917515:TKW917516 TBA917515:TBA917516 SRE917515:SRE917516 SHI917515:SHI917516 RXM917515:RXM917516 RNQ917515:RNQ917516 RDU917515:RDU917516 QTY917515:QTY917516 QKC917515:QKC917516 QAG917515:QAG917516 PQK917515:PQK917516 PGO917515:PGO917516 OWS917515:OWS917516 OMW917515:OMW917516 ODA917515:ODA917516 NTE917515:NTE917516 NJI917515:NJI917516 MZM917515:MZM917516 MPQ917515:MPQ917516 MFU917515:MFU917516 LVY917515:LVY917516 LMC917515:LMC917516 LCG917515:LCG917516 KSK917515:KSK917516 KIO917515:KIO917516 JYS917515:JYS917516 JOW917515:JOW917516 JFA917515:JFA917516 IVE917515:IVE917516 ILI917515:ILI917516 IBM917515:IBM917516 HRQ917515:HRQ917516 HHU917515:HHU917516 GXY917515:GXY917516 GOC917515:GOC917516 GEG917515:GEG917516 FUK917515:FUK917516 FKO917515:FKO917516 FAS917515:FAS917516 EQW917515:EQW917516 EHA917515:EHA917516 DXE917515:DXE917516 DNI917515:DNI917516 DDM917515:DDM917516 CTQ917515:CTQ917516 CJU917515:CJU917516 BZY917515:BZY917516 BQC917515:BQC917516 BGG917515:BGG917516 AWK917515:AWK917516 AMO917515:AMO917516 ACS917515:ACS917516 SW917515:SW917516 JA917515:JA917516 E917515:E917516 WVM851979:WVM851980 WLQ851979:WLQ851980 WBU851979:WBU851980 VRY851979:VRY851980 VIC851979:VIC851980 UYG851979:UYG851980 UOK851979:UOK851980 UEO851979:UEO851980 TUS851979:TUS851980 TKW851979:TKW851980 TBA851979:TBA851980 SRE851979:SRE851980 SHI851979:SHI851980 RXM851979:RXM851980 RNQ851979:RNQ851980 RDU851979:RDU851980 QTY851979:QTY851980 QKC851979:QKC851980 QAG851979:QAG851980 PQK851979:PQK851980 PGO851979:PGO851980 OWS851979:OWS851980 OMW851979:OMW851980 ODA851979:ODA851980 NTE851979:NTE851980 NJI851979:NJI851980 MZM851979:MZM851980 MPQ851979:MPQ851980 MFU851979:MFU851980 LVY851979:LVY851980 LMC851979:LMC851980 LCG851979:LCG851980 KSK851979:KSK851980 KIO851979:KIO851980 JYS851979:JYS851980 JOW851979:JOW851980 JFA851979:JFA851980 IVE851979:IVE851980 ILI851979:ILI851980 IBM851979:IBM851980 HRQ851979:HRQ851980 HHU851979:HHU851980 GXY851979:GXY851980 GOC851979:GOC851980 GEG851979:GEG851980 FUK851979:FUK851980 FKO851979:FKO851980 FAS851979:FAS851980 EQW851979:EQW851980 EHA851979:EHA851980 DXE851979:DXE851980 DNI851979:DNI851980 DDM851979:DDM851980 CTQ851979:CTQ851980 CJU851979:CJU851980 BZY851979:BZY851980 BQC851979:BQC851980 BGG851979:BGG851980 AWK851979:AWK851980 AMO851979:AMO851980 ACS851979:ACS851980 SW851979:SW851980 JA851979:JA851980 E851979:E851980 WVM786443:WVM786444 WLQ786443:WLQ786444 WBU786443:WBU786444 VRY786443:VRY786444 VIC786443:VIC786444 UYG786443:UYG786444 UOK786443:UOK786444 UEO786443:UEO786444 TUS786443:TUS786444 TKW786443:TKW786444 TBA786443:TBA786444 SRE786443:SRE786444 SHI786443:SHI786444 RXM786443:RXM786444 RNQ786443:RNQ786444 RDU786443:RDU786444 QTY786443:QTY786444 QKC786443:QKC786444 QAG786443:QAG786444 PQK786443:PQK786444 PGO786443:PGO786444 OWS786443:OWS786444 OMW786443:OMW786444 ODA786443:ODA786444 NTE786443:NTE786444 NJI786443:NJI786444 MZM786443:MZM786444 MPQ786443:MPQ786444 MFU786443:MFU786444 LVY786443:LVY786444 LMC786443:LMC786444 LCG786443:LCG786444 KSK786443:KSK786444 KIO786443:KIO786444 JYS786443:JYS786444 JOW786443:JOW786444 JFA786443:JFA786444 IVE786443:IVE786444 ILI786443:ILI786444 IBM786443:IBM786444 HRQ786443:HRQ786444 HHU786443:HHU786444 GXY786443:GXY786444 GOC786443:GOC786444 GEG786443:GEG786444 FUK786443:FUK786444 FKO786443:FKO786444 FAS786443:FAS786444 EQW786443:EQW786444 EHA786443:EHA786444 DXE786443:DXE786444 DNI786443:DNI786444 DDM786443:DDM786444 CTQ786443:CTQ786444 CJU786443:CJU786444 BZY786443:BZY786444 BQC786443:BQC786444 BGG786443:BGG786444 AWK786443:AWK786444 AMO786443:AMO786444 ACS786443:ACS786444 SW786443:SW786444 JA786443:JA786444 E786443:E786444 WVM720907:WVM720908 WLQ720907:WLQ720908 WBU720907:WBU720908 VRY720907:VRY720908 VIC720907:VIC720908 UYG720907:UYG720908 UOK720907:UOK720908 UEO720907:UEO720908 TUS720907:TUS720908 TKW720907:TKW720908 TBA720907:TBA720908 SRE720907:SRE720908 SHI720907:SHI720908 RXM720907:RXM720908 RNQ720907:RNQ720908 RDU720907:RDU720908 QTY720907:QTY720908 QKC720907:QKC720908 QAG720907:QAG720908 PQK720907:PQK720908 PGO720907:PGO720908 OWS720907:OWS720908 OMW720907:OMW720908 ODA720907:ODA720908 NTE720907:NTE720908 NJI720907:NJI720908 MZM720907:MZM720908 MPQ720907:MPQ720908 MFU720907:MFU720908 LVY720907:LVY720908 LMC720907:LMC720908 LCG720907:LCG720908 KSK720907:KSK720908 KIO720907:KIO720908 JYS720907:JYS720908 JOW720907:JOW720908 JFA720907:JFA720908 IVE720907:IVE720908 ILI720907:ILI720908 IBM720907:IBM720908 HRQ720907:HRQ720908 HHU720907:HHU720908 GXY720907:GXY720908 GOC720907:GOC720908 GEG720907:GEG720908 FUK720907:FUK720908 FKO720907:FKO720908 FAS720907:FAS720908 EQW720907:EQW720908 EHA720907:EHA720908 DXE720907:DXE720908 DNI720907:DNI720908 DDM720907:DDM720908 CTQ720907:CTQ720908 CJU720907:CJU720908 BZY720907:BZY720908 BQC720907:BQC720908 BGG720907:BGG720908 AWK720907:AWK720908 AMO720907:AMO720908 ACS720907:ACS720908 SW720907:SW720908 JA720907:JA720908 E720907:E720908 WVM655371:WVM655372 WLQ655371:WLQ655372 WBU655371:WBU655372 VRY655371:VRY655372 VIC655371:VIC655372 UYG655371:UYG655372 UOK655371:UOK655372 UEO655371:UEO655372 TUS655371:TUS655372 TKW655371:TKW655372 TBA655371:TBA655372 SRE655371:SRE655372 SHI655371:SHI655372 RXM655371:RXM655372 RNQ655371:RNQ655372 RDU655371:RDU655372 QTY655371:QTY655372 QKC655371:QKC655372 QAG655371:QAG655372 PQK655371:PQK655372 PGO655371:PGO655372 OWS655371:OWS655372 OMW655371:OMW655372 ODA655371:ODA655372 NTE655371:NTE655372 NJI655371:NJI655372 MZM655371:MZM655372 MPQ655371:MPQ655372 MFU655371:MFU655372 LVY655371:LVY655372 LMC655371:LMC655372 LCG655371:LCG655372 KSK655371:KSK655372 KIO655371:KIO655372 JYS655371:JYS655372 JOW655371:JOW655372 JFA655371:JFA655372 IVE655371:IVE655372 ILI655371:ILI655372 IBM655371:IBM655372 HRQ655371:HRQ655372 HHU655371:HHU655372 GXY655371:GXY655372 GOC655371:GOC655372 GEG655371:GEG655372 FUK655371:FUK655372 FKO655371:FKO655372 FAS655371:FAS655372 EQW655371:EQW655372 EHA655371:EHA655372 DXE655371:DXE655372 DNI655371:DNI655372 DDM655371:DDM655372 CTQ655371:CTQ655372 CJU655371:CJU655372 BZY655371:BZY655372 BQC655371:BQC655372 BGG655371:BGG655372 AWK655371:AWK655372 AMO655371:AMO655372 ACS655371:ACS655372 SW655371:SW655372 JA655371:JA655372 E655371:E655372 WVM589835:WVM589836 WLQ589835:WLQ589836 WBU589835:WBU589836 VRY589835:VRY589836 VIC589835:VIC589836 UYG589835:UYG589836 UOK589835:UOK589836 UEO589835:UEO589836 TUS589835:TUS589836 TKW589835:TKW589836 TBA589835:TBA589836 SRE589835:SRE589836 SHI589835:SHI589836 RXM589835:RXM589836 RNQ589835:RNQ589836 RDU589835:RDU589836 QTY589835:QTY589836 QKC589835:QKC589836 QAG589835:QAG589836 PQK589835:PQK589836 PGO589835:PGO589836 OWS589835:OWS589836 OMW589835:OMW589836 ODA589835:ODA589836 NTE589835:NTE589836 NJI589835:NJI589836 MZM589835:MZM589836 MPQ589835:MPQ589836 MFU589835:MFU589836 LVY589835:LVY589836 LMC589835:LMC589836 LCG589835:LCG589836 KSK589835:KSK589836 KIO589835:KIO589836 JYS589835:JYS589836 JOW589835:JOW589836 JFA589835:JFA589836 IVE589835:IVE589836 ILI589835:ILI589836 IBM589835:IBM589836 HRQ589835:HRQ589836 HHU589835:HHU589836 GXY589835:GXY589836 GOC589835:GOC589836 GEG589835:GEG589836 FUK589835:FUK589836 FKO589835:FKO589836 FAS589835:FAS589836 EQW589835:EQW589836 EHA589835:EHA589836 DXE589835:DXE589836 DNI589835:DNI589836 DDM589835:DDM589836 CTQ589835:CTQ589836 CJU589835:CJU589836 BZY589835:BZY589836 BQC589835:BQC589836 BGG589835:BGG589836 AWK589835:AWK589836 AMO589835:AMO589836 ACS589835:ACS589836 SW589835:SW589836 JA589835:JA589836 E589835:E589836 WVM524299:WVM524300 WLQ524299:WLQ524300 WBU524299:WBU524300 VRY524299:VRY524300 VIC524299:VIC524300 UYG524299:UYG524300 UOK524299:UOK524300 UEO524299:UEO524300 TUS524299:TUS524300 TKW524299:TKW524300 TBA524299:TBA524300 SRE524299:SRE524300 SHI524299:SHI524300 RXM524299:RXM524300 RNQ524299:RNQ524300 RDU524299:RDU524300 QTY524299:QTY524300 QKC524299:QKC524300 QAG524299:QAG524300 PQK524299:PQK524300 PGO524299:PGO524300 OWS524299:OWS524300 OMW524299:OMW524300 ODA524299:ODA524300 NTE524299:NTE524300 NJI524299:NJI524300 MZM524299:MZM524300 MPQ524299:MPQ524300 MFU524299:MFU524300 LVY524299:LVY524300 LMC524299:LMC524300 LCG524299:LCG524300 KSK524299:KSK524300 KIO524299:KIO524300 JYS524299:JYS524300 JOW524299:JOW524300 JFA524299:JFA524300 IVE524299:IVE524300 ILI524299:ILI524300 IBM524299:IBM524300 HRQ524299:HRQ524300 HHU524299:HHU524300 GXY524299:GXY524300 GOC524299:GOC524300 GEG524299:GEG524300 FUK524299:FUK524300 FKO524299:FKO524300 FAS524299:FAS524300 EQW524299:EQW524300 EHA524299:EHA524300 DXE524299:DXE524300 DNI524299:DNI524300 DDM524299:DDM524300 CTQ524299:CTQ524300 CJU524299:CJU524300 BZY524299:BZY524300 BQC524299:BQC524300 BGG524299:BGG524300 AWK524299:AWK524300 AMO524299:AMO524300 ACS524299:ACS524300 SW524299:SW524300 JA524299:JA524300 E524299:E524300 WVM458763:WVM458764 WLQ458763:WLQ458764 WBU458763:WBU458764 VRY458763:VRY458764 VIC458763:VIC458764 UYG458763:UYG458764 UOK458763:UOK458764 UEO458763:UEO458764 TUS458763:TUS458764 TKW458763:TKW458764 TBA458763:TBA458764 SRE458763:SRE458764 SHI458763:SHI458764 RXM458763:RXM458764 RNQ458763:RNQ458764 RDU458763:RDU458764 QTY458763:QTY458764 QKC458763:QKC458764 QAG458763:QAG458764 PQK458763:PQK458764 PGO458763:PGO458764 OWS458763:OWS458764 OMW458763:OMW458764 ODA458763:ODA458764 NTE458763:NTE458764 NJI458763:NJI458764 MZM458763:MZM458764 MPQ458763:MPQ458764 MFU458763:MFU458764 LVY458763:LVY458764 LMC458763:LMC458764 LCG458763:LCG458764 KSK458763:KSK458764 KIO458763:KIO458764 JYS458763:JYS458764 JOW458763:JOW458764 JFA458763:JFA458764 IVE458763:IVE458764 ILI458763:ILI458764 IBM458763:IBM458764 HRQ458763:HRQ458764 HHU458763:HHU458764 GXY458763:GXY458764 GOC458763:GOC458764 GEG458763:GEG458764 FUK458763:FUK458764 FKO458763:FKO458764 FAS458763:FAS458764 EQW458763:EQW458764 EHA458763:EHA458764 DXE458763:DXE458764 DNI458763:DNI458764 DDM458763:DDM458764 CTQ458763:CTQ458764 CJU458763:CJU458764 BZY458763:BZY458764 BQC458763:BQC458764 BGG458763:BGG458764 AWK458763:AWK458764 AMO458763:AMO458764 ACS458763:ACS458764 SW458763:SW458764 JA458763:JA458764 E458763:E458764 WVM393227:WVM393228 WLQ393227:WLQ393228 WBU393227:WBU393228 VRY393227:VRY393228 VIC393227:VIC393228 UYG393227:UYG393228 UOK393227:UOK393228 UEO393227:UEO393228 TUS393227:TUS393228 TKW393227:TKW393228 TBA393227:TBA393228 SRE393227:SRE393228 SHI393227:SHI393228 RXM393227:RXM393228 RNQ393227:RNQ393228 RDU393227:RDU393228 QTY393227:QTY393228 QKC393227:QKC393228 QAG393227:QAG393228 PQK393227:PQK393228 PGO393227:PGO393228 OWS393227:OWS393228 OMW393227:OMW393228 ODA393227:ODA393228 NTE393227:NTE393228 NJI393227:NJI393228 MZM393227:MZM393228 MPQ393227:MPQ393228 MFU393227:MFU393228 LVY393227:LVY393228 LMC393227:LMC393228 LCG393227:LCG393228 KSK393227:KSK393228 KIO393227:KIO393228 JYS393227:JYS393228 JOW393227:JOW393228 JFA393227:JFA393228 IVE393227:IVE393228 ILI393227:ILI393228 IBM393227:IBM393228 HRQ393227:HRQ393228 HHU393227:HHU393228 GXY393227:GXY393228 GOC393227:GOC393228 GEG393227:GEG393228 FUK393227:FUK393228 FKO393227:FKO393228 FAS393227:FAS393228 EQW393227:EQW393228 EHA393227:EHA393228 DXE393227:DXE393228 DNI393227:DNI393228 DDM393227:DDM393228 CTQ393227:CTQ393228 CJU393227:CJU393228 BZY393227:BZY393228 BQC393227:BQC393228 BGG393227:BGG393228 AWK393227:AWK393228 AMO393227:AMO393228 ACS393227:ACS393228 SW393227:SW393228 JA393227:JA393228 E393227:E393228 WVM327691:WVM327692 WLQ327691:WLQ327692 WBU327691:WBU327692 VRY327691:VRY327692 VIC327691:VIC327692 UYG327691:UYG327692 UOK327691:UOK327692 UEO327691:UEO327692 TUS327691:TUS327692 TKW327691:TKW327692 TBA327691:TBA327692 SRE327691:SRE327692 SHI327691:SHI327692 RXM327691:RXM327692 RNQ327691:RNQ327692 RDU327691:RDU327692 QTY327691:QTY327692 QKC327691:QKC327692 QAG327691:QAG327692 PQK327691:PQK327692 PGO327691:PGO327692 OWS327691:OWS327692 OMW327691:OMW327692 ODA327691:ODA327692 NTE327691:NTE327692 NJI327691:NJI327692 MZM327691:MZM327692 MPQ327691:MPQ327692 MFU327691:MFU327692 LVY327691:LVY327692 LMC327691:LMC327692 LCG327691:LCG327692 KSK327691:KSK327692 KIO327691:KIO327692 JYS327691:JYS327692 JOW327691:JOW327692 JFA327691:JFA327692 IVE327691:IVE327692 ILI327691:ILI327692 IBM327691:IBM327692 HRQ327691:HRQ327692 HHU327691:HHU327692 GXY327691:GXY327692 GOC327691:GOC327692 GEG327691:GEG327692 FUK327691:FUK327692 FKO327691:FKO327692 FAS327691:FAS327692 EQW327691:EQW327692 EHA327691:EHA327692 DXE327691:DXE327692 DNI327691:DNI327692 DDM327691:DDM327692 CTQ327691:CTQ327692 CJU327691:CJU327692 BZY327691:BZY327692 BQC327691:BQC327692 BGG327691:BGG327692 AWK327691:AWK327692 AMO327691:AMO327692 ACS327691:ACS327692 SW327691:SW327692 JA327691:JA327692 E327691:E327692 WVM262155:WVM262156 WLQ262155:WLQ262156 WBU262155:WBU262156 VRY262155:VRY262156 VIC262155:VIC262156 UYG262155:UYG262156 UOK262155:UOK262156 UEO262155:UEO262156 TUS262155:TUS262156 TKW262155:TKW262156 TBA262155:TBA262156 SRE262155:SRE262156 SHI262155:SHI262156 RXM262155:RXM262156 RNQ262155:RNQ262156 RDU262155:RDU262156 QTY262155:QTY262156 QKC262155:QKC262156 QAG262155:QAG262156 PQK262155:PQK262156 PGO262155:PGO262156 OWS262155:OWS262156 OMW262155:OMW262156 ODA262155:ODA262156 NTE262155:NTE262156 NJI262155:NJI262156 MZM262155:MZM262156 MPQ262155:MPQ262156 MFU262155:MFU262156 LVY262155:LVY262156 LMC262155:LMC262156 LCG262155:LCG262156 KSK262155:KSK262156 KIO262155:KIO262156 JYS262155:JYS262156 JOW262155:JOW262156 JFA262155:JFA262156 IVE262155:IVE262156 ILI262155:ILI262156 IBM262155:IBM262156 HRQ262155:HRQ262156 HHU262155:HHU262156 GXY262155:GXY262156 GOC262155:GOC262156 GEG262155:GEG262156 FUK262155:FUK262156 FKO262155:FKO262156 FAS262155:FAS262156 EQW262155:EQW262156 EHA262155:EHA262156 DXE262155:DXE262156 DNI262155:DNI262156 DDM262155:DDM262156 CTQ262155:CTQ262156 CJU262155:CJU262156 BZY262155:BZY262156 BQC262155:BQC262156 BGG262155:BGG262156 AWK262155:AWK262156 AMO262155:AMO262156 ACS262155:ACS262156 SW262155:SW262156 JA262155:JA262156 E262155:E262156 WVM196619:WVM196620 WLQ196619:WLQ196620 WBU196619:WBU196620 VRY196619:VRY196620 VIC196619:VIC196620 UYG196619:UYG196620 UOK196619:UOK196620 UEO196619:UEO196620 TUS196619:TUS196620 TKW196619:TKW196620 TBA196619:TBA196620 SRE196619:SRE196620 SHI196619:SHI196620 RXM196619:RXM196620 RNQ196619:RNQ196620 RDU196619:RDU196620 QTY196619:QTY196620 QKC196619:QKC196620 QAG196619:QAG196620 PQK196619:PQK196620 PGO196619:PGO196620 OWS196619:OWS196620 OMW196619:OMW196620 ODA196619:ODA196620 NTE196619:NTE196620 NJI196619:NJI196620 MZM196619:MZM196620 MPQ196619:MPQ196620 MFU196619:MFU196620 LVY196619:LVY196620 LMC196619:LMC196620 LCG196619:LCG196620 KSK196619:KSK196620 KIO196619:KIO196620 JYS196619:JYS196620 JOW196619:JOW196620 JFA196619:JFA196620 IVE196619:IVE196620 ILI196619:ILI196620 IBM196619:IBM196620 HRQ196619:HRQ196620 HHU196619:HHU196620 GXY196619:GXY196620 GOC196619:GOC196620 GEG196619:GEG196620 FUK196619:FUK196620 FKO196619:FKO196620 FAS196619:FAS196620 EQW196619:EQW196620 EHA196619:EHA196620 DXE196619:DXE196620 DNI196619:DNI196620 DDM196619:DDM196620 CTQ196619:CTQ196620 CJU196619:CJU196620 BZY196619:BZY196620 BQC196619:BQC196620 BGG196619:BGG196620 AWK196619:AWK196620 AMO196619:AMO196620 ACS196619:ACS196620 SW196619:SW196620 JA196619:JA196620 E196619:E196620 WVM131083:WVM131084 WLQ131083:WLQ131084 WBU131083:WBU131084 VRY131083:VRY131084 VIC131083:VIC131084 UYG131083:UYG131084 UOK131083:UOK131084 UEO131083:UEO131084 TUS131083:TUS131084 TKW131083:TKW131084 TBA131083:TBA131084 SRE131083:SRE131084 SHI131083:SHI131084 RXM131083:RXM131084 RNQ131083:RNQ131084 RDU131083:RDU131084 QTY131083:QTY131084 QKC131083:QKC131084 QAG131083:QAG131084 PQK131083:PQK131084 PGO131083:PGO131084 OWS131083:OWS131084 OMW131083:OMW131084 ODA131083:ODA131084 NTE131083:NTE131084 NJI131083:NJI131084 MZM131083:MZM131084 MPQ131083:MPQ131084 MFU131083:MFU131084 LVY131083:LVY131084 LMC131083:LMC131084 LCG131083:LCG131084 KSK131083:KSK131084 KIO131083:KIO131084 JYS131083:JYS131084 JOW131083:JOW131084 JFA131083:JFA131084 IVE131083:IVE131084 ILI131083:ILI131084 IBM131083:IBM131084 HRQ131083:HRQ131084 HHU131083:HHU131084 GXY131083:GXY131084 GOC131083:GOC131084 GEG131083:GEG131084 FUK131083:FUK131084 FKO131083:FKO131084 FAS131083:FAS131084 EQW131083:EQW131084 EHA131083:EHA131084 DXE131083:DXE131084 DNI131083:DNI131084 DDM131083:DDM131084 CTQ131083:CTQ131084 CJU131083:CJU131084 BZY131083:BZY131084 BQC131083:BQC131084 BGG131083:BGG131084 AWK131083:AWK131084 AMO131083:AMO131084 ACS131083:ACS131084 SW131083:SW131084 JA131083:JA131084 E131083:E131084 WVM65547:WVM65548 WLQ65547:WLQ65548 WBU65547:WBU65548 VRY65547:VRY65548 VIC65547:VIC65548 UYG65547:UYG65548 UOK65547:UOK65548 UEO65547:UEO65548 TUS65547:TUS65548 TKW65547:TKW65548 TBA65547:TBA65548 SRE65547:SRE65548 SHI65547:SHI65548 RXM65547:RXM65548 RNQ65547:RNQ65548 RDU65547:RDU65548 QTY65547:QTY65548 QKC65547:QKC65548 QAG65547:QAG65548 PQK65547:PQK65548 PGO65547:PGO65548 OWS65547:OWS65548 OMW65547:OMW65548 ODA65547:ODA65548 NTE65547:NTE65548 NJI65547:NJI65548 MZM65547:MZM65548 MPQ65547:MPQ65548 MFU65547:MFU65548 LVY65547:LVY65548 LMC65547:LMC65548 LCG65547:LCG65548 KSK65547:KSK65548 KIO65547:KIO65548 JYS65547:JYS65548 JOW65547:JOW65548 JFA65547:JFA65548 IVE65547:IVE65548 ILI65547:ILI65548 IBM65547:IBM65548 HRQ65547:HRQ65548 HHU65547:HHU65548 GXY65547:GXY65548 GOC65547:GOC65548 GEG65547:GEG65548 FUK65547:FUK65548 FKO65547:FKO65548 FAS65547:FAS65548 EQW65547:EQW65548 EHA65547:EHA65548 DXE65547:DXE65548 DNI65547:DNI65548 DDM65547:DDM65548 CTQ65547:CTQ65548 CJU65547:CJU65548 BZY65547:BZY65548 BQC65547:BQC65548 BGG65547:BGG65548 AWK65547:AWK65548 AMO65547:AMO65548 ACS65547:ACS65548 SW65547:SW65548 JA65547:JA65548 WVM16:WVM17 WLQ16:WLQ17 WBU16:WBU17 VRY16:VRY17 VIC16:VIC17 UYG16:UYG17 UOK16:UOK17 UEO16:UEO17 TUS16:TUS17 TKW16:TKW17 TBA16:TBA17 SRE16:SRE17 SHI16:SHI17 RXM16:RXM17 RNQ16:RNQ17 RDU16:RDU17 QTY16:QTY17 QKC16:QKC17 QAG16:QAG17 PQK16:PQK17 PGO16:PGO17 OWS16:OWS17 OMW16:OMW17 ODA16:ODA17 NTE16:NTE17 NJI16:NJI17 MZM16:MZM17 MPQ16:MPQ17 MFU16:MFU17 LVY16:LVY17 LMC16:LMC17 LCG16:LCG17 KSK16:KSK17 KIO16:KIO17 JYS16:JYS17 JOW16:JOW17 JFA16:JFA17 IVE16:IVE17 ILI16:ILI17 IBM16:IBM17 HRQ16:HRQ17 HHU16:HHU17 GXY16:GXY17 GOC16:GOC17 GEG16:GEG17 FUK16:FUK17 FKO16:FKO17 FAS16:FAS17 EQW16:EQW17 EHA16:EHA17 DXE16:DXE17 DNI16:DNI17 DDM16:DDM17 CTQ16:CTQ17 CJU16:CJU17 BZY16:BZY17 BQC16:BQC17 BGG16:BGG17 AWK16:AWK17 AMO16:AMO17 ACS16:ACS17 SW16:SW17 JA16:JA17 E16:E17">
      <formula1>$G$53:$G$143</formula1>
    </dataValidation>
    <dataValidation type="list" errorStyle="warning" allowBlank="1" showInputMessage="1" showErrorMessage="1" errorTitle="Factor" error="This factor is not included in the drop-down list. Is this the factor you want to use?" sqref="G65552:G65554 WVO983060:WVO983061 WLS983060:WLS983061 WBW983060:WBW983061 VSA983060:VSA983061 VIE983060:VIE983061 UYI983060:UYI983061 UOM983060:UOM983061 UEQ983060:UEQ983061 TUU983060:TUU983061 TKY983060:TKY983061 TBC983060:TBC983061 SRG983060:SRG983061 SHK983060:SHK983061 RXO983060:RXO983061 RNS983060:RNS983061 RDW983060:RDW983061 QUA983060:QUA983061 QKE983060:QKE983061 QAI983060:QAI983061 PQM983060:PQM983061 PGQ983060:PGQ983061 OWU983060:OWU983061 OMY983060:OMY983061 ODC983060:ODC983061 NTG983060:NTG983061 NJK983060:NJK983061 MZO983060:MZO983061 MPS983060:MPS983061 MFW983060:MFW983061 LWA983060:LWA983061 LME983060:LME983061 LCI983060:LCI983061 KSM983060:KSM983061 KIQ983060:KIQ983061 JYU983060:JYU983061 JOY983060:JOY983061 JFC983060:JFC983061 IVG983060:IVG983061 ILK983060:ILK983061 IBO983060:IBO983061 HRS983060:HRS983061 HHW983060:HHW983061 GYA983060:GYA983061 GOE983060:GOE983061 GEI983060:GEI983061 FUM983060:FUM983061 FKQ983060:FKQ983061 FAU983060:FAU983061 EQY983060:EQY983061 EHC983060:EHC983061 DXG983060:DXG983061 DNK983060:DNK983061 DDO983060:DDO983061 CTS983060:CTS983061 CJW983060:CJW983061 CAA983060:CAA983061 BQE983060:BQE983061 BGI983060:BGI983061 AWM983060:AWM983061 AMQ983060:AMQ983061 ACU983060:ACU983061 SY983060:SY983061 JC983060:JC983061 G983060:G983061 WVO917524:WVO917525 WLS917524:WLS917525 WBW917524:WBW917525 VSA917524:VSA917525 VIE917524:VIE917525 UYI917524:UYI917525 UOM917524:UOM917525 UEQ917524:UEQ917525 TUU917524:TUU917525 TKY917524:TKY917525 TBC917524:TBC917525 SRG917524:SRG917525 SHK917524:SHK917525 RXO917524:RXO917525 RNS917524:RNS917525 RDW917524:RDW917525 QUA917524:QUA917525 QKE917524:QKE917525 QAI917524:QAI917525 PQM917524:PQM917525 PGQ917524:PGQ917525 OWU917524:OWU917525 OMY917524:OMY917525 ODC917524:ODC917525 NTG917524:NTG917525 NJK917524:NJK917525 MZO917524:MZO917525 MPS917524:MPS917525 MFW917524:MFW917525 LWA917524:LWA917525 LME917524:LME917525 LCI917524:LCI917525 KSM917524:KSM917525 KIQ917524:KIQ917525 JYU917524:JYU917525 JOY917524:JOY917525 JFC917524:JFC917525 IVG917524:IVG917525 ILK917524:ILK917525 IBO917524:IBO917525 HRS917524:HRS917525 HHW917524:HHW917525 GYA917524:GYA917525 GOE917524:GOE917525 GEI917524:GEI917525 FUM917524:FUM917525 FKQ917524:FKQ917525 FAU917524:FAU917525 EQY917524:EQY917525 EHC917524:EHC917525 DXG917524:DXG917525 DNK917524:DNK917525 DDO917524:DDO917525 CTS917524:CTS917525 CJW917524:CJW917525 CAA917524:CAA917525 BQE917524:BQE917525 BGI917524:BGI917525 AWM917524:AWM917525 AMQ917524:AMQ917525 ACU917524:ACU917525 SY917524:SY917525 JC917524:JC917525 G917524:G917525 WVO851988:WVO851989 WLS851988:WLS851989 WBW851988:WBW851989 VSA851988:VSA851989 VIE851988:VIE851989 UYI851988:UYI851989 UOM851988:UOM851989 UEQ851988:UEQ851989 TUU851988:TUU851989 TKY851988:TKY851989 TBC851988:TBC851989 SRG851988:SRG851989 SHK851988:SHK851989 RXO851988:RXO851989 RNS851988:RNS851989 RDW851988:RDW851989 QUA851988:QUA851989 QKE851988:QKE851989 QAI851988:QAI851989 PQM851988:PQM851989 PGQ851988:PGQ851989 OWU851988:OWU851989 OMY851988:OMY851989 ODC851988:ODC851989 NTG851988:NTG851989 NJK851988:NJK851989 MZO851988:MZO851989 MPS851988:MPS851989 MFW851988:MFW851989 LWA851988:LWA851989 LME851988:LME851989 LCI851988:LCI851989 KSM851988:KSM851989 KIQ851988:KIQ851989 JYU851988:JYU851989 JOY851988:JOY851989 JFC851988:JFC851989 IVG851988:IVG851989 ILK851988:ILK851989 IBO851988:IBO851989 HRS851988:HRS851989 HHW851988:HHW851989 GYA851988:GYA851989 GOE851988:GOE851989 GEI851988:GEI851989 FUM851988:FUM851989 FKQ851988:FKQ851989 FAU851988:FAU851989 EQY851988:EQY851989 EHC851988:EHC851989 DXG851988:DXG851989 DNK851988:DNK851989 DDO851988:DDO851989 CTS851988:CTS851989 CJW851988:CJW851989 CAA851988:CAA851989 BQE851988:BQE851989 BGI851988:BGI851989 AWM851988:AWM851989 AMQ851988:AMQ851989 ACU851988:ACU851989 SY851988:SY851989 JC851988:JC851989 G851988:G851989 WVO786452:WVO786453 WLS786452:WLS786453 WBW786452:WBW786453 VSA786452:VSA786453 VIE786452:VIE786453 UYI786452:UYI786453 UOM786452:UOM786453 UEQ786452:UEQ786453 TUU786452:TUU786453 TKY786452:TKY786453 TBC786452:TBC786453 SRG786452:SRG786453 SHK786452:SHK786453 RXO786452:RXO786453 RNS786452:RNS786453 RDW786452:RDW786453 QUA786452:QUA786453 QKE786452:QKE786453 QAI786452:QAI786453 PQM786452:PQM786453 PGQ786452:PGQ786453 OWU786452:OWU786453 OMY786452:OMY786453 ODC786452:ODC786453 NTG786452:NTG786453 NJK786452:NJK786453 MZO786452:MZO786453 MPS786452:MPS786453 MFW786452:MFW786453 LWA786452:LWA786453 LME786452:LME786453 LCI786452:LCI786453 KSM786452:KSM786453 KIQ786452:KIQ786453 JYU786452:JYU786453 JOY786452:JOY786453 JFC786452:JFC786453 IVG786452:IVG786453 ILK786452:ILK786453 IBO786452:IBO786453 HRS786452:HRS786453 HHW786452:HHW786453 GYA786452:GYA786453 GOE786452:GOE786453 GEI786452:GEI786453 FUM786452:FUM786453 FKQ786452:FKQ786453 FAU786452:FAU786453 EQY786452:EQY786453 EHC786452:EHC786453 DXG786452:DXG786453 DNK786452:DNK786453 DDO786452:DDO786453 CTS786452:CTS786453 CJW786452:CJW786453 CAA786452:CAA786453 BQE786452:BQE786453 BGI786452:BGI786453 AWM786452:AWM786453 AMQ786452:AMQ786453 ACU786452:ACU786453 SY786452:SY786453 JC786452:JC786453 G786452:G786453 WVO720916:WVO720917 WLS720916:WLS720917 WBW720916:WBW720917 VSA720916:VSA720917 VIE720916:VIE720917 UYI720916:UYI720917 UOM720916:UOM720917 UEQ720916:UEQ720917 TUU720916:TUU720917 TKY720916:TKY720917 TBC720916:TBC720917 SRG720916:SRG720917 SHK720916:SHK720917 RXO720916:RXO720917 RNS720916:RNS720917 RDW720916:RDW720917 QUA720916:QUA720917 QKE720916:QKE720917 QAI720916:QAI720917 PQM720916:PQM720917 PGQ720916:PGQ720917 OWU720916:OWU720917 OMY720916:OMY720917 ODC720916:ODC720917 NTG720916:NTG720917 NJK720916:NJK720917 MZO720916:MZO720917 MPS720916:MPS720917 MFW720916:MFW720917 LWA720916:LWA720917 LME720916:LME720917 LCI720916:LCI720917 KSM720916:KSM720917 KIQ720916:KIQ720917 JYU720916:JYU720917 JOY720916:JOY720917 JFC720916:JFC720917 IVG720916:IVG720917 ILK720916:ILK720917 IBO720916:IBO720917 HRS720916:HRS720917 HHW720916:HHW720917 GYA720916:GYA720917 GOE720916:GOE720917 GEI720916:GEI720917 FUM720916:FUM720917 FKQ720916:FKQ720917 FAU720916:FAU720917 EQY720916:EQY720917 EHC720916:EHC720917 DXG720916:DXG720917 DNK720916:DNK720917 DDO720916:DDO720917 CTS720916:CTS720917 CJW720916:CJW720917 CAA720916:CAA720917 BQE720916:BQE720917 BGI720916:BGI720917 AWM720916:AWM720917 AMQ720916:AMQ720917 ACU720916:ACU720917 SY720916:SY720917 JC720916:JC720917 G720916:G720917 WVO655380:WVO655381 WLS655380:WLS655381 WBW655380:WBW655381 VSA655380:VSA655381 VIE655380:VIE655381 UYI655380:UYI655381 UOM655380:UOM655381 UEQ655380:UEQ655381 TUU655380:TUU655381 TKY655380:TKY655381 TBC655380:TBC655381 SRG655380:SRG655381 SHK655380:SHK655381 RXO655380:RXO655381 RNS655380:RNS655381 RDW655380:RDW655381 QUA655380:QUA655381 QKE655380:QKE655381 QAI655380:QAI655381 PQM655380:PQM655381 PGQ655380:PGQ655381 OWU655380:OWU655381 OMY655380:OMY655381 ODC655380:ODC655381 NTG655380:NTG655381 NJK655380:NJK655381 MZO655380:MZO655381 MPS655380:MPS655381 MFW655380:MFW655381 LWA655380:LWA655381 LME655380:LME655381 LCI655380:LCI655381 KSM655380:KSM655381 KIQ655380:KIQ655381 JYU655380:JYU655381 JOY655380:JOY655381 JFC655380:JFC655381 IVG655380:IVG655381 ILK655380:ILK655381 IBO655380:IBO655381 HRS655380:HRS655381 HHW655380:HHW655381 GYA655380:GYA655381 GOE655380:GOE655381 GEI655380:GEI655381 FUM655380:FUM655381 FKQ655380:FKQ655381 FAU655380:FAU655381 EQY655380:EQY655381 EHC655380:EHC655381 DXG655380:DXG655381 DNK655380:DNK655381 DDO655380:DDO655381 CTS655380:CTS655381 CJW655380:CJW655381 CAA655380:CAA655381 BQE655380:BQE655381 BGI655380:BGI655381 AWM655380:AWM655381 AMQ655380:AMQ655381 ACU655380:ACU655381 SY655380:SY655381 JC655380:JC655381 G655380:G655381 WVO589844:WVO589845 WLS589844:WLS589845 WBW589844:WBW589845 VSA589844:VSA589845 VIE589844:VIE589845 UYI589844:UYI589845 UOM589844:UOM589845 UEQ589844:UEQ589845 TUU589844:TUU589845 TKY589844:TKY589845 TBC589844:TBC589845 SRG589844:SRG589845 SHK589844:SHK589845 RXO589844:RXO589845 RNS589844:RNS589845 RDW589844:RDW589845 QUA589844:QUA589845 QKE589844:QKE589845 QAI589844:QAI589845 PQM589844:PQM589845 PGQ589844:PGQ589845 OWU589844:OWU589845 OMY589844:OMY589845 ODC589844:ODC589845 NTG589844:NTG589845 NJK589844:NJK589845 MZO589844:MZO589845 MPS589844:MPS589845 MFW589844:MFW589845 LWA589844:LWA589845 LME589844:LME589845 LCI589844:LCI589845 KSM589844:KSM589845 KIQ589844:KIQ589845 JYU589844:JYU589845 JOY589844:JOY589845 JFC589844:JFC589845 IVG589844:IVG589845 ILK589844:ILK589845 IBO589844:IBO589845 HRS589844:HRS589845 HHW589844:HHW589845 GYA589844:GYA589845 GOE589844:GOE589845 GEI589844:GEI589845 FUM589844:FUM589845 FKQ589844:FKQ589845 FAU589844:FAU589845 EQY589844:EQY589845 EHC589844:EHC589845 DXG589844:DXG589845 DNK589844:DNK589845 DDO589844:DDO589845 CTS589844:CTS589845 CJW589844:CJW589845 CAA589844:CAA589845 BQE589844:BQE589845 BGI589844:BGI589845 AWM589844:AWM589845 AMQ589844:AMQ589845 ACU589844:ACU589845 SY589844:SY589845 JC589844:JC589845 G589844:G589845 WVO524308:WVO524309 WLS524308:WLS524309 WBW524308:WBW524309 VSA524308:VSA524309 VIE524308:VIE524309 UYI524308:UYI524309 UOM524308:UOM524309 UEQ524308:UEQ524309 TUU524308:TUU524309 TKY524308:TKY524309 TBC524308:TBC524309 SRG524308:SRG524309 SHK524308:SHK524309 RXO524308:RXO524309 RNS524308:RNS524309 RDW524308:RDW524309 QUA524308:QUA524309 QKE524308:QKE524309 QAI524308:QAI524309 PQM524308:PQM524309 PGQ524308:PGQ524309 OWU524308:OWU524309 OMY524308:OMY524309 ODC524308:ODC524309 NTG524308:NTG524309 NJK524308:NJK524309 MZO524308:MZO524309 MPS524308:MPS524309 MFW524308:MFW524309 LWA524308:LWA524309 LME524308:LME524309 LCI524308:LCI524309 KSM524308:KSM524309 KIQ524308:KIQ524309 JYU524308:JYU524309 JOY524308:JOY524309 JFC524308:JFC524309 IVG524308:IVG524309 ILK524308:ILK524309 IBO524308:IBO524309 HRS524308:HRS524309 HHW524308:HHW524309 GYA524308:GYA524309 GOE524308:GOE524309 GEI524308:GEI524309 FUM524308:FUM524309 FKQ524308:FKQ524309 FAU524308:FAU524309 EQY524308:EQY524309 EHC524308:EHC524309 DXG524308:DXG524309 DNK524308:DNK524309 DDO524308:DDO524309 CTS524308:CTS524309 CJW524308:CJW524309 CAA524308:CAA524309 BQE524308:BQE524309 BGI524308:BGI524309 AWM524308:AWM524309 AMQ524308:AMQ524309 ACU524308:ACU524309 SY524308:SY524309 JC524308:JC524309 G524308:G524309 WVO458772:WVO458773 WLS458772:WLS458773 WBW458772:WBW458773 VSA458772:VSA458773 VIE458772:VIE458773 UYI458772:UYI458773 UOM458772:UOM458773 UEQ458772:UEQ458773 TUU458772:TUU458773 TKY458772:TKY458773 TBC458772:TBC458773 SRG458772:SRG458773 SHK458772:SHK458773 RXO458772:RXO458773 RNS458772:RNS458773 RDW458772:RDW458773 QUA458772:QUA458773 QKE458772:QKE458773 QAI458772:QAI458773 PQM458772:PQM458773 PGQ458772:PGQ458773 OWU458772:OWU458773 OMY458772:OMY458773 ODC458772:ODC458773 NTG458772:NTG458773 NJK458772:NJK458773 MZO458772:MZO458773 MPS458772:MPS458773 MFW458772:MFW458773 LWA458772:LWA458773 LME458772:LME458773 LCI458772:LCI458773 KSM458772:KSM458773 KIQ458772:KIQ458773 JYU458772:JYU458773 JOY458772:JOY458773 JFC458772:JFC458773 IVG458772:IVG458773 ILK458772:ILK458773 IBO458772:IBO458773 HRS458772:HRS458773 HHW458772:HHW458773 GYA458772:GYA458773 GOE458772:GOE458773 GEI458772:GEI458773 FUM458772:FUM458773 FKQ458772:FKQ458773 FAU458772:FAU458773 EQY458772:EQY458773 EHC458772:EHC458773 DXG458772:DXG458773 DNK458772:DNK458773 DDO458772:DDO458773 CTS458772:CTS458773 CJW458772:CJW458773 CAA458772:CAA458773 BQE458772:BQE458773 BGI458772:BGI458773 AWM458772:AWM458773 AMQ458772:AMQ458773 ACU458772:ACU458773 SY458772:SY458773 JC458772:JC458773 G458772:G458773 WVO393236:WVO393237 WLS393236:WLS393237 WBW393236:WBW393237 VSA393236:VSA393237 VIE393236:VIE393237 UYI393236:UYI393237 UOM393236:UOM393237 UEQ393236:UEQ393237 TUU393236:TUU393237 TKY393236:TKY393237 TBC393236:TBC393237 SRG393236:SRG393237 SHK393236:SHK393237 RXO393236:RXO393237 RNS393236:RNS393237 RDW393236:RDW393237 QUA393236:QUA393237 QKE393236:QKE393237 QAI393236:QAI393237 PQM393236:PQM393237 PGQ393236:PGQ393237 OWU393236:OWU393237 OMY393236:OMY393237 ODC393236:ODC393237 NTG393236:NTG393237 NJK393236:NJK393237 MZO393236:MZO393237 MPS393236:MPS393237 MFW393236:MFW393237 LWA393236:LWA393237 LME393236:LME393237 LCI393236:LCI393237 KSM393236:KSM393237 KIQ393236:KIQ393237 JYU393236:JYU393237 JOY393236:JOY393237 JFC393236:JFC393237 IVG393236:IVG393237 ILK393236:ILK393237 IBO393236:IBO393237 HRS393236:HRS393237 HHW393236:HHW393237 GYA393236:GYA393237 GOE393236:GOE393237 GEI393236:GEI393237 FUM393236:FUM393237 FKQ393236:FKQ393237 FAU393236:FAU393237 EQY393236:EQY393237 EHC393236:EHC393237 DXG393236:DXG393237 DNK393236:DNK393237 DDO393236:DDO393237 CTS393236:CTS393237 CJW393236:CJW393237 CAA393236:CAA393237 BQE393236:BQE393237 BGI393236:BGI393237 AWM393236:AWM393237 AMQ393236:AMQ393237 ACU393236:ACU393237 SY393236:SY393237 JC393236:JC393237 G393236:G393237 WVO327700:WVO327701 WLS327700:WLS327701 WBW327700:WBW327701 VSA327700:VSA327701 VIE327700:VIE327701 UYI327700:UYI327701 UOM327700:UOM327701 UEQ327700:UEQ327701 TUU327700:TUU327701 TKY327700:TKY327701 TBC327700:TBC327701 SRG327700:SRG327701 SHK327700:SHK327701 RXO327700:RXO327701 RNS327700:RNS327701 RDW327700:RDW327701 QUA327700:QUA327701 QKE327700:QKE327701 QAI327700:QAI327701 PQM327700:PQM327701 PGQ327700:PGQ327701 OWU327700:OWU327701 OMY327700:OMY327701 ODC327700:ODC327701 NTG327700:NTG327701 NJK327700:NJK327701 MZO327700:MZO327701 MPS327700:MPS327701 MFW327700:MFW327701 LWA327700:LWA327701 LME327700:LME327701 LCI327700:LCI327701 KSM327700:KSM327701 KIQ327700:KIQ327701 JYU327700:JYU327701 JOY327700:JOY327701 JFC327700:JFC327701 IVG327700:IVG327701 ILK327700:ILK327701 IBO327700:IBO327701 HRS327700:HRS327701 HHW327700:HHW327701 GYA327700:GYA327701 GOE327700:GOE327701 GEI327700:GEI327701 FUM327700:FUM327701 FKQ327700:FKQ327701 FAU327700:FAU327701 EQY327700:EQY327701 EHC327700:EHC327701 DXG327700:DXG327701 DNK327700:DNK327701 DDO327700:DDO327701 CTS327700:CTS327701 CJW327700:CJW327701 CAA327700:CAA327701 BQE327700:BQE327701 BGI327700:BGI327701 AWM327700:AWM327701 AMQ327700:AMQ327701 ACU327700:ACU327701 SY327700:SY327701 JC327700:JC327701 G327700:G327701 WVO262164:WVO262165 WLS262164:WLS262165 WBW262164:WBW262165 VSA262164:VSA262165 VIE262164:VIE262165 UYI262164:UYI262165 UOM262164:UOM262165 UEQ262164:UEQ262165 TUU262164:TUU262165 TKY262164:TKY262165 TBC262164:TBC262165 SRG262164:SRG262165 SHK262164:SHK262165 RXO262164:RXO262165 RNS262164:RNS262165 RDW262164:RDW262165 QUA262164:QUA262165 QKE262164:QKE262165 QAI262164:QAI262165 PQM262164:PQM262165 PGQ262164:PGQ262165 OWU262164:OWU262165 OMY262164:OMY262165 ODC262164:ODC262165 NTG262164:NTG262165 NJK262164:NJK262165 MZO262164:MZO262165 MPS262164:MPS262165 MFW262164:MFW262165 LWA262164:LWA262165 LME262164:LME262165 LCI262164:LCI262165 KSM262164:KSM262165 KIQ262164:KIQ262165 JYU262164:JYU262165 JOY262164:JOY262165 JFC262164:JFC262165 IVG262164:IVG262165 ILK262164:ILK262165 IBO262164:IBO262165 HRS262164:HRS262165 HHW262164:HHW262165 GYA262164:GYA262165 GOE262164:GOE262165 GEI262164:GEI262165 FUM262164:FUM262165 FKQ262164:FKQ262165 FAU262164:FAU262165 EQY262164:EQY262165 EHC262164:EHC262165 DXG262164:DXG262165 DNK262164:DNK262165 DDO262164:DDO262165 CTS262164:CTS262165 CJW262164:CJW262165 CAA262164:CAA262165 BQE262164:BQE262165 BGI262164:BGI262165 AWM262164:AWM262165 AMQ262164:AMQ262165 ACU262164:ACU262165 SY262164:SY262165 JC262164:JC262165 G262164:G262165 WVO196628:WVO196629 WLS196628:WLS196629 WBW196628:WBW196629 VSA196628:VSA196629 VIE196628:VIE196629 UYI196628:UYI196629 UOM196628:UOM196629 UEQ196628:UEQ196629 TUU196628:TUU196629 TKY196628:TKY196629 TBC196628:TBC196629 SRG196628:SRG196629 SHK196628:SHK196629 RXO196628:RXO196629 RNS196628:RNS196629 RDW196628:RDW196629 QUA196628:QUA196629 QKE196628:QKE196629 QAI196628:QAI196629 PQM196628:PQM196629 PGQ196628:PGQ196629 OWU196628:OWU196629 OMY196628:OMY196629 ODC196628:ODC196629 NTG196628:NTG196629 NJK196628:NJK196629 MZO196628:MZO196629 MPS196628:MPS196629 MFW196628:MFW196629 LWA196628:LWA196629 LME196628:LME196629 LCI196628:LCI196629 KSM196628:KSM196629 KIQ196628:KIQ196629 JYU196628:JYU196629 JOY196628:JOY196629 JFC196628:JFC196629 IVG196628:IVG196629 ILK196628:ILK196629 IBO196628:IBO196629 HRS196628:HRS196629 HHW196628:HHW196629 GYA196628:GYA196629 GOE196628:GOE196629 GEI196628:GEI196629 FUM196628:FUM196629 FKQ196628:FKQ196629 FAU196628:FAU196629 EQY196628:EQY196629 EHC196628:EHC196629 DXG196628:DXG196629 DNK196628:DNK196629 DDO196628:DDO196629 CTS196628:CTS196629 CJW196628:CJW196629 CAA196628:CAA196629 BQE196628:BQE196629 BGI196628:BGI196629 AWM196628:AWM196629 AMQ196628:AMQ196629 ACU196628:ACU196629 SY196628:SY196629 JC196628:JC196629 G196628:G196629 WVO131092:WVO131093 WLS131092:WLS131093 WBW131092:WBW131093 VSA131092:VSA131093 VIE131092:VIE131093 UYI131092:UYI131093 UOM131092:UOM131093 UEQ131092:UEQ131093 TUU131092:TUU131093 TKY131092:TKY131093 TBC131092:TBC131093 SRG131092:SRG131093 SHK131092:SHK131093 RXO131092:RXO131093 RNS131092:RNS131093 RDW131092:RDW131093 QUA131092:QUA131093 QKE131092:QKE131093 QAI131092:QAI131093 PQM131092:PQM131093 PGQ131092:PGQ131093 OWU131092:OWU131093 OMY131092:OMY131093 ODC131092:ODC131093 NTG131092:NTG131093 NJK131092:NJK131093 MZO131092:MZO131093 MPS131092:MPS131093 MFW131092:MFW131093 LWA131092:LWA131093 LME131092:LME131093 LCI131092:LCI131093 KSM131092:KSM131093 KIQ131092:KIQ131093 JYU131092:JYU131093 JOY131092:JOY131093 JFC131092:JFC131093 IVG131092:IVG131093 ILK131092:ILK131093 IBO131092:IBO131093 HRS131092:HRS131093 HHW131092:HHW131093 GYA131092:GYA131093 GOE131092:GOE131093 GEI131092:GEI131093 FUM131092:FUM131093 FKQ131092:FKQ131093 FAU131092:FAU131093 EQY131092:EQY131093 EHC131092:EHC131093 DXG131092:DXG131093 DNK131092:DNK131093 DDO131092:DDO131093 CTS131092:CTS131093 CJW131092:CJW131093 CAA131092:CAA131093 BQE131092:BQE131093 BGI131092:BGI131093 AWM131092:AWM131093 AMQ131092:AMQ131093 ACU131092:ACU131093 SY131092:SY131093 JC131092:JC131093 G131092:G131093 WVO65556:WVO65557 WLS65556:WLS65557 WBW65556:WBW65557 VSA65556:VSA65557 VIE65556:VIE65557 UYI65556:UYI65557 UOM65556:UOM65557 UEQ65556:UEQ65557 TUU65556:TUU65557 TKY65556:TKY65557 TBC65556:TBC65557 SRG65556:SRG65557 SHK65556:SHK65557 RXO65556:RXO65557 RNS65556:RNS65557 RDW65556:RDW65557 QUA65556:QUA65557 QKE65556:QKE65557 QAI65556:QAI65557 PQM65556:PQM65557 PGQ65556:PGQ65557 OWU65556:OWU65557 OMY65556:OMY65557 ODC65556:ODC65557 NTG65556:NTG65557 NJK65556:NJK65557 MZO65556:MZO65557 MPS65556:MPS65557 MFW65556:MFW65557 LWA65556:LWA65557 LME65556:LME65557 LCI65556:LCI65557 KSM65556:KSM65557 KIQ65556:KIQ65557 JYU65556:JYU65557 JOY65556:JOY65557 JFC65556:JFC65557 IVG65556:IVG65557 ILK65556:ILK65557 IBO65556:IBO65557 HRS65556:HRS65557 HHW65556:HHW65557 GYA65556:GYA65557 GOE65556:GOE65557 GEI65556:GEI65557 FUM65556:FUM65557 FKQ65556:FKQ65557 FAU65556:FAU65557 EQY65556:EQY65557 EHC65556:EHC65557 DXG65556:DXG65557 DNK65556:DNK65557 DDO65556:DDO65557 CTS65556:CTS65557 CJW65556:CJW65557 CAA65556:CAA65557 BQE65556:BQE65557 BGI65556:BGI65557 AWM65556:AWM65557 AMQ65556:AMQ65557 ACU65556:ACU65557 SY65556:SY65557 JC65556:JC65557 G65556:G65557 WVO25:WVO26 WLS25:WLS26 WBW25:WBW26 VSA25:VSA26 VIE25:VIE26 UYI25:UYI26 UOM25:UOM26 UEQ25:UEQ26 TUU25:TUU26 TKY25:TKY26 TBC25:TBC26 SRG25:SRG26 SHK25:SHK26 RXO25:RXO26 RNS25:RNS26 RDW25:RDW26 QUA25:QUA26 QKE25:QKE26 QAI25:QAI26 PQM25:PQM26 PGQ25:PGQ26 OWU25:OWU26 OMY25:OMY26 ODC25:ODC26 NTG25:NTG26 NJK25:NJK26 MZO25:MZO26 MPS25:MPS26 MFW25:MFW26 LWA25:LWA26 LME25:LME26 LCI25:LCI26 KSM25:KSM26 KIQ25:KIQ26 JYU25:JYU26 JOY25:JOY26 JFC25:JFC26 IVG25:IVG26 ILK25:ILK26 IBO25:IBO26 HRS25:HRS26 HHW25:HHW26 GYA25:GYA26 GOE25:GOE26 GEI25:GEI26 FUM25:FUM26 FKQ25:FKQ26 FAU25:FAU26 EQY25:EQY26 EHC25:EHC26 DXG25:DXG26 DNK25:DNK26 DDO25:DDO26 CTS25:CTS26 CJW25:CJW26 CAA25:CAA26 BQE25:BQE26 BGI25:BGI26 AWM25:AWM26 AMQ25:AMQ26 ACU25:ACU26 SY25:SY26 JC25:JC26 G25:G26 WVO983056:WVO983058 WLS983056:WLS983058 WBW983056:WBW983058 VSA983056:VSA983058 VIE983056:VIE983058 UYI983056:UYI983058 UOM983056:UOM983058 UEQ983056:UEQ983058 TUU983056:TUU983058 TKY983056:TKY983058 TBC983056:TBC983058 SRG983056:SRG983058 SHK983056:SHK983058 RXO983056:RXO983058 RNS983056:RNS983058 RDW983056:RDW983058 QUA983056:QUA983058 QKE983056:QKE983058 QAI983056:QAI983058 PQM983056:PQM983058 PGQ983056:PGQ983058 OWU983056:OWU983058 OMY983056:OMY983058 ODC983056:ODC983058 NTG983056:NTG983058 NJK983056:NJK983058 MZO983056:MZO983058 MPS983056:MPS983058 MFW983056:MFW983058 LWA983056:LWA983058 LME983056:LME983058 LCI983056:LCI983058 KSM983056:KSM983058 KIQ983056:KIQ983058 JYU983056:JYU983058 JOY983056:JOY983058 JFC983056:JFC983058 IVG983056:IVG983058 ILK983056:ILK983058 IBO983056:IBO983058 HRS983056:HRS983058 HHW983056:HHW983058 GYA983056:GYA983058 GOE983056:GOE983058 GEI983056:GEI983058 FUM983056:FUM983058 FKQ983056:FKQ983058 FAU983056:FAU983058 EQY983056:EQY983058 EHC983056:EHC983058 DXG983056:DXG983058 DNK983056:DNK983058 DDO983056:DDO983058 CTS983056:CTS983058 CJW983056:CJW983058 CAA983056:CAA983058 BQE983056:BQE983058 BGI983056:BGI983058 AWM983056:AWM983058 AMQ983056:AMQ983058 ACU983056:ACU983058 SY983056:SY983058 JC983056:JC983058 G983056:G983058 WVO917520:WVO917522 WLS917520:WLS917522 WBW917520:WBW917522 VSA917520:VSA917522 VIE917520:VIE917522 UYI917520:UYI917522 UOM917520:UOM917522 UEQ917520:UEQ917522 TUU917520:TUU917522 TKY917520:TKY917522 TBC917520:TBC917522 SRG917520:SRG917522 SHK917520:SHK917522 RXO917520:RXO917522 RNS917520:RNS917522 RDW917520:RDW917522 QUA917520:QUA917522 QKE917520:QKE917522 QAI917520:QAI917522 PQM917520:PQM917522 PGQ917520:PGQ917522 OWU917520:OWU917522 OMY917520:OMY917522 ODC917520:ODC917522 NTG917520:NTG917522 NJK917520:NJK917522 MZO917520:MZO917522 MPS917520:MPS917522 MFW917520:MFW917522 LWA917520:LWA917522 LME917520:LME917522 LCI917520:LCI917522 KSM917520:KSM917522 KIQ917520:KIQ917522 JYU917520:JYU917522 JOY917520:JOY917522 JFC917520:JFC917522 IVG917520:IVG917522 ILK917520:ILK917522 IBO917520:IBO917522 HRS917520:HRS917522 HHW917520:HHW917522 GYA917520:GYA917522 GOE917520:GOE917522 GEI917520:GEI917522 FUM917520:FUM917522 FKQ917520:FKQ917522 FAU917520:FAU917522 EQY917520:EQY917522 EHC917520:EHC917522 DXG917520:DXG917522 DNK917520:DNK917522 DDO917520:DDO917522 CTS917520:CTS917522 CJW917520:CJW917522 CAA917520:CAA917522 BQE917520:BQE917522 BGI917520:BGI917522 AWM917520:AWM917522 AMQ917520:AMQ917522 ACU917520:ACU917522 SY917520:SY917522 JC917520:JC917522 G917520:G917522 WVO851984:WVO851986 WLS851984:WLS851986 WBW851984:WBW851986 VSA851984:VSA851986 VIE851984:VIE851986 UYI851984:UYI851986 UOM851984:UOM851986 UEQ851984:UEQ851986 TUU851984:TUU851986 TKY851984:TKY851986 TBC851984:TBC851986 SRG851984:SRG851986 SHK851984:SHK851986 RXO851984:RXO851986 RNS851984:RNS851986 RDW851984:RDW851986 QUA851984:QUA851986 QKE851984:QKE851986 QAI851984:QAI851986 PQM851984:PQM851986 PGQ851984:PGQ851986 OWU851984:OWU851986 OMY851984:OMY851986 ODC851984:ODC851986 NTG851984:NTG851986 NJK851984:NJK851986 MZO851984:MZO851986 MPS851984:MPS851986 MFW851984:MFW851986 LWA851984:LWA851986 LME851984:LME851986 LCI851984:LCI851986 KSM851984:KSM851986 KIQ851984:KIQ851986 JYU851984:JYU851986 JOY851984:JOY851986 JFC851984:JFC851986 IVG851984:IVG851986 ILK851984:ILK851986 IBO851984:IBO851986 HRS851984:HRS851986 HHW851984:HHW851986 GYA851984:GYA851986 GOE851984:GOE851986 GEI851984:GEI851986 FUM851984:FUM851986 FKQ851984:FKQ851986 FAU851984:FAU851986 EQY851984:EQY851986 EHC851984:EHC851986 DXG851984:DXG851986 DNK851984:DNK851986 DDO851984:DDO851986 CTS851984:CTS851986 CJW851984:CJW851986 CAA851984:CAA851986 BQE851984:BQE851986 BGI851984:BGI851986 AWM851984:AWM851986 AMQ851984:AMQ851986 ACU851984:ACU851986 SY851984:SY851986 JC851984:JC851986 G851984:G851986 WVO786448:WVO786450 WLS786448:WLS786450 WBW786448:WBW786450 VSA786448:VSA786450 VIE786448:VIE786450 UYI786448:UYI786450 UOM786448:UOM786450 UEQ786448:UEQ786450 TUU786448:TUU786450 TKY786448:TKY786450 TBC786448:TBC786450 SRG786448:SRG786450 SHK786448:SHK786450 RXO786448:RXO786450 RNS786448:RNS786450 RDW786448:RDW786450 QUA786448:QUA786450 QKE786448:QKE786450 QAI786448:QAI786450 PQM786448:PQM786450 PGQ786448:PGQ786450 OWU786448:OWU786450 OMY786448:OMY786450 ODC786448:ODC786450 NTG786448:NTG786450 NJK786448:NJK786450 MZO786448:MZO786450 MPS786448:MPS786450 MFW786448:MFW786450 LWA786448:LWA786450 LME786448:LME786450 LCI786448:LCI786450 KSM786448:KSM786450 KIQ786448:KIQ786450 JYU786448:JYU786450 JOY786448:JOY786450 JFC786448:JFC786450 IVG786448:IVG786450 ILK786448:ILK786450 IBO786448:IBO786450 HRS786448:HRS786450 HHW786448:HHW786450 GYA786448:GYA786450 GOE786448:GOE786450 GEI786448:GEI786450 FUM786448:FUM786450 FKQ786448:FKQ786450 FAU786448:FAU786450 EQY786448:EQY786450 EHC786448:EHC786450 DXG786448:DXG786450 DNK786448:DNK786450 DDO786448:DDO786450 CTS786448:CTS786450 CJW786448:CJW786450 CAA786448:CAA786450 BQE786448:BQE786450 BGI786448:BGI786450 AWM786448:AWM786450 AMQ786448:AMQ786450 ACU786448:ACU786450 SY786448:SY786450 JC786448:JC786450 G786448:G786450 WVO720912:WVO720914 WLS720912:WLS720914 WBW720912:WBW720914 VSA720912:VSA720914 VIE720912:VIE720914 UYI720912:UYI720914 UOM720912:UOM720914 UEQ720912:UEQ720914 TUU720912:TUU720914 TKY720912:TKY720914 TBC720912:TBC720914 SRG720912:SRG720914 SHK720912:SHK720914 RXO720912:RXO720914 RNS720912:RNS720914 RDW720912:RDW720914 QUA720912:QUA720914 QKE720912:QKE720914 QAI720912:QAI720914 PQM720912:PQM720914 PGQ720912:PGQ720914 OWU720912:OWU720914 OMY720912:OMY720914 ODC720912:ODC720914 NTG720912:NTG720914 NJK720912:NJK720914 MZO720912:MZO720914 MPS720912:MPS720914 MFW720912:MFW720914 LWA720912:LWA720914 LME720912:LME720914 LCI720912:LCI720914 KSM720912:KSM720914 KIQ720912:KIQ720914 JYU720912:JYU720914 JOY720912:JOY720914 JFC720912:JFC720914 IVG720912:IVG720914 ILK720912:ILK720914 IBO720912:IBO720914 HRS720912:HRS720914 HHW720912:HHW720914 GYA720912:GYA720914 GOE720912:GOE720914 GEI720912:GEI720914 FUM720912:FUM720914 FKQ720912:FKQ720914 FAU720912:FAU720914 EQY720912:EQY720914 EHC720912:EHC720914 DXG720912:DXG720914 DNK720912:DNK720914 DDO720912:DDO720914 CTS720912:CTS720914 CJW720912:CJW720914 CAA720912:CAA720914 BQE720912:BQE720914 BGI720912:BGI720914 AWM720912:AWM720914 AMQ720912:AMQ720914 ACU720912:ACU720914 SY720912:SY720914 JC720912:JC720914 G720912:G720914 WVO655376:WVO655378 WLS655376:WLS655378 WBW655376:WBW655378 VSA655376:VSA655378 VIE655376:VIE655378 UYI655376:UYI655378 UOM655376:UOM655378 UEQ655376:UEQ655378 TUU655376:TUU655378 TKY655376:TKY655378 TBC655376:TBC655378 SRG655376:SRG655378 SHK655376:SHK655378 RXO655376:RXO655378 RNS655376:RNS655378 RDW655376:RDW655378 QUA655376:QUA655378 QKE655376:QKE655378 QAI655376:QAI655378 PQM655376:PQM655378 PGQ655376:PGQ655378 OWU655376:OWU655378 OMY655376:OMY655378 ODC655376:ODC655378 NTG655376:NTG655378 NJK655376:NJK655378 MZO655376:MZO655378 MPS655376:MPS655378 MFW655376:MFW655378 LWA655376:LWA655378 LME655376:LME655378 LCI655376:LCI655378 KSM655376:KSM655378 KIQ655376:KIQ655378 JYU655376:JYU655378 JOY655376:JOY655378 JFC655376:JFC655378 IVG655376:IVG655378 ILK655376:ILK655378 IBO655376:IBO655378 HRS655376:HRS655378 HHW655376:HHW655378 GYA655376:GYA655378 GOE655376:GOE655378 GEI655376:GEI655378 FUM655376:FUM655378 FKQ655376:FKQ655378 FAU655376:FAU655378 EQY655376:EQY655378 EHC655376:EHC655378 DXG655376:DXG655378 DNK655376:DNK655378 DDO655376:DDO655378 CTS655376:CTS655378 CJW655376:CJW655378 CAA655376:CAA655378 BQE655376:BQE655378 BGI655376:BGI655378 AWM655376:AWM655378 AMQ655376:AMQ655378 ACU655376:ACU655378 SY655376:SY655378 JC655376:JC655378 G655376:G655378 WVO589840:WVO589842 WLS589840:WLS589842 WBW589840:WBW589842 VSA589840:VSA589842 VIE589840:VIE589842 UYI589840:UYI589842 UOM589840:UOM589842 UEQ589840:UEQ589842 TUU589840:TUU589842 TKY589840:TKY589842 TBC589840:TBC589842 SRG589840:SRG589842 SHK589840:SHK589842 RXO589840:RXO589842 RNS589840:RNS589842 RDW589840:RDW589842 QUA589840:QUA589842 QKE589840:QKE589842 QAI589840:QAI589842 PQM589840:PQM589842 PGQ589840:PGQ589842 OWU589840:OWU589842 OMY589840:OMY589842 ODC589840:ODC589842 NTG589840:NTG589842 NJK589840:NJK589842 MZO589840:MZO589842 MPS589840:MPS589842 MFW589840:MFW589842 LWA589840:LWA589842 LME589840:LME589842 LCI589840:LCI589842 KSM589840:KSM589842 KIQ589840:KIQ589842 JYU589840:JYU589842 JOY589840:JOY589842 JFC589840:JFC589842 IVG589840:IVG589842 ILK589840:ILK589842 IBO589840:IBO589842 HRS589840:HRS589842 HHW589840:HHW589842 GYA589840:GYA589842 GOE589840:GOE589842 GEI589840:GEI589842 FUM589840:FUM589842 FKQ589840:FKQ589842 FAU589840:FAU589842 EQY589840:EQY589842 EHC589840:EHC589842 DXG589840:DXG589842 DNK589840:DNK589842 DDO589840:DDO589842 CTS589840:CTS589842 CJW589840:CJW589842 CAA589840:CAA589842 BQE589840:BQE589842 BGI589840:BGI589842 AWM589840:AWM589842 AMQ589840:AMQ589842 ACU589840:ACU589842 SY589840:SY589842 JC589840:JC589842 G589840:G589842 WVO524304:WVO524306 WLS524304:WLS524306 WBW524304:WBW524306 VSA524304:VSA524306 VIE524304:VIE524306 UYI524304:UYI524306 UOM524304:UOM524306 UEQ524304:UEQ524306 TUU524304:TUU524306 TKY524304:TKY524306 TBC524304:TBC524306 SRG524304:SRG524306 SHK524304:SHK524306 RXO524304:RXO524306 RNS524304:RNS524306 RDW524304:RDW524306 QUA524304:QUA524306 QKE524304:QKE524306 QAI524304:QAI524306 PQM524304:PQM524306 PGQ524304:PGQ524306 OWU524304:OWU524306 OMY524304:OMY524306 ODC524304:ODC524306 NTG524304:NTG524306 NJK524304:NJK524306 MZO524304:MZO524306 MPS524304:MPS524306 MFW524304:MFW524306 LWA524304:LWA524306 LME524304:LME524306 LCI524304:LCI524306 KSM524304:KSM524306 KIQ524304:KIQ524306 JYU524304:JYU524306 JOY524304:JOY524306 JFC524304:JFC524306 IVG524304:IVG524306 ILK524304:ILK524306 IBO524304:IBO524306 HRS524304:HRS524306 HHW524304:HHW524306 GYA524304:GYA524306 GOE524304:GOE524306 GEI524304:GEI524306 FUM524304:FUM524306 FKQ524304:FKQ524306 FAU524304:FAU524306 EQY524304:EQY524306 EHC524304:EHC524306 DXG524304:DXG524306 DNK524304:DNK524306 DDO524304:DDO524306 CTS524304:CTS524306 CJW524304:CJW524306 CAA524304:CAA524306 BQE524304:BQE524306 BGI524304:BGI524306 AWM524304:AWM524306 AMQ524304:AMQ524306 ACU524304:ACU524306 SY524304:SY524306 JC524304:JC524306 G524304:G524306 WVO458768:WVO458770 WLS458768:WLS458770 WBW458768:WBW458770 VSA458768:VSA458770 VIE458768:VIE458770 UYI458768:UYI458770 UOM458768:UOM458770 UEQ458768:UEQ458770 TUU458768:TUU458770 TKY458768:TKY458770 TBC458768:TBC458770 SRG458768:SRG458770 SHK458768:SHK458770 RXO458768:RXO458770 RNS458768:RNS458770 RDW458768:RDW458770 QUA458768:QUA458770 QKE458768:QKE458770 QAI458768:QAI458770 PQM458768:PQM458770 PGQ458768:PGQ458770 OWU458768:OWU458770 OMY458768:OMY458770 ODC458768:ODC458770 NTG458768:NTG458770 NJK458768:NJK458770 MZO458768:MZO458770 MPS458768:MPS458770 MFW458768:MFW458770 LWA458768:LWA458770 LME458768:LME458770 LCI458768:LCI458770 KSM458768:KSM458770 KIQ458768:KIQ458770 JYU458768:JYU458770 JOY458768:JOY458770 JFC458768:JFC458770 IVG458768:IVG458770 ILK458768:ILK458770 IBO458768:IBO458770 HRS458768:HRS458770 HHW458768:HHW458770 GYA458768:GYA458770 GOE458768:GOE458770 GEI458768:GEI458770 FUM458768:FUM458770 FKQ458768:FKQ458770 FAU458768:FAU458770 EQY458768:EQY458770 EHC458768:EHC458770 DXG458768:DXG458770 DNK458768:DNK458770 DDO458768:DDO458770 CTS458768:CTS458770 CJW458768:CJW458770 CAA458768:CAA458770 BQE458768:BQE458770 BGI458768:BGI458770 AWM458768:AWM458770 AMQ458768:AMQ458770 ACU458768:ACU458770 SY458768:SY458770 JC458768:JC458770 G458768:G458770 WVO393232:WVO393234 WLS393232:WLS393234 WBW393232:WBW393234 VSA393232:VSA393234 VIE393232:VIE393234 UYI393232:UYI393234 UOM393232:UOM393234 UEQ393232:UEQ393234 TUU393232:TUU393234 TKY393232:TKY393234 TBC393232:TBC393234 SRG393232:SRG393234 SHK393232:SHK393234 RXO393232:RXO393234 RNS393232:RNS393234 RDW393232:RDW393234 QUA393232:QUA393234 QKE393232:QKE393234 QAI393232:QAI393234 PQM393232:PQM393234 PGQ393232:PGQ393234 OWU393232:OWU393234 OMY393232:OMY393234 ODC393232:ODC393234 NTG393232:NTG393234 NJK393232:NJK393234 MZO393232:MZO393234 MPS393232:MPS393234 MFW393232:MFW393234 LWA393232:LWA393234 LME393232:LME393234 LCI393232:LCI393234 KSM393232:KSM393234 KIQ393232:KIQ393234 JYU393232:JYU393234 JOY393232:JOY393234 JFC393232:JFC393234 IVG393232:IVG393234 ILK393232:ILK393234 IBO393232:IBO393234 HRS393232:HRS393234 HHW393232:HHW393234 GYA393232:GYA393234 GOE393232:GOE393234 GEI393232:GEI393234 FUM393232:FUM393234 FKQ393232:FKQ393234 FAU393232:FAU393234 EQY393232:EQY393234 EHC393232:EHC393234 DXG393232:DXG393234 DNK393232:DNK393234 DDO393232:DDO393234 CTS393232:CTS393234 CJW393232:CJW393234 CAA393232:CAA393234 BQE393232:BQE393234 BGI393232:BGI393234 AWM393232:AWM393234 AMQ393232:AMQ393234 ACU393232:ACU393234 SY393232:SY393234 JC393232:JC393234 G393232:G393234 WVO327696:WVO327698 WLS327696:WLS327698 WBW327696:WBW327698 VSA327696:VSA327698 VIE327696:VIE327698 UYI327696:UYI327698 UOM327696:UOM327698 UEQ327696:UEQ327698 TUU327696:TUU327698 TKY327696:TKY327698 TBC327696:TBC327698 SRG327696:SRG327698 SHK327696:SHK327698 RXO327696:RXO327698 RNS327696:RNS327698 RDW327696:RDW327698 QUA327696:QUA327698 QKE327696:QKE327698 QAI327696:QAI327698 PQM327696:PQM327698 PGQ327696:PGQ327698 OWU327696:OWU327698 OMY327696:OMY327698 ODC327696:ODC327698 NTG327696:NTG327698 NJK327696:NJK327698 MZO327696:MZO327698 MPS327696:MPS327698 MFW327696:MFW327698 LWA327696:LWA327698 LME327696:LME327698 LCI327696:LCI327698 KSM327696:KSM327698 KIQ327696:KIQ327698 JYU327696:JYU327698 JOY327696:JOY327698 JFC327696:JFC327698 IVG327696:IVG327698 ILK327696:ILK327698 IBO327696:IBO327698 HRS327696:HRS327698 HHW327696:HHW327698 GYA327696:GYA327698 GOE327696:GOE327698 GEI327696:GEI327698 FUM327696:FUM327698 FKQ327696:FKQ327698 FAU327696:FAU327698 EQY327696:EQY327698 EHC327696:EHC327698 DXG327696:DXG327698 DNK327696:DNK327698 DDO327696:DDO327698 CTS327696:CTS327698 CJW327696:CJW327698 CAA327696:CAA327698 BQE327696:BQE327698 BGI327696:BGI327698 AWM327696:AWM327698 AMQ327696:AMQ327698 ACU327696:ACU327698 SY327696:SY327698 JC327696:JC327698 G327696:G327698 WVO262160:WVO262162 WLS262160:WLS262162 WBW262160:WBW262162 VSA262160:VSA262162 VIE262160:VIE262162 UYI262160:UYI262162 UOM262160:UOM262162 UEQ262160:UEQ262162 TUU262160:TUU262162 TKY262160:TKY262162 TBC262160:TBC262162 SRG262160:SRG262162 SHK262160:SHK262162 RXO262160:RXO262162 RNS262160:RNS262162 RDW262160:RDW262162 QUA262160:QUA262162 QKE262160:QKE262162 QAI262160:QAI262162 PQM262160:PQM262162 PGQ262160:PGQ262162 OWU262160:OWU262162 OMY262160:OMY262162 ODC262160:ODC262162 NTG262160:NTG262162 NJK262160:NJK262162 MZO262160:MZO262162 MPS262160:MPS262162 MFW262160:MFW262162 LWA262160:LWA262162 LME262160:LME262162 LCI262160:LCI262162 KSM262160:KSM262162 KIQ262160:KIQ262162 JYU262160:JYU262162 JOY262160:JOY262162 JFC262160:JFC262162 IVG262160:IVG262162 ILK262160:ILK262162 IBO262160:IBO262162 HRS262160:HRS262162 HHW262160:HHW262162 GYA262160:GYA262162 GOE262160:GOE262162 GEI262160:GEI262162 FUM262160:FUM262162 FKQ262160:FKQ262162 FAU262160:FAU262162 EQY262160:EQY262162 EHC262160:EHC262162 DXG262160:DXG262162 DNK262160:DNK262162 DDO262160:DDO262162 CTS262160:CTS262162 CJW262160:CJW262162 CAA262160:CAA262162 BQE262160:BQE262162 BGI262160:BGI262162 AWM262160:AWM262162 AMQ262160:AMQ262162 ACU262160:ACU262162 SY262160:SY262162 JC262160:JC262162 G262160:G262162 WVO196624:WVO196626 WLS196624:WLS196626 WBW196624:WBW196626 VSA196624:VSA196626 VIE196624:VIE196626 UYI196624:UYI196626 UOM196624:UOM196626 UEQ196624:UEQ196626 TUU196624:TUU196626 TKY196624:TKY196626 TBC196624:TBC196626 SRG196624:SRG196626 SHK196624:SHK196626 RXO196624:RXO196626 RNS196624:RNS196626 RDW196624:RDW196626 QUA196624:QUA196626 QKE196624:QKE196626 QAI196624:QAI196626 PQM196624:PQM196626 PGQ196624:PGQ196626 OWU196624:OWU196626 OMY196624:OMY196626 ODC196624:ODC196626 NTG196624:NTG196626 NJK196624:NJK196626 MZO196624:MZO196626 MPS196624:MPS196626 MFW196624:MFW196626 LWA196624:LWA196626 LME196624:LME196626 LCI196624:LCI196626 KSM196624:KSM196626 KIQ196624:KIQ196626 JYU196624:JYU196626 JOY196624:JOY196626 JFC196624:JFC196626 IVG196624:IVG196626 ILK196624:ILK196626 IBO196624:IBO196626 HRS196624:HRS196626 HHW196624:HHW196626 GYA196624:GYA196626 GOE196624:GOE196626 GEI196624:GEI196626 FUM196624:FUM196626 FKQ196624:FKQ196626 FAU196624:FAU196626 EQY196624:EQY196626 EHC196624:EHC196626 DXG196624:DXG196626 DNK196624:DNK196626 DDO196624:DDO196626 CTS196624:CTS196626 CJW196624:CJW196626 CAA196624:CAA196626 BQE196624:BQE196626 BGI196624:BGI196626 AWM196624:AWM196626 AMQ196624:AMQ196626 ACU196624:ACU196626 SY196624:SY196626 JC196624:JC196626 G196624:G196626 WVO131088:WVO131090 WLS131088:WLS131090 WBW131088:WBW131090 VSA131088:VSA131090 VIE131088:VIE131090 UYI131088:UYI131090 UOM131088:UOM131090 UEQ131088:UEQ131090 TUU131088:TUU131090 TKY131088:TKY131090 TBC131088:TBC131090 SRG131088:SRG131090 SHK131088:SHK131090 RXO131088:RXO131090 RNS131088:RNS131090 RDW131088:RDW131090 QUA131088:QUA131090 QKE131088:QKE131090 QAI131088:QAI131090 PQM131088:PQM131090 PGQ131088:PGQ131090 OWU131088:OWU131090 OMY131088:OMY131090 ODC131088:ODC131090 NTG131088:NTG131090 NJK131088:NJK131090 MZO131088:MZO131090 MPS131088:MPS131090 MFW131088:MFW131090 LWA131088:LWA131090 LME131088:LME131090 LCI131088:LCI131090 KSM131088:KSM131090 KIQ131088:KIQ131090 JYU131088:JYU131090 JOY131088:JOY131090 JFC131088:JFC131090 IVG131088:IVG131090 ILK131088:ILK131090 IBO131088:IBO131090 HRS131088:HRS131090 HHW131088:HHW131090 GYA131088:GYA131090 GOE131088:GOE131090 GEI131088:GEI131090 FUM131088:FUM131090 FKQ131088:FKQ131090 FAU131088:FAU131090 EQY131088:EQY131090 EHC131088:EHC131090 DXG131088:DXG131090 DNK131088:DNK131090 DDO131088:DDO131090 CTS131088:CTS131090 CJW131088:CJW131090 CAA131088:CAA131090 BQE131088:BQE131090 BGI131088:BGI131090 AWM131088:AWM131090 AMQ131088:AMQ131090 ACU131088:ACU131090 SY131088:SY131090 JC131088:JC131090 G131088:G131090 WVO65552:WVO65554 WLS65552:WLS65554 WBW65552:WBW65554 VSA65552:VSA65554 VIE65552:VIE65554 UYI65552:UYI65554 UOM65552:UOM65554 UEQ65552:UEQ65554 TUU65552:TUU65554 TKY65552:TKY65554 TBC65552:TBC65554 SRG65552:SRG65554 SHK65552:SHK65554 RXO65552:RXO65554 RNS65552:RNS65554 RDW65552:RDW65554 QUA65552:QUA65554 QKE65552:QKE65554 QAI65552:QAI65554 PQM65552:PQM65554 PGQ65552:PGQ65554 OWU65552:OWU65554 OMY65552:OMY65554 ODC65552:ODC65554 NTG65552:NTG65554 NJK65552:NJK65554 MZO65552:MZO65554 MPS65552:MPS65554 MFW65552:MFW65554 LWA65552:LWA65554 LME65552:LME65554 LCI65552:LCI65554 KSM65552:KSM65554 KIQ65552:KIQ65554 JYU65552:JYU65554 JOY65552:JOY65554 JFC65552:JFC65554 IVG65552:IVG65554 ILK65552:ILK65554 IBO65552:IBO65554 HRS65552:HRS65554 HHW65552:HHW65554 GYA65552:GYA65554 GOE65552:GOE65554 GEI65552:GEI65554 FUM65552:FUM65554 FKQ65552:FKQ65554 FAU65552:FAU65554 EQY65552:EQY65554 EHC65552:EHC65554 DXG65552:DXG65554 DNK65552:DNK65554 DDO65552:DDO65554 CTS65552:CTS65554 CJW65552:CJW65554 CAA65552:CAA65554 BQE65552:BQE65554 BGI65552:BGI65554 AWM65552:AWM65554 AMQ65552:AMQ65554 ACU65552:ACU65554 SY65552:SY65554 JC65552:JC65554 WVO21:WVO23 WLS21:WLS23 WBW21:WBW23 VSA21:VSA23 VIE21:VIE23 UYI21:UYI23 UOM21:UOM23 UEQ21:UEQ23 TUU21:TUU23 TKY21:TKY23 TBC21:TBC23 SRG21:SRG23 SHK21:SHK23 RXO21:RXO23 RNS21:RNS23 RDW21:RDW23 QUA21:QUA23 QKE21:QKE23 QAI21:QAI23 PQM21:PQM23 PGQ21:PGQ23 OWU21:OWU23 OMY21:OMY23 ODC21:ODC23 NTG21:NTG23 NJK21:NJK23 MZO21:MZO23 MPS21:MPS23 MFW21:MFW23 LWA21:LWA23 LME21:LME23 LCI21:LCI23 KSM21:KSM23 KIQ21:KIQ23 JYU21:JYU23 JOY21:JOY23 JFC21:JFC23 IVG21:IVG23 ILK21:ILK23 IBO21:IBO23 HRS21:HRS23 HHW21:HHW23 GYA21:GYA23 GOE21:GOE23 GEI21:GEI23 FUM21:FUM23 FKQ21:FKQ23 FAU21:FAU23 EQY21:EQY23 EHC21:EHC23 DXG21:DXG23 DNK21:DNK23 DDO21:DDO23 CTS21:CTS23 CJW21:CJW23 CAA21:CAA23 BQE21:BQE23 BGI21:BGI23 AWM21:AWM23 AMQ21:AMQ23 ACU21:ACU23 SY21:SY23 JC21:JC23 G21:G23">
      <formula1>$G$53:$G$151</formula1>
    </dataValidation>
    <dataValidation type="list" errorStyle="warning" allowBlank="1" showInputMessage="1" showErrorMessage="1" errorTitle="FERC ACCOUNT" error="This FERC Account is not included in the drop-down list. Is this the account you want to use?" sqref="D65554 WVL983058 WLP983058 WBT983058 VRX983058 VIB983058 UYF983058 UOJ983058 UEN983058 TUR983058 TKV983058 TAZ983058 SRD983058 SHH983058 RXL983058 RNP983058 RDT983058 QTX983058 QKB983058 QAF983058 PQJ983058 PGN983058 OWR983058 OMV983058 OCZ983058 NTD983058 NJH983058 MZL983058 MPP983058 MFT983058 LVX983058 LMB983058 LCF983058 KSJ983058 KIN983058 JYR983058 JOV983058 JEZ983058 IVD983058 ILH983058 IBL983058 HRP983058 HHT983058 GXX983058 GOB983058 GEF983058 FUJ983058 FKN983058 FAR983058 EQV983058 EGZ983058 DXD983058 DNH983058 DDL983058 CTP983058 CJT983058 BZX983058 BQB983058 BGF983058 AWJ983058 AMN983058 ACR983058 SV983058 IZ983058 D983058 WVL917522 WLP917522 WBT917522 VRX917522 VIB917522 UYF917522 UOJ917522 UEN917522 TUR917522 TKV917522 TAZ917522 SRD917522 SHH917522 RXL917522 RNP917522 RDT917522 QTX917522 QKB917522 QAF917522 PQJ917522 PGN917522 OWR917522 OMV917522 OCZ917522 NTD917522 NJH917522 MZL917522 MPP917522 MFT917522 LVX917522 LMB917522 LCF917522 KSJ917522 KIN917522 JYR917522 JOV917522 JEZ917522 IVD917522 ILH917522 IBL917522 HRP917522 HHT917522 GXX917522 GOB917522 GEF917522 FUJ917522 FKN917522 FAR917522 EQV917522 EGZ917522 DXD917522 DNH917522 DDL917522 CTP917522 CJT917522 BZX917522 BQB917522 BGF917522 AWJ917522 AMN917522 ACR917522 SV917522 IZ917522 D917522 WVL851986 WLP851986 WBT851986 VRX851986 VIB851986 UYF851986 UOJ851986 UEN851986 TUR851986 TKV851986 TAZ851986 SRD851986 SHH851986 RXL851986 RNP851986 RDT851986 QTX851986 QKB851986 QAF851986 PQJ851986 PGN851986 OWR851986 OMV851986 OCZ851986 NTD851986 NJH851986 MZL851986 MPP851986 MFT851986 LVX851986 LMB851986 LCF851986 KSJ851986 KIN851986 JYR851986 JOV851986 JEZ851986 IVD851986 ILH851986 IBL851986 HRP851986 HHT851986 GXX851986 GOB851986 GEF851986 FUJ851986 FKN851986 FAR851986 EQV851986 EGZ851986 DXD851986 DNH851986 DDL851986 CTP851986 CJT851986 BZX851986 BQB851986 BGF851986 AWJ851986 AMN851986 ACR851986 SV851986 IZ851986 D851986 WVL786450 WLP786450 WBT786450 VRX786450 VIB786450 UYF786450 UOJ786450 UEN786450 TUR786450 TKV786450 TAZ786450 SRD786450 SHH786450 RXL786450 RNP786450 RDT786450 QTX786450 QKB786450 QAF786450 PQJ786450 PGN786450 OWR786450 OMV786450 OCZ786450 NTD786450 NJH786450 MZL786450 MPP786450 MFT786450 LVX786450 LMB786450 LCF786450 KSJ786450 KIN786450 JYR786450 JOV786450 JEZ786450 IVD786450 ILH786450 IBL786450 HRP786450 HHT786450 GXX786450 GOB786450 GEF786450 FUJ786450 FKN786450 FAR786450 EQV786450 EGZ786450 DXD786450 DNH786450 DDL786450 CTP786450 CJT786450 BZX786450 BQB786450 BGF786450 AWJ786450 AMN786450 ACR786450 SV786450 IZ786450 D786450 WVL720914 WLP720914 WBT720914 VRX720914 VIB720914 UYF720914 UOJ720914 UEN720914 TUR720914 TKV720914 TAZ720914 SRD720914 SHH720914 RXL720914 RNP720914 RDT720914 QTX720914 QKB720914 QAF720914 PQJ720914 PGN720914 OWR720914 OMV720914 OCZ720914 NTD720914 NJH720914 MZL720914 MPP720914 MFT720914 LVX720914 LMB720914 LCF720914 KSJ720914 KIN720914 JYR720914 JOV720914 JEZ720914 IVD720914 ILH720914 IBL720914 HRP720914 HHT720914 GXX720914 GOB720914 GEF720914 FUJ720914 FKN720914 FAR720914 EQV720914 EGZ720914 DXD720914 DNH720914 DDL720914 CTP720914 CJT720914 BZX720914 BQB720914 BGF720914 AWJ720914 AMN720914 ACR720914 SV720914 IZ720914 D720914 WVL655378 WLP655378 WBT655378 VRX655378 VIB655378 UYF655378 UOJ655378 UEN655378 TUR655378 TKV655378 TAZ655378 SRD655378 SHH655378 RXL655378 RNP655378 RDT655378 QTX655378 QKB655378 QAF655378 PQJ655378 PGN655378 OWR655378 OMV655378 OCZ655378 NTD655378 NJH655378 MZL655378 MPP655378 MFT655378 LVX655378 LMB655378 LCF655378 KSJ655378 KIN655378 JYR655378 JOV655378 JEZ655378 IVD655378 ILH655378 IBL655378 HRP655378 HHT655378 GXX655378 GOB655378 GEF655378 FUJ655378 FKN655378 FAR655378 EQV655378 EGZ655378 DXD655378 DNH655378 DDL655378 CTP655378 CJT655378 BZX655378 BQB655378 BGF655378 AWJ655378 AMN655378 ACR655378 SV655378 IZ655378 D655378 WVL589842 WLP589842 WBT589842 VRX589842 VIB589842 UYF589842 UOJ589842 UEN589842 TUR589842 TKV589842 TAZ589842 SRD589842 SHH589842 RXL589842 RNP589842 RDT589842 QTX589842 QKB589842 QAF589842 PQJ589842 PGN589842 OWR589842 OMV589842 OCZ589842 NTD589842 NJH589842 MZL589842 MPP589842 MFT589842 LVX589842 LMB589842 LCF589842 KSJ589842 KIN589842 JYR589842 JOV589842 JEZ589842 IVD589842 ILH589842 IBL589842 HRP589842 HHT589842 GXX589842 GOB589842 GEF589842 FUJ589842 FKN589842 FAR589842 EQV589842 EGZ589842 DXD589842 DNH589842 DDL589842 CTP589842 CJT589842 BZX589842 BQB589842 BGF589842 AWJ589842 AMN589842 ACR589842 SV589842 IZ589842 D589842 WVL524306 WLP524306 WBT524306 VRX524306 VIB524306 UYF524306 UOJ524306 UEN524306 TUR524306 TKV524306 TAZ524306 SRD524306 SHH524306 RXL524306 RNP524306 RDT524306 QTX524306 QKB524306 QAF524306 PQJ524306 PGN524306 OWR524306 OMV524306 OCZ524306 NTD524306 NJH524306 MZL524306 MPP524306 MFT524306 LVX524306 LMB524306 LCF524306 KSJ524306 KIN524306 JYR524306 JOV524306 JEZ524306 IVD524306 ILH524306 IBL524306 HRP524306 HHT524306 GXX524306 GOB524306 GEF524306 FUJ524306 FKN524306 FAR524306 EQV524306 EGZ524306 DXD524306 DNH524306 DDL524306 CTP524306 CJT524306 BZX524306 BQB524306 BGF524306 AWJ524306 AMN524306 ACR524306 SV524306 IZ524306 D524306 WVL458770 WLP458770 WBT458770 VRX458770 VIB458770 UYF458770 UOJ458770 UEN458770 TUR458770 TKV458770 TAZ458770 SRD458770 SHH458770 RXL458770 RNP458770 RDT458770 QTX458770 QKB458770 QAF458770 PQJ458770 PGN458770 OWR458770 OMV458770 OCZ458770 NTD458770 NJH458770 MZL458770 MPP458770 MFT458770 LVX458770 LMB458770 LCF458770 KSJ458770 KIN458770 JYR458770 JOV458770 JEZ458770 IVD458770 ILH458770 IBL458770 HRP458770 HHT458770 GXX458770 GOB458770 GEF458770 FUJ458770 FKN458770 FAR458770 EQV458770 EGZ458770 DXD458770 DNH458770 DDL458770 CTP458770 CJT458770 BZX458770 BQB458770 BGF458770 AWJ458770 AMN458770 ACR458770 SV458770 IZ458770 D458770 WVL393234 WLP393234 WBT393234 VRX393234 VIB393234 UYF393234 UOJ393234 UEN393234 TUR393234 TKV393234 TAZ393234 SRD393234 SHH393234 RXL393234 RNP393234 RDT393234 QTX393234 QKB393234 QAF393234 PQJ393234 PGN393234 OWR393234 OMV393234 OCZ393234 NTD393234 NJH393234 MZL393234 MPP393234 MFT393234 LVX393234 LMB393234 LCF393234 KSJ393234 KIN393234 JYR393234 JOV393234 JEZ393234 IVD393234 ILH393234 IBL393234 HRP393234 HHT393234 GXX393234 GOB393234 GEF393234 FUJ393234 FKN393234 FAR393234 EQV393234 EGZ393234 DXD393234 DNH393234 DDL393234 CTP393234 CJT393234 BZX393234 BQB393234 BGF393234 AWJ393234 AMN393234 ACR393234 SV393234 IZ393234 D393234 WVL327698 WLP327698 WBT327698 VRX327698 VIB327698 UYF327698 UOJ327698 UEN327698 TUR327698 TKV327698 TAZ327698 SRD327698 SHH327698 RXL327698 RNP327698 RDT327698 QTX327698 QKB327698 QAF327698 PQJ327698 PGN327698 OWR327698 OMV327698 OCZ327698 NTD327698 NJH327698 MZL327698 MPP327698 MFT327698 LVX327698 LMB327698 LCF327698 KSJ327698 KIN327698 JYR327698 JOV327698 JEZ327698 IVD327698 ILH327698 IBL327698 HRP327698 HHT327698 GXX327698 GOB327698 GEF327698 FUJ327698 FKN327698 FAR327698 EQV327698 EGZ327698 DXD327698 DNH327698 DDL327698 CTP327698 CJT327698 BZX327698 BQB327698 BGF327698 AWJ327698 AMN327698 ACR327698 SV327698 IZ327698 D327698 WVL262162 WLP262162 WBT262162 VRX262162 VIB262162 UYF262162 UOJ262162 UEN262162 TUR262162 TKV262162 TAZ262162 SRD262162 SHH262162 RXL262162 RNP262162 RDT262162 QTX262162 QKB262162 QAF262162 PQJ262162 PGN262162 OWR262162 OMV262162 OCZ262162 NTD262162 NJH262162 MZL262162 MPP262162 MFT262162 LVX262162 LMB262162 LCF262162 KSJ262162 KIN262162 JYR262162 JOV262162 JEZ262162 IVD262162 ILH262162 IBL262162 HRP262162 HHT262162 GXX262162 GOB262162 GEF262162 FUJ262162 FKN262162 FAR262162 EQV262162 EGZ262162 DXD262162 DNH262162 DDL262162 CTP262162 CJT262162 BZX262162 BQB262162 BGF262162 AWJ262162 AMN262162 ACR262162 SV262162 IZ262162 D262162 WVL196626 WLP196626 WBT196626 VRX196626 VIB196626 UYF196626 UOJ196626 UEN196626 TUR196626 TKV196626 TAZ196626 SRD196626 SHH196626 RXL196626 RNP196626 RDT196626 QTX196626 QKB196626 QAF196626 PQJ196626 PGN196626 OWR196626 OMV196626 OCZ196626 NTD196626 NJH196626 MZL196626 MPP196626 MFT196626 LVX196626 LMB196626 LCF196626 KSJ196626 KIN196626 JYR196626 JOV196626 JEZ196626 IVD196626 ILH196626 IBL196626 HRP196626 HHT196626 GXX196626 GOB196626 GEF196626 FUJ196626 FKN196626 FAR196626 EQV196626 EGZ196626 DXD196626 DNH196626 DDL196626 CTP196626 CJT196626 BZX196626 BQB196626 BGF196626 AWJ196626 AMN196626 ACR196626 SV196626 IZ196626 D196626 WVL131090 WLP131090 WBT131090 VRX131090 VIB131090 UYF131090 UOJ131090 UEN131090 TUR131090 TKV131090 TAZ131090 SRD131090 SHH131090 RXL131090 RNP131090 RDT131090 QTX131090 QKB131090 QAF131090 PQJ131090 PGN131090 OWR131090 OMV131090 OCZ131090 NTD131090 NJH131090 MZL131090 MPP131090 MFT131090 LVX131090 LMB131090 LCF131090 KSJ131090 KIN131090 JYR131090 JOV131090 JEZ131090 IVD131090 ILH131090 IBL131090 HRP131090 HHT131090 GXX131090 GOB131090 GEF131090 FUJ131090 FKN131090 FAR131090 EQV131090 EGZ131090 DXD131090 DNH131090 DDL131090 CTP131090 CJT131090 BZX131090 BQB131090 BGF131090 AWJ131090 AMN131090 ACR131090 SV131090 IZ131090 D131090 WVL65554 WLP65554 WBT65554 VRX65554 VIB65554 UYF65554 UOJ65554 UEN65554 TUR65554 TKV65554 TAZ65554 SRD65554 SHH65554 RXL65554 RNP65554 RDT65554 QTX65554 QKB65554 QAF65554 PQJ65554 PGN65554 OWR65554 OMV65554 OCZ65554 NTD65554 NJH65554 MZL65554 MPP65554 MFT65554 LVX65554 LMB65554 LCF65554 KSJ65554 KIN65554 JYR65554 JOV65554 JEZ65554 IVD65554 ILH65554 IBL65554 HRP65554 HHT65554 GXX65554 GOB65554 GEF65554 FUJ65554 FKN65554 FAR65554 EQV65554 EGZ65554 DXD65554 DNH65554 DDL65554 CTP65554 CJT65554 BZX65554 BQB65554 BGF65554 AWJ65554 AMN65554 ACR65554 SV65554 IZ65554 WVL23 WLP23 WBT23 VRX23 VIB23 UYF23 UOJ23 UEN23 TUR23 TKV23 TAZ23 SRD23 SHH23 RXL23 RNP23 RDT23 QTX23 QKB23 QAF23 PQJ23 PGN23 OWR23 OMV23 OCZ23 NTD23 NJH23 MZL23 MPP23 MFT23 LVX23 LMB23 LCF23 KSJ23 KIN23 JYR23 JOV23 JEZ23 IVD23 ILH23 IBL23 HRP23 HHT23 GXX23 GOB23 GEF23 FUJ23 FKN23 FAR23 EQV23 EGZ23 DXD23 DNH23 DDL23 CTP23 CJT23 BZX23 BQB23 BGF23 AWJ23 AMN23 ACR23 SV23 IZ23 D23">
      <formula1>$D$53:$D$394</formula1>
    </dataValidation>
  </dataValidations>
  <pageMargins left="1" right="0.25" top="1.25" bottom="0.5" header="0.5" footer="0.25"/>
  <pageSetup scale="70" orientation="portrait" r:id="rId1"/>
  <headerFooter scaleWithDoc="0" alignWithMargins="0">
    <oddHeader>&amp;R&amp;"Times New Roman,Regular"PacifiCorp Docket UE-100749
Exhibit No. ___ (MDF-2)
Page &amp;P of &amp;N
Revised 12/6/10</oddHeader>
  </headerFooter>
  <drawing r:id="rId2"/>
</worksheet>
</file>

<file path=xl/worksheets/sheet53.xml><?xml version="1.0" encoding="utf-8"?>
<worksheet xmlns="http://schemas.openxmlformats.org/spreadsheetml/2006/main" xmlns:r="http://schemas.openxmlformats.org/officeDocument/2006/relationships">
  <dimension ref="A1:J67"/>
  <sheetViews>
    <sheetView tabSelected="1" zoomScaleNormal="100" workbookViewId="0">
      <selection activeCell="I6" sqref="I6"/>
    </sheetView>
  </sheetViews>
  <sheetFormatPr defaultRowHeight="12.75"/>
  <cols>
    <col min="1" max="1" width="2.5703125" style="14" customWidth="1"/>
    <col min="2" max="2" width="36" style="14" customWidth="1"/>
    <col min="3" max="3" width="6.7109375" style="14" customWidth="1"/>
    <col min="4" max="4" width="11.28515625" style="14" bestFit="1" customWidth="1"/>
    <col min="5" max="5" width="4.7109375" style="14" bestFit="1" customWidth="1"/>
    <col min="6" max="6" width="15.140625" style="14" customWidth="1"/>
    <col min="7" max="7" width="11.140625" style="14" customWidth="1"/>
    <col min="8" max="8" width="13.85546875" style="14" customWidth="1"/>
    <col min="9" max="9" width="17.85546875" style="14" customWidth="1"/>
    <col min="10" max="10" width="8.28515625" style="14" customWidth="1"/>
    <col min="11" max="256" width="9.140625" style="14"/>
    <col min="257" max="257" width="2.5703125" style="14" customWidth="1"/>
    <col min="258" max="258" width="7.140625" style="14" customWidth="1"/>
    <col min="259" max="259" width="12.42578125" style="14" customWidth="1"/>
    <col min="260" max="260" width="9.7109375" style="14" customWidth="1"/>
    <col min="261" max="261" width="4.7109375" style="14" bestFit="1" customWidth="1"/>
    <col min="262" max="262" width="14.42578125" style="14" customWidth="1"/>
    <col min="263" max="263" width="11.140625" style="14" customWidth="1"/>
    <col min="264" max="264" width="10.28515625" style="14" customWidth="1"/>
    <col min="265" max="265" width="13" style="14" customWidth="1"/>
    <col min="266" max="266" width="8.28515625" style="14" customWidth="1"/>
    <col min="267" max="512" width="9.140625" style="14"/>
    <col min="513" max="513" width="2.5703125" style="14" customWidth="1"/>
    <col min="514" max="514" width="7.140625" style="14" customWidth="1"/>
    <col min="515" max="515" width="12.42578125" style="14" customWidth="1"/>
    <col min="516" max="516" width="9.7109375" style="14" customWidth="1"/>
    <col min="517" max="517" width="4.7109375" style="14" bestFit="1" customWidth="1"/>
    <col min="518" max="518" width="14.42578125" style="14" customWidth="1"/>
    <col min="519" max="519" width="11.140625" style="14" customWidth="1"/>
    <col min="520" max="520" width="10.28515625" style="14" customWidth="1"/>
    <col min="521" max="521" width="13" style="14" customWidth="1"/>
    <col min="522" max="522" width="8.28515625" style="14" customWidth="1"/>
    <col min="523" max="768" width="9.140625" style="14"/>
    <col min="769" max="769" width="2.5703125" style="14" customWidth="1"/>
    <col min="770" max="770" width="7.140625" style="14" customWidth="1"/>
    <col min="771" max="771" width="12.42578125" style="14" customWidth="1"/>
    <col min="772" max="772" width="9.7109375" style="14" customWidth="1"/>
    <col min="773" max="773" width="4.7109375" style="14" bestFit="1" customWidth="1"/>
    <col min="774" max="774" width="14.42578125" style="14" customWidth="1"/>
    <col min="775" max="775" width="11.140625" style="14" customWidth="1"/>
    <col min="776" max="776" width="10.28515625" style="14" customWidth="1"/>
    <col min="777" max="777" width="13" style="14" customWidth="1"/>
    <col min="778" max="778" width="8.28515625" style="14" customWidth="1"/>
    <col min="779" max="1024" width="9.140625" style="14"/>
    <col min="1025" max="1025" width="2.5703125" style="14" customWidth="1"/>
    <col min="1026" max="1026" width="7.140625" style="14" customWidth="1"/>
    <col min="1027" max="1027" width="12.42578125" style="14" customWidth="1"/>
    <col min="1028" max="1028" width="9.7109375" style="14" customWidth="1"/>
    <col min="1029" max="1029" width="4.7109375" style="14" bestFit="1" customWidth="1"/>
    <col min="1030" max="1030" width="14.42578125" style="14" customWidth="1"/>
    <col min="1031" max="1031" width="11.140625" style="14" customWidth="1"/>
    <col min="1032" max="1032" width="10.28515625" style="14" customWidth="1"/>
    <col min="1033" max="1033" width="13" style="14" customWidth="1"/>
    <col min="1034" max="1034" width="8.28515625" style="14" customWidth="1"/>
    <col min="1035" max="1280" width="9.140625" style="14"/>
    <col min="1281" max="1281" width="2.5703125" style="14" customWidth="1"/>
    <col min="1282" max="1282" width="7.140625" style="14" customWidth="1"/>
    <col min="1283" max="1283" width="12.42578125" style="14" customWidth="1"/>
    <col min="1284" max="1284" width="9.7109375" style="14" customWidth="1"/>
    <col min="1285" max="1285" width="4.7109375" style="14" bestFit="1" customWidth="1"/>
    <col min="1286" max="1286" width="14.42578125" style="14" customWidth="1"/>
    <col min="1287" max="1287" width="11.140625" style="14" customWidth="1"/>
    <col min="1288" max="1288" width="10.28515625" style="14" customWidth="1"/>
    <col min="1289" max="1289" width="13" style="14" customWidth="1"/>
    <col min="1290" max="1290" width="8.28515625" style="14" customWidth="1"/>
    <col min="1291" max="1536" width="9.140625" style="14"/>
    <col min="1537" max="1537" width="2.5703125" style="14" customWidth="1"/>
    <col min="1538" max="1538" width="7.140625" style="14" customWidth="1"/>
    <col min="1539" max="1539" width="12.42578125" style="14" customWidth="1"/>
    <col min="1540" max="1540" width="9.7109375" style="14" customWidth="1"/>
    <col min="1541" max="1541" width="4.7109375" style="14" bestFit="1" customWidth="1"/>
    <col min="1542" max="1542" width="14.42578125" style="14" customWidth="1"/>
    <col min="1543" max="1543" width="11.140625" style="14" customWidth="1"/>
    <col min="1544" max="1544" width="10.28515625" style="14" customWidth="1"/>
    <col min="1545" max="1545" width="13" style="14" customWidth="1"/>
    <col min="1546" max="1546" width="8.28515625" style="14" customWidth="1"/>
    <col min="1547" max="1792" width="9.140625" style="14"/>
    <col min="1793" max="1793" width="2.5703125" style="14" customWidth="1"/>
    <col min="1794" max="1794" width="7.140625" style="14" customWidth="1"/>
    <col min="1795" max="1795" width="12.42578125" style="14" customWidth="1"/>
    <col min="1796" max="1796" width="9.7109375" style="14" customWidth="1"/>
    <col min="1797" max="1797" width="4.7109375" style="14" bestFit="1" customWidth="1"/>
    <col min="1798" max="1798" width="14.42578125" style="14" customWidth="1"/>
    <col min="1799" max="1799" width="11.140625" style="14" customWidth="1"/>
    <col min="1800" max="1800" width="10.28515625" style="14" customWidth="1"/>
    <col min="1801" max="1801" width="13" style="14" customWidth="1"/>
    <col min="1802" max="1802" width="8.28515625" style="14" customWidth="1"/>
    <col min="1803" max="2048" width="9.140625" style="14"/>
    <col min="2049" max="2049" width="2.5703125" style="14" customWidth="1"/>
    <col min="2050" max="2050" width="7.140625" style="14" customWidth="1"/>
    <col min="2051" max="2051" width="12.42578125" style="14" customWidth="1"/>
    <col min="2052" max="2052" width="9.7109375" style="14" customWidth="1"/>
    <col min="2053" max="2053" width="4.7109375" style="14" bestFit="1" customWidth="1"/>
    <col min="2054" max="2054" width="14.42578125" style="14" customWidth="1"/>
    <col min="2055" max="2055" width="11.140625" style="14" customWidth="1"/>
    <col min="2056" max="2056" width="10.28515625" style="14" customWidth="1"/>
    <col min="2057" max="2057" width="13" style="14" customWidth="1"/>
    <col min="2058" max="2058" width="8.28515625" style="14" customWidth="1"/>
    <col min="2059" max="2304" width="9.140625" style="14"/>
    <col min="2305" max="2305" width="2.5703125" style="14" customWidth="1"/>
    <col min="2306" max="2306" width="7.140625" style="14" customWidth="1"/>
    <col min="2307" max="2307" width="12.42578125" style="14" customWidth="1"/>
    <col min="2308" max="2308" width="9.7109375" style="14" customWidth="1"/>
    <col min="2309" max="2309" width="4.7109375" style="14" bestFit="1" customWidth="1"/>
    <col min="2310" max="2310" width="14.42578125" style="14" customWidth="1"/>
    <col min="2311" max="2311" width="11.140625" style="14" customWidth="1"/>
    <col min="2312" max="2312" width="10.28515625" style="14" customWidth="1"/>
    <col min="2313" max="2313" width="13" style="14" customWidth="1"/>
    <col min="2314" max="2314" width="8.28515625" style="14" customWidth="1"/>
    <col min="2315" max="2560" width="9.140625" style="14"/>
    <col min="2561" max="2561" width="2.5703125" style="14" customWidth="1"/>
    <col min="2562" max="2562" width="7.140625" style="14" customWidth="1"/>
    <col min="2563" max="2563" width="12.42578125" style="14" customWidth="1"/>
    <col min="2564" max="2564" width="9.7109375" style="14" customWidth="1"/>
    <col min="2565" max="2565" width="4.7109375" style="14" bestFit="1" customWidth="1"/>
    <col min="2566" max="2566" width="14.42578125" style="14" customWidth="1"/>
    <col min="2567" max="2567" width="11.140625" style="14" customWidth="1"/>
    <col min="2568" max="2568" width="10.28515625" style="14" customWidth="1"/>
    <col min="2569" max="2569" width="13" style="14" customWidth="1"/>
    <col min="2570" max="2570" width="8.28515625" style="14" customWidth="1"/>
    <col min="2571" max="2816" width="9.140625" style="14"/>
    <col min="2817" max="2817" width="2.5703125" style="14" customWidth="1"/>
    <col min="2818" max="2818" width="7.140625" style="14" customWidth="1"/>
    <col min="2819" max="2819" width="12.42578125" style="14" customWidth="1"/>
    <col min="2820" max="2820" width="9.7109375" style="14" customWidth="1"/>
    <col min="2821" max="2821" width="4.7109375" style="14" bestFit="1" customWidth="1"/>
    <col min="2822" max="2822" width="14.42578125" style="14" customWidth="1"/>
    <col min="2823" max="2823" width="11.140625" style="14" customWidth="1"/>
    <col min="2824" max="2824" width="10.28515625" style="14" customWidth="1"/>
    <col min="2825" max="2825" width="13" style="14" customWidth="1"/>
    <col min="2826" max="2826" width="8.28515625" style="14" customWidth="1"/>
    <col min="2827" max="3072" width="9.140625" style="14"/>
    <col min="3073" max="3073" width="2.5703125" style="14" customWidth="1"/>
    <col min="3074" max="3074" width="7.140625" style="14" customWidth="1"/>
    <col min="3075" max="3075" width="12.42578125" style="14" customWidth="1"/>
    <col min="3076" max="3076" width="9.7109375" style="14" customWidth="1"/>
    <col min="3077" max="3077" width="4.7109375" style="14" bestFit="1" customWidth="1"/>
    <col min="3078" max="3078" width="14.42578125" style="14" customWidth="1"/>
    <col min="3079" max="3079" width="11.140625" style="14" customWidth="1"/>
    <col min="3080" max="3080" width="10.28515625" style="14" customWidth="1"/>
    <col min="3081" max="3081" width="13" style="14" customWidth="1"/>
    <col min="3082" max="3082" width="8.28515625" style="14" customWidth="1"/>
    <col min="3083" max="3328" width="9.140625" style="14"/>
    <col min="3329" max="3329" width="2.5703125" style="14" customWidth="1"/>
    <col min="3330" max="3330" width="7.140625" style="14" customWidth="1"/>
    <col min="3331" max="3331" width="12.42578125" style="14" customWidth="1"/>
    <col min="3332" max="3332" width="9.7109375" style="14" customWidth="1"/>
    <col min="3333" max="3333" width="4.7109375" style="14" bestFit="1" customWidth="1"/>
    <col min="3334" max="3334" width="14.42578125" style="14" customWidth="1"/>
    <col min="3335" max="3335" width="11.140625" style="14" customWidth="1"/>
    <col min="3336" max="3336" width="10.28515625" style="14" customWidth="1"/>
    <col min="3337" max="3337" width="13" style="14" customWidth="1"/>
    <col min="3338" max="3338" width="8.28515625" style="14" customWidth="1"/>
    <col min="3339" max="3584" width="9.140625" style="14"/>
    <col min="3585" max="3585" width="2.5703125" style="14" customWidth="1"/>
    <col min="3586" max="3586" width="7.140625" style="14" customWidth="1"/>
    <col min="3587" max="3587" width="12.42578125" style="14" customWidth="1"/>
    <col min="3588" max="3588" width="9.7109375" style="14" customWidth="1"/>
    <col min="3589" max="3589" width="4.7109375" style="14" bestFit="1" customWidth="1"/>
    <col min="3590" max="3590" width="14.42578125" style="14" customWidth="1"/>
    <col min="3591" max="3591" width="11.140625" style="14" customWidth="1"/>
    <col min="3592" max="3592" width="10.28515625" style="14" customWidth="1"/>
    <col min="3593" max="3593" width="13" style="14" customWidth="1"/>
    <col min="3594" max="3594" width="8.28515625" style="14" customWidth="1"/>
    <col min="3595" max="3840" width="9.140625" style="14"/>
    <col min="3841" max="3841" width="2.5703125" style="14" customWidth="1"/>
    <col min="3842" max="3842" width="7.140625" style="14" customWidth="1"/>
    <col min="3843" max="3843" width="12.42578125" style="14" customWidth="1"/>
    <col min="3844" max="3844" width="9.7109375" style="14" customWidth="1"/>
    <col min="3845" max="3845" width="4.7109375" style="14" bestFit="1" customWidth="1"/>
    <col min="3846" max="3846" width="14.42578125" style="14" customWidth="1"/>
    <col min="3847" max="3847" width="11.140625" style="14" customWidth="1"/>
    <col min="3848" max="3848" width="10.28515625" style="14" customWidth="1"/>
    <col min="3849" max="3849" width="13" style="14" customWidth="1"/>
    <col min="3850" max="3850" width="8.28515625" style="14" customWidth="1"/>
    <col min="3851" max="4096" width="9.140625" style="14"/>
    <col min="4097" max="4097" width="2.5703125" style="14" customWidth="1"/>
    <col min="4098" max="4098" width="7.140625" style="14" customWidth="1"/>
    <col min="4099" max="4099" width="12.42578125" style="14" customWidth="1"/>
    <col min="4100" max="4100" width="9.7109375" style="14" customWidth="1"/>
    <col min="4101" max="4101" width="4.7109375" style="14" bestFit="1" customWidth="1"/>
    <col min="4102" max="4102" width="14.42578125" style="14" customWidth="1"/>
    <col min="4103" max="4103" width="11.140625" style="14" customWidth="1"/>
    <col min="4104" max="4104" width="10.28515625" style="14" customWidth="1"/>
    <col min="4105" max="4105" width="13" style="14" customWidth="1"/>
    <col min="4106" max="4106" width="8.28515625" style="14" customWidth="1"/>
    <col min="4107" max="4352" width="9.140625" style="14"/>
    <col min="4353" max="4353" width="2.5703125" style="14" customWidth="1"/>
    <col min="4354" max="4354" width="7.140625" style="14" customWidth="1"/>
    <col min="4355" max="4355" width="12.42578125" style="14" customWidth="1"/>
    <col min="4356" max="4356" width="9.7109375" style="14" customWidth="1"/>
    <col min="4357" max="4357" width="4.7109375" style="14" bestFit="1" customWidth="1"/>
    <col min="4358" max="4358" width="14.42578125" style="14" customWidth="1"/>
    <col min="4359" max="4359" width="11.140625" style="14" customWidth="1"/>
    <col min="4360" max="4360" width="10.28515625" style="14" customWidth="1"/>
    <col min="4361" max="4361" width="13" style="14" customWidth="1"/>
    <col min="4362" max="4362" width="8.28515625" style="14" customWidth="1"/>
    <col min="4363" max="4608" width="9.140625" style="14"/>
    <col min="4609" max="4609" width="2.5703125" style="14" customWidth="1"/>
    <col min="4610" max="4610" width="7.140625" style="14" customWidth="1"/>
    <col min="4611" max="4611" width="12.42578125" style="14" customWidth="1"/>
    <col min="4612" max="4612" width="9.7109375" style="14" customWidth="1"/>
    <col min="4613" max="4613" width="4.7109375" style="14" bestFit="1" customWidth="1"/>
    <col min="4614" max="4614" width="14.42578125" style="14" customWidth="1"/>
    <col min="4615" max="4615" width="11.140625" style="14" customWidth="1"/>
    <col min="4616" max="4616" width="10.28515625" style="14" customWidth="1"/>
    <col min="4617" max="4617" width="13" style="14" customWidth="1"/>
    <col min="4618" max="4618" width="8.28515625" style="14" customWidth="1"/>
    <col min="4619" max="4864" width="9.140625" style="14"/>
    <col min="4865" max="4865" width="2.5703125" style="14" customWidth="1"/>
    <col min="4866" max="4866" width="7.140625" style="14" customWidth="1"/>
    <col min="4867" max="4867" width="12.42578125" style="14" customWidth="1"/>
    <col min="4868" max="4868" width="9.7109375" style="14" customWidth="1"/>
    <col min="4869" max="4869" width="4.7109375" style="14" bestFit="1" customWidth="1"/>
    <col min="4870" max="4870" width="14.42578125" style="14" customWidth="1"/>
    <col min="4871" max="4871" width="11.140625" style="14" customWidth="1"/>
    <col min="4872" max="4872" width="10.28515625" style="14" customWidth="1"/>
    <col min="4873" max="4873" width="13" style="14" customWidth="1"/>
    <col min="4874" max="4874" width="8.28515625" style="14" customWidth="1"/>
    <col min="4875" max="5120" width="9.140625" style="14"/>
    <col min="5121" max="5121" width="2.5703125" style="14" customWidth="1"/>
    <col min="5122" max="5122" width="7.140625" style="14" customWidth="1"/>
    <col min="5123" max="5123" width="12.42578125" style="14" customWidth="1"/>
    <col min="5124" max="5124" width="9.7109375" style="14" customWidth="1"/>
    <col min="5125" max="5125" width="4.7109375" style="14" bestFit="1" customWidth="1"/>
    <col min="5126" max="5126" width="14.42578125" style="14" customWidth="1"/>
    <col min="5127" max="5127" width="11.140625" style="14" customWidth="1"/>
    <col min="5128" max="5128" width="10.28515625" style="14" customWidth="1"/>
    <col min="5129" max="5129" width="13" style="14" customWidth="1"/>
    <col min="5130" max="5130" width="8.28515625" style="14" customWidth="1"/>
    <col min="5131" max="5376" width="9.140625" style="14"/>
    <col min="5377" max="5377" width="2.5703125" style="14" customWidth="1"/>
    <col min="5378" max="5378" width="7.140625" style="14" customWidth="1"/>
    <col min="5379" max="5379" width="12.42578125" style="14" customWidth="1"/>
    <col min="5380" max="5380" width="9.7109375" style="14" customWidth="1"/>
    <col min="5381" max="5381" width="4.7109375" style="14" bestFit="1" customWidth="1"/>
    <col min="5382" max="5382" width="14.42578125" style="14" customWidth="1"/>
    <col min="5383" max="5383" width="11.140625" style="14" customWidth="1"/>
    <col min="5384" max="5384" width="10.28515625" style="14" customWidth="1"/>
    <col min="5385" max="5385" width="13" style="14" customWidth="1"/>
    <col min="5386" max="5386" width="8.28515625" style="14" customWidth="1"/>
    <col min="5387" max="5632" width="9.140625" style="14"/>
    <col min="5633" max="5633" width="2.5703125" style="14" customWidth="1"/>
    <col min="5634" max="5634" width="7.140625" style="14" customWidth="1"/>
    <col min="5635" max="5635" width="12.42578125" style="14" customWidth="1"/>
    <col min="5636" max="5636" width="9.7109375" style="14" customWidth="1"/>
    <col min="5637" max="5637" width="4.7109375" style="14" bestFit="1" customWidth="1"/>
    <col min="5638" max="5638" width="14.42578125" style="14" customWidth="1"/>
    <col min="5639" max="5639" width="11.140625" style="14" customWidth="1"/>
    <col min="5640" max="5640" width="10.28515625" style="14" customWidth="1"/>
    <col min="5641" max="5641" width="13" style="14" customWidth="1"/>
    <col min="5642" max="5642" width="8.28515625" style="14" customWidth="1"/>
    <col min="5643" max="5888" width="9.140625" style="14"/>
    <col min="5889" max="5889" width="2.5703125" style="14" customWidth="1"/>
    <col min="5890" max="5890" width="7.140625" style="14" customWidth="1"/>
    <col min="5891" max="5891" width="12.42578125" style="14" customWidth="1"/>
    <col min="5892" max="5892" width="9.7109375" style="14" customWidth="1"/>
    <col min="5893" max="5893" width="4.7109375" style="14" bestFit="1" customWidth="1"/>
    <col min="5894" max="5894" width="14.42578125" style="14" customWidth="1"/>
    <col min="5895" max="5895" width="11.140625" style="14" customWidth="1"/>
    <col min="5896" max="5896" width="10.28515625" style="14" customWidth="1"/>
    <col min="5897" max="5897" width="13" style="14" customWidth="1"/>
    <col min="5898" max="5898" width="8.28515625" style="14" customWidth="1"/>
    <col min="5899" max="6144" width="9.140625" style="14"/>
    <col min="6145" max="6145" width="2.5703125" style="14" customWidth="1"/>
    <col min="6146" max="6146" width="7.140625" style="14" customWidth="1"/>
    <col min="6147" max="6147" width="12.42578125" style="14" customWidth="1"/>
    <col min="6148" max="6148" width="9.7109375" style="14" customWidth="1"/>
    <col min="6149" max="6149" width="4.7109375" style="14" bestFit="1" customWidth="1"/>
    <col min="6150" max="6150" width="14.42578125" style="14" customWidth="1"/>
    <col min="6151" max="6151" width="11.140625" style="14" customWidth="1"/>
    <col min="6152" max="6152" width="10.28515625" style="14" customWidth="1"/>
    <col min="6153" max="6153" width="13" style="14" customWidth="1"/>
    <col min="6154" max="6154" width="8.28515625" style="14" customWidth="1"/>
    <col min="6155" max="6400" width="9.140625" style="14"/>
    <col min="6401" max="6401" width="2.5703125" style="14" customWidth="1"/>
    <col min="6402" max="6402" width="7.140625" style="14" customWidth="1"/>
    <col min="6403" max="6403" width="12.42578125" style="14" customWidth="1"/>
    <col min="6404" max="6404" width="9.7109375" style="14" customWidth="1"/>
    <col min="6405" max="6405" width="4.7109375" style="14" bestFit="1" customWidth="1"/>
    <col min="6406" max="6406" width="14.42578125" style="14" customWidth="1"/>
    <col min="6407" max="6407" width="11.140625" style="14" customWidth="1"/>
    <col min="6408" max="6408" width="10.28515625" style="14" customWidth="1"/>
    <col min="6409" max="6409" width="13" style="14" customWidth="1"/>
    <col min="6410" max="6410" width="8.28515625" style="14" customWidth="1"/>
    <col min="6411" max="6656" width="9.140625" style="14"/>
    <col min="6657" max="6657" width="2.5703125" style="14" customWidth="1"/>
    <col min="6658" max="6658" width="7.140625" style="14" customWidth="1"/>
    <col min="6659" max="6659" width="12.42578125" style="14" customWidth="1"/>
    <col min="6660" max="6660" width="9.7109375" style="14" customWidth="1"/>
    <col min="6661" max="6661" width="4.7109375" style="14" bestFit="1" customWidth="1"/>
    <col min="6662" max="6662" width="14.42578125" style="14" customWidth="1"/>
    <col min="6663" max="6663" width="11.140625" style="14" customWidth="1"/>
    <col min="6664" max="6664" width="10.28515625" style="14" customWidth="1"/>
    <col min="6665" max="6665" width="13" style="14" customWidth="1"/>
    <col min="6666" max="6666" width="8.28515625" style="14" customWidth="1"/>
    <col min="6667" max="6912" width="9.140625" style="14"/>
    <col min="6913" max="6913" width="2.5703125" style="14" customWidth="1"/>
    <col min="6914" max="6914" width="7.140625" style="14" customWidth="1"/>
    <col min="6915" max="6915" width="12.42578125" style="14" customWidth="1"/>
    <col min="6916" max="6916" width="9.7109375" style="14" customWidth="1"/>
    <col min="6917" max="6917" width="4.7109375" style="14" bestFit="1" customWidth="1"/>
    <col min="6918" max="6918" width="14.42578125" style="14" customWidth="1"/>
    <col min="6919" max="6919" width="11.140625" style="14" customWidth="1"/>
    <col min="6920" max="6920" width="10.28515625" style="14" customWidth="1"/>
    <col min="6921" max="6921" width="13" style="14" customWidth="1"/>
    <col min="6922" max="6922" width="8.28515625" style="14" customWidth="1"/>
    <col min="6923" max="7168" width="9.140625" style="14"/>
    <col min="7169" max="7169" width="2.5703125" style="14" customWidth="1"/>
    <col min="7170" max="7170" width="7.140625" style="14" customWidth="1"/>
    <col min="7171" max="7171" width="12.42578125" style="14" customWidth="1"/>
    <col min="7172" max="7172" width="9.7109375" style="14" customWidth="1"/>
    <col min="7173" max="7173" width="4.7109375" style="14" bestFit="1" customWidth="1"/>
    <col min="7174" max="7174" width="14.42578125" style="14" customWidth="1"/>
    <col min="7175" max="7175" width="11.140625" style="14" customWidth="1"/>
    <col min="7176" max="7176" width="10.28515625" style="14" customWidth="1"/>
    <col min="7177" max="7177" width="13" style="14" customWidth="1"/>
    <col min="7178" max="7178" width="8.28515625" style="14" customWidth="1"/>
    <col min="7179" max="7424" width="9.140625" style="14"/>
    <col min="7425" max="7425" width="2.5703125" style="14" customWidth="1"/>
    <col min="7426" max="7426" width="7.140625" style="14" customWidth="1"/>
    <col min="7427" max="7427" width="12.42578125" style="14" customWidth="1"/>
    <col min="7428" max="7428" width="9.7109375" style="14" customWidth="1"/>
    <col min="7429" max="7429" width="4.7109375" style="14" bestFit="1" customWidth="1"/>
    <col min="7430" max="7430" width="14.42578125" style="14" customWidth="1"/>
    <col min="7431" max="7431" width="11.140625" style="14" customWidth="1"/>
    <col min="7432" max="7432" width="10.28515625" style="14" customWidth="1"/>
    <col min="7433" max="7433" width="13" style="14" customWidth="1"/>
    <col min="7434" max="7434" width="8.28515625" style="14" customWidth="1"/>
    <col min="7435" max="7680" width="9.140625" style="14"/>
    <col min="7681" max="7681" width="2.5703125" style="14" customWidth="1"/>
    <col min="7682" max="7682" width="7.140625" style="14" customWidth="1"/>
    <col min="7683" max="7683" width="12.42578125" style="14" customWidth="1"/>
    <col min="7684" max="7684" width="9.7109375" style="14" customWidth="1"/>
    <col min="7685" max="7685" width="4.7109375" style="14" bestFit="1" customWidth="1"/>
    <col min="7686" max="7686" width="14.42578125" style="14" customWidth="1"/>
    <col min="7687" max="7687" width="11.140625" style="14" customWidth="1"/>
    <col min="7688" max="7688" width="10.28515625" style="14" customWidth="1"/>
    <col min="7689" max="7689" width="13" style="14" customWidth="1"/>
    <col min="7690" max="7690" width="8.28515625" style="14" customWidth="1"/>
    <col min="7691" max="7936" width="9.140625" style="14"/>
    <col min="7937" max="7937" width="2.5703125" style="14" customWidth="1"/>
    <col min="7938" max="7938" width="7.140625" style="14" customWidth="1"/>
    <col min="7939" max="7939" width="12.42578125" style="14" customWidth="1"/>
    <col min="7940" max="7940" width="9.7109375" style="14" customWidth="1"/>
    <col min="7941" max="7941" width="4.7109375" style="14" bestFit="1" customWidth="1"/>
    <col min="7942" max="7942" width="14.42578125" style="14" customWidth="1"/>
    <col min="7943" max="7943" width="11.140625" style="14" customWidth="1"/>
    <col min="7944" max="7944" width="10.28515625" style="14" customWidth="1"/>
    <col min="7945" max="7945" width="13" style="14" customWidth="1"/>
    <col min="7946" max="7946" width="8.28515625" style="14" customWidth="1"/>
    <col min="7947" max="8192" width="9.140625" style="14"/>
    <col min="8193" max="8193" width="2.5703125" style="14" customWidth="1"/>
    <col min="8194" max="8194" width="7.140625" style="14" customWidth="1"/>
    <col min="8195" max="8195" width="12.42578125" style="14" customWidth="1"/>
    <col min="8196" max="8196" width="9.7109375" style="14" customWidth="1"/>
    <col min="8197" max="8197" width="4.7109375" style="14" bestFit="1" customWidth="1"/>
    <col min="8198" max="8198" width="14.42578125" style="14" customWidth="1"/>
    <col min="8199" max="8199" width="11.140625" style="14" customWidth="1"/>
    <col min="8200" max="8200" width="10.28515625" style="14" customWidth="1"/>
    <col min="8201" max="8201" width="13" style="14" customWidth="1"/>
    <col min="8202" max="8202" width="8.28515625" style="14" customWidth="1"/>
    <col min="8203" max="8448" width="9.140625" style="14"/>
    <col min="8449" max="8449" width="2.5703125" style="14" customWidth="1"/>
    <col min="8450" max="8450" width="7.140625" style="14" customWidth="1"/>
    <col min="8451" max="8451" width="12.42578125" style="14" customWidth="1"/>
    <col min="8452" max="8452" width="9.7109375" style="14" customWidth="1"/>
    <col min="8453" max="8453" width="4.7109375" style="14" bestFit="1" customWidth="1"/>
    <col min="8454" max="8454" width="14.42578125" style="14" customWidth="1"/>
    <col min="8455" max="8455" width="11.140625" style="14" customWidth="1"/>
    <col min="8456" max="8456" width="10.28515625" style="14" customWidth="1"/>
    <col min="8457" max="8457" width="13" style="14" customWidth="1"/>
    <col min="8458" max="8458" width="8.28515625" style="14" customWidth="1"/>
    <col min="8459" max="8704" width="9.140625" style="14"/>
    <col min="8705" max="8705" width="2.5703125" style="14" customWidth="1"/>
    <col min="8706" max="8706" width="7.140625" style="14" customWidth="1"/>
    <col min="8707" max="8707" width="12.42578125" style="14" customWidth="1"/>
    <col min="8708" max="8708" width="9.7109375" style="14" customWidth="1"/>
    <col min="8709" max="8709" width="4.7109375" style="14" bestFit="1" customWidth="1"/>
    <col min="8710" max="8710" width="14.42578125" style="14" customWidth="1"/>
    <col min="8711" max="8711" width="11.140625" style="14" customWidth="1"/>
    <col min="8712" max="8712" width="10.28515625" style="14" customWidth="1"/>
    <col min="8713" max="8713" width="13" style="14" customWidth="1"/>
    <col min="8714" max="8714" width="8.28515625" style="14" customWidth="1"/>
    <col min="8715" max="8960" width="9.140625" style="14"/>
    <col min="8961" max="8961" width="2.5703125" style="14" customWidth="1"/>
    <col min="8962" max="8962" width="7.140625" style="14" customWidth="1"/>
    <col min="8963" max="8963" width="12.42578125" style="14" customWidth="1"/>
    <col min="8964" max="8964" width="9.7109375" style="14" customWidth="1"/>
    <col min="8965" max="8965" width="4.7109375" style="14" bestFit="1" customWidth="1"/>
    <col min="8966" max="8966" width="14.42578125" style="14" customWidth="1"/>
    <col min="8967" max="8967" width="11.140625" style="14" customWidth="1"/>
    <col min="8968" max="8968" width="10.28515625" style="14" customWidth="1"/>
    <col min="8969" max="8969" width="13" style="14" customWidth="1"/>
    <col min="8970" max="8970" width="8.28515625" style="14" customWidth="1"/>
    <col min="8971" max="9216" width="9.140625" style="14"/>
    <col min="9217" max="9217" width="2.5703125" style="14" customWidth="1"/>
    <col min="9218" max="9218" width="7.140625" style="14" customWidth="1"/>
    <col min="9219" max="9219" width="12.42578125" style="14" customWidth="1"/>
    <col min="9220" max="9220" width="9.7109375" style="14" customWidth="1"/>
    <col min="9221" max="9221" width="4.7109375" style="14" bestFit="1" customWidth="1"/>
    <col min="9222" max="9222" width="14.42578125" style="14" customWidth="1"/>
    <col min="9223" max="9223" width="11.140625" style="14" customWidth="1"/>
    <col min="9224" max="9224" width="10.28515625" style="14" customWidth="1"/>
    <col min="9225" max="9225" width="13" style="14" customWidth="1"/>
    <col min="9226" max="9226" width="8.28515625" style="14" customWidth="1"/>
    <col min="9227" max="9472" width="9.140625" style="14"/>
    <col min="9473" max="9473" width="2.5703125" style="14" customWidth="1"/>
    <col min="9474" max="9474" width="7.140625" style="14" customWidth="1"/>
    <col min="9475" max="9475" width="12.42578125" style="14" customWidth="1"/>
    <col min="9476" max="9476" width="9.7109375" style="14" customWidth="1"/>
    <col min="9477" max="9477" width="4.7109375" style="14" bestFit="1" customWidth="1"/>
    <col min="9478" max="9478" width="14.42578125" style="14" customWidth="1"/>
    <col min="9479" max="9479" width="11.140625" style="14" customWidth="1"/>
    <col min="9480" max="9480" width="10.28515625" style="14" customWidth="1"/>
    <col min="9481" max="9481" width="13" style="14" customWidth="1"/>
    <col min="9482" max="9482" width="8.28515625" style="14" customWidth="1"/>
    <col min="9483" max="9728" width="9.140625" style="14"/>
    <col min="9729" max="9729" width="2.5703125" style="14" customWidth="1"/>
    <col min="9730" max="9730" width="7.140625" style="14" customWidth="1"/>
    <col min="9731" max="9731" width="12.42578125" style="14" customWidth="1"/>
    <col min="9732" max="9732" width="9.7109375" style="14" customWidth="1"/>
    <col min="9733" max="9733" width="4.7109375" style="14" bestFit="1" customWidth="1"/>
    <col min="9734" max="9734" width="14.42578125" style="14" customWidth="1"/>
    <col min="9735" max="9735" width="11.140625" style="14" customWidth="1"/>
    <col min="9736" max="9736" width="10.28515625" style="14" customWidth="1"/>
    <col min="9737" max="9737" width="13" style="14" customWidth="1"/>
    <col min="9738" max="9738" width="8.28515625" style="14" customWidth="1"/>
    <col min="9739" max="9984" width="9.140625" style="14"/>
    <col min="9985" max="9985" width="2.5703125" style="14" customWidth="1"/>
    <col min="9986" max="9986" width="7.140625" style="14" customWidth="1"/>
    <col min="9987" max="9987" width="12.42578125" style="14" customWidth="1"/>
    <col min="9988" max="9988" width="9.7109375" style="14" customWidth="1"/>
    <col min="9989" max="9989" width="4.7109375" style="14" bestFit="1" customWidth="1"/>
    <col min="9990" max="9990" width="14.42578125" style="14" customWidth="1"/>
    <col min="9991" max="9991" width="11.140625" style="14" customWidth="1"/>
    <col min="9992" max="9992" width="10.28515625" style="14" customWidth="1"/>
    <col min="9993" max="9993" width="13" style="14" customWidth="1"/>
    <col min="9994" max="9994" width="8.28515625" style="14" customWidth="1"/>
    <col min="9995" max="10240" width="9.140625" style="14"/>
    <col min="10241" max="10241" width="2.5703125" style="14" customWidth="1"/>
    <col min="10242" max="10242" width="7.140625" style="14" customWidth="1"/>
    <col min="10243" max="10243" width="12.42578125" style="14" customWidth="1"/>
    <col min="10244" max="10244" width="9.7109375" style="14" customWidth="1"/>
    <col min="10245" max="10245" width="4.7109375" style="14" bestFit="1" customWidth="1"/>
    <col min="10246" max="10246" width="14.42578125" style="14" customWidth="1"/>
    <col min="10247" max="10247" width="11.140625" style="14" customWidth="1"/>
    <col min="10248" max="10248" width="10.28515625" style="14" customWidth="1"/>
    <col min="10249" max="10249" width="13" style="14" customWidth="1"/>
    <col min="10250" max="10250" width="8.28515625" style="14" customWidth="1"/>
    <col min="10251" max="10496" width="9.140625" style="14"/>
    <col min="10497" max="10497" width="2.5703125" style="14" customWidth="1"/>
    <col min="10498" max="10498" width="7.140625" style="14" customWidth="1"/>
    <col min="10499" max="10499" width="12.42578125" style="14" customWidth="1"/>
    <col min="10500" max="10500" width="9.7109375" style="14" customWidth="1"/>
    <col min="10501" max="10501" width="4.7109375" style="14" bestFit="1" customWidth="1"/>
    <col min="10502" max="10502" width="14.42578125" style="14" customWidth="1"/>
    <col min="10503" max="10503" width="11.140625" style="14" customWidth="1"/>
    <col min="10504" max="10504" width="10.28515625" style="14" customWidth="1"/>
    <col min="10505" max="10505" width="13" style="14" customWidth="1"/>
    <col min="10506" max="10506" width="8.28515625" style="14" customWidth="1"/>
    <col min="10507" max="10752" width="9.140625" style="14"/>
    <col min="10753" max="10753" width="2.5703125" style="14" customWidth="1"/>
    <col min="10754" max="10754" width="7.140625" style="14" customWidth="1"/>
    <col min="10755" max="10755" width="12.42578125" style="14" customWidth="1"/>
    <col min="10756" max="10756" width="9.7109375" style="14" customWidth="1"/>
    <col min="10757" max="10757" width="4.7109375" style="14" bestFit="1" customWidth="1"/>
    <col min="10758" max="10758" width="14.42578125" style="14" customWidth="1"/>
    <col min="10759" max="10759" width="11.140625" style="14" customWidth="1"/>
    <col min="10760" max="10760" width="10.28515625" style="14" customWidth="1"/>
    <col min="10761" max="10761" width="13" style="14" customWidth="1"/>
    <col min="10762" max="10762" width="8.28515625" style="14" customWidth="1"/>
    <col min="10763" max="11008" width="9.140625" style="14"/>
    <col min="11009" max="11009" width="2.5703125" style="14" customWidth="1"/>
    <col min="11010" max="11010" width="7.140625" style="14" customWidth="1"/>
    <col min="11011" max="11011" width="12.42578125" style="14" customWidth="1"/>
    <col min="11012" max="11012" width="9.7109375" style="14" customWidth="1"/>
    <col min="11013" max="11013" width="4.7109375" style="14" bestFit="1" customWidth="1"/>
    <col min="11014" max="11014" width="14.42578125" style="14" customWidth="1"/>
    <col min="11015" max="11015" width="11.140625" style="14" customWidth="1"/>
    <col min="11016" max="11016" width="10.28515625" style="14" customWidth="1"/>
    <col min="11017" max="11017" width="13" style="14" customWidth="1"/>
    <col min="11018" max="11018" width="8.28515625" style="14" customWidth="1"/>
    <col min="11019" max="11264" width="9.140625" style="14"/>
    <col min="11265" max="11265" width="2.5703125" style="14" customWidth="1"/>
    <col min="11266" max="11266" width="7.140625" style="14" customWidth="1"/>
    <col min="11267" max="11267" width="12.42578125" style="14" customWidth="1"/>
    <col min="11268" max="11268" width="9.7109375" style="14" customWidth="1"/>
    <col min="11269" max="11269" width="4.7109375" style="14" bestFit="1" customWidth="1"/>
    <col min="11270" max="11270" width="14.42578125" style="14" customWidth="1"/>
    <col min="11271" max="11271" width="11.140625" style="14" customWidth="1"/>
    <col min="11272" max="11272" width="10.28515625" style="14" customWidth="1"/>
    <col min="11273" max="11273" width="13" style="14" customWidth="1"/>
    <col min="11274" max="11274" width="8.28515625" style="14" customWidth="1"/>
    <col min="11275" max="11520" width="9.140625" style="14"/>
    <col min="11521" max="11521" width="2.5703125" style="14" customWidth="1"/>
    <col min="11522" max="11522" width="7.140625" style="14" customWidth="1"/>
    <col min="11523" max="11523" width="12.42578125" style="14" customWidth="1"/>
    <col min="11524" max="11524" width="9.7109375" style="14" customWidth="1"/>
    <col min="11525" max="11525" width="4.7109375" style="14" bestFit="1" customWidth="1"/>
    <col min="11526" max="11526" width="14.42578125" style="14" customWidth="1"/>
    <col min="11527" max="11527" width="11.140625" style="14" customWidth="1"/>
    <col min="11528" max="11528" width="10.28515625" style="14" customWidth="1"/>
    <col min="11529" max="11529" width="13" style="14" customWidth="1"/>
    <col min="11530" max="11530" width="8.28515625" style="14" customWidth="1"/>
    <col min="11531" max="11776" width="9.140625" style="14"/>
    <col min="11777" max="11777" width="2.5703125" style="14" customWidth="1"/>
    <col min="11778" max="11778" width="7.140625" style="14" customWidth="1"/>
    <col min="11779" max="11779" width="12.42578125" style="14" customWidth="1"/>
    <col min="11780" max="11780" width="9.7109375" style="14" customWidth="1"/>
    <col min="11781" max="11781" width="4.7109375" style="14" bestFit="1" customWidth="1"/>
    <col min="11782" max="11782" width="14.42578125" style="14" customWidth="1"/>
    <col min="11783" max="11783" width="11.140625" style="14" customWidth="1"/>
    <col min="11784" max="11784" width="10.28515625" style="14" customWidth="1"/>
    <col min="11785" max="11785" width="13" style="14" customWidth="1"/>
    <col min="11786" max="11786" width="8.28515625" style="14" customWidth="1"/>
    <col min="11787" max="12032" width="9.140625" style="14"/>
    <col min="12033" max="12033" width="2.5703125" style="14" customWidth="1"/>
    <col min="12034" max="12034" width="7.140625" style="14" customWidth="1"/>
    <col min="12035" max="12035" width="12.42578125" style="14" customWidth="1"/>
    <col min="12036" max="12036" width="9.7109375" style="14" customWidth="1"/>
    <col min="12037" max="12037" width="4.7109375" style="14" bestFit="1" customWidth="1"/>
    <col min="12038" max="12038" width="14.42578125" style="14" customWidth="1"/>
    <col min="12039" max="12039" width="11.140625" style="14" customWidth="1"/>
    <col min="12040" max="12040" width="10.28515625" style="14" customWidth="1"/>
    <col min="12041" max="12041" width="13" style="14" customWidth="1"/>
    <col min="12042" max="12042" width="8.28515625" style="14" customWidth="1"/>
    <col min="12043" max="12288" width="9.140625" style="14"/>
    <col min="12289" max="12289" width="2.5703125" style="14" customWidth="1"/>
    <col min="12290" max="12290" width="7.140625" style="14" customWidth="1"/>
    <col min="12291" max="12291" width="12.42578125" style="14" customWidth="1"/>
    <col min="12292" max="12292" width="9.7109375" style="14" customWidth="1"/>
    <col min="12293" max="12293" width="4.7109375" style="14" bestFit="1" customWidth="1"/>
    <col min="12294" max="12294" width="14.42578125" style="14" customWidth="1"/>
    <col min="12295" max="12295" width="11.140625" style="14" customWidth="1"/>
    <col min="12296" max="12296" width="10.28515625" style="14" customWidth="1"/>
    <col min="12297" max="12297" width="13" style="14" customWidth="1"/>
    <col min="12298" max="12298" width="8.28515625" style="14" customWidth="1"/>
    <col min="12299" max="12544" width="9.140625" style="14"/>
    <col min="12545" max="12545" width="2.5703125" style="14" customWidth="1"/>
    <col min="12546" max="12546" width="7.140625" style="14" customWidth="1"/>
    <col min="12547" max="12547" width="12.42578125" style="14" customWidth="1"/>
    <col min="12548" max="12548" width="9.7109375" style="14" customWidth="1"/>
    <col min="12549" max="12549" width="4.7109375" style="14" bestFit="1" customWidth="1"/>
    <col min="12550" max="12550" width="14.42578125" style="14" customWidth="1"/>
    <col min="12551" max="12551" width="11.140625" style="14" customWidth="1"/>
    <col min="12552" max="12552" width="10.28515625" style="14" customWidth="1"/>
    <col min="12553" max="12553" width="13" style="14" customWidth="1"/>
    <col min="12554" max="12554" width="8.28515625" style="14" customWidth="1"/>
    <col min="12555" max="12800" width="9.140625" style="14"/>
    <col min="12801" max="12801" width="2.5703125" style="14" customWidth="1"/>
    <col min="12802" max="12802" width="7.140625" style="14" customWidth="1"/>
    <col min="12803" max="12803" width="12.42578125" style="14" customWidth="1"/>
    <col min="12804" max="12804" width="9.7109375" style="14" customWidth="1"/>
    <col min="12805" max="12805" width="4.7109375" style="14" bestFit="1" customWidth="1"/>
    <col min="12806" max="12806" width="14.42578125" style="14" customWidth="1"/>
    <col min="12807" max="12807" width="11.140625" style="14" customWidth="1"/>
    <col min="12808" max="12808" width="10.28515625" style="14" customWidth="1"/>
    <col min="12809" max="12809" width="13" style="14" customWidth="1"/>
    <col min="12810" max="12810" width="8.28515625" style="14" customWidth="1"/>
    <col min="12811" max="13056" width="9.140625" style="14"/>
    <col min="13057" max="13057" width="2.5703125" style="14" customWidth="1"/>
    <col min="13058" max="13058" width="7.140625" style="14" customWidth="1"/>
    <col min="13059" max="13059" width="12.42578125" style="14" customWidth="1"/>
    <col min="13060" max="13060" width="9.7109375" style="14" customWidth="1"/>
    <col min="13061" max="13061" width="4.7109375" style="14" bestFit="1" customWidth="1"/>
    <col min="13062" max="13062" width="14.42578125" style="14" customWidth="1"/>
    <col min="13063" max="13063" width="11.140625" style="14" customWidth="1"/>
    <col min="13064" max="13064" width="10.28515625" style="14" customWidth="1"/>
    <col min="13065" max="13065" width="13" style="14" customWidth="1"/>
    <col min="13066" max="13066" width="8.28515625" style="14" customWidth="1"/>
    <col min="13067" max="13312" width="9.140625" style="14"/>
    <col min="13313" max="13313" width="2.5703125" style="14" customWidth="1"/>
    <col min="13314" max="13314" width="7.140625" style="14" customWidth="1"/>
    <col min="13315" max="13315" width="12.42578125" style="14" customWidth="1"/>
    <col min="13316" max="13316" width="9.7109375" style="14" customWidth="1"/>
    <col min="13317" max="13317" width="4.7109375" style="14" bestFit="1" customWidth="1"/>
    <col min="13318" max="13318" width="14.42578125" style="14" customWidth="1"/>
    <col min="13319" max="13319" width="11.140625" style="14" customWidth="1"/>
    <col min="13320" max="13320" width="10.28515625" style="14" customWidth="1"/>
    <col min="13321" max="13321" width="13" style="14" customWidth="1"/>
    <col min="13322" max="13322" width="8.28515625" style="14" customWidth="1"/>
    <col min="13323" max="13568" width="9.140625" style="14"/>
    <col min="13569" max="13569" width="2.5703125" style="14" customWidth="1"/>
    <col min="13570" max="13570" width="7.140625" style="14" customWidth="1"/>
    <col min="13571" max="13571" width="12.42578125" style="14" customWidth="1"/>
    <col min="13572" max="13572" width="9.7109375" style="14" customWidth="1"/>
    <col min="13573" max="13573" width="4.7109375" style="14" bestFit="1" customWidth="1"/>
    <col min="13574" max="13574" width="14.42578125" style="14" customWidth="1"/>
    <col min="13575" max="13575" width="11.140625" style="14" customWidth="1"/>
    <col min="13576" max="13576" width="10.28515625" style="14" customWidth="1"/>
    <col min="13577" max="13577" width="13" style="14" customWidth="1"/>
    <col min="13578" max="13578" width="8.28515625" style="14" customWidth="1"/>
    <col min="13579" max="13824" width="9.140625" style="14"/>
    <col min="13825" max="13825" width="2.5703125" style="14" customWidth="1"/>
    <col min="13826" max="13826" width="7.140625" style="14" customWidth="1"/>
    <col min="13827" max="13827" width="12.42578125" style="14" customWidth="1"/>
    <col min="13828" max="13828" width="9.7109375" style="14" customWidth="1"/>
    <col min="13829" max="13829" width="4.7109375" style="14" bestFit="1" customWidth="1"/>
    <col min="13830" max="13830" width="14.42578125" style="14" customWidth="1"/>
    <col min="13831" max="13831" width="11.140625" style="14" customWidth="1"/>
    <col min="13832" max="13832" width="10.28515625" style="14" customWidth="1"/>
    <col min="13833" max="13833" width="13" style="14" customWidth="1"/>
    <col min="13834" max="13834" width="8.28515625" style="14" customWidth="1"/>
    <col min="13835" max="14080" width="9.140625" style="14"/>
    <col min="14081" max="14081" width="2.5703125" style="14" customWidth="1"/>
    <col min="14082" max="14082" width="7.140625" style="14" customWidth="1"/>
    <col min="14083" max="14083" width="12.42578125" style="14" customWidth="1"/>
    <col min="14084" max="14084" width="9.7109375" style="14" customWidth="1"/>
    <col min="14085" max="14085" width="4.7109375" style="14" bestFit="1" customWidth="1"/>
    <col min="14086" max="14086" width="14.42578125" style="14" customWidth="1"/>
    <col min="14087" max="14087" width="11.140625" style="14" customWidth="1"/>
    <col min="14088" max="14088" width="10.28515625" style="14" customWidth="1"/>
    <col min="14089" max="14089" width="13" style="14" customWidth="1"/>
    <col min="14090" max="14090" width="8.28515625" style="14" customWidth="1"/>
    <col min="14091" max="14336" width="9.140625" style="14"/>
    <col min="14337" max="14337" width="2.5703125" style="14" customWidth="1"/>
    <col min="14338" max="14338" width="7.140625" style="14" customWidth="1"/>
    <col min="14339" max="14339" width="12.42578125" style="14" customWidth="1"/>
    <col min="14340" max="14340" width="9.7109375" style="14" customWidth="1"/>
    <col min="14341" max="14341" width="4.7109375" style="14" bestFit="1" customWidth="1"/>
    <col min="14342" max="14342" width="14.42578125" style="14" customWidth="1"/>
    <col min="14343" max="14343" width="11.140625" style="14" customWidth="1"/>
    <col min="14344" max="14344" width="10.28515625" style="14" customWidth="1"/>
    <col min="14345" max="14345" width="13" style="14" customWidth="1"/>
    <col min="14346" max="14346" width="8.28515625" style="14" customWidth="1"/>
    <col min="14347" max="14592" width="9.140625" style="14"/>
    <col min="14593" max="14593" width="2.5703125" style="14" customWidth="1"/>
    <col min="14594" max="14594" width="7.140625" style="14" customWidth="1"/>
    <col min="14595" max="14595" width="12.42578125" style="14" customWidth="1"/>
    <col min="14596" max="14596" width="9.7109375" style="14" customWidth="1"/>
    <col min="14597" max="14597" width="4.7109375" style="14" bestFit="1" customWidth="1"/>
    <col min="14598" max="14598" width="14.42578125" style="14" customWidth="1"/>
    <col min="14599" max="14599" width="11.140625" style="14" customWidth="1"/>
    <col min="14600" max="14600" width="10.28515625" style="14" customWidth="1"/>
    <col min="14601" max="14601" width="13" style="14" customWidth="1"/>
    <col min="14602" max="14602" width="8.28515625" style="14" customWidth="1"/>
    <col min="14603" max="14848" width="9.140625" style="14"/>
    <col min="14849" max="14849" width="2.5703125" style="14" customWidth="1"/>
    <col min="14850" max="14850" width="7.140625" style="14" customWidth="1"/>
    <col min="14851" max="14851" width="12.42578125" style="14" customWidth="1"/>
    <col min="14852" max="14852" width="9.7109375" style="14" customWidth="1"/>
    <col min="14853" max="14853" width="4.7109375" style="14" bestFit="1" customWidth="1"/>
    <col min="14854" max="14854" width="14.42578125" style="14" customWidth="1"/>
    <col min="14855" max="14855" width="11.140625" style="14" customWidth="1"/>
    <col min="14856" max="14856" width="10.28515625" style="14" customWidth="1"/>
    <col min="14857" max="14857" width="13" style="14" customWidth="1"/>
    <col min="14858" max="14858" width="8.28515625" style="14" customWidth="1"/>
    <col min="14859" max="15104" width="9.140625" style="14"/>
    <col min="15105" max="15105" width="2.5703125" style="14" customWidth="1"/>
    <col min="15106" max="15106" width="7.140625" style="14" customWidth="1"/>
    <col min="15107" max="15107" width="12.42578125" style="14" customWidth="1"/>
    <col min="15108" max="15108" width="9.7109375" style="14" customWidth="1"/>
    <col min="15109" max="15109" width="4.7109375" style="14" bestFit="1" customWidth="1"/>
    <col min="15110" max="15110" width="14.42578125" style="14" customWidth="1"/>
    <col min="15111" max="15111" width="11.140625" style="14" customWidth="1"/>
    <col min="15112" max="15112" width="10.28515625" style="14" customWidth="1"/>
    <col min="15113" max="15113" width="13" style="14" customWidth="1"/>
    <col min="15114" max="15114" width="8.28515625" style="14" customWidth="1"/>
    <col min="15115" max="15360" width="9.140625" style="14"/>
    <col min="15361" max="15361" width="2.5703125" style="14" customWidth="1"/>
    <col min="15362" max="15362" width="7.140625" style="14" customWidth="1"/>
    <col min="15363" max="15363" width="12.42578125" style="14" customWidth="1"/>
    <col min="15364" max="15364" width="9.7109375" style="14" customWidth="1"/>
    <col min="15365" max="15365" width="4.7109375" style="14" bestFit="1" customWidth="1"/>
    <col min="15366" max="15366" width="14.42578125" style="14" customWidth="1"/>
    <col min="15367" max="15367" width="11.140625" style="14" customWidth="1"/>
    <col min="15368" max="15368" width="10.28515625" style="14" customWidth="1"/>
    <col min="15369" max="15369" width="13" style="14" customWidth="1"/>
    <col min="15370" max="15370" width="8.28515625" style="14" customWidth="1"/>
    <col min="15371" max="15616" width="9.140625" style="14"/>
    <col min="15617" max="15617" width="2.5703125" style="14" customWidth="1"/>
    <col min="15618" max="15618" width="7.140625" style="14" customWidth="1"/>
    <col min="15619" max="15619" width="12.42578125" style="14" customWidth="1"/>
    <col min="15620" max="15620" width="9.7109375" style="14" customWidth="1"/>
    <col min="15621" max="15621" width="4.7109375" style="14" bestFit="1" customWidth="1"/>
    <col min="15622" max="15622" width="14.42578125" style="14" customWidth="1"/>
    <col min="15623" max="15623" width="11.140625" style="14" customWidth="1"/>
    <col min="15624" max="15624" width="10.28515625" style="14" customWidth="1"/>
    <col min="15625" max="15625" width="13" style="14" customWidth="1"/>
    <col min="15626" max="15626" width="8.28515625" style="14" customWidth="1"/>
    <col min="15627" max="15872" width="9.140625" style="14"/>
    <col min="15873" max="15873" width="2.5703125" style="14" customWidth="1"/>
    <col min="15874" max="15874" width="7.140625" style="14" customWidth="1"/>
    <col min="15875" max="15875" width="12.42578125" style="14" customWidth="1"/>
    <col min="15876" max="15876" width="9.7109375" style="14" customWidth="1"/>
    <col min="15877" max="15877" width="4.7109375" style="14" bestFit="1" customWidth="1"/>
    <col min="15878" max="15878" width="14.42578125" style="14" customWidth="1"/>
    <col min="15879" max="15879" width="11.140625" style="14" customWidth="1"/>
    <col min="15880" max="15880" width="10.28515625" style="14" customWidth="1"/>
    <col min="15881" max="15881" width="13" style="14" customWidth="1"/>
    <col min="15882" max="15882" width="8.28515625" style="14" customWidth="1"/>
    <col min="15883" max="16128" width="9.140625" style="14"/>
    <col min="16129" max="16129" width="2.5703125" style="14" customWidth="1"/>
    <col min="16130" max="16130" width="7.140625" style="14" customWidth="1"/>
    <col min="16131" max="16131" width="12.42578125" style="14" customWidth="1"/>
    <col min="16132" max="16132" width="9.7109375" style="14" customWidth="1"/>
    <col min="16133" max="16133" width="4.7109375" style="14" bestFit="1" customWidth="1"/>
    <col min="16134" max="16134" width="14.42578125" style="14" customWidth="1"/>
    <col min="16135" max="16135" width="11.140625" style="14" customWidth="1"/>
    <col min="16136" max="16136" width="10.28515625" style="14" customWidth="1"/>
    <col min="16137" max="16137" width="13" style="14" customWidth="1"/>
    <col min="16138" max="16138" width="8.28515625" style="14" customWidth="1"/>
    <col min="16139" max="16384" width="9.140625" style="14"/>
  </cols>
  <sheetData>
    <row r="1" spans="1:10">
      <c r="A1" s="449"/>
      <c r="B1" s="452" t="s">
        <v>134</v>
      </c>
      <c r="C1" s="449"/>
      <c r="D1" s="450"/>
      <c r="E1" s="450"/>
      <c r="F1" s="450"/>
      <c r="G1" s="450"/>
      <c r="H1" s="450"/>
      <c r="I1" s="450"/>
      <c r="J1" s="451"/>
    </row>
    <row r="2" spans="1:10">
      <c r="A2" s="449"/>
      <c r="B2" s="452" t="s">
        <v>578</v>
      </c>
      <c r="C2" s="449"/>
      <c r="D2" s="450"/>
      <c r="E2" s="450"/>
      <c r="F2" s="450"/>
      <c r="G2" s="450"/>
      <c r="H2" s="450"/>
      <c r="I2" s="450"/>
      <c r="J2" s="450"/>
    </row>
    <row r="3" spans="1:10">
      <c r="A3" s="449"/>
      <c r="B3" s="452" t="s">
        <v>941</v>
      </c>
      <c r="C3" s="449"/>
      <c r="D3" s="450"/>
      <c r="E3" s="450"/>
      <c r="F3" s="450"/>
      <c r="G3" s="450"/>
      <c r="H3" s="450"/>
      <c r="I3" s="450"/>
      <c r="J3" s="450"/>
    </row>
    <row r="4" spans="1:10">
      <c r="A4" s="449"/>
      <c r="B4" s="452"/>
      <c r="C4" s="449"/>
      <c r="D4" s="450"/>
      <c r="E4" s="450"/>
      <c r="F4" s="450"/>
      <c r="G4" s="450"/>
      <c r="H4" s="450"/>
      <c r="I4" s="450"/>
      <c r="J4" s="450"/>
    </row>
    <row r="5" spans="1:10">
      <c r="A5" s="449"/>
      <c r="B5" s="449"/>
      <c r="C5" s="449"/>
      <c r="D5" s="450"/>
      <c r="E5" s="450"/>
      <c r="F5" s="450"/>
      <c r="G5" s="450"/>
      <c r="H5" s="450"/>
      <c r="I5" s="450"/>
      <c r="J5" s="450"/>
    </row>
    <row r="6" spans="1:10">
      <c r="A6" s="449"/>
      <c r="B6" s="449"/>
      <c r="C6" s="449"/>
      <c r="D6" s="450"/>
      <c r="E6" s="450"/>
      <c r="F6" s="450" t="s">
        <v>268</v>
      </c>
      <c r="G6" s="450"/>
      <c r="H6" s="450"/>
      <c r="I6" s="450" t="s">
        <v>437</v>
      </c>
      <c r="J6" s="450"/>
    </row>
    <row r="7" spans="1:10">
      <c r="A7" s="449"/>
      <c r="B7" s="449"/>
      <c r="C7" s="449"/>
      <c r="D7" s="450" t="s">
        <v>270</v>
      </c>
      <c r="E7" s="450" t="s">
        <v>271</v>
      </c>
      <c r="F7" s="450" t="s">
        <v>272</v>
      </c>
      <c r="G7" s="450" t="s">
        <v>273</v>
      </c>
      <c r="H7" s="450" t="s">
        <v>274</v>
      </c>
      <c r="I7" s="450" t="s">
        <v>275</v>
      </c>
      <c r="J7" s="450" t="s">
        <v>276</v>
      </c>
    </row>
    <row r="8" spans="1:10">
      <c r="A8" s="449"/>
      <c r="B8" s="449" t="s">
        <v>418</v>
      </c>
      <c r="C8" s="449"/>
      <c r="D8" s="453"/>
      <c r="E8" s="453"/>
      <c r="F8" s="723"/>
      <c r="G8" s="453"/>
      <c r="H8" s="453"/>
      <c r="I8" s="453"/>
      <c r="J8" s="453"/>
    </row>
    <row r="9" spans="1:10">
      <c r="A9" s="454"/>
      <c r="B9" s="455" t="s">
        <v>236</v>
      </c>
      <c r="C9" s="454"/>
      <c r="D9" s="227">
        <v>252</v>
      </c>
      <c r="E9" s="227">
        <v>1</v>
      </c>
      <c r="F9" s="275">
        <v>-45527.927083333336</v>
      </c>
      <c r="G9" s="227" t="s">
        <v>311</v>
      </c>
      <c r="H9" s="724" t="s">
        <v>281</v>
      </c>
      <c r="I9" s="205">
        <v>0</v>
      </c>
      <c r="J9" s="450"/>
    </row>
    <row r="10" spans="1:10">
      <c r="A10" s="454"/>
      <c r="B10" s="455" t="s">
        <v>236</v>
      </c>
      <c r="C10" s="454"/>
      <c r="D10" s="227">
        <v>252</v>
      </c>
      <c r="E10" s="227">
        <v>1</v>
      </c>
      <c r="F10" s="275">
        <v>-78092.502083666681</v>
      </c>
      <c r="G10" s="227" t="s">
        <v>315</v>
      </c>
      <c r="H10" s="724" t="s">
        <v>281</v>
      </c>
      <c r="I10" s="205">
        <v>0</v>
      </c>
      <c r="J10" s="450"/>
    </row>
    <row r="11" spans="1:10">
      <c r="A11" s="454"/>
      <c r="B11" s="110" t="s">
        <v>236</v>
      </c>
      <c r="C11" s="454"/>
      <c r="D11" s="227">
        <v>252</v>
      </c>
      <c r="E11" s="603">
        <v>1</v>
      </c>
      <c r="F11" s="208">
        <v>-610138.434167</v>
      </c>
      <c r="G11" s="158" t="s">
        <v>312</v>
      </c>
      <c r="H11" s="273" t="s">
        <v>281</v>
      </c>
      <c r="I11" s="224">
        <v>0</v>
      </c>
      <c r="J11" s="450"/>
    </row>
    <row r="12" spans="1:10">
      <c r="A12" s="454"/>
      <c r="B12" s="110" t="s">
        <v>236</v>
      </c>
      <c r="C12" s="454"/>
      <c r="D12" s="227">
        <v>252</v>
      </c>
      <c r="E12" s="603">
        <v>1</v>
      </c>
      <c r="F12" s="208">
        <v>-560860.47958366573</v>
      </c>
      <c r="G12" s="158" t="s">
        <v>314</v>
      </c>
      <c r="H12" s="273" t="s">
        <v>281</v>
      </c>
      <c r="I12" s="224">
        <v>0</v>
      </c>
      <c r="J12" s="450"/>
    </row>
    <row r="13" spans="1:10">
      <c r="A13" s="454"/>
      <c r="B13" s="110" t="s">
        <v>236</v>
      </c>
      <c r="C13" s="449"/>
      <c r="D13" s="227">
        <v>252</v>
      </c>
      <c r="E13" s="603">
        <v>1</v>
      </c>
      <c r="F13" s="208">
        <v>-224222.81124999997</v>
      </c>
      <c r="G13" s="158" t="s">
        <v>280</v>
      </c>
      <c r="H13" s="273" t="s">
        <v>281</v>
      </c>
      <c r="I13" s="224">
        <f>+F13</f>
        <v>-224222.81124999997</v>
      </c>
      <c r="J13" s="450"/>
    </row>
    <row r="14" spans="1:10">
      <c r="A14" s="454"/>
      <c r="B14" s="110" t="s">
        <v>236</v>
      </c>
      <c r="C14" s="454"/>
      <c r="D14" s="227">
        <v>252</v>
      </c>
      <c r="E14" s="603">
        <v>1</v>
      </c>
      <c r="F14" s="208">
        <v>279756.0754170008</v>
      </c>
      <c r="G14" s="158" t="s">
        <v>313</v>
      </c>
      <c r="H14" s="273" t="s">
        <v>281</v>
      </c>
      <c r="I14" s="224">
        <v>0</v>
      </c>
      <c r="J14" s="450"/>
    </row>
    <row r="15" spans="1:10">
      <c r="A15" s="454"/>
      <c r="B15" s="110" t="s">
        <v>236</v>
      </c>
      <c r="C15" s="454"/>
      <c r="D15" s="227">
        <v>252</v>
      </c>
      <c r="E15" s="603">
        <v>1</v>
      </c>
      <c r="F15" s="208">
        <v>219515.41</v>
      </c>
      <c r="G15" s="158" t="s">
        <v>709</v>
      </c>
      <c r="H15" s="273" t="s">
        <v>281</v>
      </c>
      <c r="I15" s="224">
        <v>0</v>
      </c>
      <c r="J15" s="450"/>
    </row>
    <row r="16" spans="1:10">
      <c r="A16" s="454"/>
      <c r="B16" s="110" t="s">
        <v>236</v>
      </c>
      <c r="C16" s="454"/>
      <c r="D16" s="227">
        <v>252</v>
      </c>
      <c r="E16" s="603">
        <v>1</v>
      </c>
      <c r="F16" s="208">
        <v>1083163.6829169996</v>
      </c>
      <c r="G16" s="158" t="s">
        <v>286</v>
      </c>
      <c r="H16" s="273">
        <v>8.2916446129532903E-2</v>
      </c>
      <c r="I16" s="224">
        <f>+H16*F16</f>
        <v>89812.083164053853</v>
      </c>
      <c r="J16" s="450"/>
    </row>
    <row r="17" spans="1:10">
      <c r="A17" s="454"/>
      <c r="B17" s="110" t="s">
        <v>236</v>
      </c>
      <c r="C17" s="454"/>
      <c r="D17" s="227">
        <v>252</v>
      </c>
      <c r="E17" s="603">
        <v>1</v>
      </c>
      <c r="F17" s="208">
        <v>1069312.572083334</v>
      </c>
      <c r="G17" s="158" t="s">
        <v>403</v>
      </c>
      <c r="H17" s="273">
        <v>0</v>
      </c>
      <c r="I17" s="224">
        <v>0</v>
      </c>
      <c r="J17" s="450"/>
    </row>
    <row r="18" spans="1:10">
      <c r="A18" s="454"/>
      <c r="B18" s="110" t="s">
        <v>236</v>
      </c>
      <c r="C18" s="454"/>
      <c r="D18" s="227">
        <v>252</v>
      </c>
      <c r="E18" s="603">
        <v>1</v>
      </c>
      <c r="F18" s="208">
        <v>-3354074.3891666671</v>
      </c>
      <c r="G18" s="158" t="s">
        <v>305</v>
      </c>
      <c r="H18" s="273">
        <v>0</v>
      </c>
      <c r="I18" s="224">
        <v>0</v>
      </c>
      <c r="J18" s="450"/>
    </row>
    <row r="19" spans="1:10">
      <c r="A19" s="454"/>
      <c r="B19" s="110" t="s">
        <v>236</v>
      </c>
      <c r="C19" s="454"/>
      <c r="D19" s="227">
        <v>252</v>
      </c>
      <c r="E19" s="603">
        <v>1</v>
      </c>
      <c r="F19" s="208">
        <v>2221168.8033330003</v>
      </c>
      <c r="G19" s="158" t="s">
        <v>292</v>
      </c>
      <c r="H19" s="273">
        <v>7.0932593878125574E-2</v>
      </c>
      <c r="I19" s="205">
        <f>+H19*F19</f>
        <v>157553.2646615819</v>
      </c>
      <c r="J19" s="450"/>
    </row>
    <row r="20" spans="1:10">
      <c r="B20" s="110"/>
      <c r="C20" s="454"/>
      <c r="D20" s="227"/>
      <c r="E20" s="603"/>
      <c r="F20" s="208"/>
      <c r="G20" s="158"/>
      <c r="H20" s="273"/>
      <c r="I20" s="270"/>
      <c r="J20" s="158"/>
    </row>
    <row r="21" spans="1:10">
      <c r="B21" s="110"/>
      <c r="C21" s="454"/>
      <c r="D21" s="227"/>
      <c r="E21" s="603"/>
      <c r="F21" s="368">
        <f>SUM(F9:F19)</f>
        <v>4.1600177064538002E-4</v>
      </c>
      <c r="G21" s="158"/>
      <c r="H21" s="273"/>
      <c r="I21" s="368">
        <f>SUM(I9:I19)</f>
        <v>23142.536575635779</v>
      </c>
      <c r="J21" s="158" t="s">
        <v>506</v>
      </c>
    </row>
    <row r="22" spans="1:10">
      <c r="B22" s="110"/>
      <c r="C22" s="454"/>
      <c r="D22" s="227"/>
      <c r="E22" s="603"/>
      <c r="F22" s="208"/>
      <c r="G22" s="158"/>
      <c r="H22" s="296"/>
      <c r="I22" s="270"/>
    </row>
    <row r="23" spans="1:10">
      <c r="F23" s="198"/>
      <c r="H23" s="296"/>
      <c r="I23" s="198"/>
    </row>
    <row r="24" spans="1:10">
      <c r="F24" s="198"/>
      <c r="H24" s="296"/>
      <c r="I24" s="198"/>
    </row>
    <row r="25" spans="1:10">
      <c r="B25" s="110" t="s">
        <v>400</v>
      </c>
      <c r="F25" s="198"/>
      <c r="H25" s="296"/>
      <c r="I25" s="198"/>
    </row>
    <row r="26" spans="1:10">
      <c r="F26" s="198"/>
      <c r="G26" s="198"/>
      <c r="H26" s="296"/>
      <c r="I26" s="198"/>
    </row>
    <row r="27" spans="1:10">
      <c r="B27" s="440"/>
      <c r="C27" s="441"/>
      <c r="D27" s="441"/>
      <c r="E27" s="441"/>
      <c r="F27" s="472"/>
      <c r="G27" s="441"/>
      <c r="H27" s="725"/>
      <c r="I27" s="473"/>
      <c r="J27" s="110"/>
    </row>
    <row r="28" spans="1:10">
      <c r="B28" s="444"/>
      <c r="C28" s="110"/>
      <c r="D28" s="110"/>
      <c r="E28" s="110"/>
      <c r="F28" s="368"/>
      <c r="G28" s="110"/>
      <c r="H28" s="361"/>
      <c r="I28" s="474"/>
      <c r="J28" s="110"/>
    </row>
    <row r="29" spans="1:10">
      <c r="B29" s="444"/>
      <c r="C29" s="110"/>
      <c r="D29" s="110"/>
      <c r="E29" s="110"/>
      <c r="F29" s="368"/>
      <c r="G29" s="110"/>
      <c r="H29" s="361"/>
      <c r="I29" s="474"/>
      <c r="J29" s="110"/>
    </row>
    <row r="30" spans="1:10">
      <c r="B30" s="446"/>
      <c r="C30" s="447"/>
      <c r="D30" s="447"/>
      <c r="E30" s="447"/>
      <c r="F30" s="694"/>
      <c r="G30" s="447"/>
      <c r="H30" s="727"/>
      <c r="I30" s="476"/>
      <c r="J30" s="110"/>
    </row>
    <row r="31" spans="1:10">
      <c r="F31" s="295"/>
      <c r="H31" s="296"/>
      <c r="I31" s="198"/>
    </row>
    <row r="32" spans="1:10">
      <c r="F32" s="295"/>
      <c r="H32" s="296"/>
      <c r="I32" s="198"/>
    </row>
    <row r="33" spans="1:9">
      <c r="F33" s="295"/>
      <c r="H33" s="296"/>
      <c r="I33" s="198"/>
    </row>
    <row r="34" spans="1:9">
      <c r="F34" s="295"/>
      <c r="H34" s="296"/>
      <c r="I34" s="198"/>
    </row>
    <row r="35" spans="1:9">
      <c r="F35" s="295"/>
      <c r="H35" s="296"/>
      <c r="I35" s="198"/>
    </row>
    <row r="36" spans="1:9">
      <c r="F36" s="295"/>
      <c r="H36" s="296"/>
      <c r="I36" s="198"/>
    </row>
    <row r="41" spans="1:9">
      <c r="A41" s="176"/>
    </row>
    <row r="42" spans="1:9" s="110" customFormat="1">
      <c r="A42" s="210"/>
      <c r="F42" s="369"/>
    </row>
    <row r="43" spans="1:9" s="110" customFormat="1"/>
    <row r="44" spans="1:9" s="110" customFormat="1"/>
    <row r="45" spans="1:9" s="110" customFormat="1"/>
    <row r="46" spans="1:9" s="110" customFormat="1"/>
    <row r="47" spans="1:9" s="110" customFormat="1"/>
    <row r="48" spans="1:9" s="110" customFormat="1"/>
    <row r="49" spans="6:6" s="110" customFormat="1"/>
    <row r="50" spans="6:6" s="110" customFormat="1"/>
    <row r="51" spans="6:6" s="110" customFormat="1">
      <c r="F51" s="271"/>
    </row>
    <row r="52" spans="6:6" s="110" customFormat="1"/>
    <row r="53" spans="6:6" s="110" customFormat="1"/>
    <row r="67" s="68" customFormat="1"/>
  </sheetData>
  <conditionalFormatting sqref="J1:J2">
    <cfRule type="cellIs" dxfId="15" priority="3" stopIfTrue="1" operator="equal">
      <formula>"x.x"</formula>
    </cfRule>
  </conditionalFormatting>
  <conditionalFormatting sqref="B11">
    <cfRule type="cellIs" dxfId="14" priority="2" stopIfTrue="1" operator="equal">
      <formula>"Title"</formula>
    </cfRule>
  </conditionalFormatting>
  <conditionalFormatting sqref="B9:B10">
    <cfRule type="cellIs" dxfId="13" priority="1" stopIfTrue="1" operator="equal">
      <formula>"Adjustment to Income/Expense/Rate Base:"</formula>
    </cfRule>
  </conditionalFormatting>
  <dataValidations disablePrompts="1" count="1">
    <dataValidation type="list" errorStyle="warning" allowBlank="1" showInputMessage="1" showErrorMessage="1" errorTitle="Factor" error="This factor is not included in the drop-down list. Is this the factor you want to use?" sqref="WVM983045:WVM983056 JA11:JA22 SW11:SW22 ACS11:ACS22 AMO11:AMO22 AWK11:AWK22 BGG11:BGG22 BQC11:BQC22 BZY11:BZY22 CJU11:CJU22 CTQ11:CTQ22 DDM11:DDM22 DNI11:DNI22 DXE11:DXE22 EHA11:EHA22 EQW11:EQW22 FAS11:FAS22 FKO11:FKO22 FUK11:FUK22 GEG11:GEG22 GOC11:GOC22 GXY11:GXY22 HHU11:HHU22 HRQ11:HRQ22 IBM11:IBM22 ILI11:ILI22 IVE11:IVE22 JFA11:JFA22 JOW11:JOW22 JYS11:JYS22 KIO11:KIO22 KSK11:KSK22 LCG11:LCG22 LMC11:LMC22 LVY11:LVY22 MFU11:MFU22 MPQ11:MPQ22 MZM11:MZM22 NJI11:NJI22 NTE11:NTE22 ODA11:ODA22 OMW11:OMW22 OWS11:OWS22 PGO11:PGO22 PQK11:PQK22 QAG11:QAG22 QKC11:QKC22 QTY11:QTY22 RDU11:RDU22 RNQ11:RNQ22 RXM11:RXM22 SHI11:SHI22 SRE11:SRE22 TBA11:TBA22 TKW11:TKW22 TUS11:TUS22 UEO11:UEO22 UOK11:UOK22 UYG11:UYG22 VIC11:VIC22 VRY11:VRY22 WBU11:WBU22 WLQ11:WLQ22 WVM11:WVM22 E65541:E65552 JA65541:JA65552 SW65541:SW65552 ACS65541:ACS65552 AMO65541:AMO65552 AWK65541:AWK65552 BGG65541:BGG65552 BQC65541:BQC65552 BZY65541:BZY65552 CJU65541:CJU65552 CTQ65541:CTQ65552 DDM65541:DDM65552 DNI65541:DNI65552 DXE65541:DXE65552 EHA65541:EHA65552 EQW65541:EQW65552 FAS65541:FAS65552 FKO65541:FKO65552 FUK65541:FUK65552 GEG65541:GEG65552 GOC65541:GOC65552 GXY65541:GXY65552 HHU65541:HHU65552 HRQ65541:HRQ65552 IBM65541:IBM65552 ILI65541:ILI65552 IVE65541:IVE65552 JFA65541:JFA65552 JOW65541:JOW65552 JYS65541:JYS65552 KIO65541:KIO65552 KSK65541:KSK65552 LCG65541:LCG65552 LMC65541:LMC65552 LVY65541:LVY65552 MFU65541:MFU65552 MPQ65541:MPQ65552 MZM65541:MZM65552 NJI65541:NJI65552 NTE65541:NTE65552 ODA65541:ODA65552 OMW65541:OMW65552 OWS65541:OWS65552 PGO65541:PGO65552 PQK65541:PQK65552 QAG65541:QAG65552 QKC65541:QKC65552 QTY65541:QTY65552 RDU65541:RDU65552 RNQ65541:RNQ65552 RXM65541:RXM65552 SHI65541:SHI65552 SRE65541:SRE65552 TBA65541:TBA65552 TKW65541:TKW65552 TUS65541:TUS65552 UEO65541:UEO65552 UOK65541:UOK65552 UYG65541:UYG65552 VIC65541:VIC65552 VRY65541:VRY65552 WBU65541:WBU65552 WLQ65541:WLQ65552 WVM65541:WVM65552 E131077:E131088 JA131077:JA131088 SW131077:SW131088 ACS131077:ACS131088 AMO131077:AMO131088 AWK131077:AWK131088 BGG131077:BGG131088 BQC131077:BQC131088 BZY131077:BZY131088 CJU131077:CJU131088 CTQ131077:CTQ131088 DDM131077:DDM131088 DNI131077:DNI131088 DXE131077:DXE131088 EHA131077:EHA131088 EQW131077:EQW131088 FAS131077:FAS131088 FKO131077:FKO131088 FUK131077:FUK131088 GEG131077:GEG131088 GOC131077:GOC131088 GXY131077:GXY131088 HHU131077:HHU131088 HRQ131077:HRQ131088 IBM131077:IBM131088 ILI131077:ILI131088 IVE131077:IVE131088 JFA131077:JFA131088 JOW131077:JOW131088 JYS131077:JYS131088 KIO131077:KIO131088 KSK131077:KSK131088 LCG131077:LCG131088 LMC131077:LMC131088 LVY131077:LVY131088 MFU131077:MFU131088 MPQ131077:MPQ131088 MZM131077:MZM131088 NJI131077:NJI131088 NTE131077:NTE131088 ODA131077:ODA131088 OMW131077:OMW131088 OWS131077:OWS131088 PGO131077:PGO131088 PQK131077:PQK131088 QAG131077:QAG131088 QKC131077:QKC131088 QTY131077:QTY131088 RDU131077:RDU131088 RNQ131077:RNQ131088 RXM131077:RXM131088 SHI131077:SHI131088 SRE131077:SRE131088 TBA131077:TBA131088 TKW131077:TKW131088 TUS131077:TUS131088 UEO131077:UEO131088 UOK131077:UOK131088 UYG131077:UYG131088 VIC131077:VIC131088 VRY131077:VRY131088 WBU131077:WBU131088 WLQ131077:WLQ131088 WVM131077:WVM131088 E196613:E196624 JA196613:JA196624 SW196613:SW196624 ACS196613:ACS196624 AMO196613:AMO196624 AWK196613:AWK196624 BGG196613:BGG196624 BQC196613:BQC196624 BZY196613:BZY196624 CJU196613:CJU196624 CTQ196613:CTQ196624 DDM196613:DDM196624 DNI196613:DNI196624 DXE196613:DXE196624 EHA196613:EHA196624 EQW196613:EQW196624 FAS196613:FAS196624 FKO196613:FKO196624 FUK196613:FUK196624 GEG196613:GEG196624 GOC196613:GOC196624 GXY196613:GXY196624 HHU196613:HHU196624 HRQ196613:HRQ196624 IBM196613:IBM196624 ILI196613:ILI196624 IVE196613:IVE196624 JFA196613:JFA196624 JOW196613:JOW196624 JYS196613:JYS196624 KIO196613:KIO196624 KSK196613:KSK196624 LCG196613:LCG196624 LMC196613:LMC196624 LVY196613:LVY196624 MFU196613:MFU196624 MPQ196613:MPQ196624 MZM196613:MZM196624 NJI196613:NJI196624 NTE196613:NTE196624 ODA196613:ODA196624 OMW196613:OMW196624 OWS196613:OWS196624 PGO196613:PGO196624 PQK196613:PQK196624 QAG196613:QAG196624 QKC196613:QKC196624 QTY196613:QTY196624 RDU196613:RDU196624 RNQ196613:RNQ196624 RXM196613:RXM196624 SHI196613:SHI196624 SRE196613:SRE196624 TBA196613:TBA196624 TKW196613:TKW196624 TUS196613:TUS196624 UEO196613:UEO196624 UOK196613:UOK196624 UYG196613:UYG196624 VIC196613:VIC196624 VRY196613:VRY196624 WBU196613:WBU196624 WLQ196613:WLQ196624 WVM196613:WVM196624 E262149:E262160 JA262149:JA262160 SW262149:SW262160 ACS262149:ACS262160 AMO262149:AMO262160 AWK262149:AWK262160 BGG262149:BGG262160 BQC262149:BQC262160 BZY262149:BZY262160 CJU262149:CJU262160 CTQ262149:CTQ262160 DDM262149:DDM262160 DNI262149:DNI262160 DXE262149:DXE262160 EHA262149:EHA262160 EQW262149:EQW262160 FAS262149:FAS262160 FKO262149:FKO262160 FUK262149:FUK262160 GEG262149:GEG262160 GOC262149:GOC262160 GXY262149:GXY262160 HHU262149:HHU262160 HRQ262149:HRQ262160 IBM262149:IBM262160 ILI262149:ILI262160 IVE262149:IVE262160 JFA262149:JFA262160 JOW262149:JOW262160 JYS262149:JYS262160 KIO262149:KIO262160 KSK262149:KSK262160 LCG262149:LCG262160 LMC262149:LMC262160 LVY262149:LVY262160 MFU262149:MFU262160 MPQ262149:MPQ262160 MZM262149:MZM262160 NJI262149:NJI262160 NTE262149:NTE262160 ODA262149:ODA262160 OMW262149:OMW262160 OWS262149:OWS262160 PGO262149:PGO262160 PQK262149:PQK262160 QAG262149:QAG262160 QKC262149:QKC262160 QTY262149:QTY262160 RDU262149:RDU262160 RNQ262149:RNQ262160 RXM262149:RXM262160 SHI262149:SHI262160 SRE262149:SRE262160 TBA262149:TBA262160 TKW262149:TKW262160 TUS262149:TUS262160 UEO262149:UEO262160 UOK262149:UOK262160 UYG262149:UYG262160 VIC262149:VIC262160 VRY262149:VRY262160 WBU262149:WBU262160 WLQ262149:WLQ262160 WVM262149:WVM262160 E327685:E327696 JA327685:JA327696 SW327685:SW327696 ACS327685:ACS327696 AMO327685:AMO327696 AWK327685:AWK327696 BGG327685:BGG327696 BQC327685:BQC327696 BZY327685:BZY327696 CJU327685:CJU327696 CTQ327685:CTQ327696 DDM327685:DDM327696 DNI327685:DNI327696 DXE327685:DXE327696 EHA327685:EHA327696 EQW327685:EQW327696 FAS327685:FAS327696 FKO327685:FKO327696 FUK327685:FUK327696 GEG327685:GEG327696 GOC327685:GOC327696 GXY327685:GXY327696 HHU327685:HHU327696 HRQ327685:HRQ327696 IBM327685:IBM327696 ILI327685:ILI327696 IVE327685:IVE327696 JFA327685:JFA327696 JOW327685:JOW327696 JYS327685:JYS327696 KIO327685:KIO327696 KSK327685:KSK327696 LCG327685:LCG327696 LMC327685:LMC327696 LVY327685:LVY327696 MFU327685:MFU327696 MPQ327685:MPQ327696 MZM327685:MZM327696 NJI327685:NJI327696 NTE327685:NTE327696 ODA327685:ODA327696 OMW327685:OMW327696 OWS327685:OWS327696 PGO327685:PGO327696 PQK327685:PQK327696 QAG327685:QAG327696 QKC327685:QKC327696 QTY327685:QTY327696 RDU327685:RDU327696 RNQ327685:RNQ327696 RXM327685:RXM327696 SHI327685:SHI327696 SRE327685:SRE327696 TBA327685:TBA327696 TKW327685:TKW327696 TUS327685:TUS327696 UEO327685:UEO327696 UOK327685:UOK327696 UYG327685:UYG327696 VIC327685:VIC327696 VRY327685:VRY327696 WBU327685:WBU327696 WLQ327685:WLQ327696 WVM327685:WVM327696 E393221:E393232 JA393221:JA393232 SW393221:SW393232 ACS393221:ACS393232 AMO393221:AMO393232 AWK393221:AWK393232 BGG393221:BGG393232 BQC393221:BQC393232 BZY393221:BZY393232 CJU393221:CJU393232 CTQ393221:CTQ393232 DDM393221:DDM393232 DNI393221:DNI393232 DXE393221:DXE393232 EHA393221:EHA393232 EQW393221:EQW393232 FAS393221:FAS393232 FKO393221:FKO393232 FUK393221:FUK393232 GEG393221:GEG393232 GOC393221:GOC393232 GXY393221:GXY393232 HHU393221:HHU393232 HRQ393221:HRQ393232 IBM393221:IBM393232 ILI393221:ILI393232 IVE393221:IVE393232 JFA393221:JFA393232 JOW393221:JOW393232 JYS393221:JYS393232 KIO393221:KIO393232 KSK393221:KSK393232 LCG393221:LCG393232 LMC393221:LMC393232 LVY393221:LVY393232 MFU393221:MFU393232 MPQ393221:MPQ393232 MZM393221:MZM393232 NJI393221:NJI393232 NTE393221:NTE393232 ODA393221:ODA393232 OMW393221:OMW393232 OWS393221:OWS393232 PGO393221:PGO393232 PQK393221:PQK393232 QAG393221:QAG393232 QKC393221:QKC393232 QTY393221:QTY393232 RDU393221:RDU393232 RNQ393221:RNQ393232 RXM393221:RXM393232 SHI393221:SHI393232 SRE393221:SRE393232 TBA393221:TBA393232 TKW393221:TKW393232 TUS393221:TUS393232 UEO393221:UEO393232 UOK393221:UOK393232 UYG393221:UYG393232 VIC393221:VIC393232 VRY393221:VRY393232 WBU393221:WBU393232 WLQ393221:WLQ393232 WVM393221:WVM393232 E458757:E458768 JA458757:JA458768 SW458757:SW458768 ACS458757:ACS458768 AMO458757:AMO458768 AWK458757:AWK458768 BGG458757:BGG458768 BQC458757:BQC458768 BZY458757:BZY458768 CJU458757:CJU458768 CTQ458757:CTQ458768 DDM458757:DDM458768 DNI458757:DNI458768 DXE458757:DXE458768 EHA458757:EHA458768 EQW458757:EQW458768 FAS458757:FAS458768 FKO458757:FKO458768 FUK458757:FUK458768 GEG458757:GEG458768 GOC458757:GOC458768 GXY458757:GXY458768 HHU458757:HHU458768 HRQ458757:HRQ458768 IBM458757:IBM458768 ILI458757:ILI458768 IVE458757:IVE458768 JFA458757:JFA458768 JOW458757:JOW458768 JYS458757:JYS458768 KIO458757:KIO458768 KSK458757:KSK458768 LCG458757:LCG458768 LMC458757:LMC458768 LVY458757:LVY458768 MFU458757:MFU458768 MPQ458757:MPQ458768 MZM458757:MZM458768 NJI458757:NJI458768 NTE458757:NTE458768 ODA458757:ODA458768 OMW458757:OMW458768 OWS458757:OWS458768 PGO458757:PGO458768 PQK458757:PQK458768 QAG458757:QAG458768 QKC458757:QKC458768 QTY458757:QTY458768 RDU458757:RDU458768 RNQ458757:RNQ458768 RXM458757:RXM458768 SHI458757:SHI458768 SRE458757:SRE458768 TBA458757:TBA458768 TKW458757:TKW458768 TUS458757:TUS458768 UEO458757:UEO458768 UOK458757:UOK458768 UYG458757:UYG458768 VIC458757:VIC458768 VRY458757:VRY458768 WBU458757:WBU458768 WLQ458757:WLQ458768 WVM458757:WVM458768 E524293:E524304 JA524293:JA524304 SW524293:SW524304 ACS524293:ACS524304 AMO524293:AMO524304 AWK524293:AWK524304 BGG524293:BGG524304 BQC524293:BQC524304 BZY524293:BZY524304 CJU524293:CJU524304 CTQ524293:CTQ524304 DDM524293:DDM524304 DNI524293:DNI524304 DXE524293:DXE524304 EHA524293:EHA524304 EQW524293:EQW524304 FAS524293:FAS524304 FKO524293:FKO524304 FUK524293:FUK524304 GEG524293:GEG524304 GOC524293:GOC524304 GXY524293:GXY524304 HHU524293:HHU524304 HRQ524293:HRQ524304 IBM524293:IBM524304 ILI524293:ILI524304 IVE524293:IVE524304 JFA524293:JFA524304 JOW524293:JOW524304 JYS524293:JYS524304 KIO524293:KIO524304 KSK524293:KSK524304 LCG524293:LCG524304 LMC524293:LMC524304 LVY524293:LVY524304 MFU524293:MFU524304 MPQ524293:MPQ524304 MZM524293:MZM524304 NJI524293:NJI524304 NTE524293:NTE524304 ODA524293:ODA524304 OMW524293:OMW524304 OWS524293:OWS524304 PGO524293:PGO524304 PQK524293:PQK524304 QAG524293:QAG524304 QKC524293:QKC524304 QTY524293:QTY524304 RDU524293:RDU524304 RNQ524293:RNQ524304 RXM524293:RXM524304 SHI524293:SHI524304 SRE524293:SRE524304 TBA524293:TBA524304 TKW524293:TKW524304 TUS524293:TUS524304 UEO524293:UEO524304 UOK524293:UOK524304 UYG524293:UYG524304 VIC524293:VIC524304 VRY524293:VRY524304 WBU524293:WBU524304 WLQ524293:WLQ524304 WVM524293:WVM524304 E589829:E589840 JA589829:JA589840 SW589829:SW589840 ACS589829:ACS589840 AMO589829:AMO589840 AWK589829:AWK589840 BGG589829:BGG589840 BQC589829:BQC589840 BZY589829:BZY589840 CJU589829:CJU589840 CTQ589829:CTQ589840 DDM589829:DDM589840 DNI589829:DNI589840 DXE589829:DXE589840 EHA589829:EHA589840 EQW589829:EQW589840 FAS589829:FAS589840 FKO589829:FKO589840 FUK589829:FUK589840 GEG589829:GEG589840 GOC589829:GOC589840 GXY589829:GXY589840 HHU589829:HHU589840 HRQ589829:HRQ589840 IBM589829:IBM589840 ILI589829:ILI589840 IVE589829:IVE589840 JFA589829:JFA589840 JOW589829:JOW589840 JYS589829:JYS589840 KIO589829:KIO589840 KSK589829:KSK589840 LCG589829:LCG589840 LMC589829:LMC589840 LVY589829:LVY589840 MFU589829:MFU589840 MPQ589829:MPQ589840 MZM589829:MZM589840 NJI589829:NJI589840 NTE589829:NTE589840 ODA589829:ODA589840 OMW589829:OMW589840 OWS589829:OWS589840 PGO589829:PGO589840 PQK589829:PQK589840 QAG589829:QAG589840 QKC589829:QKC589840 QTY589829:QTY589840 RDU589829:RDU589840 RNQ589829:RNQ589840 RXM589829:RXM589840 SHI589829:SHI589840 SRE589829:SRE589840 TBA589829:TBA589840 TKW589829:TKW589840 TUS589829:TUS589840 UEO589829:UEO589840 UOK589829:UOK589840 UYG589829:UYG589840 VIC589829:VIC589840 VRY589829:VRY589840 WBU589829:WBU589840 WLQ589829:WLQ589840 WVM589829:WVM589840 E655365:E655376 JA655365:JA655376 SW655365:SW655376 ACS655365:ACS655376 AMO655365:AMO655376 AWK655365:AWK655376 BGG655365:BGG655376 BQC655365:BQC655376 BZY655365:BZY655376 CJU655365:CJU655376 CTQ655365:CTQ655376 DDM655365:DDM655376 DNI655365:DNI655376 DXE655365:DXE655376 EHA655365:EHA655376 EQW655365:EQW655376 FAS655365:FAS655376 FKO655365:FKO655376 FUK655365:FUK655376 GEG655365:GEG655376 GOC655365:GOC655376 GXY655365:GXY655376 HHU655365:HHU655376 HRQ655365:HRQ655376 IBM655365:IBM655376 ILI655365:ILI655376 IVE655365:IVE655376 JFA655365:JFA655376 JOW655365:JOW655376 JYS655365:JYS655376 KIO655365:KIO655376 KSK655365:KSK655376 LCG655365:LCG655376 LMC655365:LMC655376 LVY655365:LVY655376 MFU655365:MFU655376 MPQ655365:MPQ655376 MZM655365:MZM655376 NJI655365:NJI655376 NTE655365:NTE655376 ODA655365:ODA655376 OMW655365:OMW655376 OWS655365:OWS655376 PGO655365:PGO655376 PQK655365:PQK655376 QAG655365:QAG655376 QKC655365:QKC655376 QTY655365:QTY655376 RDU655365:RDU655376 RNQ655365:RNQ655376 RXM655365:RXM655376 SHI655365:SHI655376 SRE655365:SRE655376 TBA655365:TBA655376 TKW655365:TKW655376 TUS655365:TUS655376 UEO655365:UEO655376 UOK655365:UOK655376 UYG655365:UYG655376 VIC655365:VIC655376 VRY655365:VRY655376 WBU655365:WBU655376 WLQ655365:WLQ655376 WVM655365:WVM655376 E720901:E720912 JA720901:JA720912 SW720901:SW720912 ACS720901:ACS720912 AMO720901:AMO720912 AWK720901:AWK720912 BGG720901:BGG720912 BQC720901:BQC720912 BZY720901:BZY720912 CJU720901:CJU720912 CTQ720901:CTQ720912 DDM720901:DDM720912 DNI720901:DNI720912 DXE720901:DXE720912 EHA720901:EHA720912 EQW720901:EQW720912 FAS720901:FAS720912 FKO720901:FKO720912 FUK720901:FUK720912 GEG720901:GEG720912 GOC720901:GOC720912 GXY720901:GXY720912 HHU720901:HHU720912 HRQ720901:HRQ720912 IBM720901:IBM720912 ILI720901:ILI720912 IVE720901:IVE720912 JFA720901:JFA720912 JOW720901:JOW720912 JYS720901:JYS720912 KIO720901:KIO720912 KSK720901:KSK720912 LCG720901:LCG720912 LMC720901:LMC720912 LVY720901:LVY720912 MFU720901:MFU720912 MPQ720901:MPQ720912 MZM720901:MZM720912 NJI720901:NJI720912 NTE720901:NTE720912 ODA720901:ODA720912 OMW720901:OMW720912 OWS720901:OWS720912 PGO720901:PGO720912 PQK720901:PQK720912 QAG720901:QAG720912 QKC720901:QKC720912 QTY720901:QTY720912 RDU720901:RDU720912 RNQ720901:RNQ720912 RXM720901:RXM720912 SHI720901:SHI720912 SRE720901:SRE720912 TBA720901:TBA720912 TKW720901:TKW720912 TUS720901:TUS720912 UEO720901:UEO720912 UOK720901:UOK720912 UYG720901:UYG720912 VIC720901:VIC720912 VRY720901:VRY720912 WBU720901:WBU720912 WLQ720901:WLQ720912 WVM720901:WVM720912 E786437:E786448 JA786437:JA786448 SW786437:SW786448 ACS786437:ACS786448 AMO786437:AMO786448 AWK786437:AWK786448 BGG786437:BGG786448 BQC786437:BQC786448 BZY786437:BZY786448 CJU786437:CJU786448 CTQ786437:CTQ786448 DDM786437:DDM786448 DNI786437:DNI786448 DXE786437:DXE786448 EHA786437:EHA786448 EQW786437:EQW786448 FAS786437:FAS786448 FKO786437:FKO786448 FUK786437:FUK786448 GEG786437:GEG786448 GOC786437:GOC786448 GXY786437:GXY786448 HHU786437:HHU786448 HRQ786437:HRQ786448 IBM786437:IBM786448 ILI786437:ILI786448 IVE786437:IVE786448 JFA786437:JFA786448 JOW786437:JOW786448 JYS786437:JYS786448 KIO786437:KIO786448 KSK786437:KSK786448 LCG786437:LCG786448 LMC786437:LMC786448 LVY786437:LVY786448 MFU786437:MFU786448 MPQ786437:MPQ786448 MZM786437:MZM786448 NJI786437:NJI786448 NTE786437:NTE786448 ODA786437:ODA786448 OMW786437:OMW786448 OWS786437:OWS786448 PGO786437:PGO786448 PQK786437:PQK786448 QAG786437:QAG786448 QKC786437:QKC786448 QTY786437:QTY786448 RDU786437:RDU786448 RNQ786437:RNQ786448 RXM786437:RXM786448 SHI786437:SHI786448 SRE786437:SRE786448 TBA786437:TBA786448 TKW786437:TKW786448 TUS786437:TUS786448 UEO786437:UEO786448 UOK786437:UOK786448 UYG786437:UYG786448 VIC786437:VIC786448 VRY786437:VRY786448 WBU786437:WBU786448 WLQ786437:WLQ786448 WVM786437:WVM786448 E851973:E851984 JA851973:JA851984 SW851973:SW851984 ACS851973:ACS851984 AMO851973:AMO851984 AWK851973:AWK851984 BGG851973:BGG851984 BQC851973:BQC851984 BZY851973:BZY851984 CJU851973:CJU851984 CTQ851973:CTQ851984 DDM851973:DDM851984 DNI851973:DNI851984 DXE851973:DXE851984 EHA851973:EHA851984 EQW851973:EQW851984 FAS851973:FAS851984 FKO851973:FKO851984 FUK851973:FUK851984 GEG851973:GEG851984 GOC851973:GOC851984 GXY851973:GXY851984 HHU851973:HHU851984 HRQ851973:HRQ851984 IBM851973:IBM851984 ILI851973:ILI851984 IVE851973:IVE851984 JFA851973:JFA851984 JOW851973:JOW851984 JYS851973:JYS851984 KIO851973:KIO851984 KSK851973:KSK851984 LCG851973:LCG851984 LMC851973:LMC851984 LVY851973:LVY851984 MFU851973:MFU851984 MPQ851973:MPQ851984 MZM851973:MZM851984 NJI851973:NJI851984 NTE851973:NTE851984 ODA851973:ODA851984 OMW851973:OMW851984 OWS851973:OWS851984 PGO851973:PGO851984 PQK851973:PQK851984 QAG851973:QAG851984 QKC851973:QKC851984 QTY851973:QTY851984 RDU851973:RDU851984 RNQ851973:RNQ851984 RXM851973:RXM851984 SHI851973:SHI851984 SRE851973:SRE851984 TBA851973:TBA851984 TKW851973:TKW851984 TUS851973:TUS851984 UEO851973:UEO851984 UOK851973:UOK851984 UYG851973:UYG851984 VIC851973:VIC851984 VRY851973:VRY851984 WBU851973:WBU851984 WLQ851973:WLQ851984 WVM851973:WVM851984 E917509:E917520 JA917509:JA917520 SW917509:SW917520 ACS917509:ACS917520 AMO917509:AMO917520 AWK917509:AWK917520 BGG917509:BGG917520 BQC917509:BQC917520 BZY917509:BZY917520 CJU917509:CJU917520 CTQ917509:CTQ917520 DDM917509:DDM917520 DNI917509:DNI917520 DXE917509:DXE917520 EHA917509:EHA917520 EQW917509:EQW917520 FAS917509:FAS917520 FKO917509:FKO917520 FUK917509:FUK917520 GEG917509:GEG917520 GOC917509:GOC917520 GXY917509:GXY917520 HHU917509:HHU917520 HRQ917509:HRQ917520 IBM917509:IBM917520 ILI917509:ILI917520 IVE917509:IVE917520 JFA917509:JFA917520 JOW917509:JOW917520 JYS917509:JYS917520 KIO917509:KIO917520 KSK917509:KSK917520 LCG917509:LCG917520 LMC917509:LMC917520 LVY917509:LVY917520 MFU917509:MFU917520 MPQ917509:MPQ917520 MZM917509:MZM917520 NJI917509:NJI917520 NTE917509:NTE917520 ODA917509:ODA917520 OMW917509:OMW917520 OWS917509:OWS917520 PGO917509:PGO917520 PQK917509:PQK917520 QAG917509:QAG917520 QKC917509:QKC917520 QTY917509:QTY917520 RDU917509:RDU917520 RNQ917509:RNQ917520 RXM917509:RXM917520 SHI917509:SHI917520 SRE917509:SRE917520 TBA917509:TBA917520 TKW917509:TKW917520 TUS917509:TUS917520 UEO917509:UEO917520 UOK917509:UOK917520 UYG917509:UYG917520 VIC917509:VIC917520 VRY917509:VRY917520 WBU917509:WBU917520 WLQ917509:WLQ917520 WVM917509:WVM917520 E983045:E983056 JA983045:JA983056 SW983045:SW983056 ACS983045:ACS983056 AMO983045:AMO983056 AWK983045:AWK983056 BGG983045:BGG983056 BQC983045:BQC983056 BZY983045:BZY983056 CJU983045:CJU983056 CTQ983045:CTQ983056 DDM983045:DDM983056 DNI983045:DNI983056 DXE983045:DXE983056 EHA983045:EHA983056 EQW983045:EQW983056 FAS983045:FAS983056 FKO983045:FKO983056 FUK983045:FUK983056 GEG983045:GEG983056 GOC983045:GOC983056 GXY983045:GXY983056 HHU983045:HHU983056 HRQ983045:HRQ983056 IBM983045:IBM983056 ILI983045:ILI983056 IVE983045:IVE983056 JFA983045:JFA983056 JOW983045:JOW983056 JYS983045:JYS983056 KIO983045:KIO983056 KSK983045:KSK983056 LCG983045:LCG983056 LMC983045:LMC983056 LVY983045:LVY983056 MFU983045:MFU983056 MPQ983045:MPQ983056 MZM983045:MZM983056 NJI983045:NJI983056 NTE983045:NTE983056 ODA983045:ODA983056 OMW983045:OMW983056 OWS983045:OWS983056 PGO983045:PGO983056 PQK983045:PQK983056 QAG983045:QAG983056 QKC983045:QKC983056 QTY983045:QTY983056 RDU983045:RDU983056 RNQ983045:RNQ983056 RXM983045:RXM983056 SHI983045:SHI983056 SRE983045:SRE983056 TBA983045:TBA983056 TKW983045:TKW983056 TUS983045:TUS983056 UEO983045:UEO983056 UOK983045:UOK983056 UYG983045:UYG983056 VIC983045:VIC983056 VRY983045:VRY983056 WBU983045:WBU983056 WLQ983045:WLQ983056 E11:E22">
      <formula1>$G$50:$G$141</formula1>
    </dataValidation>
  </dataValidations>
  <pageMargins left="1" right="0.25" top="1.25" bottom="0.5" header="0.5" footer="0.25"/>
  <pageSetup scale="70" orientation="portrait" r:id="rId1"/>
  <headerFooter scaleWithDoc="0" alignWithMargins="0">
    <oddHeader>&amp;R&amp;"Times New Roman,Regular"PacifiCorp Docket UE-100749
Exhibit No. ___ (MDF-2)
Page &amp;P of &amp;N
Revised 12/6/10</oddHeader>
  </headerFooter>
  <drawing r:id="rId2"/>
</worksheet>
</file>

<file path=xl/worksheets/sheet54.xml><?xml version="1.0" encoding="utf-8"?>
<worksheet xmlns="http://schemas.openxmlformats.org/spreadsheetml/2006/main" xmlns:r="http://schemas.openxmlformats.org/officeDocument/2006/relationships">
  <dimension ref="A1:BI131"/>
  <sheetViews>
    <sheetView tabSelected="1" zoomScaleNormal="100" workbookViewId="0">
      <selection activeCell="I6" sqref="I6"/>
    </sheetView>
  </sheetViews>
  <sheetFormatPr defaultColWidth="9.140625" defaultRowHeight="12.75"/>
  <cols>
    <col min="1" max="1" width="3" style="239" customWidth="1"/>
    <col min="2" max="2" width="36" style="239" customWidth="1"/>
    <col min="3" max="3" width="2" style="78" customWidth="1"/>
    <col min="4" max="4" width="12.5703125" style="78" bestFit="1" customWidth="1"/>
    <col min="5" max="5" width="5.28515625" style="78" customWidth="1"/>
    <col min="6" max="6" width="15.140625" style="78" customWidth="1"/>
    <col min="7" max="7" width="10.5703125" style="78" customWidth="1"/>
    <col min="8" max="8" width="12.85546875" style="79" customWidth="1"/>
    <col min="9" max="9" width="16" style="78" customWidth="1"/>
    <col min="10" max="10" width="9.5703125" style="80" bestFit="1" customWidth="1"/>
    <col min="11" max="11" width="10" style="78" bestFit="1" customWidth="1"/>
    <col min="12" max="61" width="9.140625" style="78"/>
    <col min="62" max="16384" width="9.140625" style="239"/>
  </cols>
  <sheetData>
    <row r="1" spans="1:10">
      <c r="A1" s="14"/>
      <c r="B1" s="728" t="s">
        <v>134</v>
      </c>
      <c r="C1" s="110"/>
      <c r="D1" s="247"/>
      <c r="E1" s="522"/>
      <c r="H1" s="78"/>
      <c r="J1" s="729"/>
    </row>
    <row r="2" spans="1:10">
      <c r="A2" s="14"/>
      <c r="B2" s="728" t="s">
        <v>578</v>
      </c>
      <c r="C2" s="247"/>
      <c r="D2" s="247"/>
      <c r="E2" s="522"/>
      <c r="H2" s="78"/>
    </row>
    <row r="3" spans="1:10">
      <c r="A3" s="14"/>
      <c r="B3" s="728" t="s">
        <v>942</v>
      </c>
      <c r="C3" s="247"/>
      <c r="D3" s="247"/>
      <c r="E3" s="110"/>
      <c r="F3" s="80"/>
      <c r="H3" s="78"/>
    </row>
    <row r="4" spans="1:10">
      <c r="A4" s="14"/>
      <c r="B4" s="109"/>
      <c r="C4" s="730"/>
      <c r="D4" s="730"/>
      <c r="E4" s="730"/>
      <c r="F4" s="730"/>
      <c r="G4" s="80"/>
      <c r="H4" s="78"/>
    </row>
    <row r="5" spans="1:10">
      <c r="A5" s="110"/>
      <c r="B5" s="247"/>
      <c r="C5" s="522"/>
      <c r="D5" s="522"/>
      <c r="E5" s="522"/>
      <c r="F5" s="80" t="s">
        <v>268</v>
      </c>
      <c r="H5" s="78"/>
      <c r="I5" s="78" t="s">
        <v>437</v>
      </c>
    </row>
    <row r="6" spans="1:10">
      <c r="A6" s="110"/>
      <c r="B6" s="243"/>
      <c r="C6" s="522"/>
      <c r="D6" s="522" t="s">
        <v>270</v>
      </c>
      <c r="E6" s="522" t="s">
        <v>271</v>
      </c>
      <c r="F6" s="80" t="s">
        <v>272</v>
      </c>
      <c r="G6" s="531" t="s">
        <v>273</v>
      </c>
      <c r="H6" s="531" t="s">
        <v>274</v>
      </c>
      <c r="I6" s="80" t="s">
        <v>275</v>
      </c>
      <c r="J6" s="80" t="s">
        <v>276</v>
      </c>
    </row>
    <row r="7" spans="1:10">
      <c r="A7" s="110"/>
      <c r="B7" s="243" t="s">
        <v>418</v>
      </c>
      <c r="C7" s="522"/>
      <c r="D7" s="522"/>
      <c r="E7" s="522"/>
      <c r="F7" s="531"/>
      <c r="G7" s="531"/>
      <c r="H7" s="531"/>
      <c r="I7" s="531"/>
    </row>
    <row r="8" spans="1:10">
      <c r="A8" s="110"/>
      <c r="B8" s="247" t="s">
        <v>419</v>
      </c>
      <c r="C8" s="545"/>
      <c r="D8" s="731"/>
      <c r="E8" s="731"/>
      <c r="F8" s="731"/>
      <c r="H8" s="87"/>
      <c r="I8" s="85"/>
    </row>
    <row r="9" spans="1:10">
      <c r="A9" s="110"/>
      <c r="B9" s="247" t="s">
        <v>420</v>
      </c>
      <c r="C9" s="545"/>
      <c r="D9" s="529" t="s">
        <v>361</v>
      </c>
      <c r="E9" s="529">
        <v>1</v>
      </c>
      <c r="F9" s="803">
        <v>-1920</v>
      </c>
      <c r="G9" s="80" t="s">
        <v>286</v>
      </c>
      <c r="H9" s="91">
        <v>8.2916446129532903E-2</v>
      </c>
      <c r="I9" s="805">
        <f>+F9*H9</f>
        <v>-159.19957656870318</v>
      </c>
    </row>
    <row r="10" spans="1:10">
      <c r="A10" s="110"/>
      <c r="B10" s="247" t="s">
        <v>421</v>
      </c>
      <c r="C10" s="545"/>
      <c r="D10" s="529">
        <v>141</v>
      </c>
      <c r="E10" s="80">
        <v>1</v>
      </c>
      <c r="F10" s="809">
        <v>-540572</v>
      </c>
      <c r="G10" s="94" t="s">
        <v>262</v>
      </c>
      <c r="H10" s="91">
        <v>7.408369726216299E-2</v>
      </c>
      <c r="I10" s="805">
        <f t="shared" ref="I10:I19" si="0">+F10*H10</f>
        <v>-40047.572396401971</v>
      </c>
    </row>
    <row r="11" spans="1:10">
      <c r="A11" s="110"/>
      <c r="B11" s="78" t="s">
        <v>422</v>
      </c>
      <c r="C11" s="529"/>
      <c r="D11" s="529" t="s">
        <v>362</v>
      </c>
      <c r="E11" s="522">
        <v>1</v>
      </c>
      <c r="F11" s="803">
        <v>-33985372</v>
      </c>
      <c r="G11" s="94" t="s">
        <v>262</v>
      </c>
      <c r="H11" s="91">
        <v>7.408369726216299E-2</v>
      </c>
      <c r="I11" s="805">
        <f t="shared" si="0"/>
        <v>-2517762.0105899908</v>
      </c>
    </row>
    <row r="12" spans="1:10">
      <c r="A12" s="110"/>
      <c r="B12" s="78" t="s">
        <v>423</v>
      </c>
      <c r="C12" s="529"/>
      <c r="D12" s="529" t="s">
        <v>363</v>
      </c>
      <c r="E12" s="529">
        <v>1</v>
      </c>
      <c r="F12" s="810">
        <v>4215163</v>
      </c>
      <c r="G12" s="94" t="s">
        <v>262</v>
      </c>
      <c r="H12" s="91">
        <v>7.408369726216299E-2</v>
      </c>
      <c r="I12" s="805">
        <f t="shared" si="0"/>
        <v>312274.85960267071</v>
      </c>
    </row>
    <row r="13" spans="1:10">
      <c r="A13" s="110"/>
      <c r="B13" s="78" t="s">
        <v>423</v>
      </c>
      <c r="C13" s="545"/>
      <c r="D13" s="529" t="s">
        <v>363</v>
      </c>
      <c r="E13" s="529">
        <v>1</v>
      </c>
      <c r="F13" s="810">
        <v>1408496.8825000001</v>
      </c>
      <c r="G13" s="94" t="s">
        <v>484</v>
      </c>
      <c r="H13" s="91">
        <v>0</v>
      </c>
      <c r="I13" s="805">
        <f t="shared" si="0"/>
        <v>0</v>
      </c>
    </row>
    <row r="14" spans="1:10">
      <c r="A14" s="110"/>
      <c r="B14" s="78" t="s">
        <v>710</v>
      </c>
      <c r="C14" s="545"/>
      <c r="D14" s="529" t="s">
        <v>364</v>
      </c>
      <c r="E14" s="529">
        <v>1</v>
      </c>
      <c r="F14" s="810">
        <v>1105340</v>
      </c>
      <c r="G14" s="94" t="s">
        <v>288</v>
      </c>
      <c r="H14" s="91">
        <v>7.8903160106448891E-2</v>
      </c>
      <c r="I14" s="805">
        <f t="shared" si="0"/>
        <v>87214.818992062224</v>
      </c>
      <c r="J14" s="84"/>
    </row>
    <row r="15" spans="1:10">
      <c r="A15" s="110"/>
      <c r="B15" s="78" t="s">
        <v>710</v>
      </c>
      <c r="C15" s="545"/>
      <c r="D15" s="529" t="s">
        <v>364</v>
      </c>
      <c r="E15" s="529">
        <v>1</v>
      </c>
      <c r="F15" s="810">
        <v>4940694.3941666596</v>
      </c>
      <c r="G15" s="94" t="s">
        <v>484</v>
      </c>
      <c r="H15" s="91">
        <v>0</v>
      </c>
      <c r="I15" s="805">
        <f t="shared" si="0"/>
        <v>0</v>
      </c>
    </row>
    <row r="16" spans="1:10">
      <c r="A16" s="110"/>
      <c r="B16" s="78" t="s">
        <v>711</v>
      </c>
      <c r="C16" s="529"/>
      <c r="D16" s="529" t="s">
        <v>376</v>
      </c>
      <c r="E16" s="522">
        <v>1</v>
      </c>
      <c r="F16" s="803">
        <v>-10292</v>
      </c>
      <c r="G16" s="94" t="s">
        <v>288</v>
      </c>
      <c r="H16" s="91">
        <v>7.8903160106448891E-2</v>
      </c>
      <c r="I16" s="805">
        <f t="shared" si="0"/>
        <v>-812.07132381557199</v>
      </c>
    </row>
    <row r="17" spans="1:10">
      <c r="A17" s="110"/>
      <c r="B17" s="78" t="s">
        <v>711</v>
      </c>
      <c r="C17" s="529"/>
      <c r="D17" s="529" t="s">
        <v>376</v>
      </c>
      <c r="E17" s="522">
        <v>1</v>
      </c>
      <c r="F17" s="803">
        <v>2426164.165</v>
      </c>
      <c r="G17" s="94" t="s">
        <v>484</v>
      </c>
      <c r="H17" s="91">
        <v>0</v>
      </c>
      <c r="I17" s="805">
        <f t="shared" si="0"/>
        <v>0</v>
      </c>
    </row>
    <row r="18" spans="1:10">
      <c r="A18" s="110"/>
      <c r="B18" s="78" t="s">
        <v>712</v>
      </c>
      <c r="C18" s="732"/>
      <c r="D18" s="607" t="s">
        <v>713</v>
      </c>
      <c r="E18" s="529">
        <v>1</v>
      </c>
      <c r="F18" s="733">
        <v>19802.830000000002</v>
      </c>
      <c r="G18" s="94" t="s">
        <v>403</v>
      </c>
      <c r="H18" s="91">
        <v>0</v>
      </c>
      <c r="I18" s="85">
        <f t="shared" si="0"/>
        <v>0</v>
      </c>
    </row>
    <row r="19" spans="1:10">
      <c r="A19" s="110"/>
      <c r="B19" s="78" t="s">
        <v>712</v>
      </c>
      <c r="C19" s="545"/>
      <c r="D19" s="529" t="s">
        <v>713</v>
      </c>
      <c r="E19" s="529">
        <v>1</v>
      </c>
      <c r="F19" s="734">
        <v>696791.16083333304</v>
      </c>
      <c r="G19" s="94" t="s">
        <v>484</v>
      </c>
      <c r="H19" s="91">
        <v>0</v>
      </c>
      <c r="I19" s="85">
        <f t="shared" si="0"/>
        <v>0</v>
      </c>
    </row>
    <row r="20" spans="1:10" ht="13.5" thickBot="1">
      <c r="A20" s="110"/>
      <c r="B20" s="78"/>
      <c r="C20" s="545"/>
      <c r="D20" s="529"/>
      <c r="E20" s="529"/>
      <c r="F20" s="735">
        <f>SUM(F9:F19)</f>
        <v>-19725703.56750001</v>
      </c>
      <c r="G20" s="94"/>
      <c r="H20" s="91"/>
      <c r="I20" s="735">
        <f>SUM(I9:I19)</f>
        <v>-2159291.1752920444</v>
      </c>
      <c r="J20" s="80" t="s">
        <v>714</v>
      </c>
    </row>
    <row r="21" spans="1:10">
      <c r="A21" s="110"/>
      <c r="B21" s="78" t="s">
        <v>424</v>
      </c>
      <c r="C21" s="545"/>
      <c r="D21" s="529"/>
      <c r="E21" s="529"/>
      <c r="F21" s="734"/>
      <c r="G21" s="94"/>
      <c r="H21" s="91"/>
      <c r="I21" s="81"/>
    </row>
    <row r="22" spans="1:10">
      <c r="A22" s="110"/>
      <c r="B22" s="78" t="s">
        <v>425</v>
      </c>
      <c r="C22" s="545"/>
      <c r="D22" s="529">
        <v>165</v>
      </c>
      <c r="E22" s="529">
        <v>1</v>
      </c>
      <c r="F22" s="88">
        <v>-17873634.622083001</v>
      </c>
      <c r="G22" s="94" t="s">
        <v>262</v>
      </c>
      <c r="H22" s="736">
        <v>7.408369726216299E-2</v>
      </c>
      <c r="I22" s="85">
        <f t="shared" ref="I22:I33" si="1">+F22*H22</f>
        <v>-1324144.9363169121</v>
      </c>
    </row>
    <row r="23" spans="1:10">
      <c r="A23" s="110"/>
      <c r="B23" s="78" t="s">
        <v>426</v>
      </c>
      <c r="C23" s="545"/>
      <c r="D23" s="529">
        <v>165</v>
      </c>
      <c r="E23" s="529">
        <v>1</v>
      </c>
      <c r="F23" s="88">
        <v>-3547497.2312500002</v>
      </c>
      <c r="G23" s="94" t="s">
        <v>289</v>
      </c>
      <c r="H23" s="91">
        <v>7.4083697262163004E-2</v>
      </c>
      <c r="I23" s="85">
        <f t="shared" si="1"/>
        <v>-262811.71091828647</v>
      </c>
    </row>
    <row r="24" spans="1:10">
      <c r="A24" s="110"/>
      <c r="B24" s="247" t="s">
        <v>426</v>
      </c>
      <c r="C24" s="545"/>
      <c r="D24" s="529">
        <v>165</v>
      </c>
      <c r="E24" s="529">
        <v>1</v>
      </c>
      <c r="F24" s="88">
        <v>-2685.7341670000001</v>
      </c>
      <c r="G24" s="529" t="s">
        <v>262</v>
      </c>
      <c r="H24" s="737">
        <v>7.408369726216299E-2</v>
      </c>
      <c r="I24" s="85">
        <f t="shared" si="1"/>
        <v>-198.96911695467551</v>
      </c>
    </row>
    <row r="25" spans="1:10">
      <c r="A25" s="110"/>
      <c r="B25" s="243" t="s">
        <v>427</v>
      </c>
      <c r="C25" s="529"/>
      <c r="D25" s="529">
        <v>165</v>
      </c>
      <c r="E25" s="522">
        <v>1</v>
      </c>
      <c r="F25" s="88">
        <v>-6319668.8129169997</v>
      </c>
      <c r="G25" s="94" t="s">
        <v>262</v>
      </c>
      <c r="H25" s="91">
        <v>7.408369726216299E-2</v>
      </c>
      <c r="I25" s="85">
        <f t="shared" si="1"/>
        <v>-468184.43113327597</v>
      </c>
    </row>
    <row r="26" spans="1:10">
      <c r="A26" s="110"/>
      <c r="B26" s="247" t="s">
        <v>428</v>
      </c>
      <c r="C26" s="545"/>
      <c r="D26" s="529">
        <v>165</v>
      </c>
      <c r="E26" s="80">
        <v>1</v>
      </c>
      <c r="F26" s="738">
        <v>-2988978.2162500005</v>
      </c>
      <c r="G26" s="94" t="s">
        <v>262</v>
      </c>
      <c r="H26" s="91">
        <v>7.408369726216299E-2</v>
      </c>
      <c r="I26" s="85">
        <f t="shared" si="1"/>
        <v>-221434.55729586497</v>
      </c>
    </row>
    <row r="27" spans="1:10">
      <c r="A27" s="110"/>
      <c r="B27" s="243" t="s">
        <v>428</v>
      </c>
      <c r="C27" s="545"/>
      <c r="D27" s="529">
        <v>165</v>
      </c>
      <c r="E27" s="529">
        <v>1</v>
      </c>
      <c r="F27" s="739">
        <v>-2980631.8362500002</v>
      </c>
      <c r="G27" s="94" t="s">
        <v>286</v>
      </c>
      <c r="H27" s="91">
        <v>8.2916446129532903E-2</v>
      </c>
      <c r="I27" s="85">
        <f t="shared" si="1"/>
        <v>-247143.39908239388</v>
      </c>
    </row>
    <row r="28" spans="1:10">
      <c r="A28" s="110"/>
      <c r="B28" s="243" t="s">
        <v>428</v>
      </c>
      <c r="C28" s="545"/>
      <c r="D28" s="529">
        <v>165</v>
      </c>
      <c r="E28" s="529">
        <v>1</v>
      </c>
      <c r="F28" s="739">
        <v>-158233.85166700001</v>
      </c>
      <c r="G28" s="94" t="s">
        <v>289</v>
      </c>
      <c r="H28" s="91">
        <v>7.4083697262163004E-2</v>
      </c>
      <c r="I28" s="85">
        <f t="shared" si="1"/>
        <v>-11722.548763524035</v>
      </c>
    </row>
    <row r="29" spans="1:10" ht="15.75" customHeight="1">
      <c r="A29" s="110"/>
      <c r="B29" s="243" t="s">
        <v>428</v>
      </c>
      <c r="C29" s="545"/>
      <c r="D29" s="529">
        <v>165</v>
      </c>
      <c r="E29" s="529">
        <v>1</v>
      </c>
      <c r="F29" s="739">
        <v>-4152760.8416670002</v>
      </c>
      <c r="G29" s="94" t="s">
        <v>280</v>
      </c>
      <c r="H29" s="91" t="s">
        <v>281</v>
      </c>
      <c r="I29" s="85">
        <v>0</v>
      </c>
    </row>
    <row r="30" spans="1:10">
      <c r="A30" s="110"/>
      <c r="B30" s="243" t="s">
        <v>428</v>
      </c>
      <c r="C30" s="545"/>
      <c r="D30" s="529">
        <v>165</v>
      </c>
      <c r="E30" s="529">
        <v>1</v>
      </c>
      <c r="F30" s="88">
        <v>-413334.06958300003</v>
      </c>
      <c r="G30" s="94" t="s">
        <v>403</v>
      </c>
      <c r="H30" s="736">
        <v>0</v>
      </c>
      <c r="I30" s="85">
        <f t="shared" si="1"/>
        <v>0</v>
      </c>
    </row>
    <row r="31" spans="1:10">
      <c r="A31" s="110"/>
      <c r="B31" s="243" t="s">
        <v>428</v>
      </c>
      <c r="C31" s="545"/>
      <c r="D31" s="529">
        <v>165</v>
      </c>
      <c r="E31" s="529">
        <v>1</v>
      </c>
      <c r="F31" s="88">
        <v>-750569.29541599983</v>
      </c>
      <c r="G31" s="94" t="s">
        <v>484</v>
      </c>
      <c r="H31" s="91">
        <v>0</v>
      </c>
      <c r="I31" s="85">
        <f t="shared" si="1"/>
        <v>0</v>
      </c>
    </row>
    <row r="32" spans="1:10">
      <c r="A32" s="110"/>
      <c r="B32" s="243" t="s">
        <v>428</v>
      </c>
      <c r="C32" s="740"/>
      <c r="D32" s="529">
        <v>165</v>
      </c>
      <c r="E32" s="529">
        <v>1</v>
      </c>
      <c r="F32" s="738">
        <v>-4054.8400039999997</v>
      </c>
      <c r="G32" s="94" t="s">
        <v>394</v>
      </c>
      <c r="H32" s="91">
        <v>0.22270549443887661</v>
      </c>
      <c r="I32" s="85">
        <f t="shared" si="1"/>
        <v>-903.0351479613563</v>
      </c>
    </row>
    <row r="33" spans="1:10">
      <c r="A33" s="110"/>
      <c r="B33" s="78" t="s">
        <v>428</v>
      </c>
      <c r="C33" s="545"/>
      <c r="D33" s="529">
        <v>165</v>
      </c>
      <c r="E33" s="529">
        <v>1</v>
      </c>
      <c r="F33" s="738">
        <v>-1421121.9999999998</v>
      </c>
      <c r="G33" s="94" t="s">
        <v>386</v>
      </c>
      <c r="H33" s="91">
        <v>0.220870814871235</v>
      </c>
      <c r="I33" s="85">
        <f t="shared" si="1"/>
        <v>-313884.37417143915</v>
      </c>
    </row>
    <row r="34" spans="1:10" ht="13.5" thickBot="1">
      <c r="A34" s="110"/>
      <c r="B34" s="78"/>
      <c r="C34" s="545"/>
      <c r="D34" s="529"/>
      <c r="E34" s="529"/>
      <c r="F34" s="735">
        <f>SUM(F22:F33)</f>
        <v>-40613171.351254001</v>
      </c>
      <c r="G34" s="529"/>
      <c r="H34" s="91"/>
      <c r="I34" s="735">
        <f>SUM(I22:I33)</f>
        <v>-2850427.9619466118</v>
      </c>
      <c r="J34" s="80" t="s">
        <v>714</v>
      </c>
    </row>
    <row r="35" spans="1:10">
      <c r="A35" s="110"/>
      <c r="B35" s="78" t="s">
        <v>429</v>
      </c>
      <c r="C35" s="545"/>
      <c r="D35" s="529"/>
      <c r="E35" s="529"/>
      <c r="F35" s="739"/>
      <c r="G35" s="94"/>
      <c r="H35" s="91"/>
      <c r="I35" s="81"/>
    </row>
    <row r="36" spans="1:10">
      <c r="A36" s="110"/>
      <c r="B36" s="78" t="s">
        <v>429</v>
      </c>
      <c r="C36" s="545"/>
      <c r="D36" s="529" t="s">
        <v>332</v>
      </c>
      <c r="E36" s="529">
        <v>1</v>
      </c>
      <c r="F36" s="739">
        <v>-24456513.102083001</v>
      </c>
      <c r="G36" s="94" t="s">
        <v>286</v>
      </c>
      <c r="H36" s="91">
        <v>8.2916446129532903E-2</v>
      </c>
      <c r="I36" s="85">
        <f t="shared" ref="I36:I40" si="2">+F36*H36</f>
        <v>-2027847.1511450808</v>
      </c>
    </row>
    <row r="37" spans="1:10">
      <c r="A37" s="110"/>
      <c r="B37" s="78" t="s">
        <v>429</v>
      </c>
      <c r="C37" s="545"/>
      <c r="D37" s="529" t="s">
        <v>332</v>
      </c>
      <c r="E37" s="529">
        <v>1</v>
      </c>
      <c r="F37" s="739">
        <v>-30335.446249999997</v>
      </c>
      <c r="G37" s="94" t="s">
        <v>262</v>
      </c>
      <c r="H37" s="91">
        <v>7.408369726216299E-2</v>
      </c>
      <c r="I37" s="85">
        <f t="shared" si="2"/>
        <v>-2247.3620162976172</v>
      </c>
    </row>
    <row r="38" spans="1:10">
      <c r="A38" s="110"/>
      <c r="B38" s="78" t="s">
        <v>429</v>
      </c>
      <c r="C38" s="545"/>
      <c r="D38" s="106" t="s">
        <v>332</v>
      </c>
      <c r="E38" s="529">
        <v>1</v>
      </c>
      <c r="F38" s="738">
        <v>-9111937.1158329993</v>
      </c>
      <c r="G38" s="94" t="s">
        <v>484</v>
      </c>
      <c r="H38" s="736">
        <v>0</v>
      </c>
      <c r="I38" s="85">
        <f t="shared" si="2"/>
        <v>0</v>
      </c>
    </row>
    <row r="39" spans="1:10">
      <c r="A39" s="110"/>
      <c r="B39" s="78" t="s">
        <v>429</v>
      </c>
      <c r="C39" s="545"/>
      <c r="D39" s="529" t="s">
        <v>332</v>
      </c>
      <c r="E39" s="529">
        <v>1</v>
      </c>
      <c r="F39" s="738">
        <v>-8843884.836666001</v>
      </c>
      <c r="G39" s="80" t="s">
        <v>403</v>
      </c>
      <c r="H39" s="91">
        <v>0</v>
      </c>
      <c r="I39" s="85">
        <f t="shared" si="2"/>
        <v>0</v>
      </c>
    </row>
    <row r="40" spans="1:10">
      <c r="A40" s="110"/>
      <c r="B40" s="78" t="s">
        <v>429</v>
      </c>
      <c r="C40" s="545"/>
      <c r="D40" s="529" t="s">
        <v>332</v>
      </c>
      <c r="E40" s="529">
        <v>1</v>
      </c>
      <c r="F40" s="552">
        <v>-20424813.024999</v>
      </c>
      <c r="G40" s="94" t="s">
        <v>304</v>
      </c>
      <c r="H40" s="91">
        <v>0</v>
      </c>
      <c r="I40" s="85">
        <f t="shared" si="2"/>
        <v>0</v>
      </c>
    </row>
    <row r="41" spans="1:10" ht="13.5" thickBot="1">
      <c r="A41" s="110"/>
      <c r="B41" s="78"/>
      <c r="C41" s="545"/>
      <c r="D41" s="529"/>
      <c r="E41" s="529"/>
      <c r="F41" s="735">
        <f>SUM(F36:F40)</f>
        <v>-62867483.525831006</v>
      </c>
      <c r="G41" s="94"/>
      <c r="H41" s="91"/>
      <c r="I41" s="735">
        <f>SUM(I36:I40)</f>
        <v>-2030094.5131613784</v>
      </c>
      <c r="J41" s="80" t="s">
        <v>714</v>
      </c>
    </row>
    <row r="42" spans="1:10">
      <c r="A42" s="110"/>
      <c r="B42" s="78" t="s">
        <v>417</v>
      </c>
      <c r="C42" s="545"/>
      <c r="D42" s="529"/>
      <c r="E42" s="529"/>
      <c r="F42" s="739"/>
      <c r="G42" s="94"/>
      <c r="H42" s="91"/>
      <c r="I42" s="81"/>
    </row>
    <row r="43" spans="1:10">
      <c r="A43" s="110"/>
      <c r="B43" s="78" t="s">
        <v>417</v>
      </c>
      <c r="C43" s="545"/>
      <c r="D43" s="106" t="s">
        <v>331</v>
      </c>
      <c r="E43" s="607">
        <v>1</v>
      </c>
      <c r="F43" s="555">
        <v>-55379786.423331991</v>
      </c>
      <c r="G43" s="94" t="s">
        <v>280</v>
      </c>
      <c r="H43" s="736" t="s">
        <v>281</v>
      </c>
      <c r="I43" s="85">
        <v>0</v>
      </c>
    </row>
    <row r="44" spans="1:10">
      <c r="A44" s="110"/>
      <c r="B44" s="243" t="s">
        <v>417</v>
      </c>
      <c r="C44" s="545"/>
      <c r="D44" s="529" t="s">
        <v>331</v>
      </c>
      <c r="E44" s="529">
        <v>1</v>
      </c>
      <c r="F44" s="552">
        <v>-10608208.82</v>
      </c>
      <c r="G44" s="94" t="s">
        <v>288</v>
      </c>
      <c r="H44" s="91">
        <v>7.8903160106448891E-2</v>
      </c>
      <c r="I44" s="81">
        <v>-837021.19896710326</v>
      </c>
    </row>
    <row r="45" spans="1:10">
      <c r="A45" s="110"/>
      <c r="B45" s="243" t="s">
        <v>417</v>
      </c>
      <c r="C45" s="545"/>
      <c r="D45" s="529" t="s">
        <v>331</v>
      </c>
      <c r="E45" s="529">
        <v>1</v>
      </c>
      <c r="F45" s="552">
        <v>-9072935.7400000002</v>
      </c>
      <c r="G45" s="94" t="s">
        <v>403</v>
      </c>
      <c r="H45" s="91">
        <v>0</v>
      </c>
      <c r="I45" s="81">
        <v>0</v>
      </c>
    </row>
    <row r="46" spans="1:10">
      <c r="A46" s="110"/>
      <c r="B46" s="243" t="s">
        <v>417</v>
      </c>
      <c r="C46" s="545"/>
      <c r="D46" s="529" t="s">
        <v>331</v>
      </c>
      <c r="E46" s="529">
        <v>1</v>
      </c>
      <c r="F46" s="552">
        <v>10608208.82</v>
      </c>
      <c r="G46" s="94" t="s">
        <v>484</v>
      </c>
      <c r="H46" s="91">
        <v>0</v>
      </c>
      <c r="I46" s="81">
        <v>0</v>
      </c>
    </row>
    <row r="47" spans="1:10">
      <c r="A47" s="110"/>
      <c r="B47" s="247" t="s">
        <v>417</v>
      </c>
      <c r="C47" s="545"/>
      <c r="D47" s="106">
        <v>18222</v>
      </c>
      <c r="E47" s="529">
        <v>1</v>
      </c>
      <c r="F47" s="85">
        <v>107593.13</v>
      </c>
      <c r="G47" s="94" t="s">
        <v>312</v>
      </c>
      <c r="H47" s="736" t="s">
        <v>281</v>
      </c>
      <c r="I47" s="81">
        <v>0</v>
      </c>
    </row>
    <row r="48" spans="1:10" ht="13.5" thickBot="1">
      <c r="A48" s="110"/>
      <c r="B48" s="247"/>
      <c r="C48" s="545"/>
      <c r="D48" s="106"/>
      <c r="E48" s="529"/>
      <c r="F48" s="741">
        <f>SUM(F43:F47)</f>
        <v>-64345129.03333199</v>
      </c>
      <c r="G48" s="94"/>
      <c r="H48" s="94"/>
      <c r="I48" s="741">
        <f>SUM(I43:I47)</f>
        <v>-837021.19896710326</v>
      </c>
      <c r="J48" s="80" t="s">
        <v>714</v>
      </c>
    </row>
    <row r="49" spans="1:9">
      <c r="A49" s="110"/>
      <c r="B49" s="247"/>
      <c r="C49" s="545"/>
      <c r="D49" s="106"/>
      <c r="E49" s="529"/>
      <c r="F49" s="244"/>
      <c r="G49" s="94"/>
      <c r="H49" s="736"/>
      <c r="I49" s="808"/>
    </row>
    <row r="50" spans="1:9">
      <c r="A50" s="110"/>
      <c r="B50" s="247" t="s">
        <v>432</v>
      </c>
      <c r="C50" s="545"/>
      <c r="D50" s="529">
        <v>25318</v>
      </c>
      <c r="E50" s="529">
        <v>1</v>
      </c>
      <c r="F50" s="805">
        <v>273000</v>
      </c>
      <c r="G50" s="94" t="s">
        <v>306</v>
      </c>
      <c r="H50" s="91">
        <v>4.6007326007326009E-2</v>
      </c>
      <c r="I50" s="805">
        <f>+F50*H50</f>
        <v>12560</v>
      </c>
    </row>
    <row r="51" spans="1:9">
      <c r="A51" s="110"/>
      <c r="B51" s="247"/>
      <c r="C51" s="545"/>
      <c r="D51" s="545"/>
      <c r="E51" s="529"/>
      <c r="F51" s="85"/>
      <c r="G51" s="89"/>
      <c r="H51" s="87"/>
      <c r="I51" s="85"/>
    </row>
    <row r="52" spans="1:9">
      <c r="A52" s="110"/>
      <c r="B52" s="78"/>
      <c r="C52" s="545"/>
      <c r="D52" s="545"/>
      <c r="E52" s="529"/>
      <c r="F52" s="85"/>
      <c r="G52" s="89"/>
      <c r="H52" s="87"/>
      <c r="I52" s="85"/>
    </row>
    <row r="53" spans="1:9">
      <c r="A53" s="110"/>
      <c r="B53" s="78"/>
      <c r="C53" s="545"/>
      <c r="D53" s="545"/>
      <c r="E53" s="529"/>
      <c r="F53" s="552"/>
      <c r="G53" s="89"/>
      <c r="H53" s="87"/>
      <c r="I53" s="81"/>
    </row>
    <row r="54" spans="1:9">
      <c r="A54" s="110"/>
      <c r="B54" s="78" t="s">
        <v>400</v>
      </c>
      <c r="C54" s="545"/>
      <c r="D54" s="545"/>
      <c r="E54" s="529"/>
      <c r="F54" s="742"/>
      <c r="G54" s="89"/>
      <c r="H54" s="78"/>
      <c r="I54" s="89"/>
    </row>
    <row r="55" spans="1:9">
      <c r="A55" s="110"/>
      <c r="B55" s="1579"/>
      <c r="C55" s="1580"/>
      <c r="D55" s="1580"/>
      <c r="E55" s="607"/>
      <c r="F55" s="742"/>
      <c r="G55" s="89"/>
      <c r="H55" s="78"/>
      <c r="I55" s="89"/>
    </row>
    <row r="56" spans="1:9">
      <c r="A56" s="110"/>
      <c r="B56" s="743"/>
      <c r="C56" s="568"/>
      <c r="D56" s="568"/>
      <c r="E56" s="744"/>
      <c r="F56" s="745"/>
      <c r="G56" s="746"/>
      <c r="H56" s="747"/>
      <c r="I56" s="748"/>
    </row>
    <row r="57" spans="1:9">
      <c r="A57" s="110"/>
      <c r="B57" s="749"/>
      <c r="C57" s="545"/>
      <c r="D57" s="545"/>
      <c r="E57" s="545"/>
      <c r="G57" s="89"/>
      <c r="H57" s="89"/>
      <c r="I57" s="750"/>
    </row>
    <row r="58" spans="1:9">
      <c r="A58" s="110"/>
      <c r="B58" s="749"/>
      <c r="C58" s="740"/>
      <c r="D58" s="740"/>
      <c r="E58" s="740"/>
      <c r="G58" s="89"/>
      <c r="H58" s="78"/>
      <c r="I58" s="751"/>
    </row>
    <row r="59" spans="1:9">
      <c r="A59" s="110"/>
      <c r="B59" s="749"/>
      <c r="C59" s="752"/>
      <c r="D59" s="753"/>
      <c r="E59" s="246"/>
      <c r="G59" s="89"/>
      <c r="H59" s="78"/>
      <c r="I59" s="751"/>
    </row>
    <row r="60" spans="1:9">
      <c r="A60" s="110"/>
      <c r="B60" s="754"/>
      <c r="C60" s="755"/>
      <c r="D60" s="756"/>
      <c r="E60" s="757"/>
      <c r="F60" s="758"/>
      <c r="G60" s="759"/>
      <c r="H60" s="760"/>
      <c r="I60" s="761"/>
    </row>
    <row r="61" spans="1:9">
      <c r="A61" s="110"/>
      <c r="B61" s="78"/>
      <c r="C61" s="247"/>
      <c r="D61" s="762"/>
      <c r="E61" s="551"/>
      <c r="F61" s="763"/>
      <c r="G61" s="81"/>
      <c r="I61" s="81"/>
    </row>
    <row r="62" spans="1:9">
      <c r="A62" s="110"/>
      <c r="B62" s="78"/>
      <c r="C62" s="247"/>
      <c r="D62" s="244"/>
      <c r="E62" s="248"/>
      <c r="G62" s="81"/>
      <c r="H62" s="81"/>
      <c r="I62" s="81"/>
    </row>
    <row r="63" spans="1:9">
      <c r="A63" s="110"/>
      <c r="B63" s="243"/>
      <c r="C63" s="244"/>
      <c r="D63" s="244"/>
      <c r="E63" s="244"/>
      <c r="G63" s="81"/>
    </row>
    <row r="64" spans="1:9">
      <c r="A64" s="110"/>
      <c r="B64" s="247"/>
      <c r="C64" s="244"/>
      <c r="D64" s="244"/>
      <c r="E64" s="244"/>
      <c r="G64" s="81"/>
    </row>
    <row r="65" spans="1:61">
      <c r="A65" s="110"/>
      <c r="B65" s="243"/>
      <c r="C65" s="244"/>
      <c r="D65" s="244"/>
      <c r="E65" s="551"/>
      <c r="F65" s="763"/>
      <c r="G65" s="81"/>
      <c r="I65" s="81"/>
    </row>
    <row r="66" spans="1:61">
      <c r="A66" s="110"/>
      <c r="B66" s="243"/>
      <c r="C66" s="244"/>
      <c r="D66" s="244"/>
      <c r="E66" s="551"/>
      <c r="F66" s="763"/>
      <c r="G66" s="81"/>
      <c r="I66" s="81"/>
    </row>
    <row r="67" spans="1:61" s="1612" customFormat="1">
      <c r="A67" s="100"/>
      <c r="B67" s="1609"/>
      <c r="C67" s="555"/>
      <c r="D67" s="555"/>
      <c r="E67" s="1610"/>
      <c r="F67" s="554"/>
      <c r="G67" s="808"/>
      <c r="H67" s="1611"/>
      <c r="I67" s="808"/>
      <c r="J67" s="804"/>
      <c r="K67" s="1579"/>
      <c r="L67" s="1579"/>
      <c r="M67" s="1579"/>
      <c r="N67" s="1579"/>
      <c r="O67" s="1579"/>
      <c r="P67" s="1579"/>
      <c r="Q67" s="1579"/>
      <c r="R67" s="1579"/>
      <c r="S67" s="1579"/>
      <c r="T67" s="1579"/>
      <c r="U67" s="1579"/>
      <c r="V67" s="1579"/>
      <c r="W67" s="1579"/>
      <c r="X67" s="1579"/>
      <c r="Y67" s="1579"/>
      <c r="Z67" s="1579"/>
      <c r="AA67" s="1579"/>
      <c r="AB67" s="1579"/>
      <c r="AC67" s="1579"/>
      <c r="AD67" s="1579"/>
      <c r="AE67" s="1579"/>
      <c r="AF67" s="1579"/>
      <c r="AG67" s="1579"/>
      <c r="AH67" s="1579"/>
      <c r="AI67" s="1579"/>
      <c r="AJ67" s="1579"/>
      <c r="AK67" s="1579"/>
      <c r="AL67" s="1579"/>
      <c r="AM67" s="1579"/>
      <c r="AN67" s="1579"/>
      <c r="AO67" s="1579"/>
      <c r="AP67" s="1579"/>
      <c r="AQ67" s="1579"/>
      <c r="AR67" s="1579"/>
      <c r="AS67" s="1579"/>
      <c r="AT67" s="1579"/>
      <c r="AU67" s="1579"/>
      <c r="AV67" s="1579"/>
      <c r="AW67" s="1579"/>
      <c r="AX67" s="1579"/>
      <c r="AY67" s="1579"/>
      <c r="AZ67" s="1579"/>
      <c r="BA67" s="1579"/>
      <c r="BB67" s="1579"/>
      <c r="BC67" s="1579"/>
      <c r="BD67" s="1579"/>
      <c r="BE67" s="1579"/>
      <c r="BF67" s="1579"/>
      <c r="BG67" s="1579"/>
      <c r="BH67" s="1579"/>
      <c r="BI67" s="1579"/>
    </row>
    <row r="68" spans="1:61">
      <c r="A68" s="110"/>
      <c r="B68" s="243"/>
      <c r="C68" s="244"/>
      <c r="D68" s="244"/>
      <c r="E68" s="244"/>
      <c r="G68" s="81"/>
      <c r="H68" s="81"/>
      <c r="I68" s="81"/>
    </row>
    <row r="69" spans="1:61">
      <c r="A69" s="110"/>
      <c r="B69" s="243"/>
      <c r="C69" s="244"/>
      <c r="D69" s="244"/>
      <c r="E69" s="244"/>
      <c r="H69" s="244"/>
      <c r="I69" s="81"/>
    </row>
    <row r="70" spans="1:61">
      <c r="A70" s="110"/>
      <c r="B70" s="247"/>
      <c r="C70" s="244"/>
      <c r="D70" s="244"/>
      <c r="E70" s="244"/>
      <c r="G70" s="81"/>
      <c r="H70" s="81"/>
      <c r="I70" s="81"/>
    </row>
    <row r="71" spans="1:61">
      <c r="A71" s="110"/>
      <c r="B71" s="247"/>
      <c r="C71" s="249"/>
      <c r="D71" s="249"/>
      <c r="E71" s="249"/>
      <c r="G71" s="81"/>
    </row>
    <row r="72" spans="1:61">
      <c r="A72" s="110"/>
      <c r="B72" s="247"/>
      <c r="C72" s="244"/>
      <c r="D72" s="244"/>
      <c r="E72" s="244"/>
      <c r="G72" s="81"/>
    </row>
    <row r="73" spans="1:61">
      <c r="A73" s="110"/>
      <c r="B73" s="78"/>
      <c r="C73" s="244"/>
      <c r="D73" s="244"/>
      <c r="E73" s="244"/>
      <c r="G73" s="81"/>
    </row>
    <row r="74" spans="1:61">
      <c r="A74" s="110"/>
      <c r="B74" s="78"/>
      <c r="C74" s="244"/>
      <c r="D74" s="764"/>
      <c r="E74" s="551"/>
      <c r="F74" s="763"/>
      <c r="G74" s="81"/>
      <c r="I74" s="79"/>
    </row>
    <row r="75" spans="1:61">
      <c r="A75" s="110"/>
      <c r="B75" s="78"/>
      <c r="C75" s="244"/>
      <c r="D75" s="764"/>
      <c r="E75" s="551"/>
      <c r="F75" s="763"/>
      <c r="G75" s="81"/>
      <c r="I75" s="79"/>
    </row>
    <row r="76" spans="1:61">
      <c r="A76" s="110"/>
      <c r="B76" s="78"/>
      <c r="C76" s="110"/>
      <c r="D76" s="764"/>
      <c r="E76" s="551"/>
      <c r="F76" s="763"/>
      <c r="G76" s="81"/>
      <c r="I76" s="79"/>
    </row>
    <row r="77" spans="1:61">
      <c r="A77" s="110"/>
      <c r="B77" s="78"/>
      <c r="C77" s="110"/>
      <c r="D77" s="764"/>
      <c r="E77" s="551"/>
      <c r="F77" s="763"/>
      <c r="G77" s="81"/>
      <c r="I77" s="79"/>
    </row>
    <row r="78" spans="1:61">
      <c r="A78" s="110"/>
      <c r="B78" s="78"/>
      <c r="D78" s="81"/>
      <c r="E78" s="244"/>
      <c r="G78" s="81"/>
      <c r="H78" s="81"/>
      <c r="I78" s="81"/>
    </row>
    <row r="79" spans="1:61">
      <c r="A79" s="110"/>
      <c r="B79" s="78"/>
      <c r="D79" s="81"/>
      <c r="E79" s="245"/>
      <c r="G79" s="81"/>
    </row>
    <row r="80" spans="1:61">
      <c r="A80" s="110"/>
      <c r="B80" s="78"/>
      <c r="D80" s="81"/>
      <c r="E80" s="246"/>
      <c r="G80" s="81"/>
    </row>
    <row r="81" spans="1:9">
      <c r="A81" s="110"/>
      <c r="B81" s="78"/>
      <c r="D81" s="764"/>
      <c r="E81" s="551"/>
      <c r="F81" s="763"/>
      <c r="G81" s="81"/>
      <c r="I81" s="79"/>
    </row>
    <row r="82" spans="1:9">
      <c r="A82" s="14"/>
      <c r="B82" s="78"/>
      <c r="D82" s="764"/>
      <c r="E82" s="551"/>
      <c r="F82" s="763"/>
      <c r="G82" s="79"/>
      <c r="I82" s="79"/>
    </row>
    <row r="83" spans="1:9">
      <c r="A83" s="14"/>
      <c r="B83" s="78"/>
      <c r="D83" s="764"/>
      <c r="E83" s="551"/>
      <c r="F83" s="763"/>
      <c r="G83" s="79"/>
      <c r="I83" s="79"/>
    </row>
    <row r="84" spans="1:9">
      <c r="A84" s="14"/>
      <c r="B84" s="78"/>
      <c r="D84" s="85"/>
      <c r="G84" s="85"/>
      <c r="H84" s="85"/>
      <c r="I84" s="85"/>
    </row>
    <row r="85" spans="1:9">
      <c r="A85" s="14"/>
      <c r="B85" s="247"/>
      <c r="I85" s="79"/>
    </row>
    <row r="86" spans="1:9">
      <c r="A86" s="14"/>
      <c r="B86" s="78"/>
      <c r="D86" s="85"/>
      <c r="G86" s="85"/>
      <c r="H86" s="85"/>
      <c r="I86" s="85"/>
    </row>
    <row r="87" spans="1:9">
      <c r="A87" s="14"/>
      <c r="B87" s="525"/>
      <c r="C87" s="244"/>
      <c r="D87" s="244"/>
      <c r="E87" s="244"/>
    </row>
    <row r="88" spans="1:9">
      <c r="A88" s="14"/>
      <c r="B88" s="247"/>
      <c r="C88" s="244"/>
      <c r="D88" s="244"/>
      <c r="E88" s="244"/>
    </row>
    <row r="89" spans="1:9">
      <c r="A89" s="14"/>
      <c r="B89" s="243"/>
      <c r="C89" s="110"/>
      <c r="D89" s="764"/>
      <c r="E89" s="551"/>
      <c r="F89" s="763"/>
      <c r="G89" s="79"/>
      <c r="I89" s="79"/>
    </row>
    <row r="90" spans="1:9">
      <c r="A90" s="14"/>
      <c r="B90" s="243"/>
      <c r="C90" s="110"/>
      <c r="D90" s="764"/>
      <c r="E90" s="551"/>
      <c r="F90" s="763"/>
      <c r="G90" s="79"/>
      <c r="I90" s="79"/>
    </row>
    <row r="91" spans="1:9">
      <c r="A91" s="14"/>
      <c r="B91" s="243"/>
      <c r="C91" s="110"/>
      <c r="D91" s="764"/>
      <c r="E91" s="551"/>
      <c r="F91" s="763"/>
      <c r="G91" s="79"/>
      <c r="I91" s="79"/>
    </row>
    <row r="92" spans="1:9">
      <c r="B92" s="243"/>
      <c r="D92" s="85"/>
      <c r="G92" s="79"/>
      <c r="I92" s="79"/>
    </row>
    <row r="94" spans="1:9">
      <c r="C94" s="765"/>
    </row>
    <row r="95" spans="1:9">
      <c r="B95" s="78"/>
    </row>
    <row r="96" spans="1:9">
      <c r="B96" s="78"/>
      <c r="D96" s="764"/>
      <c r="E96" s="551"/>
      <c r="F96" s="763"/>
      <c r="G96" s="79"/>
      <c r="I96" s="79"/>
    </row>
    <row r="97" spans="2:10">
      <c r="B97" s="78"/>
      <c r="D97" s="764"/>
      <c r="E97" s="551"/>
      <c r="F97" s="763"/>
      <c r="G97" s="79"/>
      <c r="I97" s="79"/>
      <c r="J97" s="766"/>
    </row>
    <row r="98" spans="2:10">
      <c r="B98" s="78"/>
      <c r="D98" s="764"/>
      <c r="E98" s="551"/>
      <c r="F98" s="763"/>
      <c r="G98" s="79"/>
      <c r="I98" s="79"/>
    </row>
    <row r="99" spans="2:10">
      <c r="B99" s="78"/>
      <c r="D99" s="764"/>
      <c r="E99" s="551"/>
      <c r="F99" s="763"/>
      <c r="G99" s="79"/>
      <c r="I99" s="79"/>
    </row>
    <row r="100" spans="2:10">
      <c r="B100" s="78"/>
      <c r="D100" s="85"/>
      <c r="G100" s="79"/>
      <c r="I100" s="79"/>
    </row>
    <row r="101" spans="2:10">
      <c r="B101" s="78"/>
    </row>
    <row r="102" spans="2:10">
      <c r="B102" s="78"/>
      <c r="D102" s="764"/>
      <c r="E102" s="551"/>
      <c r="F102" s="763"/>
      <c r="G102" s="79"/>
      <c r="I102" s="79"/>
    </row>
    <row r="103" spans="2:10">
      <c r="B103" s="78"/>
      <c r="D103" s="764"/>
      <c r="E103" s="551"/>
      <c r="F103" s="763"/>
      <c r="G103" s="79"/>
      <c r="I103" s="79"/>
    </row>
    <row r="104" spans="2:10">
      <c r="B104" s="78"/>
      <c r="D104" s="764"/>
      <c r="E104" s="551"/>
      <c r="F104" s="763"/>
      <c r="G104" s="79"/>
      <c r="I104" s="79"/>
    </row>
    <row r="105" spans="2:10">
      <c r="B105" s="78"/>
      <c r="D105" s="85"/>
      <c r="G105" s="79"/>
      <c r="I105" s="79"/>
    </row>
    <row r="106" spans="2:10">
      <c r="B106" s="243"/>
      <c r="D106" s="764"/>
      <c r="E106" s="551"/>
      <c r="F106" s="763"/>
      <c r="G106" s="79"/>
      <c r="I106" s="79"/>
    </row>
    <row r="107" spans="2:10">
      <c r="B107" s="243"/>
      <c r="D107" s="764"/>
      <c r="E107" s="551"/>
      <c r="F107" s="763"/>
      <c r="G107" s="79"/>
      <c r="I107" s="79"/>
    </row>
    <row r="108" spans="2:10">
      <c r="B108" s="243"/>
      <c r="D108" s="764"/>
      <c r="E108" s="551"/>
      <c r="F108" s="763"/>
      <c r="G108" s="79"/>
      <c r="I108" s="79"/>
    </row>
    <row r="109" spans="2:10">
      <c r="B109" s="247"/>
      <c r="D109" s="85"/>
      <c r="G109" s="79"/>
      <c r="I109" s="79"/>
    </row>
    <row r="110" spans="2:10">
      <c r="B110" s="247"/>
      <c r="H110" s="81"/>
      <c r="I110" s="79"/>
    </row>
    <row r="111" spans="2:10">
      <c r="B111" s="247"/>
      <c r="D111" s="85"/>
      <c r="G111" s="79"/>
      <c r="I111" s="79"/>
    </row>
    <row r="114" spans="2:9">
      <c r="B114" s="78"/>
    </row>
    <row r="115" spans="2:9">
      <c r="B115" s="78"/>
      <c r="D115" s="764"/>
      <c r="E115" s="551"/>
      <c r="F115" s="763"/>
      <c r="G115" s="79"/>
      <c r="I115" s="79"/>
    </row>
    <row r="116" spans="2:9">
      <c r="B116" s="78"/>
      <c r="D116" s="764"/>
      <c r="E116" s="551"/>
      <c r="F116" s="763"/>
      <c r="G116" s="79"/>
      <c r="I116" s="79"/>
    </row>
    <row r="117" spans="2:9">
      <c r="B117" s="78"/>
      <c r="D117" s="764"/>
      <c r="E117" s="551"/>
      <c r="F117" s="763"/>
      <c r="G117" s="79"/>
      <c r="I117" s="79"/>
    </row>
    <row r="118" spans="2:9">
      <c r="B118" s="78"/>
      <c r="D118" s="764"/>
      <c r="E118" s="551"/>
      <c r="F118" s="763"/>
      <c r="G118" s="79"/>
      <c r="I118" s="79"/>
    </row>
    <row r="119" spans="2:9">
      <c r="B119" s="78"/>
      <c r="D119" s="85"/>
      <c r="G119" s="85"/>
      <c r="H119" s="85"/>
      <c r="I119" s="85"/>
    </row>
    <row r="120" spans="2:9">
      <c r="B120" s="78"/>
    </row>
    <row r="121" spans="2:9">
      <c r="B121" s="78"/>
      <c r="D121" s="764"/>
      <c r="E121" s="551"/>
      <c r="F121" s="763"/>
      <c r="G121" s="79"/>
      <c r="I121" s="79"/>
    </row>
    <row r="122" spans="2:9">
      <c r="B122" s="78"/>
      <c r="D122" s="764"/>
      <c r="E122" s="551"/>
      <c r="F122" s="763"/>
      <c r="G122" s="79"/>
      <c r="I122" s="79"/>
    </row>
    <row r="123" spans="2:9">
      <c r="B123" s="78"/>
      <c r="D123" s="764"/>
      <c r="E123" s="551"/>
      <c r="F123" s="763"/>
      <c r="G123" s="79"/>
      <c r="I123" s="79"/>
    </row>
    <row r="124" spans="2:9">
      <c r="B124" s="78"/>
      <c r="D124" s="85"/>
      <c r="G124" s="85"/>
      <c r="H124" s="85"/>
      <c r="I124" s="85"/>
    </row>
    <row r="125" spans="2:9">
      <c r="B125" s="243"/>
      <c r="D125" s="764"/>
      <c r="E125" s="551"/>
      <c r="F125" s="763"/>
      <c r="G125" s="79"/>
      <c r="I125" s="79"/>
    </row>
    <row r="126" spans="2:9">
      <c r="B126" s="243"/>
      <c r="D126" s="764"/>
      <c r="E126" s="551"/>
      <c r="F126" s="763"/>
      <c r="G126" s="79"/>
      <c r="I126" s="79"/>
    </row>
    <row r="127" spans="2:9">
      <c r="B127" s="243"/>
      <c r="D127" s="764"/>
      <c r="E127" s="551"/>
      <c r="F127" s="763"/>
      <c r="G127" s="79"/>
      <c r="I127" s="79"/>
    </row>
    <row r="128" spans="2:9">
      <c r="B128" s="247"/>
      <c r="D128" s="85"/>
      <c r="G128" s="85"/>
      <c r="H128" s="85"/>
      <c r="I128" s="85"/>
    </row>
    <row r="129" spans="2:9">
      <c r="B129" s="247"/>
      <c r="I129" s="79"/>
    </row>
    <row r="130" spans="2:9">
      <c r="D130" s="85"/>
      <c r="G130" s="85"/>
      <c r="H130" s="85"/>
      <c r="I130" s="85"/>
    </row>
    <row r="131" spans="2:9">
      <c r="I131" s="79"/>
    </row>
  </sheetData>
  <pageMargins left="1" right="0.25" top="1.25" bottom="0.5" header="0.5" footer="0.25"/>
  <pageSetup scale="70" orientation="portrait" r:id="rId1"/>
  <headerFooter scaleWithDoc="0" alignWithMargins="0">
    <oddHeader>&amp;R&amp;"Times New Roman,Regular"PacifiCorp Docket UE-100749
Exhibit No. ___ (MDF-2)
Page &amp;P of &amp;N
Revised 12/6/10</oddHeader>
  </headerFooter>
  <drawing r:id="rId2"/>
</worksheet>
</file>

<file path=xl/worksheets/sheet55.xml><?xml version="1.0" encoding="utf-8"?>
<worksheet xmlns="http://schemas.openxmlformats.org/spreadsheetml/2006/main" xmlns:r="http://schemas.openxmlformats.org/officeDocument/2006/relationships">
  <dimension ref="B1:J67"/>
  <sheetViews>
    <sheetView tabSelected="1" topLeftCell="A10" zoomScaleNormal="100" workbookViewId="0">
      <selection activeCell="I6" sqref="I6"/>
    </sheetView>
  </sheetViews>
  <sheetFormatPr defaultColWidth="9.140625" defaultRowHeight="12.75"/>
  <cols>
    <col min="1" max="1" width="3.28515625" style="14" customWidth="1"/>
    <col min="2" max="2" width="36" style="14" customWidth="1"/>
    <col min="3" max="3" width="5.42578125" style="14" customWidth="1"/>
    <col min="4" max="4" width="11.28515625" style="158" bestFit="1" customWidth="1"/>
    <col min="5" max="5" width="6.85546875" style="158" customWidth="1"/>
    <col min="6" max="6" width="15.140625" style="14" customWidth="1"/>
    <col min="7" max="7" width="8.85546875" style="158" customWidth="1"/>
    <col min="8" max="8" width="11.140625" style="14" customWidth="1"/>
    <col min="9" max="9" width="16.140625" style="14" customWidth="1"/>
    <col min="10" max="10" width="7.5703125" style="158" customWidth="1"/>
    <col min="11" max="16384" width="9.140625" style="14"/>
  </cols>
  <sheetData>
    <row r="1" spans="2:10">
      <c r="B1" s="14" t="s">
        <v>134</v>
      </c>
      <c r="J1" s="105"/>
    </row>
    <row r="2" spans="2:10">
      <c r="B2" s="14" t="s">
        <v>578</v>
      </c>
    </row>
    <row r="3" spans="2:10">
      <c r="B3" s="14" t="s">
        <v>943</v>
      </c>
    </row>
    <row r="5" spans="2:10">
      <c r="F5" s="158" t="s">
        <v>268</v>
      </c>
      <c r="I5" s="158" t="s">
        <v>437</v>
      </c>
    </row>
    <row r="6" spans="2:10">
      <c r="D6" s="158" t="s">
        <v>270</v>
      </c>
      <c r="E6" s="158" t="s">
        <v>271</v>
      </c>
      <c r="F6" s="158" t="s">
        <v>272</v>
      </c>
      <c r="G6" s="158" t="s">
        <v>273</v>
      </c>
      <c r="H6" s="14" t="s">
        <v>274</v>
      </c>
      <c r="I6" s="158" t="s">
        <v>275</v>
      </c>
      <c r="J6" s="158" t="s">
        <v>276</v>
      </c>
    </row>
    <row r="7" spans="2:10">
      <c r="B7" s="14" t="s">
        <v>625</v>
      </c>
    </row>
    <row r="8" spans="2:10">
      <c r="H8" s="296"/>
      <c r="I8" s="198"/>
    </row>
    <row r="9" spans="2:10">
      <c r="F9" s="295"/>
      <c r="H9" s="296"/>
      <c r="I9" s="198"/>
    </row>
    <row r="10" spans="2:10">
      <c r="B10" s="14" t="s">
        <v>716</v>
      </c>
      <c r="D10" s="158" t="s">
        <v>369</v>
      </c>
      <c r="E10" s="158">
        <v>1</v>
      </c>
      <c r="F10" s="295">
        <v>-137381</v>
      </c>
      <c r="G10" s="158" t="s">
        <v>386</v>
      </c>
      <c r="H10" s="296">
        <v>0.220870814871235</v>
      </c>
      <c r="I10" s="198">
        <f>+F10*H10</f>
        <v>-30343.453417825134</v>
      </c>
      <c r="J10" s="158" t="s">
        <v>717</v>
      </c>
    </row>
    <row r="11" spans="2:10">
      <c r="B11" s="14" t="s">
        <v>718</v>
      </c>
      <c r="D11" s="158">
        <v>41110</v>
      </c>
      <c r="E11" s="158">
        <v>1</v>
      </c>
      <c r="F11" s="295">
        <v>52137</v>
      </c>
      <c r="G11" s="158" t="s">
        <v>386</v>
      </c>
      <c r="H11" s="296">
        <v>0.220870814871235</v>
      </c>
      <c r="I11" s="198">
        <f t="shared" ref="I11:I12" si="0">+F11*H11</f>
        <v>11515.54167494158</v>
      </c>
      <c r="J11" s="158" t="s">
        <v>717</v>
      </c>
    </row>
    <row r="12" spans="2:10">
      <c r="B12" s="14" t="s">
        <v>719</v>
      </c>
      <c r="D12" s="158">
        <v>283</v>
      </c>
      <c r="E12" s="158">
        <v>1</v>
      </c>
      <c r="F12" s="198">
        <v>471409</v>
      </c>
      <c r="G12" s="158" t="s">
        <v>386</v>
      </c>
      <c r="H12" s="296">
        <v>0.220870814871235</v>
      </c>
      <c r="I12" s="198">
        <f t="shared" si="0"/>
        <v>104120.48996763401</v>
      </c>
      <c r="J12" s="158" t="s">
        <v>717</v>
      </c>
    </row>
    <row r="13" spans="2:10">
      <c r="F13" s="198"/>
      <c r="H13" s="296"/>
      <c r="I13" s="198"/>
    </row>
    <row r="14" spans="2:10">
      <c r="B14" s="14" t="s">
        <v>720</v>
      </c>
      <c r="D14" s="158" t="s">
        <v>369</v>
      </c>
      <c r="E14" s="158">
        <v>1</v>
      </c>
      <c r="F14" s="198">
        <v>-171693</v>
      </c>
      <c r="G14" s="158" t="s">
        <v>386</v>
      </c>
      <c r="H14" s="296">
        <v>0.220870814871235</v>
      </c>
      <c r="I14" s="198">
        <f t="shared" ref="I14:I16" si="1">+F14*H14</f>
        <v>-37921.972817686954</v>
      </c>
      <c r="J14" s="158" t="s">
        <v>717</v>
      </c>
    </row>
    <row r="15" spans="2:10">
      <c r="B15" s="14" t="s">
        <v>718</v>
      </c>
      <c r="D15" s="158">
        <v>41110</v>
      </c>
      <c r="E15" s="158">
        <v>1</v>
      </c>
      <c r="F15" s="198">
        <v>65159</v>
      </c>
      <c r="G15" s="158" t="s">
        <v>386</v>
      </c>
      <c r="H15" s="296">
        <v>0.220870814871235</v>
      </c>
      <c r="I15" s="198">
        <f t="shared" si="1"/>
        <v>14391.721426194801</v>
      </c>
      <c r="J15" s="158" t="s">
        <v>717</v>
      </c>
    </row>
    <row r="16" spans="2:10">
      <c r="B16" s="14" t="s">
        <v>719</v>
      </c>
      <c r="D16" s="158">
        <v>283</v>
      </c>
      <c r="E16" s="158">
        <v>1</v>
      </c>
      <c r="F16" s="295">
        <v>1794595</v>
      </c>
      <c r="G16" s="158" t="s">
        <v>386</v>
      </c>
      <c r="H16" s="296">
        <v>0.220870814871235</v>
      </c>
      <c r="I16" s="198">
        <f t="shared" si="1"/>
        <v>396373.66001384397</v>
      </c>
      <c r="J16" s="158" t="s">
        <v>717</v>
      </c>
    </row>
    <row r="17" spans="2:10">
      <c r="F17" s="295"/>
      <c r="H17" s="296"/>
      <c r="I17" s="198"/>
    </row>
    <row r="18" spans="2:10">
      <c r="B18" s="14" t="s">
        <v>721</v>
      </c>
      <c r="D18" s="158" t="s">
        <v>372</v>
      </c>
      <c r="E18" s="158">
        <v>1</v>
      </c>
      <c r="F18" s="295">
        <v>-4680901</v>
      </c>
      <c r="G18" s="158" t="s">
        <v>289</v>
      </c>
      <c r="H18" s="296">
        <v>7.4083697262163004E-2</v>
      </c>
      <c r="I18" s="198">
        <f t="shared" ref="I18:I20" si="2">+F18*H18</f>
        <v>-346778.45259815606</v>
      </c>
      <c r="J18" s="158" t="s">
        <v>717</v>
      </c>
    </row>
    <row r="19" spans="2:10">
      <c r="B19" s="14" t="s">
        <v>718</v>
      </c>
      <c r="D19" s="158">
        <v>41010</v>
      </c>
      <c r="E19" s="158">
        <v>1</v>
      </c>
      <c r="F19" s="295">
        <v>-1776449</v>
      </c>
      <c r="G19" s="158" t="s">
        <v>289</v>
      </c>
      <c r="H19" s="296">
        <v>7.4083697262163004E-2</v>
      </c>
      <c r="I19" s="198">
        <f t="shared" si="2"/>
        <v>-131605.90991767219</v>
      </c>
      <c r="J19" s="158" t="s">
        <v>717</v>
      </c>
    </row>
    <row r="20" spans="2:10">
      <c r="B20" s="14" t="s">
        <v>719</v>
      </c>
      <c r="D20" s="158">
        <v>283</v>
      </c>
      <c r="E20" s="158">
        <v>1</v>
      </c>
      <c r="F20" s="295">
        <v>15492973</v>
      </c>
      <c r="G20" s="158" t="s">
        <v>289</v>
      </c>
      <c r="H20" s="296">
        <v>7.4083697262163004E-2</v>
      </c>
      <c r="I20" s="198">
        <f t="shared" si="2"/>
        <v>1147776.7214228653</v>
      </c>
      <c r="J20" s="158" t="s">
        <v>717</v>
      </c>
    </row>
    <row r="21" spans="2:10">
      <c r="F21" s="295"/>
      <c r="H21" s="296"/>
      <c r="I21" s="198"/>
    </row>
    <row r="22" spans="2:10">
      <c r="B22" s="14" t="s">
        <v>722</v>
      </c>
      <c r="D22" s="158" t="s">
        <v>372</v>
      </c>
      <c r="E22" s="158">
        <v>1</v>
      </c>
      <c r="F22" s="295">
        <v>-1877954</v>
      </c>
      <c r="G22" s="158" t="s">
        <v>262</v>
      </c>
      <c r="H22" s="296">
        <v>7.408369726216299E-2</v>
      </c>
      <c r="I22" s="198">
        <f t="shared" ref="I22:I24" si="3">+F22*H22</f>
        <v>-139125.77560826804</v>
      </c>
      <c r="J22" s="158" t="s">
        <v>717</v>
      </c>
    </row>
    <row r="23" spans="2:10">
      <c r="B23" s="14" t="s">
        <v>718</v>
      </c>
      <c r="D23" s="158">
        <v>41010</v>
      </c>
      <c r="E23" s="158">
        <v>1</v>
      </c>
      <c r="F23" s="295">
        <v>-712702</v>
      </c>
      <c r="G23" s="158" t="s">
        <v>262</v>
      </c>
      <c r="H23" s="296">
        <v>7.408369726216299E-2</v>
      </c>
      <c r="I23" s="198">
        <f t="shared" si="3"/>
        <v>-52799.599206138089</v>
      </c>
      <c r="J23" s="158" t="s">
        <v>717</v>
      </c>
    </row>
    <row r="24" spans="2:10">
      <c r="B24" s="14" t="s">
        <v>719</v>
      </c>
      <c r="D24" s="158">
        <v>283</v>
      </c>
      <c r="E24" s="158">
        <v>1</v>
      </c>
      <c r="F24" s="295">
        <v>916943</v>
      </c>
      <c r="G24" s="158" t="s">
        <v>262</v>
      </c>
      <c r="H24" s="296">
        <v>7.408369726216299E-2</v>
      </c>
      <c r="I24" s="198">
        <f t="shared" si="3"/>
        <v>67930.527618659515</v>
      </c>
      <c r="J24" s="158" t="s">
        <v>717</v>
      </c>
    </row>
    <row r="25" spans="2:10">
      <c r="F25" s="295"/>
      <c r="H25" s="296"/>
      <c r="I25" s="198"/>
    </row>
    <row r="26" spans="2:10">
      <c r="B26" s="14" t="s">
        <v>723</v>
      </c>
      <c r="D26" s="158" t="s">
        <v>372</v>
      </c>
      <c r="E26" s="158">
        <v>1</v>
      </c>
      <c r="F26" s="295">
        <v>-707070</v>
      </c>
      <c r="G26" s="158" t="s">
        <v>262</v>
      </c>
      <c r="H26" s="296">
        <v>7.408369726216299E-2</v>
      </c>
      <c r="I26" s="198">
        <f t="shared" ref="I26:I28" si="4">+F26*H26</f>
        <v>-52382.359823157582</v>
      </c>
      <c r="J26" s="158" t="s">
        <v>717</v>
      </c>
    </row>
    <row r="27" spans="2:10">
      <c r="B27" s="14" t="s">
        <v>718</v>
      </c>
      <c r="D27" s="158">
        <v>41010</v>
      </c>
      <c r="E27" s="158">
        <v>1</v>
      </c>
      <c r="F27" s="295">
        <v>-268340</v>
      </c>
      <c r="G27" s="158" t="s">
        <v>262</v>
      </c>
      <c r="H27" s="296">
        <v>7.408369726216299E-2</v>
      </c>
      <c r="I27" s="198">
        <f t="shared" si="4"/>
        <v>-19879.619323328818</v>
      </c>
      <c r="J27" s="158" t="s">
        <v>717</v>
      </c>
    </row>
    <row r="28" spans="2:10">
      <c r="B28" s="14" t="s">
        <v>719</v>
      </c>
      <c r="D28" s="158">
        <v>190</v>
      </c>
      <c r="E28" s="158">
        <v>1</v>
      </c>
      <c r="F28" s="295">
        <v>-257159</v>
      </c>
      <c r="G28" s="158" t="s">
        <v>262</v>
      </c>
      <c r="H28" s="296">
        <v>7.408369726216299E-2</v>
      </c>
      <c r="I28" s="198">
        <f t="shared" si="4"/>
        <v>-19051.289504240573</v>
      </c>
      <c r="J28" s="158" t="s">
        <v>717</v>
      </c>
    </row>
    <row r="29" spans="2:10">
      <c r="F29" s="295"/>
      <c r="H29" s="296"/>
      <c r="I29" s="198"/>
    </row>
    <row r="30" spans="2:10">
      <c r="B30" s="14" t="s">
        <v>724</v>
      </c>
      <c r="D30" s="158" t="s">
        <v>369</v>
      </c>
      <c r="E30" s="158">
        <v>1</v>
      </c>
      <c r="F30" s="295">
        <v>-3606</v>
      </c>
      <c r="G30" s="158" t="s">
        <v>386</v>
      </c>
      <c r="H30" s="296">
        <v>0.220870814871235</v>
      </c>
      <c r="I30" s="198">
        <f t="shared" ref="I30:I32" si="5">+F30*H30</f>
        <v>-796.4601584256734</v>
      </c>
      <c r="J30" s="158" t="s">
        <v>717</v>
      </c>
    </row>
    <row r="31" spans="2:10">
      <c r="B31" s="14" t="s">
        <v>718</v>
      </c>
      <c r="D31" s="158">
        <v>41110</v>
      </c>
      <c r="E31" s="158">
        <v>1</v>
      </c>
      <c r="F31" s="295">
        <v>1369</v>
      </c>
      <c r="G31" s="158" t="s">
        <v>386</v>
      </c>
      <c r="H31" s="296">
        <v>0.220870814871235</v>
      </c>
      <c r="I31" s="198">
        <f t="shared" si="5"/>
        <v>302.37214555872072</v>
      </c>
      <c r="J31" s="158" t="s">
        <v>717</v>
      </c>
    </row>
    <row r="32" spans="2:10">
      <c r="B32" s="14" t="s">
        <v>719</v>
      </c>
      <c r="D32" s="158">
        <v>283</v>
      </c>
      <c r="E32" s="158">
        <v>1</v>
      </c>
      <c r="F32" s="295">
        <v>1312</v>
      </c>
      <c r="G32" s="158" t="s">
        <v>386</v>
      </c>
      <c r="H32" s="296">
        <v>0.220870814871235</v>
      </c>
      <c r="I32" s="198">
        <f t="shared" si="5"/>
        <v>289.78250911106034</v>
      </c>
      <c r="J32" s="158" t="s">
        <v>717</v>
      </c>
    </row>
    <row r="33" spans="2:9">
      <c r="F33" s="295"/>
      <c r="H33" s="296"/>
      <c r="I33" s="198"/>
    </row>
    <row r="34" spans="2:9">
      <c r="F34" s="295"/>
      <c r="H34" s="296"/>
      <c r="I34" s="198"/>
    </row>
    <row r="35" spans="2:9">
      <c r="B35" s="14" t="s">
        <v>400</v>
      </c>
      <c r="F35" s="295"/>
      <c r="H35" s="296"/>
      <c r="I35" s="198"/>
    </row>
    <row r="36" spans="2:9">
      <c r="F36" s="295"/>
      <c r="H36" s="296"/>
      <c r="I36" s="198"/>
    </row>
    <row r="37" spans="2:9">
      <c r="B37" s="440"/>
      <c r="C37" s="441"/>
      <c r="D37" s="442"/>
      <c r="E37" s="442"/>
      <c r="F37" s="472"/>
      <c r="G37" s="442"/>
      <c r="H37" s="767"/>
      <c r="I37" s="198"/>
    </row>
    <row r="38" spans="2:9">
      <c r="B38" s="444"/>
      <c r="C38" s="110"/>
      <c r="D38" s="204"/>
      <c r="E38" s="204"/>
      <c r="F38" s="368"/>
      <c r="G38" s="204"/>
      <c r="H38" s="768"/>
      <c r="I38" s="198"/>
    </row>
    <row r="39" spans="2:9">
      <c r="B39" s="444"/>
      <c r="C39" s="110"/>
      <c r="D39" s="204"/>
      <c r="E39" s="204"/>
      <c r="F39" s="270"/>
      <c r="G39" s="204"/>
      <c r="H39" s="768"/>
      <c r="I39" s="198"/>
    </row>
    <row r="40" spans="2:9">
      <c r="B40" s="446"/>
      <c r="C40" s="447"/>
      <c r="D40" s="283"/>
      <c r="E40" s="283"/>
      <c r="F40" s="694"/>
      <c r="G40" s="283"/>
      <c r="H40" s="769"/>
      <c r="I40" s="295"/>
    </row>
    <row r="41" spans="2:9">
      <c r="F41" s="295"/>
      <c r="H41" s="296"/>
      <c r="I41" s="198"/>
    </row>
    <row r="42" spans="2:9">
      <c r="F42" s="198"/>
      <c r="H42" s="296"/>
      <c r="I42" s="198"/>
    </row>
    <row r="43" spans="2:9">
      <c r="F43" s="198"/>
      <c r="H43" s="296"/>
      <c r="I43" s="198"/>
    </row>
    <row r="44" spans="2:9">
      <c r="F44" s="198"/>
      <c r="H44" s="296"/>
      <c r="I44" s="198"/>
    </row>
    <row r="45" spans="2:9">
      <c r="F45" s="198"/>
      <c r="H45" s="296"/>
      <c r="I45" s="198"/>
    </row>
    <row r="46" spans="2:9">
      <c r="F46" s="198"/>
      <c r="H46" s="296"/>
      <c r="I46" s="198"/>
    </row>
    <row r="47" spans="2:9">
      <c r="F47" s="198"/>
      <c r="I47" s="198"/>
    </row>
    <row r="48" spans="2:9">
      <c r="F48" s="198"/>
      <c r="H48" s="296"/>
      <c r="I48" s="198"/>
    </row>
    <row r="49" spans="6:9">
      <c r="F49" s="198"/>
      <c r="H49" s="296"/>
      <c r="I49" s="198"/>
    </row>
    <row r="50" spans="6:9">
      <c r="F50" s="198"/>
    </row>
    <row r="51" spans="6:9">
      <c r="F51" s="163"/>
      <c r="H51" s="296"/>
      <c r="I51" s="198"/>
    </row>
    <row r="52" spans="6:9">
      <c r="F52" s="163"/>
    </row>
    <row r="53" spans="6:9">
      <c r="F53" s="163"/>
    </row>
    <row r="54" spans="6:9">
      <c r="F54" s="163"/>
    </row>
    <row r="55" spans="6:9">
      <c r="F55" s="163"/>
    </row>
    <row r="56" spans="6:9">
      <c r="F56" s="163"/>
    </row>
    <row r="57" spans="6:9">
      <c r="F57" s="163"/>
    </row>
    <row r="58" spans="6:9">
      <c r="F58" s="163"/>
    </row>
    <row r="59" spans="6:9">
      <c r="F59" s="163"/>
    </row>
    <row r="67" spans="4:10" s="68" customFormat="1">
      <c r="D67" s="77"/>
      <c r="E67" s="77"/>
      <c r="G67" s="77"/>
      <c r="J67" s="77"/>
    </row>
  </sheetData>
  <pageMargins left="1" right="0.25" top="1.25" bottom="0.5" header="0.5" footer="0.25"/>
  <pageSetup scale="70" orientation="portrait" r:id="rId1"/>
  <headerFooter scaleWithDoc="0" alignWithMargins="0">
    <oddHeader>&amp;R&amp;"Times New Roman,Regular"PacifiCorp Docket UE-100749
Exhibit No. ___ (MDF-2)
Page &amp;P of &amp;N
Revised 12/6/10</oddHeader>
  </headerFooter>
  <drawing r:id="rId2"/>
</worksheet>
</file>

<file path=xl/worksheets/sheet56.xml><?xml version="1.0" encoding="utf-8"?>
<worksheet xmlns="http://schemas.openxmlformats.org/spreadsheetml/2006/main" xmlns:r="http://schemas.openxmlformats.org/officeDocument/2006/relationships">
  <dimension ref="B1:L76"/>
  <sheetViews>
    <sheetView tabSelected="1" zoomScaleNormal="100" workbookViewId="0">
      <selection activeCell="I6" sqref="I6"/>
    </sheetView>
  </sheetViews>
  <sheetFormatPr defaultColWidth="10" defaultRowHeight="12.75"/>
  <cols>
    <col min="1" max="1" width="2.5703125" style="254" customWidth="1"/>
    <col min="2" max="2" width="36" style="254" customWidth="1"/>
    <col min="3" max="3" width="25" style="254" customWidth="1"/>
    <col min="4" max="4" width="11.28515625" style="254" bestFit="1" customWidth="1"/>
    <col min="5" max="5" width="5.42578125" style="254" customWidth="1"/>
    <col min="6" max="6" width="15.140625" style="254" customWidth="1"/>
    <col min="7" max="7" width="9.42578125" style="254" customWidth="1"/>
    <col min="8" max="8" width="10.85546875" style="254" customWidth="1"/>
    <col min="9" max="9" width="16.42578125" style="254" customWidth="1"/>
    <col min="10" max="10" width="8.28515625" style="254" customWidth="1"/>
    <col min="11" max="256" width="10" style="254"/>
    <col min="257" max="257" width="2.5703125" style="254" customWidth="1"/>
    <col min="258" max="258" width="7.140625" style="254" customWidth="1"/>
    <col min="259" max="259" width="27.7109375" style="254" customWidth="1"/>
    <col min="260" max="260" width="9.7109375" style="254" customWidth="1"/>
    <col min="261" max="261" width="4.7109375" style="254" customWidth="1"/>
    <col min="262" max="262" width="14.42578125" style="254" customWidth="1"/>
    <col min="263" max="263" width="11.140625" style="254" customWidth="1"/>
    <col min="264" max="264" width="10.28515625" style="254" customWidth="1"/>
    <col min="265" max="265" width="13" style="254" customWidth="1"/>
    <col min="266" max="266" width="8.28515625" style="254" customWidth="1"/>
    <col min="267" max="512" width="10" style="254"/>
    <col min="513" max="513" width="2.5703125" style="254" customWidth="1"/>
    <col min="514" max="514" width="7.140625" style="254" customWidth="1"/>
    <col min="515" max="515" width="27.7109375" style="254" customWidth="1"/>
    <col min="516" max="516" width="9.7109375" style="254" customWidth="1"/>
    <col min="517" max="517" width="4.7109375" style="254" customWidth="1"/>
    <col min="518" max="518" width="14.42578125" style="254" customWidth="1"/>
    <col min="519" max="519" width="11.140625" style="254" customWidth="1"/>
    <col min="520" max="520" width="10.28515625" style="254" customWidth="1"/>
    <col min="521" max="521" width="13" style="254" customWidth="1"/>
    <col min="522" max="522" width="8.28515625" style="254" customWidth="1"/>
    <col min="523" max="768" width="10" style="254"/>
    <col min="769" max="769" width="2.5703125" style="254" customWidth="1"/>
    <col min="770" max="770" width="7.140625" style="254" customWidth="1"/>
    <col min="771" max="771" width="27.7109375" style="254" customWidth="1"/>
    <col min="772" max="772" width="9.7109375" style="254" customWidth="1"/>
    <col min="773" max="773" width="4.7109375" style="254" customWidth="1"/>
    <col min="774" max="774" width="14.42578125" style="254" customWidth="1"/>
    <col min="775" max="775" width="11.140625" style="254" customWidth="1"/>
    <col min="776" max="776" width="10.28515625" style="254" customWidth="1"/>
    <col min="777" max="777" width="13" style="254" customWidth="1"/>
    <col min="778" max="778" width="8.28515625" style="254" customWidth="1"/>
    <col min="779" max="1024" width="10" style="254"/>
    <col min="1025" max="1025" width="2.5703125" style="254" customWidth="1"/>
    <col min="1026" max="1026" width="7.140625" style="254" customWidth="1"/>
    <col min="1027" max="1027" width="27.7109375" style="254" customWidth="1"/>
    <col min="1028" max="1028" width="9.7109375" style="254" customWidth="1"/>
    <col min="1029" max="1029" width="4.7109375" style="254" customWidth="1"/>
    <col min="1030" max="1030" width="14.42578125" style="254" customWidth="1"/>
    <col min="1031" max="1031" width="11.140625" style="254" customWidth="1"/>
    <col min="1032" max="1032" width="10.28515625" style="254" customWidth="1"/>
    <col min="1033" max="1033" width="13" style="254" customWidth="1"/>
    <col min="1034" max="1034" width="8.28515625" style="254" customWidth="1"/>
    <col min="1035" max="1280" width="10" style="254"/>
    <col min="1281" max="1281" width="2.5703125" style="254" customWidth="1"/>
    <col min="1282" max="1282" width="7.140625" style="254" customWidth="1"/>
    <col min="1283" max="1283" width="27.7109375" style="254" customWidth="1"/>
    <col min="1284" max="1284" width="9.7109375" style="254" customWidth="1"/>
    <col min="1285" max="1285" width="4.7109375" style="254" customWidth="1"/>
    <col min="1286" max="1286" width="14.42578125" style="254" customWidth="1"/>
    <col min="1287" max="1287" width="11.140625" style="254" customWidth="1"/>
    <col min="1288" max="1288" width="10.28515625" style="254" customWidth="1"/>
    <col min="1289" max="1289" width="13" style="254" customWidth="1"/>
    <col min="1290" max="1290" width="8.28515625" style="254" customWidth="1"/>
    <col min="1291" max="1536" width="10" style="254"/>
    <col min="1537" max="1537" width="2.5703125" style="254" customWidth="1"/>
    <col min="1538" max="1538" width="7.140625" style="254" customWidth="1"/>
    <col min="1539" max="1539" width="27.7109375" style="254" customWidth="1"/>
    <col min="1540" max="1540" width="9.7109375" style="254" customWidth="1"/>
    <col min="1541" max="1541" width="4.7109375" style="254" customWidth="1"/>
    <col min="1542" max="1542" width="14.42578125" style="254" customWidth="1"/>
    <col min="1543" max="1543" width="11.140625" style="254" customWidth="1"/>
    <col min="1544" max="1544" width="10.28515625" style="254" customWidth="1"/>
    <col min="1545" max="1545" width="13" style="254" customWidth="1"/>
    <col min="1546" max="1546" width="8.28515625" style="254" customWidth="1"/>
    <col min="1547" max="1792" width="10" style="254"/>
    <col min="1793" max="1793" width="2.5703125" style="254" customWidth="1"/>
    <col min="1794" max="1794" width="7.140625" style="254" customWidth="1"/>
    <col min="1795" max="1795" width="27.7109375" style="254" customWidth="1"/>
    <col min="1796" max="1796" width="9.7109375" style="254" customWidth="1"/>
    <col min="1797" max="1797" width="4.7109375" style="254" customWidth="1"/>
    <col min="1798" max="1798" width="14.42578125" style="254" customWidth="1"/>
    <col min="1799" max="1799" width="11.140625" style="254" customWidth="1"/>
    <col min="1800" max="1800" width="10.28515625" style="254" customWidth="1"/>
    <col min="1801" max="1801" width="13" style="254" customWidth="1"/>
    <col min="1802" max="1802" width="8.28515625" style="254" customWidth="1"/>
    <col min="1803" max="2048" width="10" style="254"/>
    <col min="2049" max="2049" width="2.5703125" style="254" customWidth="1"/>
    <col min="2050" max="2050" width="7.140625" style="254" customWidth="1"/>
    <col min="2051" max="2051" width="27.7109375" style="254" customWidth="1"/>
    <col min="2052" max="2052" width="9.7109375" style="254" customWidth="1"/>
    <col min="2053" max="2053" width="4.7109375" style="254" customWidth="1"/>
    <col min="2054" max="2054" width="14.42578125" style="254" customWidth="1"/>
    <col min="2055" max="2055" width="11.140625" style="254" customWidth="1"/>
    <col min="2056" max="2056" width="10.28515625" style="254" customWidth="1"/>
    <col min="2057" max="2057" width="13" style="254" customWidth="1"/>
    <col min="2058" max="2058" width="8.28515625" style="254" customWidth="1"/>
    <col min="2059" max="2304" width="10" style="254"/>
    <col min="2305" max="2305" width="2.5703125" style="254" customWidth="1"/>
    <col min="2306" max="2306" width="7.140625" style="254" customWidth="1"/>
    <col min="2307" max="2307" width="27.7109375" style="254" customWidth="1"/>
    <col min="2308" max="2308" width="9.7109375" style="254" customWidth="1"/>
    <col min="2309" max="2309" width="4.7109375" style="254" customWidth="1"/>
    <col min="2310" max="2310" width="14.42578125" style="254" customWidth="1"/>
    <col min="2311" max="2311" width="11.140625" style="254" customWidth="1"/>
    <col min="2312" max="2312" width="10.28515625" style="254" customWidth="1"/>
    <col min="2313" max="2313" width="13" style="254" customWidth="1"/>
    <col min="2314" max="2314" width="8.28515625" style="254" customWidth="1"/>
    <col min="2315" max="2560" width="10" style="254"/>
    <col min="2561" max="2561" width="2.5703125" style="254" customWidth="1"/>
    <col min="2562" max="2562" width="7.140625" style="254" customWidth="1"/>
    <col min="2563" max="2563" width="27.7109375" style="254" customWidth="1"/>
    <col min="2564" max="2564" width="9.7109375" style="254" customWidth="1"/>
    <col min="2565" max="2565" width="4.7109375" style="254" customWidth="1"/>
    <col min="2566" max="2566" width="14.42578125" style="254" customWidth="1"/>
    <col min="2567" max="2567" width="11.140625" style="254" customWidth="1"/>
    <col min="2568" max="2568" width="10.28515625" style="254" customWidth="1"/>
    <col min="2569" max="2569" width="13" style="254" customWidth="1"/>
    <col min="2570" max="2570" width="8.28515625" style="254" customWidth="1"/>
    <col min="2571" max="2816" width="10" style="254"/>
    <col min="2817" max="2817" width="2.5703125" style="254" customWidth="1"/>
    <col min="2818" max="2818" width="7.140625" style="254" customWidth="1"/>
    <col min="2819" max="2819" width="27.7109375" style="254" customWidth="1"/>
    <col min="2820" max="2820" width="9.7109375" style="254" customWidth="1"/>
    <col min="2821" max="2821" width="4.7109375" style="254" customWidth="1"/>
    <col min="2822" max="2822" width="14.42578125" style="254" customWidth="1"/>
    <col min="2823" max="2823" width="11.140625" style="254" customWidth="1"/>
    <col min="2824" max="2824" width="10.28515625" style="254" customWidth="1"/>
    <col min="2825" max="2825" width="13" style="254" customWidth="1"/>
    <col min="2826" max="2826" width="8.28515625" style="254" customWidth="1"/>
    <col min="2827" max="3072" width="10" style="254"/>
    <col min="3073" max="3073" width="2.5703125" style="254" customWidth="1"/>
    <col min="3074" max="3074" width="7.140625" style="254" customWidth="1"/>
    <col min="3075" max="3075" width="27.7109375" style="254" customWidth="1"/>
    <col min="3076" max="3076" width="9.7109375" style="254" customWidth="1"/>
    <col min="3077" max="3077" width="4.7109375" style="254" customWidth="1"/>
    <col min="3078" max="3078" width="14.42578125" style="254" customWidth="1"/>
    <col min="3079" max="3079" width="11.140625" style="254" customWidth="1"/>
    <col min="3080" max="3080" width="10.28515625" style="254" customWidth="1"/>
    <col min="3081" max="3081" width="13" style="254" customWidth="1"/>
    <col min="3082" max="3082" width="8.28515625" style="254" customWidth="1"/>
    <col min="3083" max="3328" width="10" style="254"/>
    <col min="3329" max="3329" width="2.5703125" style="254" customWidth="1"/>
    <col min="3330" max="3330" width="7.140625" style="254" customWidth="1"/>
    <col min="3331" max="3331" width="27.7109375" style="254" customWidth="1"/>
    <col min="3332" max="3332" width="9.7109375" style="254" customWidth="1"/>
    <col min="3333" max="3333" width="4.7109375" style="254" customWidth="1"/>
    <col min="3334" max="3334" width="14.42578125" style="254" customWidth="1"/>
    <col min="3335" max="3335" width="11.140625" style="254" customWidth="1"/>
    <col min="3336" max="3336" width="10.28515625" style="254" customWidth="1"/>
    <col min="3337" max="3337" width="13" style="254" customWidth="1"/>
    <col min="3338" max="3338" width="8.28515625" style="254" customWidth="1"/>
    <col min="3339" max="3584" width="10" style="254"/>
    <col min="3585" max="3585" width="2.5703125" style="254" customWidth="1"/>
    <col min="3586" max="3586" width="7.140625" style="254" customWidth="1"/>
    <col min="3587" max="3587" width="27.7109375" style="254" customWidth="1"/>
    <col min="3588" max="3588" width="9.7109375" style="254" customWidth="1"/>
    <col min="3589" max="3589" width="4.7109375" style="254" customWidth="1"/>
    <col min="3590" max="3590" width="14.42578125" style="254" customWidth="1"/>
    <col min="3591" max="3591" width="11.140625" style="254" customWidth="1"/>
    <col min="3592" max="3592" width="10.28515625" style="254" customWidth="1"/>
    <col min="3593" max="3593" width="13" style="254" customWidth="1"/>
    <col min="3594" max="3594" width="8.28515625" style="254" customWidth="1"/>
    <col min="3595" max="3840" width="10" style="254"/>
    <col min="3841" max="3841" width="2.5703125" style="254" customWidth="1"/>
    <col min="3842" max="3842" width="7.140625" style="254" customWidth="1"/>
    <col min="3843" max="3843" width="27.7109375" style="254" customWidth="1"/>
    <col min="3844" max="3844" width="9.7109375" style="254" customWidth="1"/>
    <col min="3845" max="3845" width="4.7109375" style="254" customWidth="1"/>
    <col min="3846" max="3846" width="14.42578125" style="254" customWidth="1"/>
    <col min="3847" max="3847" width="11.140625" style="254" customWidth="1"/>
    <col min="3848" max="3848" width="10.28515625" style="254" customWidth="1"/>
    <col min="3849" max="3849" width="13" style="254" customWidth="1"/>
    <col min="3850" max="3850" width="8.28515625" style="254" customWidth="1"/>
    <col min="3851" max="4096" width="10" style="254"/>
    <col min="4097" max="4097" width="2.5703125" style="254" customWidth="1"/>
    <col min="4098" max="4098" width="7.140625" style="254" customWidth="1"/>
    <col min="4099" max="4099" width="27.7109375" style="254" customWidth="1"/>
    <col min="4100" max="4100" width="9.7109375" style="254" customWidth="1"/>
    <col min="4101" max="4101" width="4.7109375" style="254" customWidth="1"/>
    <col min="4102" max="4102" width="14.42578125" style="254" customWidth="1"/>
    <col min="4103" max="4103" width="11.140625" style="254" customWidth="1"/>
    <col min="4104" max="4104" width="10.28515625" style="254" customWidth="1"/>
    <col min="4105" max="4105" width="13" style="254" customWidth="1"/>
    <col min="4106" max="4106" width="8.28515625" style="254" customWidth="1"/>
    <col min="4107" max="4352" width="10" style="254"/>
    <col min="4353" max="4353" width="2.5703125" style="254" customWidth="1"/>
    <col min="4354" max="4354" width="7.140625" style="254" customWidth="1"/>
    <col min="4355" max="4355" width="27.7109375" style="254" customWidth="1"/>
    <col min="4356" max="4356" width="9.7109375" style="254" customWidth="1"/>
    <col min="4357" max="4357" width="4.7109375" style="254" customWidth="1"/>
    <col min="4358" max="4358" width="14.42578125" style="254" customWidth="1"/>
    <col min="4359" max="4359" width="11.140625" style="254" customWidth="1"/>
    <col min="4360" max="4360" width="10.28515625" style="254" customWidth="1"/>
    <col min="4361" max="4361" width="13" style="254" customWidth="1"/>
    <col min="4362" max="4362" width="8.28515625" style="254" customWidth="1"/>
    <col min="4363" max="4608" width="10" style="254"/>
    <col min="4609" max="4609" width="2.5703125" style="254" customWidth="1"/>
    <col min="4610" max="4610" width="7.140625" style="254" customWidth="1"/>
    <col min="4611" max="4611" width="27.7109375" style="254" customWidth="1"/>
    <col min="4612" max="4612" width="9.7109375" style="254" customWidth="1"/>
    <col min="4613" max="4613" width="4.7109375" style="254" customWidth="1"/>
    <col min="4614" max="4614" width="14.42578125" style="254" customWidth="1"/>
    <col min="4615" max="4615" width="11.140625" style="254" customWidth="1"/>
    <col min="4616" max="4616" width="10.28515625" style="254" customWidth="1"/>
    <col min="4617" max="4617" width="13" style="254" customWidth="1"/>
    <col min="4618" max="4618" width="8.28515625" style="254" customWidth="1"/>
    <col min="4619" max="4864" width="10" style="254"/>
    <col min="4865" max="4865" width="2.5703125" style="254" customWidth="1"/>
    <col min="4866" max="4866" width="7.140625" style="254" customWidth="1"/>
    <col min="4867" max="4867" width="27.7109375" style="254" customWidth="1"/>
    <col min="4868" max="4868" width="9.7109375" style="254" customWidth="1"/>
    <col min="4869" max="4869" width="4.7109375" style="254" customWidth="1"/>
    <col min="4870" max="4870" width="14.42578125" style="254" customWidth="1"/>
    <col min="4871" max="4871" width="11.140625" style="254" customWidth="1"/>
    <col min="4872" max="4872" width="10.28515625" style="254" customWidth="1"/>
    <col min="4873" max="4873" width="13" style="254" customWidth="1"/>
    <col min="4874" max="4874" width="8.28515625" style="254" customWidth="1"/>
    <col min="4875" max="5120" width="10" style="254"/>
    <col min="5121" max="5121" width="2.5703125" style="254" customWidth="1"/>
    <col min="5122" max="5122" width="7.140625" style="254" customWidth="1"/>
    <col min="5123" max="5123" width="27.7109375" style="254" customWidth="1"/>
    <col min="5124" max="5124" width="9.7109375" style="254" customWidth="1"/>
    <col min="5125" max="5125" width="4.7109375" style="254" customWidth="1"/>
    <col min="5126" max="5126" width="14.42578125" style="254" customWidth="1"/>
    <col min="5127" max="5127" width="11.140625" style="254" customWidth="1"/>
    <col min="5128" max="5128" width="10.28515625" style="254" customWidth="1"/>
    <col min="5129" max="5129" width="13" style="254" customWidth="1"/>
    <col min="5130" max="5130" width="8.28515625" style="254" customWidth="1"/>
    <col min="5131" max="5376" width="10" style="254"/>
    <col min="5377" max="5377" width="2.5703125" style="254" customWidth="1"/>
    <col min="5378" max="5378" width="7.140625" style="254" customWidth="1"/>
    <col min="5379" max="5379" width="27.7109375" style="254" customWidth="1"/>
    <col min="5380" max="5380" width="9.7109375" style="254" customWidth="1"/>
    <col min="5381" max="5381" width="4.7109375" style="254" customWidth="1"/>
    <col min="5382" max="5382" width="14.42578125" style="254" customWidth="1"/>
    <col min="5383" max="5383" width="11.140625" style="254" customWidth="1"/>
    <col min="5384" max="5384" width="10.28515625" style="254" customWidth="1"/>
    <col min="5385" max="5385" width="13" style="254" customWidth="1"/>
    <col min="5386" max="5386" width="8.28515625" style="254" customWidth="1"/>
    <col min="5387" max="5632" width="10" style="254"/>
    <col min="5633" max="5633" width="2.5703125" style="254" customWidth="1"/>
    <col min="5634" max="5634" width="7.140625" style="254" customWidth="1"/>
    <col min="5635" max="5635" width="27.7109375" style="254" customWidth="1"/>
    <col min="5636" max="5636" width="9.7109375" style="254" customWidth="1"/>
    <col min="5637" max="5637" width="4.7109375" style="254" customWidth="1"/>
    <col min="5638" max="5638" width="14.42578125" style="254" customWidth="1"/>
    <col min="5639" max="5639" width="11.140625" style="254" customWidth="1"/>
    <col min="5640" max="5640" width="10.28515625" style="254" customWidth="1"/>
    <col min="5641" max="5641" width="13" style="254" customWidth="1"/>
    <col min="5642" max="5642" width="8.28515625" style="254" customWidth="1"/>
    <col min="5643" max="5888" width="10" style="254"/>
    <col min="5889" max="5889" width="2.5703125" style="254" customWidth="1"/>
    <col min="5890" max="5890" width="7.140625" style="254" customWidth="1"/>
    <col min="5891" max="5891" width="27.7109375" style="254" customWidth="1"/>
    <col min="5892" max="5892" width="9.7109375" style="254" customWidth="1"/>
    <col min="5893" max="5893" width="4.7109375" style="254" customWidth="1"/>
    <col min="5894" max="5894" width="14.42578125" style="254" customWidth="1"/>
    <col min="5895" max="5895" width="11.140625" style="254" customWidth="1"/>
    <col min="5896" max="5896" width="10.28515625" style="254" customWidth="1"/>
    <col min="5897" max="5897" width="13" style="254" customWidth="1"/>
    <col min="5898" max="5898" width="8.28515625" style="254" customWidth="1"/>
    <col min="5899" max="6144" width="10" style="254"/>
    <col min="6145" max="6145" width="2.5703125" style="254" customWidth="1"/>
    <col min="6146" max="6146" width="7.140625" style="254" customWidth="1"/>
    <col min="6147" max="6147" width="27.7109375" style="254" customWidth="1"/>
    <col min="6148" max="6148" width="9.7109375" style="254" customWidth="1"/>
    <col min="6149" max="6149" width="4.7109375" style="254" customWidth="1"/>
    <col min="6150" max="6150" width="14.42578125" style="254" customWidth="1"/>
    <col min="6151" max="6151" width="11.140625" style="254" customWidth="1"/>
    <col min="6152" max="6152" width="10.28515625" style="254" customWidth="1"/>
    <col min="6153" max="6153" width="13" style="254" customWidth="1"/>
    <col min="6154" max="6154" width="8.28515625" style="254" customWidth="1"/>
    <col min="6155" max="6400" width="10" style="254"/>
    <col min="6401" max="6401" width="2.5703125" style="254" customWidth="1"/>
    <col min="6402" max="6402" width="7.140625" style="254" customWidth="1"/>
    <col min="6403" max="6403" width="27.7109375" style="254" customWidth="1"/>
    <col min="6404" max="6404" width="9.7109375" style="254" customWidth="1"/>
    <col min="6405" max="6405" width="4.7109375" style="254" customWidth="1"/>
    <col min="6406" max="6406" width="14.42578125" style="254" customWidth="1"/>
    <col min="6407" max="6407" width="11.140625" style="254" customWidth="1"/>
    <col min="6408" max="6408" width="10.28515625" style="254" customWidth="1"/>
    <col min="6409" max="6409" width="13" style="254" customWidth="1"/>
    <col min="6410" max="6410" width="8.28515625" style="254" customWidth="1"/>
    <col min="6411" max="6656" width="10" style="254"/>
    <col min="6657" max="6657" width="2.5703125" style="254" customWidth="1"/>
    <col min="6658" max="6658" width="7.140625" style="254" customWidth="1"/>
    <col min="6659" max="6659" width="27.7109375" style="254" customWidth="1"/>
    <col min="6660" max="6660" width="9.7109375" style="254" customWidth="1"/>
    <col min="6661" max="6661" width="4.7109375" style="254" customWidth="1"/>
    <col min="6662" max="6662" width="14.42578125" style="254" customWidth="1"/>
    <col min="6663" max="6663" width="11.140625" style="254" customWidth="1"/>
    <col min="6664" max="6664" width="10.28515625" style="254" customWidth="1"/>
    <col min="6665" max="6665" width="13" style="254" customWidth="1"/>
    <col min="6666" max="6666" width="8.28515625" style="254" customWidth="1"/>
    <col min="6667" max="6912" width="10" style="254"/>
    <col min="6913" max="6913" width="2.5703125" style="254" customWidth="1"/>
    <col min="6914" max="6914" width="7.140625" style="254" customWidth="1"/>
    <col min="6915" max="6915" width="27.7109375" style="254" customWidth="1"/>
    <col min="6916" max="6916" width="9.7109375" style="254" customWidth="1"/>
    <col min="6917" max="6917" width="4.7109375" style="254" customWidth="1"/>
    <col min="6918" max="6918" width="14.42578125" style="254" customWidth="1"/>
    <col min="6919" max="6919" width="11.140625" style="254" customWidth="1"/>
    <col min="6920" max="6920" width="10.28515625" style="254" customWidth="1"/>
    <col min="6921" max="6921" width="13" style="254" customWidth="1"/>
    <col min="6922" max="6922" width="8.28515625" style="254" customWidth="1"/>
    <col min="6923" max="7168" width="10" style="254"/>
    <col min="7169" max="7169" width="2.5703125" style="254" customWidth="1"/>
    <col min="7170" max="7170" width="7.140625" style="254" customWidth="1"/>
    <col min="7171" max="7171" width="27.7109375" style="254" customWidth="1"/>
    <col min="7172" max="7172" width="9.7109375" style="254" customWidth="1"/>
    <col min="7173" max="7173" width="4.7109375" style="254" customWidth="1"/>
    <col min="7174" max="7174" width="14.42578125" style="254" customWidth="1"/>
    <col min="7175" max="7175" width="11.140625" style="254" customWidth="1"/>
    <col min="7176" max="7176" width="10.28515625" style="254" customWidth="1"/>
    <col min="7177" max="7177" width="13" style="254" customWidth="1"/>
    <col min="7178" max="7178" width="8.28515625" style="254" customWidth="1"/>
    <col min="7179" max="7424" width="10" style="254"/>
    <col min="7425" max="7425" width="2.5703125" style="254" customWidth="1"/>
    <col min="7426" max="7426" width="7.140625" style="254" customWidth="1"/>
    <col min="7427" max="7427" width="27.7109375" style="254" customWidth="1"/>
    <col min="7428" max="7428" width="9.7109375" style="254" customWidth="1"/>
    <col min="7429" max="7429" width="4.7109375" style="254" customWidth="1"/>
    <col min="7430" max="7430" width="14.42578125" style="254" customWidth="1"/>
    <col min="7431" max="7431" width="11.140625" style="254" customWidth="1"/>
    <col min="7432" max="7432" width="10.28515625" style="254" customWidth="1"/>
    <col min="7433" max="7433" width="13" style="254" customWidth="1"/>
    <col min="7434" max="7434" width="8.28515625" style="254" customWidth="1"/>
    <col min="7435" max="7680" width="10" style="254"/>
    <col min="7681" max="7681" width="2.5703125" style="254" customWidth="1"/>
    <col min="7682" max="7682" width="7.140625" style="254" customWidth="1"/>
    <col min="7683" max="7683" width="27.7109375" style="254" customWidth="1"/>
    <col min="7684" max="7684" width="9.7109375" style="254" customWidth="1"/>
    <col min="7685" max="7685" width="4.7109375" style="254" customWidth="1"/>
    <col min="7686" max="7686" width="14.42578125" style="254" customWidth="1"/>
    <col min="7687" max="7687" width="11.140625" style="254" customWidth="1"/>
    <col min="7688" max="7688" width="10.28515625" style="254" customWidth="1"/>
    <col min="7689" max="7689" width="13" style="254" customWidth="1"/>
    <col min="7690" max="7690" width="8.28515625" style="254" customWidth="1"/>
    <col min="7691" max="7936" width="10" style="254"/>
    <col min="7937" max="7937" width="2.5703125" style="254" customWidth="1"/>
    <col min="7938" max="7938" width="7.140625" style="254" customWidth="1"/>
    <col min="7939" max="7939" width="27.7109375" style="254" customWidth="1"/>
    <col min="7940" max="7940" width="9.7109375" style="254" customWidth="1"/>
    <col min="7941" max="7941" width="4.7109375" style="254" customWidth="1"/>
    <col min="7942" max="7942" width="14.42578125" style="254" customWidth="1"/>
    <col min="7943" max="7943" width="11.140625" style="254" customWidth="1"/>
    <col min="7944" max="7944" width="10.28515625" style="254" customWidth="1"/>
    <col min="7945" max="7945" width="13" style="254" customWidth="1"/>
    <col min="7946" max="7946" width="8.28515625" style="254" customWidth="1"/>
    <col min="7947" max="8192" width="10" style="254"/>
    <col min="8193" max="8193" width="2.5703125" style="254" customWidth="1"/>
    <col min="8194" max="8194" width="7.140625" style="254" customWidth="1"/>
    <col min="8195" max="8195" width="27.7109375" style="254" customWidth="1"/>
    <col min="8196" max="8196" width="9.7109375" style="254" customWidth="1"/>
    <col min="8197" max="8197" width="4.7109375" style="254" customWidth="1"/>
    <col min="8198" max="8198" width="14.42578125" style="254" customWidth="1"/>
    <col min="8199" max="8199" width="11.140625" style="254" customWidth="1"/>
    <col min="8200" max="8200" width="10.28515625" style="254" customWidth="1"/>
    <col min="8201" max="8201" width="13" style="254" customWidth="1"/>
    <col min="8202" max="8202" width="8.28515625" style="254" customWidth="1"/>
    <col min="8203" max="8448" width="10" style="254"/>
    <col min="8449" max="8449" width="2.5703125" style="254" customWidth="1"/>
    <col min="8450" max="8450" width="7.140625" style="254" customWidth="1"/>
    <col min="8451" max="8451" width="27.7109375" style="254" customWidth="1"/>
    <col min="8452" max="8452" width="9.7109375" style="254" customWidth="1"/>
    <col min="8453" max="8453" width="4.7109375" style="254" customWidth="1"/>
    <col min="8454" max="8454" width="14.42578125" style="254" customWidth="1"/>
    <col min="8455" max="8455" width="11.140625" style="254" customWidth="1"/>
    <col min="8456" max="8456" width="10.28515625" style="254" customWidth="1"/>
    <col min="8457" max="8457" width="13" style="254" customWidth="1"/>
    <col min="8458" max="8458" width="8.28515625" style="254" customWidth="1"/>
    <col min="8459" max="8704" width="10" style="254"/>
    <col min="8705" max="8705" width="2.5703125" style="254" customWidth="1"/>
    <col min="8706" max="8706" width="7.140625" style="254" customWidth="1"/>
    <col min="8707" max="8707" width="27.7109375" style="254" customWidth="1"/>
    <col min="8708" max="8708" width="9.7109375" style="254" customWidth="1"/>
    <col min="8709" max="8709" width="4.7109375" style="254" customWidth="1"/>
    <col min="8710" max="8710" width="14.42578125" style="254" customWidth="1"/>
    <col min="8711" max="8711" width="11.140625" style="254" customWidth="1"/>
    <col min="8712" max="8712" width="10.28515625" style="254" customWidth="1"/>
    <col min="8713" max="8713" width="13" style="254" customWidth="1"/>
    <col min="8714" max="8714" width="8.28515625" style="254" customWidth="1"/>
    <col min="8715" max="8960" width="10" style="254"/>
    <col min="8961" max="8961" width="2.5703125" style="254" customWidth="1"/>
    <col min="8962" max="8962" width="7.140625" style="254" customWidth="1"/>
    <col min="8963" max="8963" width="27.7109375" style="254" customWidth="1"/>
    <col min="8964" max="8964" width="9.7109375" style="254" customWidth="1"/>
    <col min="8965" max="8965" width="4.7109375" style="254" customWidth="1"/>
    <col min="8966" max="8966" width="14.42578125" style="254" customWidth="1"/>
    <col min="8967" max="8967" width="11.140625" style="254" customWidth="1"/>
    <col min="8968" max="8968" width="10.28515625" style="254" customWidth="1"/>
    <col min="8969" max="8969" width="13" style="254" customWidth="1"/>
    <col min="8970" max="8970" width="8.28515625" style="254" customWidth="1"/>
    <col min="8971" max="9216" width="10" style="254"/>
    <col min="9217" max="9217" width="2.5703125" style="254" customWidth="1"/>
    <col min="9218" max="9218" width="7.140625" style="254" customWidth="1"/>
    <col min="9219" max="9219" width="27.7109375" style="254" customWidth="1"/>
    <col min="9220" max="9220" width="9.7109375" style="254" customWidth="1"/>
    <col min="9221" max="9221" width="4.7109375" style="254" customWidth="1"/>
    <col min="9222" max="9222" width="14.42578125" style="254" customWidth="1"/>
    <col min="9223" max="9223" width="11.140625" style="254" customWidth="1"/>
    <col min="9224" max="9224" width="10.28515625" style="254" customWidth="1"/>
    <col min="9225" max="9225" width="13" style="254" customWidth="1"/>
    <col min="9226" max="9226" width="8.28515625" style="254" customWidth="1"/>
    <col min="9227" max="9472" width="10" style="254"/>
    <col min="9473" max="9473" width="2.5703125" style="254" customWidth="1"/>
    <col min="9474" max="9474" width="7.140625" style="254" customWidth="1"/>
    <col min="9475" max="9475" width="27.7109375" style="254" customWidth="1"/>
    <col min="9476" max="9476" width="9.7109375" style="254" customWidth="1"/>
    <col min="9477" max="9477" width="4.7109375" style="254" customWidth="1"/>
    <col min="9478" max="9478" width="14.42578125" style="254" customWidth="1"/>
    <col min="9479" max="9479" width="11.140625" style="254" customWidth="1"/>
    <col min="9480" max="9480" width="10.28515625" style="254" customWidth="1"/>
    <col min="9481" max="9481" width="13" style="254" customWidth="1"/>
    <col min="9482" max="9482" width="8.28515625" style="254" customWidth="1"/>
    <col min="9483" max="9728" width="10" style="254"/>
    <col min="9729" max="9729" width="2.5703125" style="254" customWidth="1"/>
    <col min="9730" max="9730" width="7.140625" style="254" customWidth="1"/>
    <col min="9731" max="9731" width="27.7109375" style="254" customWidth="1"/>
    <col min="9732" max="9732" width="9.7109375" style="254" customWidth="1"/>
    <col min="9733" max="9733" width="4.7109375" style="254" customWidth="1"/>
    <col min="9734" max="9734" width="14.42578125" style="254" customWidth="1"/>
    <col min="9735" max="9735" width="11.140625" style="254" customWidth="1"/>
    <col min="9736" max="9736" width="10.28515625" style="254" customWidth="1"/>
    <col min="9737" max="9737" width="13" style="254" customWidth="1"/>
    <col min="9738" max="9738" width="8.28515625" style="254" customWidth="1"/>
    <col min="9739" max="9984" width="10" style="254"/>
    <col min="9985" max="9985" width="2.5703125" style="254" customWidth="1"/>
    <col min="9986" max="9986" width="7.140625" style="254" customWidth="1"/>
    <col min="9987" max="9987" width="27.7109375" style="254" customWidth="1"/>
    <col min="9988" max="9988" width="9.7109375" style="254" customWidth="1"/>
    <col min="9989" max="9989" width="4.7109375" style="254" customWidth="1"/>
    <col min="9990" max="9990" width="14.42578125" style="254" customWidth="1"/>
    <col min="9991" max="9991" width="11.140625" style="254" customWidth="1"/>
    <col min="9992" max="9992" width="10.28515625" style="254" customWidth="1"/>
    <col min="9993" max="9993" width="13" style="254" customWidth="1"/>
    <col min="9994" max="9994" width="8.28515625" style="254" customWidth="1"/>
    <col min="9995" max="10240" width="10" style="254"/>
    <col min="10241" max="10241" width="2.5703125" style="254" customWidth="1"/>
    <col min="10242" max="10242" width="7.140625" style="254" customWidth="1"/>
    <col min="10243" max="10243" width="27.7109375" style="254" customWidth="1"/>
    <col min="10244" max="10244" width="9.7109375" style="254" customWidth="1"/>
    <col min="10245" max="10245" width="4.7109375" style="254" customWidth="1"/>
    <col min="10246" max="10246" width="14.42578125" style="254" customWidth="1"/>
    <col min="10247" max="10247" width="11.140625" style="254" customWidth="1"/>
    <col min="10248" max="10248" width="10.28515625" style="254" customWidth="1"/>
    <col min="10249" max="10249" width="13" style="254" customWidth="1"/>
    <col min="10250" max="10250" width="8.28515625" style="254" customWidth="1"/>
    <col min="10251" max="10496" width="10" style="254"/>
    <col min="10497" max="10497" width="2.5703125" style="254" customWidth="1"/>
    <col min="10498" max="10498" width="7.140625" style="254" customWidth="1"/>
    <col min="10499" max="10499" width="27.7109375" style="254" customWidth="1"/>
    <col min="10500" max="10500" width="9.7109375" style="254" customWidth="1"/>
    <col min="10501" max="10501" width="4.7109375" style="254" customWidth="1"/>
    <col min="10502" max="10502" width="14.42578125" style="254" customWidth="1"/>
    <col min="10503" max="10503" width="11.140625" style="254" customWidth="1"/>
    <col min="10504" max="10504" width="10.28515625" style="254" customWidth="1"/>
    <col min="10505" max="10505" width="13" style="254" customWidth="1"/>
    <col min="10506" max="10506" width="8.28515625" style="254" customWidth="1"/>
    <col min="10507" max="10752" width="10" style="254"/>
    <col min="10753" max="10753" width="2.5703125" style="254" customWidth="1"/>
    <col min="10754" max="10754" width="7.140625" style="254" customWidth="1"/>
    <col min="10755" max="10755" width="27.7109375" style="254" customWidth="1"/>
    <col min="10756" max="10756" width="9.7109375" style="254" customWidth="1"/>
    <col min="10757" max="10757" width="4.7109375" style="254" customWidth="1"/>
    <col min="10758" max="10758" width="14.42578125" style="254" customWidth="1"/>
    <col min="10759" max="10759" width="11.140625" style="254" customWidth="1"/>
    <col min="10760" max="10760" width="10.28515625" style="254" customWidth="1"/>
    <col min="10761" max="10761" width="13" style="254" customWidth="1"/>
    <col min="10762" max="10762" width="8.28515625" style="254" customWidth="1"/>
    <col min="10763" max="11008" width="10" style="254"/>
    <col min="11009" max="11009" width="2.5703125" style="254" customWidth="1"/>
    <col min="11010" max="11010" width="7.140625" style="254" customWidth="1"/>
    <col min="11011" max="11011" width="27.7109375" style="254" customWidth="1"/>
    <col min="11012" max="11012" width="9.7109375" style="254" customWidth="1"/>
    <col min="11013" max="11013" width="4.7109375" style="254" customWidth="1"/>
    <col min="11014" max="11014" width="14.42578125" style="254" customWidth="1"/>
    <col min="11015" max="11015" width="11.140625" style="254" customWidth="1"/>
    <col min="11016" max="11016" width="10.28515625" style="254" customWidth="1"/>
    <col min="11017" max="11017" width="13" style="254" customWidth="1"/>
    <col min="11018" max="11018" width="8.28515625" style="254" customWidth="1"/>
    <col min="11019" max="11264" width="10" style="254"/>
    <col min="11265" max="11265" width="2.5703125" style="254" customWidth="1"/>
    <col min="11266" max="11266" width="7.140625" style="254" customWidth="1"/>
    <col min="11267" max="11267" width="27.7109375" style="254" customWidth="1"/>
    <col min="11268" max="11268" width="9.7109375" style="254" customWidth="1"/>
    <col min="11269" max="11269" width="4.7109375" style="254" customWidth="1"/>
    <col min="11270" max="11270" width="14.42578125" style="254" customWidth="1"/>
    <col min="11271" max="11271" width="11.140625" style="254" customWidth="1"/>
    <col min="11272" max="11272" width="10.28515625" style="254" customWidth="1"/>
    <col min="11273" max="11273" width="13" style="254" customWidth="1"/>
    <col min="11274" max="11274" width="8.28515625" style="254" customWidth="1"/>
    <col min="11275" max="11520" width="10" style="254"/>
    <col min="11521" max="11521" width="2.5703125" style="254" customWidth="1"/>
    <col min="11522" max="11522" width="7.140625" style="254" customWidth="1"/>
    <col min="11523" max="11523" width="27.7109375" style="254" customWidth="1"/>
    <col min="11524" max="11524" width="9.7109375" style="254" customWidth="1"/>
    <col min="11525" max="11525" width="4.7109375" style="254" customWidth="1"/>
    <col min="11526" max="11526" width="14.42578125" style="254" customWidth="1"/>
    <col min="11527" max="11527" width="11.140625" style="254" customWidth="1"/>
    <col min="11528" max="11528" width="10.28515625" style="254" customWidth="1"/>
    <col min="11529" max="11529" width="13" style="254" customWidth="1"/>
    <col min="11530" max="11530" width="8.28515625" style="254" customWidth="1"/>
    <col min="11531" max="11776" width="10" style="254"/>
    <col min="11777" max="11777" width="2.5703125" style="254" customWidth="1"/>
    <col min="11778" max="11778" width="7.140625" style="254" customWidth="1"/>
    <col min="11779" max="11779" width="27.7109375" style="254" customWidth="1"/>
    <col min="11780" max="11780" width="9.7109375" style="254" customWidth="1"/>
    <col min="11781" max="11781" width="4.7109375" style="254" customWidth="1"/>
    <col min="11782" max="11782" width="14.42578125" style="254" customWidth="1"/>
    <col min="11783" max="11783" width="11.140625" style="254" customWidth="1"/>
    <col min="11784" max="11784" width="10.28515625" style="254" customWidth="1"/>
    <col min="11785" max="11785" width="13" style="254" customWidth="1"/>
    <col min="11786" max="11786" width="8.28515625" style="254" customWidth="1"/>
    <col min="11787" max="12032" width="10" style="254"/>
    <col min="12033" max="12033" width="2.5703125" style="254" customWidth="1"/>
    <col min="12034" max="12034" width="7.140625" style="254" customWidth="1"/>
    <col min="12035" max="12035" width="27.7109375" style="254" customWidth="1"/>
    <col min="12036" max="12036" width="9.7109375" style="254" customWidth="1"/>
    <col min="12037" max="12037" width="4.7109375" style="254" customWidth="1"/>
    <col min="12038" max="12038" width="14.42578125" style="254" customWidth="1"/>
    <col min="12039" max="12039" width="11.140625" style="254" customWidth="1"/>
    <col min="12040" max="12040" width="10.28515625" style="254" customWidth="1"/>
    <col min="12041" max="12041" width="13" style="254" customWidth="1"/>
    <col min="12042" max="12042" width="8.28515625" style="254" customWidth="1"/>
    <col min="12043" max="12288" width="10" style="254"/>
    <col min="12289" max="12289" width="2.5703125" style="254" customWidth="1"/>
    <col min="12290" max="12290" width="7.140625" style="254" customWidth="1"/>
    <col min="12291" max="12291" width="27.7109375" style="254" customWidth="1"/>
    <col min="12292" max="12292" width="9.7109375" style="254" customWidth="1"/>
    <col min="12293" max="12293" width="4.7109375" style="254" customWidth="1"/>
    <col min="12294" max="12294" width="14.42578125" style="254" customWidth="1"/>
    <col min="12295" max="12295" width="11.140625" style="254" customWidth="1"/>
    <col min="12296" max="12296" width="10.28515625" style="254" customWidth="1"/>
    <col min="12297" max="12297" width="13" style="254" customWidth="1"/>
    <col min="12298" max="12298" width="8.28515625" style="254" customWidth="1"/>
    <col min="12299" max="12544" width="10" style="254"/>
    <col min="12545" max="12545" width="2.5703125" style="254" customWidth="1"/>
    <col min="12546" max="12546" width="7.140625" style="254" customWidth="1"/>
    <col min="12547" max="12547" width="27.7109375" style="254" customWidth="1"/>
    <col min="12548" max="12548" width="9.7109375" style="254" customWidth="1"/>
    <col min="12549" max="12549" width="4.7109375" style="254" customWidth="1"/>
    <col min="12550" max="12550" width="14.42578125" style="254" customWidth="1"/>
    <col min="12551" max="12551" width="11.140625" style="254" customWidth="1"/>
    <col min="12552" max="12552" width="10.28515625" style="254" customWidth="1"/>
    <col min="12553" max="12553" width="13" style="254" customWidth="1"/>
    <col min="12554" max="12554" width="8.28515625" style="254" customWidth="1"/>
    <col min="12555" max="12800" width="10" style="254"/>
    <col min="12801" max="12801" width="2.5703125" style="254" customWidth="1"/>
    <col min="12802" max="12802" width="7.140625" style="254" customWidth="1"/>
    <col min="12803" max="12803" width="27.7109375" style="254" customWidth="1"/>
    <col min="12804" max="12804" width="9.7109375" style="254" customWidth="1"/>
    <col min="12805" max="12805" width="4.7109375" style="254" customWidth="1"/>
    <col min="12806" max="12806" width="14.42578125" style="254" customWidth="1"/>
    <col min="12807" max="12807" width="11.140625" style="254" customWidth="1"/>
    <col min="12808" max="12808" width="10.28515625" style="254" customWidth="1"/>
    <col min="12809" max="12809" width="13" style="254" customWidth="1"/>
    <col min="12810" max="12810" width="8.28515625" style="254" customWidth="1"/>
    <col min="12811" max="13056" width="10" style="254"/>
    <col min="13057" max="13057" width="2.5703125" style="254" customWidth="1"/>
    <col min="13058" max="13058" width="7.140625" style="254" customWidth="1"/>
    <col min="13059" max="13059" width="27.7109375" style="254" customWidth="1"/>
    <col min="13060" max="13060" width="9.7109375" style="254" customWidth="1"/>
    <col min="13061" max="13061" width="4.7109375" style="254" customWidth="1"/>
    <col min="13062" max="13062" width="14.42578125" style="254" customWidth="1"/>
    <col min="13063" max="13063" width="11.140625" style="254" customWidth="1"/>
    <col min="13064" max="13064" width="10.28515625" style="254" customWidth="1"/>
    <col min="13065" max="13065" width="13" style="254" customWidth="1"/>
    <col min="13066" max="13066" width="8.28515625" style="254" customWidth="1"/>
    <col min="13067" max="13312" width="10" style="254"/>
    <col min="13313" max="13313" width="2.5703125" style="254" customWidth="1"/>
    <col min="13314" max="13314" width="7.140625" style="254" customWidth="1"/>
    <col min="13315" max="13315" width="27.7109375" style="254" customWidth="1"/>
    <col min="13316" max="13316" width="9.7109375" style="254" customWidth="1"/>
    <col min="13317" max="13317" width="4.7109375" style="254" customWidth="1"/>
    <col min="13318" max="13318" width="14.42578125" style="254" customWidth="1"/>
    <col min="13319" max="13319" width="11.140625" style="254" customWidth="1"/>
    <col min="13320" max="13320" width="10.28515625" style="254" customWidth="1"/>
    <col min="13321" max="13321" width="13" style="254" customWidth="1"/>
    <col min="13322" max="13322" width="8.28515625" style="254" customWidth="1"/>
    <col min="13323" max="13568" width="10" style="254"/>
    <col min="13569" max="13569" width="2.5703125" style="254" customWidth="1"/>
    <col min="13570" max="13570" width="7.140625" style="254" customWidth="1"/>
    <col min="13571" max="13571" width="27.7109375" style="254" customWidth="1"/>
    <col min="13572" max="13572" width="9.7109375" style="254" customWidth="1"/>
    <col min="13573" max="13573" width="4.7109375" style="254" customWidth="1"/>
    <col min="13574" max="13574" width="14.42578125" style="254" customWidth="1"/>
    <col min="13575" max="13575" width="11.140625" style="254" customWidth="1"/>
    <col min="13576" max="13576" width="10.28515625" style="254" customWidth="1"/>
    <col min="13577" max="13577" width="13" style="254" customWidth="1"/>
    <col min="13578" max="13578" width="8.28515625" style="254" customWidth="1"/>
    <col min="13579" max="13824" width="10" style="254"/>
    <col min="13825" max="13825" width="2.5703125" style="254" customWidth="1"/>
    <col min="13826" max="13826" width="7.140625" style="254" customWidth="1"/>
    <col min="13827" max="13827" width="27.7109375" style="254" customWidth="1"/>
    <col min="13828" max="13828" width="9.7109375" style="254" customWidth="1"/>
    <col min="13829" max="13829" width="4.7109375" style="254" customWidth="1"/>
    <col min="13830" max="13830" width="14.42578125" style="254" customWidth="1"/>
    <col min="13831" max="13831" width="11.140625" style="254" customWidth="1"/>
    <col min="13832" max="13832" width="10.28515625" style="254" customWidth="1"/>
    <col min="13833" max="13833" width="13" style="254" customWidth="1"/>
    <col min="13834" max="13834" width="8.28515625" style="254" customWidth="1"/>
    <col min="13835" max="14080" width="10" style="254"/>
    <col min="14081" max="14081" width="2.5703125" style="254" customWidth="1"/>
    <col min="14082" max="14082" width="7.140625" style="254" customWidth="1"/>
    <col min="14083" max="14083" width="27.7109375" style="254" customWidth="1"/>
    <col min="14084" max="14084" width="9.7109375" style="254" customWidth="1"/>
    <col min="14085" max="14085" width="4.7109375" style="254" customWidth="1"/>
    <col min="14086" max="14086" width="14.42578125" style="254" customWidth="1"/>
    <col min="14087" max="14087" width="11.140625" style="254" customWidth="1"/>
    <col min="14088" max="14088" width="10.28515625" style="254" customWidth="1"/>
    <col min="14089" max="14089" width="13" style="254" customWidth="1"/>
    <col min="14090" max="14090" width="8.28515625" style="254" customWidth="1"/>
    <col min="14091" max="14336" width="10" style="254"/>
    <col min="14337" max="14337" width="2.5703125" style="254" customWidth="1"/>
    <col min="14338" max="14338" width="7.140625" style="254" customWidth="1"/>
    <col min="14339" max="14339" width="27.7109375" style="254" customWidth="1"/>
    <col min="14340" max="14340" width="9.7109375" style="254" customWidth="1"/>
    <col min="14341" max="14341" width="4.7109375" style="254" customWidth="1"/>
    <col min="14342" max="14342" width="14.42578125" style="254" customWidth="1"/>
    <col min="14343" max="14343" width="11.140625" style="254" customWidth="1"/>
    <col min="14344" max="14344" width="10.28515625" style="254" customWidth="1"/>
    <col min="14345" max="14345" width="13" style="254" customWidth="1"/>
    <col min="14346" max="14346" width="8.28515625" style="254" customWidth="1"/>
    <col min="14347" max="14592" width="10" style="254"/>
    <col min="14593" max="14593" width="2.5703125" style="254" customWidth="1"/>
    <col min="14594" max="14594" width="7.140625" style="254" customWidth="1"/>
    <col min="14595" max="14595" width="27.7109375" style="254" customWidth="1"/>
    <col min="14596" max="14596" width="9.7109375" style="254" customWidth="1"/>
    <col min="14597" max="14597" width="4.7109375" style="254" customWidth="1"/>
    <col min="14598" max="14598" width="14.42578125" style="254" customWidth="1"/>
    <col min="14599" max="14599" width="11.140625" style="254" customWidth="1"/>
    <col min="14600" max="14600" width="10.28515625" style="254" customWidth="1"/>
    <col min="14601" max="14601" width="13" style="254" customWidth="1"/>
    <col min="14602" max="14602" width="8.28515625" style="254" customWidth="1"/>
    <col min="14603" max="14848" width="10" style="254"/>
    <col min="14849" max="14849" width="2.5703125" style="254" customWidth="1"/>
    <col min="14850" max="14850" width="7.140625" style="254" customWidth="1"/>
    <col min="14851" max="14851" width="27.7109375" style="254" customWidth="1"/>
    <col min="14852" max="14852" width="9.7109375" style="254" customWidth="1"/>
    <col min="14853" max="14853" width="4.7109375" style="254" customWidth="1"/>
    <col min="14854" max="14854" width="14.42578125" style="254" customWidth="1"/>
    <col min="14855" max="14855" width="11.140625" style="254" customWidth="1"/>
    <col min="14856" max="14856" width="10.28515625" style="254" customWidth="1"/>
    <col min="14857" max="14857" width="13" style="254" customWidth="1"/>
    <col min="14858" max="14858" width="8.28515625" style="254" customWidth="1"/>
    <col min="14859" max="15104" width="10" style="254"/>
    <col min="15105" max="15105" width="2.5703125" style="254" customWidth="1"/>
    <col min="15106" max="15106" width="7.140625" style="254" customWidth="1"/>
    <col min="15107" max="15107" width="27.7109375" style="254" customWidth="1"/>
    <col min="15108" max="15108" width="9.7109375" style="254" customWidth="1"/>
    <col min="15109" max="15109" width="4.7109375" style="254" customWidth="1"/>
    <col min="15110" max="15110" width="14.42578125" style="254" customWidth="1"/>
    <col min="15111" max="15111" width="11.140625" style="254" customWidth="1"/>
    <col min="15112" max="15112" width="10.28515625" style="254" customWidth="1"/>
    <col min="15113" max="15113" width="13" style="254" customWidth="1"/>
    <col min="15114" max="15114" width="8.28515625" style="254" customWidth="1"/>
    <col min="15115" max="15360" width="10" style="254"/>
    <col min="15361" max="15361" width="2.5703125" style="254" customWidth="1"/>
    <col min="15362" max="15362" width="7.140625" style="254" customWidth="1"/>
    <col min="15363" max="15363" width="27.7109375" style="254" customWidth="1"/>
    <col min="15364" max="15364" width="9.7109375" style="254" customWidth="1"/>
    <col min="15365" max="15365" width="4.7109375" style="254" customWidth="1"/>
    <col min="15366" max="15366" width="14.42578125" style="254" customWidth="1"/>
    <col min="15367" max="15367" width="11.140625" style="254" customWidth="1"/>
    <col min="15368" max="15368" width="10.28515625" style="254" customWidth="1"/>
    <col min="15369" max="15369" width="13" style="254" customWidth="1"/>
    <col min="15370" max="15370" width="8.28515625" style="254" customWidth="1"/>
    <col min="15371" max="15616" width="10" style="254"/>
    <col min="15617" max="15617" width="2.5703125" style="254" customWidth="1"/>
    <col min="15618" max="15618" width="7.140625" style="254" customWidth="1"/>
    <col min="15619" max="15619" width="27.7109375" style="254" customWidth="1"/>
    <col min="15620" max="15620" width="9.7109375" style="254" customWidth="1"/>
    <col min="15621" max="15621" width="4.7109375" style="254" customWidth="1"/>
    <col min="15622" max="15622" width="14.42578125" style="254" customWidth="1"/>
    <col min="15623" max="15623" width="11.140625" style="254" customWidth="1"/>
    <col min="15624" max="15624" width="10.28515625" style="254" customWidth="1"/>
    <col min="15625" max="15625" width="13" style="254" customWidth="1"/>
    <col min="15626" max="15626" width="8.28515625" style="254" customWidth="1"/>
    <col min="15627" max="15872" width="10" style="254"/>
    <col min="15873" max="15873" width="2.5703125" style="254" customWidth="1"/>
    <col min="15874" max="15874" width="7.140625" style="254" customWidth="1"/>
    <col min="15875" max="15875" width="27.7109375" style="254" customWidth="1"/>
    <col min="15876" max="15876" width="9.7109375" style="254" customWidth="1"/>
    <col min="15877" max="15877" width="4.7109375" style="254" customWidth="1"/>
    <col min="15878" max="15878" width="14.42578125" style="254" customWidth="1"/>
    <col min="15879" max="15879" width="11.140625" style="254" customWidth="1"/>
    <col min="15880" max="15880" width="10.28515625" style="254" customWidth="1"/>
    <col min="15881" max="15881" width="13" style="254" customWidth="1"/>
    <col min="15882" max="15882" width="8.28515625" style="254" customWidth="1"/>
    <col min="15883" max="16128" width="10" style="254"/>
    <col min="16129" max="16129" width="2.5703125" style="254" customWidth="1"/>
    <col min="16130" max="16130" width="7.140625" style="254" customWidth="1"/>
    <col min="16131" max="16131" width="27.7109375" style="254" customWidth="1"/>
    <col min="16132" max="16132" width="9.7109375" style="254" customWidth="1"/>
    <col min="16133" max="16133" width="4.7109375" style="254" customWidth="1"/>
    <col min="16134" max="16134" width="14.42578125" style="254" customWidth="1"/>
    <col min="16135" max="16135" width="11.140625" style="254" customWidth="1"/>
    <col min="16136" max="16136" width="10.28515625" style="254" customWidth="1"/>
    <col min="16137" max="16137" width="13" style="254" customWidth="1"/>
    <col min="16138" max="16138" width="8.28515625" style="254" customWidth="1"/>
    <col min="16139" max="16384" width="10" style="254"/>
  </cols>
  <sheetData>
    <row r="1" spans="2:12" ht="12" customHeight="1">
      <c r="B1" s="265" t="s">
        <v>134</v>
      </c>
      <c r="D1" s="256"/>
      <c r="E1" s="256"/>
      <c r="F1" s="256"/>
      <c r="G1" s="256"/>
      <c r="H1" s="256"/>
      <c r="I1" s="256"/>
      <c r="J1" s="770"/>
    </row>
    <row r="2" spans="2:12" ht="12" customHeight="1">
      <c r="B2" s="265" t="s">
        <v>578</v>
      </c>
      <c r="D2" s="256"/>
      <c r="E2" s="256"/>
      <c r="F2" s="256"/>
      <c r="G2" s="256"/>
      <c r="H2" s="256"/>
      <c r="I2" s="256"/>
      <c r="J2" s="256"/>
    </row>
    <row r="3" spans="2:12" ht="12" customHeight="1">
      <c r="B3" s="265" t="s">
        <v>944</v>
      </c>
      <c r="D3" s="256"/>
      <c r="E3" s="256"/>
      <c r="F3" s="256"/>
      <c r="G3" s="256"/>
      <c r="H3" s="256"/>
      <c r="I3" s="256"/>
      <c r="J3" s="256"/>
    </row>
    <row r="4" spans="2:12" ht="12" customHeight="1">
      <c r="D4" s="256"/>
      <c r="E4" s="256"/>
      <c r="F4" s="256"/>
      <c r="G4" s="256"/>
      <c r="H4" s="256"/>
      <c r="I4" s="256"/>
      <c r="J4" s="256"/>
    </row>
    <row r="5" spans="2:12" ht="12" customHeight="1">
      <c r="D5" s="256"/>
      <c r="E5" s="256"/>
      <c r="F5" s="256"/>
      <c r="G5" s="256"/>
      <c r="H5" s="256"/>
      <c r="I5" s="256"/>
      <c r="J5" s="256"/>
    </row>
    <row r="6" spans="2:12" ht="12" customHeight="1">
      <c r="D6" s="256"/>
      <c r="E6" s="256"/>
      <c r="F6" s="256" t="s">
        <v>268</v>
      </c>
      <c r="G6" s="256"/>
      <c r="H6" s="256"/>
      <c r="I6" s="256" t="s">
        <v>437</v>
      </c>
      <c r="J6" s="256"/>
    </row>
    <row r="7" spans="2:12" ht="12" customHeight="1">
      <c r="D7" s="521" t="s">
        <v>270</v>
      </c>
      <c r="E7" s="521" t="s">
        <v>271</v>
      </c>
      <c r="F7" s="521" t="s">
        <v>272</v>
      </c>
      <c r="G7" s="521" t="s">
        <v>273</v>
      </c>
      <c r="H7" s="521" t="s">
        <v>274</v>
      </c>
      <c r="I7" s="521" t="s">
        <v>275</v>
      </c>
      <c r="J7" s="521" t="s">
        <v>276</v>
      </c>
    </row>
    <row r="8" spans="2:12" ht="12" customHeight="1">
      <c r="B8" s="255" t="s">
        <v>380</v>
      </c>
      <c r="D8" s="256"/>
      <c r="E8" s="256"/>
      <c r="F8" s="256"/>
      <c r="G8" s="256"/>
      <c r="H8" s="256"/>
      <c r="I8" s="106"/>
      <c r="J8" s="256"/>
    </row>
    <row r="9" spans="2:12" ht="12" customHeight="1">
      <c r="B9" s="255" t="s">
        <v>38</v>
      </c>
      <c r="D9" s="256" t="s">
        <v>338</v>
      </c>
      <c r="E9" s="256">
        <v>1</v>
      </c>
      <c r="F9" s="266">
        <v>-17990.552800000001</v>
      </c>
      <c r="G9" s="256" t="s">
        <v>280</v>
      </c>
      <c r="H9" s="261" t="s">
        <v>281</v>
      </c>
      <c r="I9" s="205">
        <f>+F9</f>
        <v>-17990.552800000001</v>
      </c>
      <c r="J9" s="256" t="s">
        <v>726</v>
      </c>
    </row>
    <row r="10" spans="2:12" ht="12" customHeight="1">
      <c r="B10" s="771"/>
      <c r="D10" s="204"/>
      <c r="E10" s="256"/>
      <c r="F10" s="205"/>
      <c r="G10" s="204"/>
      <c r="H10" s="278"/>
      <c r="I10" s="205"/>
      <c r="J10" s="256"/>
      <c r="K10" s="109"/>
      <c r="L10" s="110"/>
    </row>
    <row r="11" spans="2:12" ht="12" customHeight="1">
      <c r="B11" s="771"/>
      <c r="D11" s="204"/>
      <c r="E11" s="256"/>
      <c r="F11" s="205"/>
      <c r="G11" s="204"/>
      <c r="H11" s="278"/>
      <c r="I11" s="205"/>
      <c r="J11" s="256"/>
      <c r="K11" s="109"/>
      <c r="L11" s="110"/>
    </row>
    <row r="12" spans="2:12" ht="12" customHeight="1">
      <c r="B12" s="772" t="s">
        <v>434</v>
      </c>
      <c r="D12" s="204"/>
      <c r="E12" s="256"/>
      <c r="F12" s="205"/>
      <c r="G12" s="204"/>
      <c r="H12" s="278"/>
      <c r="I12" s="205"/>
      <c r="J12" s="256"/>
      <c r="K12" s="109"/>
      <c r="L12" s="110"/>
    </row>
    <row r="13" spans="2:12" ht="12" customHeight="1">
      <c r="B13" s="771" t="s">
        <v>435</v>
      </c>
      <c r="D13" s="204" t="s">
        <v>369</v>
      </c>
      <c r="E13" s="256">
        <v>1</v>
      </c>
      <c r="F13" s="205">
        <v>-17990.552800000001</v>
      </c>
      <c r="G13" s="106" t="s">
        <v>280</v>
      </c>
      <c r="H13" s="278" t="s">
        <v>281</v>
      </c>
      <c r="I13" s="205">
        <f>+F13</f>
        <v>-17990.552800000001</v>
      </c>
      <c r="J13" s="256" t="s">
        <v>726</v>
      </c>
      <c r="K13" s="109"/>
      <c r="L13" s="110"/>
    </row>
    <row r="14" spans="2:12" ht="12" customHeight="1">
      <c r="B14" s="771"/>
      <c r="D14" s="204"/>
      <c r="E14" s="256"/>
      <c r="F14" s="205"/>
      <c r="G14" s="106"/>
      <c r="H14" s="278"/>
      <c r="I14" s="205"/>
      <c r="J14" s="256"/>
      <c r="K14" s="109"/>
      <c r="L14" s="110"/>
    </row>
    <row r="15" spans="2:12" ht="12" customHeight="1">
      <c r="B15" s="343"/>
      <c r="D15" s="204"/>
      <c r="E15" s="256"/>
      <c r="F15" s="773"/>
      <c r="G15" s="106"/>
      <c r="H15" s="259"/>
      <c r="I15" s="773"/>
      <c r="K15" s="109"/>
      <c r="L15" s="110"/>
    </row>
    <row r="16" spans="2:12" ht="12" customHeight="1">
      <c r="B16" s="343" t="s">
        <v>418</v>
      </c>
      <c r="D16" s="204"/>
      <c r="E16" s="256"/>
      <c r="F16" s="205"/>
      <c r="G16" s="106"/>
      <c r="H16" s="259"/>
      <c r="I16" s="205"/>
      <c r="J16" s="256"/>
      <c r="K16" s="109"/>
      <c r="L16" s="110"/>
    </row>
    <row r="17" spans="2:10" ht="12" customHeight="1">
      <c r="B17" s="255" t="s">
        <v>436</v>
      </c>
      <c r="D17" s="256">
        <v>310</v>
      </c>
      <c r="E17" s="256">
        <v>1</v>
      </c>
      <c r="F17" s="205">
        <v>-441006.12659999984</v>
      </c>
      <c r="G17" s="110" t="s">
        <v>280</v>
      </c>
      <c r="H17" s="259" t="s">
        <v>281</v>
      </c>
      <c r="I17" s="205">
        <f>+F17</f>
        <v>-441006.12659999984</v>
      </c>
      <c r="J17" s="256" t="s">
        <v>726</v>
      </c>
    </row>
    <row r="18" spans="2:10" ht="12" customHeight="1">
      <c r="B18" s="771"/>
      <c r="D18" s="256"/>
      <c r="E18" s="256"/>
      <c r="F18" s="208"/>
      <c r="G18" s="204"/>
      <c r="H18" s="774"/>
      <c r="I18" s="205"/>
      <c r="J18" s="256"/>
    </row>
    <row r="19" spans="2:10" ht="12" customHeight="1">
      <c r="B19" s="771"/>
      <c r="D19" s="256"/>
      <c r="E19" s="256"/>
      <c r="F19" s="208"/>
      <c r="G19" s="204"/>
      <c r="H19" s="774"/>
      <c r="I19" s="205"/>
      <c r="J19" s="256"/>
    </row>
    <row r="20" spans="2:10" ht="12" customHeight="1">
      <c r="B20" s="771"/>
      <c r="D20" s="256"/>
      <c r="E20" s="256"/>
      <c r="F20" s="208"/>
      <c r="G20" s="204"/>
      <c r="H20" s="774"/>
      <c r="I20" s="205"/>
      <c r="J20" s="256"/>
    </row>
    <row r="21" spans="2:10" ht="12" customHeight="1">
      <c r="B21" s="265" t="s">
        <v>400</v>
      </c>
      <c r="D21" s="256"/>
      <c r="E21" s="256"/>
      <c r="F21" s="211"/>
      <c r="G21" s="256"/>
      <c r="H21" s="259"/>
      <c r="I21" s="205"/>
      <c r="J21" s="256"/>
    </row>
    <row r="22" spans="2:10" ht="12" customHeight="1">
      <c r="B22" s="265"/>
      <c r="D22" s="256"/>
      <c r="E22" s="256"/>
      <c r="F22" s="266"/>
      <c r="G22" s="256"/>
      <c r="H22" s="256"/>
      <c r="I22" s="256"/>
      <c r="J22" s="256"/>
    </row>
    <row r="23" spans="2:10" ht="12" customHeight="1">
      <c r="B23" s="344"/>
      <c r="C23" s="345"/>
      <c r="D23" s="346"/>
      <c r="E23" s="346"/>
      <c r="F23" s="347"/>
      <c r="G23" s="346"/>
      <c r="H23" s="348"/>
      <c r="I23" s="256"/>
      <c r="J23" s="256"/>
    </row>
    <row r="24" spans="2:10" ht="12" customHeight="1">
      <c r="B24" s="349"/>
      <c r="D24" s="256"/>
      <c r="E24" s="256"/>
      <c r="F24" s="266"/>
      <c r="G24" s="256"/>
      <c r="H24" s="351"/>
      <c r="I24" s="256"/>
      <c r="J24" s="256"/>
    </row>
    <row r="25" spans="2:10" ht="12" customHeight="1">
      <c r="B25" s="778"/>
      <c r="C25" s="352"/>
      <c r="D25" s="353"/>
      <c r="E25" s="353"/>
      <c r="F25" s="775"/>
      <c r="G25" s="353"/>
      <c r="H25" s="776"/>
      <c r="I25" s="256"/>
      <c r="J25" s="256"/>
    </row>
    <row r="26" spans="2:10" ht="12" customHeight="1">
      <c r="B26" s="262"/>
      <c r="D26" s="256"/>
      <c r="E26" s="256"/>
      <c r="F26" s="266"/>
      <c r="G26" s="256"/>
      <c r="H26" s="256"/>
      <c r="I26" s="256"/>
      <c r="J26" s="256"/>
    </row>
    <row r="27" spans="2:10" ht="12" customHeight="1">
      <c r="B27" s="262"/>
      <c r="D27" s="256"/>
      <c r="E27" s="256"/>
      <c r="F27" s="266"/>
      <c r="G27" s="256"/>
      <c r="H27" s="256"/>
      <c r="I27" s="256"/>
      <c r="J27" s="256"/>
    </row>
    <row r="28" spans="2:10" ht="12" customHeight="1">
      <c r="B28" s="262"/>
      <c r="D28" s="256"/>
      <c r="E28" s="256"/>
      <c r="F28" s="266"/>
      <c r="G28" s="256"/>
      <c r="H28" s="256"/>
      <c r="I28" s="256"/>
      <c r="J28" s="256"/>
    </row>
    <row r="29" spans="2:10" ht="12" customHeight="1">
      <c r="B29" s="262"/>
      <c r="D29" s="256"/>
      <c r="E29" s="256"/>
      <c r="F29" s="266"/>
      <c r="G29" s="256"/>
      <c r="H29" s="256"/>
      <c r="I29" s="256"/>
      <c r="J29" s="256"/>
    </row>
    <row r="30" spans="2:10" ht="12" customHeight="1">
      <c r="B30" s="262"/>
      <c r="D30" s="256"/>
      <c r="E30" s="256"/>
      <c r="F30" s="266"/>
      <c r="G30" s="256"/>
      <c r="H30" s="256"/>
      <c r="I30" s="256"/>
      <c r="J30" s="256"/>
    </row>
    <row r="31" spans="2:10" ht="12" customHeight="1">
      <c r="B31" s="255"/>
      <c r="D31" s="109"/>
      <c r="E31" s="256"/>
      <c r="F31" s="208"/>
      <c r="G31" s="110"/>
      <c r="H31" s="259"/>
      <c r="I31" s="205"/>
      <c r="J31" s="256"/>
    </row>
    <row r="32" spans="2:10" ht="12" customHeight="1">
      <c r="B32" s="771"/>
      <c r="D32" s="256"/>
      <c r="E32" s="256"/>
      <c r="F32" s="208"/>
      <c r="G32" s="204"/>
      <c r="H32" s="774"/>
      <c r="I32" s="205"/>
      <c r="J32" s="256"/>
    </row>
    <row r="33" spans="2:10" ht="12" customHeight="1">
      <c r="B33" s="771"/>
      <c r="D33" s="256"/>
      <c r="E33" s="256"/>
      <c r="F33" s="208"/>
      <c r="G33" s="204"/>
      <c r="H33" s="774"/>
      <c r="I33" s="205"/>
      <c r="J33" s="256"/>
    </row>
    <row r="34" spans="2:10" ht="12" customHeight="1">
      <c r="B34" s="771"/>
      <c r="D34" s="256"/>
      <c r="E34" s="256"/>
      <c r="F34" s="208"/>
      <c r="G34" s="204"/>
      <c r="H34" s="259"/>
      <c r="I34" s="205"/>
      <c r="J34" s="256"/>
    </row>
    <row r="35" spans="2:10" ht="12" customHeight="1">
      <c r="B35" s="343"/>
      <c r="D35" s="109"/>
      <c r="E35" s="256"/>
      <c r="F35" s="424"/>
      <c r="G35" s="110"/>
      <c r="H35" s="259"/>
      <c r="I35" s="424"/>
      <c r="J35" s="256"/>
    </row>
    <row r="36" spans="2:10" ht="12" customHeight="1">
      <c r="B36" s="343"/>
      <c r="D36" s="109"/>
      <c r="E36" s="256"/>
      <c r="F36" s="208"/>
      <c r="G36" s="110"/>
      <c r="H36" s="259"/>
      <c r="I36" s="205"/>
      <c r="J36" s="256"/>
    </row>
    <row r="37" spans="2:10" ht="12" customHeight="1">
      <c r="B37" s="255"/>
      <c r="D37" s="109"/>
      <c r="E37" s="256"/>
      <c r="F37" s="208"/>
      <c r="G37" s="110"/>
      <c r="H37" s="259"/>
      <c r="I37" s="205"/>
      <c r="J37" s="256"/>
    </row>
    <row r="38" spans="2:10" ht="12" customHeight="1">
      <c r="B38" s="771"/>
      <c r="D38" s="204"/>
      <c r="E38" s="256"/>
      <c r="F38" s="208"/>
      <c r="G38" s="256"/>
      <c r="H38" s="774"/>
      <c r="I38" s="205"/>
      <c r="J38" s="256"/>
    </row>
    <row r="39" spans="2:10" ht="12" customHeight="1">
      <c r="B39" s="771"/>
      <c r="D39" s="256"/>
      <c r="E39" s="256"/>
      <c r="F39" s="208"/>
      <c r="G39" s="256"/>
      <c r="H39" s="774"/>
      <c r="I39" s="205"/>
      <c r="J39" s="256"/>
    </row>
    <row r="40" spans="2:10" ht="12" customHeight="1">
      <c r="B40" s="262"/>
      <c r="D40" s="256"/>
      <c r="E40" s="256"/>
      <c r="F40" s="424"/>
      <c r="G40" s="256"/>
      <c r="H40" s="259"/>
      <c r="I40" s="773"/>
      <c r="J40" s="256"/>
    </row>
    <row r="41" spans="2:10" ht="12" customHeight="1">
      <c r="B41" s="262"/>
      <c r="D41" s="256"/>
      <c r="E41" s="257"/>
      <c r="F41" s="773"/>
      <c r="G41" s="256"/>
      <c r="H41" s="259"/>
      <c r="I41" s="205"/>
      <c r="J41" s="256"/>
    </row>
    <row r="42" spans="2:10" ht="12" hidden="1" customHeight="1">
      <c r="B42" s="255"/>
      <c r="D42" s="256"/>
      <c r="E42" s="257"/>
      <c r="F42" s="424"/>
      <c r="G42" s="256"/>
      <c r="H42" s="259"/>
      <c r="I42" s="208"/>
      <c r="J42" s="256"/>
    </row>
    <row r="43" spans="2:10" ht="12" hidden="1" customHeight="1">
      <c r="B43" s="771"/>
      <c r="D43" s="256"/>
      <c r="E43" s="257"/>
      <c r="F43" s="208"/>
      <c r="G43" s="204"/>
      <c r="H43" s="259"/>
      <c r="I43" s="205"/>
      <c r="J43" s="256"/>
    </row>
    <row r="44" spans="2:10" ht="12" hidden="1" customHeight="1">
      <c r="B44" s="771"/>
      <c r="D44" s="256"/>
      <c r="E44" s="256"/>
      <c r="F44" s="205"/>
      <c r="G44" s="204"/>
      <c r="H44" s="259"/>
      <c r="I44" s="205"/>
      <c r="J44" s="256"/>
    </row>
    <row r="45" spans="2:10" ht="12" hidden="1" customHeight="1">
      <c r="D45" s="256"/>
      <c r="E45" s="256"/>
      <c r="F45" s="773"/>
      <c r="G45" s="256"/>
      <c r="H45" s="259"/>
      <c r="I45" s="205"/>
      <c r="J45" s="256"/>
    </row>
    <row r="46" spans="2:10" ht="12" customHeight="1">
      <c r="D46" s="256"/>
      <c r="E46" s="256"/>
      <c r="F46" s="773"/>
      <c r="G46" s="256"/>
      <c r="H46" s="259"/>
      <c r="I46" s="205"/>
      <c r="J46" s="256"/>
    </row>
    <row r="47" spans="2:10" ht="12" customHeight="1">
      <c r="B47" s="771"/>
      <c r="D47" s="256"/>
      <c r="E47" s="256"/>
      <c r="F47" s="205"/>
      <c r="G47" s="256"/>
      <c r="H47" s="774"/>
      <c r="I47" s="205"/>
      <c r="J47" s="256"/>
    </row>
    <row r="48" spans="2:10" ht="12" customHeight="1">
      <c r="B48" s="771"/>
      <c r="D48" s="256"/>
      <c r="E48" s="256"/>
      <c r="F48" s="205"/>
      <c r="G48" s="256"/>
      <c r="H48" s="259"/>
      <c r="I48" s="205"/>
      <c r="J48" s="256"/>
    </row>
    <row r="49" spans="2:10" ht="12" customHeight="1">
      <c r="B49" s="771"/>
      <c r="D49" s="256"/>
      <c r="E49" s="256"/>
      <c r="F49" s="205"/>
      <c r="G49" s="256"/>
      <c r="H49" s="263"/>
      <c r="I49" s="205"/>
      <c r="J49" s="256"/>
    </row>
    <row r="50" spans="2:10" ht="12" customHeight="1">
      <c r="B50" s="771"/>
      <c r="D50" s="256"/>
      <c r="E50" s="256"/>
      <c r="F50" s="205"/>
      <c r="G50" s="256"/>
      <c r="H50" s="259"/>
      <c r="I50" s="205"/>
      <c r="J50" s="256"/>
    </row>
    <row r="51" spans="2:10" ht="12" customHeight="1"/>
    <row r="52" spans="2:10" ht="12" customHeight="1"/>
    <row r="53" spans="2:10" ht="12" customHeight="1"/>
    <row r="54" spans="2:10" ht="12" customHeight="1"/>
    <row r="55" spans="2:10" ht="12" customHeight="1"/>
    <row r="56" spans="2:10" ht="12" customHeight="1"/>
    <row r="57" spans="2:10" ht="12" customHeight="1"/>
    <row r="58" spans="2:10" ht="12" customHeight="1"/>
    <row r="59" spans="2:10" ht="12" customHeight="1"/>
    <row r="60" spans="2:10" ht="12" customHeight="1"/>
    <row r="61" spans="2:10" ht="12" customHeight="1">
      <c r="D61" s="256"/>
      <c r="E61" s="256"/>
      <c r="F61" s="256"/>
      <c r="G61" s="256"/>
      <c r="H61" s="256"/>
      <c r="I61" s="256"/>
      <c r="J61" s="256"/>
    </row>
    <row r="62" spans="2:10" ht="12" customHeight="1"/>
    <row r="64" spans="2:10">
      <c r="D64" s="521"/>
      <c r="G64" s="521"/>
    </row>
    <row r="65" spans="4:4">
      <c r="D65" s="777"/>
    </row>
    <row r="66" spans="4:4">
      <c r="D66" s="777"/>
    </row>
    <row r="67" spans="4:4" s="624" customFormat="1">
      <c r="D67" s="637"/>
    </row>
    <row r="68" spans="4:4">
      <c r="D68" s="777"/>
    </row>
    <row r="69" spans="4:4">
      <c r="D69" s="777"/>
    </row>
    <row r="70" spans="4:4">
      <c r="D70" s="777"/>
    </row>
    <row r="71" spans="4:4">
      <c r="D71" s="777"/>
    </row>
    <row r="72" spans="4:4">
      <c r="D72" s="777"/>
    </row>
    <row r="73" spans="4:4">
      <c r="D73" s="777"/>
    </row>
    <row r="74" spans="4:4">
      <c r="D74" s="777"/>
    </row>
    <row r="75" spans="4:4">
      <c r="D75" s="777"/>
    </row>
    <row r="76" spans="4:4">
      <c r="D76" s="777"/>
    </row>
  </sheetData>
  <conditionalFormatting sqref="B10:B14">
    <cfRule type="cellIs" dxfId="12" priority="3" stopIfTrue="1" operator="equal">
      <formula>"Title"</formula>
    </cfRule>
  </conditionalFormatting>
  <conditionalFormatting sqref="J1">
    <cfRule type="cellIs" dxfId="11" priority="2" stopIfTrue="1" operator="equal">
      <formula>"x.x"</formula>
    </cfRule>
  </conditionalFormatting>
  <conditionalFormatting sqref="B8:B9">
    <cfRule type="cellIs" dxfId="10" priority="1" stopIfTrue="1" operator="equal">
      <formula>"Adjustment to Income/Expense/Rate Base:"</formula>
    </cfRule>
  </conditionalFormatting>
  <dataValidations count="3">
    <dataValidation type="list" errorStyle="warning" allowBlank="1" showInputMessage="1" showErrorMessage="1" errorTitle="FERC ACCOUNT" error="This FERC Account is not included in the drop-down list. Is this the account you want to use?" sqref="D39:D50 WLP983057:WLP983065 WBT983057:WBT983065 VRX983057:VRX983065 VIB983057:VIB983065 UYF983057:UYF983065 UOJ983057:UOJ983065 UEN983057:UEN983065 TUR983057:TUR983065 TKV983057:TKV983065 TAZ983057:TAZ983065 SRD983057:SRD983065 SHH983057:SHH983065 RXL983057:RXL983065 RNP983057:RNP983065 RDT983057:RDT983065 QTX983057:QTX983065 QKB983057:QKB983065 QAF983057:QAF983065 PQJ983057:PQJ983065 PGN983057:PGN983065 OWR983057:OWR983065 OMV983057:OMV983065 OCZ983057:OCZ983065 NTD983057:NTD983065 NJH983057:NJH983065 MZL983057:MZL983065 MPP983057:MPP983065 MFT983057:MFT983065 LVX983057:LVX983065 LMB983057:LMB983065 LCF983057:LCF983065 KSJ983057:KSJ983065 KIN983057:KIN983065 JYR983057:JYR983065 JOV983057:JOV983065 JEZ983057:JEZ983065 IVD983057:IVD983065 ILH983057:ILH983065 IBL983057:IBL983065 HRP983057:HRP983065 HHT983057:HHT983065 GXX983057:GXX983065 GOB983057:GOB983065 GEF983057:GEF983065 FUJ983057:FUJ983065 FKN983057:FKN983065 FAR983057:FAR983065 EQV983057:EQV983065 EGZ983057:EGZ983065 DXD983057:DXD983065 DNH983057:DNH983065 DDL983057:DDL983065 CTP983057:CTP983065 CJT983057:CJT983065 BZX983057:BZX983065 BQB983057:BQB983065 BGF983057:BGF983065 AWJ983057:AWJ983065 AMN983057:AMN983065 ACR983057:ACR983065 SV983057:SV983065 IZ983057:IZ983065 D983057:D983065 WVL917521:WVL917529 WLP917521:WLP917529 WBT917521:WBT917529 VRX917521:VRX917529 VIB917521:VIB917529 UYF917521:UYF917529 UOJ917521:UOJ917529 UEN917521:UEN917529 TUR917521:TUR917529 TKV917521:TKV917529 TAZ917521:TAZ917529 SRD917521:SRD917529 SHH917521:SHH917529 RXL917521:RXL917529 RNP917521:RNP917529 RDT917521:RDT917529 QTX917521:QTX917529 QKB917521:QKB917529 QAF917521:QAF917529 PQJ917521:PQJ917529 PGN917521:PGN917529 OWR917521:OWR917529 OMV917521:OMV917529 OCZ917521:OCZ917529 NTD917521:NTD917529 NJH917521:NJH917529 MZL917521:MZL917529 MPP917521:MPP917529 MFT917521:MFT917529 LVX917521:LVX917529 LMB917521:LMB917529 LCF917521:LCF917529 KSJ917521:KSJ917529 KIN917521:KIN917529 JYR917521:JYR917529 JOV917521:JOV917529 JEZ917521:JEZ917529 IVD917521:IVD917529 ILH917521:ILH917529 IBL917521:IBL917529 HRP917521:HRP917529 HHT917521:HHT917529 GXX917521:GXX917529 GOB917521:GOB917529 GEF917521:GEF917529 FUJ917521:FUJ917529 FKN917521:FKN917529 FAR917521:FAR917529 EQV917521:EQV917529 EGZ917521:EGZ917529 DXD917521:DXD917529 DNH917521:DNH917529 DDL917521:DDL917529 CTP917521:CTP917529 CJT917521:CJT917529 BZX917521:BZX917529 BQB917521:BQB917529 BGF917521:BGF917529 AWJ917521:AWJ917529 AMN917521:AMN917529 ACR917521:ACR917529 SV917521:SV917529 IZ917521:IZ917529 D917521:D917529 WVL851985:WVL851993 WLP851985:WLP851993 WBT851985:WBT851993 VRX851985:VRX851993 VIB851985:VIB851993 UYF851985:UYF851993 UOJ851985:UOJ851993 UEN851985:UEN851993 TUR851985:TUR851993 TKV851985:TKV851993 TAZ851985:TAZ851993 SRD851985:SRD851993 SHH851985:SHH851993 RXL851985:RXL851993 RNP851985:RNP851993 RDT851985:RDT851993 QTX851985:QTX851993 QKB851985:QKB851993 QAF851985:QAF851993 PQJ851985:PQJ851993 PGN851985:PGN851993 OWR851985:OWR851993 OMV851985:OMV851993 OCZ851985:OCZ851993 NTD851985:NTD851993 NJH851985:NJH851993 MZL851985:MZL851993 MPP851985:MPP851993 MFT851985:MFT851993 LVX851985:LVX851993 LMB851985:LMB851993 LCF851985:LCF851993 KSJ851985:KSJ851993 KIN851985:KIN851993 JYR851985:JYR851993 JOV851985:JOV851993 JEZ851985:JEZ851993 IVD851985:IVD851993 ILH851985:ILH851993 IBL851985:IBL851993 HRP851985:HRP851993 HHT851985:HHT851993 GXX851985:GXX851993 GOB851985:GOB851993 GEF851985:GEF851993 FUJ851985:FUJ851993 FKN851985:FKN851993 FAR851985:FAR851993 EQV851985:EQV851993 EGZ851985:EGZ851993 DXD851985:DXD851993 DNH851985:DNH851993 DDL851985:DDL851993 CTP851985:CTP851993 CJT851985:CJT851993 BZX851985:BZX851993 BQB851985:BQB851993 BGF851985:BGF851993 AWJ851985:AWJ851993 AMN851985:AMN851993 ACR851985:ACR851993 SV851985:SV851993 IZ851985:IZ851993 D851985:D851993 WVL786449:WVL786457 WLP786449:WLP786457 WBT786449:WBT786457 VRX786449:VRX786457 VIB786449:VIB786457 UYF786449:UYF786457 UOJ786449:UOJ786457 UEN786449:UEN786457 TUR786449:TUR786457 TKV786449:TKV786457 TAZ786449:TAZ786457 SRD786449:SRD786457 SHH786449:SHH786457 RXL786449:RXL786457 RNP786449:RNP786457 RDT786449:RDT786457 QTX786449:QTX786457 QKB786449:QKB786457 QAF786449:QAF786457 PQJ786449:PQJ786457 PGN786449:PGN786457 OWR786449:OWR786457 OMV786449:OMV786457 OCZ786449:OCZ786457 NTD786449:NTD786457 NJH786449:NJH786457 MZL786449:MZL786457 MPP786449:MPP786457 MFT786449:MFT786457 LVX786449:LVX786457 LMB786449:LMB786457 LCF786449:LCF786457 KSJ786449:KSJ786457 KIN786449:KIN786457 JYR786449:JYR786457 JOV786449:JOV786457 JEZ786449:JEZ786457 IVD786449:IVD786457 ILH786449:ILH786457 IBL786449:IBL786457 HRP786449:HRP786457 HHT786449:HHT786457 GXX786449:GXX786457 GOB786449:GOB786457 GEF786449:GEF786457 FUJ786449:FUJ786457 FKN786449:FKN786457 FAR786449:FAR786457 EQV786449:EQV786457 EGZ786449:EGZ786457 DXD786449:DXD786457 DNH786449:DNH786457 DDL786449:DDL786457 CTP786449:CTP786457 CJT786449:CJT786457 BZX786449:BZX786457 BQB786449:BQB786457 BGF786449:BGF786457 AWJ786449:AWJ786457 AMN786449:AMN786457 ACR786449:ACR786457 SV786449:SV786457 IZ786449:IZ786457 D786449:D786457 WVL720913:WVL720921 WLP720913:WLP720921 WBT720913:WBT720921 VRX720913:VRX720921 VIB720913:VIB720921 UYF720913:UYF720921 UOJ720913:UOJ720921 UEN720913:UEN720921 TUR720913:TUR720921 TKV720913:TKV720921 TAZ720913:TAZ720921 SRD720913:SRD720921 SHH720913:SHH720921 RXL720913:RXL720921 RNP720913:RNP720921 RDT720913:RDT720921 QTX720913:QTX720921 QKB720913:QKB720921 QAF720913:QAF720921 PQJ720913:PQJ720921 PGN720913:PGN720921 OWR720913:OWR720921 OMV720913:OMV720921 OCZ720913:OCZ720921 NTD720913:NTD720921 NJH720913:NJH720921 MZL720913:MZL720921 MPP720913:MPP720921 MFT720913:MFT720921 LVX720913:LVX720921 LMB720913:LMB720921 LCF720913:LCF720921 KSJ720913:KSJ720921 KIN720913:KIN720921 JYR720913:JYR720921 JOV720913:JOV720921 JEZ720913:JEZ720921 IVD720913:IVD720921 ILH720913:ILH720921 IBL720913:IBL720921 HRP720913:HRP720921 HHT720913:HHT720921 GXX720913:GXX720921 GOB720913:GOB720921 GEF720913:GEF720921 FUJ720913:FUJ720921 FKN720913:FKN720921 FAR720913:FAR720921 EQV720913:EQV720921 EGZ720913:EGZ720921 DXD720913:DXD720921 DNH720913:DNH720921 DDL720913:DDL720921 CTP720913:CTP720921 CJT720913:CJT720921 BZX720913:BZX720921 BQB720913:BQB720921 BGF720913:BGF720921 AWJ720913:AWJ720921 AMN720913:AMN720921 ACR720913:ACR720921 SV720913:SV720921 IZ720913:IZ720921 D720913:D720921 WVL655377:WVL655385 WLP655377:WLP655385 WBT655377:WBT655385 VRX655377:VRX655385 VIB655377:VIB655385 UYF655377:UYF655385 UOJ655377:UOJ655385 UEN655377:UEN655385 TUR655377:TUR655385 TKV655377:TKV655385 TAZ655377:TAZ655385 SRD655377:SRD655385 SHH655377:SHH655385 RXL655377:RXL655385 RNP655377:RNP655385 RDT655377:RDT655385 QTX655377:QTX655385 QKB655377:QKB655385 QAF655377:QAF655385 PQJ655377:PQJ655385 PGN655377:PGN655385 OWR655377:OWR655385 OMV655377:OMV655385 OCZ655377:OCZ655385 NTD655377:NTD655385 NJH655377:NJH655385 MZL655377:MZL655385 MPP655377:MPP655385 MFT655377:MFT655385 LVX655377:LVX655385 LMB655377:LMB655385 LCF655377:LCF655385 KSJ655377:KSJ655385 KIN655377:KIN655385 JYR655377:JYR655385 JOV655377:JOV655385 JEZ655377:JEZ655385 IVD655377:IVD655385 ILH655377:ILH655385 IBL655377:IBL655385 HRP655377:HRP655385 HHT655377:HHT655385 GXX655377:GXX655385 GOB655377:GOB655385 GEF655377:GEF655385 FUJ655377:FUJ655385 FKN655377:FKN655385 FAR655377:FAR655385 EQV655377:EQV655385 EGZ655377:EGZ655385 DXD655377:DXD655385 DNH655377:DNH655385 DDL655377:DDL655385 CTP655377:CTP655385 CJT655377:CJT655385 BZX655377:BZX655385 BQB655377:BQB655385 BGF655377:BGF655385 AWJ655377:AWJ655385 AMN655377:AMN655385 ACR655377:ACR655385 SV655377:SV655385 IZ655377:IZ655385 D655377:D655385 WVL589841:WVL589849 WLP589841:WLP589849 WBT589841:WBT589849 VRX589841:VRX589849 VIB589841:VIB589849 UYF589841:UYF589849 UOJ589841:UOJ589849 UEN589841:UEN589849 TUR589841:TUR589849 TKV589841:TKV589849 TAZ589841:TAZ589849 SRD589841:SRD589849 SHH589841:SHH589849 RXL589841:RXL589849 RNP589841:RNP589849 RDT589841:RDT589849 QTX589841:QTX589849 QKB589841:QKB589849 QAF589841:QAF589849 PQJ589841:PQJ589849 PGN589841:PGN589849 OWR589841:OWR589849 OMV589841:OMV589849 OCZ589841:OCZ589849 NTD589841:NTD589849 NJH589841:NJH589849 MZL589841:MZL589849 MPP589841:MPP589849 MFT589841:MFT589849 LVX589841:LVX589849 LMB589841:LMB589849 LCF589841:LCF589849 KSJ589841:KSJ589849 KIN589841:KIN589849 JYR589841:JYR589849 JOV589841:JOV589849 JEZ589841:JEZ589849 IVD589841:IVD589849 ILH589841:ILH589849 IBL589841:IBL589849 HRP589841:HRP589849 HHT589841:HHT589849 GXX589841:GXX589849 GOB589841:GOB589849 GEF589841:GEF589849 FUJ589841:FUJ589849 FKN589841:FKN589849 FAR589841:FAR589849 EQV589841:EQV589849 EGZ589841:EGZ589849 DXD589841:DXD589849 DNH589841:DNH589849 DDL589841:DDL589849 CTP589841:CTP589849 CJT589841:CJT589849 BZX589841:BZX589849 BQB589841:BQB589849 BGF589841:BGF589849 AWJ589841:AWJ589849 AMN589841:AMN589849 ACR589841:ACR589849 SV589841:SV589849 IZ589841:IZ589849 D589841:D589849 WVL524305:WVL524313 WLP524305:WLP524313 WBT524305:WBT524313 VRX524305:VRX524313 VIB524305:VIB524313 UYF524305:UYF524313 UOJ524305:UOJ524313 UEN524305:UEN524313 TUR524305:TUR524313 TKV524305:TKV524313 TAZ524305:TAZ524313 SRD524305:SRD524313 SHH524305:SHH524313 RXL524305:RXL524313 RNP524305:RNP524313 RDT524305:RDT524313 QTX524305:QTX524313 QKB524305:QKB524313 QAF524305:QAF524313 PQJ524305:PQJ524313 PGN524305:PGN524313 OWR524305:OWR524313 OMV524305:OMV524313 OCZ524305:OCZ524313 NTD524305:NTD524313 NJH524305:NJH524313 MZL524305:MZL524313 MPP524305:MPP524313 MFT524305:MFT524313 LVX524305:LVX524313 LMB524305:LMB524313 LCF524305:LCF524313 KSJ524305:KSJ524313 KIN524305:KIN524313 JYR524305:JYR524313 JOV524305:JOV524313 JEZ524305:JEZ524313 IVD524305:IVD524313 ILH524305:ILH524313 IBL524305:IBL524313 HRP524305:HRP524313 HHT524305:HHT524313 GXX524305:GXX524313 GOB524305:GOB524313 GEF524305:GEF524313 FUJ524305:FUJ524313 FKN524305:FKN524313 FAR524305:FAR524313 EQV524305:EQV524313 EGZ524305:EGZ524313 DXD524305:DXD524313 DNH524305:DNH524313 DDL524305:DDL524313 CTP524305:CTP524313 CJT524305:CJT524313 BZX524305:BZX524313 BQB524305:BQB524313 BGF524305:BGF524313 AWJ524305:AWJ524313 AMN524305:AMN524313 ACR524305:ACR524313 SV524305:SV524313 IZ524305:IZ524313 D524305:D524313 WVL458769:WVL458777 WLP458769:WLP458777 WBT458769:WBT458777 VRX458769:VRX458777 VIB458769:VIB458777 UYF458769:UYF458777 UOJ458769:UOJ458777 UEN458769:UEN458777 TUR458769:TUR458777 TKV458769:TKV458777 TAZ458769:TAZ458777 SRD458769:SRD458777 SHH458769:SHH458777 RXL458769:RXL458777 RNP458769:RNP458777 RDT458769:RDT458777 QTX458769:QTX458777 QKB458769:QKB458777 QAF458769:QAF458777 PQJ458769:PQJ458777 PGN458769:PGN458777 OWR458769:OWR458777 OMV458769:OMV458777 OCZ458769:OCZ458777 NTD458769:NTD458777 NJH458769:NJH458777 MZL458769:MZL458777 MPP458769:MPP458777 MFT458769:MFT458777 LVX458769:LVX458777 LMB458769:LMB458777 LCF458769:LCF458777 KSJ458769:KSJ458777 KIN458769:KIN458777 JYR458769:JYR458777 JOV458769:JOV458777 JEZ458769:JEZ458777 IVD458769:IVD458777 ILH458769:ILH458777 IBL458769:IBL458777 HRP458769:HRP458777 HHT458769:HHT458777 GXX458769:GXX458777 GOB458769:GOB458777 GEF458769:GEF458777 FUJ458769:FUJ458777 FKN458769:FKN458777 FAR458769:FAR458777 EQV458769:EQV458777 EGZ458769:EGZ458777 DXD458769:DXD458777 DNH458769:DNH458777 DDL458769:DDL458777 CTP458769:CTP458777 CJT458769:CJT458777 BZX458769:BZX458777 BQB458769:BQB458777 BGF458769:BGF458777 AWJ458769:AWJ458777 AMN458769:AMN458777 ACR458769:ACR458777 SV458769:SV458777 IZ458769:IZ458777 D458769:D458777 WVL393233:WVL393241 WLP393233:WLP393241 WBT393233:WBT393241 VRX393233:VRX393241 VIB393233:VIB393241 UYF393233:UYF393241 UOJ393233:UOJ393241 UEN393233:UEN393241 TUR393233:TUR393241 TKV393233:TKV393241 TAZ393233:TAZ393241 SRD393233:SRD393241 SHH393233:SHH393241 RXL393233:RXL393241 RNP393233:RNP393241 RDT393233:RDT393241 QTX393233:QTX393241 QKB393233:QKB393241 QAF393233:QAF393241 PQJ393233:PQJ393241 PGN393233:PGN393241 OWR393233:OWR393241 OMV393233:OMV393241 OCZ393233:OCZ393241 NTD393233:NTD393241 NJH393233:NJH393241 MZL393233:MZL393241 MPP393233:MPP393241 MFT393233:MFT393241 LVX393233:LVX393241 LMB393233:LMB393241 LCF393233:LCF393241 KSJ393233:KSJ393241 KIN393233:KIN393241 JYR393233:JYR393241 JOV393233:JOV393241 JEZ393233:JEZ393241 IVD393233:IVD393241 ILH393233:ILH393241 IBL393233:IBL393241 HRP393233:HRP393241 HHT393233:HHT393241 GXX393233:GXX393241 GOB393233:GOB393241 GEF393233:GEF393241 FUJ393233:FUJ393241 FKN393233:FKN393241 FAR393233:FAR393241 EQV393233:EQV393241 EGZ393233:EGZ393241 DXD393233:DXD393241 DNH393233:DNH393241 DDL393233:DDL393241 CTP393233:CTP393241 CJT393233:CJT393241 BZX393233:BZX393241 BQB393233:BQB393241 BGF393233:BGF393241 AWJ393233:AWJ393241 AMN393233:AMN393241 ACR393233:ACR393241 SV393233:SV393241 IZ393233:IZ393241 D393233:D393241 WVL327697:WVL327705 WLP327697:WLP327705 WBT327697:WBT327705 VRX327697:VRX327705 VIB327697:VIB327705 UYF327697:UYF327705 UOJ327697:UOJ327705 UEN327697:UEN327705 TUR327697:TUR327705 TKV327697:TKV327705 TAZ327697:TAZ327705 SRD327697:SRD327705 SHH327697:SHH327705 RXL327697:RXL327705 RNP327697:RNP327705 RDT327697:RDT327705 QTX327697:QTX327705 QKB327697:QKB327705 QAF327697:QAF327705 PQJ327697:PQJ327705 PGN327697:PGN327705 OWR327697:OWR327705 OMV327697:OMV327705 OCZ327697:OCZ327705 NTD327697:NTD327705 NJH327697:NJH327705 MZL327697:MZL327705 MPP327697:MPP327705 MFT327697:MFT327705 LVX327697:LVX327705 LMB327697:LMB327705 LCF327697:LCF327705 KSJ327697:KSJ327705 KIN327697:KIN327705 JYR327697:JYR327705 JOV327697:JOV327705 JEZ327697:JEZ327705 IVD327697:IVD327705 ILH327697:ILH327705 IBL327697:IBL327705 HRP327697:HRP327705 HHT327697:HHT327705 GXX327697:GXX327705 GOB327697:GOB327705 GEF327697:GEF327705 FUJ327697:FUJ327705 FKN327697:FKN327705 FAR327697:FAR327705 EQV327697:EQV327705 EGZ327697:EGZ327705 DXD327697:DXD327705 DNH327697:DNH327705 DDL327697:DDL327705 CTP327697:CTP327705 CJT327697:CJT327705 BZX327697:BZX327705 BQB327697:BQB327705 BGF327697:BGF327705 AWJ327697:AWJ327705 AMN327697:AMN327705 ACR327697:ACR327705 SV327697:SV327705 IZ327697:IZ327705 D327697:D327705 WVL262161:WVL262169 WLP262161:WLP262169 WBT262161:WBT262169 VRX262161:VRX262169 VIB262161:VIB262169 UYF262161:UYF262169 UOJ262161:UOJ262169 UEN262161:UEN262169 TUR262161:TUR262169 TKV262161:TKV262169 TAZ262161:TAZ262169 SRD262161:SRD262169 SHH262161:SHH262169 RXL262161:RXL262169 RNP262161:RNP262169 RDT262161:RDT262169 QTX262161:QTX262169 QKB262161:QKB262169 QAF262161:QAF262169 PQJ262161:PQJ262169 PGN262161:PGN262169 OWR262161:OWR262169 OMV262161:OMV262169 OCZ262161:OCZ262169 NTD262161:NTD262169 NJH262161:NJH262169 MZL262161:MZL262169 MPP262161:MPP262169 MFT262161:MFT262169 LVX262161:LVX262169 LMB262161:LMB262169 LCF262161:LCF262169 KSJ262161:KSJ262169 KIN262161:KIN262169 JYR262161:JYR262169 JOV262161:JOV262169 JEZ262161:JEZ262169 IVD262161:IVD262169 ILH262161:ILH262169 IBL262161:IBL262169 HRP262161:HRP262169 HHT262161:HHT262169 GXX262161:GXX262169 GOB262161:GOB262169 GEF262161:GEF262169 FUJ262161:FUJ262169 FKN262161:FKN262169 FAR262161:FAR262169 EQV262161:EQV262169 EGZ262161:EGZ262169 DXD262161:DXD262169 DNH262161:DNH262169 DDL262161:DDL262169 CTP262161:CTP262169 CJT262161:CJT262169 BZX262161:BZX262169 BQB262161:BQB262169 BGF262161:BGF262169 AWJ262161:AWJ262169 AMN262161:AMN262169 ACR262161:ACR262169 SV262161:SV262169 IZ262161:IZ262169 D262161:D262169 WVL196625:WVL196633 WLP196625:WLP196633 WBT196625:WBT196633 VRX196625:VRX196633 VIB196625:VIB196633 UYF196625:UYF196633 UOJ196625:UOJ196633 UEN196625:UEN196633 TUR196625:TUR196633 TKV196625:TKV196633 TAZ196625:TAZ196633 SRD196625:SRD196633 SHH196625:SHH196633 RXL196625:RXL196633 RNP196625:RNP196633 RDT196625:RDT196633 QTX196625:QTX196633 QKB196625:QKB196633 QAF196625:QAF196633 PQJ196625:PQJ196633 PGN196625:PGN196633 OWR196625:OWR196633 OMV196625:OMV196633 OCZ196625:OCZ196633 NTD196625:NTD196633 NJH196625:NJH196633 MZL196625:MZL196633 MPP196625:MPP196633 MFT196625:MFT196633 LVX196625:LVX196633 LMB196625:LMB196633 LCF196625:LCF196633 KSJ196625:KSJ196633 KIN196625:KIN196633 JYR196625:JYR196633 JOV196625:JOV196633 JEZ196625:JEZ196633 IVD196625:IVD196633 ILH196625:ILH196633 IBL196625:IBL196633 HRP196625:HRP196633 HHT196625:HHT196633 GXX196625:GXX196633 GOB196625:GOB196633 GEF196625:GEF196633 FUJ196625:FUJ196633 FKN196625:FKN196633 FAR196625:FAR196633 EQV196625:EQV196633 EGZ196625:EGZ196633 DXD196625:DXD196633 DNH196625:DNH196633 DDL196625:DDL196633 CTP196625:CTP196633 CJT196625:CJT196633 BZX196625:BZX196633 BQB196625:BQB196633 BGF196625:BGF196633 AWJ196625:AWJ196633 AMN196625:AMN196633 ACR196625:ACR196633 SV196625:SV196633 IZ196625:IZ196633 D196625:D196633 WVL131089:WVL131097 WLP131089:WLP131097 WBT131089:WBT131097 VRX131089:VRX131097 VIB131089:VIB131097 UYF131089:UYF131097 UOJ131089:UOJ131097 UEN131089:UEN131097 TUR131089:TUR131097 TKV131089:TKV131097 TAZ131089:TAZ131097 SRD131089:SRD131097 SHH131089:SHH131097 RXL131089:RXL131097 RNP131089:RNP131097 RDT131089:RDT131097 QTX131089:QTX131097 QKB131089:QKB131097 QAF131089:QAF131097 PQJ131089:PQJ131097 PGN131089:PGN131097 OWR131089:OWR131097 OMV131089:OMV131097 OCZ131089:OCZ131097 NTD131089:NTD131097 NJH131089:NJH131097 MZL131089:MZL131097 MPP131089:MPP131097 MFT131089:MFT131097 LVX131089:LVX131097 LMB131089:LMB131097 LCF131089:LCF131097 KSJ131089:KSJ131097 KIN131089:KIN131097 JYR131089:JYR131097 JOV131089:JOV131097 JEZ131089:JEZ131097 IVD131089:IVD131097 ILH131089:ILH131097 IBL131089:IBL131097 HRP131089:HRP131097 HHT131089:HHT131097 GXX131089:GXX131097 GOB131089:GOB131097 GEF131089:GEF131097 FUJ131089:FUJ131097 FKN131089:FKN131097 FAR131089:FAR131097 EQV131089:EQV131097 EGZ131089:EGZ131097 DXD131089:DXD131097 DNH131089:DNH131097 DDL131089:DDL131097 CTP131089:CTP131097 CJT131089:CJT131097 BZX131089:BZX131097 BQB131089:BQB131097 BGF131089:BGF131097 AWJ131089:AWJ131097 AMN131089:AMN131097 ACR131089:ACR131097 SV131089:SV131097 IZ131089:IZ131097 D131089:D131097 WVL65553:WVL65561 WLP65553:WLP65561 WBT65553:WBT65561 VRX65553:VRX65561 VIB65553:VIB65561 UYF65553:UYF65561 UOJ65553:UOJ65561 UEN65553:UEN65561 TUR65553:TUR65561 TKV65553:TKV65561 TAZ65553:TAZ65561 SRD65553:SRD65561 SHH65553:SHH65561 RXL65553:RXL65561 RNP65553:RNP65561 RDT65553:RDT65561 QTX65553:QTX65561 QKB65553:QKB65561 QAF65553:QAF65561 PQJ65553:PQJ65561 PGN65553:PGN65561 OWR65553:OWR65561 OMV65553:OMV65561 OCZ65553:OCZ65561 NTD65553:NTD65561 NJH65553:NJH65561 MZL65553:MZL65561 MPP65553:MPP65561 MFT65553:MFT65561 LVX65553:LVX65561 LMB65553:LMB65561 LCF65553:LCF65561 KSJ65553:KSJ65561 KIN65553:KIN65561 JYR65553:JYR65561 JOV65553:JOV65561 JEZ65553:JEZ65561 IVD65553:IVD65561 ILH65553:ILH65561 IBL65553:IBL65561 HRP65553:HRP65561 HHT65553:HHT65561 GXX65553:GXX65561 GOB65553:GOB65561 GEF65553:GEF65561 FUJ65553:FUJ65561 FKN65553:FKN65561 FAR65553:FAR65561 EQV65553:EQV65561 EGZ65553:EGZ65561 DXD65553:DXD65561 DNH65553:DNH65561 DDL65553:DDL65561 CTP65553:CTP65561 CJT65553:CJT65561 BZX65553:BZX65561 BQB65553:BQB65561 BGF65553:BGF65561 AWJ65553:AWJ65561 AMN65553:AMN65561 ACR65553:ACR65561 SV65553:SV65561 IZ65553:IZ65561 D65553:D65561 WVL17:WVL25 WLP17:WLP25 WBT17:WBT25 VRX17:VRX25 VIB17:VIB25 UYF17:UYF25 UOJ17:UOJ25 UEN17:UEN25 TUR17:TUR25 TKV17:TKV25 TAZ17:TAZ25 SRD17:SRD25 SHH17:SHH25 RXL17:RXL25 RNP17:RNP25 RDT17:RDT25 QTX17:QTX25 QKB17:QKB25 QAF17:QAF25 PQJ17:PQJ25 PGN17:PGN25 OWR17:OWR25 OMV17:OMV25 OCZ17:OCZ25 NTD17:NTD25 NJH17:NJH25 MZL17:MZL25 MPP17:MPP25 MFT17:MFT25 LVX17:LVX25 LMB17:LMB25 LCF17:LCF25 KSJ17:KSJ25 KIN17:KIN25 JYR17:JYR25 JOV17:JOV25 JEZ17:JEZ25 IVD17:IVD25 ILH17:ILH25 IBL17:IBL25 HRP17:HRP25 HHT17:HHT25 GXX17:GXX25 GOB17:GOB25 GEF17:GEF25 FUJ17:FUJ25 FKN17:FKN25 FAR17:FAR25 EQV17:EQV25 EGZ17:EGZ25 DXD17:DXD25 DNH17:DNH25 DDL17:DDL25 CTP17:CTP25 CJT17:CJT25 BZX17:BZX25 BQB17:BQB25 BGF17:BGF25 AWJ17:AWJ25 AMN17:AMN25 ACR17:ACR25 SV17:SV25 IZ17:IZ25 WVL983057:WVL983065 WVL983079:WVL983091 WLP983079:WLP983091 WBT983079:WBT983091 VRX983079:VRX983091 VIB983079:VIB983091 UYF983079:UYF983091 UOJ983079:UOJ983091 UEN983079:UEN983091 TUR983079:TUR983091 TKV983079:TKV983091 TAZ983079:TAZ983091 SRD983079:SRD983091 SHH983079:SHH983091 RXL983079:RXL983091 RNP983079:RNP983091 RDT983079:RDT983091 QTX983079:QTX983091 QKB983079:QKB983091 QAF983079:QAF983091 PQJ983079:PQJ983091 PGN983079:PGN983091 OWR983079:OWR983091 OMV983079:OMV983091 OCZ983079:OCZ983091 NTD983079:NTD983091 NJH983079:NJH983091 MZL983079:MZL983091 MPP983079:MPP983091 MFT983079:MFT983091 LVX983079:LVX983091 LMB983079:LMB983091 LCF983079:LCF983091 KSJ983079:KSJ983091 KIN983079:KIN983091 JYR983079:JYR983091 JOV983079:JOV983091 JEZ983079:JEZ983091 IVD983079:IVD983091 ILH983079:ILH983091 IBL983079:IBL983091 HRP983079:HRP983091 HHT983079:HHT983091 GXX983079:GXX983091 GOB983079:GOB983091 GEF983079:GEF983091 FUJ983079:FUJ983091 FKN983079:FKN983091 FAR983079:FAR983091 EQV983079:EQV983091 EGZ983079:EGZ983091 DXD983079:DXD983091 DNH983079:DNH983091 DDL983079:DDL983091 CTP983079:CTP983091 CJT983079:CJT983091 BZX983079:BZX983091 BQB983079:BQB983091 BGF983079:BGF983091 AWJ983079:AWJ983091 AMN983079:AMN983091 ACR983079:ACR983091 SV983079:SV983091 IZ983079:IZ983091 D983079:D983091 WVL917543:WVL917555 WLP917543:WLP917555 WBT917543:WBT917555 VRX917543:VRX917555 VIB917543:VIB917555 UYF917543:UYF917555 UOJ917543:UOJ917555 UEN917543:UEN917555 TUR917543:TUR917555 TKV917543:TKV917555 TAZ917543:TAZ917555 SRD917543:SRD917555 SHH917543:SHH917555 RXL917543:RXL917555 RNP917543:RNP917555 RDT917543:RDT917555 QTX917543:QTX917555 QKB917543:QKB917555 QAF917543:QAF917555 PQJ917543:PQJ917555 PGN917543:PGN917555 OWR917543:OWR917555 OMV917543:OMV917555 OCZ917543:OCZ917555 NTD917543:NTD917555 NJH917543:NJH917555 MZL917543:MZL917555 MPP917543:MPP917555 MFT917543:MFT917555 LVX917543:LVX917555 LMB917543:LMB917555 LCF917543:LCF917555 KSJ917543:KSJ917555 KIN917543:KIN917555 JYR917543:JYR917555 JOV917543:JOV917555 JEZ917543:JEZ917555 IVD917543:IVD917555 ILH917543:ILH917555 IBL917543:IBL917555 HRP917543:HRP917555 HHT917543:HHT917555 GXX917543:GXX917555 GOB917543:GOB917555 GEF917543:GEF917555 FUJ917543:FUJ917555 FKN917543:FKN917555 FAR917543:FAR917555 EQV917543:EQV917555 EGZ917543:EGZ917555 DXD917543:DXD917555 DNH917543:DNH917555 DDL917543:DDL917555 CTP917543:CTP917555 CJT917543:CJT917555 BZX917543:BZX917555 BQB917543:BQB917555 BGF917543:BGF917555 AWJ917543:AWJ917555 AMN917543:AMN917555 ACR917543:ACR917555 SV917543:SV917555 IZ917543:IZ917555 D917543:D917555 WVL852007:WVL852019 WLP852007:WLP852019 WBT852007:WBT852019 VRX852007:VRX852019 VIB852007:VIB852019 UYF852007:UYF852019 UOJ852007:UOJ852019 UEN852007:UEN852019 TUR852007:TUR852019 TKV852007:TKV852019 TAZ852007:TAZ852019 SRD852007:SRD852019 SHH852007:SHH852019 RXL852007:RXL852019 RNP852007:RNP852019 RDT852007:RDT852019 QTX852007:QTX852019 QKB852007:QKB852019 QAF852007:QAF852019 PQJ852007:PQJ852019 PGN852007:PGN852019 OWR852007:OWR852019 OMV852007:OMV852019 OCZ852007:OCZ852019 NTD852007:NTD852019 NJH852007:NJH852019 MZL852007:MZL852019 MPP852007:MPP852019 MFT852007:MFT852019 LVX852007:LVX852019 LMB852007:LMB852019 LCF852007:LCF852019 KSJ852007:KSJ852019 KIN852007:KIN852019 JYR852007:JYR852019 JOV852007:JOV852019 JEZ852007:JEZ852019 IVD852007:IVD852019 ILH852007:ILH852019 IBL852007:IBL852019 HRP852007:HRP852019 HHT852007:HHT852019 GXX852007:GXX852019 GOB852007:GOB852019 GEF852007:GEF852019 FUJ852007:FUJ852019 FKN852007:FKN852019 FAR852007:FAR852019 EQV852007:EQV852019 EGZ852007:EGZ852019 DXD852007:DXD852019 DNH852007:DNH852019 DDL852007:DDL852019 CTP852007:CTP852019 CJT852007:CJT852019 BZX852007:BZX852019 BQB852007:BQB852019 BGF852007:BGF852019 AWJ852007:AWJ852019 AMN852007:AMN852019 ACR852007:ACR852019 SV852007:SV852019 IZ852007:IZ852019 D852007:D852019 WVL786471:WVL786483 WLP786471:WLP786483 WBT786471:WBT786483 VRX786471:VRX786483 VIB786471:VIB786483 UYF786471:UYF786483 UOJ786471:UOJ786483 UEN786471:UEN786483 TUR786471:TUR786483 TKV786471:TKV786483 TAZ786471:TAZ786483 SRD786471:SRD786483 SHH786471:SHH786483 RXL786471:RXL786483 RNP786471:RNP786483 RDT786471:RDT786483 QTX786471:QTX786483 QKB786471:QKB786483 QAF786471:QAF786483 PQJ786471:PQJ786483 PGN786471:PGN786483 OWR786471:OWR786483 OMV786471:OMV786483 OCZ786471:OCZ786483 NTD786471:NTD786483 NJH786471:NJH786483 MZL786471:MZL786483 MPP786471:MPP786483 MFT786471:MFT786483 LVX786471:LVX786483 LMB786471:LMB786483 LCF786471:LCF786483 KSJ786471:KSJ786483 KIN786471:KIN786483 JYR786471:JYR786483 JOV786471:JOV786483 JEZ786471:JEZ786483 IVD786471:IVD786483 ILH786471:ILH786483 IBL786471:IBL786483 HRP786471:HRP786483 HHT786471:HHT786483 GXX786471:GXX786483 GOB786471:GOB786483 GEF786471:GEF786483 FUJ786471:FUJ786483 FKN786471:FKN786483 FAR786471:FAR786483 EQV786471:EQV786483 EGZ786471:EGZ786483 DXD786471:DXD786483 DNH786471:DNH786483 DDL786471:DDL786483 CTP786471:CTP786483 CJT786471:CJT786483 BZX786471:BZX786483 BQB786471:BQB786483 BGF786471:BGF786483 AWJ786471:AWJ786483 AMN786471:AMN786483 ACR786471:ACR786483 SV786471:SV786483 IZ786471:IZ786483 D786471:D786483 WVL720935:WVL720947 WLP720935:WLP720947 WBT720935:WBT720947 VRX720935:VRX720947 VIB720935:VIB720947 UYF720935:UYF720947 UOJ720935:UOJ720947 UEN720935:UEN720947 TUR720935:TUR720947 TKV720935:TKV720947 TAZ720935:TAZ720947 SRD720935:SRD720947 SHH720935:SHH720947 RXL720935:RXL720947 RNP720935:RNP720947 RDT720935:RDT720947 QTX720935:QTX720947 QKB720935:QKB720947 QAF720935:QAF720947 PQJ720935:PQJ720947 PGN720935:PGN720947 OWR720935:OWR720947 OMV720935:OMV720947 OCZ720935:OCZ720947 NTD720935:NTD720947 NJH720935:NJH720947 MZL720935:MZL720947 MPP720935:MPP720947 MFT720935:MFT720947 LVX720935:LVX720947 LMB720935:LMB720947 LCF720935:LCF720947 KSJ720935:KSJ720947 KIN720935:KIN720947 JYR720935:JYR720947 JOV720935:JOV720947 JEZ720935:JEZ720947 IVD720935:IVD720947 ILH720935:ILH720947 IBL720935:IBL720947 HRP720935:HRP720947 HHT720935:HHT720947 GXX720935:GXX720947 GOB720935:GOB720947 GEF720935:GEF720947 FUJ720935:FUJ720947 FKN720935:FKN720947 FAR720935:FAR720947 EQV720935:EQV720947 EGZ720935:EGZ720947 DXD720935:DXD720947 DNH720935:DNH720947 DDL720935:DDL720947 CTP720935:CTP720947 CJT720935:CJT720947 BZX720935:BZX720947 BQB720935:BQB720947 BGF720935:BGF720947 AWJ720935:AWJ720947 AMN720935:AMN720947 ACR720935:ACR720947 SV720935:SV720947 IZ720935:IZ720947 D720935:D720947 WVL655399:WVL655411 WLP655399:WLP655411 WBT655399:WBT655411 VRX655399:VRX655411 VIB655399:VIB655411 UYF655399:UYF655411 UOJ655399:UOJ655411 UEN655399:UEN655411 TUR655399:TUR655411 TKV655399:TKV655411 TAZ655399:TAZ655411 SRD655399:SRD655411 SHH655399:SHH655411 RXL655399:RXL655411 RNP655399:RNP655411 RDT655399:RDT655411 QTX655399:QTX655411 QKB655399:QKB655411 QAF655399:QAF655411 PQJ655399:PQJ655411 PGN655399:PGN655411 OWR655399:OWR655411 OMV655399:OMV655411 OCZ655399:OCZ655411 NTD655399:NTD655411 NJH655399:NJH655411 MZL655399:MZL655411 MPP655399:MPP655411 MFT655399:MFT655411 LVX655399:LVX655411 LMB655399:LMB655411 LCF655399:LCF655411 KSJ655399:KSJ655411 KIN655399:KIN655411 JYR655399:JYR655411 JOV655399:JOV655411 JEZ655399:JEZ655411 IVD655399:IVD655411 ILH655399:ILH655411 IBL655399:IBL655411 HRP655399:HRP655411 HHT655399:HHT655411 GXX655399:GXX655411 GOB655399:GOB655411 GEF655399:GEF655411 FUJ655399:FUJ655411 FKN655399:FKN655411 FAR655399:FAR655411 EQV655399:EQV655411 EGZ655399:EGZ655411 DXD655399:DXD655411 DNH655399:DNH655411 DDL655399:DDL655411 CTP655399:CTP655411 CJT655399:CJT655411 BZX655399:BZX655411 BQB655399:BQB655411 BGF655399:BGF655411 AWJ655399:AWJ655411 AMN655399:AMN655411 ACR655399:ACR655411 SV655399:SV655411 IZ655399:IZ655411 D655399:D655411 WVL589863:WVL589875 WLP589863:WLP589875 WBT589863:WBT589875 VRX589863:VRX589875 VIB589863:VIB589875 UYF589863:UYF589875 UOJ589863:UOJ589875 UEN589863:UEN589875 TUR589863:TUR589875 TKV589863:TKV589875 TAZ589863:TAZ589875 SRD589863:SRD589875 SHH589863:SHH589875 RXL589863:RXL589875 RNP589863:RNP589875 RDT589863:RDT589875 QTX589863:QTX589875 QKB589863:QKB589875 QAF589863:QAF589875 PQJ589863:PQJ589875 PGN589863:PGN589875 OWR589863:OWR589875 OMV589863:OMV589875 OCZ589863:OCZ589875 NTD589863:NTD589875 NJH589863:NJH589875 MZL589863:MZL589875 MPP589863:MPP589875 MFT589863:MFT589875 LVX589863:LVX589875 LMB589863:LMB589875 LCF589863:LCF589875 KSJ589863:KSJ589875 KIN589863:KIN589875 JYR589863:JYR589875 JOV589863:JOV589875 JEZ589863:JEZ589875 IVD589863:IVD589875 ILH589863:ILH589875 IBL589863:IBL589875 HRP589863:HRP589875 HHT589863:HHT589875 GXX589863:GXX589875 GOB589863:GOB589875 GEF589863:GEF589875 FUJ589863:FUJ589875 FKN589863:FKN589875 FAR589863:FAR589875 EQV589863:EQV589875 EGZ589863:EGZ589875 DXD589863:DXD589875 DNH589863:DNH589875 DDL589863:DDL589875 CTP589863:CTP589875 CJT589863:CJT589875 BZX589863:BZX589875 BQB589863:BQB589875 BGF589863:BGF589875 AWJ589863:AWJ589875 AMN589863:AMN589875 ACR589863:ACR589875 SV589863:SV589875 IZ589863:IZ589875 D589863:D589875 WVL524327:WVL524339 WLP524327:WLP524339 WBT524327:WBT524339 VRX524327:VRX524339 VIB524327:VIB524339 UYF524327:UYF524339 UOJ524327:UOJ524339 UEN524327:UEN524339 TUR524327:TUR524339 TKV524327:TKV524339 TAZ524327:TAZ524339 SRD524327:SRD524339 SHH524327:SHH524339 RXL524327:RXL524339 RNP524327:RNP524339 RDT524327:RDT524339 QTX524327:QTX524339 QKB524327:QKB524339 QAF524327:QAF524339 PQJ524327:PQJ524339 PGN524327:PGN524339 OWR524327:OWR524339 OMV524327:OMV524339 OCZ524327:OCZ524339 NTD524327:NTD524339 NJH524327:NJH524339 MZL524327:MZL524339 MPP524327:MPP524339 MFT524327:MFT524339 LVX524327:LVX524339 LMB524327:LMB524339 LCF524327:LCF524339 KSJ524327:KSJ524339 KIN524327:KIN524339 JYR524327:JYR524339 JOV524327:JOV524339 JEZ524327:JEZ524339 IVD524327:IVD524339 ILH524327:ILH524339 IBL524327:IBL524339 HRP524327:HRP524339 HHT524327:HHT524339 GXX524327:GXX524339 GOB524327:GOB524339 GEF524327:GEF524339 FUJ524327:FUJ524339 FKN524327:FKN524339 FAR524327:FAR524339 EQV524327:EQV524339 EGZ524327:EGZ524339 DXD524327:DXD524339 DNH524327:DNH524339 DDL524327:DDL524339 CTP524327:CTP524339 CJT524327:CJT524339 BZX524327:BZX524339 BQB524327:BQB524339 BGF524327:BGF524339 AWJ524327:AWJ524339 AMN524327:AMN524339 ACR524327:ACR524339 SV524327:SV524339 IZ524327:IZ524339 D524327:D524339 WVL458791:WVL458803 WLP458791:WLP458803 WBT458791:WBT458803 VRX458791:VRX458803 VIB458791:VIB458803 UYF458791:UYF458803 UOJ458791:UOJ458803 UEN458791:UEN458803 TUR458791:TUR458803 TKV458791:TKV458803 TAZ458791:TAZ458803 SRD458791:SRD458803 SHH458791:SHH458803 RXL458791:RXL458803 RNP458791:RNP458803 RDT458791:RDT458803 QTX458791:QTX458803 QKB458791:QKB458803 QAF458791:QAF458803 PQJ458791:PQJ458803 PGN458791:PGN458803 OWR458791:OWR458803 OMV458791:OMV458803 OCZ458791:OCZ458803 NTD458791:NTD458803 NJH458791:NJH458803 MZL458791:MZL458803 MPP458791:MPP458803 MFT458791:MFT458803 LVX458791:LVX458803 LMB458791:LMB458803 LCF458791:LCF458803 KSJ458791:KSJ458803 KIN458791:KIN458803 JYR458791:JYR458803 JOV458791:JOV458803 JEZ458791:JEZ458803 IVD458791:IVD458803 ILH458791:ILH458803 IBL458791:IBL458803 HRP458791:HRP458803 HHT458791:HHT458803 GXX458791:GXX458803 GOB458791:GOB458803 GEF458791:GEF458803 FUJ458791:FUJ458803 FKN458791:FKN458803 FAR458791:FAR458803 EQV458791:EQV458803 EGZ458791:EGZ458803 DXD458791:DXD458803 DNH458791:DNH458803 DDL458791:DDL458803 CTP458791:CTP458803 CJT458791:CJT458803 BZX458791:BZX458803 BQB458791:BQB458803 BGF458791:BGF458803 AWJ458791:AWJ458803 AMN458791:AMN458803 ACR458791:ACR458803 SV458791:SV458803 IZ458791:IZ458803 D458791:D458803 WVL393255:WVL393267 WLP393255:WLP393267 WBT393255:WBT393267 VRX393255:VRX393267 VIB393255:VIB393267 UYF393255:UYF393267 UOJ393255:UOJ393267 UEN393255:UEN393267 TUR393255:TUR393267 TKV393255:TKV393267 TAZ393255:TAZ393267 SRD393255:SRD393267 SHH393255:SHH393267 RXL393255:RXL393267 RNP393255:RNP393267 RDT393255:RDT393267 QTX393255:QTX393267 QKB393255:QKB393267 QAF393255:QAF393267 PQJ393255:PQJ393267 PGN393255:PGN393267 OWR393255:OWR393267 OMV393255:OMV393267 OCZ393255:OCZ393267 NTD393255:NTD393267 NJH393255:NJH393267 MZL393255:MZL393267 MPP393255:MPP393267 MFT393255:MFT393267 LVX393255:LVX393267 LMB393255:LMB393267 LCF393255:LCF393267 KSJ393255:KSJ393267 KIN393255:KIN393267 JYR393255:JYR393267 JOV393255:JOV393267 JEZ393255:JEZ393267 IVD393255:IVD393267 ILH393255:ILH393267 IBL393255:IBL393267 HRP393255:HRP393267 HHT393255:HHT393267 GXX393255:GXX393267 GOB393255:GOB393267 GEF393255:GEF393267 FUJ393255:FUJ393267 FKN393255:FKN393267 FAR393255:FAR393267 EQV393255:EQV393267 EGZ393255:EGZ393267 DXD393255:DXD393267 DNH393255:DNH393267 DDL393255:DDL393267 CTP393255:CTP393267 CJT393255:CJT393267 BZX393255:BZX393267 BQB393255:BQB393267 BGF393255:BGF393267 AWJ393255:AWJ393267 AMN393255:AMN393267 ACR393255:ACR393267 SV393255:SV393267 IZ393255:IZ393267 D393255:D393267 WVL327719:WVL327731 WLP327719:WLP327731 WBT327719:WBT327731 VRX327719:VRX327731 VIB327719:VIB327731 UYF327719:UYF327731 UOJ327719:UOJ327731 UEN327719:UEN327731 TUR327719:TUR327731 TKV327719:TKV327731 TAZ327719:TAZ327731 SRD327719:SRD327731 SHH327719:SHH327731 RXL327719:RXL327731 RNP327719:RNP327731 RDT327719:RDT327731 QTX327719:QTX327731 QKB327719:QKB327731 QAF327719:QAF327731 PQJ327719:PQJ327731 PGN327719:PGN327731 OWR327719:OWR327731 OMV327719:OMV327731 OCZ327719:OCZ327731 NTD327719:NTD327731 NJH327719:NJH327731 MZL327719:MZL327731 MPP327719:MPP327731 MFT327719:MFT327731 LVX327719:LVX327731 LMB327719:LMB327731 LCF327719:LCF327731 KSJ327719:KSJ327731 KIN327719:KIN327731 JYR327719:JYR327731 JOV327719:JOV327731 JEZ327719:JEZ327731 IVD327719:IVD327731 ILH327719:ILH327731 IBL327719:IBL327731 HRP327719:HRP327731 HHT327719:HHT327731 GXX327719:GXX327731 GOB327719:GOB327731 GEF327719:GEF327731 FUJ327719:FUJ327731 FKN327719:FKN327731 FAR327719:FAR327731 EQV327719:EQV327731 EGZ327719:EGZ327731 DXD327719:DXD327731 DNH327719:DNH327731 DDL327719:DDL327731 CTP327719:CTP327731 CJT327719:CJT327731 BZX327719:BZX327731 BQB327719:BQB327731 BGF327719:BGF327731 AWJ327719:AWJ327731 AMN327719:AMN327731 ACR327719:ACR327731 SV327719:SV327731 IZ327719:IZ327731 D327719:D327731 WVL262183:WVL262195 WLP262183:WLP262195 WBT262183:WBT262195 VRX262183:VRX262195 VIB262183:VIB262195 UYF262183:UYF262195 UOJ262183:UOJ262195 UEN262183:UEN262195 TUR262183:TUR262195 TKV262183:TKV262195 TAZ262183:TAZ262195 SRD262183:SRD262195 SHH262183:SHH262195 RXL262183:RXL262195 RNP262183:RNP262195 RDT262183:RDT262195 QTX262183:QTX262195 QKB262183:QKB262195 QAF262183:QAF262195 PQJ262183:PQJ262195 PGN262183:PGN262195 OWR262183:OWR262195 OMV262183:OMV262195 OCZ262183:OCZ262195 NTD262183:NTD262195 NJH262183:NJH262195 MZL262183:MZL262195 MPP262183:MPP262195 MFT262183:MFT262195 LVX262183:LVX262195 LMB262183:LMB262195 LCF262183:LCF262195 KSJ262183:KSJ262195 KIN262183:KIN262195 JYR262183:JYR262195 JOV262183:JOV262195 JEZ262183:JEZ262195 IVD262183:IVD262195 ILH262183:ILH262195 IBL262183:IBL262195 HRP262183:HRP262195 HHT262183:HHT262195 GXX262183:GXX262195 GOB262183:GOB262195 GEF262183:GEF262195 FUJ262183:FUJ262195 FKN262183:FKN262195 FAR262183:FAR262195 EQV262183:EQV262195 EGZ262183:EGZ262195 DXD262183:DXD262195 DNH262183:DNH262195 DDL262183:DDL262195 CTP262183:CTP262195 CJT262183:CJT262195 BZX262183:BZX262195 BQB262183:BQB262195 BGF262183:BGF262195 AWJ262183:AWJ262195 AMN262183:AMN262195 ACR262183:ACR262195 SV262183:SV262195 IZ262183:IZ262195 D262183:D262195 WVL196647:WVL196659 WLP196647:WLP196659 WBT196647:WBT196659 VRX196647:VRX196659 VIB196647:VIB196659 UYF196647:UYF196659 UOJ196647:UOJ196659 UEN196647:UEN196659 TUR196647:TUR196659 TKV196647:TKV196659 TAZ196647:TAZ196659 SRD196647:SRD196659 SHH196647:SHH196659 RXL196647:RXL196659 RNP196647:RNP196659 RDT196647:RDT196659 QTX196647:QTX196659 QKB196647:QKB196659 QAF196647:QAF196659 PQJ196647:PQJ196659 PGN196647:PGN196659 OWR196647:OWR196659 OMV196647:OMV196659 OCZ196647:OCZ196659 NTD196647:NTD196659 NJH196647:NJH196659 MZL196647:MZL196659 MPP196647:MPP196659 MFT196647:MFT196659 LVX196647:LVX196659 LMB196647:LMB196659 LCF196647:LCF196659 KSJ196647:KSJ196659 KIN196647:KIN196659 JYR196647:JYR196659 JOV196647:JOV196659 JEZ196647:JEZ196659 IVD196647:IVD196659 ILH196647:ILH196659 IBL196647:IBL196659 HRP196647:HRP196659 HHT196647:HHT196659 GXX196647:GXX196659 GOB196647:GOB196659 GEF196647:GEF196659 FUJ196647:FUJ196659 FKN196647:FKN196659 FAR196647:FAR196659 EQV196647:EQV196659 EGZ196647:EGZ196659 DXD196647:DXD196659 DNH196647:DNH196659 DDL196647:DDL196659 CTP196647:CTP196659 CJT196647:CJT196659 BZX196647:BZX196659 BQB196647:BQB196659 BGF196647:BGF196659 AWJ196647:AWJ196659 AMN196647:AMN196659 ACR196647:ACR196659 SV196647:SV196659 IZ196647:IZ196659 D196647:D196659 WVL131111:WVL131123 WLP131111:WLP131123 WBT131111:WBT131123 VRX131111:VRX131123 VIB131111:VIB131123 UYF131111:UYF131123 UOJ131111:UOJ131123 UEN131111:UEN131123 TUR131111:TUR131123 TKV131111:TKV131123 TAZ131111:TAZ131123 SRD131111:SRD131123 SHH131111:SHH131123 RXL131111:RXL131123 RNP131111:RNP131123 RDT131111:RDT131123 QTX131111:QTX131123 QKB131111:QKB131123 QAF131111:QAF131123 PQJ131111:PQJ131123 PGN131111:PGN131123 OWR131111:OWR131123 OMV131111:OMV131123 OCZ131111:OCZ131123 NTD131111:NTD131123 NJH131111:NJH131123 MZL131111:MZL131123 MPP131111:MPP131123 MFT131111:MFT131123 LVX131111:LVX131123 LMB131111:LMB131123 LCF131111:LCF131123 KSJ131111:KSJ131123 KIN131111:KIN131123 JYR131111:JYR131123 JOV131111:JOV131123 JEZ131111:JEZ131123 IVD131111:IVD131123 ILH131111:ILH131123 IBL131111:IBL131123 HRP131111:HRP131123 HHT131111:HHT131123 GXX131111:GXX131123 GOB131111:GOB131123 GEF131111:GEF131123 FUJ131111:FUJ131123 FKN131111:FKN131123 FAR131111:FAR131123 EQV131111:EQV131123 EGZ131111:EGZ131123 DXD131111:DXD131123 DNH131111:DNH131123 DDL131111:DDL131123 CTP131111:CTP131123 CJT131111:CJT131123 BZX131111:BZX131123 BQB131111:BQB131123 BGF131111:BGF131123 AWJ131111:AWJ131123 AMN131111:AMN131123 ACR131111:ACR131123 SV131111:SV131123 IZ131111:IZ131123 D131111:D131123 WVL65575:WVL65587 WLP65575:WLP65587 WBT65575:WBT65587 VRX65575:VRX65587 VIB65575:VIB65587 UYF65575:UYF65587 UOJ65575:UOJ65587 UEN65575:UEN65587 TUR65575:TUR65587 TKV65575:TKV65587 TAZ65575:TAZ65587 SRD65575:SRD65587 SHH65575:SHH65587 RXL65575:RXL65587 RNP65575:RNP65587 RDT65575:RDT65587 QTX65575:QTX65587 QKB65575:QKB65587 QAF65575:QAF65587 PQJ65575:PQJ65587 PGN65575:PGN65587 OWR65575:OWR65587 OMV65575:OMV65587 OCZ65575:OCZ65587 NTD65575:NTD65587 NJH65575:NJH65587 MZL65575:MZL65587 MPP65575:MPP65587 MFT65575:MFT65587 LVX65575:LVX65587 LMB65575:LMB65587 LCF65575:LCF65587 KSJ65575:KSJ65587 KIN65575:KIN65587 JYR65575:JYR65587 JOV65575:JOV65587 JEZ65575:JEZ65587 IVD65575:IVD65587 ILH65575:ILH65587 IBL65575:IBL65587 HRP65575:HRP65587 HHT65575:HHT65587 GXX65575:GXX65587 GOB65575:GOB65587 GEF65575:GEF65587 FUJ65575:FUJ65587 FKN65575:FKN65587 FAR65575:FAR65587 EQV65575:EQV65587 EGZ65575:EGZ65587 DXD65575:DXD65587 DNH65575:DNH65587 DDL65575:DDL65587 CTP65575:CTP65587 CJT65575:CJT65587 BZX65575:BZX65587 BQB65575:BQB65587 BGF65575:BGF65587 AWJ65575:AWJ65587 AMN65575:AMN65587 ACR65575:ACR65587 SV65575:SV65587 IZ65575:IZ65587 D65575:D65587 WVL39:WVL51 WLP39:WLP51 WBT39:WBT51 VRX39:VRX51 VIB39:VIB51 UYF39:UYF51 UOJ39:UOJ51 UEN39:UEN51 TUR39:TUR51 TKV39:TKV51 TAZ39:TAZ51 SRD39:SRD51 SHH39:SHH51 RXL39:RXL51 RNP39:RNP51 RDT39:RDT51 QTX39:QTX51 QKB39:QKB51 QAF39:QAF51 PQJ39:PQJ51 PGN39:PGN51 OWR39:OWR51 OMV39:OMV51 OCZ39:OCZ51 NTD39:NTD51 NJH39:NJH51 MZL39:MZL51 MPP39:MPP51 MFT39:MFT51 LVX39:LVX51 LMB39:LMB51 LCF39:LCF51 KSJ39:KSJ51 KIN39:KIN51 JYR39:JYR51 JOV39:JOV51 JEZ39:JEZ51 IVD39:IVD51 ILH39:ILH51 IBL39:IBL51 HRP39:HRP51 HHT39:HHT51 GXX39:GXX51 GOB39:GOB51 GEF39:GEF51 FUJ39:FUJ51 FKN39:FKN51 FAR39:FAR51 EQV39:EQV51 EGZ39:EGZ51 DXD39:DXD51 DNH39:DNH51 DDL39:DDL51 CTP39:CTP51 CJT39:CJT51 BZX39:BZX51 BQB39:BQB51 BGF39:BGF51 AWJ39:AWJ51 AMN39:AMN51 ACR39:ACR51 SV39:SV51 IZ39:IZ51 D17:D21">
      <formula1>$D$65:$D$76</formula1>
    </dataValidation>
    <dataValidation type="list" errorStyle="warning" allowBlank="1" showInputMessage="1" showErrorMessage="1" errorTitle="Factor" error="This factor is not included in the drop-down list. Is this the factor you want to use?" sqref="G45:G50 WLS983063:WLS983064 WBW983063:WBW983064 VSA983063:VSA983064 VIE983063:VIE983064 UYI983063:UYI983064 UOM983063:UOM983064 UEQ983063:UEQ983064 TUU983063:TUU983064 TKY983063:TKY983064 TBC983063:TBC983064 SRG983063:SRG983064 SHK983063:SHK983064 RXO983063:RXO983064 RNS983063:RNS983064 RDW983063:RDW983064 QUA983063:QUA983064 QKE983063:QKE983064 QAI983063:QAI983064 PQM983063:PQM983064 PGQ983063:PGQ983064 OWU983063:OWU983064 OMY983063:OMY983064 ODC983063:ODC983064 NTG983063:NTG983064 NJK983063:NJK983064 MZO983063:MZO983064 MPS983063:MPS983064 MFW983063:MFW983064 LWA983063:LWA983064 LME983063:LME983064 LCI983063:LCI983064 KSM983063:KSM983064 KIQ983063:KIQ983064 JYU983063:JYU983064 JOY983063:JOY983064 JFC983063:JFC983064 IVG983063:IVG983064 ILK983063:ILK983064 IBO983063:IBO983064 HRS983063:HRS983064 HHW983063:HHW983064 GYA983063:GYA983064 GOE983063:GOE983064 GEI983063:GEI983064 FUM983063:FUM983064 FKQ983063:FKQ983064 FAU983063:FAU983064 EQY983063:EQY983064 EHC983063:EHC983064 DXG983063:DXG983064 DNK983063:DNK983064 DDO983063:DDO983064 CTS983063:CTS983064 CJW983063:CJW983064 CAA983063:CAA983064 BQE983063:BQE983064 BGI983063:BGI983064 AWM983063:AWM983064 AMQ983063:AMQ983064 ACU983063:ACU983064 SY983063:SY983064 JC983063:JC983064 G983063:G983064 WVO917527:WVO917528 WLS917527:WLS917528 WBW917527:WBW917528 VSA917527:VSA917528 VIE917527:VIE917528 UYI917527:UYI917528 UOM917527:UOM917528 UEQ917527:UEQ917528 TUU917527:TUU917528 TKY917527:TKY917528 TBC917527:TBC917528 SRG917527:SRG917528 SHK917527:SHK917528 RXO917527:RXO917528 RNS917527:RNS917528 RDW917527:RDW917528 QUA917527:QUA917528 QKE917527:QKE917528 QAI917527:QAI917528 PQM917527:PQM917528 PGQ917527:PGQ917528 OWU917527:OWU917528 OMY917527:OMY917528 ODC917527:ODC917528 NTG917527:NTG917528 NJK917527:NJK917528 MZO917527:MZO917528 MPS917527:MPS917528 MFW917527:MFW917528 LWA917527:LWA917528 LME917527:LME917528 LCI917527:LCI917528 KSM917527:KSM917528 KIQ917527:KIQ917528 JYU917527:JYU917528 JOY917527:JOY917528 JFC917527:JFC917528 IVG917527:IVG917528 ILK917527:ILK917528 IBO917527:IBO917528 HRS917527:HRS917528 HHW917527:HHW917528 GYA917527:GYA917528 GOE917527:GOE917528 GEI917527:GEI917528 FUM917527:FUM917528 FKQ917527:FKQ917528 FAU917527:FAU917528 EQY917527:EQY917528 EHC917527:EHC917528 DXG917527:DXG917528 DNK917527:DNK917528 DDO917527:DDO917528 CTS917527:CTS917528 CJW917527:CJW917528 CAA917527:CAA917528 BQE917527:BQE917528 BGI917527:BGI917528 AWM917527:AWM917528 AMQ917527:AMQ917528 ACU917527:ACU917528 SY917527:SY917528 JC917527:JC917528 G917527:G917528 WVO851991:WVO851992 WLS851991:WLS851992 WBW851991:WBW851992 VSA851991:VSA851992 VIE851991:VIE851992 UYI851991:UYI851992 UOM851991:UOM851992 UEQ851991:UEQ851992 TUU851991:TUU851992 TKY851991:TKY851992 TBC851991:TBC851992 SRG851991:SRG851992 SHK851991:SHK851992 RXO851991:RXO851992 RNS851991:RNS851992 RDW851991:RDW851992 QUA851991:QUA851992 QKE851991:QKE851992 QAI851991:QAI851992 PQM851991:PQM851992 PGQ851991:PGQ851992 OWU851991:OWU851992 OMY851991:OMY851992 ODC851991:ODC851992 NTG851991:NTG851992 NJK851991:NJK851992 MZO851991:MZO851992 MPS851991:MPS851992 MFW851991:MFW851992 LWA851991:LWA851992 LME851991:LME851992 LCI851991:LCI851992 KSM851991:KSM851992 KIQ851991:KIQ851992 JYU851991:JYU851992 JOY851991:JOY851992 JFC851991:JFC851992 IVG851991:IVG851992 ILK851991:ILK851992 IBO851991:IBO851992 HRS851991:HRS851992 HHW851991:HHW851992 GYA851991:GYA851992 GOE851991:GOE851992 GEI851991:GEI851992 FUM851991:FUM851992 FKQ851991:FKQ851992 FAU851991:FAU851992 EQY851991:EQY851992 EHC851991:EHC851992 DXG851991:DXG851992 DNK851991:DNK851992 DDO851991:DDO851992 CTS851991:CTS851992 CJW851991:CJW851992 CAA851991:CAA851992 BQE851991:BQE851992 BGI851991:BGI851992 AWM851991:AWM851992 AMQ851991:AMQ851992 ACU851991:ACU851992 SY851991:SY851992 JC851991:JC851992 G851991:G851992 WVO786455:WVO786456 WLS786455:WLS786456 WBW786455:WBW786456 VSA786455:VSA786456 VIE786455:VIE786456 UYI786455:UYI786456 UOM786455:UOM786456 UEQ786455:UEQ786456 TUU786455:TUU786456 TKY786455:TKY786456 TBC786455:TBC786456 SRG786455:SRG786456 SHK786455:SHK786456 RXO786455:RXO786456 RNS786455:RNS786456 RDW786455:RDW786456 QUA786455:QUA786456 QKE786455:QKE786456 QAI786455:QAI786456 PQM786455:PQM786456 PGQ786455:PGQ786456 OWU786455:OWU786456 OMY786455:OMY786456 ODC786455:ODC786456 NTG786455:NTG786456 NJK786455:NJK786456 MZO786455:MZO786456 MPS786455:MPS786456 MFW786455:MFW786456 LWA786455:LWA786456 LME786455:LME786456 LCI786455:LCI786456 KSM786455:KSM786456 KIQ786455:KIQ786456 JYU786455:JYU786456 JOY786455:JOY786456 JFC786455:JFC786456 IVG786455:IVG786456 ILK786455:ILK786456 IBO786455:IBO786456 HRS786455:HRS786456 HHW786455:HHW786456 GYA786455:GYA786456 GOE786455:GOE786456 GEI786455:GEI786456 FUM786455:FUM786456 FKQ786455:FKQ786456 FAU786455:FAU786456 EQY786455:EQY786456 EHC786455:EHC786456 DXG786455:DXG786456 DNK786455:DNK786456 DDO786455:DDO786456 CTS786455:CTS786456 CJW786455:CJW786456 CAA786455:CAA786456 BQE786455:BQE786456 BGI786455:BGI786456 AWM786455:AWM786456 AMQ786455:AMQ786456 ACU786455:ACU786456 SY786455:SY786456 JC786455:JC786456 G786455:G786456 WVO720919:WVO720920 WLS720919:WLS720920 WBW720919:WBW720920 VSA720919:VSA720920 VIE720919:VIE720920 UYI720919:UYI720920 UOM720919:UOM720920 UEQ720919:UEQ720920 TUU720919:TUU720920 TKY720919:TKY720920 TBC720919:TBC720920 SRG720919:SRG720920 SHK720919:SHK720920 RXO720919:RXO720920 RNS720919:RNS720920 RDW720919:RDW720920 QUA720919:QUA720920 QKE720919:QKE720920 QAI720919:QAI720920 PQM720919:PQM720920 PGQ720919:PGQ720920 OWU720919:OWU720920 OMY720919:OMY720920 ODC720919:ODC720920 NTG720919:NTG720920 NJK720919:NJK720920 MZO720919:MZO720920 MPS720919:MPS720920 MFW720919:MFW720920 LWA720919:LWA720920 LME720919:LME720920 LCI720919:LCI720920 KSM720919:KSM720920 KIQ720919:KIQ720920 JYU720919:JYU720920 JOY720919:JOY720920 JFC720919:JFC720920 IVG720919:IVG720920 ILK720919:ILK720920 IBO720919:IBO720920 HRS720919:HRS720920 HHW720919:HHW720920 GYA720919:GYA720920 GOE720919:GOE720920 GEI720919:GEI720920 FUM720919:FUM720920 FKQ720919:FKQ720920 FAU720919:FAU720920 EQY720919:EQY720920 EHC720919:EHC720920 DXG720919:DXG720920 DNK720919:DNK720920 DDO720919:DDO720920 CTS720919:CTS720920 CJW720919:CJW720920 CAA720919:CAA720920 BQE720919:BQE720920 BGI720919:BGI720920 AWM720919:AWM720920 AMQ720919:AMQ720920 ACU720919:ACU720920 SY720919:SY720920 JC720919:JC720920 G720919:G720920 WVO655383:WVO655384 WLS655383:WLS655384 WBW655383:WBW655384 VSA655383:VSA655384 VIE655383:VIE655384 UYI655383:UYI655384 UOM655383:UOM655384 UEQ655383:UEQ655384 TUU655383:TUU655384 TKY655383:TKY655384 TBC655383:TBC655384 SRG655383:SRG655384 SHK655383:SHK655384 RXO655383:RXO655384 RNS655383:RNS655384 RDW655383:RDW655384 QUA655383:QUA655384 QKE655383:QKE655384 QAI655383:QAI655384 PQM655383:PQM655384 PGQ655383:PGQ655384 OWU655383:OWU655384 OMY655383:OMY655384 ODC655383:ODC655384 NTG655383:NTG655384 NJK655383:NJK655384 MZO655383:MZO655384 MPS655383:MPS655384 MFW655383:MFW655384 LWA655383:LWA655384 LME655383:LME655384 LCI655383:LCI655384 KSM655383:KSM655384 KIQ655383:KIQ655384 JYU655383:JYU655384 JOY655383:JOY655384 JFC655383:JFC655384 IVG655383:IVG655384 ILK655383:ILK655384 IBO655383:IBO655384 HRS655383:HRS655384 HHW655383:HHW655384 GYA655383:GYA655384 GOE655383:GOE655384 GEI655383:GEI655384 FUM655383:FUM655384 FKQ655383:FKQ655384 FAU655383:FAU655384 EQY655383:EQY655384 EHC655383:EHC655384 DXG655383:DXG655384 DNK655383:DNK655384 DDO655383:DDO655384 CTS655383:CTS655384 CJW655383:CJW655384 CAA655383:CAA655384 BQE655383:BQE655384 BGI655383:BGI655384 AWM655383:AWM655384 AMQ655383:AMQ655384 ACU655383:ACU655384 SY655383:SY655384 JC655383:JC655384 G655383:G655384 WVO589847:WVO589848 WLS589847:WLS589848 WBW589847:WBW589848 VSA589847:VSA589848 VIE589847:VIE589848 UYI589847:UYI589848 UOM589847:UOM589848 UEQ589847:UEQ589848 TUU589847:TUU589848 TKY589847:TKY589848 TBC589847:TBC589848 SRG589847:SRG589848 SHK589847:SHK589848 RXO589847:RXO589848 RNS589847:RNS589848 RDW589847:RDW589848 QUA589847:QUA589848 QKE589847:QKE589848 QAI589847:QAI589848 PQM589847:PQM589848 PGQ589847:PGQ589848 OWU589847:OWU589848 OMY589847:OMY589848 ODC589847:ODC589848 NTG589847:NTG589848 NJK589847:NJK589848 MZO589847:MZO589848 MPS589847:MPS589848 MFW589847:MFW589848 LWA589847:LWA589848 LME589847:LME589848 LCI589847:LCI589848 KSM589847:KSM589848 KIQ589847:KIQ589848 JYU589847:JYU589848 JOY589847:JOY589848 JFC589847:JFC589848 IVG589847:IVG589848 ILK589847:ILK589848 IBO589847:IBO589848 HRS589847:HRS589848 HHW589847:HHW589848 GYA589847:GYA589848 GOE589847:GOE589848 GEI589847:GEI589848 FUM589847:FUM589848 FKQ589847:FKQ589848 FAU589847:FAU589848 EQY589847:EQY589848 EHC589847:EHC589848 DXG589847:DXG589848 DNK589847:DNK589848 DDO589847:DDO589848 CTS589847:CTS589848 CJW589847:CJW589848 CAA589847:CAA589848 BQE589847:BQE589848 BGI589847:BGI589848 AWM589847:AWM589848 AMQ589847:AMQ589848 ACU589847:ACU589848 SY589847:SY589848 JC589847:JC589848 G589847:G589848 WVO524311:WVO524312 WLS524311:WLS524312 WBW524311:WBW524312 VSA524311:VSA524312 VIE524311:VIE524312 UYI524311:UYI524312 UOM524311:UOM524312 UEQ524311:UEQ524312 TUU524311:TUU524312 TKY524311:TKY524312 TBC524311:TBC524312 SRG524311:SRG524312 SHK524311:SHK524312 RXO524311:RXO524312 RNS524311:RNS524312 RDW524311:RDW524312 QUA524311:QUA524312 QKE524311:QKE524312 QAI524311:QAI524312 PQM524311:PQM524312 PGQ524311:PGQ524312 OWU524311:OWU524312 OMY524311:OMY524312 ODC524311:ODC524312 NTG524311:NTG524312 NJK524311:NJK524312 MZO524311:MZO524312 MPS524311:MPS524312 MFW524311:MFW524312 LWA524311:LWA524312 LME524311:LME524312 LCI524311:LCI524312 KSM524311:KSM524312 KIQ524311:KIQ524312 JYU524311:JYU524312 JOY524311:JOY524312 JFC524311:JFC524312 IVG524311:IVG524312 ILK524311:ILK524312 IBO524311:IBO524312 HRS524311:HRS524312 HHW524311:HHW524312 GYA524311:GYA524312 GOE524311:GOE524312 GEI524311:GEI524312 FUM524311:FUM524312 FKQ524311:FKQ524312 FAU524311:FAU524312 EQY524311:EQY524312 EHC524311:EHC524312 DXG524311:DXG524312 DNK524311:DNK524312 DDO524311:DDO524312 CTS524311:CTS524312 CJW524311:CJW524312 CAA524311:CAA524312 BQE524311:BQE524312 BGI524311:BGI524312 AWM524311:AWM524312 AMQ524311:AMQ524312 ACU524311:ACU524312 SY524311:SY524312 JC524311:JC524312 G524311:G524312 WVO458775:WVO458776 WLS458775:WLS458776 WBW458775:WBW458776 VSA458775:VSA458776 VIE458775:VIE458776 UYI458775:UYI458776 UOM458775:UOM458776 UEQ458775:UEQ458776 TUU458775:TUU458776 TKY458775:TKY458776 TBC458775:TBC458776 SRG458775:SRG458776 SHK458775:SHK458776 RXO458775:RXO458776 RNS458775:RNS458776 RDW458775:RDW458776 QUA458775:QUA458776 QKE458775:QKE458776 QAI458775:QAI458776 PQM458775:PQM458776 PGQ458775:PGQ458776 OWU458775:OWU458776 OMY458775:OMY458776 ODC458775:ODC458776 NTG458775:NTG458776 NJK458775:NJK458776 MZO458775:MZO458776 MPS458775:MPS458776 MFW458775:MFW458776 LWA458775:LWA458776 LME458775:LME458776 LCI458775:LCI458776 KSM458775:KSM458776 KIQ458775:KIQ458776 JYU458775:JYU458776 JOY458775:JOY458776 JFC458775:JFC458776 IVG458775:IVG458776 ILK458775:ILK458776 IBO458775:IBO458776 HRS458775:HRS458776 HHW458775:HHW458776 GYA458775:GYA458776 GOE458775:GOE458776 GEI458775:GEI458776 FUM458775:FUM458776 FKQ458775:FKQ458776 FAU458775:FAU458776 EQY458775:EQY458776 EHC458775:EHC458776 DXG458775:DXG458776 DNK458775:DNK458776 DDO458775:DDO458776 CTS458775:CTS458776 CJW458775:CJW458776 CAA458775:CAA458776 BQE458775:BQE458776 BGI458775:BGI458776 AWM458775:AWM458776 AMQ458775:AMQ458776 ACU458775:ACU458776 SY458775:SY458776 JC458775:JC458776 G458775:G458776 WVO393239:WVO393240 WLS393239:WLS393240 WBW393239:WBW393240 VSA393239:VSA393240 VIE393239:VIE393240 UYI393239:UYI393240 UOM393239:UOM393240 UEQ393239:UEQ393240 TUU393239:TUU393240 TKY393239:TKY393240 TBC393239:TBC393240 SRG393239:SRG393240 SHK393239:SHK393240 RXO393239:RXO393240 RNS393239:RNS393240 RDW393239:RDW393240 QUA393239:QUA393240 QKE393239:QKE393240 QAI393239:QAI393240 PQM393239:PQM393240 PGQ393239:PGQ393240 OWU393239:OWU393240 OMY393239:OMY393240 ODC393239:ODC393240 NTG393239:NTG393240 NJK393239:NJK393240 MZO393239:MZO393240 MPS393239:MPS393240 MFW393239:MFW393240 LWA393239:LWA393240 LME393239:LME393240 LCI393239:LCI393240 KSM393239:KSM393240 KIQ393239:KIQ393240 JYU393239:JYU393240 JOY393239:JOY393240 JFC393239:JFC393240 IVG393239:IVG393240 ILK393239:ILK393240 IBO393239:IBO393240 HRS393239:HRS393240 HHW393239:HHW393240 GYA393239:GYA393240 GOE393239:GOE393240 GEI393239:GEI393240 FUM393239:FUM393240 FKQ393239:FKQ393240 FAU393239:FAU393240 EQY393239:EQY393240 EHC393239:EHC393240 DXG393239:DXG393240 DNK393239:DNK393240 DDO393239:DDO393240 CTS393239:CTS393240 CJW393239:CJW393240 CAA393239:CAA393240 BQE393239:BQE393240 BGI393239:BGI393240 AWM393239:AWM393240 AMQ393239:AMQ393240 ACU393239:ACU393240 SY393239:SY393240 JC393239:JC393240 G393239:G393240 WVO327703:WVO327704 WLS327703:WLS327704 WBW327703:WBW327704 VSA327703:VSA327704 VIE327703:VIE327704 UYI327703:UYI327704 UOM327703:UOM327704 UEQ327703:UEQ327704 TUU327703:TUU327704 TKY327703:TKY327704 TBC327703:TBC327704 SRG327703:SRG327704 SHK327703:SHK327704 RXO327703:RXO327704 RNS327703:RNS327704 RDW327703:RDW327704 QUA327703:QUA327704 QKE327703:QKE327704 QAI327703:QAI327704 PQM327703:PQM327704 PGQ327703:PGQ327704 OWU327703:OWU327704 OMY327703:OMY327704 ODC327703:ODC327704 NTG327703:NTG327704 NJK327703:NJK327704 MZO327703:MZO327704 MPS327703:MPS327704 MFW327703:MFW327704 LWA327703:LWA327704 LME327703:LME327704 LCI327703:LCI327704 KSM327703:KSM327704 KIQ327703:KIQ327704 JYU327703:JYU327704 JOY327703:JOY327704 JFC327703:JFC327704 IVG327703:IVG327704 ILK327703:ILK327704 IBO327703:IBO327704 HRS327703:HRS327704 HHW327703:HHW327704 GYA327703:GYA327704 GOE327703:GOE327704 GEI327703:GEI327704 FUM327703:FUM327704 FKQ327703:FKQ327704 FAU327703:FAU327704 EQY327703:EQY327704 EHC327703:EHC327704 DXG327703:DXG327704 DNK327703:DNK327704 DDO327703:DDO327704 CTS327703:CTS327704 CJW327703:CJW327704 CAA327703:CAA327704 BQE327703:BQE327704 BGI327703:BGI327704 AWM327703:AWM327704 AMQ327703:AMQ327704 ACU327703:ACU327704 SY327703:SY327704 JC327703:JC327704 G327703:G327704 WVO262167:WVO262168 WLS262167:WLS262168 WBW262167:WBW262168 VSA262167:VSA262168 VIE262167:VIE262168 UYI262167:UYI262168 UOM262167:UOM262168 UEQ262167:UEQ262168 TUU262167:TUU262168 TKY262167:TKY262168 TBC262167:TBC262168 SRG262167:SRG262168 SHK262167:SHK262168 RXO262167:RXO262168 RNS262167:RNS262168 RDW262167:RDW262168 QUA262167:QUA262168 QKE262167:QKE262168 QAI262167:QAI262168 PQM262167:PQM262168 PGQ262167:PGQ262168 OWU262167:OWU262168 OMY262167:OMY262168 ODC262167:ODC262168 NTG262167:NTG262168 NJK262167:NJK262168 MZO262167:MZO262168 MPS262167:MPS262168 MFW262167:MFW262168 LWA262167:LWA262168 LME262167:LME262168 LCI262167:LCI262168 KSM262167:KSM262168 KIQ262167:KIQ262168 JYU262167:JYU262168 JOY262167:JOY262168 JFC262167:JFC262168 IVG262167:IVG262168 ILK262167:ILK262168 IBO262167:IBO262168 HRS262167:HRS262168 HHW262167:HHW262168 GYA262167:GYA262168 GOE262167:GOE262168 GEI262167:GEI262168 FUM262167:FUM262168 FKQ262167:FKQ262168 FAU262167:FAU262168 EQY262167:EQY262168 EHC262167:EHC262168 DXG262167:DXG262168 DNK262167:DNK262168 DDO262167:DDO262168 CTS262167:CTS262168 CJW262167:CJW262168 CAA262167:CAA262168 BQE262167:BQE262168 BGI262167:BGI262168 AWM262167:AWM262168 AMQ262167:AMQ262168 ACU262167:ACU262168 SY262167:SY262168 JC262167:JC262168 G262167:G262168 WVO196631:WVO196632 WLS196631:WLS196632 WBW196631:WBW196632 VSA196631:VSA196632 VIE196631:VIE196632 UYI196631:UYI196632 UOM196631:UOM196632 UEQ196631:UEQ196632 TUU196631:TUU196632 TKY196631:TKY196632 TBC196631:TBC196632 SRG196631:SRG196632 SHK196631:SHK196632 RXO196631:RXO196632 RNS196631:RNS196632 RDW196631:RDW196632 QUA196631:QUA196632 QKE196631:QKE196632 QAI196631:QAI196632 PQM196631:PQM196632 PGQ196631:PGQ196632 OWU196631:OWU196632 OMY196631:OMY196632 ODC196631:ODC196632 NTG196631:NTG196632 NJK196631:NJK196632 MZO196631:MZO196632 MPS196631:MPS196632 MFW196631:MFW196632 LWA196631:LWA196632 LME196631:LME196632 LCI196631:LCI196632 KSM196631:KSM196632 KIQ196631:KIQ196632 JYU196631:JYU196632 JOY196631:JOY196632 JFC196631:JFC196632 IVG196631:IVG196632 ILK196631:ILK196632 IBO196631:IBO196632 HRS196631:HRS196632 HHW196631:HHW196632 GYA196631:GYA196632 GOE196631:GOE196632 GEI196631:GEI196632 FUM196631:FUM196632 FKQ196631:FKQ196632 FAU196631:FAU196632 EQY196631:EQY196632 EHC196631:EHC196632 DXG196631:DXG196632 DNK196631:DNK196632 DDO196631:DDO196632 CTS196631:CTS196632 CJW196631:CJW196632 CAA196631:CAA196632 BQE196631:BQE196632 BGI196631:BGI196632 AWM196631:AWM196632 AMQ196631:AMQ196632 ACU196631:ACU196632 SY196631:SY196632 JC196631:JC196632 G196631:G196632 WVO131095:WVO131096 WLS131095:WLS131096 WBW131095:WBW131096 VSA131095:VSA131096 VIE131095:VIE131096 UYI131095:UYI131096 UOM131095:UOM131096 UEQ131095:UEQ131096 TUU131095:TUU131096 TKY131095:TKY131096 TBC131095:TBC131096 SRG131095:SRG131096 SHK131095:SHK131096 RXO131095:RXO131096 RNS131095:RNS131096 RDW131095:RDW131096 QUA131095:QUA131096 QKE131095:QKE131096 QAI131095:QAI131096 PQM131095:PQM131096 PGQ131095:PGQ131096 OWU131095:OWU131096 OMY131095:OMY131096 ODC131095:ODC131096 NTG131095:NTG131096 NJK131095:NJK131096 MZO131095:MZO131096 MPS131095:MPS131096 MFW131095:MFW131096 LWA131095:LWA131096 LME131095:LME131096 LCI131095:LCI131096 KSM131095:KSM131096 KIQ131095:KIQ131096 JYU131095:JYU131096 JOY131095:JOY131096 JFC131095:JFC131096 IVG131095:IVG131096 ILK131095:ILK131096 IBO131095:IBO131096 HRS131095:HRS131096 HHW131095:HHW131096 GYA131095:GYA131096 GOE131095:GOE131096 GEI131095:GEI131096 FUM131095:FUM131096 FKQ131095:FKQ131096 FAU131095:FAU131096 EQY131095:EQY131096 EHC131095:EHC131096 DXG131095:DXG131096 DNK131095:DNK131096 DDO131095:DDO131096 CTS131095:CTS131096 CJW131095:CJW131096 CAA131095:CAA131096 BQE131095:BQE131096 BGI131095:BGI131096 AWM131095:AWM131096 AMQ131095:AMQ131096 ACU131095:ACU131096 SY131095:SY131096 JC131095:JC131096 G131095:G131096 WVO65559:WVO65560 WLS65559:WLS65560 WBW65559:WBW65560 VSA65559:VSA65560 VIE65559:VIE65560 UYI65559:UYI65560 UOM65559:UOM65560 UEQ65559:UEQ65560 TUU65559:TUU65560 TKY65559:TKY65560 TBC65559:TBC65560 SRG65559:SRG65560 SHK65559:SHK65560 RXO65559:RXO65560 RNS65559:RNS65560 RDW65559:RDW65560 QUA65559:QUA65560 QKE65559:QKE65560 QAI65559:QAI65560 PQM65559:PQM65560 PGQ65559:PGQ65560 OWU65559:OWU65560 OMY65559:OMY65560 ODC65559:ODC65560 NTG65559:NTG65560 NJK65559:NJK65560 MZO65559:MZO65560 MPS65559:MPS65560 MFW65559:MFW65560 LWA65559:LWA65560 LME65559:LME65560 LCI65559:LCI65560 KSM65559:KSM65560 KIQ65559:KIQ65560 JYU65559:JYU65560 JOY65559:JOY65560 JFC65559:JFC65560 IVG65559:IVG65560 ILK65559:ILK65560 IBO65559:IBO65560 HRS65559:HRS65560 HHW65559:HHW65560 GYA65559:GYA65560 GOE65559:GOE65560 GEI65559:GEI65560 FUM65559:FUM65560 FKQ65559:FKQ65560 FAU65559:FAU65560 EQY65559:EQY65560 EHC65559:EHC65560 DXG65559:DXG65560 DNK65559:DNK65560 DDO65559:DDO65560 CTS65559:CTS65560 CJW65559:CJW65560 CAA65559:CAA65560 BQE65559:BQE65560 BGI65559:BGI65560 AWM65559:AWM65560 AMQ65559:AMQ65560 ACU65559:ACU65560 SY65559:SY65560 JC65559:JC65560 G65559:G65560 WVO23:WVO24 WLS23:WLS24 WBW23:WBW24 VSA23:VSA24 VIE23:VIE24 UYI23:UYI24 UOM23:UOM24 UEQ23:UEQ24 TUU23:TUU24 TKY23:TKY24 TBC23:TBC24 SRG23:SRG24 SHK23:SHK24 RXO23:RXO24 RNS23:RNS24 RDW23:RDW24 QUA23:QUA24 QKE23:QKE24 QAI23:QAI24 PQM23:PQM24 PGQ23:PGQ24 OWU23:OWU24 OMY23:OMY24 ODC23:ODC24 NTG23:NTG24 NJK23:NJK24 MZO23:MZO24 MPS23:MPS24 MFW23:MFW24 LWA23:LWA24 LME23:LME24 LCI23:LCI24 KSM23:KSM24 KIQ23:KIQ24 JYU23:JYU24 JOY23:JOY24 JFC23:JFC24 IVG23:IVG24 ILK23:ILK24 IBO23:IBO24 HRS23:HRS24 HHW23:HHW24 GYA23:GYA24 GOE23:GOE24 GEI23:GEI24 FUM23:FUM24 FKQ23:FKQ24 FAU23:FAU24 EQY23:EQY24 EHC23:EHC24 DXG23:DXG24 DNK23:DNK24 DDO23:DDO24 CTS23:CTS24 CJW23:CJW24 CAA23:CAA24 BQE23:BQE24 BGI23:BGI24 AWM23:AWM24 AMQ23:AMQ24 ACU23:ACU24 SY23:SY24 JC23:JC24 WVO983063:WVO983064 WVO983080:WVO983082 WLS983080:WLS983082 WBW983080:WBW983082 VSA983080:VSA983082 VIE983080:VIE983082 UYI983080:UYI983082 UOM983080:UOM983082 UEQ983080:UEQ983082 TUU983080:TUU983082 TKY983080:TKY983082 TBC983080:TBC983082 SRG983080:SRG983082 SHK983080:SHK983082 RXO983080:RXO983082 RNS983080:RNS983082 RDW983080:RDW983082 QUA983080:QUA983082 QKE983080:QKE983082 QAI983080:QAI983082 PQM983080:PQM983082 PGQ983080:PGQ983082 OWU983080:OWU983082 OMY983080:OMY983082 ODC983080:ODC983082 NTG983080:NTG983082 NJK983080:NJK983082 MZO983080:MZO983082 MPS983080:MPS983082 MFW983080:MFW983082 LWA983080:LWA983082 LME983080:LME983082 LCI983080:LCI983082 KSM983080:KSM983082 KIQ983080:KIQ983082 JYU983080:JYU983082 JOY983080:JOY983082 JFC983080:JFC983082 IVG983080:IVG983082 ILK983080:ILK983082 IBO983080:IBO983082 HRS983080:HRS983082 HHW983080:HHW983082 GYA983080:GYA983082 GOE983080:GOE983082 GEI983080:GEI983082 FUM983080:FUM983082 FKQ983080:FKQ983082 FAU983080:FAU983082 EQY983080:EQY983082 EHC983080:EHC983082 DXG983080:DXG983082 DNK983080:DNK983082 DDO983080:DDO983082 CTS983080:CTS983082 CJW983080:CJW983082 CAA983080:CAA983082 BQE983080:BQE983082 BGI983080:BGI983082 AWM983080:AWM983082 AMQ983080:AMQ983082 ACU983080:ACU983082 SY983080:SY983082 JC983080:JC983082 G983080:G983082 WVO917544:WVO917546 WLS917544:WLS917546 WBW917544:WBW917546 VSA917544:VSA917546 VIE917544:VIE917546 UYI917544:UYI917546 UOM917544:UOM917546 UEQ917544:UEQ917546 TUU917544:TUU917546 TKY917544:TKY917546 TBC917544:TBC917546 SRG917544:SRG917546 SHK917544:SHK917546 RXO917544:RXO917546 RNS917544:RNS917546 RDW917544:RDW917546 QUA917544:QUA917546 QKE917544:QKE917546 QAI917544:QAI917546 PQM917544:PQM917546 PGQ917544:PGQ917546 OWU917544:OWU917546 OMY917544:OMY917546 ODC917544:ODC917546 NTG917544:NTG917546 NJK917544:NJK917546 MZO917544:MZO917546 MPS917544:MPS917546 MFW917544:MFW917546 LWA917544:LWA917546 LME917544:LME917546 LCI917544:LCI917546 KSM917544:KSM917546 KIQ917544:KIQ917546 JYU917544:JYU917546 JOY917544:JOY917546 JFC917544:JFC917546 IVG917544:IVG917546 ILK917544:ILK917546 IBO917544:IBO917546 HRS917544:HRS917546 HHW917544:HHW917546 GYA917544:GYA917546 GOE917544:GOE917546 GEI917544:GEI917546 FUM917544:FUM917546 FKQ917544:FKQ917546 FAU917544:FAU917546 EQY917544:EQY917546 EHC917544:EHC917546 DXG917544:DXG917546 DNK917544:DNK917546 DDO917544:DDO917546 CTS917544:CTS917546 CJW917544:CJW917546 CAA917544:CAA917546 BQE917544:BQE917546 BGI917544:BGI917546 AWM917544:AWM917546 AMQ917544:AMQ917546 ACU917544:ACU917546 SY917544:SY917546 JC917544:JC917546 G917544:G917546 WVO852008:WVO852010 WLS852008:WLS852010 WBW852008:WBW852010 VSA852008:VSA852010 VIE852008:VIE852010 UYI852008:UYI852010 UOM852008:UOM852010 UEQ852008:UEQ852010 TUU852008:TUU852010 TKY852008:TKY852010 TBC852008:TBC852010 SRG852008:SRG852010 SHK852008:SHK852010 RXO852008:RXO852010 RNS852008:RNS852010 RDW852008:RDW852010 QUA852008:QUA852010 QKE852008:QKE852010 QAI852008:QAI852010 PQM852008:PQM852010 PGQ852008:PGQ852010 OWU852008:OWU852010 OMY852008:OMY852010 ODC852008:ODC852010 NTG852008:NTG852010 NJK852008:NJK852010 MZO852008:MZO852010 MPS852008:MPS852010 MFW852008:MFW852010 LWA852008:LWA852010 LME852008:LME852010 LCI852008:LCI852010 KSM852008:KSM852010 KIQ852008:KIQ852010 JYU852008:JYU852010 JOY852008:JOY852010 JFC852008:JFC852010 IVG852008:IVG852010 ILK852008:ILK852010 IBO852008:IBO852010 HRS852008:HRS852010 HHW852008:HHW852010 GYA852008:GYA852010 GOE852008:GOE852010 GEI852008:GEI852010 FUM852008:FUM852010 FKQ852008:FKQ852010 FAU852008:FAU852010 EQY852008:EQY852010 EHC852008:EHC852010 DXG852008:DXG852010 DNK852008:DNK852010 DDO852008:DDO852010 CTS852008:CTS852010 CJW852008:CJW852010 CAA852008:CAA852010 BQE852008:BQE852010 BGI852008:BGI852010 AWM852008:AWM852010 AMQ852008:AMQ852010 ACU852008:ACU852010 SY852008:SY852010 JC852008:JC852010 G852008:G852010 WVO786472:WVO786474 WLS786472:WLS786474 WBW786472:WBW786474 VSA786472:VSA786474 VIE786472:VIE786474 UYI786472:UYI786474 UOM786472:UOM786474 UEQ786472:UEQ786474 TUU786472:TUU786474 TKY786472:TKY786474 TBC786472:TBC786474 SRG786472:SRG786474 SHK786472:SHK786474 RXO786472:RXO786474 RNS786472:RNS786474 RDW786472:RDW786474 QUA786472:QUA786474 QKE786472:QKE786474 QAI786472:QAI786474 PQM786472:PQM786474 PGQ786472:PGQ786474 OWU786472:OWU786474 OMY786472:OMY786474 ODC786472:ODC786474 NTG786472:NTG786474 NJK786472:NJK786474 MZO786472:MZO786474 MPS786472:MPS786474 MFW786472:MFW786474 LWA786472:LWA786474 LME786472:LME786474 LCI786472:LCI786474 KSM786472:KSM786474 KIQ786472:KIQ786474 JYU786472:JYU786474 JOY786472:JOY786474 JFC786472:JFC786474 IVG786472:IVG786474 ILK786472:ILK786474 IBO786472:IBO786474 HRS786472:HRS786474 HHW786472:HHW786474 GYA786472:GYA786474 GOE786472:GOE786474 GEI786472:GEI786474 FUM786472:FUM786474 FKQ786472:FKQ786474 FAU786472:FAU786474 EQY786472:EQY786474 EHC786472:EHC786474 DXG786472:DXG786474 DNK786472:DNK786474 DDO786472:DDO786474 CTS786472:CTS786474 CJW786472:CJW786474 CAA786472:CAA786474 BQE786472:BQE786474 BGI786472:BGI786474 AWM786472:AWM786474 AMQ786472:AMQ786474 ACU786472:ACU786474 SY786472:SY786474 JC786472:JC786474 G786472:G786474 WVO720936:WVO720938 WLS720936:WLS720938 WBW720936:WBW720938 VSA720936:VSA720938 VIE720936:VIE720938 UYI720936:UYI720938 UOM720936:UOM720938 UEQ720936:UEQ720938 TUU720936:TUU720938 TKY720936:TKY720938 TBC720936:TBC720938 SRG720936:SRG720938 SHK720936:SHK720938 RXO720936:RXO720938 RNS720936:RNS720938 RDW720936:RDW720938 QUA720936:QUA720938 QKE720936:QKE720938 QAI720936:QAI720938 PQM720936:PQM720938 PGQ720936:PGQ720938 OWU720936:OWU720938 OMY720936:OMY720938 ODC720936:ODC720938 NTG720936:NTG720938 NJK720936:NJK720938 MZO720936:MZO720938 MPS720936:MPS720938 MFW720936:MFW720938 LWA720936:LWA720938 LME720936:LME720938 LCI720936:LCI720938 KSM720936:KSM720938 KIQ720936:KIQ720938 JYU720936:JYU720938 JOY720936:JOY720938 JFC720936:JFC720938 IVG720936:IVG720938 ILK720936:ILK720938 IBO720936:IBO720938 HRS720936:HRS720938 HHW720936:HHW720938 GYA720936:GYA720938 GOE720936:GOE720938 GEI720936:GEI720938 FUM720936:FUM720938 FKQ720936:FKQ720938 FAU720936:FAU720938 EQY720936:EQY720938 EHC720936:EHC720938 DXG720936:DXG720938 DNK720936:DNK720938 DDO720936:DDO720938 CTS720936:CTS720938 CJW720936:CJW720938 CAA720936:CAA720938 BQE720936:BQE720938 BGI720936:BGI720938 AWM720936:AWM720938 AMQ720936:AMQ720938 ACU720936:ACU720938 SY720936:SY720938 JC720936:JC720938 G720936:G720938 WVO655400:WVO655402 WLS655400:WLS655402 WBW655400:WBW655402 VSA655400:VSA655402 VIE655400:VIE655402 UYI655400:UYI655402 UOM655400:UOM655402 UEQ655400:UEQ655402 TUU655400:TUU655402 TKY655400:TKY655402 TBC655400:TBC655402 SRG655400:SRG655402 SHK655400:SHK655402 RXO655400:RXO655402 RNS655400:RNS655402 RDW655400:RDW655402 QUA655400:QUA655402 QKE655400:QKE655402 QAI655400:QAI655402 PQM655400:PQM655402 PGQ655400:PGQ655402 OWU655400:OWU655402 OMY655400:OMY655402 ODC655400:ODC655402 NTG655400:NTG655402 NJK655400:NJK655402 MZO655400:MZO655402 MPS655400:MPS655402 MFW655400:MFW655402 LWA655400:LWA655402 LME655400:LME655402 LCI655400:LCI655402 KSM655400:KSM655402 KIQ655400:KIQ655402 JYU655400:JYU655402 JOY655400:JOY655402 JFC655400:JFC655402 IVG655400:IVG655402 ILK655400:ILK655402 IBO655400:IBO655402 HRS655400:HRS655402 HHW655400:HHW655402 GYA655400:GYA655402 GOE655400:GOE655402 GEI655400:GEI655402 FUM655400:FUM655402 FKQ655400:FKQ655402 FAU655400:FAU655402 EQY655400:EQY655402 EHC655400:EHC655402 DXG655400:DXG655402 DNK655400:DNK655402 DDO655400:DDO655402 CTS655400:CTS655402 CJW655400:CJW655402 CAA655400:CAA655402 BQE655400:BQE655402 BGI655400:BGI655402 AWM655400:AWM655402 AMQ655400:AMQ655402 ACU655400:ACU655402 SY655400:SY655402 JC655400:JC655402 G655400:G655402 WVO589864:WVO589866 WLS589864:WLS589866 WBW589864:WBW589866 VSA589864:VSA589866 VIE589864:VIE589866 UYI589864:UYI589866 UOM589864:UOM589866 UEQ589864:UEQ589866 TUU589864:TUU589866 TKY589864:TKY589866 TBC589864:TBC589866 SRG589864:SRG589866 SHK589864:SHK589866 RXO589864:RXO589866 RNS589864:RNS589866 RDW589864:RDW589866 QUA589864:QUA589866 QKE589864:QKE589866 QAI589864:QAI589866 PQM589864:PQM589866 PGQ589864:PGQ589866 OWU589864:OWU589866 OMY589864:OMY589866 ODC589864:ODC589866 NTG589864:NTG589866 NJK589864:NJK589866 MZO589864:MZO589866 MPS589864:MPS589866 MFW589864:MFW589866 LWA589864:LWA589866 LME589864:LME589866 LCI589864:LCI589866 KSM589864:KSM589866 KIQ589864:KIQ589866 JYU589864:JYU589866 JOY589864:JOY589866 JFC589864:JFC589866 IVG589864:IVG589866 ILK589864:ILK589866 IBO589864:IBO589866 HRS589864:HRS589866 HHW589864:HHW589866 GYA589864:GYA589866 GOE589864:GOE589866 GEI589864:GEI589866 FUM589864:FUM589866 FKQ589864:FKQ589866 FAU589864:FAU589866 EQY589864:EQY589866 EHC589864:EHC589866 DXG589864:DXG589866 DNK589864:DNK589866 DDO589864:DDO589866 CTS589864:CTS589866 CJW589864:CJW589866 CAA589864:CAA589866 BQE589864:BQE589866 BGI589864:BGI589866 AWM589864:AWM589866 AMQ589864:AMQ589866 ACU589864:ACU589866 SY589864:SY589866 JC589864:JC589866 G589864:G589866 WVO524328:WVO524330 WLS524328:WLS524330 WBW524328:WBW524330 VSA524328:VSA524330 VIE524328:VIE524330 UYI524328:UYI524330 UOM524328:UOM524330 UEQ524328:UEQ524330 TUU524328:TUU524330 TKY524328:TKY524330 TBC524328:TBC524330 SRG524328:SRG524330 SHK524328:SHK524330 RXO524328:RXO524330 RNS524328:RNS524330 RDW524328:RDW524330 QUA524328:QUA524330 QKE524328:QKE524330 QAI524328:QAI524330 PQM524328:PQM524330 PGQ524328:PGQ524330 OWU524328:OWU524330 OMY524328:OMY524330 ODC524328:ODC524330 NTG524328:NTG524330 NJK524328:NJK524330 MZO524328:MZO524330 MPS524328:MPS524330 MFW524328:MFW524330 LWA524328:LWA524330 LME524328:LME524330 LCI524328:LCI524330 KSM524328:KSM524330 KIQ524328:KIQ524330 JYU524328:JYU524330 JOY524328:JOY524330 JFC524328:JFC524330 IVG524328:IVG524330 ILK524328:ILK524330 IBO524328:IBO524330 HRS524328:HRS524330 HHW524328:HHW524330 GYA524328:GYA524330 GOE524328:GOE524330 GEI524328:GEI524330 FUM524328:FUM524330 FKQ524328:FKQ524330 FAU524328:FAU524330 EQY524328:EQY524330 EHC524328:EHC524330 DXG524328:DXG524330 DNK524328:DNK524330 DDO524328:DDO524330 CTS524328:CTS524330 CJW524328:CJW524330 CAA524328:CAA524330 BQE524328:BQE524330 BGI524328:BGI524330 AWM524328:AWM524330 AMQ524328:AMQ524330 ACU524328:ACU524330 SY524328:SY524330 JC524328:JC524330 G524328:G524330 WVO458792:WVO458794 WLS458792:WLS458794 WBW458792:WBW458794 VSA458792:VSA458794 VIE458792:VIE458794 UYI458792:UYI458794 UOM458792:UOM458794 UEQ458792:UEQ458794 TUU458792:TUU458794 TKY458792:TKY458794 TBC458792:TBC458794 SRG458792:SRG458794 SHK458792:SHK458794 RXO458792:RXO458794 RNS458792:RNS458794 RDW458792:RDW458794 QUA458792:QUA458794 QKE458792:QKE458794 QAI458792:QAI458794 PQM458792:PQM458794 PGQ458792:PGQ458794 OWU458792:OWU458794 OMY458792:OMY458794 ODC458792:ODC458794 NTG458792:NTG458794 NJK458792:NJK458794 MZO458792:MZO458794 MPS458792:MPS458794 MFW458792:MFW458794 LWA458792:LWA458794 LME458792:LME458794 LCI458792:LCI458794 KSM458792:KSM458794 KIQ458792:KIQ458794 JYU458792:JYU458794 JOY458792:JOY458794 JFC458792:JFC458794 IVG458792:IVG458794 ILK458792:ILK458794 IBO458792:IBO458794 HRS458792:HRS458794 HHW458792:HHW458794 GYA458792:GYA458794 GOE458792:GOE458794 GEI458792:GEI458794 FUM458792:FUM458794 FKQ458792:FKQ458794 FAU458792:FAU458794 EQY458792:EQY458794 EHC458792:EHC458794 DXG458792:DXG458794 DNK458792:DNK458794 DDO458792:DDO458794 CTS458792:CTS458794 CJW458792:CJW458794 CAA458792:CAA458794 BQE458792:BQE458794 BGI458792:BGI458794 AWM458792:AWM458794 AMQ458792:AMQ458794 ACU458792:ACU458794 SY458792:SY458794 JC458792:JC458794 G458792:G458794 WVO393256:WVO393258 WLS393256:WLS393258 WBW393256:WBW393258 VSA393256:VSA393258 VIE393256:VIE393258 UYI393256:UYI393258 UOM393256:UOM393258 UEQ393256:UEQ393258 TUU393256:TUU393258 TKY393256:TKY393258 TBC393256:TBC393258 SRG393256:SRG393258 SHK393256:SHK393258 RXO393256:RXO393258 RNS393256:RNS393258 RDW393256:RDW393258 QUA393256:QUA393258 QKE393256:QKE393258 QAI393256:QAI393258 PQM393256:PQM393258 PGQ393256:PGQ393258 OWU393256:OWU393258 OMY393256:OMY393258 ODC393256:ODC393258 NTG393256:NTG393258 NJK393256:NJK393258 MZO393256:MZO393258 MPS393256:MPS393258 MFW393256:MFW393258 LWA393256:LWA393258 LME393256:LME393258 LCI393256:LCI393258 KSM393256:KSM393258 KIQ393256:KIQ393258 JYU393256:JYU393258 JOY393256:JOY393258 JFC393256:JFC393258 IVG393256:IVG393258 ILK393256:ILK393258 IBO393256:IBO393258 HRS393256:HRS393258 HHW393256:HHW393258 GYA393256:GYA393258 GOE393256:GOE393258 GEI393256:GEI393258 FUM393256:FUM393258 FKQ393256:FKQ393258 FAU393256:FAU393258 EQY393256:EQY393258 EHC393256:EHC393258 DXG393256:DXG393258 DNK393256:DNK393258 DDO393256:DDO393258 CTS393256:CTS393258 CJW393256:CJW393258 CAA393256:CAA393258 BQE393256:BQE393258 BGI393256:BGI393258 AWM393256:AWM393258 AMQ393256:AMQ393258 ACU393256:ACU393258 SY393256:SY393258 JC393256:JC393258 G393256:G393258 WVO327720:WVO327722 WLS327720:WLS327722 WBW327720:WBW327722 VSA327720:VSA327722 VIE327720:VIE327722 UYI327720:UYI327722 UOM327720:UOM327722 UEQ327720:UEQ327722 TUU327720:TUU327722 TKY327720:TKY327722 TBC327720:TBC327722 SRG327720:SRG327722 SHK327720:SHK327722 RXO327720:RXO327722 RNS327720:RNS327722 RDW327720:RDW327722 QUA327720:QUA327722 QKE327720:QKE327722 QAI327720:QAI327722 PQM327720:PQM327722 PGQ327720:PGQ327722 OWU327720:OWU327722 OMY327720:OMY327722 ODC327720:ODC327722 NTG327720:NTG327722 NJK327720:NJK327722 MZO327720:MZO327722 MPS327720:MPS327722 MFW327720:MFW327722 LWA327720:LWA327722 LME327720:LME327722 LCI327720:LCI327722 KSM327720:KSM327722 KIQ327720:KIQ327722 JYU327720:JYU327722 JOY327720:JOY327722 JFC327720:JFC327722 IVG327720:IVG327722 ILK327720:ILK327722 IBO327720:IBO327722 HRS327720:HRS327722 HHW327720:HHW327722 GYA327720:GYA327722 GOE327720:GOE327722 GEI327720:GEI327722 FUM327720:FUM327722 FKQ327720:FKQ327722 FAU327720:FAU327722 EQY327720:EQY327722 EHC327720:EHC327722 DXG327720:DXG327722 DNK327720:DNK327722 DDO327720:DDO327722 CTS327720:CTS327722 CJW327720:CJW327722 CAA327720:CAA327722 BQE327720:BQE327722 BGI327720:BGI327722 AWM327720:AWM327722 AMQ327720:AMQ327722 ACU327720:ACU327722 SY327720:SY327722 JC327720:JC327722 G327720:G327722 WVO262184:WVO262186 WLS262184:WLS262186 WBW262184:WBW262186 VSA262184:VSA262186 VIE262184:VIE262186 UYI262184:UYI262186 UOM262184:UOM262186 UEQ262184:UEQ262186 TUU262184:TUU262186 TKY262184:TKY262186 TBC262184:TBC262186 SRG262184:SRG262186 SHK262184:SHK262186 RXO262184:RXO262186 RNS262184:RNS262186 RDW262184:RDW262186 QUA262184:QUA262186 QKE262184:QKE262186 QAI262184:QAI262186 PQM262184:PQM262186 PGQ262184:PGQ262186 OWU262184:OWU262186 OMY262184:OMY262186 ODC262184:ODC262186 NTG262184:NTG262186 NJK262184:NJK262186 MZO262184:MZO262186 MPS262184:MPS262186 MFW262184:MFW262186 LWA262184:LWA262186 LME262184:LME262186 LCI262184:LCI262186 KSM262184:KSM262186 KIQ262184:KIQ262186 JYU262184:JYU262186 JOY262184:JOY262186 JFC262184:JFC262186 IVG262184:IVG262186 ILK262184:ILK262186 IBO262184:IBO262186 HRS262184:HRS262186 HHW262184:HHW262186 GYA262184:GYA262186 GOE262184:GOE262186 GEI262184:GEI262186 FUM262184:FUM262186 FKQ262184:FKQ262186 FAU262184:FAU262186 EQY262184:EQY262186 EHC262184:EHC262186 DXG262184:DXG262186 DNK262184:DNK262186 DDO262184:DDO262186 CTS262184:CTS262186 CJW262184:CJW262186 CAA262184:CAA262186 BQE262184:BQE262186 BGI262184:BGI262186 AWM262184:AWM262186 AMQ262184:AMQ262186 ACU262184:ACU262186 SY262184:SY262186 JC262184:JC262186 G262184:G262186 WVO196648:WVO196650 WLS196648:WLS196650 WBW196648:WBW196650 VSA196648:VSA196650 VIE196648:VIE196650 UYI196648:UYI196650 UOM196648:UOM196650 UEQ196648:UEQ196650 TUU196648:TUU196650 TKY196648:TKY196650 TBC196648:TBC196650 SRG196648:SRG196650 SHK196648:SHK196650 RXO196648:RXO196650 RNS196648:RNS196650 RDW196648:RDW196650 QUA196648:QUA196650 QKE196648:QKE196650 QAI196648:QAI196650 PQM196648:PQM196650 PGQ196648:PGQ196650 OWU196648:OWU196650 OMY196648:OMY196650 ODC196648:ODC196650 NTG196648:NTG196650 NJK196648:NJK196650 MZO196648:MZO196650 MPS196648:MPS196650 MFW196648:MFW196650 LWA196648:LWA196650 LME196648:LME196650 LCI196648:LCI196650 KSM196648:KSM196650 KIQ196648:KIQ196650 JYU196648:JYU196650 JOY196648:JOY196650 JFC196648:JFC196650 IVG196648:IVG196650 ILK196648:ILK196650 IBO196648:IBO196650 HRS196648:HRS196650 HHW196648:HHW196650 GYA196648:GYA196650 GOE196648:GOE196650 GEI196648:GEI196650 FUM196648:FUM196650 FKQ196648:FKQ196650 FAU196648:FAU196650 EQY196648:EQY196650 EHC196648:EHC196650 DXG196648:DXG196650 DNK196648:DNK196650 DDO196648:DDO196650 CTS196648:CTS196650 CJW196648:CJW196650 CAA196648:CAA196650 BQE196648:BQE196650 BGI196648:BGI196650 AWM196648:AWM196650 AMQ196648:AMQ196650 ACU196648:ACU196650 SY196648:SY196650 JC196648:JC196650 G196648:G196650 WVO131112:WVO131114 WLS131112:WLS131114 WBW131112:WBW131114 VSA131112:VSA131114 VIE131112:VIE131114 UYI131112:UYI131114 UOM131112:UOM131114 UEQ131112:UEQ131114 TUU131112:TUU131114 TKY131112:TKY131114 TBC131112:TBC131114 SRG131112:SRG131114 SHK131112:SHK131114 RXO131112:RXO131114 RNS131112:RNS131114 RDW131112:RDW131114 QUA131112:QUA131114 QKE131112:QKE131114 QAI131112:QAI131114 PQM131112:PQM131114 PGQ131112:PGQ131114 OWU131112:OWU131114 OMY131112:OMY131114 ODC131112:ODC131114 NTG131112:NTG131114 NJK131112:NJK131114 MZO131112:MZO131114 MPS131112:MPS131114 MFW131112:MFW131114 LWA131112:LWA131114 LME131112:LME131114 LCI131112:LCI131114 KSM131112:KSM131114 KIQ131112:KIQ131114 JYU131112:JYU131114 JOY131112:JOY131114 JFC131112:JFC131114 IVG131112:IVG131114 ILK131112:ILK131114 IBO131112:IBO131114 HRS131112:HRS131114 HHW131112:HHW131114 GYA131112:GYA131114 GOE131112:GOE131114 GEI131112:GEI131114 FUM131112:FUM131114 FKQ131112:FKQ131114 FAU131112:FAU131114 EQY131112:EQY131114 EHC131112:EHC131114 DXG131112:DXG131114 DNK131112:DNK131114 DDO131112:DDO131114 CTS131112:CTS131114 CJW131112:CJW131114 CAA131112:CAA131114 BQE131112:BQE131114 BGI131112:BGI131114 AWM131112:AWM131114 AMQ131112:AMQ131114 ACU131112:ACU131114 SY131112:SY131114 JC131112:JC131114 G131112:G131114 WVO65576:WVO65578 WLS65576:WLS65578 WBW65576:WBW65578 VSA65576:VSA65578 VIE65576:VIE65578 UYI65576:UYI65578 UOM65576:UOM65578 UEQ65576:UEQ65578 TUU65576:TUU65578 TKY65576:TKY65578 TBC65576:TBC65578 SRG65576:SRG65578 SHK65576:SHK65578 RXO65576:RXO65578 RNS65576:RNS65578 RDW65576:RDW65578 QUA65576:QUA65578 QKE65576:QKE65578 QAI65576:QAI65578 PQM65576:PQM65578 PGQ65576:PGQ65578 OWU65576:OWU65578 OMY65576:OMY65578 ODC65576:ODC65578 NTG65576:NTG65578 NJK65576:NJK65578 MZO65576:MZO65578 MPS65576:MPS65578 MFW65576:MFW65578 LWA65576:LWA65578 LME65576:LME65578 LCI65576:LCI65578 KSM65576:KSM65578 KIQ65576:KIQ65578 JYU65576:JYU65578 JOY65576:JOY65578 JFC65576:JFC65578 IVG65576:IVG65578 ILK65576:ILK65578 IBO65576:IBO65578 HRS65576:HRS65578 HHW65576:HHW65578 GYA65576:GYA65578 GOE65576:GOE65578 GEI65576:GEI65578 FUM65576:FUM65578 FKQ65576:FKQ65578 FAU65576:FAU65578 EQY65576:EQY65578 EHC65576:EHC65578 DXG65576:DXG65578 DNK65576:DNK65578 DDO65576:DDO65578 CTS65576:CTS65578 CJW65576:CJW65578 CAA65576:CAA65578 BQE65576:BQE65578 BGI65576:BGI65578 AWM65576:AWM65578 AMQ65576:AMQ65578 ACU65576:ACU65578 SY65576:SY65578 JC65576:JC65578 G65576:G65578 WVO40:WVO42 WLS40:WLS42 WBW40:WBW42 VSA40:VSA42 VIE40:VIE42 UYI40:UYI42 UOM40:UOM42 UEQ40:UEQ42 TUU40:TUU42 TKY40:TKY42 TBC40:TBC42 SRG40:SRG42 SHK40:SHK42 RXO40:RXO42 RNS40:RNS42 RDW40:RDW42 QUA40:QUA42 QKE40:QKE42 QAI40:QAI42 PQM40:PQM42 PGQ40:PGQ42 OWU40:OWU42 OMY40:OMY42 ODC40:ODC42 NTG40:NTG42 NJK40:NJK42 MZO40:MZO42 MPS40:MPS42 MFW40:MFW42 LWA40:LWA42 LME40:LME42 LCI40:LCI42 KSM40:KSM42 KIQ40:KIQ42 JYU40:JYU42 JOY40:JOY42 JFC40:JFC42 IVG40:IVG42 ILK40:ILK42 IBO40:IBO42 HRS40:HRS42 HHW40:HHW42 GYA40:GYA42 GOE40:GOE42 GEI40:GEI42 FUM40:FUM42 FKQ40:FKQ42 FAU40:FAU42 EQY40:EQY42 EHC40:EHC42 DXG40:DXG42 DNK40:DNK42 DDO40:DDO42 CTS40:CTS42 CJW40:CJW42 CAA40:CAA42 BQE40:BQE42 BGI40:BGI42 AWM40:AWM42 AMQ40:AMQ42 ACU40:ACU42 SY40:SY42 JC40:JC42 G40:G42 WVO983085:WVO983091 WLS983085:WLS983091 WBW983085:WBW983091 VSA983085:VSA983091 VIE983085:VIE983091 UYI983085:UYI983091 UOM983085:UOM983091 UEQ983085:UEQ983091 TUU983085:TUU983091 TKY983085:TKY983091 TBC983085:TBC983091 SRG983085:SRG983091 SHK983085:SHK983091 RXO983085:RXO983091 RNS983085:RNS983091 RDW983085:RDW983091 QUA983085:QUA983091 QKE983085:QKE983091 QAI983085:QAI983091 PQM983085:PQM983091 PGQ983085:PGQ983091 OWU983085:OWU983091 OMY983085:OMY983091 ODC983085:ODC983091 NTG983085:NTG983091 NJK983085:NJK983091 MZO983085:MZO983091 MPS983085:MPS983091 MFW983085:MFW983091 LWA983085:LWA983091 LME983085:LME983091 LCI983085:LCI983091 KSM983085:KSM983091 KIQ983085:KIQ983091 JYU983085:JYU983091 JOY983085:JOY983091 JFC983085:JFC983091 IVG983085:IVG983091 ILK983085:ILK983091 IBO983085:IBO983091 HRS983085:HRS983091 HHW983085:HHW983091 GYA983085:GYA983091 GOE983085:GOE983091 GEI983085:GEI983091 FUM983085:FUM983091 FKQ983085:FKQ983091 FAU983085:FAU983091 EQY983085:EQY983091 EHC983085:EHC983091 DXG983085:DXG983091 DNK983085:DNK983091 DDO983085:DDO983091 CTS983085:CTS983091 CJW983085:CJW983091 CAA983085:CAA983091 BQE983085:BQE983091 BGI983085:BGI983091 AWM983085:AWM983091 AMQ983085:AMQ983091 ACU983085:ACU983091 SY983085:SY983091 JC983085:JC983091 G983085:G983091 WVO917549:WVO917555 WLS917549:WLS917555 WBW917549:WBW917555 VSA917549:VSA917555 VIE917549:VIE917555 UYI917549:UYI917555 UOM917549:UOM917555 UEQ917549:UEQ917555 TUU917549:TUU917555 TKY917549:TKY917555 TBC917549:TBC917555 SRG917549:SRG917555 SHK917549:SHK917555 RXO917549:RXO917555 RNS917549:RNS917555 RDW917549:RDW917555 QUA917549:QUA917555 QKE917549:QKE917555 QAI917549:QAI917555 PQM917549:PQM917555 PGQ917549:PGQ917555 OWU917549:OWU917555 OMY917549:OMY917555 ODC917549:ODC917555 NTG917549:NTG917555 NJK917549:NJK917555 MZO917549:MZO917555 MPS917549:MPS917555 MFW917549:MFW917555 LWA917549:LWA917555 LME917549:LME917555 LCI917549:LCI917555 KSM917549:KSM917555 KIQ917549:KIQ917555 JYU917549:JYU917555 JOY917549:JOY917555 JFC917549:JFC917555 IVG917549:IVG917555 ILK917549:ILK917555 IBO917549:IBO917555 HRS917549:HRS917555 HHW917549:HHW917555 GYA917549:GYA917555 GOE917549:GOE917555 GEI917549:GEI917555 FUM917549:FUM917555 FKQ917549:FKQ917555 FAU917549:FAU917555 EQY917549:EQY917555 EHC917549:EHC917555 DXG917549:DXG917555 DNK917549:DNK917555 DDO917549:DDO917555 CTS917549:CTS917555 CJW917549:CJW917555 CAA917549:CAA917555 BQE917549:BQE917555 BGI917549:BGI917555 AWM917549:AWM917555 AMQ917549:AMQ917555 ACU917549:ACU917555 SY917549:SY917555 JC917549:JC917555 G917549:G917555 WVO852013:WVO852019 WLS852013:WLS852019 WBW852013:WBW852019 VSA852013:VSA852019 VIE852013:VIE852019 UYI852013:UYI852019 UOM852013:UOM852019 UEQ852013:UEQ852019 TUU852013:TUU852019 TKY852013:TKY852019 TBC852013:TBC852019 SRG852013:SRG852019 SHK852013:SHK852019 RXO852013:RXO852019 RNS852013:RNS852019 RDW852013:RDW852019 QUA852013:QUA852019 QKE852013:QKE852019 QAI852013:QAI852019 PQM852013:PQM852019 PGQ852013:PGQ852019 OWU852013:OWU852019 OMY852013:OMY852019 ODC852013:ODC852019 NTG852013:NTG852019 NJK852013:NJK852019 MZO852013:MZO852019 MPS852013:MPS852019 MFW852013:MFW852019 LWA852013:LWA852019 LME852013:LME852019 LCI852013:LCI852019 KSM852013:KSM852019 KIQ852013:KIQ852019 JYU852013:JYU852019 JOY852013:JOY852019 JFC852013:JFC852019 IVG852013:IVG852019 ILK852013:ILK852019 IBO852013:IBO852019 HRS852013:HRS852019 HHW852013:HHW852019 GYA852013:GYA852019 GOE852013:GOE852019 GEI852013:GEI852019 FUM852013:FUM852019 FKQ852013:FKQ852019 FAU852013:FAU852019 EQY852013:EQY852019 EHC852013:EHC852019 DXG852013:DXG852019 DNK852013:DNK852019 DDO852013:DDO852019 CTS852013:CTS852019 CJW852013:CJW852019 CAA852013:CAA852019 BQE852013:BQE852019 BGI852013:BGI852019 AWM852013:AWM852019 AMQ852013:AMQ852019 ACU852013:ACU852019 SY852013:SY852019 JC852013:JC852019 G852013:G852019 WVO786477:WVO786483 WLS786477:WLS786483 WBW786477:WBW786483 VSA786477:VSA786483 VIE786477:VIE786483 UYI786477:UYI786483 UOM786477:UOM786483 UEQ786477:UEQ786483 TUU786477:TUU786483 TKY786477:TKY786483 TBC786477:TBC786483 SRG786477:SRG786483 SHK786477:SHK786483 RXO786477:RXO786483 RNS786477:RNS786483 RDW786477:RDW786483 QUA786477:QUA786483 QKE786477:QKE786483 QAI786477:QAI786483 PQM786477:PQM786483 PGQ786477:PGQ786483 OWU786477:OWU786483 OMY786477:OMY786483 ODC786477:ODC786483 NTG786477:NTG786483 NJK786477:NJK786483 MZO786477:MZO786483 MPS786477:MPS786483 MFW786477:MFW786483 LWA786477:LWA786483 LME786477:LME786483 LCI786477:LCI786483 KSM786477:KSM786483 KIQ786477:KIQ786483 JYU786477:JYU786483 JOY786477:JOY786483 JFC786477:JFC786483 IVG786477:IVG786483 ILK786477:ILK786483 IBO786477:IBO786483 HRS786477:HRS786483 HHW786477:HHW786483 GYA786477:GYA786483 GOE786477:GOE786483 GEI786477:GEI786483 FUM786477:FUM786483 FKQ786477:FKQ786483 FAU786477:FAU786483 EQY786477:EQY786483 EHC786477:EHC786483 DXG786477:DXG786483 DNK786477:DNK786483 DDO786477:DDO786483 CTS786477:CTS786483 CJW786477:CJW786483 CAA786477:CAA786483 BQE786477:BQE786483 BGI786477:BGI786483 AWM786477:AWM786483 AMQ786477:AMQ786483 ACU786477:ACU786483 SY786477:SY786483 JC786477:JC786483 G786477:G786483 WVO720941:WVO720947 WLS720941:WLS720947 WBW720941:WBW720947 VSA720941:VSA720947 VIE720941:VIE720947 UYI720941:UYI720947 UOM720941:UOM720947 UEQ720941:UEQ720947 TUU720941:TUU720947 TKY720941:TKY720947 TBC720941:TBC720947 SRG720941:SRG720947 SHK720941:SHK720947 RXO720941:RXO720947 RNS720941:RNS720947 RDW720941:RDW720947 QUA720941:QUA720947 QKE720941:QKE720947 QAI720941:QAI720947 PQM720941:PQM720947 PGQ720941:PGQ720947 OWU720941:OWU720947 OMY720941:OMY720947 ODC720941:ODC720947 NTG720941:NTG720947 NJK720941:NJK720947 MZO720941:MZO720947 MPS720941:MPS720947 MFW720941:MFW720947 LWA720941:LWA720947 LME720941:LME720947 LCI720941:LCI720947 KSM720941:KSM720947 KIQ720941:KIQ720947 JYU720941:JYU720947 JOY720941:JOY720947 JFC720941:JFC720947 IVG720941:IVG720947 ILK720941:ILK720947 IBO720941:IBO720947 HRS720941:HRS720947 HHW720941:HHW720947 GYA720941:GYA720947 GOE720941:GOE720947 GEI720941:GEI720947 FUM720941:FUM720947 FKQ720941:FKQ720947 FAU720941:FAU720947 EQY720941:EQY720947 EHC720941:EHC720947 DXG720941:DXG720947 DNK720941:DNK720947 DDO720941:DDO720947 CTS720941:CTS720947 CJW720941:CJW720947 CAA720941:CAA720947 BQE720941:BQE720947 BGI720941:BGI720947 AWM720941:AWM720947 AMQ720941:AMQ720947 ACU720941:ACU720947 SY720941:SY720947 JC720941:JC720947 G720941:G720947 WVO655405:WVO655411 WLS655405:WLS655411 WBW655405:WBW655411 VSA655405:VSA655411 VIE655405:VIE655411 UYI655405:UYI655411 UOM655405:UOM655411 UEQ655405:UEQ655411 TUU655405:TUU655411 TKY655405:TKY655411 TBC655405:TBC655411 SRG655405:SRG655411 SHK655405:SHK655411 RXO655405:RXO655411 RNS655405:RNS655411 RDW655405:RDW655411 QUA655405:QUA655411 QKE655405:QKE655411 QAI655405:QAI655411 PQM655405:PQM655411 PGQ655405:PGQ655411 OWU655405:OWU655411 OMY655405:OMY655411 ODC655405:ODC655411 NTG655405:NTG655411 NJK655405:NJK655411 MZO655405:MZO655411 MPS655405:MPS655411 MFW655405:MFW655411 LWA655405:LWA655411 LME655405:LME655411 LCI655405:LCI655411 KSM655405:KSM655411 KIQ655405:KIQ655411 JYU655405:JYU655411 JOY655405:JOY655411 JFC655405:JFC655411 IVG655405:IVG655411 ILK655405:ILK655411 IBO655405:IBO655411 HRS655405:HRS655411 HHW655405:HHW655411 GYA655405:GYA655411 GOE655405:GOE655411 GEI655405:GEI655411 FUM655405:FUM655411 FKQ655405:FKQ655411 FAU655405:FAU655411 EQY655405:EQY655411 EHC655405:EHC655411 DXG655405:DXG655411 DNK655405:DNK655411 DDO655405:DDO655411 CTS655405:CTS655411 CJW655405:CJW655411 CAA655405:CAA655411 BQE655405:BQE655411 BGI655405:BGI655411 AWM655405:AWM655411 AMQ655405:AMQ655411 ACU655405:ACU655411 SY655405:SY655411 JC655405:JC655411 G655405:G655411 WVO589869:WVO589875 WLS589869:WLS589875 WBW589869:WBW589875 VSA589869:VSA589875 VIE589869:VIE589875 UYI589869:UYI589875 UOM589869:UOM589875 UEQ589869:UEQ589875 TUU589869:TUU589875 TKY589869:TKY589875 TBC589869:TBC589875 SRG589869:SRG589875 SHK589869:SHK589875 RXO589869:RXO589875 RNS589869:RNS589875 RDW589869:RDW589875 QUA589869:QUA589875 QKE589869:QKE589875 QAI589869:QAI589875 PQM589869:PQM589875 PGQ589869:PGQ589875 OWU589869:OWU589875 OMY589869:OMY589875 ODC589869:ODC589875 NTG589869:NTG589875 NJK589869:NJK589875 MZO589869:MZO589875 MPS589869:MPS589875 MFW589869:MFW589875 LWA589869:LWA589875 LME589869:LME589875 LCI589869:LCI589875 KSM589869:KSM589875 KIQ589869:KIQ589875 JYU589869:JYU589875 JOY589869:JOY589875 JFC589869:JFC589875 IVG589869:IVG589875 ILK589869:ILK589875 IBO589869:IBO589875 HRS589869:HRS589875 HHW589869:HHW589875 GYA589869:GYA589875 GOE589869:GOE589875 GEI589869:GEI589875 FUM589869:FUM589875 FKQ589869:FKQ589875 FAU589869:FAU589875 EQY589869:EQY589875 EHC589869:EHC589875 DXG589869:DXG589875 DNK589869:DNK589875 DDO589869:DDO589875 CTS589869:CTS589875 CJW589869:CJW589875 CAA589869:CAA589875 BQE589869:BQE589875 BGI589869:BGI589875 AWM589869:AWM589875 AMQ589869:AMQ589875 ACU589869:ACU589875 SY589869:SY589875 JC589869:JC589875 G589869:G589875 WVO524333:WVO524339 WLS524333:WLS524339 WBW524333:WBW524339 VSA524333:VSA524339 VIE524333:VIE524339 UYI524333:UYI524339 UOM524333:UOM524339 UEQ524333:UEQ524339 TUU524333:TUU524339 TKY524333:TKY524339 TBC524333:TBC524339 SRG524333:SRG524339 SHK524333:SHK524339 RXO524333:RXO524339 RNS524333:RNS524339 RDW524333:RDW524339 QUA524333:QUA524339 QKE524333:QKE524339 QAI524333:QAI524339 PQM524333:PQM524339 PGQ524333:PGQ524339 OWU524333:OWU524339 OMY524333:OMY524339 ODC524333:ODC524339 NTG524333:NTG524339 NJK524333:NJK524339 MZO524333:MZO524339 MPS524333:MPS524339 MFW524333:MFW524339 LWA524333:LWA524339 LME524333:LME524339 LCI524333:LCI524339 KSM524333:KSM524339 KIQ524333:KIQ524339 JYU524333:JYU524339 JOY524333:JOY524339 JFC524333:JFC524339 IVG524333:IVG524339 ILK524333:ILK524339 IBO524333:IBO524339 HRS524333:HRS524339 HHW524333:HHW524339 GYA524333:GYA524339 GOE524333:GOE524339 GEI524333:GEI524339 FUM524333:FUM524339 FKQ524333:FKQ524339 FAU524333:FAU524339 EQY524333:EQY524339 EHC524333:EHC524339 DXG524333:DXG524339 DNK524333:DNK524339 DDO524333:DDO524339 CTS524333:CTS524339 CJW524333:CJW524339 CAA524333:CAA524339 BQE524333:BQE524339 BGI524333:BGI524339 AWM524333:AWM524339 AMQ524333:AMQ524339 ACU524333:ACU524339 SY524333:SY524339 JC524333:JC524339 G524333:G524339 WVO458797:WVO458803 WLS458797:WLS458803 WBW458797:WBW458803 VSA458797:VSA458803 VIE458797:VIE458803 UYI458797:UYI458803 UOM458797:UOM458803 UEQ458797:UEQ458803 TUU458797:TUU458803 TKY458797:TKY458803 TBC458797:TBC458803 SRG458797:SRG458803 SHK458797:SHK458803 RXO458797:RXO458803 RNS458797:RNS458803 RDW458797:RDW458803 QUA458797:QUA458803 QKE458797:QKE458803 QAI458797:QAI458803 PQM458797:PQM458803 PGQ458797:PGQ458803 OWU458797:OWU458803 OMY458797:OMY458803 ODC458797:ODC458803 NTG458797:NTG458803 NJK458797:NJK458803 MZO458797:MZO458803 MPS458797:MPS458803 MFW458797:MFW458803 LWA458797:LWA458803 LME458797:LME458803 LCI458797:LCI458803 KSM458797:KSM458803 KIQ458797:KIQ458803 JYU458797:JYU458803 JOY458797:JOY458803 JFC458797:JFC458803 IVG458797:IVG458803 ILK458797:ILK458803 IBO458797:IBO458803 HRS458797:HRS458803 HHW458797:HHW458803 GYA458797:GYA458803 GOE458797:GOE458803 GEI458797:GEI458803 FUM458797:FUM458803 FKQ458797:FKQ458803 FAU458797:FAU458803 EQY458797:EQY458803 EHC458797:EHC458803 DXG458797:DXG458803 DNK458797:DNK458803 DDO458797:DDO458803 CTS458797:CTS458803 CJW458797:CJW458803 CAA458797:CAA458803 BQE458797:BQE458803 BGI458797:BGI458803 AWM458797:AWM458803 AMQ458797:AMQ458803 ACU458797:ACU458803 SY458797:SY458803 JC458797:JC458803 G458797:G458803 WVO393261:WVO393267 WLS393261:WLS393267 WBW393261:WBW393267 VSA393261:VSA393267 VIE393261:VIE393267 UYI393261:UYI393267 UOM393261:UOM393267 UEQ393261:UEQ393267 TUU393261:TUU393267 TKY393261:TKY393267 TBC393261:TBC393267 SRG393261:SRG393267 SHK393261:SHK393267 RXO393261:RXO393267 RNS393261:RNS393267 RDW393261:RDW393267 QUA393261:QUA393267 QKE393261:QKE393267 QAI393261:QAI393267 PQM393261:PQM393267 PGQ393261:PGQ393267 OWU393261:OWU393267 OMY393261:OMY393267 ODC393261:ODC393267 NTG393261:NTG393267 NJK393261:NJK393267 MZO393261:MZO393267 MPS393261:MPS393267 MFW393261:MFW393267 LWA393261:LWA393267 LME393261:LME393267 LCI393261:LCI393267 KSM393261:KSM393267 KIQ393261:KIQ393267 JYU393261:JYU393267 JOY393261:JOY393267 JFC393261:JFC393267 IVG393261:IVG393267 ILK393261:ILK393267 IBO393261:IBO393267 HRS393261:HRS393267 HHW393261:HHW393267 GYA393261:GYA393267 GOE393261:GOE393267 GEI393261:GEI393267 FUM393261:FUM393267 FKQ393261:FKQ393267 FAU393261:FAU393267 EQY393261:EQY393267 EHC393261:EHC393267 DXG393261:DXG393267 DNK393261:DNK393267 DDO393261:DDO393267 CTS393261:CTS393267 CJW393261:CJW393267 CAA393261:CAA393267 BQE393261:BQE393267 BGI393261:BGI393267 AWM393261:AWM393267 AMQ393261:AMQ393267 ACU393261:ACU393267 SY393261:SY393267 JC393261:JC393267 G393261:G393267 WVO327725:WVO327731 WLS327725:WLS327731 WBW327725:WBW327731 VSA327725:VSA327731 VIE327725:VIE327731 UYI327725:UYI327731 UOM327725:UOM327731 UEQ327725:UEQ327731 TUU327725:TUU327731 TKY327725:TKY327731 TBC327725:TBC327731 SRG327725:SRG327731 SHK327725:SHK327731 RXO327725:RXO327731 RNS327725:RNS327731 RDW327725:RDW327731 QUA327725:QUA327731 QKE327725:QKE327731 QAI327725:QAI327731 PQM327725:PQM327731 PGQ327725:PGQ327731 OWU327725:OWU327731 OMY327725:OMY327731 ODC327725:ODC327731 NTG327725:NTG327731 NJK327725:NJK327731 MZO327725:MZO327731 MPS327725:MPS327731 MFW327725:MFW327731 LWA327725:LWA327731 LME327725:LME327731 LCI327725:LCI327731 KSM327725:KSM327731 KIQ327725:KIQ327731 JYU327725:JYU327731 JOY327725:JOY327731 JFC327725:JFC327731 IVG327725:IVG327731 ILK327725:ILK327731 IBO327725:IBO327731 HRS327725:HRS327731 HHW327725:HHW327731 GYA327725:GYA327731 GOE327725:GOE327731 GEI327725:GEI327731 FUM327725:FUM327731 FKQ327725:FKQ327731 FAU327725:FAU327731 EQY327725:EQY327731 EHC327725:EHC327731 DXG327725:DXG327731 DNK327725:DNK327731 DDO327725:DDO327731 CTS327725:CTS327731 CJW327725:CJW327731 CAA327725:CAA327731 BQE327725:BQE327731 BGI327725:BGI327731 AWM327725:AWM327731 AMQ327725:AMQ327731 ACU327725:ACU327731 SY327725:SY327731 JC327725:JC327731 G327725:G327731 WVO262189:WVO262195 WLS262189:WLS262195 WBW262189:WBW262195 VSA262189:VSA262195 VIE262189:VIE262195 UYI262189:UYI262195 UOM262189:UOM262195 UEQ262189:UEQ262195 TUU262189:TUU262195 TKY262189:TKY262195 TBC262189:TBC262195 SRG262189:SRG262195 SHK262189:SHK262195 RXO262189:RXO262195 RNS262189:RNS262195 RDW262189:RDW262195 QUA262189:QUA262195 QKE262189:QKE262195 QAI262189:QAI262195 PQM262189:PQM262195 PGQ262189:PGQ262195 OWU262189:OWU262195 OMY262189:OMY262195 ODC262189:ODC262195 NTG262189:NTG262195 NJK262189:NJK262195 MZO262189:MZO262195 MPS262189:MPS262195 MFW262189:MFW262195 LWA262189:LWA262195 LME262189:LME262195 LCI262189:LCI262195 KSM262189:KSM262195 KIQ262189:KIQ262195 JYU262189:JYU262195 JOY262189:JOY262195 JFC262189:JFC262195 IVG262189:IVG262195 ILK262189:ILK262195 IBO262189:IBO262195 HRS262189:HRS262195 HHW262189:HHW262195 GYA262189:GYA262195 GOE262189:GOE262195 GEI262189:GEI262195 FUM262189:FUM262195 FKQ262189:FKQ262195 FAU262189:FAU262195 EQY262189:EQY262195 EHC262189:EHC262195 DXG262189:DXG262195 DNK262189:DNK262195 DDO262189:DDO262195 CTS262189:CTS262195 CJW262189:CJW262195 CAA262189:CAA262195 BQE262189:BQE262195 BGI262189:BGI262195 AWM262189:AWM262195 AMQ262189:AMQ262195 ACU262189:ACU262195 SY262189:SY262195 JC262189:JC262195 G262189:G262195 WVO196653:WVO196659 WLS196653:WLS196659 WBW196653:WBW196659 VSA196653:VSA196659 VIE196653:VIE196659 UYI196653:UYI196659 UOM196653:UOM196659 UEQ196653:UEQ196659 TUU196653:TUU196659 TKY196653:TKY196659 TBC196653:TBC196659 SRG196653:SRG196659 SHK196653:SHK196659 RXO196653:RXO196659 RNS196653:RNS196659 RDW196653:RDW196659 QUA196653:QUA196659 QKE196653:QKE196659 QAI196653:QAI196659 PQM196653:PQM196659 PGQ196653:PGQ196659 OWU196653:OWU196659 OMY196653:OMY196659 ODC196653:ODC196659 NTG196653:NTG196659 NJK196653:NJK196659 MZO196653:MZO196659 MPS196653:MPS196659 MFW196653:MFW196659 LWA196653:LWA196659 LME196653:LME196659 LCI196653:LCI196659 KSM196653:KSM196659 KIQ196653:KIQ196659 JYU196653:JYU196659 JOY196653:JOY196659 JFC196653:JFC196659 IVG196653:IVG196659 ILK196653:ILK196659 IBO196653:IBO196659 HRS196653:HRS196659 HHW196653:HHW196659 GYA196653:GYA196659 GOE196653:GOE196659 GEI196653:GEI196659 FUM196653:FUM196659 FKQ196653:FKQ196659 FAU196653:FAU196659 EQY196653:EQY196659 EHC196653:EHC196659 DXG196653:DXG196659 DNK196653:DNK196659 DDO196653:DDO196659 CTS196653:CTS196659 CJW196653:CJW196659 CAA196653:CAA196659 BQE196653:BQE196659 BGI196653:BGI196659 AWM196653:AWM196659 AMQ196653:AMQ196659 ACU196653:ACU196659 SY196653:SY196659 JC196653:JC196659 G196653:G196659 WVO131117:WVO131123 WLS131117:WLS131123 WBW131117:WBW131123 VSA131117:VSA131123 VIE131117:VIE131123 UYI131117:UYI131123 UOM131117:UOM131123 UEQ131117:UEQ131123 TUU131117:TUU131123 TKY131117:TKY131123 TBC131117:TBC131123 SRG131117:SRG131123 SHK131117:SHK131123 RXO131117:RXO131123 RNS131117:RNS131123 RDW131117:RDW131123 QUA131117:QUA131123 QKE131117:QKE131123 QAI131117:QAI131123 PQM131117:PQM131123 PGQ131117:PGQ131123 OWU131117:OWU131123 OMY131117:OMY131123 ODC131117:ODC131123 NTG131117:NTG131123 NJK131117:NJK131123 MZO131117:MZO131123 MPS131117:MPS131123 MFW131117:MFW131123 LWA131117:LWA131123 LME131117:LME131123 LCI131117:LCI131123 KSM131117:KSM131123 KIQ131117:KIQ131123 JYU131117:JYU131123 JOY131117:JOY131123 JFC131117:JFC131123 IVG131117:IVG131123 ILK131117:ILK131123 IBO131117:IBO131123 HRS131117:HRS131123 HHW131117:HHW131123 GYA131117:GYA131123 GOE131117:GOE131123 GEI131117:GEI131123 FUM131117:FUM131123 FKQ131117:FKQ131123 FAU131117:FAU131123 EQY131117:EQY131123 EHC131117:EHC131123 DXG131117:DXG131123 DNK131117:DNK131123 DDO131117:DDO131123 CTS131117:CTS131123 CJW131117:CJW131123 CAA131117:CAA131123 BQE131117:BQE131123 BGI131117:BGI131123 AWM131117:AWM131123 AMQ131117:AMQ131123 ACU131117:ACU131123 SY131117:SY131123 JC131117:JC131123 G131117:G131123 WVO65581:WVO65587 WLS65581:WLS65587 WBW65581:WBW65587 VSA65581:VSA65587 VIE65581:VIE65587 UYI65581:UYI65587 UOM65581:UOM65587 UEQ65581:UEQ65587 TUU65581:TUU65587 TKY65581:TKY65587 TBC65581:TBC65587 SRG65581:SRG65587 SHK65581:SHK65587 RXO65581:RXO65587 RNS65581:RNS65587 RDW65581:RDW65587 QUA65581:QUA65587 QKE65581:QKE65587 QAI65581:QAI65587 PQM65581:PQM65587 PGQ65581:PGQ65587 OWU65581:OWU65587 OMY65581:OMY65587 ODC65581:ODC65587 NTG65581:NTG65587 NJK65581:NJK65587 MZO65581:MZO65587 MPS65581:MPS65587 MFW65581:MFW65587 LWA65581:LWA65587 LME65581:LME65587 LCI65581:LCI65587 KSM65581:KSM65587 KIQ65581:KIQ65587 JYU65581:JYU65587 JOY65581:JOY65587 JFC65581:JFC65587 IVG65581:IVG65587 ILK65581:ILK65587 IBO65581:IBO65587 HRS65581:HRS65587 HHW65581:HHW65587 GYA65581:GYA65587 GOE65581:GOE65587 GEI65581:GEI65587 FUM65581:FUM65587 FKQ65581:FKQ65587 FAU65581:FAU65587 EQY65581:EQY65587 EHC65581:EHC65587 DXG65581:DXG65587 DNK65581:DNK65587 DDO65581:DDO65587 CTS65581:CTS65587 CJW65581:CJW65587 CAA65581:CAA65587 BQE65581:BQE65587 BGI65581:BGI65587 AWM65581:AWM65587 AMQ65581:AMQ65587 ACU65581:ACU65587 SY65581:SY65587 JC65581:JC65587 G65581:G65587 WVO45:WVO51 WLS45:WLS51 WBW45:WBW51 VSA45:VSA51 VIE45:VIE51 UYI45:UYI51 UOM45:UOM51 UEQ45:UEQ51 TUU45:TUU51 TKY45:TKY51 TBC45:TBC51 SRG45:SRG51 SHK45:SHK51 RXO45:RXO51 RNS45:RNS51 RDW45:RDW51 QUA45:QUA51 QKE45:QKE51 QAI45:QAI51 PQM45:PQM51 PGQ45:PGQ51 OWU45:OWU51 OMY45:OMY51 ODC45:ODC51 NTG45:NTG51 NJK45:NJK51 MZO45:MZO51 MPS45:MPS51 MFW45:MFW51 LWA45:LWA51 LME45:LME51 LCI45:LCI51 KSM45:KSM51 KIQ45:KIQ51 JYU45:JYU51 JOY45:JOY51 JFC45:JFC51 IVG45:IVG51 ILK45:ILK51 IBO45:IBO51 HRS45:HRS51 HHW45:HHW51 GYA45:GYA51 GOE45:GOE51 GEI45:GEI51 FUM45:FUM51 FKQ45:FKQ51 FAU45:FAU51 EQY45:EQY51 EHC45:EHC51 DXG45:DXG51 DNK45:DNK51 DDO45:DDO51 CTS45:CTS51 CJW45:CJW51 CAA45:CAA51 BQE45:BQE51 BGI45:BGI51 AWM45:AWM51 AMQ45:AMQ51 ACU45:ACU51 SY45:SY51 JC45:JC51 G21">
      <formula1>$G$65:$G$76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M983084:WVM983091 E31:E42 WLQ983084:WLQ983091 WBU983084:WBU983091 VRY983084:VRY983091 VIC983084:VIC983091 UYG983084:UYG983091 UOK983084:UOK983091 UEO983084:UEO983091 TUS983084:TUS983091 TKW983084:TKW983091 TBA983084:TBA983091 SRE983084:SRE983091 SHI983084:SHI983091 RXM983084:RXM983091 RNQ983084:RNQ983091 RDU983084:RDU983091 QTY983084:QTY983091 QKC983084:QKC983091 QAG983084:QAG983091 PQK983084:PQK983091 PGO983084:PGO983091 OWS983084:OWS983091 OMW983084:OMW983091 ODA983084:ODA983091 NTE983084:NTE983091 NJI983084:NJI983091 MZM983084:MZM983091 MPQ983084:MPQ983091 MFU983084:MFU983091 LVY983084:LVY983091 LMC983084:LMC983091 LCG983084:LCG983091 KSK983084:KSK983091 KIO983084:KIO983091 JYS983084:JYS983091 JOW983084:JOW983091 JFA983084:JFA983091 IVE983084:IVE983091 ILI983084:ILI983091 IBM983084:IBM983091 HRQ983084:HRQ983091 HHU983084:HHU983091 GXY983084:GXY983091 GOC983084:GOC983091 GEG983084:GEG983091 FUK983084:FUK983091 FKO983084:FKO983091 FAS983084:FAS983091 EQW983084:EQW983091 EHA983084:EHA983091 DXE983084:DXE983091 DNI983084:DNI983091 DDM983084:DDM983091 CTQ983084:CTQ983091 CJU983084:CJU983091 BZY983084:BZY983091 BQC983084:BQC983091 BGG983084:BGG983091 AWK983084:AWK983091 AMO983084:AMO983091 ACS983084:ACS983091 SW983084:SW983091 JA983084:JA983091 E983084:E983091 WVM917548:WVM917555 WLQ917548:WLQ917555 WBU917548:WBU917555 VRY917548:VRY917555 VIC917548:VIC917555 UYG917548:UYG917555 UOK917548:UOK917555 UEO917548:UEO917555 TUS917548:TUS917555 TKW917548:TKW917555 TBA917548:TBA917555 SRE917548:SRE917555 SHI917548:SHI917555 RXM917548:RXM917555 RNQ917548:RNQ917555 RDU917548:RDU917555 QTY917548:QTY917555 QKC917548:QKC917555 QAG917548:QAG917555 PQK917548:PQK917555 PGO917548:PGO917555 OWS917548:OWS917555 OMW917548:OMW917555 ODA917548:ODA917555 NTE917548:NTE917555 NJI917548:NJI917555 MZM917548:MZM917555 MPQ917548:MPQ917555 MFU917548:MFU917555 LVY917548:LVY917555 LMC917548:LMC917555 LCG917548:LCG917555 KSK917548:KSK917555 KIO917548:KIO917555 JYS917548:JYS917555 JOW917548:JOW917555 JFA917548:JFA917555 IVE917548:IVE917555 ILI917548:ILI917555 IBM917548:IBM917555 HRQ917548:HRQ917555 HHU917548:HHU917555 GXY917548:GXY917555 GOC917548:GOC917555 GEG917548:GEG917555 FUK917548:FUK917555 FKO917548:FKO917555 FAS917548:FAS917555 EQW917548:EQW917555 EHA917548:EHA917555 DXE917548:DXE917555 DNI917548:DNI917555 DDM917548:DDM917555 CTQ917548:CTQ917555 CJU917548:CJU917555 BZY917548:BZY917555 BQC917548:BQC917555 BGG917548:BGG917555 AWK917548:AWK917555 AMO917548:AMO917555 ACS917548:ACS917555 SW917548:SW917555 JA917548:JA917555 E917548:E917555 WVM852012:WVM852019 WLQ852012:WLQ852019 WBU852012:WBU852019 VRY852012:VRY852019 VIC852012:VIC852019 UYG852012:UYG852019 UOK852012:UOK852019 UEO852012:UEO852019 TUS852012:TUS852019 TKW852012:TKW852019 TBA852012:TBA852019 SRE852012:SRE852019 SHI852012:SHI852019 RXM852012:RXM852019 RNQ852012:RNQ852019 RDU852012:RDU852019 QTY852012:QTY852019 QKC852012:QKC852019 QAG852012:QAG852019 PQK852012:PQK852019 PGO852012:PGO852019 OWS852012:OWS852019 OMW852012:OMW852019 ODA852012:ODA852019 NTE852012:NTE852019 NJI852012:NJI852019 MZM852012:MZM852019 MPQ852012:MPQ852019 MFU852012:MFU852019 LVY852012:LVY852019 LMC852012:LMC852019 LCG852012:LCG852019 KSK852012:KSK852019 KIO852012:KIO852019 JYS852012:JYS852019 JOW852012:JOW852019 JFA852012:JFA852019 IVE852012:IVE852019 ILI852012:ILI852019 IBM852012:IBM852019 HRQ852012:HRQ852019 HHU852012:HHU852019 GXY852012:GXY852019 GOC852012:GOC852019 GEG852012:GEG852019 FUK852012:FUK852019 FKO852012:FKO852019 FAS852012:FAS852019 EQW852012:EQW852019 EHA852012:EHA852019 DXE852012:DXE852019 DNI852012:DNI852019 DDM852012:DDM852019 CTQ852012:CTQ852019 CJU852012:CJU852019 BZY852012:BZY852019 BQC852012:BQC852019 BGG852012:BGG852019 AWK852012:AWK852019 AMO852012:AMO852019 ACS852012:ACS852019 SW852012:SW852019 JA852012:JA852019 E852012:E852019 WVM786476:WVM786483 WLQ786476:WLQ786483 WBU786476:WBU786483 VRY786476:VRY786483 VIC786476:VIC786483 UYG786476:UYG786483 UOK786476:UOK786483 UEO786476:UEO786483 TUS786476:TUS786483 TKW786476:TKW786483 TBA786476:TBA786483 SRE786476:SRE786483 SHI786476:SHI786483 RXM786476:RXM786483 RNQ786476:RNQ786483 RDU786476:RDU786483 QTY786476:QTY786483 QKC786476:QKC786483 QAG786476:QAG786483 PQK786476:PQK786483 PGO786476:PGO786483 OWS786476:OWS786483 OMW786476:OMW786483 ODA786476:ODA786483 NTE786476:NTE786483 NJI786476:NJI786483 MZM786476:MZM786483 MPQ786476:MPQ786483 MFU786476:MFU786483 LVY786476:LVY786483 LMC786476:LMC786483 LCG786476:LCG786483 KSK786476:KSK786483 KIO786476:KIO786483 JYS786476:JYS786483 JOW786476:JOW786483 JFA786476:JFA786483 IVE786476:IVE786483 ILI786476:ILI786483 IBM786476:IBM786483 HRQ786476:HRQ786483 HHU786476:HHU786483 GXY786476:GXY786483 GOC786476:GOC786483 GEG786476:GEG786483 FUK786476:FUK786483 FKO786476:FKO786483 FAS786476:FAS786483 EQW786476:EQW786483 EHA786476:EHA786483 DXE786476:DXE786483 DNI786476:DNI786483 DDM786476:DDM786483 CTQ786476:CTQ786483 CJU786476:CJU786483 BZY786476:BZY786483 BQC786476:BQC786483 BGG786476:BGG786483 AWK786476:AWK786483 AMO786476:AMO786483 ACS786476:ACS786483 SW786476:SW786483 JA786476:JA786483 E786476:E786483 WVM720940:WVM720947 WLQ720940:WLQ720947 WBU720940:WBU720947 VRY720940:VRY720947 VIC720940:VIC720947 UYG720940:UYG720947 UOK720940:UOK720947 UEO720940:UEO720947 TUS720940:TUS720947 TKW720940:TKW720947 TBA720940:TBA720947 SRE720940:SRE720947 SHI720940:SHI720947 RXM720940:RXM720947 RNQ720940:RNQ720947 RDU720940:RDU720947 QTY720940:QTY720947 QKC720940:QKC720947 QAG720940:QAG720947 PQK720940:PQK720947 PGO720940:PGO720947 OWS720940:OWS720947 OMW720940:OMW720947 ODA720940:ODA720947 NTE720940:NTE720947 NJI720940:NJI720947 MZM720940:MZM720947 MPQ720940:MPQ720947 MFU720940:MFU720947 LVY720940:LVY720947 LMC720940:LMC720947 LCG720940:LCG720947 KSK720940:KSK720947 KIO720940:KIO720947 JYS720940:JYS720947 JOW720940:JOW720947 JFA720940:JFA720947 IVE720940:IVE720947 ILI720940:ILI720947 IBM720940:IBM720947 HRQ720940:HRQ720947 HHU720940:HHU720947 GXY720940:GXY720947 GOC720940:GOC720947 GEG720940:GEG720947 FUK720940:FUK720947 FKO720940:FKO720947 FAS720940:FAS720947 EQW720940:EQW720947 EHA720940:EHA720947 DXE720940:DXE720947 DNI720940:DNI720947 DDM720940:DDM720947 CTQ720940:CTQ720947 CJU720940:CJU720947 BZY720940:BZY720947 BQC720940:BQC720947 BGG720940:BGG720947 AWK720940:AWK720947 AMO720940:AMO720947 ACS720940:ACS720947 SW720940:SW720947 JA720940:JA720947 E720940:E720947 WVM655404:WVM655411 WLQ655404:WLQ655411 WBU655404:WBU655411 VRY655404:VRY655411 VIC655404:VIC655411 UYG655404:UYG655411 UOK655404:UOK655411 UEO655404:UEO655411 TUS655404:TUS655411 TKW655404:TKW655411 TBA655404:TBA655411 SRE655404:SRE655411 SHI655404:SHI655411 RXM655404:RXM655411 RNQ655404:RNQ655411 RDU655404:RDU655411 QTY655404:QTY655411 QKC655404:QKC655411 QAG655404:QAG655411 PQK655404:PQK655411 PGO655404:PGO655411 OWS655404:OWS655411 OMW655404:OMW655411 ODA655404:ODA655411 NTE655404:NTE655411 NJI655404:NJI655411 MZM655404:MZM655411 MPQ655404:MPQ655411 MFU655404:MFU655411 LVY655404:LVY655411 LMC655404:LMC655411 LCG655404:LCG655411 KSK655404:KSK655411 KIO655404:KIO655411 JYS655404:JYS655411 JOW655404:JOW655411 JFA655404:JFA655411 IVE655404:IVE655411 ILI655404:ILI655411 IBM655404:IBM655411 HRQ655404:HRQ655411 HHU655404:HHU655411 GXY655404:GXY655411 GOC655404:GOC655411 GEG655404:GEG655411 FUK655404:FUK655411 FKO655404:FKO655411 FAS655404:FAS655411 EQW655404:EQW655411 EHA655404:EHA655411 DXE655404:DXE655411 DNI655404:DNI655411 DDM655404:DDM655411 CTQ655404:CTQ655411 CJU655404:CJU655411 BZY655404:BZY655411 BQC655404:BQC655411 BGG655404:BGG655411 AWK655404:AWK655411 AMO655404:AMO655411 ACS655404:ACS655411 SW655404:SW655411 JA655404:JA655411 E655404:E655411 WVM589868:WVM589875 WLQ589868:WLQ589875 WBU589868:WBU589875 VRY589868:VRY589875 VIC589868:VIC589875 UYG589868:UYG589875 UOK589868:UOK589875 UEO589868:UEO589875 TUS589868:TUS589875 TKW589868:TKW589875 TBA589868:TBA589875 SRE589868:SRE589875 SHI589868:SHI589875 RXM589868:RXM589875 RNQ589868:RNQ589875 RDU589868:RDU589875 QTY589868:QTY589875 QKC589868:QKC589875 QAG589868:QAG589875 PQK589868:PQK589875 PGO589868:PGO589875 OWS589868:OWS589875 OMW589868:OMW589875 ODA589868:ODA589875 NTE589868:NTE589875 NJI589868:NJI589875 MZM589868:MZM589875 MPQ589868:MPQ589875 MFU589868:MFU589875 LVY589868:LVY589875 LMC589868:LMC589875 LCG589868:LCG589875 KSK589868:KSK589875 KIO589868:KIO589875 JYS589868:JYS589875 JOW589868:JOW589875 JFA589868:JFA589875 IVE589868:IVE589875 ILI589868:ILI589875 IBM589868:IBM589875 HRQ589868:HRQ589875 HHU589868:HHU589875 GXY589868:GXY589875 GOC589868:GOC589875 GEG589868:GEG589875 FUK589868:FUK589875 FKO589868:FKO589875 FAS589868:FAS589875 EQW589868:EQW589875 EHA589868:EHA589875 DXE589868:DXE589875 DNI589868:DNI589875 DDM589868:DDM589875 CTQ589868:CTQ589875 CJU589868:CJU589875 BZY589868:BZY589875 BQC589868:BQC589875 BGG589868:BGG589875 AWK589868:AWK589875 AMO589868:AMO589875 ACS589868:ACS589875 SW589868:SW589875 JA589868:JA589875 E589868:E589875 WVM524332:WVM524339 WLQ524332:WLQ524339 WBU524332:WBU524339 VRY524332:VRY524339 VIC524332:VIC524339 UYG524332:UYG524339 UOK524332:UOK524339 UEO524332:UEO524339 TUS524332:TUS524339 TKW524332:TKW524339 TBA524332:TBA524339 SRE524332:SRE524339 SHI524332:SHI524339 RXM524332:RXM524339 RNQ524332:RNQ524339 RDU524332:RDU524339 QTY524332:QTY524339 QKC524332:QKC524339 QAG524332:QAG524339 PQK524332:PQK524339 PGO524332:PGO524339 OWS524332:OWS524339 OMW524332:OMW524339 ODA524332:ODA524339 NTE524332:NTE524339 NJI524332:NJI524339 MZM524332:MZM524339 MPQ524332:MPQ524339 MFU524332:MFU524339 LVY524332:LVY524339 LMC524332:LMC524339 LCG524332:LCG524339 KSK524332:KSK524339 KIO524332:KIO524339 JYS524332:JYS524339 JOW524332:JOW524339 JFA524332:JFA524339 IVE524332:IVE524339 ILI524332:ILI524339 IBM524332:IBM524339 HRQ524332:HRQ524339 HHU524332:HHU524339 GXY524332:GXY524339 GOC524332:GOC524339 GEG524332:GEG524339 FUK524332:FUK524339 FKO524332:FKO524339 FAS524332:FAS524339 EQW524332:EQW524339 EHA524332:EHA524339 DXE524332:DXE524339 DNI524332:DNI524339 DDM524332:DDM524339 CTQ524332:CTQ524339 CJU524332:CJU524339 BZY524332:BZY524339 BQC524332:BQC524339 BGG524332:BGG524339 AWK524332:AWK524339 AMO524332:AMO524339 ACS524332:ACS524339 SW524332:SW524339 JA524332:JA524339 E524332:E524339 WVM458796:WVM458803 WLQ458796:WLQ458803 WBU458796:WBU458803 VRY458796:VRY458803 VIC458796:VIC458803 UYG458796:UYG458803 UOK458796:UOK458803 UEO458796:UEO458803 TUS458796:TUS458803 TKW458796:TKW458803 TBA458796:TBA458803 SRE458796:SRE458803 SHI458796:SHI458803 RXM458796:RXM458803 RNQ458796:RNQ458803 RDU458796:RDU458803 QTY458796:QTY458803 QKC458796:QKC458803 QAG458796:QAG458803 PQK458796:PQK458803 PGO458796:PGO458803 OWS458796:OWS458803 OMW458796:OMW458803 ODA458796:ODA458803 NTE458796:NTE458803 NJI458796:NJI458803 MZM458796:MZM458803 MPQ458796:MPQ458803 MFU458796:MFU458803 LVY458796:LVY458803 LMC458796:LMC458803 LCG458796:LCG458803 KSK458796:KSK458803 KIO458796:KIO458803 JYS458796:JYS458803 JOW458796:JOW458803 JFA458796:JFA458803 IVE458796:IVE458803 ILI458796:ILI458803 IBM458796:IBM458803 HRQ458796:HRQ458803 HHU458796:HHU458803 GXY458796:GXY458803 GOC458796:GOC458803 GEG458796:GEG458803 FUK458796:FUK458803 FKO458796:FKO458803 FAS458796:FAS458803 EQW458796:EQW458803 EHA458796:EHA458803 DXE458796:DXE458803 DNI458796:DNI458803 DDM458796:DDM458803 CTQ458796:CTQ458803 CJU458796:CJU458803 BZY458796:BZY458803 BQC458796:BQC458803 BGG458796:BGG458803 AWK458796:AWK458803 AMO458796:AMO458803 ACS458796:ACS458803 SW458796:SW458803 JA458796:JA458803 E458796:E458803 WVM393260:WVM393267 WLQ393260:WLQ393267 WBU393260:WBU393267 VRY393260:VRY393267 VIC393260:VIC393267 UYG393260:UYG393267 UOK393260:UOK393267 UEO393260:UEO393267 TUS393260:TUS393267 TKW393260:TKW393267 TBA393260:TBA393267 SRE393260:SRE393267 SHI393260:SHI393267 RXM393260:RXM393267 RNQ393260:RNQ393267 RDU393260:RDU393267 QTY393260:QTY393267 QKC393260:QKC393267 QAG393260:QAG393267 PQK393260:PQK393267 PGO393260:PGO393267 OWS393260:OWS393267 OMW393260:OMW393267 ODA393260:ODA393267 NTE393260:NTE393267 NJI393260:NJI393267 MZM393260:MZM393267 MPQ393260:MPQ393267 MFU393260:MFU393267 LVY393260:LVY393267 LMC393260:LMC393267 LCG393260:LCG393267 KSK393260:KSK393267 KIO393260:KIO393267 JYS393260:JYS393267 JOW393260:JOW393267 JFA393260:JFA393267 IVE393260:IVE393267 ILI393260:ILI393267 IBM393260:IBM393267 HRQ393260:HRQ393267 HHU393260:HHU393267 GXY393260:GXY393267 GOC393260:GOC393267 GEG393260:GEG393267 FUK393260:FUK393267 FKO393260:FKO393267 FAS393260:FAS393267 EQW393260:EQW393267 EHA393260:EHA393267 DXE393260:DXE393267 DNI393260:DNI393267 DDM393260:DDM393267 CTQ393260:CTQ393267 CJU393260:CJU393267 BZY393260:BZY393267 BQC393260:BQC393267 BGG393260:BGG393267 AWK393260:AWK393267 AMO393260:AMO393267 ACS393260:ACS393267 SW393260:SW393267 JA393260:JA393267 E393260:E393267 WVM327724:WVM327731 WLQ327724:WLQ327731 WBU327724:WBU327731 VRY327724:VRY327731 VIC327724:VIC327731 UYG327724:UYG327731 UOK327724:UOK327731 UEO327724:UEO327731 TUS327724:TUS327731 TKW327724:TKW327731 TBA327724:TBA327731 SRE327724:SRE327731 SHI327724:SHI327731 RXM327724:RXM327731 RNQ327724:RNQ327731 RDU327724:RDU327731 QTY327724:QTY327731 QKC327724:QKC327731 QAG327724:QAG327731 PQK327724:PQK327731 PGO327724:PGO327731 OWS327724:OWS327731 OMW327724:OMW327731 ODA327724:ODA327731 NTE327724:NTE327731 NJI327724:NJI327731 MZM327724:MZM327731 MPQ327724:MPQ327731 MFU327724:MFU327731 LVY327724:LVY327731 LMC327724:LMC327731 LCG327724:LCG327731 KSK327724:KSK327731 KIO327724:KIO327731 JYS327724:JYS327731 JOW327724:JOW327731 JFA327724:JFA327731 IVE327724:IVE327731 ILI327724:ILI327731 IBM327724:IBM327731 HRQ327724:HRQ327731 HHU327724:HHU327731 GXY327724:GXY327731 GOC327724:GOC327731 GEG327724:GEG327731 FUK327724:FUK327731 FKO327724:FKO327731 FAS327724:FAS327731 EQW327724:EQW327731 EHA327724:EHA327731 DXE327724:DXE327731 DNI327724:DNI327731 DDM327724:DDM327731 CTQ327724:CTQ327731 CJU327724:CJU327731 BZY327724:BZY327731 BQC327724:BQC327731 BGG327724:BGG327731 AWK327724:AWK327731 AMO327724:AMO327731 ACS327724:ACS327731 SW327724:SW327731 JA327724:JA327731 E327724:E327731 WVM262188:WVM262195 WLQ262188:WLQ262195 WBU262188:WBU262195 VRY262188:VRY262195 VIC262188:VIC262195 UYG262188:UYG262195 UOK262188:UOK262195 UEO262188:UEO262195 TUS262188:TUS262195 TKW262188:TKW262195 TBA262188:TBA262195 SRE262188:SRE262195 SHI262188:SHI262195 RXM262188:RXM262195 RNQ262188:RNQ262195 RDU262188:RDU262195 QTY262188:QTY262195 QKC262188:QKC262195 QAG262188:QAG262195 PQK262188:PQK262195 PGO262188:PGO262195 OWS262188:OWS262195 OMW262188:OMW262195 ODA262188:ODA262195 NTE262188:NTE262195 NJI262188:NJI262195 MZM262188:MZM262195 MPQ262188:MPQ262195 MFU262188:MFU262195 LVY262188:LVY262195 LMC262188:LMC262195 LCG262188:LCG262195 KSK262188:KSK262195 KIO262188:KIO262195 JYS262188:JYS262195 JOW262188:JOW262195 JFA262188:JFA262195 IVE262188:IVE262195 ILI262188:ILI262195 IBM262188:IBM262195 HRQ262188:HRQ262195 HHU262188:HHU262195 GXY262188:GXY262195 GOC262188:GOC262195 GEG262188:GEG262195 FUK262188:FUK262195 FKO262188:FKO262195 FAS262188:FAS262195 EQW262188:EQW262195 EHA262188:EHA262195 DXE262188:DXE262195 DNI262188:DNI262195 DDM262188:DDM262195 CTQ262188:CTQ262195 CJU262188:CJU262195 BZY262188:BZY262195 BQC262188:BQC262195 BGG262188:BGG262195 AWK262188:AWK262195 AMO262188:AMO262195 ACS262188:ACS262195 SW262188:SW262195 JA262188:JA262195 E262188:E262195 WVM196652:WVM196659 WLQ196652:WLQ196659 WBU196652:WBU196659 VRY196652:VRY196659 VIC196652:VIC196659 UYG196652:UYG196659 UOK196652:UOK196659 UEO196652:UEO196659 TUS196652:TUS196659 TKW196652:TKW196659 TBA196652:TBA196659 SRE196652:SRE196659 SHI196652:SHI196659 RXM196652:RXM196659 RNQ196652:RNQ196659 RDU196652:RDU196659 QTY196652:QTY196659 QKC196652:QKC196659 QAG196652:QAG196659 PQK196652:PQK196659 PGO196652:PGO196659 OWS196652:OWS196659 OMW196652:OMW196659 ODA196652:ODA196659 NTE196652:NTE196659 NJI196652:NJI196659 MZM196652:MZM196659 MPQ196652:MPQ196659 MFU196652:MFU196659 LVY196652:LVY196659 LMC196652:LMC196659 LCG196652:LCG196659 KSK196652:KSK196659 KIO196652:KIO196659 JYS196652:JYS196659 JOW196652:JOW196659 JFA196652:JFA196659 IVE196652:IVE196659 ILI196652:ILI196659 IBM196652:IBM196659 HRQ196652:HRQ196659 HHU196652:HHU196659 GXY196652:GXY196659 GOC196652:GOC196659 GEG196652:GEG196659 FUK196652:FUK196659 FKO196652:FKO196659 FAS196652:FAS196659 EQW196652:EQW196659 EHA196652:EHA196659 DXE196652:DXE196659 DNI196652:DNI196659 DDM196652:DDM196659 CTQ196652:CTQ196659 CJU196652:CJU196659 BZY196652:BZY196659 BQC196652:BQC196659 BGG196652:BGG196659 AWK196652:AWK196659 AMO196652:AMO196659 ACS196652:ACS196659 SW196652:SW196659 JA196652:JA196659 E196652:E196659 WVM131116:WVM131123 WLQ131116:WLQ131123 WBU131116:WBU131123 VRY131116:VRY131123 VIC131116:VIC131123 UYG131116:UYG131123 UOK131116:UOK131123 UEO131116:UEO131123 TUS131116:TUS131123 TKW131116:TKW131123 TBA131116:TBA131123 SRE131116:SRE131123 SHI131116:SHI131123 RXM131116:RXM131123 RNQ131116:RNQ131123 RDU131116:RDU131123 QTY131116:QTY131123 QKC131116:QKC131123 QAG131116:QAG131123 PQK131116:PQK131123 PGO131116:PGO131123 OWS131116:OWS131123 OMW131116:OMW131123 ODA131116:ODA131123 NTE131116:NTE131123 NJI131116:NJI131123 MZM131116:MZM131123 MPQ131116:MPQ131123 MFU131116:MFU131123 LVY131116:LVY131123 LMC131116:LMC131123 LCG131116:LCG131123 KSK131116:KSK131123 KIO131116:KIO131123 JYS131116:JYS131123 JOW131116:JOW131123 JFA131116:JFA131123 IVE131116:IVE131123 ILI131116:ILI131123 IBM131116:IBM131123 HRQ131116:HRQ131123 HHU131116:HHU131123 GXY131116:GXY131123 GOC131116:GOC131123 GEG131116:GEG131123 FUK131116:FUK131123 FKO131116:FKO131123 FAS131116:FAS131123 EQW131116:EQW131123 EHA131116:EHA131123 DXE131116:DXE131123 DNI131116:DNI131123 DDM131116:DDM131123 CTQ131116:CTQ131123 CJU131116:CJU131123 BZY131116:BZY131123 BQC131116:BQC131123 BGG131116:BGG131123 AWK131116:AWK131123 AMO131116:AMO131123 ACS131116:ACS131123 SW131116:SW131123 JA131116:JA131123 E131116:E131123 WVM65580:WVM65587 WLQ65580:WLQ65587 WBU65580:WBU65587 VRY65580:VRY65587 VIC65580:VIC65587 UYG65580:UYG65587 UOK65580:UOK65587 UEO65580:UEO65587 TUS65580:TUS65587 TKW65580:TKW65587 TBA65580:TBA65587 SRE65580:SRE65587 SHI65580:SHI65587 RXM65580:RXM65587 RNQ65580:RNQ65587 RDU65580:RDU65587 QTY65580:QTY65587 QKC65580:QKC65587 QAG65580:QAG65587 PQK65580:PQK65587 PGO65580:PGO65587 OWS65580:OWS65587 OMW65580:OMW65587 ODA65580:ODA65587 NTE65580:NTE65587 NJI65580:NJI65587 MZM65580:MZM65587 MPQ65580:MPQ65587 MFU65580:MFU65587 LVY65580:LVY65587 LMC65580:LMC65587 LCG65580:LCG65587 KSK65580:KSK65587 KIO65580:KIO65587 JYS65580:JYS65587 JOW65580:JOW65587 JFA65580:JFA65587 IVE65580:IVE65587 ILI65580:ILI65587 IBM65580:IBM65587 HRQ65580:HRQ65587 HHU65580:HHU65587 GXY65580:GXY65587 GOC65580:GOC65587 GEG65580:GEG65587 FUK65580:FUK65587 FKO65580:FKO65587 FAS65580:FAS65587 EQW65580:EQW65587 EHA65580:EHA65587 DXE65580:DXE65587 DNI65580:DNI65587 DDM65580:DDM65587 CTQ65580:CTQ65587 CJU65580:CJU65587 BZY65580:BZY65587 BQC65580:BQC65587 BGG65580:BGG65587 AWK65580:AWK65587 AMO65580:AMO65587 ACS65580:ACS65587 SW65580:SW65587 JA65580:JA65587 E65580:E65587 WVM44:WVM51 WLQ44:WLQ51 WBU44:WBU51 VRY44:VRY51 VIC44:VIC51 UYG44:UYG51 UOK44:UOK51 UEO44:UEO51 TUS44:TUS51 TKW44:TKW51 TBA44:TBA51 SRE44:SRE51 SHI44:SHI51 RXM44:RXM51 RNQ44:RNQ51 RDU44:RDU51 QTY44:QTY51 QKC44:QKC51 QAG44:QAG51 PQK44:PQK51 PGO44:PGO51 OWS44:OWS51 OMW44:OMW51 ODA44:ODA51 NTE44:NTE51 NJI44:NJI51 MZM44:MZM51 MPQ44:MPQ51 MFU44:MFU51 LVY44:LVY51 LMC44:LMC51 LCG44:LCG51 KSK44:KSK51 KIO44:KIO51 JYS44:JYS51 JOW44:JOW51 JFA44:JFA51 IVE44:IVE51 ILI44:ILI51 IBM44:IBM51 HRQ44:HRQ51 HHU44:HHU51 GXY44:GXY51 GOC44:GOC51 GEG44:GEG51 FUK44:FUK51 FKO44:FKO51 FAS44:FAS51 EQW44:EQW51 EHA44:EHA51 DXE44:DXE51 DNI44:DNI51 DDM44:DDM51 CTQ44:CTQ51 CJU44:CJU51 BZY44:BZY51 BQC44:BQC51 BGG44:BGG51 AWK44:AWK51 AMO44:AMO51 ACS44:ACS51 SW44:SW51 JA44:JA51 E10:E21 E44:E50 WVM983050:WVM983082 WLQ983050:WLQ983082 WBU983050:WBU983082 VRY983050:VRY983082 VIC983050:VIC983082 UYG983050:UYG983082 UOK983050:UOK983082 UEO983050:UEO983082 TUS983050:TUS983082 TKW983050:TKW983082 TBA983050:TBA983082 SRE983050:SRE983082 SHI983050:SHI983082 RXM983050:RXM983082 RNQ983050:RNQ983082 RDU983050:RDU983082 QTY983050:QTY983082 QKC983050:QKC983082 QAG983050:QAG983082 PQK983050:PQK983082 PGO983050:PGO983082 OWS983050:OWS983082 OMW983050:OMW983082 ODA983050:ODA983082 NTE983050:NTE983082 NJI983050:NJI983082 MZM983050:MZM983082 MPQ983050:MPQ983082 MFU983050:MFU983082 LVY983050:LVY983082 LMC983050:LMC983082 LCG983050:LCG983082 KSK983050:KSK983082 KIO983050:KIO983082 JYS983050:JYS983082 JOW983050:JOW983082 JFA983050:JFA983082 IVE983050:IVE983082 ILI983050:ILI983082 IBM983050:IBM983082 HRQ983050:HRQ983082 HHU983050:HHU983082 GXY983050:GXY983082 GOC983050:GOC983082 GEG983050:GEG983082 FUK983050:FUK983082 FKO983050:FKO983082 FAS983050:FAS983082 EQW983050:EQW983082 EHA983050:EHA983082 DXE983050:DXE983082 DNI983050:DNI983082 DDM983050:DDM983082 CTQ983050:CTQ983082 CJU983050:CJU983082 BZY983050:BZY983082 BQC983050:BQC983082 BGG983050:BGG983082 AWK983050:AWK983082 AMO983050:AMO983082 ACS983050:ACS983082 SW983050:SW983082 JA983050:JA983082 E983050:E983082 WVM917514:WVM917546 WLQ917514:WLQ917546 WBU917514:WBU917546 VRY917514:VRY917546 VIC917514:VIC917546 UYG917514:UYG917546 UOK917514:UOK917546 UEO917514:UEO917546 TUS917514:TUS917546 TKW917514:TKW917546 TBA917514:TBA917546 SRE917514:SRE917546 SHI917514:SHI917546 RXM917514:RXM917546 RNQ917514:RNQ917546 RDU917514:RDU917546 QTY917514:QTY917546 QKC917514:QKC917546 QAG917514:QAG917546 PQK917514:PQK917546 PGO917514:PGO917546 OWS917514:OWS917546 OMW917514:OMW917546 ODA917514:ODA917546 NTE917514:NTE917546 NJI917514:NJI917546 MZM917514:MZM917546 MPQ917514:MPQ917546 MFU917514:MFU917546 LVY917514:LVY917546 LMC917514:LMC917546 LCG917514:LCG917546 KSK917514:KSK917546 KIO917514:KIO917546 JYS917514:JYS917546 JOW917514:JOW917546 JFA917514:JFA917546 IVE917514:IVE917546 ILI917514:ILI917546 IBM917514:IBM917546 HRQ917514:HRQ917546 HHU917514:HHU917546 GXY917514:GXY917546 GOC917514:GOC917546 GEG917514:GEG917546 FUK917514:FUK917546 FKO917514:FKO917546 FAS917514:FAS917546 EQW917514:EQW917546 EHA917514:EHA917546 DXE917514:DXE917546 DNI917514:DNI917546 DDM917514:DDM917546 CTQ917514:CTQ917546 CJU917514:CJU917546 BZY917514:BZY917546 BQC917514:BQC917546 BGG917514:BGG917546 AWK917514:AWK917546 AMO917514:AMO917546 ACS917514:ACS917546 SW917514:SW917546 JA917514:JA917546 E917514:E917546 WVM851978:WVM852010 WLQ851978:WLQ852010 WBU851978:WBU852010 VRY851978:VRY852010 VIC851978:VIC852010 UYG851978:UYG852010 UOK851978:UOK852010 UEO851978:UEO852010 TUS851978:TUS852010 TKW851978:TKW852010 TBA851978:TBA852010 SRE851978:SRE852010 SHI851978:SHI852010 RXM851978:RXM852010 RNQ851978:RNQ852010 RDU851978:RDU852010 QTY851978:QTY852010 QKC851978:QKC852010 QAG851978:QAG852010 PQK851978:PQK852010 PGO851978:PGO852010 OWS851978:OWS852010 OMW851978:OMW852010 ODA851978:ODA852010 NTE851978:NTE852010 NJI851978:NJI852010 MZM851978:MZM852010 MPQ851978:MPQ852010 MFU851978:MFU852010 LVY851978:LVY852010 LMC851978:LMC852010 LCG851978:LCG852010 KSK851978:KSK852010 KIO851978:KIO852010 JYS851978:JYS852010 JOW851978:JOW852010 JFA851978:JFA852010 IVE851978:IVE852010 ILI851978:ILI852010 IBM851978:IBM852010 HRQ851978:HRQ852010 HHU851978:HHU852010 GXY851978:GXY852010 GOC851978:GOC852010 GEG851978:GEG852010 FUK851978:FUK852010 FKO851978:FKO852010 FAS851978:FAS852010 EQW851978:EQW852010 EHA851978:EHA852010 DXE851978:DXE852010 DNI851978:DNI852010 DDM851978:DDM852010 CTQ851978:CTQ852010 CJU851978:CJU852010 BZY851978:BZY852010 BQC851978:BQC852010 BGG851978:BGG852010 AWK851978:AWK852010 AMO851978:AMO852010 ACS851978:ACS852010 SW851978:SW852010 JA851978:JA852010 E851978:E852010 WVM786442:WVM786474 WLQ786442:WLQ786474 WBU786442:WBU786474 VRY786442:VRY786474 VIC786442:VIC786474 UYG786442:UYG786474 UOK786442:UOK786474 UEO786442:UEO786474 TUS786442:TUS786474 TKW786442:TKW786474 TBA786442:TBA786474 SRE786442:SRE786474 SHI786442:SHI786474 RXM786442:RXM786474 RNQ786442:RNQ786474 RDU786442:RDU786474 QTY786442:QTY786474 QKC786442:QKC786474 QAG786442:QAG786474 PQK786442:PQK786474 PGO786442:PGO786474 OWS786442:OWS786474 OMW786442:OMW786474 ODA786442:ODA786474 NTE786442:NTE786474 NJI786442:NJI786474 MZM786442:MZM786474 MPQ786442:MPQ786474 MFU786442:MFU786474 LVY786442:LVY786474 LMC786442:LMC786474 LCG786442:LCG786474 KSK786442:KSK786474 KIO786442:KIO786474 JYS786442:JYS786474 JOW786442:JOW786474 JFA786442:JFA786474 IVE786442:IVE786474 ILI786442:ILI786474 IBM786442:IBM786474 HRQ786442:HRQ786474 HHU786442:HHU786474 GXY786442:GXY786474 GOC786442:GOC786474 GEG786442:GEG786474 FUK786442:FUK786474 FKO786442:FKO786474 FAS786442:FAS786474 EQW786442:EQW786474 EHA786442:EHA786474 DXE786442:DXE786474 DNI786442:DNI786474 DDM786442:DDM786474 CTQ786442:CTQ786474 CJU786442:CJU786474 BZY786442:BZY786474 BQC786442:BQC786474 BGG786442:BGG786474 AWK786442:AWK786474 AMO786442:AMO786474 ACS786442:ACS786474 SW786442:SW786474 JA786442:JA786474 E786442:E786474 WVM720906:WVM720938 WLQ720906:WLQ720938 WBU720906:WBU720938 VRY720906:VRY720938 VIC720906:VIC720938 UYG720906:UYG720938 UOK720906:UOK720938 UEO720906:UEO720938 TUS720906:TUS720938 TKW720906:TKW720938 TBA720906:TBA720938 SRE720906:SRE720938 SHI720906:SHI720938 RXM720906:RXM720938 RNQ720906:RNQ720938 RDU720906:RDU720938 QTY720906:QTY720938 QKC720906:QKC720938 QAG720906:QAG720938 PQK720906:PQK720938 PGO720906:PGO720938 OWS720906:OWS720938 OMW720906:OMW720938 ODA720906:ODA720938 NTE720906:NTE720938 NJI720906:NJI720938 MZM720906:MZM720938 MPQ720906:MPQ720938 MFU720906:MFU720938 LVY720906:LVY720938 LMC720906:LMC720938 LCG720906:LCG720938 KSK720906:KSK720938 KIO720906:KIO720938 JYS720906:JYS720938 JOW720906:JOW720938 JFA720906:JFA720938 IVE720906:IVE720938 ILI720906:ILI720938 IBM720906:IBM720938 HRQ720906:HRQ720938 HHU720906:HHU720938 GXY720906:GXY720938 GOC720906:GOC720938 GEG720906:GEG720938 FUK720906:FUK720938 FKO720906:FKO720938 FAS720906:FAS720938 EQW720906:EQW720938 EHA720906:EHA720938 DXE720906:DXE720938 DNI720906:DNI720938 DDM720906:DDM720938 CTQ720906:CTQ720938 CJU720906:CJU720938 BZY720906:BZY720938 BQC720906:BQC720938 BGG720906:BGG720938 AWK720906:AWK720938 AMO720906:AMO720938 ACS720906:ACS720938 SW720906:SW720938 JA720906:JA720938 E720906:E720938 WVM655370:WVM655402 WLQ655370:WLQ655402 WBU655370:WBU655402 VRY655370:VRY655402 VIC655370:VIC655402 UYG655370:UYG655402 UOK655370:UOK655402 UEO655370:UEO655402 TUS655370:TUS655402 TKW655370:TKW655402 TBA655370:TBA655402 SRE655370:SRE655402 SHI655370:SHI655402 RXM655370:RXM655402 RNQ655370:RNQ655402 RDU655370:RDU655402 QTY655370:QTY655402 QKC655370:QKC655402 QAG655370:QAG655402 PQK655370:PQK655402 PGO655370:PGO655402 OWS655370:OWS655402 OMW655370:OMW655402 ODA655370:ODA655402 NTE655370:NTE655402 NJI655370:NJI655402 MZM655370:MZM655402 MPQ655370:MPQ655402 MFU655370:MFU655402 LVY655370:LVY655402 LMC655370:LMC655402 LCG655370:LCG655402 KSK655370:KSK655402 KIO655370:KIO655402 JYS655370:JYS655402 JOW655370:JOW655402 JFA655370:JFA655402 IVE655370:IVE655402 ILI655370:ILI655402 IBM655370:IBM655402 HRQ655370:HRQ655402 HHU655370:HHU655402 GXY655370:GXY655402 GOC655370:GOC655402 GEG655370:GEG655402 FUK655370:FUK655402 FKO655370:FKO655402 FAS655370:FAS655402 EQW655370:EQW655402 EHA655370:EHA655402 DXE655370:DXE655402 DNI655370:DNI655402 DDM655370:DDM655402 CTQ655370:CTQ655402 CJU655370:CJU655402 BZY655370:BZY655402 BQC655370:BQC655402 BGG655370:BGG655402 AWK655370:AWK655402 AMO655370:AMO655402 ACS655370:ACS655402 SW655370:SW655402 JA655370:JA655402 E655370:E655402 WVM589834:WVM589866 WLQ589834:WLQ589866 WBU589834:WBU589866 VRY589834:VRY589866 VIC589834:VIC589866 UYG589834:UYG589866 UOK589834:UOK589866 UEO589834:UEO589866 TUS589834:TUS589866 TKW589834:TKW589866 TBA589834:TBA589866 SRE589834:SRE589866 SHI589834:SHI589866 RXM589834:RXM589866 RNQ589834:RNQ589866 RDU589834:RDU589866 QTY589834:QTY589866 QKC589834:QKC589866 QAG589834:QAG589866 PQK589834:PQK589866 PGO589834:PGO589866 OWS589834:OWS589866 OMW589834:OMW589866 ODA589834:ODA589866 NTE589834:NTE589866 NJI589834:NJI589866 MZM589834:MZM589866 MPQ589834:MPQ589866 MFU589834:MFU589866 LVY589834:LVY589866 LMC589834:LMC589866 LCG589834:LCG589866 KSK589834:KSK589866 KIO589834:KIO589866 JYS589834:JYS589866 JOW589834:JOW589866 JFA589834:JFA589866 IVE589834:IVE589866 ILI589834:ILI589866 IBM589834:IBM589866 HRQ589834:HRQ589866 HHU589834:HHU589866 GXY589834:GXY589866 GOC589834:GOC589866 GEG589834:GEG589866 FUK589834:FUK589866 FKO589834:FKO589866 FAS589834:FAS589866 EQW589834:EQW589866 EHA589834:EHA589866 DXE589834:DXE589866 DNI589834:DNI589866 DDM589834:DDM589866 CTQ589834:CTQ589866 CJU589834:CJU589866 BZY589834:BZY589866 BQC589834:BQC589866 BGG589834:BGG589866 AWK589834:AWK589866 AMO589834:AMO589866 ACS589834:ACS589866 SW589834:SW589866 JA589834:JA589866 E589834:E589866 WVM524298:WVM524330 WLQ524298:WLQ524330 WBU524298:WBU524330 VRY524298:VRY524330 VIC524298:VIC524330 UYG524298:UYG524330 UOK524298:UOK524330 UEO524298:UEO524330 TUS524298:TUS524330 TKW524298:TKW524330 TBA524298:TBA524330 SRE524298:SRE524330 SHI524298:SHI524330 RXM524298:RXM524330 RNQ524298:RNQ524330 RDU524298:RDU524330 QTY524298:QTY524330 QKC524298:QKC524330 QAG524298:QAG524330 PQK524298:PQK524330 PGO524298:PGO524330 OWS524298:OWS524330 OMW524298:OMW524330 ODA524298:ODA524330 NTE524298:NTE524330 NJI524298:NJI524330 MZM524298:MZM524330 MPQ524298:MPQ524330 MFU524298:MFU524330 LVY524298:LVY524330 LMC524298:LMC524330 LCG524298:LCG524330 KSK524298:KSK524330 KIO524298:KIO524330 JYS524298:JYS524330 JOW524298:JOW524330 JFA524298:JFA524330 IVE524298:IVE524330 ILI524298:ILI524330 IBM524298:IBM524330 HRQ524298:HRQ524330 HHU524298:HHU524330 GXY524298:GXY524330 GOC524298:GOC524330 GEG524298:GEG524330 FUK524298:FUK524330 FKO524298:FKO524330 FAS524298:FAS524330 EQW524298:EQW524330 EHA524298:EHA524330 DXE524298:DXE524330 DNI524298:DNI524330 DDM524298:DDM524330 CTQ524298:CTQ524330 CJU524298:CJU524330 BZY524298:BZY524330 BQC524298:BQC524330 BGG524298:BGG524330 AWK524298:AWK524330 AMO524298:AMO524330 ACS524298:ACS524330 SW524298:SW524330 JA524298:JA524330 E524298:E524330 WVM458762:WVM458794 WLQ458762:WLQ458794 WBU458762:WBU458794 VRY458762:VRY458794 VIC458762:VIC458794 UYG458762:UYG458794 UOK458762:UOK458794 UEO458762:UEO458794 TUS458762:TUS458794 TKW458762:TKW458794 TBA458762:TBA458794 SRE458762:SRE458794 SHI458762:SHI458794 RXM458762:RXM458794 RNQ458762:RNQ458794 RDU458762:RDU458794 QTY458762:QTY458794 QKC458762:QKC458794 QAG458762:QAG458794 PQK458762:PQK458794 PGO458762:PGO458794 OWS458762:OWS458794 OMW458762:OMW458794 ODA458762:ODA458794 NTE458762:NTE458794 NJI458762:NJI458794 MZM458762:MZM458794 MPQ458762:MPQ458794 MFU458762:MFU458794 LVY458762:LVY458794 LMC458762:LMC458794 LCG458762:LCG458794 KSK458762:KSK458794 KIO458762:KIO458794 JYS458762:JYS458794 JOW458762:JOW458794 JFA458762:JFA458794 IVE458762:IVE458794 ILI458762:ILI458794 IBM458762:IBM458794 HRQ458762:HRQ458794 HHU458762:HHU458794 GXY458762:GXY458794 GOC458762:GOC458794 GEG458762:GEG458794 FUK458762:FUK458794 FKO458762:FKO458794 FAS458762:FAS458794 EQW458762:EQW458794 EHA458762:EHA458794 DXE458762:DXE458794 DNI458762:DNI458794 DDM458762:DDM458794 CTQ458762:CTQ458794 CJU458762:CJU458794 BZY458762:BZY458794 BQC458762:BQC458794 BGG458762:BGG458794 AWK458762:AWK458794 AMO458762:AMO458794 ACS458762:ACS458794 SW458762:SW458794 JA458762:JA458794 E458762:E458794 WVM393226:WVM393258 WLQ393226:WLQ393258 WBU393226:WBU393258 VRY393226:VRY393258 VIC393226:VIC393258 UYG393226:UYG393258 UOK393226:UOK393258 UEO393226:UEO393258 TUS393226:TUS393258 TKW393226:TKW393258 TBA393226:TBA393258 SRE393226:SRE393258 SHI393226:SHI393258 RXM393226:RXM393258 RNQ393226:RNQ393258 RDU393226:RDU393258 QTY393226:QTY393258 QKC393226:QKC393258 QAG393226:QAG393258 PQK393226:PQK393258 PGO393226:PGO393258 OWS393226:OWS393258 OMW393226:OMW393258 ODA393226:ODA393258 NTE393226:NTE393258 NJI393226:NJI393258 MZM393226:MZM393258 MPQ393226:MPQ393258 MFU393226:MFU393258 LVY393226:LVY393258 LMC393226:LMC393258 LCG393226:LCG393258 KSK393226:KSK393258 KIO393226:KIO393258 JYS393226:JYS393258 JOW393226:JOW393258 JFA393226:JFA393258 IVE393226:IVE393258 ILI393226:ILI393258 IBM393226:IBM393258 HRQ393226:HRQ393258 HHU393226:HHU393258 GXY393226:GXY393258 GOC393226:GOC393258 GEG393226:GEG393258 FUK393226:FUK393258 FKO393226:FKO393258 FAS393226:FAS393258 EQW393226:EQW393258 EHA393226:EHA393258 DXE393226:DXE393258 DNI393226:DNI393258 DDM393226:DDM393258 CTQ393226:CTQ393258 CJU393226:CJU393258 BZY393226:BZY393258 BQC393226:BQC393258 BGG393226:BGG393258 AWK393226:AWK393258 AMO393226:AMO393258 ACS393226:ACS393258 SW393226:SW393258 JA393226:JA393258 E393226:E393258 WVM327690:WVM327722 WLQ327690:WLQ327722 WBU327690:WBU327722 VRY327690:VRY327722 VIC327690:VIC327722 UYG327690:UYG327722 UOK327690:UOK327722 UEO327690:UEO327722 TUS327690:TUS327722 TKW327690:TKW327722 TBA327690:TBA327722 SRE327690:SRE327722 SHI327690:SHI327722 RXM327690:RXM327722 RNQ327690:RNQ327722 RDU327690:RDU327722 QTY327690:QTY327722 QKC327690:QKC327722 QAG327690:QAG327722 PQK327690:PQK327722 PGO327690:PGO327722 OWS327690:OWS327722 OMW327690:OMW327722 ODA327690:ODA327722 NTE327690:NTE327722 NJI327690:NJI327722 MZM327690:MZM327722 MPQ327690:MPQ327722 MFU327690:MFU327722 LVY327690:LVY327722 LMC327690:LMC327722 LCG327690:LCG327722 KSK327690:KSK327722 KIO327690:KIO327722 JYS327690:JYS327722 JOW327690:JOW327722 JFA327690:JFA327722 IVE327690:IVE327722 ILI327690:ILI327722 IBM327690:IBM327722 HRQ327690:HRQ327722 HHU327690:HHU327722 GXY327690:GXY327722 GOC327690:GOC327722 GEG327690:GEG327722 FUK327690:FUK327722 FKO327690:FKO327722 FAS327690:FAS327722 EQW327690:EQW327722 EHA327690:EHA327722 DXE327690:DXE327722 DNI327690:DNI327722 DDM327690:DDM327722 CTQ327690:CTQ327722 CJU327690:CJU327722 BZY327690:BZY327722 BQC327690:BQC327722 BGG327690:BGG327722 AWK327690:AWK327722 AMO327690:AMO327722 ACS327690:ACS327722 SW327690:SW327722 JA327690:JA327722 E327690:E327722 WVM262154:WVM262186 WLQ262154:WLQ262186 WBU262154:WBU262186 VRY262154:VRY262186 VIC262154:VIC262186 UYG262154:UYG262186 UOK262154:UOK262186 UEO262154:UEO262186 TUS262154:TUS262186 TKW262154:TKW262186 TBA262154:TBA262186 SRE262154:SRE262186 SHI262154:SHI262186 RXM262154:RXM262186 RNQ262154:RNQ262186 RDU262154:RDU262186 QTY262154:QTY262186 QKC262154:QKC262186 QAG262154:QAG262186 PQK262154:PQK262186 PGO262154:PGO262186 OWS262154:OWS262186 OMW262154:OMW262186 ODA262154:ODA262186 NTE262154:NTE262186 NJI262154:NJI262186 MZM262154:MZM262186 MPQ262154:MPQ262186 MFU262154:MFU262186 LVY262154:LVY262186 LMC262154:LMC262186 LCG262154:LCG262186 KSK262154:KSK262186 KIO262154:KIO262186 JYS262154:JYS262186 JOW262154:JOW262186 JFA262154:JFA262186 IVE262154:IVE262186 ILI262154:ILI262186 IBM262154:IBM262186 HRQ262154:HRQ262186 HHU262154:HHU262186 GXY262154:GXY262186 GOC262154:GOC262186 GEG262154:GEG262186 FUK262154:FUK262186 FKO262154:FKO262186 FAS262154:FAS262186 EQW262154:EQW262186 EHA262154:EHA262186 DXE262154:DXE262186 DNI262154:DNI262186 DDM262154:DDM262186 CTQ262154:CTQ262186 CJU262154:CJU262186 BZY262154:BZY262186 BQC262154:BQC262186 BGG262154:BGG262186 AWK262154:AWK262186 AMO262154:AMO262186 ACS262154:ACS262186 SW262154:SW262186 JA262154:JA262186 E262154:E262186 WVM196618:WVM196650 WLQ196618:WLQ196650 WBU196618:WBU196650 VRY196618:VRY196650 VIC196618:VIC196650 UYG196618:UYG196650 UOK196618:UOK196650 UEO196618:UEO196650 TUS196618:TUS196650 TKW196618:TKW196650 TBA196618:TBA196650 SRE196618:SRE196650 SHI196618:SHI196650 RXM196618:RXM196650 RNQ196618:RNQ196650 RDU196618:RDU196650 QTY196618:QTY196650 QKC196618:QKC196650 QAG196618:QAG196650 PQK196618:PQK196650 PGO196618:PGO196650 OWS196618:OWS196650 OMW196618:OMW196650 ODA196618:ODA196650 NTE196618:NTE196650 NJI196618:NJI196650 MZM196618:MZM196650 MPQ196618:MPQ196650 MFU196618:MFU196650 LVY196618:LVY196650 LMC196618:LMC196650 LCG196618:LCG196650 KSK196618:KSK196650 KIO196618:KIO196650 JYS196618:JYS196650 JOW196618:JOW196650 JFA196618:JFA196650 IVE196618:IVE196650 ILI196618:ILI196650 IBM196618:IBM196650 HRQ196618:HRQ196650 HHU196618:HHU196650 GXY196618:GXY196650 GOC196618:GOC196650 GEG196618:GEG196650 FUK196618:FUK196650 FKO196618:FKO196650 FAS196618:FAS196650 EQW196618:EQW196650 EHA196618:EHA196650 DXE196618:DXE196650 DNI196618:DNI196650 DDM196618:DDM196650 CTQ196618:CTQ196650 CJU196618:CJU196650 BZY196618:BZY196650 BQC196618:BQC196650 BGG196618:BGG196650 AWK196618:AWK196650 AMO196618:AMO196650 ACS196618:ACS196650 SW196618:SW196650 JA196618:JA196650 E196618:E196650 WVM131082:WVM131114 WLQ131082:WLQ131114 WBU131082:WBU131114 VRY131082:VRY131114 VIC131082:VIC131114 UYG131082:UYG131114 UOK131082:UOK131114 UEO131082:UEO131114 TUS131082:TUS131114 TKW131082:TKW131114 TBA131082:TBA131114 SRE131082:SRE131114 SHI131082:SHI131114 RXM131082:RXM131114 RNQ131082:RNQ131114 RDU131082:RDU131114 QTY131082:QTY131114 QKC131082:QKC131114 QAG131082:QAG131114 PQK131082:PQK131114 PGO131082:PGO131114 OWS131082:OWS131114 OMW131082:OMW131114 ODA131082:ODA131114 NTE131082:NTE131114 NJI131082:NJI131114 MZM131082:MZM131114 MPQ131082:MPQ131114 MFU131082:MFU131114 LVY131082:LVY131114 LMC131082:LMC131114 LCG131082:LCG131114 KSK131082:KSK131114 KIO131082:KIO131114 JYS131082:JYS131114 JOW131082:JOW131114 JFA131082:JFA131114 IVE131082:IVE131114 ILI131082:ILI131114 IBM131082:IBM131114 HRQ131082:HRQ131114 HHU131082:HHU131114 GXY131082:GXY131114 GOC131082:GOC131114 GEG131082:GEG131114 FUK131082:FUK131114 FKO131082:FKO131114 FAS131082:FAS131114 EQW131082:EQW131114 EHA131082:EHA131114 DXE131082:DXE131114 DNI131082:DNI131114 DDM131082:DDM131114 CTQ131082:CTQ131114 CJU131082:CJU131114 BZY131082:BZY131114 BQC131082:BQC131114 BGG131082:BGG131114 AWK131082:AWK131114 AMO131082:AMO131114 ACS131082:ACS131114 SW131082:SW131114 JA131082:JA131114 E131082:E131114 WVM65546:WVM65578 WLQ65546:WLQ65578 WBU65546:WBU65578 VRY65546:VRY65578 VIC65546:VIC65578 UYG65546:UYG65578 UOK65546:UOK65578 UEO65546:UEO65578 TUS65546:TUS65578 TKW65546:TKW65578 TBA65546:TBA65578 SRE65546:SRE65578 SHI65546:SHI65578 RXM65546:RXM65578 RNQ65546:RNQ65578 RDU65546:RDU65578 QTY65546:QTY65578 QKC65546:QKC65578 QAG65546:QAG65578 PQK65546:PQK65578 PGO65546:PGO65578 OWS65546:OWS65578 OMW65546:OMW65578 ODA65546:ODA65578 NTE65546:NTE65578 NJI65546:NJI65578 MZM65546:MZM65578 MPQ65546:MPQ65578 MFU65546:MFU65578 LVY65546:LVY65578 LMC65546:LMC65578 LCG65546:LCG65578 KSK65546:KSK65578 KIO65546:KIO65578 JYS65546:JYS65578 JOW65546:JOW65578 JFA65546:JFA65578 IVE65546:IVE65578 ILI65546:ILI65578 IBM65546:IBM65578 HRQ65546:HRQ65578 HHU65546:HHU65578 GXY65546:GXY65578 GOC65546:GOC65578 GEG65546:GEG65578 FUK65546:FUK65578 FKO65546:FKO65578 FAS65546:FAS65578 EQW65546:EQW65578 EHA65546:EHA65578 DXE65546:DXE65578 DNI65546:DNI65578 DDM65546:DDM65578 CTQ65546:CTQ65578 CJU65546:CJU65578 BZY65546:BZY65578 BQC65546:BQC65578 BGG65546:BGG65578 AWK65546:AWK65578 AMO65546:AMO65578 ACS65546:ACS65578 SW65546:SW65578 JA65546:JA65578 E65546:E65578 WVM10:WVM42 WLQ10:WLQ42 WBU10:WBU42 VRY10:VRY42 VIC10:VIC42 UYG10:UYG42 UOK10:UOK42 UEO10:UEO42 TUS10:TUS42 TKW10:TKW42 TBA10:TBA42 SRE10:SRE42 SHI10:SHI42 RXM10:RXM42 RNQ10:RNQ42 RDU10:RDU42 QTY10:QTY42 QKC10:QKC42 QAG10:QAG42 PQK10:PQK42 PGO10:PGO42 OWS10:OWS42 OMW10:OMW42 ODA10:ODA42 NTE10:NTE42 NJI10:NJI42 MZM10:MZM42 MPQ10:MPQ42 MFU10:MFU42 LVY10:LVY42 LMC10:LMC42 LCG10:LCG42 KSK10:KSK42 KIO10:KIO42 JYS10:JYS42 JOW10:JOW42 JFA10:JFA42 IVE10:IVE42 ILI10:ILI42 IBM10:IBM42 HRQ10:HRQ42 HHU10:HHU42 GXY10:GXY42 GOC10:GOC42 GEG10:GEG42 FUK10:FUK42 FKO10:FKO42 FAS10:FAS42 EQW10:EQW42 EHA10:EHA42 DXE10:DXE42 DNI10:DNI42 DDM10:DDM42 CTQ10:CTQ42 CJU10:CJU42 BZY10:BZY42 BQC10:BQC42 BGG10:BGG42 AWK10:AWK42 AMO10:AMO42 ACS10:ACS42 SW10:SW42 JA10:JA42">
      <formula1>"1, 2, 3"</formula1>
    </dataValidation>
  </dataValidations>
  <pageMargins left="1" right="0.25" top="1.25" bottom="0.5" header="0.5" footer="0.25"/>
  <pageSetup scale="60" orientation="portrait" r:id="rId1"/>
  <headerFooter scaleWithDoc="0" alignWithMargins="0">
    <oddHeader>&amp;R&amp;"Times New Roman,Regular"PacifiCorp Docket UE-100749
Exhibit No. ___ (MDF-2)
Page &amp;P of &amp;N
Revised 12/6/10</oddHeader>
  </headerFooter>
  <drawing r:id="rId2"/>
</worksheet>
</file>

<file path=xl/worksheets/sheet57.xml><?xml version="1.0" encoding="utf-8"?>
<worksheet xmlns="http://schemas.openxmlformats.org/spreadsheetml/2006/main" xmlns:r="http://schemas.openxmlformats.org/officeDocument/2006/relationships">
  <dimension ref="B1:K78"/>
  <sheetViews>
    <sheetView tabSelected="1" zoomScaleNormal="100" workbookViewId="0">
      <selection activeCell="I6" sqref="I6"/>
    </sheetView>
  </sheetViews>
  <sheetFormatPr defaultColWidth="9.140625" defaultRowHeight="12.75"/>
  <cols>
    <col min="1" max="1" width="2" style="78" customWidth="1"/>
    <col min="2" max="2" width="36" style="78" customWidth="1"/>
    <col min="3" max="3" width="2" style="78" customWidth="1"/>
    <col min="4" max="4" width="11.28515625" style="78" bestFit="1" customWidth="1"/>
    <col min="5" max="5" width="9.5703125" style="78" customWidth="1"/>
    <col min="6" max="6" width="15.140625" style="78" customWidth="1"/>
    <col min="7" max="7" width="11.28515625" style="78" customWidth="1"/>
    <col min="8" max="8" width="11.5703125" style="78" customWidth="1"/>
    <col min="9" max="9" width="14.5703125" style="78" customWidth="1"/>
    <col min="10" max="10" width="9.7109375" style="78" customWidth="1"/>
    <col min="11" max="11" width="10.28515625" style="78" bestFit="1" customWidth="1"/>
    <col min="12" max="16384" width="9.140625" style="78"/>
  </cols>
  <sheetData>
    <row r="1" spans="2:11">
      <c r="B1" s="78" t="s">
        <v>134</v>
      </c>
      <c r="J1" s="86"/>
    </row>
    <row r="2" spans="2:11">
      <c r="B2" s="78" t="s">
        <v>578</v>
      </c>
    </row>
    <row r="3" spans="2:11">
      <c r="B3" s="78" t="s">
        <v>945</v>
      </c>
    </row>
    <row r="4" spans="2:11">
      <c r="F4" s="80"/>
      <c r="G4" s="80"/>
    </row>
    <row r="5" spans="2:11">
      <c r="F5" s="80"/>
      <c r="G5" s="80"/>
    </row>
    <row r="6" spans="2:11">
      <c r="B6" s="82"/>
      <c r="C6" s="82"/>
      <c r="D6" s="80"/>
      <c r="E6" s="80"/>
      <c r="F6" s="80" t="s">
        <v>268</v>
      </c>
      <c r="G6" s="80"/>
      <c r="I6" s="78" t="s">
        <v>437</v>
      </c>
    </row>
    <row r="7" spans="2:11">
      <c r="D7" s="80" t="s">
        <v>270</v>
      </c>
      <c r="E7" s="80" t="s">
        <v>271</v>
      </c>
      <c r="F7" s="80" t="s">
        <v>272</v>
      </c>
      <c r="G7" s="80" t="s">
        <v>273</v>
      </c>
      <c r="H7" s="78" t="s">
        <v>274</v>
      </c>
      <c r="I7" s="78" t="s">
        <v>275</v>
      </c>
      <c r="J7" s="78" t="s">
        <v>276</v>
      </c>
    </row>
    <row r="8" spans="2:11">
      <c r="B8" s="78" t="s">
        <v>380</v>
      </c>
      <c r="D8" s="80"/>
      <c r="E8" s="80"/>
      <c r="F8" s="80"/>
      <c r="G8" s="80"/>
    </row>
    <row r="9" spans="2:11">
      <c r="B9" s="78" t="s">
        <v>727</v>
      </c>
      <c r="C9" s="80"/>
      <c r="D9" s="80">
        <v>407</v>
      </c>
      <c r="E9" s="80">
        <v>3</v>
      </c>
      <c r="F9" s="84">
        <v>-3479961.1199999992</v>
      </c>
      <c r="G9" s="80" t="s">
        <v>386</v>
      </c>
      <c r="H9" s="91">
        <v>0.220870814871235</v>
      </c>
      <c r="I9" s="84">
        <f>+H9*F9</f>
        <v>-768621.8482946154</v>
      </c>
      <c r="J9" s="80" t="s">
        <v>728</v>
      </c>
    </row>
    <row r="10" spans="2:11">
      <c r="B10" s="78" t="s">
        <v>729</v>
      </c>
      <c r="C10" s="80"/>
      <c r="D10" s="80">
        <v>407</v>
      </c>
      <c r="E10" s="80">
        <v>3</v>
      </c>
      <c r="F10" s="84">
        <v>2654641.6666666674</v>
      </c>
      <c r="G10" s="80" t="s">
        <v>386</v>
      </c>
      <c r="H10" s="91">
        <v>0.220870814871235</v>
      </c>
      <c r="I10" s="84">
        <f>+H10*F10</f>
        <v>586332.86810780026</v>
      </c>
      <c r="J10" s="80" t="s">
        <v>730</v>
      </c>
    </row>
    <row r="11" spans="2:11">
      <c r="D11" s="80"/>
      <c r="E11" s="80"/>
      <c r="G11" s="80"/>
      <c r="H11" s="87"/>
      <c r="I11" s="81"/>
      <c r="J11" s="94"/>
      <c r="K11" s="83"/>
    </row>
    <row r="12" spans="2:11">
      <c r="D12" s="106"/>
      <c r="E12" s="80"/>
      <c r="F12" s="85"/>
      <c r="G12" s="80"/>
      <c r="H12" s="87"/>
      <c r="I12" s="81"/>
      <c r="J12" s="94"/>
      <c r="K12" s="79"/>
    </row>
    <row r="13" spans="2:11">
      <c r="B13" s="78" t="s">
        <v>731</v>
      </c>
      <c r="D13" s="106"/>
      <c r="E13" s="80"/>
      <c r="F13" s="85"/>
      <c r="G13" s="80"/>
      <c r="H13" s="87"/>
      <c r="I13" s="81"/>
      <c r="J13" s="94"/>
      <c r="K13" s="79"/>
    </row>
    <row r="14" spans="2:11">
      <c r="B14" s="78" t="s">
        <v>732</v>
      </c>
      <c r="D14" s="106" t="s">
        <v>331</v>
      </c>
      <c r="E14" s="80">
        <v>3</v>
      </c>
      <c r="F14" s="88">
        <v>-2654641.6666666679</v>
      </c>
      <c r="G14" s="80" t="s">
        <v>386</v>
      </c>
      <c r="H14" s="87">
        <v>0.220870814871235</v>
      </c>
      <c r="I14" s="84">
        <f>+H14*F14</f>
        <v>-586332.86810780037</v>
      </c>
      <c r="J14" s="94" t="s">
        <v>733</v>
      </c>
      <c r="K14" s="79"/>
    </row>
    <row r="15" spans="2:11">
      <c r="D15" s="106"/>
      <c r="E15" s="80"/>
      <c r="F15" s="88"/>
      <c r="G15" s="80"/>
      <c r="H15" s="87"/>
      <c r="I15" s="81"/>
      <c r="J15" s="94"/>
    </row>
    <row r="16" spans="2:11">
      <c r="B16" s="78" t="s">
        <v>734</v>
      </c>
      <c r="D16" s="106"/>
      <c r="E16" s="80"/>
      <c r="F16" s="85"/>
      <c r="G16" s="80"/>
      <c r="H16" s="87"/>
      <c r="I16" s="85"/>
      <c r="J16" s="94"/>
      <c r="K16" s="85"/>
    </row>
    <row r="17" spans="2:11">
      <c r="B17" s="78" t="s">
        <v>735</v>
      </c>
      <c r="C17" s="82"/>
      <c r="D17" s="106" t="s">
        <v>331</v>
      </c>
      <c r="E17" s="80">
        <v>3</v>
      </c>
      <c r="F17" s="85">
        <v>4819039.7733333325</v>
      </c>
      <c r="G17" s="80" t="s">
        <v>386</v>
      </c>
      <c r="H17" s="87">
        <v>0.220870814871235</v>
      </c>
      <c r="I17" s="84">
        <f t="shared" ref="I17:I18" si="0">+H17*F17</f>
        <v>1064385.2416330248</v>
      </c>
      <c r="J17" s="94" t="s">
        <v>736</v>
      </c>
    </row>
    <row r="18" spans="2:11">
      <c r="B18" s="78" t="s">
        <v>737</v>
      </c>
      <c r="D18" s="106" t="s">
        <v>331</v>
      </c>
      <c r="E18" s="80">
        <v>3</v>
      </c>
      <c r="F18" s="88">
        <v>-1820493.9999999998</v>
      </c>
      <c r="G18" s="80" t="s">
        <v>386</v>
      </c>
      <c r="H18" s="87">
        <v>0.220870814871235</v>
      </c>
      <c r="I18" s="84">
        <f t="shared" si="0"/>
        <v>-402093.99324819405</v>
      </c>
      <c r="J18" s="94" t="s">
        <v>736</v>
      </c>
    </row>
    <row r="19" spans="2:11">
      <c r="C19" s="80"/>
      <c r="D19" s="80"/>
      <c r="E19" s="80"/>
      <c r="F19" s="84"/>
      <c r="G19" s="80"/>
      <c r="H19" s="91"/>
      <c r="I19" s="84"/>
      <c r="J19" s="80"/>
    </row>
    <row r="20" spans="2:11">
      <c r="B20" s="78" t="s">
        <v>415</v>
      </c>
      <c r="C20" s="80"/>
      <c r="D20" s="80" t="s">
        <v>369</v>
      </c>
      <c r="E20" s="80">
        <v>3</v>
      </c>
      <c r="F20" s="92">
        <v>-4070159</v>
      </c>
      <c r="G20" s="80" t="s">
        <v>386</v>
      </c>
      <c r="H20" s="91">
        <v>0.220870814871235</v>
      </c>
      <c r="I20" s="84">
        <f t="shared" ref="I20:I22" si="1">+H20*F20</f>
        <v>-898979.334985491</v>
      </c>
      <c r="J20" s="80" t="s">
        <v>738</v>
      </c>
    </row>
    <row r="21" spans="2:11">
      <c r="B21" s="78" t="s">
        <v>439</v>
      </c>
      <c r="D21" s="106">
        <v>41110</v>
      </c>
      <c r="E21" s="80">
        <v>3</v>
      </c>
      <c r="F21" s="88">
        <v>1544666</v>
      </c>
      <c r="G21" s="80" t="s">
        <v>386</v>
      </c>
      <c r="H21" s="87">
        <v>0.220870814871235</v>
      </c>
      <c r="I21" s="84">
        <f t="shared" si="1"/>
        <v>341171.63812389108</v>
      </c>
      <c r="J21" s="94" t="s">
        <v>738</v>
      </c>
    </row>
    <row r="22" spans="2:11">
      <c r="B22" s="78" t="s">
        <v>739</v>
      </c>
      <c r="D22" s="106">
        <v>283</v>
      </c>
      <c r="E22" s="80">
        <v>3</v>
      </c>
      <c r="F22" s="88">
        <v>2255291</v>
      </c>
      <c r="G22" s="80" t="s">
        <v>386</v>
      </c>
      <c r="H22" s="87">
        <v>0.220870814871235</v>
      </c>
      <c r="I22" s="84">
        <f t="shared" si="1"/>
        <v>498127.96094176243</v>
      </c>
      <c r="J22" s="94" t="s">
        <v>738</v>
      </c>
    </row>
    <row r="23" spans="2:11">
      <c r="D23" s="106"/>
      <c r="E23" s="80"/>
      <c r="F23" s="88"/>
      <c r="G23" s="80"/>
      <c r="H23" s="87"/>
      <c r="I23" s="81"/>
      <c r="J23" s="94"/>
    </row>
    <row r="24" spans="2:11">
      <c r="D24" s="106"/>
      <c r="E24" s="80"/>
      <c r="F24" s="85"/>
      <c r="G24" s="80"/>
      <c r="H24" s="87"/>
      <c r="I24" s="85"/>
      <c r="J24" s="94"/>
    </row>
    <row r="25" spans="2:11">
      <c r="B25" s="78" t="s">
        <v>415</v>
      </c>
      <c r="D25" s="106" t="s">
        <v>369</v>
      </c>
      <c r="E25" s="80">
        <v>3</v>
      </c>
      <c r="F25" s="88">
        <v>2654641.6666666674</v>
      </c>
      <c r="G25" s="80" t="s">
        <v>386</v>
      </c>
      <c r="H25" s="87">
        <v>0.220870814871235</v>
      </c>
      <c r="I25" s="84">
        <f t="shared" ref="I25:I27" si="2">+H25*F25</f>
        <v>586332.86810780026</v>
      </c>
      <c r="J25" s="94"/>
    </row>
    <row r="26" spans="2:11">
      <c r="B26" s="78" t="s">
        <v>439</v>
      </c>
      <c r="D26" s="80">
        <v>41110</v>
      </c>
      <c r="E26" s="80">
        <v>3</v>
      </c>
      <c r="F26" s="85">
        <v>-1007473</v>
      </c>
      <c r="G26" s="80" t="s">
        <v>386</v>
      </c>
      <c r="H26" s="87">
        <v>0.220870814871235</v>
      </c>
      <c r="I26" s="84">
        <f t="shared" si="2"/>
        <v>-222521.38247076774</v>
      </c>
      <c r="J26" s="94" t="s">
        <v>736</v>
      </c>
    </row>
    <row r="27" spans="2:11">
      <c r="B27" s="78" t="s">
        <v>739</v>
      </c>
      <c r="D27" s="80">
        <v>283</v>
      </c>
      <c r="E27" s="107">
        <v>3</v>
      </c>
      <c r="F27" s="85">
        <v>-503742</v>
      </c>
      <c r="G27" s="80" t="s">
        <v>386</v>
      </c>
      <c r="H27" s="87">
        <v>0.220870814871235</v>
      </c>
      <c r="I27" s="84">
        <f t="shared" si="2"/>
        <v>-111261.90602486566</v>
      </c>
      <c r="J27" s="94" t="s">
        <v>736</v>
      </c>
      <c r="K27" s="85"/>
    </row>
    <row r="28" spans="2:11">
      <c r="E28" s="107"/>
      <c r="F28" s="85"/>
      <c r="G28" s="80"/>
      <c r="H28" s="87"/>
      <c r="I28" s="85"/>
      <c r="J28" s="94"/>
    </row>
    <row r="29" spans="2:11">
      <c r="E29" s="89"/>
      <c r="F29" s="88"/>
      <c r="G29" s="80"/>
      <c r="H29" s="87"/>
      <c r="I29" s="88"/>
      <c r="J29" s="94"/>
    </row>
    <row r="30" spans="2:11">
      <c r="D30" s="80"/>
      <c r="E30" s="80"/>
      <c r="F30" s="92"/>
      <c r="G30" s="80"/>
      <c r="H30" s="87"/>
      <c r="I30" s="84"/>
      <c r="J30" s="94"/>
    </row>
    <row r="31" spans="2:11">
      <c r="B31" s="82" t="s">
        <v>400</v>
      </c>
      <c r="D31" s="80"/>
      <c r="E31" s="93"/>
      <c r="F31" s="90"/>
      <c r="G31" s="94"/>
      <c r="H31" s="87"/>
      <c r="I31" s="85"/>
      <c r="J31" s="94"/>
    </row>
    <row r="32" spans="2:11">
      <c r="D32" s="89"/>
      <c r="E32" s="93"/>
      <c r="F32" s="81"/>
      <c r="G32" s="94"/>
      <c r="H32" s="87"/>
      <c r="I32" s="85"/>
      <c r="J32" s="94"/>
      <c r="K32" s="85"/>
    </row>
    <row r="33" spans="2:11">
      <c r="B33" s="743"/>
      <c r="C33" s="747"/>
      <c r="D33" s="746"/>
      <c r="E33" s="746"/>
      <c r="F33" s="838"/>
      <c r="G33" s="839"/>
      <c r="H33" s="840"/>
      <c r="I33" s="841"/>
      <c r="J33" s="94"/>
    </row>
    <row r="34" spans="2:11">
      <c r="B34" s="749"/>
      <c r="D34" s="89"/>
      <c r="E34" s="93"/>
      <c r="F34" s="90"/>
      <c r="G34" s="94"/>
      <c r="H34" s="87"/>
      <c r="I34" s="842"/>
      <c r="J34" s="94"/>
    </row>
    <row r="35" spans="2:11">
      <c r="B35" s="749"/>
      <c r="D35" s="80"/>
      <c r="E35" s="93"/>
      <c r="F35" s="90"/>
      <c r="G35" s="80"/>
      <c r="H35" s="87"/>
      <c r="I35" s="843"/>
      <c r="J35" s="94"/>
      <c r="K35" s="85"/>
    </row>
    <row r="36" spans="2:11">
      <c r="B36" s="749"/>
      <c r="D36" s="89"/>
      <c r="E36" s="89"/>
      <c r="F36" s="90"/>
      <c r="G36" s="94"/>
      <c r="H36" s="87"/>
      <c r="I36" s="843"/>
      <c r="J36" s="94"/>
    </row>
    <row r="37" spans="2:11">
      <c r="B37" s="749"/>
      <c r="F37" s="90"/>
      <c r="G37" s="94"/>
      <c r="H37" s="87"/>
      <c r="I37" s="842"/>
      <c r="J37" s="94"/>
    </row>
    <row r="38" spans="2:11">
      <c r="B38" s="749"/>
      <c r="F38" s="85"/>
      <c r="G38" s="80"/>
      <c r="H38" s="87"/>
      <c r="I38" s="842"/>
      <c r="J38" s="80"/>
      <c r="K38" s="85"/>
    </row>
    <row r="39" spans="2:11">
      <c r="B39" s="749"/>
      <c r="F39" s="88"/>
      <c r="G39" s="80"/>
      <c r="H39" s="87"/>
      <c r="I39" s="843"/>
      <c r="J39" s="94"/>
    </row>
    <row r="40" spans="2:11">
      <c r="B40" s="844"/>
      <c r="C40" s="82"/>
      <c r="F40" s="88"/>
      <c r="I40" s="845"/>
      <c r="J40" s="89"/>
    </row>
    <row r="41" spans="2:11">
      <c r="B41" s="749"/>
      <c r="F41" s="88"/>
      <c r="I41" s="751"/>
      <c r="J41" s="89"/>
    </row>
    <row r="42" spans="2:11">
      <c r="B42" s="754"/>
      <c r="C42" s="760"/>
      <c r="D42" s="760"/>
      <c r="E42" s="760"/>
      <c r="F42" s="846"/>
      <c r="G42" s="760"/>
      <c r="H42" s="760"/>
      <c r="I42" s="847"/>
      <c r="J42" s="89"/>
    </row>
    <row r="43" spans="2:11">
      <c r="C43" s="80"/>
      <c r="D43" s="80"/>
      <c r="E43" s="80"/>
      <c r="F43" s="92"/>
      <c r="G43" s="80"/>
      <c r="H43" s="91"/>
      <c r="I43" s="84"/>
      <c r="J43" s="80"/>
    </row>
    <row r="44" spans="2:11">
      <c r="C44" s="80"/>
      <c r="D44" s="80"/>
      <c r="E44" s="80"/>
      <c r="F44" s="92"/>
      <c r="G44" s="80"/>
      <c r="H44" s="91"/>
      <c r="I44" s="84"/>
      <c r="J44" s="80"/>
    </row>
    <row r="45" spans="2:11">
      <c r="F45" s="88"/>
      <c r="H45" s="87"/>
      <c r="I45" s="85"/>
      <c r="J45" s="89"/>
    </row>
    <row r="46" spans="2:11">
      <c r="F46" s="88"/>
      <c r="G46" s="80"/>
      <c r="H46" s="87"/>
      <c r="I46" s="81"/>
      <c r="J46" s="89"/>
      <c r="K46" s="85"/>
    </row>
    <row r="47" spans="2:11">
      <c r="F47" s="88"/>
      <c r="G47" s="80"/>
      <c r="H47" s="87"/>
      <c r="I47" s="81"/>
    </row>
    <row r="48" spans="2:11">
      <c r="F48" s="88"/>
      <c r="H48" s="87"/>
      <c r="I48" s="85"/>
    </row>
    <row r="49" spans="3:11">
      <c r="F49" s="88"/>
      <c r="H49" s="87"/>
      <c r="I49" s="85"/>
    </row>
    <row r="50" spans="3:11">
      <c r="C50" s="82"/>
      <c r="F50" s="88"/>
      <c r="H50" s="87"/>
      <c r="I50" s="85"/>
    </row>
    <row r="51" spans="3:11">
      <c r="E51" s="80"/>
      <c r="F51" s="84"/>
      <c r="G51" s="80"/>
      <c r="H51" s="80"/>
      <c r="I51" s="80"/>
      <c r="J51" s="80"/>
    </row>
    <row r="52" spans="3:11">
      <c r="E52" s="80"/>
      <c r="F52" s="84"/>
      <c r="G52" s="80"/>
      <c r="H52" s="80"/>
      <c r="I52" s="80"/>
      <c r="J52" s="80"/>
    </row>
    <row r="53" spans="3:11">
      <c r="F53" s="85"/>
    </row>
    <row r="54" spans="3:11">
      <c r="F54" s="85"/>
    </row>
    <row r="55" spans="3:11">
      <c r="F55" s="81"/>
      <c r="I55" s="89"/>
      <c r="J55" s="89"/>
      <c r="K55" s="81"/>
    </row>
    <row r="56" spans="3:11">
      <c r="F56" s="81"/>
      <c r="I56" s="89"/>
      <c r="J56" s="89"/>
      <c r="K56" s="81"/>
    </row>
    <row r="57" spans="3:11">
      <c r="F57" s="85"/>
      <c r="K57" s="79"/>
    </row>
    <row r="58" spans="3:11">
      <c r="F58" s="85"/>
      <c r="J58" s="89"/>
      <c r="K58" s="81"/>
    </row>
    <row r="59" spans="3:11">
      <c r="F59" s="85"/>
      <c r="J59" s="89"/>
      <c r="K59" s="81"/>
    </row>
    <row r="60" spans="3:11">
      <c r="F60" s="81"/>
      <c r="I60" s="89"/>
      <c r="J60" s="89"/>
      <c r="K60" s="81"/>
    </row>
    <row r="61" spans="3:11" ht="40.9" customHeight="1">
      <c r="C61" s="1605"/>
      <c r="D61" s="1605"/>
      <c r="E61" s="1605"/>
      <c r="J61" s="89"/>
      <c r="K61" s="81"/>
    </row>
    <row r="62" spans="3:11">
      <c r="J62" s="81"/>
      <c r="K62" s="81"/>
    </row>
    <row r="63" spans="3:11">
      <c r="J63" s="81"/>
      <c r="K63" s="81"/>
    </row>
    <row r="64" spans="3:11">
      <c r="F64" s="81"/>
      <c r="I64" s="81"/>
      <c r="J64" s="81"/>
      <c r="K64" s="81"/>
    </row>
    <row r="65" spans="3:11" ht="27.6" customHeight="1">
      <c r="C65" s="1605"/>
      <c r="D65" s="1605"/>
      <c r="E65" s="1605"/>
      <c r="F65" s="81"/>
      <c r="I65" s="81"/>
      <c r="J65" s="81"/>
      <c r="K65" s="81"/>
    </row>
    <row r="66" spans="3:11">
      <c r="J66" s="81"/>
      <c r="K66" s="81"/>
    </row>
    <row r="67" spans="3:11" s="1579" customFormat="1">
      <c r="F67" s="808"/>
      <c r="I67" s="808"/>
      <c r="J67" s="808"/>
      <c r="K67" s="808"/>
    </row>
    <row r="68" spans="3:11" ht="25.9" customHeight="1">
      <c r="C68" s="1605"/>
      <c r="D68" s="1605"/>
      <c r="E68" s="1605"/>
      <c r="J68" s="81"/>
      <c r="K68" s="81"/>
    </row>
    <row r="69" spans="3:11">
      <c r="J69" s="81"/>
      <c r="K69" s="81"/>
    </row>
    <row r="70" spans="3:11">
      <c r="F70" s="79"/>
      <c r="I70" s="81"/>
      <c r="J70" s="81"/>
      <c r="K70" s="81"/>
    </row>
    <row r="71" spans="3:11">
      <c r="F71" s="79"/>
      <c r="I71" s="81"/>
      <c r="J71" s="81"/>
      <c r="K71" s="81"/>
    </row>
    <row r="72" spans="3:11">
      <c r="F72" s="79"/>
      <c r="I72" s="81"/>
      <c r="J72" s="81"/>
      <c r="K72" s="81"/>
    </row>
    <row r="73" spans="3:11">
      <c r="F73" s="79"/>
      <c r="I73" s="81"/>
      <c r="J73" s="81"/>
      <c r="K73" s="81"/>
    </row>
    <row r="74" spans="3:11">
      <c r="F74" s="79"/>
      <c r="I74" s="81"/>
      <c r="J74" s="81"/>
      <c r="K74" s="81"/>
    </row>
    <row r="75" spans="3:11">
      <c r="J75" s="81"/>
      <c r="K75" s="81"/>
    </row>
    <row r="76" spans="3:11">
      <c r="F76" s="85"/>
      <c r="I76" s="85"/>
      <c r="J76" s="85"/>
      <c r="K76" s="85"/>
    </row>
    <row r="78" spans="3:11">
      <c r="I78" s="79"/>
    </row>
  </sheetData>
  <mergeCells count="3">
    <mergeCell ref="C61:E61"/>
    <mergeCell ref="C65:E65"/>
    <mergeCell ref="C68:E68"/>
  </mergeCells>
  <pageMargins left="1" right="0.25" top="1.25" bottom="0.5" header="0.5" footer="0.25"/>
  <pageSetup scale="70" orientation="portrait" r:id="rId1"/>
  <headerFooter scaleWithDoc="0" alignWithMargins="0">
    <oddHeader>&amp;R&amp;"Times New Roman,Regular"PacifiCorp Docket UE-100749
Exhibit No. ___ (MDF-2)
Page &amp;P of &amp;N
Revised 12/6/10</oddHeader>
  </headerFooter>
  <drawing r:id="rId2"/>
</worksheet>
</file>

<file path=xl/worksheets/sheet58.xml><?xml version="1.0" encoding="utf-8"?>
<worksheet xmlns="http://schemas.openxmlformats.org/spreadsheetml/2006/main" xmlns:r="http://schemas.openxmlformats.org/officeDocument/2006/relationships">
  <dimension ref="A1:J398"/>
  <sheetViews>
    <sheetView tabSelected="1" zoomScaleNormal="100" workbookViewId="0">
      <selection activeCell="I6" sqref="I6"/>
    </sheetView>
  </sheetViews>
  <sheetFormatPr defaultColWidth="10" defaultRowHeight="12.75"/>
  <cols>
    <col min="1" max="1" width="2.5703125" style="14" customWidth="1"/>
    <col min="2" max="2" width="36" style="14" customWidth="1"/>
    <col min="3" max="3" width="23.5703125" style="14" customWidth="1"/>
    <col min="4" max="4" width="11.28515625" style="14" bestFit="1" customWidth="1"/>
    <col min="5" max="5" width="4.7109375" style="14" customWidth="1"/>
    <col min="6" max="6" width="15.140625" style="14" customWidth="1"/>
    <col min="7" max="7" width="11.140625" style="14" customWidth="1"/>
    <col min="8" max="8" width="10.28515625" style="14" customWidth="1"/>
    <col min="9" max="9" width="13" style="14" customWidth="1"/>
    <col min="10" max="10" width="8.28515625" style="14" customWidth="1"/>
    <col min="11" max="16384" width="10" style="14"/>
  </cols>
  <sheetData>
    <row r="1" spans="1:10" ht="12" customHeight="1">
      <c r="B1" s="176" t="s">
        <v>134</v>
      </c>
      <c r="D1" s="158"/>
      <c r="E1" s="158"/>
      <c r="F1" s="158"/>
      <c r="G1" s="158"/>
      <c r="H1" s="158"/>
      <c r="I1" s="158"/>
      <c r="J1" s="105"/>
    </row>
    <row r="2" spans="1:10" ht="12" customHeight="1">
      <c r="B2" s="176" t="s">
        <v>578</v>
      </c>
      <c r="D2" s="158"/>
      <c r="E2" s="158"/>
      <c r="F2" s="158"/>
      <c r="G2" s="158"/>
      <c r="H2" s="158"/>
      <c r="I2" s="158"/>
      <c r="J2" s="158"/>
    </row>
    <row r="3" spans="1:10" ht="12" customHeight="1">
      <c r="B3" s="176" t="s">
        <v>946</v>
      </c>
      <c r="D3" s="158"/>
      <c r="E3" s="158"/>
      <c r="F3" s="158"/>
      <c r="G3" s="158"/>
      <c r="H3" s="158"/>
      <c r="I3" s="158"/>
      <c r="J3" s="158"/>
    </row>
    <row r="4" spans="1:10" ht="12" customHeight="1">
      <c r="D4" s="158"/>
      <c r="E4" s="158"/>
      <c r="F4" s="158"/>
      <c r="G4" s="158"/>
      <c r="H4" s="158"/>
      <c r="I4" s="158"/>
      <c r="J4" s="158"/>
    </row>
    <row r="5" spans="1:10" ht="12" customHeight="1">
      <c r="D5" s="158"/>
      <c r="E5" s="158"/>
      <c r="F5" s="158"/>
      <c r="G5" s="158"/>
      <c r="H5" s="158"/>
      <c r="I5" s="158"/>
      <c r="J5" s="158"/>
    </row>
    <row r="6" spans="1:10" ht="12" customHeight="1">
      <c r="D6" s="158"/>
      <c r="E6" s="158"/>
      <c r="F6" s="158" t="s">
        <v>268</v>
      </c>
      <c r="G6" s="158"/>
      <c r="H6" s="158"/>
      <c r="I6" s="158" t="s">
        <v>437</v>
      </c>
      <c r="J6" s="158"/>
    </row>
    <row r="7" spans="1:10" ht="12" customHeight="1">
      <c r="D7" s="178" t="s">
        <v>270</v>
      </c>
      <c r="E7" s="178" t="s">
        <v>271</v>
      </c>
      <c r="F7" s="178" t="s">
        <v>272</v>
      </c>
      <c r="G7" s="178" t="s">
        <v>273</v>
      </c>
      <c r="H7" s="178" t="s">
        <v>274</v>
      </c>
      <c r="I7" s="178" t="s">
        <v>275</v>
      </c>
      <c r="J7" s="178" t="s">
        <v>276</v>
      </c>
    </row>
    <row r="8" spans="1:10" ht="12" customHeight="1">
      <c r="A8" s="110"/>
      <c r="B8" s="203" t="s">
        <v>380</v>
      </c>
      <c r="C8" s="110"/>
      <c r="D8" s="204"/>
      <c r="E8" s="204"/>
      <c r="F8" s="204"/>
      <c r="G8" s="204"/>
      <c r="H8" s="204"/>
      <c r="I8" s="106"/>
      <c r="J8" s="158"/>
    </row>
    <row r="9" spans="1:10" ht="12" customHeight="1">
      <c r="A9" s="110"/>
      <c r="B9" s="14" t="s">
        <v>507</v>
      </c>
      <c r="C9" s="110"/>
      <c r="D9" s="204">
        <v>407</v>
      </c>
      <c r="E9" s="204">
        <v>1</v>
      </c>
      <c r="F9" s="208">
        <v>-2013725.282014</v>
      </c>
      <c r="G9" s="204" t="s">
        <v>308</v>
      </c>
      <c r="H9" s="273">
        <v>0.22114951673859698</v>
      </c>
      <c r="I9" s="224">
        <f>+F9*H9</f>
        <v>-445334.372961691</v>
      </c>
      <c r="J9" s="158" t="s">
        <v>741</v>
      </c>
    </row>
    <row r="10" spans="1:10" ht="12" customHeight="1">
      <c r="A10" s="110"/>
      <c r="B10" s="183" t="s">
        <v>507</v>
      </c>
      <c r="C10" s="110"/>
      <c r="D10" s="204">
        <v>407</v>
      </c>
      <c r="E10" s="204">
        <v>1</v>
      </c>
      <c r="F10" s="208">
        <v>275765.40000000002</v>
      </c>
      <c r="G10" s="204" t="s">
        <v>280</v>
      </c>
      <c r="H10" s="273" t="s">
        <v>281</v>
      </c>
      <c r="I10" s="224">
        <f>+F10</f>
        <v>275765.40000000002</v>
      </c>
      <c r="J10" s="158"/>
    </row>
    <row r="11" spans="1:10" ht="12" customHeight="1" thickBot="1">
      <c r="A11" s="110"/>
      <c r="B11" s="203" t="s">
        <v>508</v>
      </c>
      <c r="C11" s="110"/>
      <c r="D11" s="204"/>
      <c r="E11" s="204"/>
      <c r="F11" s="483">
        <f>SUM(F9:F10)</f>
        <v>-1737959.8820139999</v>
      </c>
      <c r="G11" s="204"/>
      <c r="H11" s="273"/>
      <c r="I11" s="483">
        <f>SUM(I9:I10)</f>
        <v>-169568.97296169098</v>
      </c>
      <c r="J11" s="158"/>
    </row>
    <row r="12" spans="1:10" ht="12" customHeight="1">
      <c r="A12" s="110"/>
      <c r="B12" s="203"/>
      <c r="C12" s="110"/>
      <c r="D12" s="204"/>
      <c r="E12" s="204"/>
      <c r="F12" s="208"/>
      <c r="G12" s="204"/>
      <c r="H12" s="273"/>
      <c r="I12" s="224"/>
      <c r="J12" s="158"/>
    </row>
    <row r="13" spans="1:10" ht="12" customHeight="1">
      <c r="A13" s="110"/>
      <c r="C13" s="110"/>
      <c r="D13" s="204"/>
      <c r="E13" s="204"/>
      <c r="F13" s="208"/>
      <c r="G13" s="204"/>
      <c r="H13" s="273"/>
      <c r="I13" s="224"/>
      <c r="J13" s="158"/>
    </row>
    <row r="14" spans="1:10" ht="12" customHeight="1">
      <c r="A14" s="110"/>
      <c r="B14" s="203" t="s">
        <v>418</v>
      </c>
      <c r="C14" s="110"/>
      <c r="D14" s="204"/>
      <c r="E14" s="204"/>
      <c r="F14" s="208"/>
      <c r="G14" s="204"/>
      <c r="H14" s="273"/>
      <c r="I14" s="224"/>
      <c r="J14" s="158"/>
    </row>
    <row r="15" spans="1:10" ht="12" customHeight="1">
      <c r="A15" s="110"/>
      <c r="B15" s="14" t="s">
        <v>248</v>
      </c>
      <c r="C15" s="110"/>
      <c r="D15" s="204">
        <v>18222</v>
      </c>
      <c r="E15" s="204">
        <v>1</v>
      </c>
      <c r="F15" s="208">
        <v>436629.36000000004</v>
      </c>
      <c r="G15" s="204" t="s">
        <v>280</v>
      </c>
      <c r="H15" s="273" t="s">
        <v>281</v>
      </c>
      <c r="I15" s="224">
        <f>F15</f>
        <v>436629.36000000004</v>
      </c>
      <c r="J15" s="158" t="s">
        <v>741</v>
      </c>
    </row>
    <row r="16" spans="1:10" ht="12" customHeight="1">
      <c r="A16" s="110"/>
      <c r="B16" s="203" t="s">
        <v>248</v>
      </c>
      <c r="C16" s="110"/>
      <c r="D16" s="204">
        <v>18222</v>
      </c>
      <c r="E16" s="204">
        <v>1</v>
      </c>
      <c r="F16" s="208">
        <v>-1894549.5800000008</v>
      </c>
      <c r="G16" s="204" t="s">
        <v>309</v>
      </c>
      <c r="H16" s="273">
        <v>0.221198741120954</v>
      </c>
      <c r="I16" s="224">
        <f>+H16*F16</f>
        <v>-419071.98208723229</v>
      </c>
      <c r="J16" s="158" t="s">
        <v>741</v>
      </c>
    </row>
    <row r="17" spans="1:10" ht="12" customHeight="1">
      <c r="A17" s="110"/>
      <c r="B17" s="14" t="s">
        <v>248</v>
      </c>
      <c r="C17" s="110"/>
      <c r="D17" s="204">
        <v>18222</v>
      </c>
      <c r="E17" s="204">
        <v>1</v>
      </c>
      <c r="F17" s="208">
        <v>-1293848.5712940001</v>
      </c>
      <c r="G17" s="204" t="s">
        <v>308</v>
      </c>
      <c r="H17" s="273">
        <v>0.22114951673859698</v>
      </c>
      <c r="I17" s="224">
        <f t="shared" ref="I17:I20" si="0">+H17*F17</f>
        <v>-286133.98627459229</v>
      </c>
      <c r="J17" s="158" t="s">
        <v>741</v>
      </c>
    </row>
    <row r="18" spans="1:10" ht="12" customHeight="1">
      <c r="A18" s="110"/>
      <c r="B18" s="183" t="s">
        <v>509</v>
      </c>
      <c r="C18" s="110"/>
      <c r="D18" s="204">
        <v>22842</v>
      </c>
      <c r="E18" s="204">
        <v>1</v>
      </c>
      <c r="F18" s="208">
        <v>0</v>
      </c>
      <c r="G18" s="204" t="s">
        <v>309</v>
      </c>
      <c r="H18" s="273">
        <v>0.221198741120954</v>
      </c>
      <c r="I18" s="224">
        <f t="shared" si="0"/>
        <v>0</v>
      </c>
      <c r="J18" s="158" t="s">
        <v>741</v>
      </c>
    </row>
    <row r="19" spans="1:10" ht="12" customHeight="1">
      <c r="A19" s="110"/>
      <c r="B19" s="183" t="s">
        <v>510</v>
      </c>
      <c r="C19" s="110"/>
      <c r="D19" s="204">
        <v>230</v>
      </c>
      <c r="E19" s="204">
        <v>1</v>
      </c>
      <c r="F19" s="208">
        <v>2014212.538681</v>
      </c>
      <c r="G19" s="204" t="s">
        <v>308</v>
      </c>
      <c r="H19" s="273">
        <v>0.22114951673859698</v>
      </c>
      <c r="I19" s="224">
        <f t="shared" si="0"/>
        <v>445442.12953812571</v>
      </c>
      <c r="J19" s="158" t="s">
        <v>741</v>
      </c>
    </row>
    <row r="20" spans="1:10" ht="12" customHeight="1">
      <c r="A20" s="110"/>
      <c r="B20" s="183" t="s">
        <v>511</v>
      </c>
      <c r="C20" s="110"/>
      <c r="D20" s="204">
        <v>254105</v>
      </c>
      <c r="E20" s="204">
        <v>1</v>
      </c>
      <c r="F20" s="208">
        <v>3344645.1816779999</v>
      </c>
      <c r="G20" s="204" t="s">
        <v>308</v>
      </c>
      <c r="H20" s="273">
        <v>0.22114951673859698</v>
      </c>
      <c r="I20" s="224">
        <f t="shared" si="0"/>
        <v>739666.66559016658</v>
      </c>
      <c r="J20" s="158" t="s">
        <v>741</v>
      </c>
    </row>
    <row r="21" spans="1:10" ht="12" customHeight="1" thickBot="1">
      <c r="A21" s="110"/>
      <c r="B21" s="183" t="s">
        <v>512</v>
      </c>
      <c r="C21" s="110"/>
      <c r="D21" s="204"/>
      <c r="E21" s="204"/>
      <c r="F21" s="483">
        <f>SUM(F15:F20)</f>
        <v>2607088.9290649989</v>
      </c>
      <c r="G21" s="204"/>
      <c r="H21" s="273"/>
      <c r="I21" s="483">
        <f>SUM(I15:I20)</f>
        <v>916532.18676646776</v>
      </c>
      <c r="J21" s="158"/>
    </row>
    <row r="22" spans="1:10" ht="12" customHeight="1">
      <c r="A22" s="110"/>
      <c r="B22" s="183"/>
      <c r="C22" s="110"/>
      <c r="D22" s="204"/>
      <c r="E22" s="204"/>
      <c r="F22" s="208"/>
      <c r="G22" s="204"/>
      <c r="H22" s="273"/>
      <c r="I22" s="224"/>
      <c r="J22" s="158"/>
    </row>
    <row r="23" spans="1:10" ht="12" customHeight="1">
      <c r="A23" s="110"/>
      <c r="B23" s="183"/>
      <c r="C23" s="110"/>
      <c r="D23" s="204"/>
      <c r="E23" s="204"/>
      <c r="F23" s="208"/>
      <c r="G23" s="204"/>
      <c r="H23" s="273"/>
      <c r="I23" s="224"/>
      <c r="J23" s="158"/>
    </row>
    <row r="24" spans="1:10" ht="12" customHeight="1">
      <c r="A24" s="110"/>
      <c r="B24" s="183" t="s">
        <v>434</v>
      </c>
      <c r="C24" s="110"/>
      <c r="D24" s="204"/>
      <c r="E24" s="204"/>
      <c r="F24" s="208"/>
      <c r="G24" s="204"/>
      <c r="H24" s="273"/>
      <c r="I24" s="224"/>
      <c r="J24" s="158"/>
    </row>
    <row r="25" spans="1:10" ht="12" customHeight="1">
      <c r="A25" s="110"/>
      <c r="B25" s="183" t="s">
        <v>415</v>
      </c>
      <c r="C25" s="110"/>
      <c r="D25" s="204" t="s">
        <v>369</v>
      </c>
      <c r="E25" s="204">
        <v>1</v>
      </c>
      <c r="F25" s="208">
        <v>-1572028</v>
      </c>
      <c r="G25" s="204" t="s">
        <v>309</v>
      </c>
      <c r="H25" s="273">
        <v>0.221198741120954</v>
      </c>
      <c r="I25" s="224">
        <f>H25*F25</f>
        <v>-347730.61460689106</v>
      </c>
      <c r="J25" s="158"/>
    </row>
    <row r="26" spans="1:10" ht="12" customHeight="1">
      <c r="A26" s="110"/>
      <c r="B26" s="183" t="s">
        <v>439</v>
      </c>
      <c r="C26" s="110"/>
      <c r="D26" s="204">
        <v>41010</v>
      </c>
      <c r="E26" s="204">
        <v>1</v>
      </c>
      <c r="F26" s="208">
        <v>-735881</v>
      </c>
      <c r="G26" s="204" t="s">
        <v>309</v>
      </c>
      <c r="H26" s="273">
        <v>0.221198741120954</v>
      </c>
      <c r="I26" s="224">
        <f t="shared" ref="I26:I29" si="1">H26*F26</f>
        <v>-162775.95081482874</v>
      </c>
      <c r="J26" s="158"/>
    </row>
    <row r="27" spans="1:10" ht="12" customHeight="1">
      <c r="A27" s="110"/>
      <c r="B27" s="183" t="s">
        <v>439</v>
      </c>
      <c r="C27" s="110"/>
      <c r="D27" s="204">
        <v>41110</v>
      </c>
      <c r="E27" s="204">
        <v>1</v>
      </c>
      <c r="F27" s="205">
        <v>1332481</v>
      </c>
      <c r="G27" s="204" t="s">
        <v>309</v>
      </c>
      <c r="H27" s="273">
        <v>0.221198741120954</v>
      </c>
      <c r="I27" s="224">
        <f t="shared" si="1"/>
        <v>294743.1197675899</v>
      </c>
      <c r="J27" s="158"/>
    </row>
    <row r="28" spans="1:10" ht="12" customHeight="1">
      <c r="A28" s="110"/>
      <c r="B28" s="183" t="s">
        <v>691</v>
      </c>
      <c r="C28" s="110"/>
      <c r="D28" s="204">
        <v>190</v>
      </c>
      <c r="E28" s="204">
        <v>1</v>
      </c>
      <c r="F28" s="205">
        <v>-607431</v>
      </c>
      <c r="G28" s="204" t="s">
        <v>309</v>
      </c>
      <c r="H28" s="273">
        <v>0.221198741120954</v>
      </c>
      <c r="I28" s="224">
        <f t="shared" si="1"/>
        <v>-134362.97251784222</v>
      </c>
      <c r="J28" s="158"/>
    </row>
    <row r="29" spans="1:10" ht="12" customHeight="1">
      <c r="A29" s="110"/>
      <c r="B29" s="183" t="s">
        <v>691</v>
      </c>
      <c r="C29" s="110"/>
      <c r="D29" s="204">
        <v>283</v>
      </c>
      <c r="E29" s="204">
        <v>1</v>
      </c>
      <c r="F29" s="208">
        <v>-153308</v>
      </c>
      <c r="G29" s="204" t="s">
        <v>309</v>
      </c>
      <c r="H29" s="273">
        <v>0.221198741120954</v>
      </c>
      <c r="I29" s="224">
        <f t="shared" si="1"/>
        <v>-33911.536603771216</v>
      </c>
      <c r="J29" s="158"/>
    </row>
    <row r="30" spans="1:10" ht="12" customHeight="1">
      <c r="A30" s="110"/>
      <c r="B30" s="183"/>
      <c r="C30" s="110"/>
      <c r="D30" s="204"/>
      <c r="E30" s="204"/>
      <c r="F30" s="205"/>
      <c r="G30" s="204"/>
      <c r="H30" s="273"/>
      <c r="I30" s="224"/>
      <c r="J30" s="158"/>
    </row>
    <row r="31" spans="1:10" ht="12" customHeight="1">
      <c r="A31" s="110"/>
      <c r="B31" s="183"/>
      <c r="C31" s="110"/>
      <c r="D31" s="204"/>
      <c r="E31" s="204"/>
      <c r="F31" s="205"/>
      <c r="G31" s="204"/>
      <c r="H31" s="273"/>
      <c r="I31" s="224"/>
      <c r="J31" s="158"/>
    </row>
    <row r="32" spans="1:10" ht="12" customHeight="1">
      <c r="A32" s="110"/>
      <c r="B32" s="183"/>
      <c r="C32" s="110"/>
      <c r="D32" s="204"/>
      <c r="E32" s="204"/>
      <c r="F32" s="208"/>
      <c r="G32" s="204"/>
      <c r="H32" s="273"/>
      <c r="I32" s="224"/>
      <c r="J32" s="158"/>
    </row>
    <row r="33" spans="1:10" ht="12" customHeight="1">
      <c r="A33" s="110"/>
      <c r="B33" s="14" t="s">
        <v>400</v>
      </c>
      <c r="C33" s="110"/>
      <c r="D33" s="204"/>
      <c r="E33" s="204"/>
      <c r="F33" s="208"/>
      <c r="G33" s="204"/>
      <c r="H33" s="273"/>
      <c r="I33" s="224"/>
      <c r="J33" s="158"/>
    </row>
    <row r="34" spans="1:10" ht="12" customHeight="1">
      <c r="A34" s="110"/>
      <c r="B34" s="183"/>
      <c r="C34" s="110"/>
      <c r="D34" s="204"/>
      <c r="E34" s="204"/>
      <c r="F34" s="208"/>
      <c r="G34" s="293"/>
      <c r="H34" s="273"/>
      <c r="I34" s="224"/>
      <c r="J34" s="158"/>
    </row>
    <row r="35" spans="1:10" ht="12" customHeight="1">
      <c r="A35" s="110"/>
      <c r="B35" s="660"/>
      <c r="C35" s="441"/>
      <c r="D35" s="442"/>
      <c r="E35" s="442"/>
      <c r="F35" s="416"/>
      <c r="G35" s="442"/>
      <c r="H35" s="848"/>
      <c r="I35" s="849"/>
      <c r="J35" s="158"/>
    </row>
    <row r="36" spans="1:10" ht="12" customHeight="1">
      <c r="B36" s="662"/>
      <c r="C36" s="110"/>
      <c r="D36" s="204"/>
      <c r="E36" s="204"/>
      <c r="F36" s="208"/>
      <c r="G36" s="204"/>
      <c r="H36" s="259"/>
      <c r="I36" s="850"/>
      <c r="J36" s="158"/>
    </row>
    <row r="37" spans="1:10" ht="12" customHeight="1">
      <c r="B37" s="662"/>
      <c r="C37" s="110"/>
      <c r="D37" s="204"/>
      <c r="E37" s="204"/>
      <c r="F37" s="208"/>
      <c r="G37" s="204"/>
      <c r="H37" s="259"/>
      <c r="I37" s="850"/>
      <c r="J37" s="158"/>
    </row>
    <row r="38" spans="1:10" ht="12" customHeight="1">
      <c r="B38" s="662"/>
      <c r="C38" s="110"/>
      <c r="D38" s="204"/>
      <c r="E38" s="204"/>
      <c r="F38" s="208"/>
      <c r="G38" s="204"/>
      <c r="H38" s="259"/>
      <c r="I38" s="850"/>
      <c r="J38" s="158"/>
    </row>
    <row r="39" spans="1:10" ht="12" customHeight="1">
      <c r="B39" s="664"/>
      <c r="C39" s="447"/>
      <c r="D39" s="283"/>
      <c r="E39" s="283"/>
      <c r="F39" s="431"/>
      <c r="G39" s="283"/>
      <c r="H39" s="851"/>
      <c r="I39" s="852"/>
      <c r="J39" s="158"/>
    </row>
    <row r="40" spans="1:10" ht="12" customHeight="1">
      <c r="B40" s="183"/>
      <c r="C40" s="110"/>
      <c r="D40" s="204"/>
      <c r="E40" s="204"/>
      <c r="F40" s="205"/>
      <c r="G40" s="204"/>
      <c r="H40" s="273"/>
      <c r="I40" s="224"/>
      <c r="J40" s="158"/>
    </row>
    <row r="41" spans="1:10" ht="12" customHeight="1">
      <c r="B41" s="183"/>
      <c r="C41" s="110"/>
      <c r="D41" s="204"/>
      <c r="E41" s="204"/>
      <c r="F41" s="205"/>
      <c r="G41" s="204"/>
      <c r="H41" s="273"/>
      <c r="I41" s="224"/>
      <c r="J41" s="158"/>
    </row>
    <row r="42" spans="1:10" ht="12" customHeight="1">
      <c r="B42" s="183"/>
      <c r="C42" s="110"/>
      <c r="D42" s="204"/>
      <c r="E42" s="204"/>
      <c r="F42" s="205"/>
      <c r="G42" s="204"/>
      <c r="H42" s="273"/>
      <c r="I42" s="224"/>
      <c r="J42" s="158"/>
    </row>
    <row r="43" spans="1:10" ht="12" customHeight="1">
      <c r="B43" s="183"/>
      <c r="C43" s="110"/>
      <c r="D43" s="204"/>
      <c r="E43" s="204"/>
      <c r="F43" s="205"/>
      <c r="G43" s="204"/>
      <c r="H43" s="273"/>
      <c r="I43" s="224"/>
      <c r="J43" s="158"/>
    </row>
    <row r="44" spans="1:10" ht="12" customHeight="1">
      <c r="B44" s="183"/>
      <c r="C44" s="110"/>
      <c r="D44" s="204"/>
      <c r="E44" s="204"/>
      <c r="F44" s="205"/>
      <c r="G44" s="204"/>
      <c r="H44" s="273"/>
      <c r="I44" s="224"/>
      <c r="J44" s="158"/>
    </row>
    <row r="45" spans="1:10" ht="12" customHeight="1">
      <c r="B45" s="183"/>
      <c r="C45" s="110"/>
      <c r="D45" s="204"/>
      <c r="E45" s="204"/>
      <c r="F45" s="205"/>
      <c r="G45" s="204"/>
      <c r="H45" s="273"/>
      <c r="I45" s="224"/>
      <c r="J45" s="158"/>
    </row>
    <row r="46" spans="1:10" ht="12" customHeight="1">
      <c r="A46" s="110"/>
      <c r="B46" s="183"/>
      <c r="C46" s="110"/>
      <c r="D46" s="204"/>
      <c r="E46" s="204"/>
      <c r="F46" s="205"/>
      <c r="G46" s="269"/>
      <c r="H46" s="264"/>
      <c r="I46" s="224"/>
      <c r="J46" s="158"/>
    </row>
    <row r="47" spans="1:10" ht="12" customHeight="1">
      <c r="A47" s="110"/>
      <c r="B47" s="183"/>
      <c r="C47" s="110"/>
      <c r="D47" s="204"/>
      <c r="E47" s="204"/>
      <c r="F47" s="106"/>
      <c r="G47" s="204"/>
      <c r="H47" s="264"/>
      <c r="I47" s="439"/>
      <c r="J47" s="158"/>
    </row>
    <row r="48" spans="1:10" ht="12" customHeight="1">
      <c r="A48" s="110"/>
      <c r="B48" s="183"/>
      <c r="C48" s="110"/>
      <c r="D48" s="204"/>
      <c r="E48" s="204"/>
      <c r="F48" s="106"/>
      <c r="G48" s="204"/>
      <c r="H48" s="264"/>
      <c r="I48" s="439"/>
      <c r="J48" s="158"/>
    </row>
    <row r="49" spans="1:10" ht="12" customHeight="1">
      <c r="A49" s="110"/>
      <c r="B49" s="183"/>
      <c r="C49" s="110"/>
      <c r="D49" s="204"/>
      <c r="E49" s="204"/>
      <c r="F49" s="106"/>
      <c r="G49" s="204"/>
      <c r="H49" s="264"/>
      <c r="I49" s="439"/>
      <c r="J49" s="158"/>
    </row>
    <row r="50" spans="1:10" ht="12" customHeight="1"/>
    <row r="51" spans="1:10" ht="12" customHeight="1"/>
    <row r="52" spans="1:10" ht="12" customHeight="1"/>
    <row r="53" spans="1:10" ht="12" customHeight="1"/>
    <row r="54" spans="1:10" ht="12" customHeight="1"/>
    <row r="55" spans="1:10" ht="12" customHeight="1"/>
    <row r="56" spans="1:10" ht="12" customHeight="1"/>
    <row r="57" spans="1:10" ht="12" customHeight="1">
      <c r="F57" s="478"/>
    </row>
    <row r="58" spans="1:10" ht="12" customHeight="1"/>
    <row r="59" spans="1:10" ht="12" customHeight="1"/>
    <row r="60" spans="1:10" ht="12" customHeight="1"/>
    <row r="61" spans="1:10" ht="12" customHeight="1"/>
    <row r="65" spans="4:4">
      <c r="D65" s="165"/>
    </row>
    <row r="66" spans="4:4">
      <c r="D66" s="165"/>
    </row>
    <row r="67" spans="4:4" s="68" customFormat="1">
      <c r="D67" s="1608"/>
    </row>
    <row r="68" spans="4:4">
      <c r="D68" s="165"/>
    </row>
    <row r="69" spans="4:4">
      <c r="D69" s="165"/>
    </row>
    <row r="70" spans="4:4">
      <c r="D70" s="165"/>
    </row>
    <row r="71" spans="4:4">
      <c r="D71" s="165"/>
    </row>
    <row r="72" spans="4:4">
      <c r="D72" s="165"/>
    </row>
    <row r="73" spans="4:4">
      <c r="D73" s="165"/>
    </row>
    <row r="74" spans="4:4">
      <c r="D74" s="165"/>
    </row>
    <row r="75" spans="4:4">
      <c r="D75" s="165"/>
    </row>
    <row r="76" spans="4:4">
      <c r="D76" s="165"/>
    </row>
    <row r="77" spans="4:4">
      <c r="D77" s="165"/>
    </row>
    <row r="78" spans="4:4">
      <c r="D78" s="165"/>
    </row>
    <row r="79" spans="4:4">
      <c r="D79" s="165"/>
    </row>
    <row r="80" spans="4:4">
      <c r="D80" s="165"/>
    </row>
    <row r="81" spans="4:4">
      <c r="D81" s="165"/>
    </row>
    <row r="82" spans="4:4">
      <c r="D82" s="165"/>
    </row>
    <row r="83" spans="4:4">
      <c r="D83" s="165"/>
    </row>
    <row r="84" spans="4:4">
      <c r="D84" s="165"/>
    </row>
    <row r="85" spans="4:4">
      <c r="D85" s="165"/>
    </row>
    <row r="86" spans="4:4">
      <c r="D86" s="165"/>
    </row>
    <row r="87" spans="4:4">
      <c r="D87" s="165"/>
    </row>
    <row r="88" spans="4:4">
      <c r="D88" s="165"/>
    </row>
    <row r="89" spans="4:4">
      <c r="D89" s="165"/>
    </row>
    <row r="90" spans="4:4">
      <c r="D90" s="165"/>
    </row>
    <row r="91" spans="4:4">
      <c r="D91" s="165"/>
    </row>
    <row r="92" spans="4:4">
      <c r="D92" s="165"/>
    </row>
    <row r="93" spans="4:4">
      <c r="D93" s="165"/>
    </row>
    <row r="94" spans="4:4">
      <c r="D94" s="165"/>
    </row>
    <row r="95" spans="4:4">
      <c r="D95" s="165"/>
    </row>
    <row r="96" spans="4:4">
      <c r="D96" s="165"/>
    </row>
    <row r="97" spans="4:4">
      <c r="D97" s="165"/>
    </row>
    <row r="98" spans="4:4">
      <c r="D98" s="165"/>
    </row>
    <row r="99" spans="4:4">
      <c r="D99" s="165"/>
    </row>
    <row r="100" spans="4:4">
      <c r="D100" s="165"/>
    </row>
    <row r="101" spans="4:4">
      <c r="D101" s="165"/>
    </row>
    <row r="102" spans="4:4">
      <c r="D102" s="165"/>
    </row>
    <row r="103" spans="4:4">
      <c r="D103" s="165"/>
    </row>
    <row r="104" spans="4:4">
      <c r="D104" s="165"/>
    </row>
    <row r="105" spans="4:4">
      <c r="D105" s="165"/>
    </row>
    <row r="106" spans="4:4">
      <c r="D106" s="165"/>
    </row>
    <row r="107" spans="4:4">
      <c r="D107" s="165"/>
    </row>
    <row r="108" spans="4:4">
      <c r="D108" s="165"/>
    </row>
    <row r="109" spans="4:4">
      <c r="D109" s="165"/>
    </row>
    <row r="110" spans="4:4">
      <c r="D110" s="165"/>
    </row>
    <row r="111" spans="4:4">
      <c r="D111" s="165"/>
    </row>
    <row r="112" spans="4:4">
      <c r="D112" s="165"/>
    </row>
    <row r="113" spans="4:4">
      <c r="D113" s="165"/>
    </row>
    <row r="114" spans="4:4">
      <c r="D114" s="165"/>
    </row>
    <row r="115" spans="4:4">
      <c r="D115" s="165"/>
    </row>
    <row r="116" spans="4:4">
      <c r="D116" s="165"/>
    </row>
    <row r="117" spans="4:4">
      <c r="D117" s="165"/>
    </row>
    <row r="118" spans="4:4">
      <c r="D118" s="165"/>
    </row>
    <row r="119" spans="4:4">
      <c r="D119" s="165"/>
    </row>
    <row r="120" spans="4:4">
      <c r="D120" s="165"/>
    </row>
    <row r="121" spans="4:4">
      <c r="D121" s="165"/>
    </row>
    <row r="122" spans="4:4">
      <c r="D122" s="165"/>
    </row>
    <row r="123" spans="4:4">
      <c r="D123" s="165"/>
    </row>
    <row r="124" spans="4:4">
      <c r="D124" s="165"/>
    </row>
    <row r="125" spans="4:4">
      <c r="D125" s="165"/>
    </row>
    <row r="126" spans="4:4">
      <c r="D126" s="165"/>
    </row>
    <row r="127" spans="4:4">
      <c r="D127" s="165"/>
    </row>
    <row r="128" spans="4:4">
      <c r="D128" s="165"/>
    </row>
    <row r="129" spans="4:4">
      <c r="D129" s="165"/>
    </row>
    <row r="130" spans="4:4">
      <c r="D130" s="165"/>
    </row>
    <row r="131" spans="4:4">
      <c r="D131" s="165"/>
    </row>
    <row r="132" spans="4:4">
      <c r="D132" s="165"/>
    </row>
    <row r="133" spans="4:4">
      <c r="D133" s="165"/>
    </row>
    <row r="134" spans="4:4">
      <c r="D134" s="165"/>
    </row>
    <row r="135" spans="4:4">
      <c r="D135" s="165"/>
    </row>
    <row r="136" spans="4:4">
      <c r="D136" s="165"/>
    </row>
    <row r="137" spans="4:4">
      <c r="D137" s="165"/>
    </row>
    <row r="138" spans="4:4">
      <c r="D138" s="165"/>
    </row>
    <row r="139" spans="4:4">
      <c r="D139" s="165"/>
    </row>
    <row r="140" spans="4:4">
      <c r="D140" s="165"/>
    </row>
    <row r="141" spans="4:4">
      <c r="D141" s="165"/>
    </row>
    <row r="142" spans="4:4">
      <c r="D142" s="165"/>
    </row>
    <row r="143" spans="4:4">
      <c r="D143" s="165"/>
    </row>
    <row r="144" spans="4:4">
      <c r="D144" s="165"/>
    </row>
    <row r="145" spans="4:4">
      <c r="D145" s="165"/>
    </row>
    <row r="146" spans="4:4">
      <c r="D146" s="165"/>
    </row>
    <row r="147" spans="4:4">
      <c r="D147" s="165"/>
    </row>
    <row r="148" spans="4:4">
      <c r="D148" s="165"/>
    </row>
    <row r="149" spans="4:4">
      <c r="D149" s="165"/>
    </row>
    <row r="150" spans="4:4">
      <c r="D150" s="165"/>
    </row>
    <row r="151" spans="4:4">
      <c r="D151" s="165"/>
    </row>
    <row r="152" spans="4:4">
      <c r="D152" s="165"/>
    </row>
    <row r="153" spans="4:4">
      <c r="D153" s="165"/>
    </row>
    <row r="154" spans="4:4">
      <c r="D154" s="165"/>
    </row>
    <row r="155" spans="4:4">
      <c r="D155" s="165"/>
    </row>
    <row r="156" spans="4:4">
      <c r="D156" s="165"/>
    </row>
    <row r="157" spans="4:4">
      <c r="D157" s="165"/>
    </row>
    <row r="158" spans="4:4">
      <c r="D158" s="165"/>
    </row>
    <row r="159" spans="4:4">
      <c r="D159" s="165"/>
    </row>
    <row r="160" spans="4:4">
      <c r="D160" s="165"/>
    </row>
    <row r="161" spans="4:4">
      <c r="D161" s="165"/>
    </row>
    <row r="162" spans="4:4">
      <c r="D162" s="165"/>
    </row>
    <row r="163" spans="4:4">
      <c r="D163" s="165"/>
    </row>
    <row r="164" spans="4:4">
      <c r="D164" s="165"/>
    </row>
    <row r="165" spans="4:4">
      <c r="D165" s="165"/>
    </row>
    <row r="166" spans="4:4">
      <c r="D166" s="165"/>
    </row>
    <row r="167" spans="4:4">
      <c r="D167" s="165"/>
    </row>
    <row r="168" spans="4:4">
      <c r="D168" s="165"/>
    </row>
    <row r="169" spans="4:4">
      <c r="D169" s="165"/>
    </row>
    <row r="170" spans="4:4">
      <c r="D170" s="165"/>
    </row>
    <row r="171" spans="4:4">
      <c r="D171" s="165"/>
    </row>
    <row r="172" spans="4:4">
      <c r="D172" s="165"/>
    </row>
    <row r="173" spans="4:4">
      <c r="D173" s="165"/>
    </row>
    <row r="174" spans="4:4">
      <c r="D174" s="165"/>
    </row>
    <row r="175" spans="4:4">
      <c r="D175" s="165"/>
    </row>
    <row r="176" spans="4:4">
      <c r="D176" s="165"/>
    </row>
    <row r="177" spans="4:4">
      <c r="D177" s="165"/>
    </row>
    <row r="178" spans="4:4">
      <c r="D178" s="165"/>
    </row>
    <row r="179" spans="4:4">
      <c r="D179" s="165"/>
    </row>
    <row r="180" spans="4:4">
      <c r="D180" s="165"/>
    </row>
    <row r="181" spans="4:4">
      <c r="D181" s="165"/>
    </row>
    <row r="182" spans="4:4">
      <c r="D182" s="165"/>
    </row>
    <row r="183" spans="4:4">
      <c r="D183" s="165"/>
    </row>
    <row r="184" spans="4:4">
      <c r="D184" s="165"/>
    </row>
    <row r="185" spans="4:4">
      <c r="D185" s="165"/>
    </row>
    <row r="186" spans="4:4">
      <c r="D186" s="165"/>
    </row>
    <row r="187" spans="4:4">
      <c r="D187" s="165"/>
    </row>
    <row r="188" spans="4:4">
      <c r="D188" s="165"/>
    </row>
    <row r="189" spans="4:4">
      <c r="D189" s="165"/>
    </row>
    <row r="190" spans="4:4">
      <c r="D190" s="165"/>
    </row>
    <row r="191" spans="4:4">
      <c r="D191" s="165"/>
    </row>
    <row r="192" spans="4:4">
      <c r="D192" s="165"/>
    </row>
    <row r="193" spans="4:4">
      <c r="D193" s="165"/>
    </row>
    <row r="194" spans="4:4">
      <c r="D194" s="165"/>
    </row>
    <row r="195" spans="4:4">
      <c r="D195" s="165"/>
    </row>
    <row r="196" spans="4:4">
      <c r="D196" s="165"/>
    </row>
    <row r="197" spans="4:4">
      <c r="D197" s="165"/>
    </row>
    <row r="198" spans="4:4">
      <c r="D198" s="165"/>
    </row>
    <row r="199" spans="4:4">
      <c r="D199" s="165"/>
    </row>
    <row r="200" spans="4:4">
      <c r="D200" s="165"/>
    </row>
    <row r="201" spans="4:4">
      <c r="D201" s="165"/>
    </row>
    <row r="202" spans="4:4">
      <c r="D202" s="165"/>
    </row>
    <row r="203" spans="4:4">
      <c r="D203" s="165"/>
    </row>
    <row r="204" spans="4:4">
      <c r="D204" s="165"/>
    </row>
    <row r="205" spans="4:4">
      <c r="D205" s="165"/>
    </row>
    <row r="206" spans="4:4">
      <c r="D206" s="165"/>
    </row>
    <row r="207" spans="4:4">
      <c r="D207" s="165"/>
    </row>
    <row r="208" spans="4:4">
      <c r="D208" s="165"/>
    </row>
    <row r="209" spans="4:4">
      <c r="D209" s="165"/>
    </row>
    <row r="210" spans="4:4">
      <c r="D210" s="165"/>
    </row>
    <row r="211" spans="4:4">
      <c r="D211" s="165"/>
    </row>
    <row r="212" spans="4:4">
      <c r="D212" s="165"/>
    </row>
    <row r="213" spans="4:4">
      <c r="D213" s="165"/>
    </row>
    <row r="214" spans="4:4">
      <c r="D214" s="165"/>
    </row>
    <row r="215" spans="4:4">
      <c r="D215" s="165"/>
    </row>
    <row r="216" spans="4:4">
      <c r="D216" s="165"/>
    </row>
    <row r="217" spans="4:4">
      <c r="D217" s="165"/>
    </row>
    <row r="218" spans="4:4">
      <c r="D218" s="165"/>
    </row>
    <row r="219" spans="4:4">
      <c r="D219" s="165"/>
    </row>
    <row r="220" spans="4:4">
      <c r="D220" s="165"/>
    </row>
    <row r="221" spans="4:4">
      <c r="D221" s="165"/>
    </row>
    <row r="222" spans="4:4">
      <c r="D222" s="165"/>
    </row>
    <row r="223" spans="4:4">
      <c r="D223" s="165"/>
    </row>
    <row r="224" spans="4:4">
      <c r="D224" s="165"/>
    </row>
    <row r="225" spans="4:4">
      <c r="D225" s="165"/>
    </row>
    <row r="226" spans="4:4">
      <c r="D226" s="165"/>
    </row>
    <row r="227" spans="4:4">
      <c r="D227" s="165"/>
    </row>
    <row r="228" spans="4:4">
      <c r="D228" s="165"/>
    </row>
    <row r="229" spans="4:4">
      <c r="D229" s="165"/>
    </row>
    <row r="230" spans="4:4">
      <c r="D230" s="165"/>
    </row>
    <row r="231" spans="4:4">
      <c r="D231" s="165"/>
    </row>
    <row r="232" spans="4:4">
      <c r="D232" s="165"/>
    </row>
    <row r="233" spans="4:4">
      <c r="D233" s="165"/>
    </row>
    <row r="234" spans="4:4">
      <c r="D234" s="165"/>
    </row>
    <row r="235" spans="4:4">
      <c r="D235" s="165"/>
    </row>
    <row r="236" spans="4:4">
      <c r="D236" s="165"/>
    </row>
    <row r="237" spans="4:4">
      <c r="D237" s="165"/>
    </row>
    <row r="238" spans="4:4">
      <c r="D238" s="165"/>
    </row>
    <row r="239" spans="4:4">
      <c r="D239" s="165"/>
    </row>
    <row r="240" spans="4:4">
      <c r="D240" s="165"/>
    </row>
    <row r="241" spans="4:4">
      <c r="D241" s="165"/>
    </row>
    <row r="242" spans="4:4">
      <c r="D242" s="165"/>
    </row>
    <row r="243" spans="4:4">
      <c r="D243" s="165"/>
    </row>
    <row r="244" spans="4:4">
      <c r="D244" s="165"/>
    </row>
    <row r="245" spans="4:4">
      <c r="D245" s="165"/>
    </row>
    <row r="246" spans="4:4">
      <c r="D246" s="165"/>
    </row>
    <row r="247" spans="4:4">
      <c r="D247" s="165"/>
    </row>
    <row r="248" spans="4:4">
      <c r="D248" s="165"/>
    </row>
    <row r="249" spans="4:4">
      <c r="D249" s="165"/>
    </row>
    <row r="250" spans="4:4">
      <c r="D250" s="165"/>
    </row>
    <row r="251" spans="4:4">
      <c r="D251" s="165"/>
    </row>
    <row r="252" spans="4:4">
      <c r="D252" s="165"/>
    </row>
    <row r="253" spans="4:4">
      <c r="D253" s="165"/>
    </row>
    <row r="254" spans="4:4">
      <c r="D254" s="165"/>
    </row>
    <row r="255" spans="4:4">
      <c r="D255" s="165"/>
    </row>
    <row r="256" spans="4:4">
      <c r="D256" s="165"/>
    </row>
    <row r="257" spans="4:4">
      <c r="D257" s="165"/>
    </row>
    <row r="258" spans="4:4">
      <c r="D258" s="165"/>
    </row>
    <row r="259" spans="4:4">
      <c r="D259" s="165"/>
    </row>
    <row r="260" spans="4:4">
      <c r="D260" s="165"/>
    </row>
    <row r="261" spans="4:4">
      <c r="D261" s="165"/>
    </row>
    <row r="262" spans="4:4">
      <c r="D262" s="165"/>
    </row>
    <row r="263" spans="4:4">
      <c r="D263" s="165"/>
    </row>
    <row r="264" spans="4:4">
      <c r="D264" s="165"/>
    </row>
    <row r="265" spans="4:4">
      <c r="D265" s="165"/>
    </row>
    <row r="266" spans="4:4">
      <c r="D266" s="165"/>
    </row>
    <row r="267" spans="4:4">
      <c r="D267" s="165"/>
    </row>
    <row r="268" spans="4:4">
      <c r="D268" s="165"/>
    </row>
    <row r="269" spans="4:4">
      <c r="D269" s="165"/>
    </row>
    <row r="270" spans="4:4">
      <c r="D270" s="165"/>
    </row>
    <row r="271" spans="4:4">
      <c r="D271" s="165"/>
    </row>
    <row r="272" spans="4:4">
      <c r="D272" s="165"/>
    </row>
    <row r="273" spans="4:4">
      <c r="D273" s="165"/>
    </row>
    <row r="274" spans="4:4">
      <c r="D274" s="165"/>
    </row>
    <row r="275" spans="4:4">
      <c r="D275" s="165"/>
    </row>
    <row r="276" spans="4:4">
      <c r="D276" s="165"/>
    </row>
    <row r="277" spans="4:4">
      <c r="D277" s="165"/>
    </row>
    <row r="278" spans="4:4">
      <c r="D278" s="165"/>
    </row>
    <row r="279" spans="4:4">
      <c r="D279" s="165"/>
    </row>
    <row r="280" spans="4:4">
      <c r="D280" s="165"/>
    </row>
    <row r="281" spans="4:4">
      <c r="D281" s="165"/>
    </row>
    <row r="282" spans="4:4">
      <c r="D282" s="165"/>
    </row>
    <row r="283" spans="4:4">
      <c r="D283" s="165"/>
    </row>
    <row r="284" spans="4:4">
      <c r="D284" s="165"/>
    </row>
    <row r="285" spans="4:4">
      <c r="D285" s="165"/>
    </row>
    <row r="286" spans="4:4">
      <c r="D286" s="165"/>
    </row>
    <row r="287" spans="4:4">
      <c r="D287" s="165"/>
    </row>
    <row r="288" spans="4:4">
      <c r="D288" s="165"/>
    </row>
    <row r="289" spans="4:4">
      <c r="D289" s="165"/>
    </row>
    <row r="290" spans="4:4">
      <c r="D290" s="165"/>
    </row>
    <row r="291" spans="4:4">
      <c r="D291" s="165"/>
    </row>
    <row r="292" spans="4:4">
      <c r="D292" s="165"/>
    </row>
    <row r="293" spans="4:4">
      <c r="D293" s="165"/>
    </row>
    <row r="294" spans="4:4">
      <c r="D294" s="165"/>
    </row>
    <row r="295" spans="4:4">
      <c r="D295" s="165"/>
    </row>
    <row r="296" spans="4:4">
      <c r="D296" s="165"/>
    </row>
    <row r="297" spans="4:4">
      <c r="D297" s="165"/>
    </row>
    <row r="298" spans="4:4">
      <c r="D298" s="165"/>
    </row>
    <row r="299" spans="4:4">
      <c r="D299" s="165"/>
    </row>
    <row r="300" spans="4:4">
      <c r="D300" s="165"/>
    </row>
    <row r="301" spans="4:4">
      <c r="D301" s="165"/>
    </row>
    <row r="302" spans="4:4">
      <c r="D302" s="165"/>
    </row>
    <row r="303" spans="4:4">
      <c r="D303" s="165"/>
    </row>
    <row r="304" spans="4:4">
      <c r="D304" s="165"/>
    </row>
    <row r="305" spans="4:4">
      <c r="D305" s="165"/>
    </row>
    <row r="306" spans="4:4">
      <c r="D306" s="165"/>
    </row>
    <row r="307" spans="4:4">
      <c r="D307" s="165"/>
    </row>
    <row r="308" spans="4:4">
      <c r="D308" s="165"/>
    </row>
    <row r="309" spans="4:4">
      <c r="D309" s="165"/>
    </row>
    <row r="310" spans="4:4">
      <c r="D310" s="165"/>
    </row>
    <row r="311" spans="4:4">
      <c r="D311" s="165"/>
    </row>
    <row r="312" spans="4:4">
      <c r="D312" s="165"/>
    </row>
    <row r="313" spans="4:4">
      <c r="D313" s="165"/>
    </row>
    <row r="314" spans="4:4">
      <c r="D314" s="165"/>
    </row>
    <row r="315" spans="4:4">
      <c r="D315" s="165"/>
    </row>
    <row r="316" spans="4:4">
      <c r="D316" s="165"/>
    </row>
    <row r="317" spans="4:4">
      <c r="D317" s="165"/>
    </row>
    <row r="318" spans="4:4">
      <c r="D318" s="165"/>
    </row>
    <row r="319" spans="4:4">
      <c r="D319" s="165"/>
    </row>
    <row r="320" spans="4:4">
      <c r="D320" s="165"/>
    </row>
    <row r="321" spans="4:4">
      <c r="D321" s="165"/>
    </row>
    <row r="322" spans="4:4">
      <c r="D322" s="165"/>
    </row>
    <row r="323" spans="4:4">
      <c r="D323" s="165"/>
    </row>
    <row r="324" spans="4:4">
      <c r="D324" s="165"/>
    </row>
    <row r="325" spans="4:4">
      <c r="D325" s="165"/>
    </row>
    <row r="326" spans="4:4">
      <c r="D326" s="165"/>
    </row>
    <row r="327" spans="4:4">
      <c r="D327" s="165"/>
    </row>
    <row r="328" spans="4:4">
      <c r="D328" s="165"/>
    </row>
    <row r="329" spans="4:4">
      <c r="D329" s="165"/>
    </row>
    <row r="330" spans="4:4">
      <c r="D330" s="165"/>
    </row>
    <row r="331" spans="4:4">
      <c r="D331" s="165"/>
    </row>
    <row r="332" spans="4:4">
      <c r="D332" s="165"/>
    </row>
    <row r="333" spans="4:4">
      <c r="D333" s="165"/>
    </row>
    <row r="334" spans="4:4">
      <c r="D334" s="165"/>
    </row>
    <row r="335" spans="4:4">
      <c r="D335" s="165"/>
    </row>
    <row r="336" spans="4:4">
      <c r="D336" s="165"/>
    </row>
    <row r="337" spans="4:4">
      <c r="D337" s="165"/>
    </row>
    <row r="338" spans="4:4">
      <c r="D338" s="165"/>
    </row>
    <row r="339" spans="4:4">
      <c r="D339" s="165"/>
    </row>
    <row r="340" spans="4:4">
      <c r="D340" s="165"/>
    </row>
    <row r="341" spans="4:4">
      <c r="D341" s="165"/>
    </row>
    <row r="342" spans="4:4">
      <c r="D342" s="165"/>
    </row>
    <row r="343" spans="4:4">
      <c r="D343" s="165"/>
    </row>
    <row r="344" spans="4:4">
      <c r="D344" s="165"/>
    </row>
    <row r="345" spans="4:4">
      <c r="D345" s="165"/>
    </row>
    <row r="346" spans="4:4">
      <c r="D346" s="165"/>
    </row>
    <row r="347" spans="4:4">
      <c r="D347" s="165"/>
    </row>
    <row r="348" spans="4:4">
      <c r="D348" s="165"/>
    </row>
    <row r="349" spans="4:4">
      <c r="D349" s="165"/>
    </row>
    <row r="350" spans="4:4">
      <c r="D350" s="165"/>
    </row>
    <row r="351" spans="4:4">
      <c r="D351" s="165"/>
    </row>
    <row r="352" spans="4:4">
      <c r="D352" s="165"/>
    </row>
    <row r="353" spans="4:4">
      <c r="D353" s="165"/>
    </row>
    <row r="354" spans="4:4">
      <c r="D354" s="165"/>
    </row>
    <row r="355" spans="4:4">
      <c r="D355" s="165"/>
    </row>
    <row r="356" spans="4:4">
      <c r="D356" s="165"/>
    </row>
    <row r="357" spans="4:4">
      <c r="D357" s="165"/>
    </row>
    <row r="358" spans="4:4">
      <c r="D358" s="165"/>
    </row>
    <row r="359" spans="4:4">
      <c r="D359" s="165"/>
    </row>
    <row r="360" spans="4:4">
      <c r="D360" s="165"/>
    </row>
    <row r="361" spans="4:4">
      <c r="D361" s="165"/>
    </row>
    <row r="362" spans="4:4">
      <c r="D362" s="165"/>
    </row>
    <row r="363" spans="4:4">
      <c r="D363" s="165"/>
    </row>
    <row r="364" spans="4:4">
      <c r="D364" s="165"/>
    </row>
    <row r="365" spans="4:4">
      <c r="D365" s="165"/>
    </row>
    <row r="366" spans="4:4">
      <c r="D366" s="165"/>
    </row>
    <row r="367" spans="4:4">
      <c r="D367" s="165"/>
    </row>
    <row r="368" spans="4:4">
      <c r="D368" s="165"/>
    </row>
    <row r="369" spans="4:4">
      <c r="D369" s="165"/>
    </row>
    <row r="370" spans="4:4">
      <c r="D370" s="165"/>
    </row>
    <row r="371" spans="4:4">
      <c r="D371" s="165"/>
    </row>
    <row r="372" spans="4:4">
      <c r="D372" s="165"/>
    </row>
    <row r="373" spans="4:4">
      <c r="D373" s="165"/>
    </row>
    <row r="374" spans="4:4">
      <c r="D374" s="165"/>
    </row>
    <row r="375" spans="4:4">
      <c r="D375" s="165"/>
    </row>
    <row r="376" spans="4:4">
      <c r="D376" s="165"/>
    </row>
    <row r="377" spans="4:4">
      <c r="D377" s="165"/>
    </row>
    <row r="378" spans="4:4">
      <c r="D378" s="165"/>
    </row>
    <row r="379" spans="4:4">
      <c r="D379" s="165"/>
    </row>
    <row r="380" spans="4:4">
      <c r="D380" s="165"/>
    </row>
    <row r="381" spans="4:4">
      <c r="D381" s="165"/>
    </row>
    <row r="382" spans="4:4">
      <c r="D382" s="165"/>
    </row>
    <row r="383" spans="4:4">
      <c r="D383" s="165"/>
    </row>
    <row r="384" spans="4:4">
      <c r="D384" s="165"/>
    </row>
    <row r="385" spans="4:4">
      <c r="D385" s="165"/>
    </row>
    <row r="386" spans="4:4">
      <c r="D386" s="165"/>
    </row>
    <row r="387" spans="4:4">
      <c r="D387" s="165"/>
    </row>
    <row r="388" spans="4:4">
      <c r="D388" s="165"/>
    </row>
    <row r="389" spans="4:4">
      <c r="D389" s="165"/>
    </row>
    <row r="390" spans="4:4">
      <c r="D390" s="165"/>
    </row>
    <row r="391" spans="4:4">
      <c r="D391" s="165"/>
    </row>
    <row r="392" spans="4:4">
      <c r="D392" s="165"/>
    </row>
    <row r="393" spans="4:4">
      <c r="D393" s="165"/>
    </row>
    <row r="394" spans="4:4">
      <c r="D394" s="165"/>
    </row>
    <row r="395" spans="4:4">
      <c r="D395" s="165"/>
    </row>
    <row r="396" spans="4:4">
      <c r="D396" s="165"/>
    </row>
    <row r="397" spans="4:4">
      <c r="D397" s="165"/>
    </row>
    <row r="398" spans="4:4">
      <c r="D398" s="165"/>
    </row>
  </sheetData>
  <conditionalFormatting sqref="J1">
    <cfRule type="cellIs" dxfId="9" priority="4" stopIfTrue="1" operator="equal">
      <formula>"x.x"</formula>
    </cfRule>
  </conditionalFormatting>
  <conditionalFormatting sqref="B9 B15 B13 B17">
    <cfRule type="cellIs" dxfId="8" priority="3" stopIfTrue="1" operator="equal">
      <formula>"Title"</formula>
    </cfRule>
  </conditionalFormatting>
  <conditionalFormatting sqref="B8 B14 B11:B12 B16">
    <cfRule type="cellIs" dxfId="7" priority="2" stopIfTrue="1" operator="equal">
      <formula>"Adjustment to Income/Expense/Rate Base:"</formula>
    </cfRule>
  </conditionalFormatting>
  <conditionalFormatting sqref="I6">
    <cfRule type="cellIs" dxfId="6" priority="1" stopIfTrue="1" operator="equal">
      <formula>"Update"</formula>
    </cfRule>
  </conditionalFormatting>
  <dataValidations count="4">
    <dataValidation type="list" allowBlank="1" showInputMessage="1" showErrorMessage="1" errorTitle="Oops!" error="You must enter a state, or, if the adjustment is system, enter all states." sqref="I6">
      <formula1>$I$65:$I$71</formula1>
    </dataValidation>
    <dataValidation type="list" errorStyle="warning" allowBlank="1" showInputMessage="1" showErrorMessage="1" errorTitle="Factor" error="This factor is not included in the drop-down list. Is this the factor you want to use?" sqref="G9:G49">
      <formula1>$G$65:$G$155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9:E49">
      <formula1>"1, 2, 3"</formula1>
    </dataValidation>
    <dataValidation type="list" errorStyle="warning" allowBlank="1" showInputMessage="1" showErrorMessage="1" errorTitle="FERC ACCOUNT" error="This FERC Account is not included in the drop-down list. Is this the account you want to use?" sqref="D9:D49">
      <formula1>$D$65:$D$398</formula1>
    </dataValidation>
  </dataValidations>
  <pageMargins left="1" right="0.25" top="1.25" bottom="0.5" header="0.5" footer="0.25"/>
  <pageSetup scale="60" orientation="portrait" r:id="rId1"/>
  <headerFooter scaleWithDoc="0" alignWithMargins="0">
    <oddHeader>&amp;R&amp;"Times New Roman,Regular"PacifiCorp Docket UE-100749
Exhibit No. ___ (MDF-2)
Page &amp;P of &amp;N
Revised 12/6/10</oddHeader>
  </headerFooter>
  <drawing r:id="rId2"/>
</worksheet>
</file>

<file path=xl/worksheets/sheet59.xml><?xml version="1.0" encoding="utf-8"?>
<worksheet xmlns="http://schemas.openxmlformats.org/spreadsheetml/2006/main" xmlns:r="http://schemas.openxmlformats.org/officeDocument/2006/relationships">
  <dimension ref="A1:J400"/>
  <sheetViews>
    <sheetView tabSelected="1" zoomScaleNormal="100" workbookViewId="0">
      <selection activeCell="I6" sqref="I6"/>
    </sheetView>
  </sheetViews>
  <sheetFormatPr defaultColWidth="10" defaultRowHeight="12.75"/>
  <cols>
    <col min="1" max="1" width="2.5703125" style="110" customWidth="1"/>
    <col min="2" max="2" width="36" style="110" customWidth="1"/>
    <col min="3" max="3" width="23.5703125" style="110" customWidth="1"/>
    <col min="4" max="4" width="11.28515625" style="110" bestFit="1" customWidth="1"/>
    <col min="5" max="5" width="4.7109375" style="110" customWidth="1"/>
    <col min="6" max="6" width="15.140625" style="110" customWidth="1"/>
    <col min="7" max="7" width="8.5703125" style="110" customWidth="1"/>
    <col min="8" max="8" width="10.28515625" style="110" customWidth="1"/>
    <col min="9" max="9" width="13" style="110" customWidth="1"/>
    <col min="10" max="10" width="6.140625" style="110" customWidth="1"/>
    <col min="11" max="256" width="10" style="110"/>
    <col min="257" max="257" width="2.5703125" style="110" customWidth="1"/>
    <col min="258" max="258" width="7.140625" style="110" customWidth="1"/>
    <col min="259" max="259" width="23.5703125" style="110" customWidth="1"/>
    <col min="260" max="260" width="9.7109375" style="110" customWidth="1"/>
    <col min="261" max="261" width="4.7109375" style="110" customWidth="1"/>
    <col min="262" max="262" width="14.42578125" style="110" customWidth="1"/>
    <col min="263" max="263" width="11.140625" style="110" customWidth="1"/>
    <col min="264" max="264" width="10.28515625" style="110" customWidth="1"/>
    <col min="265" max="265" width="13" style="110" customWidth="1"/>
    <col min="266" max="266" width="8.28515625" style="110" customWidth="1"/>
    <col min="267" max="512" width="10" style="110"/>
    <col min="513" max="513" width="2.5703125" style="110" customWidth="1"/>
    <col min="514" max="514" width="7.140625" style="110" customWidth="1"/>
    <col min="515" max="515" width="23.5703125" style="110" customWidth="1"/>
    <col min="516" max="516" width="9.7109375" style="110" customWidth="1"/>
    <col min="517" max="517" width="4.7109375" style="110" customWidth="1"/>
    <col min="518" max="518" width="14.42578125" style="110" customWidth="1"/>
    <col min="519" max="519" width="11.140625" style="110" customWidth="1"/>
    <col min="520" max="520" width="10.28515625" style="110" customWidth="1"/>
    <col min="521" max="521" width="13" style="110" customWidth="1"/>
    <col min="522" max="522" width="8.28515625" style="110" customWidth="1"/>
    <col min="523" max="768" width="10" style="110"/>
    <col min="769" max="769" width="2.5703125" style="110" customWidth="1"/>
    <col min="770" max="770" width="7.140625" style="110" customWidth="1"/>
    <col min="771" max="771" width="23.5703125" style="110" customWidth="1"/>
    <col min="772" max="772" width="9.7109375" style="110" customWidth="1"/>
    <col min="773" max="773" width="4.7109375" style="110" customWidth="1"/>
    <col min="774" max="774" width="14.42578125" style="110" customWidth="1"/>
    <col min="775" max="775" width="11.140625" style="110" customWidth="1"/>
    <col min="776" max="776" width="10.28515625" style="110" customWidth="1"/>
    <col min="777" max="777" width="13" style="110" customWidth="1"/>
    <col min="778" max="778" width="8.28515625" style="110" customWidth="1"/>
    <col min="779" max="1024" width="10" style="110"/>
    <col min="1025" max="1025" width="2.5703125" style="110" customWidth="1"/>
    <col min="1026" max="1026" width="7.140625" style="110" customWidth="1"/>
    <col min="1027" max="1027" width="23.5703125" style="110" customWidth="1"/>
    <col min="1028" max="1028" width="9.7109375" style="110" customWidth="1"/>
    <col min="1029" max="1029" width="4.7109375" style="110" customWidth="1"/>
    <col min="1030" max="1030" width="14.42578125" style="110" customWidth="1"/>
    <col min="1031" max="1031" width="11.140625" style="110" customWidth="1"/>
    <col min="1032" max="1032" width="10.28515625" style="110" customWidth="1"/>
    <col min="1033" max="1033" width="13" style="110" customWidth="1"/>
    <col min="1034" max="1034" width="8.28515625" style="110" customWidth="1"/>
    <col min="1035" max="1280" width="10" style="110"/>
    <col min="1281" max="1281" width="2.5703125" style="110" customWidth="1"/>
    <col min="1282" max="1282" width="7.140625" style="110" customWidth="1"/>
    <col min="1283" max="1283" width="23.5703125" style="110" customWidth="1"/>
    <col min="1284" max="1284" width="9.7109375" style="110" customWidth="1"/>
    <col min="1285" max="1285" width="4.7109375" style="110" customWidth="1"/>
    <col min="1286" max="1286" width="14.42578125" style="110" customWidth="1"/>
    <col min="1287" max="1287" width="11.140625" style="110" customWidth="1"/>
    <col min="1288" max="1288" width="10.28515625" style="110" customWidth="1"/>
    <col min="1289" max="1289" width="13" style="110" customWidth="1"/>
    <col min="1290" max="1290" width="8.28515625" style="110" customWidth="1"/>
    <col min="1291" max="1536" width="10" style="110"/>
    <col min="1537" max="1537" width="2.5703125" style="110" customWidth="1"/>
    <col min="1538" max="1538" width="7.140625" style="110" customWidth="1"/>
    <col min="1539" max="1539" width="23.5703125" style="110" customWidth="1"/>
    <col min="1540" max="1540" width="9.7109375" style="110" customWidth="1"/>
    <col min="1541" max="1541" width="4.7109375" style="110" customWidth="1"/>
    <col min="1542" max="1542" width="14.42578125" style="110" customWidth="1"/>
    <col min="1543" max="1543" width="11.140625" style="110" customWidth="1"/>
    <col min="1544" max="1544" width="10.28515625" style="110" customWidth="1"/>
    <col min="1545" max="1545" width="13" style="110" customWidth="1"/>
    <col min="1546" max="1546" width="8.28515625" style="110" customWidth="1"/>
    <col min="1547" max="1792" width="10" style="110"/>
    <col min="1793" max="1793" width="2.5703125" style="110" customWidth="1"/>
    <col min="1794" max="1794" width="7.140625" style="110" customWidth="1"/>
    <col min="1795" max="1795" width="23.5703125" style="110" customWidth="1"/>
    <col min="1796" max="1796" width="9.7109375" style="110" customWidth="1"/>
    <col min="1797" max="1797" width="4.7109375" style="110" customWidth="1"/>
    <col min="1798" max="1798" width="14.42578125" style="110" customWidth="1"/>
    <col min="1799" max="1799" width="11.140625" style="110" customWidth="1"/>
    <col min="1800" max="1800" width="10.28515625" style="110" customWidth="1"/>
    <col min="1801" max="1801" width="13" style="110" customWidth="1"/>
    <col min="1802" max="1802" width="8.28515625" style="110" customWidth="1"/>
    <col min="1803" max="2048" width="10" style="110"/>
    <col min="2049" max="2049" width="2.5703125" style="110" customWidth="1"/>
    <col min="2050" max="2050" width="7.140625" style="110" customWidth="1"/>
    <col min="2051" max="2051" width="23.5703125" style="110" customWidth="1"/>
    <col min="2052" max="2052" width="9.7109375" style="110" customWidth="1"/>
    <col min="2053" max="2053" width="4.7109375" style="110" customWidth="1"/>
    <col min="2054" max="2054" width="14.42578125" style="110" customWidth="1"/>
    <col min="2055" max="2055" width="11.140625" style="110" customWidth="1"/>
    <col min="2056" max="2056" width="10.28515625" style="110" customWidth="1"/>
    <col min="2057" max="2057" width="13" style="110" customWidth="1"/>
    <col min="2058" max="2058" width="8.28515625" style="110" customWidth="1"/>
    <col min="2059" max="2304" width="10" style="110"/>
    <col min="2305" max="2305" width="2.5703125" style="110" customWidth="1"/>
    <col min="2306" max="2306" width="7.140625" style="110" customWidth="1"/>
    <col min="2307" max="2307" width="23.5703125" style="110" customWidth="1"/>
    <col min="2308" max="2308" width="9.7109375" style="110" customWidth="1"/>
    <col min="2309" max="2309" width="4.7109375" style="110" customWidth="1"/>
    <col min="2310" max="2310" width="14.42578125" style="110" customWidth="1"/>
    <col min="2311" max="2311" width="11.140625" style="110" customWidth="1"/>
    <col min="2312" max="2312" width="10.28515625" style="110" customWidth="1"/>
    <col min="2313" max="2313" width="13" style="110" customWidth="1"/>
    <col min="2314" max="2314" width="8.28515625" style="110" customWidth="1"/>
    <col min="2315" max="2560" width="10" style="110"/>
    <col min="2561" max="2561" width="2.5703125" style="110" customWidth="1"/>
    <col min="2562" max="2562" width="7.140625" style="110" customWidth="1"/>
    <col min="2563" max="2563" width="23.5703125" style="110" customWidth="1"/>
    <col min="2564" max="2564" width="9.7109375" style="110" customWidth="1"/>
    <col min="2565" max="2565" width="4.7109375" style="110" customWidth="1"/>
    <col min="2566" max="2566" width="14.42578125" style="110" customWidth="1"/>
    <col min="2567" max="2567" width="11.140625" style="110" customWidth="1"/>
    <col min="2568" max="2568" width="10.28515625" style="110" customWidth="1"/>
    <col min="2569" max="2569" width="13" style="110" customWidth="1"/>
    <col min="2570" max="2570" width="8.28515625" style="110" customWidth="1"/>
    <col min="2571" max="2816" width="10" style="110"/>
    <col min="2817" max="2817" width="2.5703125" style="110" customWidth="1"/>
    <col min="2818" max="2818" width="7.140625" style="110" customWidth="1"/>
    <col min="2819" max="2819" width="23.5703125" style="110" customWidth="1"/>
    <col min="2820" max="2820" width="9.7109375" style="110" customWidth="1"/>
    <col min="2821" max="2821" width="4.7109375" style="110" customWidth="1"/>
    <col min="2822" max="2822" width="14.42578125" style="110" customWidth="1"/>
    <col min="2823" max="2823" width="11.140625" style="110" customWidth="1"/>
    <col min="2824" max="2824" width="10.28515625" style="110" customWidth="1"/>
    <col min="2825" max="2825" width="13" style="110" customWidth="1"/>
    <col min="2826" max="2826" width="8.28515625" style="110" customWidth="1"/>
    <col min="2827" max="3072" width="10" style="110"/>
    <col min="3073" max="3073" width="2.5703125" style="110" customWidth="1"/>
    <col min="3074" max="3074" width="7.140625" style="110" customWidth="1"/>
    <col min="3075" max="3075" width="23.5703125" style="110" customWidth="1"/>
    <col min="3076" max="3076" width="9.7109375" style="110" customWidth="1"/>
    <col min="3077" max="3077" width="4.7109375" style="110" customWidth="1"/>
    <col min="3078" max="3078" width="14.42578125" style="110" customWidth="1"/>
    <col min="3079" max="3079" width="11.140625" style="110" customWidth="1"/>
    <col min="3080" max="3080" width="10.28515625" style="110" customWidth="1"/>
    <col min="3081" max="3081" width="13" style="110" customWidth="1"/>
    <col min="3082" max="3082" width="8.28515625" style="110" customWidth="1"/>
    <col min="3083" max="3328" width="10" style="110"/>
    <col min="3329" max="3329" width="2.5703125" style="110" customWidth="1"/>
    <col min="3330" max="3330" width="7.140625" style="110" customWidth="1"/>
    <col min="3331" max="3331" width="23.5703125" style="110" customWidth="1"/>
    <col min="3332" max="3332" width="9.7109375" style="110" customWidth="1"/>
    <col min="3333" max="3333" width="4.7109375" style="110" customWidth="1"/>
    <col min="3334" max="3334" width="14.42578125" style="110" customWidth="1"/>
    <col min="3335" max="3335" width="11.140625" style="110" customWidth="1"/>
    <col min="3336" max="3336" width="10.28515625" style="110" customWidth="1"/>
    <col min="3337" max="3337" width="13" style="110" customWidth="1"/>
    <col min="3338" max="3338" width="8.28515625" style="110" customWidth="1"/>
    <col min="3339" max="3584" width="10" style="110"/>
    <col min="3585" max="3585" width="2.5703125" style="110" customWidth="1"/>
    <col min="3586" max="3586" width="7.140625" style="110" customWidth="1"/>
    <col min="3587" max="3587" width="23.5703125" style="110" customWidth="1"/>
    <col min="3588" max="3588" width="9.7109375" style="110" customWidth="1"/>
    <col min="3589" max="3589" width="4.7109375" style="110" customWidth="1"/>
    <col min="3590" max="3590" width="14.42578125" style="110" customWidth="1"/>
    <col min="3591" max="3591" width="11.140625" style="110" customWidth="1"/>
    <col min="3592" max="3592" width="10.28515625" style="110" customWidth="1"/>
    <col min="3593" max="3593" width="13" style="110" customWidth="1"/>
    <col min="3594" max="3594" width="8.28515625" style="110" customWidth="1"/>
    <col min="3595" max="3840" width="10" style="110"/>
    <col min="3841" max="3841" width="2.5703125" style="110" customWidth="1"/>
    <col min="3842" max="3842" width="7.140625" style="110" customWidth="1"/>
    <col min="3843" max="3843" width="23.5703125" style="110" customWidth="1"/>
    <col min="3844" max="3844" width="9.7109375" style="110" customWidth="1"/>
    <col min="3845" max="3845" width="4.7109375" style="110" customWidth="1"/>
    <col min="3846" max="3846" width="14.42578125" style="110" customWidth="1"/>
    <col min="3847" max="3847" width="11.140625" style="110" customWidth="1"/>
    <col min="3848" max="3848" width="10.28515625" style="110" customWidth="1"/>
    <col min="3849" max="3849" width="13" style="110" customWidth="1"/>
    <col min="3850" max="3850" width="8.28515625" style="110" customWidth="1"/>
    <col min="3851" max="4096" width="10" style="110"/>
    <col min="4097" max="4097" width="2.5703125" style="110" customWidth="1"/>
    <col min="4098" max="4098" width="7.140625" style="110" customWidth="1"/>
    <col min="4099" max="4099" width="23.5703125" style="110" customWidth="1"/>
    <col min="4100" max="4100" width="9.7109375" style="110" customWidth="1"/>
    <col min="4101" max="4101" width="4.7109375" style="110" customWidth="1"/>
    <col min="4102" max="4102" width="14.42578125" style="110" customWidth="1"/>
    <col min="4103" max="4103" width="11.140625" style="110" customWidth="1"/>
    <col min="4104" max="4104" width="10.28515625" style="110" customWidth="1"/>
    <col min="4105" max="4105" width="13" style="110" customWidth="1"/>
    <col min="4106" max="4106" width="8.28515625" style="110" customWidth="1"/>
    <col min="4107" max="4352" width="10" style="110"/>
    <col min="4353" max="4353" width="2.5703125" style="110" customWidth="1"/>
    <col min="4354" max="4354" width="7.140625" style="110" customWidth="1"/>
    <col min="4355" max="4355" width="23.5703125" style="110" customWidth="1"/>
    <col min="4356" max="4356" width="9.7109375" style="110" customWidth="1"/>
    <col min="4357" max="4357" width="4.7109375" style="110" customWidth="1"/>
    <col min="4358" max="4358" width="14.42578125" style="110" customWidth="1"/>
    <col min="4359" max="4359" width="11.140625" style="110" customWidth="1"/>
    <col min="4360" max="4360" width="10.28515625" style="110" customWidth="1"/>
    <col min="4361" max="4361" width="13" style="110" customWidth="1"/>
    <col min="4362" max="4362" width="8.28515625" style="110" customWidth="1"/>
    <col min="4363" max="4608" width="10" style="110"/>
    <col min="4609" max="4609" width="2.5703125" style="110" customWidth="1"/>
    <col min="4610" max="4610" width="7.140625" style="110" customWidth="1"/>
    <col min="4611" max="4611" width="23.5703125" style="110" customWidth="1"/>
    <col min="4612" max="4612" width="9.7109375" style="110" customWidth="1"/>
    <col min="4613" max="4613" width="4.7109375" style="110" customWidth="1"/>
    <col min="4614" max="4614" width="14.42578125" style="110" customWidth="1"/>
    <col min="4615" max="4615" width="11.140625" style="110" customWidth="1"/>
    <col min="4616" max="4616" width="10.28515625" style="110" customWidth="1"/>
    <col min="4617" max="4617" width="13" style="110" customWidth="1"/>
    <col min="4618" max="4618" width="8.28515625" style="110" customWidth="1"/>
    <col min="4619" max="4864" width="10" style="110"/>
    <col min="4865" max="4865" width="2.5703125" style="110" customWidth="1"/>
    <col min="4866" max="4866" width="7.140625" style="110" customWidth="1"/>
    <col min="4867" max="4867" width="23.5703125" style="110" customWidth="1"/>
    <col min="4868" max="4868" width="9.7109375" style="110" customWidth="1"/>
    <col min="4869" max="4869" width="4.7109375" style="110" customWidth="1"/>
    <col min="4870" max="4870" width="14.42578125" style="110" customWidth="1"/>
    <col min="4871" max="4871" width="11.140625" style="110" customWidth="1"/>
    <col min="4872" max="4872" width="10.28515625" style="110" customWidth="1"/>
    <col min="4873" max="4873" width="13" style="110" customWidth="1"/>
    <col min="4874" max="4874" width="8.28515625" style="110" customWidth="1"/>
    <col min="4875" max="5120" width="10" style="110"/>
    <col min="5121" max="5121" width="2.5703125" style="110" customWidth="1"/>
    <col min="5122" max="5122" width="7.140625" style="110" customWidth="1"/>
    <col min="5123" max="5123" width="23.5703125" style="110" customWidth="1"/>
    <col min="5124" max="5124" width="9.7109375" style="110" customWidth="1"/>
    <col min="5125" max="5125" width="4.7109375" style="110" customWidth="1"/>
    <col min="5126" max="5126" width="14.42578125" style="110" customWidth="1"/>
    <col min="5127" max="5127" width="11.140625" style="110" customWidth="1"/>
    <col min="5128" max="5128" width="10.28515625" style="110" customWidth="1"/>
    <col min="5129" max="5129" width="13" style="110" customWidth="1"/>
    <col min="5130" max="5130" width="8.28515625" style="110" customWidth="1"/>
    <col min="5131" max="5376" width="10" style="110"/>
    <col min="5377" max="5377" width="2.5703125" style="110" customWidth="1"/>
    <col min="5378" max="5378" width="7.140625" style="110" customWidth="1"/>
    <col min="5379" max="5379" width="23.5703125" style="110" customWidth="1"/>
    <col min="5380" max="5380" width="9.7109375" style="110" customWidth="1"/>
    <col min="5381" max="5381" width="4.7109375" style="110" customWidth="1"/>
    <col min="5382" max="5382" width="14.42578125" style="110" customWidth="1"/>
    <col min="5383" max="5383" width="11.140625" style="110" customWidth="1"/>
    <col min="5384" max="5384" width="10.28515625" style="110" customWidth="1"/>
    <col min="5385" max="5385" width="13" style="110" customWidth="1"/>
    <col min="5386" max="5386" width="8.28515625" style="110" customWidth="1"/>
    <col min="5387" max="5632" width="10" style="110"/>
    <col min="5633" max="5633" width="2.5703125" style="110" customWidth="1"/>
    <col min="5634" max="5634" width="7.140625" style="110" customWidth="1"/>
    <col min="5635" max="5635" width="23.5703125" style="110" customWidth="1"/>
    <col min="5636" max="5636" width="9.7109375" style="110" customWidth="1"/>
    <col min="5637" max="5637" width="4.7109375" style="110" customWidth="1"/>
    <col min="5638" max="5638" width="14.42578125" style="110" customWidth="1"/>
    <col min="5639" max="5639" width="11.140625" style="110" customWidth="1"/>
    <col min="5640" max="5640" width="10.28515625" style="110" customWidth="1"/>
    <col min="5641" max="5641" width="13" style="110" customWidth="1"/>
    <col min="5642" max="5642" width="8.28515625" style="110" customWidth="1"/>
    <col min="5643" max="5888" width="10" style="110"/>
    <col min="5889" max="5889" width="2.5703125" style="110" customWidth="1"/>
    <col min="5890" max="5890" width="7.140625" style="110" customWidth="1"/>
    <col min="5891" max="5891" width="23.5703125" style="110" customWidth="1"/>
    <col min="5892" max="5892" width="9.7109375" style="110" customWidth="1"/>
    <col min="5893" max="5893" width="4.7109375" style="110" customWidth="1"/>
    <col min="5894" max="5894" width="14.42578125" style="110" customWidth="1"/>
    <col min="5895" max="5895" width="11.140625" style="110" customWidth="1"/>
    <col min="5896" max="5896" width="10.28515625" style="110" customWidth="1"/>
    <col min="5897" max="5897" width="13" style="110" customWidth="1"/>
    <col min="5898" max="5898" width="8.28515625" style="110" customWidth="1"/>
    <col min="5899" max="6144" width="10" style="110"/>
    <col min="6145" max="6145" width="2.5703125" style="110" customWidth="1"/>
    <col min="6146" max="6146" width="7.140625" style="110" customWidth="1"/>
    <col min="6147" max="6147" width="23.5703125" style="110" customWidth="1"/>
    <col min="6148" max="6148" width="9.7109375" style="110" customWidth="1"/>
    <col min="6149" max="6149" width="4.7109375" style="110" customWidth="1"/>
    <col min="6150" max="6150" width="14.42578125" style="110" customWidth="1"/>
    <col min="6151" max="6151" width="11.140625" style="110" customWidth="1"/>
    <col min="6152" max="6152" width="10.28515625" style="110" customWidth="1"/>
    <col min="6153" max="6153" width="13" style="110" customWidth="1"/>
    <col min="6154" max="6154" width="8.28515625" style="110" customWidth="1"/>
    <col min="6155" max="6400" width="10" style="110"/>
    <col min="6401" max="6401" width="2.5703125" style="110" customWidth="1"/>
    <col min="6402" max="6402" width="7.140625" style="110" customWidth="1"/>
    <col min="6403" max="6403" width="23.5703125" style="110" customWidth="1"/>
    <col min="6404" max="6404" width="9.7109375" style="110" customWidth="1"/>
    <col min="6405" max="6405" width="4.7109375" style="110" customWidth="1"/>
    <col min="6406" max="6406" width="14.42578125" style="110" customWidth="1"/>
    <col min="6407" max="6407" width="11.140625" style="110" customWidth="1"/>
    <col min="6408" max="6408" width="10.28515625" style="110" customWidth="1"/>
    <col min="6409" max="6409" width="13" style="110" customWidth="1"/>
    <col min="6410" max="6410" width="8.28515625" style="110" customWidth="1"/>
    <col min="6411" max="6656" width="10" style="110"/>
    <col min="6657" max="6657" width="2.5703125" style="110" customWidth="1"/>
    <col min="6658" max="6658" width="7.140625" style="110" customWidth="1"/>
    <col min="6659" max="6659" width="23.5703125" style="110" customWidth="1"/>
    <col min="6660" max="6660" width="9.7109375" style="110" customWidth="1"/>
    <col min="6661" max="6661" width="4.7109375" style="110" customWidth="1"/>
    <col min="6662" max="6662" width="14.42578125" style="110" customWidth="1"/>
    <col min="6663" max="6663" width="11.140625" style="110" customWidth="1"/>
    <col min="6664" max="6664" width="10.28515625" style="110" customWidth="1"/>
    <col min="6665" max="6665" width="13" style="110" customWidth="1"/>
    <col min="6666" max="6666" width="8.28515625" style="110" customWidth="1"/>
    <col min="6667" max="6912" width="10" style="110"/>
    <col min="6913" max="6913" width="2.5703125" style="110" customWidth="1"/>
    <col min="6914" max="6914" width="7.140625" style="110" customWidth="1"/>
    <col min="6915" max="6915" width="23.5703125" style="110" customWidth="1"/>
    <col min="6916" max="6916" width="9.7109375" style="110" customWidth="1"/>
    <col min="6917" max="6917" width="4.7109375" style="110" customWidth="1"/>
    <col min="6918" max="6918" width="14.42578125" style="110" customWidth="1"/>
    <col min="6919" max="6919" width="11.140625" style="110" customWidth="1"/>
    <col min="6920" max="6920" width="10.28515625" style="110" customWidth="1"/>
    <col min="6921" max="6921" width="13" style="110" customWidth="1"/>
    <col min="6922" max="6922" width="8.28515625" style="110" customWidth="1"/>
    <col min="6923" max="7168" width="10" style="110"/>
    <col min="7169" max="7169" width="2.5703125" style="110" customWidth="1"/>
    <col min="7170" max="7170" width="7.140625" style="110" customWidth="1"/>
    <col min="7171" max="7171" width="23.5703125" style="110" customWidth="1"/>
    <col min="7172" max="7172" width="9.7109375" style="110" customWidth="1"/>
    <col min="7173" max="7173" width="4.7109375" style="110" customWidth="1"/>
    <col min="7174" max="7174" width="14.42578125" style="110" customWidth="1"/>
    <col min="7175" max="7175" width="11.140625" style="110" customWidth="1"/>
    <col min="7176" max="7176" width="10.28515625" style="110" customWidth="1"/>
    <col min="7177" max="7177" width="13" style="110" customWidth="1"/>
    <col min="7178" max="7178" width="8.28515625" style="110" customWidth="1"/>
    <col min="7179" max="7424" width="10" style="110"/>
    <col min="7425" max="7425" width="2.5703125" style="110" customWidth="1"/>
    <col min="7426" max="7426" width="7.140625" style="110" customWidth="1"/>
    <col min="7427" max="7427" width="23.5703125" style="110" customWidth="1"/>
    <col min="7428" max="7428" width="9.7109375" style="110" customWidth="1"/>
    <col min="7429" max="7429" width="4.7109375" style="110" customWidth="1"/>
    <col min="7430" max="7430" width="14.42578125" style="110" customWidth="1"/>
    <col min="7431" max="7431" width="11.140625" style="110" customWidth="1"/>
    <col min="7432" max="7432" width="10.28515625" style="110" customWidth="1"/>
    <col min="7433" max="7433" width="13" style="110" customWidth="1"/>
    <col min="7434" max="7434" width="8.28515625" style="110" customWidth="1"/>
    <col min="7435" max="7680" width="10" style="110"/>
    <col min="7681" max="7681" width="2.5703125" style="110" customWidth="1"/>
    <col min="7682" max="7682" width="7.140625" style="110" customWidth="1"/>
    <col min="7683" max="7683" width="23.5703125" style="110" customWidth="1"/>
    <col min="7684" max="7684" width="9.7109375" style="110" customWidth="1"/>
    <col min="7685" max="7685" width="4.7109375" style="110" customWidth="1"/>
    <col min="7686" max="7686" width="14.42578125" style="110" customWidth="1"/>
    <col min="7687" max="7687" width="11.140625" style="110" customWidth="1"/>
    <col min="7688" max="7688" width="10.28515625" style="110" customWidth="1"/>
    <col min="7689" max="7689" width="13" style="110" customWidth="1"/>
    <col min="7690" max="7690" width="8.28515625" style="110" customWidth="1"/>
    <col min="7691" max="7936" width="10" style="110"/>
    <col min="7937" max="7937" width="2.5703125" style="110" customWidth="1"/>
    <col min="7938" max="7938" width="7.140625" style="110" customWidth="1"/>
    <col min="7939" max="7939" width="23.5703125" style="110" customWidth="1"/>
    <col min="7940" max="7940" width="9.7109375" style="110" customWidth="1"/>
    <col min="7941" max="7941" width="4.7109375" style="110" customWidth="1"/>
    <col min="7942" max="7942" width="14.42578125" style="110" customWidth="1"/>
    <col min="7943" max="7943" width="11.140625" style="110" customWidth="1"/>
    <col min="7944" max="7944" width="10.28515625" style="110" customWidth="1"/>
    <col min="7945" max="7945" width="13" style="110" customWidth="1"/>
    <col min="7946" max="7946" width="8.28515625" style="110" customWidth="1"/>
    <col min="7947" max="8192" width="10" style="110"/>
    <col min="8193" max="8193" width="2.5703125" style="110" customWidth="1"/>
    <col min="8194" max="8194" width="7.140625" style="110" customWidth="1"/>
    <col min="8195" max="8195" width="23.5703125" style="110" customWidth="1"/>
    <col min="8196" max="8196" width="9.7109375" style="110" customWidth="1"/>
    <col min="8197" max="8197" width="4.7109375" style="110" customWidth="1"/>
    <col min="8198" max="8198" width="14.42578125" style="110" customWidth="1"/>
    <col min="8199" max="8199" width="11.140625" style="110" customWidth="1"/>
    <col min="8200" max="8200" width="10.28515625" style="110" customWidth="1"/>
    <col min="8201" max="8201" width="13" style="110" customWidth="1"/>
    <col min="8202" max="8202" width="8.28515625" style="110" customWidth="1"/>
    <col min="8203" max="8448" width="10" style="110"/>
    <col min="8449" max="8449" width="2.5703125" style="110" customWidth="1"/>
    <col min="8450" max="8450" width="7.140625" style="110" customWidth="1"/>
    <col min="8451" max="8451" width="23.5703125" style="110" customWidth="1"/>
    <col min="8452" max="8452" width="9.7109375" style="110" customWidth="1"/>
    <col min="8453" max="8453" width="4.7109375" style="110" customWidth="1"/>
    <col min="8454" max="8454" width="14.42578125" style="110" customWidth="1"/>
    <col min="8455" max="8455" width="11.140625" style="110" customWidth="1"/>
    <col min="8456" max="8456" width="10.28515625" style="110" customWidth="1"/>
    <col min="8457" max="8457" width="13" style="110" customWidth="1"/>
    <col min="8458" max="8458" width="8.28515625" style="110" customWidth="1"/>
    <col min="8459" max="8704" width="10" style="110"/>
    <col min="8705" max="8705" width="2.5703125" style="110" customWidth="1"/>
    <col min="8706" max="8706" width="7.140625" style="110" customWidth="1"/>
    <col min="8707" max="8707" width="23.5703125" style="110" customWidth="1"/>
    <col min="8708" max="8708" width="9.7109375" style="110" customWidth="1"/>
    <col min="8709" max="8709" width="4.7109375" style="110" customWidth="1"/>
    <col min="8710" max="8710" width="14.42578125" style="110" customWidth="1"/>
    <col min="8711" max="8711" width="11.140625" style="110" customWidth="1"/>
    <col min="8712" max="8712" width="10.28515625" style="110" customWidth="1"/>
    <col min="8713" max="8713" width="13" style="110" customWidth="1"/>
    <col min="8714" max="8714" width="8.28515625" style="110" customWidth="1"/>
    <col min="8715" max="8960" width="10" style="110"/>
    <col min="8961" max="8961" width="2.5703125" style="110" customWidth="1"/>
    <col min="8962" max="8962" width="7.140625" style="110" customWidth="1"/>
    <col min="8963" max="8963" width="23.5703125" style="110" customWidth="1"/>
    <col min="8964" max="8964" width="9.7109375" style="110" customWidth="1"/>
    <col min="8965" max="8965" width="4.7109375" style="110" customWidth="1"/>
    <col min="8966" max="8966" width="14.42578125" style="110" customWidth="1"/>
    <col min="8967" max="8967" width="11.140625" style="110" customWidth="1"/>
    <col min="8968" max="8968" width="10.28515625" style="110" customWidth="1"/>
    <col min="8969" max="8969" width="13" style="110" customWidth="1"/>
    <col min="8970" max="8970" width="8.28515625" style="110" customWidth="1"/>
    <col min="8971" max="9216" width="10" style="110"/>
    <col min="9217" max="9217" width="2.5703125" style="110" customWidth="1"/>
    <col min="9218" max="9218" width="7.140625" style="110" customWidth="1"/>
    <col min="9219" max="9219" width="23.5703125" style="110" customWidth="1"/>
    <col min="9220" max="9220" width="9.7109375" style="110" customWidth="1"/>
    <col min="9221" max="9221" width="4.7109375" style="110" customWidth="1"/>
    <col min="9222" max="9222" width="14.42578125" style="110" customWidth="1"/>
    <col min="9223" max="9223" width="11.140625" style="110" customWidth="1"/>
    <col min="9224" max="9224" width="10.28515625" style="110" customWidth="1"/>
    <col min="9225" max="9225" width="13" style="110" customWidth="1"/>
    <col min="9226" max="9226" width="8.28515625" style="110" customWidth="1"/>
    <col min="9227" max="9472" width="10" style="110"/>
    <col min="9473" max="9473" width="2.5703125" style="110" customWidth="1"/>
    <col min="9474" max="9474" width="7.140625" style="110" customWidth="1"/>
    <col min="9475" max="9475" width="23.5703125" style="110" customWidth="1"/>
    <col min="9476" max="9476" width="9.7109375" style="110" customWidth="1"/>
    <col min="9477" max="9477" width="4.7109375" style="110" customWidth="1"/>
    <col min="9478" max="9478" width="14.42578125" style="110" customWidth="1"/>
    <col min="9479" max="9479" width="11.140625" style="110" customWidth="1"/>
    <col min="9480" max="9480" width="10.28515625" style="110" customWidth="1"/>
    <col min="9481" max="9481" width="13" style="110" customWidth="1"/>
    <col min="9482" max="9482" width="8.28515625" style="110" customWidth="1"/>
    <col min="9483" max="9728" width="10" style="110"/>
    <col min="9729" max="9729" width="2.5703125" style="110" customWidth="1"/>
    <col min="9730" max="9730" width="7.140625" style="110" customWidth="1"/>
    <col min="9731" max="9731" width="23.5703125" style="110" customWidth="1"/>
    <col min="9732" max="9732" width="9.7109375" style="110" customWidth="1"/>
    <col min="9733" max="9733" width="4.7109375" style="110" customWidth="1"/>
    <col min="9734" max="9734" width="14.42578125" style="110" customWidth="1"/>
    <col min="9735" max="9735" width="11.140625" style="110" customWidth="1"/>
    <col min="9736" max="9736" width="10.28515625" style="110" customWidth="1"/>
    <col min="9737" max="9737" width="13" style="110" customWidth="1"/>
    <col min="9738" max="9738" width="8.28515625" style="110" customWidth="1"/>
    <col min="9739" max="9984" width="10" style="110"/>
    <col min="9985" max="9985" width="2.5703125" style="110" customWidth="1"/>
    <col min="9986" max="9986" width="7.140625" style="110" customWidth="1"/>
    <col min="9987" max="9987" width="23.5703125" style="110" customWidth="1"/>
    <col min="9988" max="9988" width="9.7109375" style="110" customWidth="1"/>
    <col min="9989" max="9989" width="4.7109375" style="110" customWidth="1"/>
    <col min="9990" max="9990" width="14.42578125" style="110" customWidth="1"/>
    <col min="9991" max="9991" width="11.140625" style="110" customWidth="1"/>
    <col min="9992" max="9992" width="10.28515625" style="110" customWidth="1"/>
    <col min="9993" max="9993" width="13" style="110" customWidth="1"/>
    <col min="9994" max="9994" width="8.28515625" style="110" customWidth="1"/>
    <col min="9995" max="10240" width="10" style="110"/>
    <col min="10241" max="10241" width="2.5703125" style="110" customWidth="1"/>
    <col min="10242" max="10242" width="7.140625" style="110" customWidth="1"/>
    <col min="10243" max="10243" width="23.5703125" style="110" customWidth="1"/>
    <col min="10244" max="10244" width="9.7109375" style="110" customWidth="1"/>
    <col min="10245" max="10245" width="4.7109375" style="110" customWidth="1"/>
    <col min="10246" max="10246" width="14.42578125" style="110" customWidth="1"/>
    <col min="10247" max="10247" width="11.140625" style="110" customWidth="1"/>
    <col min="10248" max="10248" width="10.28515625" style="110" customWidth="1"/>
    <col min="10249" max="10249" width="13" style="110" customWidth="1"/>
    <col min="10250" max="10250" width="8.28515625" style="110" customWidth="1"/>
    <col min="10251" max="10496" width="10" style="110"/>
    <col min="10497" max="10497" width="2.5703125" style="110" customWidth="1"/>
    <col min="10498" max="10498" width="7.140625" style="110" customWidth="1"/>
    <col min="10499" max="10499" width="23.5703125" style="110" customWidth="1"/>
    <col min="10500" max="10500" width="9.7109375" style="110" customWidth="1"/>
    <col min="10501" max="10501" width="4.7109375" style="110" customWidth="1"/>
    <col min="10502" max="10502" width="14.42578125" style="110" customWidth="1"/>
    <col min="10503" max="10503" width="11.140625" style="110" customWidth="1"/>
    <col min="10504" max="10504" width="10.28515625" style="110" customWidth="1"/>
    <col min="10505" max="10505" width="13" style="110" customWidth="1"/>
    <col min="10506" max="10506" width="8.28515625" style="110" customWidth="1"/>
    <col min="10507" max="10752" width="10" style="110"/>
    <col min="10753" max="10753" width="2.5703125" style="110" customWidth="1"/>
    <col min="10754" max="10754" width="7.140625" style="110" customWidth="1"/>
    <col min="10755" max="10755" width="23.5703125" style="110" customWidth="1"/>
    <col min="10756" max="10756" width="9.7109375" style="110" customWidth="1"/>
    <col min="10757" max="10757" width="4.7109375" style="110" customWidth="1"/>
    <col min="10758" max="10758" width="14.42578125" style="110" customWidth="1"/>
    <col min="10759" max="10759" width="11.140625" style="110" customWidth="1"/>
    <col min="10760" max="10760" width="10.28515625" style="110" customWidth="1"/>
    <col min="10761" max="10761" width="13" style="110" customWidth="1"/>
    <col min="10762" max="10762" width="8.28515625" style="110" customWidth="1"/>
    <col min="10763" max="11008" width="10" style="110"/>
    <col min="11009" max="11009" width="2.5703125" style="110" customWidth="1"/>
    <col min="11010" max="11010" width="7.140625" style="110" customWidth="1"/>
    <col min="11011" max="11011" width="23.5703125" style="110" customWidth="1"/>
    <col min="11012" max="11012" width="9.7109375" style="110" customWidth="1"/>
    <col min="11013" max="11013" width="4.7109375" style="110" customWidth="1"/>
    <col min="11014" max="11014" width="14.42578125" style="110" customWidth="1"/>
    <col min="11015" max="11015" width="11.140625" style="110" customWidth="1"/>
    <col min="11016" max="11016" width="10.28515625" style="110" customWidth="1"/>
    <col min="11017" max="11017" width="13" style="110" customWidth="1"/>
    <col min="11018" max="11018" width="8.28515625" style="110" customWidth="1"/>
    <col min="11019" max="11264" width="10" style="110"/>
    <col min="11265" max="11265" width="2.5703125" style="110" customWidth="1"/>
    <col min="11266" max="11266" width="7.140625" style="110" customWidth="1"/>
    <col min="11267" max="11267" width="23.5703125" style="110" customWidth="1"/>
    <col min="11268" max="11268" width="9.7109375" style="110" customWidth="1"/>
    <col min="11269" max="11269" width="4.7109375" style="110" customWidth="1"/>
    <col min="11270" max="11270" width="14.42578125" style="110" customWidth="1"/>
    <col min="11271" max="11271" width="11.140625" style="110" customWidth="1"/>
    <col min="11272" max="11272" width="10.28515625" style="110" customWidth="1"/>
    <col min="11273" max="11273" width="13" style="110" customWidth="1"/>
    <col min="11274" max="11274" width="8.28515625" style="110" customWidth="1"/>
    <col min="11275" max="11520" width="10" style="110"/>
    <col min="11521" max="11521" width="2.5703125" style="110" customWidth="1"/>
    <col min="11522" max="11522" width="7.140625" style="110" customWidth="1"/>
    <col min="11523" max="11523" width="23.5703125" style="110" customWidth="1"/>
    <col min="11524" max="11524" width="9.7109375" style="110" customWidth="1"/>
    <col min="11525" max="11525" width="4.7109375" style="110" customWidth="1"/>
    <col min="11526" max="11526" width="14.42578125" style="110" customWidth="1"/>
    <col min="11527" max="11527" width="11.140625" style="110" customWidth="1"/>
    <col min="11528" max="11528" width="10.28515625" style="110" customWidth="1"/>
    <col min="11529" max="11529" width="13" style="110" customWidth="1"/>
    <col min="11530" max="11530" width="8.28515625" style="110" customWidth="1"/>
    <col min="11531" max="11776" width="10" style="110"/>
    <col min="11777" max="11777" width="2.5703125" style="110" customWidth="1"/>
    <col min="11778" max="11778" width="7.140625" style="110" customWidth="1"/>
    <col min="11779" max="11779" width="23.5703125" style="110" customWidth="1"/>
    <col min="11780" max="11780" width="9.7109375" style="110" customWidth="1"/>
    <col min="11781" max="11781" width="4.7109375" style="110" customWidth="1"/>
    <col min="11782" max="11782" width="14.42578125" style="110" customWidth="1"/>
    <col min="11783" max="11783" width="11.140625" style="110" customWidth="1"/>
    <col min="11784" max="11784" width="10.28515625" style="110" customWidth="1"/>
    <col min="11785" max="11785" width="13" style="110" customWidth="1"/>
    <col min="11786" max="11786" width="8.28515625" style="110" customWidth="1"/>
    <col min="11787" max="12032" width="10" style="110"/>
    <col min="12033" max="12033" width="2.5703125" style="110" customWidth="1"/>
    <col min="12034" max="12034" width="7.140625" style="110" customWidth="1"/>
    <col min="12035" max="12035" width="23.5703125" style="110" customWidth="1"/>
    <col min="12036" max="12036" width="9.7109375" style="110" customWidth="1"/>
    <col min="12037" max="12037" width="4.7109375" style="110" customWidth="1"/>
    <col min="12038" max="12038" width="14.42578125" style="110" customWidth="1"/>
    <col min="12039" max="12039" width="11.140625" style="110" customWidth="1"/>
    <col min="12040" max="12040" width="10.28515625" style="110" customWidth="1"/>
    <col min="12041" max="12041" width="13" style="110" customWidth="1"/>
    <col min="12042" max="12042" width="8.28515625" style="110" customWidth="1"/>
    <col min="12043" max="12288" width="10" style="110"/>
    <col min="12289" max="12289" width="2.5703125" style="110" customWidth="1"/>
    <col min="12290" max="12290" width="7.140625" style="110" customWidth="1"/>
    <col min="12291" max="12291" width="23.5703125" style="110" customWidth="1"/>
    <col min="12292" max="12292" width="9.7109375" style="110" customWidth="1"/>
    <col min="12293" max="12293" width="4.7109375" style="110" customWidth="1"/>
    <col min="12294" max="12294" width="14.42578125" style="110" customWidth="1"/>
    <col min="12295" max="12295" width="11.140625" style="110" customWidth="1"/>
    <col min="12296" max="12296" width="10.28515625" style="110" customWidth="1"/>
    <col min="12297" max="12297" width="13" style="110" customWidth="1"/>
    <col min="12298" max="12298" width="8.28515625" style="110" customWidth="1"/>
    <col min="12299" max="12544" width="10" style="110"/>
    <col min="12545" max="12545" width="2.5703125" style="110" customWidth="1"/>
    <col min="12546" max="12546" width="7.140625" style="110" customWidth="1"/>
    <col min="12547" max="12547" width="23.5703125" style="110" customWidth="1"/>
    <col min="12548" max="12548" width="9.7109375" style="110" customWidth="1"/>
    <col min="12549" max="12549" width="4.7109375" style="110" customWidth="1"/>
    <col min="12550" max="12550" width="14.42578125" style="110" customWidth="1"/>
    <col min="12551" max="12551" width="11.140625" style="110" customWidth="1"/>
    <col min="12552" max="12552" width="10.28515625" style="110" customWidth="1"/>
    <col min="12553" max="12553" width="13" style="110" customWidth="1"/>
    <col min="12554" max="12554" width="8.28515625" style="110" customWidth="1"/>
    <col min="12555" max="12800" width="10" style="110"/>
    <col min="12801" max="12801" width="2.5703125" style="110" customWidth="1"/>
    <col min="12802" max="12802" width="7.140625" style="110" customWidth="1"/>
    <col min="12803" max="12803" width="23.5703125" style="110" customWidth="1"/>
    <col min="12804" max="12804" width="9.7109375" style="110" customWidth="1"/>
    <col min="12805" max="12805" width="4.7109375" style="110" customWidth="1"/>
    <col min="12806" max="12806" width="14.42578125" style="110" customWidth="1"/>
    <col min="12807" max="12807" width="11.140625" style="110" customWidth="1"/>
    <col min="12808" max="12808" width="10.28515625" style="110" customWidth="1"/>
    <col min="12809" max="12809" width="13" style="110" customWidth="1"/>
    <col min="12810" max="12810" width="8.28515625" style="110" customWidth="1"/>
    <col min="12811" max="13056" width="10" style="110"/>
    <col min="13057" max="13057" width="2.5703125" style="110" customWidth="1"/>
    <col min="13058" max="13058" width="7.140625" style="110" customWidth="1"/>
    <col min="13059" max="13059" width="23.5703125" style="110" customWidth="1"/>
    <col min="13060" max="13060" width="9.7109375" style="110" customWidth="1"/>
    <col min="13061" max="13061" width="4.7109375" style="110" customWidth="1"/>
    <col min="13062" max="13062" width="14.42578125" style="110" customWidth="1"/>
    <col min="13063" max="13063" width="11.140625" style="110" customWidth="1"/>
    <col min="13064" max="13064" width="10.28515625" style="110" customWidth="1"/>
    <col min="13065" max="13065" width="13" style="110" customWidth="1"/>
    <col min="13066" max="13066" width="8.28515625" style="110" customWidth="1"/>
    <col min="13067" max="13312" width="10" style="110"/>
    <col min="13313" max="13313" width="2.5703125" style="110" customWidth="1"/>
    <col min="13314" max="13314" width="7.140625" style="110" customWidth="1"/>
    <col min="13315" max="13315" width="23.5703125" style="110" customWidth="1"/>
    <col min="13316" max="13316" width="9.7109375" style="110" customWidth="1"/>
    <col min="13317" max="13317" width="4.7109375" style="110" customWidth="1"/>
    <col min="13318" max="13318" width="14.42578125" style="110" customWidth="1"/>
    <col min="13319" max="13319" width="11.140625" style="110" customWidth="1"/>
    <col min="13320" max="13320" width="10.28515625" style="110" customWidth="1"/>
    <col min="13321" max="13321" width="13" style="110" customWidth="1"/>
    <col min="13322" max="13322" width="8.28515625" style="110" customWidth="1"/>
    <col min="13323" max="13568" width="10" style="110"/>
    <col min="13569" max="13569" width="2.5703125" style="110" customWidth="1"/>
    <col min="13570" max="13570" width="7.140625" style="110" customWidth="1"/>
    <col min="13571" max="13571" width="23.5703125" style="110" customWidth="1"/>
    <col min="13572" max="13572" width="9.7109375" style="110" customWidth="1"/>
    <col min="13573" max="13573" width="4.7109375" style="110" customWidth="1"/>
    <col min="13574" max="13574" width="14.42578125" style="110" customWidth="1"/>
    <col min="13575" max="13575" width="11.140625" style="110" customWidth="1"/>
    <col min="13576" max="13576" width="10.28515625" style="110" customWidth="1"/>
    <col min="13577" max="13577" width="13" style="110" customWidth="1"/>
    <col min="13578" max="13578" width="8.28515625" style="110" customWidth="1"/>
    <col min="13579" max="13824" width="10" style="110"/>
    <col min="13825" max="13825" width="2.5703125" style="110" customWidth="1"/>
    <col min="13826" max="13826" width="7.140625" style="110" customWidth="1"/>
    <col min="13827" max="13827" width="23.5703125" style="110" customWidth="1"/>
    <col min="13828" max="13828" width="9.7109375" style="110" customWidth="1"/>
    <col min="13829" max="13829" width="4.7109375" style="110" customWidth="1"/>
    <col min="13830" max="13830" width="14.42578125" style="110" customWidth="1"/>
    <col min="13831" max="13831" width="11.140625" style="110" customWidth="1"/>
    <col min="13832" max="13832" width="10.28515625" style="110" customWidth="1"/>
    <col min="13833" max="13833" width="13" style="110" customWidth="1"/>
    <col min="13834" max="13834" width="8.28515625" style="110" customWidth="1"/>
    <col min="13835" max="14080" width="10" style="110"/>
    <col min="14081" max="14081" width="2.5703125" style="110" customWidth="1"/>
    <col min="14082" max="14082" width="7.140625" style="110" customWidth="1"/>
    <col min="14083" max="14083" width="23.5703125" style="110" customWidth="1"/>
    <col min="14084" max="14084" width="9.7109375" style="110" customWidth="1"/>
    <col min="14085" max="14085" width="4.7109375" style="110" customWidth="1"/>
    <col min="14086" max="14086" width="14.42578125" style="110" customWidth="1"/>
    <col min="14087" max="14087" width="11.140625" style="110" customWidth="1"/>
    <col min="14088" max="14088" width="10.28515625" style="110" customWidth="1"/>
    <col min="14089" max="14089" width="13" style="110" customWidth="1"/>
    <col min="14090" max="14090" width="8.28515625" style="110" customWidth="1"/>
    <col min="14091" max="14336" width="10" style="110"/>
    <col min="14337" max="14337" width="2.5703125" style="110" customWidth="1"/>
    <col min="14338" max="14338" width="7.140625" style="110" customWidth="1"/>
    <col min="14339" max="14339" width="23.5703125" style="110" customWidth="1"/>
    <col min="14340" max="14340" width="9.7109375" style="110" customWidth="1"/>
    <col min="14341" max="14341" width="4.7109375" style="110" customWidth="1"/>
    <col min="14342" max="14342" width="14.42578125" style="110" customWidth="1"/>
    <col min="14343" max="14343" width="11.140625" style="110" customWidth="1"/>
    <col min="14344" max="14344" width="10.28515625" style="110" customWidth="1"/>
    <col min="14345" max="14345" width="13" style="110" customWidth="1"/>
    <col min="14346" max="14346" width="8.28515625" style="110" customWidth="1"/>
    <col min="14347" max="14592" width="10" style="110"/>
    <col min="14593" max="14593" width="2.5703125" style="110" customWidth="1"/>
    <col min="14594" max="14594" width="7.140625" style="110" customWidth="1"/>
    <col min="14595" max="14595" width="23.5703125" style="110" customWidth="1"/>
    <col min="14596" max="14596" width="9.7109375" style="110" customWidth="1"/>
    <col min="14597" max="14597" width="4.7109375" style="110" customWidth="1"/>
    <col min="14598" max="14598" width="14.42578125" style="110" customWidth="1"/>
    <col min="14599" max="14599" width="11.140625" style="110" customWidth="1"/>
    <col min="14600" max="14600" width="10.28515625" style="110" customWidth="1"/>
    <col min="14601" max="14601" width="13" style="110" customWidth="1"/>
    <col min="14602" max="14602" width="8.28515625" style="110" customWidth="1"/>
    <col min="14603" max="14848" width="10" style="110"/>
    <col min="14849" max="14849" width="2.5703125" style="110" customWidth="1"/>
    <col min="14850" max="14850" width="7.140625" style="110" customWidth="1"/>
    <col min="14851" max="14851" width="23.5703125" style="110" customWidth="1"/>
    <col min="14852" max="14852" width="9.7109375" style="110" customWidth="1"/>
    <col min="14853" max="14853" width="4.7109375" style="110" customWidth="1"/>
    <col min="14854" max="14854" width="14.42578125" style="110" customWidth="1"/>
    <col min="14855" max="14855" width="11.140625" style="110" customWidth="1"/>
    <col min="14856" max="14856" width="10.28515625" style="110" customWidth="1"/>
    <col min="14857" max="14857" width="13" style="110" customWidth="1"/>
    <col min="14858" max="14858" width="8.28515625" style="110" customWidth="1"/>
    <col min="14859" max="15104" width="10" style="110"/>
    <col min="15105" max="15105" width="2.5703125" style="110" customWidth="1"/>
    <col min="15106" max="15106" width="7.140625" style="110" customWidth="1"/>
    <col min="15107" max="15107" width="23.5703125" style="110" customWidth="1"/>
    <col min="15108" max="15108" width="9.7109375" style="110" customWidth="1"/>
    <col min="15109" max="15109" width="4.7109375" style="110" customWidth="1"/>
    <col min="15110" max="15110" width="14.42578125" style="110" customWidth="1"/>
    <col min="15111" max="15111" width="11.140625" style="110" customWidth="1"/>
    <col min="15112" max="15112" width="10.28515625" style="110" customWidth="1"/>
    <col min="15113" max="15113" width="13" style="110" customWidth="1"/>
    <col min="15114" max="15114" width="8.28515625" style="110" customWidth="1"/>
    <col min="15115" max="15360" width="10" style="110"/>
    <col min="15361" max="15361" width="2.5703125" style="110" customWidth="1"/>
    <col min="15362" max="15362" width="7.140625" style="110" customWidth="1"/>
    <col min="15363" max="15363" width="23.5703125" style="110" customWidth="1"/>
    <col min="15364" max="15364" width="9.7109375" style="110" customWidth="1"/>
    <col min="15365" max="15365" width="4.7109375" style="110" customWidth="1"/>
    <col min="15366" max="15366" width="14.42578125" style="110" customWidth="1"/>
    <col min="15367" max="15367" width="11.140625" style="110" customWidth="1"/>
    <col min="15368" max="15368" width="10.28515625" style="110" customWidth="1"/>
    <col min="15369" max="15369" width="13" style="110" customWidth="1"/>
    <col min="15370" max="15370" width="8.28515625" style="110" customWidth="1"/>
    <col min="15371" max="15616" width="10" style="110"/>
    <col min="15617" max="15617" width="2.5703125" style="110" customWidth="1"/>
    <col min="15618" max="15618" width="7.140625" style="110" customWidth="1"/>
    <col min="15619" max="15619" width="23.5703125" style="110" customWidth="1"/>
    <col min="15620" max="15620" width="9.7109375" style="110" customWidth="1"/>
    <col min="15621" max="15621" width="4.7109375" style="110" customWidth="1"/>
    <col min="15622" max="15622" width="14.42578125" style="110" customWidth="1"/>
    <col min="15623" max="15623" width="11.140625" style="110" customWidth="1"/>
    <col min="15624" max="15624" width="10.28515625" style="110" customWidth="1"/>
    <col min="15625" max="15625" width="13" style="110" customWidth="1"/>
    <col min="15626" max="15626" width="8.28515625" style="110" customWidth="1"/>
    <col min="15627" max="15872" width="10" style="110"/>
    <col min="15873" max="15873" width="2.5703125" style="110" customWidth="1"/>
    <col min="15874" max="15874" width="7.140625" style="110" customWidth="1"/>
    <col min="15875" max="15875" width="23.5703125" style="110" customWidth="1"/>
    <col min="15876" max="15876" width="9.7109375" style="110" customWidth="1"/>
    <col min="15877" max="15877" width="4.7109375" style="110" customWidth="1"/>
    <col min="15878" max="15878" width="14.42578125" style="110" customWidth="1"/>
    <col min="15879" max="15879" width="11.140625" style="110" customWidth="1"/>
    <col min="15880" max="15880" width="10.28515625" style="110" customWidth="1"/>
    <col min="15881" max="15881" width="13" style="110" customWidth="1"/>
    <col min="15882" max="15882" width="8.28515625" style="110" customWidth="1"/>
    <col min="15883" max="16128" width="10" style="110"/>
    <col min="16129" max="16129" width="2.5703125" style="110" customWidth="1"/>
    <col min="16130" max="16130" width="7.140625" style="110" customWidth="1"/>
    <col min="16131" max="16131" width="23.5703125" style="110" customWidth="1"/>
    <col min="16132" max="16132" width="9.7109375" style="110" customWidth="1"/>
    <col min="16133" max="16133" width="4.7109375" style="110" customWidth="1"/>
    <col min="16134" max="16134" width="14.42578125" style="110" customWidth="1"/>
    <col min="16135" max="16135" width="11.140625" style="110" customWidth="1"/>
    <col min="16136" max="16136" width="10.28515625" style="110" customWidth="1"/>
    <col min="16137" max="16137" width="13" style="110" customWidth="1"/>
    <col min="16138" max="16138" width="8.28515625" style="110" customWidth="1"/>
    <col min="16139" max="16384" width="10" style="110"/>
  </cols>
  <sheetData>
    <row r="1" spans="2:10" ht="12" customHeight="1">
      <c r="B1" s="210" t="s">
        <v>134</v>
      </c>
      <c r="D1" s="204"/>
      <c r="E1" s="204"/>
      <c r="F1" s="204"/>
      <c r="G1" s="204"/>
      <c r="H1" s="204"/>
      <c r="I1" s="204"/>
      <c r="J1" s="526"/>
    </row>
    <row r="2" spans="2:10" ht="12" customHeight="1">
      <c r="B2" s="210" t="s">
        <v>578</v>
      </c>
      <c r="D2" s="204"/>
      <c r="E2" s="204"/>
      <c r="F2" s="204"/>
      <c r="G2" s="204"/>
      <c r="H2" s="204"/>
      <c r="I2" s="204"/>
      <c r="J2" s="204"/>
    </row>
    <row r="3" spans="2:10" ht="12" customHeight="1">
      <c r="B3" s="210" t="s">
        <v>947</v>
      </c>
      <c r="D3" s="204"/>
      <c r="E3" s="204"/>
      <c r="F3" s="204"/>
      <c r="G3" s="204"/>
      <c r="H3" s="204"/>
      <c r="I3" s="204"/>
      <c r="J3" s="204"/>
    </row>
    <row r="4" spans="2:10" ht="12" customHeight="1">
      <c r="D4" s="204"/>
      <c r="E4" s="204"/>
      <c r="F4" s="204"/>
      <c r="G4" s="204"/>
      <c r="H4" s="204"/>
      <c r="I4" s="204"/>
      <c r="J4" s="204"/>
    </row>
    <row r="5" spans="2:10" ht="12" customHeight="1">
      <c r="D5" s="204"/>
      <c r="E5" s="204"/>
      <c r="F5" s="204"/>
      <c r="G5" s="204"/>
      <c r="H5" s="204"/>
      <c r="I5" s="204"/>
      <c r="J5" s="204"/>
    </row>
    <row r="6" spans="2:10" ht="12" customHeight="1">
      <c r="D6" s="204"/>
      <c r="E6" s="204"/>
      <c r="F6" s="204" t="s">
        <v>268</v>
      </c>
      <c r="G6" s="204"/>
      <c r="H6" s="204"/>
      <c r="I6" s="204" t="s">
        <v>437</v>
      </c>
      <c r="J6" s="204"/>
    </row>
    <row r="7" spans="2:10" ht="12" customHeight="1">
      <c r="D7" s="214" t="s">
        <v>270</v>
      </c>
      <c r="E7" s="214" t="s">
        <v>271</v>
      </c>
      <c r="F7" s="214" t="s">
        <v>272</v>
      </c>
      <c r="G7" s="214" t="s">
        <v>273</v>
      </c>
      <c r="H7" s="214" t="s">
        <v>274</v>
      </c>
      <c r="I7" s="214" t="s">
        <v>275</v>
      </c>
      <c r="J7" s="214" t="s">
        <v>276</v>
      </c>
    </row>
    <row r="8" spans="2:10" ht="12" customHeight="1">
      <c r="B8" s="203" t="s">
        <v>404</v>
      </c>
      <c r="D8" s="204"/>
      <c r="E8" s="204"/>
      <c r="F8" s="204"/>
      <c r="G8" s="204"/>
      <c r="H8" s="204"/>
      <c r="I8" s="106"/>
      <c r="J8" s="204"/>
    </row>
    <row r="9" spans="2:10" ht="12" customHeight="1">
      <c r="B9" s="110" t="s">
        <v>513</v>
      </c>
      <c r="D9" s="204">
        <v>4311</v>
      </c>
      <c r="E9" s="204">
        <v>1</v>
      </c>
      <c r="F9" s="208">
        <v>34004.906666666662</v>
      </c>
      <c r="G9" s="204" t="s">
        <v>280</v>
      </c>
      <c r="H9" s="259" t="s">
        <v>281</v>
      </c>
      <c r="I9" s="205">
        <f>+F9</f>
        <v>34004.906666666662</v>
      </c>
      <c r="J9" s="204" t="s">
        <v>742</v>
      </c>
    </row>
    <row r="10" spans="2:10" ht="12" customHeight="1">
      <c r="D10" s="204"/>
      <c r="E10" s="204"/>
      <c r="F10" s="208"/>
      <c r="G10" s="204"/>
      <c r="H10" s="259"/>
      <c r="I10" s="205"/>
      <c r="J10" s="204"/>
    </row>
    <row r="11" spans="2:10" ht="12" customHeight="1">
      <c r="B11" s="203"/>
      <c r="D11" s="204"/>
      <c r="E11" s="204"/>
      <c r="F11" s="208"/>
      <c r="G11" s="204"/>
      <c r="H11" s="259"/>
      <c r="I11" s="208"/>
      <c r="J11" s="204"/>
    </row>
    <row r="12" spans="2:10" ht="12" customHeight="1">
      <c r="H12" s="361"/>
      <c r="I12" s="270"/>
    </row>
    <row r="13" spans="2:10" ht="12" customHeight="1">
      <c r="B13" s="110" t="s">
        <v>407</v>
      </c>
      <c r="H13" s="361"/>
      <c r="I13" s="270"/>
    </row>
    <row r="14" spans="2:10" ht="12" customHeight="1">
      <c r="B14" s="203" t="s">
        <v>515</v>
      </c>
      <c r="D14" s="204">
        <v>235</v>
      </c>
      <c r="E14" s="204">
        <v>1</v>
      </c>
      <c r="F14" s="208">
        <v>-2980495.6783333328</v>
      </c>
      <c r="G14" s="204" t="s">
        <v>280</v>
      </c>
      <c r="H14" s="259" t="s">
        <v>281</v>
      </c>
      <c r="I14" s="205">
        <f>+F14</f>
        <v>-2980495.6783333328</v>
      </c>
      <c r="J14" s="204" t="s">
        <v>742</v>
      </c>
    </row>
    <row r="15" spans="2:10" ht="12" customHeight="1">
      <c r="D15" s="204"/>
      <c r="E15" s="204"/>
      <c r="F15" s="208"/>
      <c r="G15" s="204"/>
      <c r="H15" s="259"/>
      <c r="I15" s="205"/>
      <c r="J15" s="204"/>
    </row>
    <row r="16" spans="2:10" ht="12" customHeight="1">
      <c r="D16" s="204"/>
      <c r="E16" s="204"/>
      <c r="F16" s="208"/>
      <c r="G16" s="204"/>
      <c r="H16" s="259"/>
      <c r="I16" s="205"/>
      <c r="J16" s="204"/>
    </row>
    <row r="17" spans="1:10" ht="12" customHeight="1">
      <c r="B17" s="109" t="s">
        <v>400</v>
      </c>
      <c r="D17" s="204"/>
      <c r="E17" s="204"/>
      <c r="F17" s="205"/>
      <c r="G17" s="204"/>
      <c r="H17" s="259"/>
      <c r="I17" s="205"/>
      <c r="J17" s="204"/>
    </row>
    <row r="18" spans="1:10" ht="12" customHeight="1">
      <c r="B18" s="109"/>
      <c r="D18" s="204"/>
      <c r="E18" s="204"/>
      <c r="F18" s="106"/>
      <c r="G18" s="204"/>
      <c r="H18" s="263"/>
      <c r="I18" s="106"/>
      <c r="J18" s="204"/>
    </row>
    <row r="19" spans="1:10" ht="12" customHeight="1">
      <c r="B19" s="440"/>
      <c r="C19" s="441"/>
      <c r="D19" s="442"/>
      <c r="E19" s="442"/>
      <c r="F19" s="442"/>
      <c r="G19" s="442"/>
      <c r="H19" s="593"/>
      <c r="I19" s="204"/>
      <c r="J19" s="204"/>
    </row>
    <row r="20" spans="1:10" ht="12" customHeight="1">
      <c r="B20" s="594"/>
      <c r="D20" s="204"/>
      <c r="E20" s="204"/>
      <c r="F20" s="213"/>
      <c r="G20" s="204"/>
      <c r="H20" s="595"/>
      <c r="I20" s="204"/>
      <c r="J20" s="204"/>
    </row>
    <row r="21" spans="1:10" ht="12" customHeight="1">
      <c r="B21" s="594"/>
      <c r="D21" s="204"/>
      <c r="E21" s="204"/>
      <c r="F21" s="204"/>
      <c r="G21" s="204"/>
      <c r="H21" s="595"/>
      <c r="I21" s="204"/>
      <c r="J21" s="204"/>
    </row>
    <row r="22" spans="1:10" ht="12" customHeight="1">
      <c r="B22" s="594"/>
      <c r="D22" s="204"/>
      <c r="E22" s="204"/>
      <c r="F22" s="204"/>
      <c r="G22" s="204"/>
      <c r="H22" s="595"/>
      <c r="I22" s="204"/>
      <c r="J22" s="204"/>
    </row>
    <row r="23" spans="1:10" ht="12" customHeight="1">
      <c r="B23" s="594"/>
      <c r="D23" s="204"/>
      <c r="E23" s="204"/>
      <c r="F23" s="204"/>
      <c r="G23" s="204"/>
      <c r="H23" s="595"/>
      <c r="I23" s="204"/>
      <c r="J23" s="204"/>
    </row>
    <row r="24" spans="1:10" ht="12" customHeight="1">
      <c r="B24" s="779"/>
      <c r="C24" s="447"/>
      <c r="D24" s="283"/>
      <c r="E24" s="283"/>
      <c r="F24" s="283"/>
      <c r="G24" s="283"/>
      <c r="H24" s="596"/>
      <c r="I24" s="204"/>
      <c r="J24" s="204"/>
    </row>
    <row r="25" spans="1:10" s="100" customFormat="1" ht="12" customHeight="1">
      <c r="A25" s="110"/>
      <c r="B25" s="212"/>
      <c r="C25" s="110"/>
      <c r="D25" s="204"/>
      <c r="E25" s="204"/>
      <c r="F25" s="204"/>
      <c r="G25" s="204"/>
      <c r="H25" s="204"/>
      <c r="I25" s="204"/>
      <c r="J25" s="380"/>
    </row>
    <row r="26" spans="1:10" s="100" customFormat="1" ht="12" customHeight="1">
      <c r="A26" s="110"/>
      <c r="B26" s="212"/>
      <c r="C26" s="110"/>
      <c r="D26" s="204"/>
      <c r="E26" s="204"/>
      <c r="F26" s="204"/>
      <c r="G26" s="204"/>
      <c r="H26" s="204"/>
      <c r="I26" s="204"/>
      <c r="J26" s="380"/>
    </row>
    <row r="27" spans="1:10" s="100" customFormat="1" ht="12" customHeight="1">
      <c r="A27" s="110"/>
      <c r="B27" s="110"/>
      <c r="C27" s="110"/>
      <c r="D27" s="204"/>
      <c r="E27" s="204"/>
      <c r="F27" s="204"/>
      <c r="G27" s="204"/>
      <c r="H27" s="204"/>
      <c r="I27" s="204"/>
      <c r="J27" s="204"/>
    </row>
    <row r="28" spans="1:10" s="100" customFormat="1" ht="12" customHeight="1">
      <c r="C28" s="624"/>
      <c r="D28" s="167"/>
      <c r="E28" s="167"/>
      <c r="F28" s="260"/>
      <c r="G28" s="167"/>
      <c r="H28" s="494"/>
      <c r="I28" s="260"/>
      <c r="J28" s="167"/>
    </row>
    <row r="29" spans="1:10" ht="12" customHeight="1">
      <c r="D29" s="204"/>
      <c r="E29" s="204"/>
      <c r="F29" s="205"/>
      <c r="G29" s="204"/>
      <c r="H29" s="259"/>
      <c r="I29" s="205"/>
      <c r="J29" s="358"/>
    </row>
    <row r="30" spans="1:10" ht="12" customHeight="1">
      <c r="B30" s="109"/>
      <c r="D30" s="204"/>
      <c r="E30" s="204"/>
      <c r="F30" s="106"/>
      <c r="G30" s="204"/>
      <c r="H30" s="259"/>
      <c r="I30" s="205"/>
      <c r="J30" s="358"/>
    </row>
    <row r="31" spans="1:10" ht="12" customHeight="1">
      <c r="B31" s="109"/>
      <c r="D31" s="204"/>
      <c r="E31" s="204"/>
      <c r="F31" s="205"/>
      <c r="G31" s="204"/>
      <c r="H31" s="259"/>
      <c r="I31" s="205"/>
      <c r="J31" s="204"/>
    </row>
    <row r="32" spans="1:10" ht="12" customHeight="1">
      <c r="B32" s="109"/>
      <c r="D32" s="204"/>
      <c r="E32" s="204"/>
      <c r="F32" s="205"/>
      <c r="G32" s="269"/>
      <c r="H32" s="259"/>
      <c r="I32" s="205"/>
      <c r="J32" s="358"/>
    </row>
    <row r="33" spans="2:10" ht="12" customHeight="1">
      <c r="B33" s="109"/>
      <c r="D33" s="204"/>
      <c r="E33" s="204"/>
      <c r="F33" s="205"/>
      <c r="G33" s="269"/>
      <c r="H33" s="259"/>
      <c r="I33" s="205"/>
      <c r="J33" s="358"/>
    </row>
    <row r="34" spans="2:10" ht="12" customHeight="1">
      <c r="B34" s="109"/>
      <c r="D34" s="204"/>
      <c r="E34" s="204"/>
      <c r="F34" s="205"/>
      <c r="G34" s="204"/>
      <c r="H34" s="259"/>
      <c r="I34" s="205"/>
      <c r="J34" s="204"/>
    </row>
    <row r="35" spans="2:10" ht="12" customHeight="1">
      <c r="B35" s="109"/>
      <c r="D35" s="204"/>
      <c r="E35" s="204"/>
      <c r="F35" s="205"/>
      <c r="G35" s="269"/>
      <c r="H35" s="259"/>
      <c r="I35" s="205"/>
      <c r="J35" s="358"/>
    </row>
    <row r="36" spans="2:10" ht="12" customHeight="1">
      <c r="B36" s="109"/>
      <c r="D36" s="204"/>
      <c r="E36" s="204"/>
      <c r="F36" s="205"/>
      <c r="G36" s="204"/>
      <c r="H36" s="259"/>
      <c r="I36" s="205"/>
      <c r="J36" s="358"/>
    </row>
    <row r="37" spans="2:10" ht="12" customHeight="1">
      <c r="B37" s="109"/>
      <c r="D37" s="204"/>
      <c r="E37" s="204"/>
      <c r="F37" s="205"/>
      <c r="G37" s="213"/>
      <c r="H37" s="259"/>
      <c r="I37" s="205"/>
      <c r="J37" s="358"/>
    </row>
    <row r="38" spans="2:10" ht="12" customHeight="1">
      <c r="B38" s="109"/>
      <c r="D38" s="204"/>
      <c r="E38" s="204"/>
      <c r="F38" s="205"/>
      <c r="G38" s="213"/>
      <c r="H38" s="259"/>
      <c r="I38" s="205"/>
      <c r="J38" s="358"/>
    </row>
    <row r="39" spans="2:10" ht="12" customHeight="1">
      <c r="B39" s="109"/>
      <c r="D39" s="204"/>
      <c r="E39" s="204"/>
      <c r="F39" s="205"/>
      <c r="G39" s="204"/>
      <c r="H39" s="259"/>
      <c r="I39" s="205"/>
      <c r="J39" s="358"/>
    </row>
    <row r="40" spans="2:10" ht="12" customHeight="1">
      <c r="B40" s="109"/>
      <c r="D40" s="204"/>
      <c r="E40" s="204"/>
      <c r="F40" s="205"/>
      <c r="G40" s="204"/>
      <c r="H40" s="259"/>
      <c r="I40" s="205"/>
      <c r="J40" s="358"/>
    </row>
    <row r="41" spans="2:10" ht="12" customHeight="1">
      <c r="B41" s="109"/>
      <c r="D41" s="204"/>
      <c r="E41" s="204"/>
      <c r="F41" s="205"/>
      <c r="G41" s="204"/>
      <c r="H41" s="259"/>
      <c r="I41" s="205"/>
      <c r="J41" s="358"/>
    </row>
    <row r="42" spans="2:10" ht="12" customHeight="1">
      <c r="B42" s="109"/>
      <c r="D42" s="204"/>
      <c r="E42" s="204"/>
      <c r="F42" s="205"/>
      <c r="G42" s="213"/>
      <c r="H42" s="259"/>
      <c r="I42" s="205"/>
      <c r="J42" s="358"/>
    </row>
    <row r="43" spans="2:10" ht="12" customHeight="1">
      <c r="B43" s="109"/>
      <c r="D43" s="269"/>
      <c r="E43" s="204"/>
      <c r="F43" s="205"/>
      <c r="G43" s="204"/>
      <c r="H43" s="259"/>
      <c r="I43" s="205"/>
      <c r="J43" s="358"/>
    </row>
    <row r="44" spans="2:10" ht="12" customHeight="1">
      <c r="B44" s="109"/>
      <c r="D44" s="269"/>
      <c r="E44" s="204"/>
      <c r="F44" s="205"/>
      <c r="G44" s="358"/>
      <c r="H44" s="263"/>
      <c r="I44" s="205"/>
      <c r="J44" s="204"/>
    </row>
    <row r="45" spans="2:10" ht="12" customHeight="1">
      <c r="B45" s="109"/>
      <c r="D45" s="204"/>
      <c r="E45" s="204"/>
      <c r="F45" s="205"/>
      <c r="G45" s="204"/>
      <c r="H45" s="259"/>
      <c r="I45" s="205"/>
      <c r="J45" s="204"/>
    </row>
    <row r="46" spans="2:10" ht="12" customHeight="1">
      <c r="B46" s="109"/>
      <c r="D46" s="204"/>
      <c r="E46" s="204"/>
      <c r="F46" s="205"/>
      <c r="G46" s="204"/>
      <c r="H46" s="259"/>
      <c r="I46" s="205"/>
      <c r="J46" s="204"/>
    </row>
    <row r="47" spans="2:10" ht="12" customHeight="1">
      <c r="B47" s="109"/>
      <c r="D47" s="204"/>
      <c r="E47" s="204"/>
      <c r="F47" s="205"/>
      <c r="G47" s="204"/>
      <c r="H47" s="259"/>
      <c r="I47" s="205"/>
      <c r="J47" s="204"/>
    </row>
    <row r="48" spans="2:10" ht="12" customHeight="1">
      <c r="B48" s="109"/>
      <c r="D48" s="204"/>
      <c r="E48" s="204"/>
      <c r="F48" s="205"/>
      <c r="G48" s="204"/>
      <c r="H48" s="259"/>
      <c r="I48" s="205"/>
      <c r="J48" s="204"/>
    </row>
    <row r="49" spans="2:10" ht="12" customHeight="1">
      <c r="B49" s="109"/>
      <c r="D49" s="204"/>
      <c r="E49" s="204"/>
      <c r="F49" s="205"/>
      <c r="G49" s="204"/>
      <c r="H49" s="259"/>
      <c r="I49" s="205"/>
      <c r="J49" s="204"/>
    </row>
    <row r="50" spans="2:10" ht="12" customHeight="1"/>
    <row r="51" spans="2:10" ht="12" customHeight="1"/>
    <row r="52" spans="2:10" ht="12" customHeight="1"/>
    <row r="53" spans="2:10" ht="12" customHeight="1"/>
    <row r="54" spans="2:10" ht="12" customHeight="1"/>
    <row r="55" spans="2:10" ht="12" customHeight="1"/>
    <row r="56" spans="2:10" ht="12" customHeight="1"/>
    <row r="57" spans="2:10" ht="12" customHeight="1"/>
    <row r="58" spans="2:10" ht="12" customHeight="1"/>
    <row r="59" spans="2:10" ht="12" customHeight="1"/>
    <row r="60" spans="2:10" ht="12" customHeight="1"/>
    <row r="61" spans="2:10" ht="12" customHeight="1"/>
    <row r="62" spans="2:10" ht="12" customHeight="1"/>
    <row r="63" spans="2:10" ht="12" customHeight="1"/>
    <row r="65" spans="4:9">
      <c r="D65" s="214"/>
      <c r="G65" s="214"/>
      <c r="I65" s="214"/>
    </row>
    <row r="66" spans="4:9">
      <c r="D66" s="355"/>
    </row>
    <row r="67" spans="4:9" s="100" customFormat="1">
      <c r="D67" s="173"/>
    </row>
    <row r="68" spans="4:9">
      <c r="D68" s="355"/>
    </row>
    <row r="69" spans="4:9">
      <c r="D69" s="355"/>
    </row>
    <row r="70" spans="4:9">
      <c r="D70" s="355"/>
    </row>
    <row r="71" spans="4:9">
      <c r="D71" s="355"/>
    </row>
    <row r="72" spans="4:9">
      <c r="D72" s="355"/>
    </row>
    <row r="73" spans="4:9">
      <c r="D73" s="355"/>
    </row>
    <row r="74" spans="4:9">
      <c r="D74" s="355"/>
    </row>
    <row r="75" spans="4:9">
      <c r="D75" s="355"/>
    </row>
    <row r="76" spans="4:9">
      <c r="D76" s="355"/>
    </row>
    <row r="77" spans="4:9">
      <c r="D77" s="355"/>
    </row>
    <row r="78" spans="4:9">
      <c r="D78" s="355"/>
    </row>
    <row r="79" spans="4:9">
      <c r="D79" s="355"/>
    </row>
    <row r="80" spans="4:9">
      <c r="D80" s="355"/>
    </row>
    <row r="81" spans="4:4">
      <c r="D81" s="355"/>
    </row>
    <row r="82" spans="4:4">
      <c r="D82" s="355"/>
    </row>
    <row r="83" spans="4:4">
      <c r="D83" s="355"/>
    </row>
    <row r="84" spans="4:4">
      <c r="D84" s="355"/>
    </row>
    <row r="85" spans="4:4">
      <c r="D85" s="355"/>
    </row>
    <row r="86" spans="4:4">
      <c r="D86" s="355"/>
    </row>
    <row r="87" spans="4:4">
      <c r="D87" s="355"/>
    </row>
    <row r="88" spans="4:4">
      <c r="D88" s="355"/>
    </row>
    <row r="89" spans="4:4">
      <c r="D89" s="355"/>
    </row>
    <row r="90" spans="4:4">
      <c r="D90" s="355"/>
    </row>
    <row r="91" spans="4:4">
      <c r="D91" s="355"/>
    </row>
    <row r="92" spans="4:4">
      <c r="D92" s="355"/>
    </row>
    <row r="93" spans="4:4">
      <c r="D93" s="355"/>
    </row>
    <row r="94" spans="4:4">
      <c r="D94" s="355"/>
    </row>
    <row r="95" spans="4:4">
      <c r="D95" s="355"/>
    </row>
    <row r="96" spans="4:4">
      <c r="D96" s="355"/>
    </row>
    <row r="97" spans="4:4">
      <c r="D97" s="355"/>
    </row>
    <row r="98" spans="4:4">
      <c r="D98" s="355"/>
    </row>
    <row r="99" spans="4:4">
      <c r="D99" s="355"/>
    </row>
    <row r="100" spans="4:4">
      <c r="D100" s="355"/>
    </row>
    <row r="101" spans="4:4">
      <c r="D101" s="355"/>
    </row>
    <row r="102" spans="4:4">
      <c r="D102" s="355"/>
    </row>
    <row r="103" spans="4:4">
      <c r="D103" s="355"/>
    </row>
    <row r="104" spans="4:4">
      <c r="D104" s="355"/>
    </row>
    <row r="105" spans="4:4">
      <c r="D105" s="355"/>
    </row>
    <row r="106" spans="4:4">
      <c r="D106" s="355"/>
    </row>
    <row r="107" spans="4:4">
      <c r="D107" s="355"/>
    </row>
    <row r="108" spans="4:4">
      <c r="D108" s="355"/>
    </row>
    <row r="109" spans="4:4">
      <c r="D109" s="355"/>
    </row>
    <row r="110" spans="4:4">
      <c r="D110" s="355"/>
    </row>
    <row r="111" spans="4:4">
      <c r="D111" s="355"/>
    </row>
    <row r="112" spans="4:4">
      <c r="D112" s="355"/>
    </row>
    <row r="113" spans="4:4">
      <c r="D113" s="355"/>
    </row>
    <row r="114" spans="4:4">
      <c r="D114" s="355"/>
    </row>
    <row r="115" spans="4:4">
      <c r="D115" s="355"/>
    </row>
    <row r="116" spans="4:4">
      <c r="D116" s="355"/>
    </row>
    <row r="117" spans="4:4">
      <c r="D117" s="355"/>
    </row>
    <row r="118" spans="4:4">
      <c r="D118" s="355"/>
    </row>
    <row r="119" spans="4:4">
      <c r="D119" s="355"/>
    </row>
    <row r="120" spans="4:4">
      <c r="D120" s="355"/>
    </row>
    <row r="121" spans="4:4">
      <c r="D121" s="355"/>
    </row>
    <row r="122" spans="4:4">
      <c r="D122" s="355"/>
    </row>
    <row r="123" spans="4:4">
      <c r="D123" s="355"/>
    </row>
    <row r="124" spans="4:4">
      <c r="D124" s="355"/>
    </row>
    <row r="125" spans="4:4">
      <c r="D125" s="355"/>
    </row>
    <row r="126" spans="4:4">
      <c r="D126" s="355"/>
    </row>
    <row r="127" spans="4:4">
      <c r="D127" s="355"/>
    </row>
    <row r="128" spans="4:4">
      <c r="D128" s="355"/>
    </row>
    <row r="129" spans="4:4">
      <c r="D129" s="355"/>
    </row>
    <row r="130" spans="4:4">
      <c r="D130" s="355"/>
    </row>
    <row r="131" spans="4:4">
      <c r="D131" s="355"/>
    </row>
    <row r="132" spans="4:4">
      <c r="D132" s="355"/>
    </row>
    <row r="133" spans="4:4">
      <c r="D133" s="355"/>
    </row>
    <row r="134" spans="4:4">
      <c r="D134" s="355"/>
    </row>
    <row r="135" spans="4:4">
      <c r="D135" s="355"/>
    </row>
    <row r="136" spans="4:4">
      <c r="D136" s="355"/>
    </row>
    <row r="137" spans="4:4">
      <c r="D137" s="355"/>
    </row>
    <row r="138" spans="4:4">
      <c r="D138" s="355"/>
    </row>
    <row r="139" spans="4:4">
      <c r="D139" s="355"/>
    </row>
    <row r="140" spans="4:4">
      <c r="D140" s="355"/>
    </row>
    <row r="141" spans="4:4">
      <c r="D141" s="355"/>
    </row>
    <row r="142" spans="4:4">
      <c r="D142" s="355"/>
    </row>
    <row r="143" spans="4:4">
      <c r="D143" s="355"/>
    </row>
    <row r="144" spans="4:4">
      <c r="D144" s="355"/>
    </row>
    <row r="145" spans="4:4">
      <c r="D145" s="355"/>
    </row>
    <row r="146" spans="4:4">
      <c r="D146" s="355"/>
    </row>
    <row r="147" spans="4:4">
      <c r="D147" s="355"/>
    </row>
    <row r="148" spans="4:4">
      <c r="D148" s="355"/>
    </row>
    <row r="149" spans="4:4">
      <c r="D149" s="355"/>
    </row>
    <row r="150" spans="4:4">
      <c r="D150" s="355"/>
    </row>
    <row r="151" spans="4:4">
      <c r="D151" s="355"/>
    </row>
    <row r="152" spans="4:4">
      <c r="D152" s="355"/>
    </row>
    <row r="153" spans="4:4">
      <c r="D153" s="355"/>
    </row>
    <row r="154" spans="4:4">
      <c r="D154" s="355"/>
    </row>
    <row r="155" spans="4:4">
      <c r="D155" s="355"/>
    </row>
    <row r="156" spans="4:4">
      <c r="D156" s="355"/>
    </row>
    <row r="157" spans="4:4">
      <c r="D157" s="355"/>
    </row>
    <row r="158" spans="4:4">
      <c r="D158" s="355"/>
    </row>
    <row r="159" spans="4:4">
      <c r="D159" s="355"/>
    </row>
    <row r="160" spans="4:4">
      <c r="D160" s="355"/>
    </row>
    <row r="161" spans="4:4">
      <c r="D161" s="355"/>
    </row>
    <row r="162" spans="4:4">
      <c r="D162" s="355"/>
    </row>
    <row r="163" spans="4:4">
      <c r="D163" s="355"/>
    </row>
    <row r="164" spans="4:4">
      <c r="D164" s="355"/>
    </row>
    <row r="165" spans="4:4">
      <c r="D165" s="355"/>
    </row>
    <row r="166" spans="4:4">
      <c r="D166" s="355"/>
    </row>
    <row r="167" spans="4:4">
      <c r="D167" s="355"/>
    </row>
    <row r="168" spans="4:4">
      <c r="D168" s="355"/>
    </row>
    <row r="169" spans="4:4">
      <c r="D169" s="355"/>
    </row>
    <row r="170" spans="4:4">
      <c r="D170" s="355"/>
    </row>
    <row r="171" spans="4:4">
      <c r="D171" s="355"/>
    </row>
    <row r="172" spans="4:4">
      <c r="D172" s="355"/>
    </row>
    <row r="173" spans="4:4">
      <c r="D173" s="355"/>
    </row>
    <row r="174" spans="4:4">
      <c r="D174" s="355"/>
    </row>
    <row r="175" spans="4:4">
      <c r="D175" s="355"/>
    </row>
    <row r="176" spans="4:4">
      <c r="D176" s="355"/>
    </row>
    <row r="177" spans="4:4">
      <c r="D177" s="355"/>
    </row>
    <row r="178" spans="4:4">
      <c r="D178" s="355"/>
    </row>
    <row r="179" spans="4:4">
      <c r="D179" s="355"/>
    </row>
    <row r="180" spans="4:4">
      <c r="D180" s="355"/>
    </row>
    <row r="181" spans="4:4">
      <c r="D181" s="355"/>
    </row>
    <row r="182" spans="4:4">
      <c r="D182" s="355"/>
    </row>
    <row r="183" spans="4:4">
      <c r="D183" s="355"/>
    </row>
    <row r="184" spans="4:4">
      <c r="D184" s="355"/>
    </row>
    <row r="185" spans="4:4">
      <c r="D185" s="355"/>
    </row>
    <row r="186" spans="4:4">
      <c r="D186" s="355"/>
    </row>
    <row r="187" spans="4:4">
      <c r="D187" s="355"/>
    </row>
    <row r="188" spans="4:4">
      <c r="D188" s="355"/>
    </row>
    <row r="189" spans="4:4">
      <c r="D189" s="355"/>
    </row>
    <row r="190" spans="4:4">
      <c r="D190" s="355"/>
    </row>
    <row r="191" spans="4:4">
      <c r="D191" s="355"/>
    </row>
    <row r="192" spans="4:4">
      <c r="D192" s="355"/>
    </row>
    <row r="193" spans="4:4">
      <c r="D193" s="355"/>
    </row>
    <row r="194" spans="4:4">
      <c r="D194" s="355"/>
    </row>
    <row r="195" spans="4:4">
      <c r="D195" s="355"/>
    </row>
    <row r="196" spans="4:4">
      <c r="D196" s="355"/>
    </row>
    <row r="197" spans="4:4">
      <c r="D197" s="355"/>
    </row>
    <row r="198" spans="4:4">
      <c r="D198" s="355"/>
    </row>
    <row r="199" spans="4:4">
      <c r="D199" s="355"/>
    </row>
    <row r="200" spans="4:4">
      <c r="D200" s="355"/>
    </row>
    <row r="201" spans="4:4">
      <c r="D201" s="355"/>
    </row>
    <row r="202" spans="4:4">
      <c r="D202" s="355"/>
    </row>
    <row r="203" spans="4:4">
      <c r="D203" s="355"/>
    </row>
    <row r="204" spans="4:4">
      <c r="D204" s="355"/>
    </row>
    <row r="205" spans="4:4">
      <c r="D205" s="355"/>
    </row>
    <row r="206" spans="4:4">
      <c r="D206" s="355"/>
    </row>
    <row r="207" spans="4:4">
      <c r="D207" s="355"/>
    </row>
    <row r="208" spans="4:4">
      <c r="D208" s="355"/>
    </row>
    <row r="209" spans="4:4">
      <c r="D209" s="355"/>
    </row>
    <row r="210" spans="4:4">
      <c r="D210" s="355"/>
    </row>
    <row r="211" spans="4:4">
      <c r="D211" s="355"/>
    </row>
    <row r="212" spans="4:4">
      <c r="D212" s="355"/>
    </row>
    <row r="213" spans="4:4">
      <c r="D213" s="355"/>
    </row>
    <row r="214" spans="4:4">
      <c r="D214" s="355"/>
    </row>
    <row r="215" spans="4:4">
      <c r="D215" s="355"/>
    </row>
    <row r="216" spans="4:4">
      <c r="D216" s="355"/>
    </row>
    <row r="217" spans="4:4">
      <c r="D217" s="355"/>
    </row>
    <row r="218" spans="4:4">
      <c r="D218" s="355"/>
    </row>
    <row r="219" spans="4:4">
      <c r="D219" s="355"/>
    </row>
    <row r="220" spans="4:4">
      <c r="D220" s="355"/>
    </row>
    <row r="221" spans="4:4">
      <c r="D221" s="355"/>
    </row>
    <row r="222" spans="4:4">
      <c r="D222" s="355"/>
    </row>
    <row r="223" spans="4:4">
      <c r="D223" s="355"/>
    </row>
    <row r="224" spans="4:4">
      <c r="D224" s="355"/>
    </row>
    <row r="225" spans="4:4">
      <c r="D225" s="355"/>
    </row>
    <row r="226" spans="4:4">
      <c r="D226" s="355"/>
    </row>
    <row r="227" spans="4:4">
      <c r="D227" s="355"/>
    </row>
    <row r="228" spans="4:4">
      <c r="D228" s="355"/>
    </row>
    <row r="229" spans="4:4">
      <c r="D229" s="355"/>
    </row>
    <row r="230" spans="4:4">
      <c r="D230" s="355"/>
    </row>
    <row r="231" spans="4:4">
      <c r="D231" s="355"/>
    </row>
    <row r="232" spans="4:4">
      <c r="D232" s="355"/>
    </row>
    <row r="233" spans="4:4">
      <c r="D233" s="355"/>
    </row>
    <row r="234" spans="4:4">
      <c r="D234" s="355"/>
    </row>
    <row r="235" spans="4:4">
      <c r="D235" s="355"/>
    </row>
    <row r="236" spans="4:4">
      <c r="D236" s="355"/>
    </row>
    <row r="237" spans="4:4">
      <c r="D237" s="355"/>
    </row>
    <row r="238" spans="4:4">
      <c r="D238" s="355"/>
    </row>
    <row r="239" spans="4:4">
      <c r="D239" s="355"/>
    </row>
    <row r="240" spans="4:4">
      <c r="D240" s="355"/>
    </row>
    <row r="241" spans="4:4">
      <c r="D241" s="355"/>
    </row>
    <row r="242" spans="4:4">
      <c r="D242" s="355"/>
    </row>
    <row r="243" spans="4:4">
      <c r="D243" s="355"/>
    </row>
    <row r="244" spans="4:4">
      <c r="D244" s="355"/>
    </row>
    <row r="245" spans="4:4">
      <c r="D245" s="355"/>
    </row>
    <row r="246" spans="4:4">
      <c r="D246" s="355"/>
    </row>
    <row r="247" spans="4:4">
      <c r="D247" s="355"/>
    </row>
    <row r="248" spans="4:4">
      <c r="D248" s="355"/>
    </row>
    <row r="249" spans="4:4">
      <c r="D249" s="355"/>
    </row>
    <row r="250" spans="4:4">
      <c r="D250" s="355"/>
    </row>
    <row r="251" spans="4:4">
      <c r="D251" s="355"/>
    </row>
    <row r="252" spans="4:4">
      <c r="D252" s="355"/>
    </row>
    <row r="253" spans="4:4">
      <c r="D253" s="355"/>
    </row>
    <row r="254" spans="4:4">
      <c r="D254" s="355"/>
    </row>
    <row r="255" spans="4:4">
      <c r="D255" s="355"/>
    </row>
    <row r="256" spans="4:4">
      <c r="D256" s="355"/>
    </row>
    <row r="257" spans="4:4">
      <c r="D257" s="355"/>
    </row>
    <row r="258" spans="4:4">
      <c r="D258" s="355"/>
    </row>
    <row r="259" spans="4:4">
      <c r="D259" s="355"/>
    </row>
    <row r="260" spans="4:4">
      <c r="D260" s="355"/>
    </row>
    <row r="261" spans="4:4">
      <c r="D261" s="355"/>
    </row>
    <row r="262" spans="4:4">
      <c r="D262" s="355"/>
    </row>
    <row r="263" spans="4:4">
      <c r="D263" s="355"/>
    </row>
    <row r="264" spans="4:4">
      <c r="D264" s="355"/>
    </row>
    <row r="265" spans="4:4">
      <c r="D265" s="355"/>
    </row>
    <row r="266" spans="4:4">
      <c r="D266" s="355"/>
    </row>
    <row r="267" spans="4:4">
      <c r="D267" s="355"/>
    </row>
    <row r="268" spans="4:4">
      <c r="D268" s="355"/>
    </row>
    <row r="269" spans="4:4">
      <c r="D269" s="355"/>
    </row>
    <row r="270" spans="4:4">
      <c r="D270" s="355"/>
    </row>
    <row r="271" spans="4:4">
      <c r="D271" s="355"/>
    </row>
    <row r="272" spans="4:4">
      <c r="D272" s="355"/>
    </row>
    <row r="273" spans="4:4">
      <c r="D273" s="355"/>
    </row>
    <row r="274" spans="4:4">
      <c r="D274" s="355"/>
    </row>
    <row r="275" spans="4:4">
      <c r="D275" s="355"/>
    </row>
    <row r="276" spans="4:4">
      <c r="D276" s="355"/>
    </row>
    <row r="277" spans="4:4">
      <c r="D277" s="355"/>
    </row>
    <row r="278" spans="4:4">
      <c r="D278" s="355"/>
    </row>
    <row r="279" spans="4:4">
      <c r="D279" s="355"/>
    </row>
    <row r="280" spans="4:4">
      <c r="D280" s="355"/>
    </row>
    <row r="281" spans="4:4">
      <c r="D281" s="355"/>
    </row>
    <row r="282" spans="4:4">
      <c r="D282" s="355"/>
    </row>
    <row r="283" spans="4:4">
      <c r="D283" s="355"/>
    </row>
    <row r="284" spans="4:4">
      <c r="D284" s="355"/>
    </row>
    <row r="285" spans="4:4">
      <c r="D285" s="355"/>
    </row>
    <row r="286" spans="4:4">
      <c r="D286" s="355"/>
    </row>
    <row r="287" spans="4:4">
      <c r="D287" s="355"/>
    </row>
    <row r="288" spans="4:4">
      <c r="D288" s="355"/>
    </row>
    <row r="289" spans="4:4">
      <c r="D289" s="355"/>
    </row>
    <row r="290" spans="4:4">
      <c r="D290" s="355"/>
    </row>
    <row r="291" spans="4:4">
      <c r="D291" s="355"/>
    </row>
    <row r="292" spans="4:4">
      <c r="D292" s="355"/>
    </row>
    <row r="293" spans="4:4">
      <c r="D293" s="355"/>
    </row>
    <row r="294" spans="4:4">
      <c r="D294" s="355"/>
    </row>
    <row r="295" spans="4:4">
      <c r="D295" s="355"/>
    </row>
    <row r="296" spans="4:4">
      <c r="D296" s="355"/>
    </row>
    <row r="297" spans="4:4">
      <c r="D297" s="355"/>
    </row>
    <row r="298" spans="4:4">
      <c r="D298" s="355"/>
    </row>
    <row r="299" spans="4:4">
      <c r="D299" s="355"/>
    </row>
    <row r="300" spans="4:4">
      <c r="D300" s="355"/>
    </row>
    <row r="301" spans="4:4">
      <c r="D301" s="355"/>
    </row>
    <row r="302" spans="4:4">
      <c r="D302" s="355"/>
    </row>
    <row r="303" spans="4:4">
      <c r="D303" s="355"/>
    </row>
    <row r="304" spans="4:4">
      <c r="D304" s="355"/>
    </row>
    <row r="305" spans="4:4">
      <c r="D305" s="355"/>
    </row>
    <row r="306" spans="4:4">
      <c r="D306" s="355"/>
    </row>
    <row r="307" spans="4:4">
      <c r="D307" s="355"/>
    </row>
    <row r="308" spans="4:4">
      <c r="D308" s="355"/>
    </row>
    <row r="309" spans="4:4">
      <c r="D309" s="355"/>
    </row>
    <row r="310" spans="4:4">
      <c r="D310" s="355"/>
    </row>
    <row r="311" spans="4:4">
      <c r="D311" s="355"/>
    </row>
    <row r="312" spans="4:4">
      <c r="D312" s="355"/>
    </row>
    <row r="313" spans="4:4">
      <c r="D313" s="355"/>
    </row>
    <row r="314" spans="4:4">
      <c r="D314" s="355"/>
    </row>
    <row r="315" spans="4:4">
      <c r="D315" s="355"/>
    </row>
    <row r="316" spans="4:4">
      <c r="D316" s="355"/>
    </row>
    <row r="317" spans="4:4">
      <c r="D317" s="355"/>
    </row>
    <row r="318" spans="4:4">
      <c r="D318" s="355"/>
    </row>
    <row r="319" spans="4:4">
      <c r="D319" s="355"/>
    </row>
    <row r="320" spans="4:4">
      <c r="D320" s="355"/>
    </row>
    <row r="321" spans="4:4">
      <c r="D321" s="355"/>
    </row>
    <row r="322" spans="4:4">
      <c r="D322" s="355"/>
    </row>
    <row r="323" spans="4:4">
      <c r="D323" s="355"/>
    </row>
    <row r="324" spans="4:4">
      <c r="D324" s="355"/>
    </row>
    <row r="325" spans="4:4">
      <c r="D325" s="355"/>
    </row>
    <row r="326" spans="4:4">
      <c r="D326" s="355"/>
    </row>
    <row r="327" spans="4:4">
      <c r="D327" s="355"/>
    </row>
    <row r="328" spans="4:4">
      <c r="D328" s="355"/>
    </row>
    <row r="329" spans="4:4">
      <c r="D329" s="355"/>
    </row>
    <row r="330" spans="4:4">
      <c r="D330" s="355"/>
    </row>
    <row r="331" spans="4:4">
      <c r="D331" s="355"/>
    </row>
    <row r="332" spans="4:4">
      <c r="D332" s="355"/>
    </row>
    <row r="333" spans="4:4">
      <c r="D333" s="355"/>
    </row>
    <row r="334" spans="4:4">
      <c r="D334" s="355"/>
    </row>
    <row r="335" spans="4:4">
      <c r="D335" s="355"/>
    </row>
    <row r="336" spans="4:4">
      <c r="D336" s="355"/>
    </row>
    <row r="337" spans="4:4">
      <c r="D337" s="355"/>
    </row>
    <row r="338" spans="4:4">
      <c r="D338" s="355"/>
    </row>
    <row r="339" spans="4:4">
      <c r="D339" s="355"/>
    </row>
    <row r="340" spans="4:4">
      <c r="D340" s="355"/>
    </row>
    <row r="341" spans="4:4">
      <c r="D341" s="355"/>
    </row>
    <row r="342" spans="4:4">
      <c r="D342" s="355"/>
    </row>
    <row r="343" spans="4:4">
      <c r="D343" s="355"/>
    </row>
    <row r="344" spans="4:4">
      <c r="D344" s="355"/>
    </row>
    <row r="345" spans="4:4">
      <c r="D345" s="355"/>
    </row>
    <row r="346" spans="4:4">
      <c r="D346" s="355"/>
    </row>
    <row r="347" spans="4:4">
      <c r="D347" s="355"/>
    </row>
    <row r="348" spans="4:4">
      <c r="D348" s="355"/>
    </row>
    <row r="349" spans="4:4">
      <c r="D349" s="355"/>
    </row>
    <row r="350" spans="4:4">
      <c r="D350" s="355"/>
    </row>
    <row r="351" spans="4:4">
      <c r="D351" s="355"/>
    </row>
    <row r="352" spans="4:4">
      <c r="D352" s="355"/>
    </row>
    <row r="353" spans="4:4">
      <c r="D353" s="355"/>
    </row>
    <row r="354" spans="4:4">
      <c r="D354" s="355"/>
    </row>
    <row r="355" spans="4:4">
      <c r="D355" s="355"/>
    </row>
    <row r="356" spans="4:4">
      <c r="D356" s="355"/>
    </row>
    <row r="357" spans="4:4">
      <c r="D357" s="355"/>
    </row>
    <row r="358" spans="4:4">
      <c r="D358" s="355"/>
    </row>
    <row r="359" spans="4:4">
      <c r="D359" s="355"/>
    </row>
    <row r="360" spans="4:4">
      <c r="D360" s="355"/>
    </row>
    <row r="361" spans="4:4">
      <c r="D361" s="355"/>
    </row>
    <row r="362" spans="4:4">
      <c r="D362" s="355"/>
    </row>
    <row r="363" spans="4:4">
      <c r="D363" s="355"/>
    </row>
    <row r="364" spans="4:4">
      <c r="D364" s="355"/>
    </row>
    <row r="365" spans="4:4">
      <c r="D365" s="355"/>
    </row>
    <row r="366" spans="4:4">
      <c r="D366" s="355"/>
    </row>
    <row r="367" spans="4:4">
      <c r="D367" s="355"/>
    </row>
    <row r="368" spans="4:4">
      <c r="D368" s="355"/>
    </row>
    <row r="369" spans="4:4">
      <c r="D369" s="355"/>
    </row>
    <row r="370" spans="4:4">
      <c r="D370" s="355"/>
    </row>
    <row r="371" spans="4:4">
      <c r="D371" s="355"/>
    </row>
    <row r="372" spans="4:4">
      <c r="D372" s="355"/>
    </row>
    <row r="373" spans="4:4">
      <c r="D373" s="355"/>
    </row>
    <row r="374" spans="4:4">
      <c r="D374" s="355"/>
    </row>
    <row r="375" spans="4:4">
      <c r="D375" s="355"/>
    </row>
    <row r="376" spans="4:4">
      <c r="D376" s="355"/>
    </row>
    <row r="377" spans="4:4">
      <c r="D377" s="355"/>
    </row>
    <row r="378" spans="4:4">
      <c r="D378" s="355"/>
    </row>
    <row r="379" spans="4:4">
      <c r="D379" s="355"/>
    </row>
    <row r="380" spans="4:4">
      <c r="D380" s="355"/>
    </row>
    <row r="381" spans="4:4">
      <c r="D381" s="355"/>
    </row>
    <row r="382" spans="4:4">
      <c r="D382" s="355"/>
    </row>
    <row r="383" spans="4:4">
      <c r="D383" s="355"/>
    </row>
    <row r="384" spans="4:4">
      <c r="D384" s="355"/>
    </row>
    <row r="385" spans="4:4">
      <c r="D385" s="355"/>
    </row>
    <row r="386" spans="4:4">
      <c r="D386" s="355"/>
    </row>
    <row r="387" spans="4:4">
      <c r="D387" s="355"/>
    </row>
    <row r="388" spans="4:4">
      <c r="D388" s="355"/>
    </row>
    <row r="389" spans="4:4">
      <c r="D389" s="355"/>
    </row>
    <row r="390" spans="4:4">
      <c r="D390" s="355"/>
    </row>
    <row r="391" spans="4:4">
      <c r="D391" s="355"/>
    </row>
    <row r="392" spans="4:4">
      <c r="D392" s="355"/>
    </row>
    <row r="393" spans="4:4">
      <c r="D393" s="355"/>
    </row>
    <row r="394" spans="4:4">
      <c r="D394" s="355"/>
    </row>
    <row r="395" spans="4:4">
      <c r="D395" s="355"/>
    </row>
    <row r="396" spans="4:4">
      <c r="D396" s="355"/>
    </row>
    <row r="397" spans="4:4">
      <c r="D397" s="355"/>
    </row>
    <row r="398" spans="4:4">
      <c r="D398" s="355"/>
    </row>
    <row r="399" spans="4:4">
      <c r="D399" s="355"/>
    </row>
    <row r="400" spans="4:4">
      <c r="D400" s="355"/>
    </row>
  </sheetData>
  <conditionalFormatting sqref="B28:B29 B9:B10 B15:B16">
    <cfRule type="cellIs" dxfId="5" priority="4" stopIfTrue="1" operator="equal">
      <formula>"Title"</formula>
    </cfRule>
  </conditionalFormatting>
  <conditionalFormatting sqref="B14 B8">
    <cfRule type="cellIs" dxfId="4" priority="3" stopIfTrue="1" operator="equal">
      <formula>"Adjustment to Income/Expense/Rate Base:"</formula>
    </cfRule>
  </conditionalFormatting>
  <conditionalFormatting sqref="J1">
    <cfRule type="cellIs" dxfId="3" priority="2" stopIfTrue="1" operator="equal">
      <formula>"x.x"</formula>
    </cfRule>
  </conditionalFormatting>
  <conditionalFormatting sqref="I6">
    <cfRule type="cellIs" dxfId="2" priority="1" stopIfTrue="1" operator="equal">
      <formula>"Update"</formula>
    </cfRule>
  </conditionalFormatting>
  <dataValidations count="5">
    <dataValidation type="list" errorStyle="warning" allowBlank="1" showInputMessage="1" showErrorMessage="1" errorTitle="FERC ACCOUNT" error="This FERC Account is not included in the drop-down list. Is this the account you want to use?" sqref="WVL983065:WVL983067 IZ25:IZ27 SV25:SV27 ACR25:ACR27 AMN25:AMN27 AWJ25:AWJ27 BGF25:BGF27 BQB25:BQB27 BZX25:BZX27 CJT25:CJT27 CTP25:CTP27 DDL25:DDL27 DNH25:DNH27 DXD25:DXD27 EGZ25:EGZ27 EQV25:EQV27 FAR25:FAR27 FKN25:FKN27 FUJ25:FUJ27 GEF25:GEF27 GOB25:GOB27 GXX25:GXX27 HHT25:HHT27 HRP25:HRP27 IBL25:IBL27 ILH25:ILH27 IVD25:IVD27 JEZ25:JEZ27 JOV25:JOV27 JYR25:JYR27 KIN25:KIN27 KSJ25:KSJ27 LCF25:LCF27 LMB25:LMB27 LVX25:LVX27 MFT25:MFT27 MPP25:MPP27 MZL25:MZL27 NJH25:NJH27 NTD25:NTD27 OCZ25:OCZ27 OMV25:OMV27 OWR25:OWR27 PGN25:PGN27 PQJ25:PQJ27 QAF25:QAF27 QKB25:QKB27 QTX25:QTX27 RDT25:RDT27 RNP25:RNP27 RXL25:RXL27 SHH25:SHH27 SRD25:SRD27 TAZ25:TAZ27 TKV25:TKV27 TUR25:TUR27 UEN25:UEN27 UOJ25:UOJ27 UYF25:UYF27 VIB25:VIB27 VRX25:VRX27 WBT25:WBT27 WLP25:WLP27 WVL25:WVL27 D65561:D65563 IZ65561:IZ65563 SV65561:SV65563 ACR65561:ACR65563 AMN65561:AMN65563 AWJ65561:AWJ65563 BGF65561:BGF65563 BQB65561:BQB65563 BZX65561:BZX65563 CJT65561:CJT65563 CTP65561:CTP65563 DDL65561:DDL65563 DNH65561:DNH65563 DXD65561:DXD65563 EGZ65561:EGZ65563 EQV65561:EQV65563 FAR65561:FAR65563 FKN65561:FKN65563 FUJ65561:FUJ65563 GEF65561:GEF65563 GOB65561:GOB65563 GXX65561:GXX65563 HHT65561:HHT65563 HRP65561:HRP65563 IBL65561:IBL65563 ILH65561:ILH65563 IVD65561:IVD65563 JEZ65561:JEZ65563 JOV65561:JOV65563 JYR65561:JYR65563 KIN65561:KIN65563 KSJ65561:KSJ65563 LCF65561:LCF65563 LMB65561:LMB65563 LVX65561:LVX65563 MFT65561:MFT65563 MPP65561:MPP65563 MZL65561:MZL65563 NJH65561:NJH65563 NTD65561:NTD65563 OCZ65561:OCZ65563 OMV65561:OMV65563 OWR65561:OWR65563 PGN65561:PGN65563 PQJ65561:PQJ65563 QAF65561:QAF65563 QKB65561:QKB65563 QTX65561:QTX65563 RDT65561:RDT65563 RNP65561:RNP65563 RXL65561:RXL65563 SHH65561:SHH65563 SRD65561:SRD65563 TAZ65561:TAZ65563 TKV65561:TKV65563 TUR65561:TUR65563 UEN65561:UEN65563 UOJ65561:UOJ65563 UYF65561:UYF65563 VIB65561:VIB65563 VRX65561:VRX65563 WBT65561:WBT65563 WLP65561:WLP65563 WVL65561:WVL65563 D131097:D131099 IZ131097:IZ131099 SV131097:SV131099 ACR131097:ACR131099 AMN131097:AMN131099 AWJ131097:AWJ131099 BGF131097:BGF131099 BQB131097:BQB131099 BZX131097:BZX131099 CJT131097:CJT131099 CTP131097:CTP131099 DDL131097:DDL131099 DNH131097:DNH131099 DXD131097:DXD131099 EGZ131097:EGZ131099 EQV131097:EQV131099 FAR131097:FAR131099 FKN131097:FKN131099 FUJ131097:FUJ131099 GEF131097:GEF131099 GOB131097:GOB131099 GXX131097:GXX131099 HHT131097:HHT131099 HRP131097:HRP131099 IBL131097:IBL131099 ILH131097:ILH131099 IVD131097:IVD131099 JEZ131097:JEZ131099 JOV131097:JOV131099 JYR131097:JYR131099 KIN131097:KIN131099 KSJ131097:KSJ131099 LCF131097:LCF131099 LMB131097:LMB131099 LVX131097:LVX131099 MFT131097:MFT131099 MPP131097:MPP131099 MZL131097:MZL131099 NJH131097:NJH131099 NTD131097:NTD131099 OCZ131097:OCZ131099 OMV131097:OMV131099 OWR131097:OWR131099 PGN131097:PGN131099 PQJ131097:PQJ131099 QAF131097:QAF131099 QKB131097:QKB131099 QTX131097:QTX131099 RDT131097:RDT131099 RNP131097:RNP131099 RXL131097:RXL131099 SHH131097:SHH131099 SRD131097:SRD131099 TAZ131097:TAZ131099 TKV131097:TKV131099 TUR131097:TUR131099 UEN131097:UEN131099 UOJ131097:UOJ131099 UYF131097:UYF131099 VIB131097:VIB131099 VRX131097:VRX131099 WBT131097:WBT131099 WLP131097:WLP131099 WVL131097:WVL131099 D196633:D196635 IZ196633:IZ196635 SV196633:SV196635 ACR196633:ACR196635 AMN196633:AMN196635 AWJ196633:AWJ196635 BGF196633:BGF196635 BQB196633:BQB196635 BZX196633:BZX196635 CJT196633:CJT196635 CTP196633:CTP196635 DDL196633:DDL196635 DNH196633:DNH196635 DXD196633:DXD196635 EGZ196633:EGZ196635 EQV196633:EQV196635 FAR196633:FAR196635 FKN196633:FKN196635 FUJ196633:FUJ196635 GEF196633:GEF196635 GOB196633:GOB196635 GXX196633:GXX196635 HHT196633:HHT196635 HRP196633:HRP196635 IBL196633:IBL196635 ILH196633:ILH196635 IVD196633:IVD196635 JEZ196633:JEZ196635 JOV196633:JOV196635 JYR196633:JYR196635 KIN196633:KIN196635 KSJ196633:KSJ196635 LCF196633:LCF196635 LMB196633:LMB196635 LVX196633:LVX196635 MFT196633:MFT196635 MPP196633:MPP196635 MZL196633:MZL196635 NJH196633:NJH196635 NTD196633:NTD196635 OCZ196633:OCZ196635 OMV196633:OMV196635 OWR196633:OWR196635 PGN196633:PGN196635 PQJ196633:PQJ196635 QAF196633:QAF196635 QKB196633:QKB196635 QTX196633:QTX196635 RDT196633:RDT196635 RNP196633:RNP196635 RXL196633:RXL196635 SHH196633:SHH196635 SRD196633:SRD196635 TAZ196633:TAZ196635 TKV196633:TKV196635 TUR196633:TUR196635 UEN196633:UEN196635 UOJ196633:UOJ196635 UYF196633:UYF196635 VIB196633:VIB196635 VRX196633:VRX196635 WBT196633:WBT196635 WLP196633:WLP196635 WVL196633:WVL196635 D262169:D262171 IZ262169:IZ262171 SV262169:SV262171 ACR262169:ACR262171 AMN262169:AMN262171 AWJ262169:AWJ262171 BGF262169:BGF262171 BQB262169:BQB262171 BZX262169:BZX262171 CJT262169:CJT262171 CTP262169:CTP262171 DDL262169:DDL262171 DNH262169:DNH262171 DXD262169:DXD262171 EGZ262169:EGZ262171 EQV262169:EQV262171 FAR262169:FAR262171 FKN262169:FKN262171 FUJ262169:FUJ262171 GEF262169:GEF262171 GOB262169:GOB262171 GXX262169:GXX262171 HHT262169:HHT262171 HRP262169:HRP262171 IBL262169:IBL262171 ILH262169:ILH262171 IVD262169:IVD262171 JEZ262169:JEZ262171 JOV262169:JOV262171 JYR262169:JYR262171 KIN262169:KIN262171 KSJ262169:KSJ262171 LCF262169:LCF262171 LMB262169:LMB262171 LVX262169:LVX262171 MFT262169:MFT262171 MPP262169:MPP262171 MZL262169:MZL262171 NJH262169:NJH262171 NTD262169:NTD262171 OCZ262169:OCZ262171 OMV262169:OMV262171 OWR262169:OWR262171 PGN262169:PGN262171 PQJ262169:PQJ262171 QAF262169:QAF262171 QKB262169:QKB262171 QTX262169:QTX262171 RDT262169:RDT262171 RNP262169:RNP262171 RXL262169:RXL262171 SHH262169:SHH262171 SRD262169:SRD262171 TAZ262169:TAZ262171 TKV262169:TKV262171 TUR262169:TUR262171 UEN262169:UEN262171 UOJ262169:UOJ262171 UYF262169:UYF262171 VIB262169:VIB262171 VRX262169:VRX262171 WBT262169:WBT262171 WLP262169:WLP262171 WVL262169:WVL262171 D327705:D327707 IZ327705:IZ327707 SV327705:SV327707 ACR327705:ACR327707 AMN327705:AMN327707 AWJ327705:AWJ327707 BGF327705:BGF327707 BQB327705:BQB327707 BZX327705:BZX327707 CJT327705:CJT327707 CTP327705:CTP327707 DDL327705:DDL327707 DNH327705:DNH327707 DXD327705:DXD327707 EGZ327705:EGZ327707 EQV327705:EQV327707 FAR327705:FAR327707 FKN327705:FKN327707 FUJ327705:FUJ327707 GEF327705:GEF327707 GOB327705:GOB327707 GXX327705:GXX327707 HHT327705:HHT327707 HRP327705:HRP327707 IBL327705:IBL327707 ILH327705:ILH327707 IVD327705:IVD327707 JEZ327705:JEZ327707 JOV327705:JOV327707 JYR327705:JYR327707 KIN327705:KIN327707 KSJ327705:KSJ327707 LCF327705:LCF327707 LMB327705:LMB327707 LVX327705:LVX327707 MFT327705:MFT327707 MPP327705:MPP327707 MZL327705:MZL327707 NJH327705:NJH327707 NTD327705:NTD327707 OCZ327705:OCZ327707 OMV327705:OMV327707 OWR327705:OWR327707 PGN327705:PGN327707 PQJ327705:PQJ327707 QAF327705:QAF327707 QKB327705:QKB327707 QTX327705:QTX327707 RDT327705:RDT327707 RNP327705:RNP327707 RXL327705:RXL327707 SHH327705:SHH327707 SRD327705:SRD327707 TAZ327705:TAZ327707 TKV327705:TKV327707 TUR327705:TUR327707 UEN327705:UEN327707 UOJ327705:UOJ327707 UYF327705:UYF327707 VIB327705:VIB327707 VRX327705:VRX327707 WBT327705:WBT327707 WLP327705:WLP327707 WVL327705:WVL327707 D393241:D393243 IZ393241:IZ393243 SV393241:SV393243 ACR393241:ACR393243 AMN393241:AMN393243 AWJ393241:AWJ393243 BGF393241:BGF393243 BQB393241:BQB393243 BZX393241:BZX393243 CJT393241:CJT393243 CTP393241:CTP393243 DDL393241:DDL393243 DNH393241:DNH393243 DXD393241:DXD393243 EGZ393241:EGZ393243 EQV393241:EQV393243 FAR393241:FAR393243 FKN393241:FKN393243 FUJ393241:FUJ393243 GEF393241:GEF393243 GOB393241:GOB393243 GXX393241:GXX393243 HHT393241:HHT393243 HRP393241:HRP393243 IBL393241:IBL393243 ILH393241:ILH393243 IVD393241:IVD393243 JEZ393241:JEZ393243 JOV393241:JOV393243 JYR393241:JYR393243 KIN393241:KIN393243 KSJ393241:KSJ393243 LCF393241:LCF393243 LMB393241:LMB393243 LVX393241:LVX393243 MFT393241:MFT393243 MPP393241:MPP393243 MZL393241:MZL393243 NJH393241:NJH393243 NTD393241:NTD393243 OCZ393241:OCZ393243 OMV393241:OMV393243 OWR393241:OWR393243 PGN393241:PGN393243 PQJ393241:PQJ393243 QAF393241:QAF393243 QKB393241:QKB393243 QTX393241:QTX393243 RDT393241:RDT393243 RNP393241:RNP393243 RXL393241:RXL393243 SHH393241:SHH393243 SRD393241:SRD393243 TAZ393241:TAZ393243 TKV393241:TKV393243 TUR393241:TUR393243 UEN393241:UEN393243 UOJ393241:UOJ393243 UYF393241:UYF393243 VIB393241:VIB393243 VRX393241:VRX393243 WBT393241:WBT393243 WLP393241:WLP393243 WVL393241:WVL393243 D458777:D458779 IZ458777:IZ458779 SV458777:SV458779 ACR458777:ACR458779 AMN458777:AMN458779 AWJ458777:AWJ458779 BGF458777:BGF458779 BQB458777:BQB458779 BZX458777:BZX458779 CJT458777:CJT458779 CTP458777:CTP458779 DDL458777:DDL458779 DNH458777:DNH458779 DXD458777:DXD458779 EGZ458777:EGZ458779 EQV458777:EQV458779 FAR458777:FAR458779 FKN458777:FKN458779 FUJ458777:FUJ458779 GEF458777:GEF458779 GOB458777:GOB458779 GXX458777:GXX458779 HHT458777:HHT458779 HRP458777:HRP458779 IBL458777:IBL458779 ILH458777:ILH458779 IVD458777:IVD458779 JEZ458777:JEZ458779 JOV458777:JOV458779 JYR458777:JYR458779 KIN458777:KIN458779 KSJ458777:KSJ458779 LCF458777:LCF458779 LMB458777:LMB458779 LVX458777:LVX458779 MFT458777:MFT458779 MPP458777:MPP458779 MZL458777:MZL458779 NJH458777:NJH458779 NTD458777:NTD458779 OCZ458777:OCZ458779 OMV458777:OMV458779 OWR458777:OWR458779 PGN458777:PGN458779 PQJ458777:PQJ458779 QAF458777:QAF458779 QKB458777:QKB458779 QTX458777:QTX458779 RDT458777:RDT458779 RNP458777:RNP458779 RXL458777:RXL458779 SHH458777:SHH458779 SRD458777:SRD458779 TAZ458777:TAZ458779 TKV458777:TKV458779 TUR458777:TUR458779 UEN458777:UEN458779 UOJ458777:UOJ458779 UYF458777:UYF458779 VIB458777:VIB458779 VRX458777:VRX458779 WBT458777:WBT458779 WLP458777:WLP458779 WVL458777:WVL458779 D524313:D524315 IZ524313:IZ524315 SV524313:SV524315 ACR524313:ACR524315 AMN524313:AMN524315 AWJ524313:AWJ524315 BGF524313:BGF524315 BQB524313:BQB524315 BZX524313:BZX524315 CJT524313:CJT524315 CTP524313:CTP524315 DDL524313:DDL524315 DNH524313:DNH524315 DXD524313:DXD524315 EGZ524313:EGZ524315 EQV524313:EQV524315 FAR524313:FAR524315 FKN524313:FKN524315 FUJ524313:FUJ524315 GEF524313:GEF524315 GOB524313:GOB524315 GXX524313:GXX524315 HHT524313:HHT524315 HRP524313:HRP524315 IBL524313:IBL524315 ILH524313:ILH524315 IVD524313:IVD524315 JEZ524313:JEZ524315 JOV524313:JOV524315 JYR524313:JYR524315 KIN524313:KIN524315 KSJ524313:KSJ524315 LCF524313:LCF524315 LMB524313:LMB524315 LVX524313:LVX524315 MFT524313:MFT524315 MPP524313:MPP524315 MZL524313:MZL524315 NJH524313:NJH524315 NTD524313:NTD524315 OCZ524313:OCZ524315 OMV524313:OMV524315 OWR524313:OWR524315 PGN524313:PGN524315 PQJ524313:PQJ524315 QAF524313:QAF524315 QKB524313:QKB524315 QTX524313:QTX524315 RDT524313:RDT524315 RNP524313:RNP524315 RXL524313:RXL524315 SHH524313:SHH524315 SRD524313:SRD524315 TAZ524313:TAZ524315 TKV524313:TKV524315 TUR524313:TUR524315 UEN524313:UEN524315 UOJ524313:UOJ524315 UYF524313:UYF524315 VIB524313:VIB524315 VRX524313:VRX524315 WBT524313:WBT524315 WLP524313:WLP524315 WVL524313:WVL524315 D589849:D589851 IZ589849:IZ589851 SV589849:SV589851 ACR589849:ACR589851 AMN589849:AMN589851 AWJ589849:AWJ589851 BGF589849:BGF589851 BQB589849:BQB589851 BZX589849:BZX589851 CJT589849:CJT589851 CTP589849:CTP589851 DDL589849:DDL589851 DNH589849:DNH589851 DXD589849:DXD589851 EGZ589849:EGZ589851 EQV589849:EQV589851 FAR589849:FAR589851 FKN589849:FKN589851 FUJ589849:FUJ589851 GEF589849:GEF589851 GOB589849:GOB589851 GXX589849:GXX589851 HHT589849:HHT589851 HRP589849:HRP589851 IBL589849:IBL589851 ILH589849:ILH589851 IVD589849:IVD589851 JEZ589849:JEZ589851 JOV589849:JOV589851 JYR589849:JYR589851 KIN589849:KIN589851 KSJ589849:KSJ589851 LCF589849:LCF589851 LMB589849:LMB589851 LVX589849:LVX589851 MFT589849:MFT589851 MPP589849:MPP589851 MZL589849:MZL589851 NJH589849:NJH589851 NTD589849:NTD589851 OCZ589849:OCZ589851 OMV589849:OMV589851 OWR589849:OWR589851 PGN589849:PGN589851 PQJ589849:PQJ589851 QAF589849:QAF589851 QKB589849:QKB589851 QTX589849:QTX589851 RDT589849:RDT589851 RNP589849:RNP589851 RXL589849:RXL589851 SHH589849:SHH589851 SRD589849:SRD589851 TAZ589849:TAZ589851 TKV589849:TKV589851 TUR589849:TUR589851 UEN589849:UEN589851 UOJ589849:UOJ589851 UYF589849:UYF589851 VIB589849:VIB589851 VRX589849:VRX589851 WBT589849:WBT589851 WLP589849:WLP589851 WVL589849:WVL589851 D655385:D655387 IZ655385:IZ655387 SV655385:SV655387 ACR655385:ACR655387 AMN655385:AMN655387 AWJ655385:AWJ655387 BGF655385:BGF655387 BQB655385:BQB655387 BZX655385:BZX655387 CJT655385:CJT655387 CTP655385:CTP655387 DDL655385:DDL655387 DNH655385:DNH655387 DXD655385:DXD655387 EGZ655385:EGZ655387 EQV655385:EQV655387 FAR655385:FAR655387 FKN655385:FKN655387 FUJ655385:FUJ655387 GEF655385:GEF655387 GOB655385:GOB655387 GXX655385:GXX655387 HHT655385:HHT655387 HRP655385:HRP655387 IBL655385:IBL655387 ILH655385:ILH655387 IVD655385:IVD655387 JEZ655385:JEZ655387 JOV655385:JOV655387 JYR655385:JYR655387 KIN655385:KIN655387 KSJ655385:KSJ655387 LCF655385:LCF655387 LMB655385:LMB655387 LVX655385:LVX655387 MFT655385:MFT655387 MPP655385:MPP655387 MZL655385:MZL655387 NJH655385:NJH655387 NTD655385:NTD655387 OCZ655385:OCZ655387 OMV655385:OMV655387 OWR655385:OWR655387 PGN655385:PGN655387 PQJ655385:PQJ655387 QAF655385:QAF655387 QKB655385:QKB655387 QTX655385:QTX655387 RDT655385:RDT655387 RNP655385:RNP655387 RXL655385:RXL655387 SHH655385:SHH655387 SRD655385:SRD655387 TAZ655385:TAZ655387 TKV655385:TKV655387 TUR655385:TUR655387 UEN655385:UEN655387 UOJ655385:UOJ655387 UYF655385:UYF655387 VIB655385:VIB655387 VRX655385:VRX655387 WBT655385:WBT655387 WLP655385:WLP655387 WVL655385:WVL655387 D720921:D720923 IZ720921:IZ720923 SV720921:SV720923 ACR720921:ACR720923 AMN720921:AMN720923 AWJ720921:AWJ720923 BGF720921:BGF720923 BQB720921:BQB720923 BZX720921:BZX720923 CJT720921:CJT720923 CTP720921:CTP720923 DDL720921:DDL720923 DNH720921:DNH720923 DXD720921:DXD720923 EGZ720921:EGZ720923 EQV720921:EQV720923 FAR720921:FAR720923 FKN720921:FKN720923 FUJ720921:FUJ720923 GEF720921:GEF720923 GOB720921:GOB720923 GXX720921:GXX720923 HHT720921:HHT720923 HRP720921:HRP720923 IBL720921:IBL720923 ILH720921:ILH720923 IVD720921:IVD720923 JEZ720921:JEZ720923 JOV720921:JOV720923 JYR720921:JYR720923 KIN720921:KIN720923 KSJ720921:KSJ720923 LCF720921:LCF720923 LMB720921:LMB720923 LVX720921:LVX720923 MFT720921:MFT720923 MPP720921:MPP720923 MZL720921:MZL720923 NJH720921:NJH720923 NTD720921:NTD720923 OCZ720921:OCZ720923 OMV720921:OMV720923 OWR720921:OWR720923 PGN720921:PGN720923 PQJ720921:PQJ720923 QAF720921:QAF720923 QKB720921:QKB720923 QTX720921:QTX720923 RDT720921:RDT720923 RNP720921:RNP720923 RXL720921:RXL720923 SHH720921:SHH720923 SRD720921:SRD720923 TAZ720921:TAZ720923 TKV720921:TKV720923 TUR720921:TUR720923 UEN720921:UEN720923 UOJ720921:UOJ720923 UYF720921:UYF720923 VIB720921:VIB720923 VRX720921:VRX720923 WBT720921:WBT720923 WLP720921:WLP720923 WVL720921:WVL720923 D786457:D786459 IZ786457:IZ786459 SV786457:SV786459 ACR786457:ACR786459 AMN786457:AMN786459 AWJ786457:AWJ786459 BGF786457:BGF786459 BQB786457:BQB786459 BZX786457:BZX786459 CJT786457:CJT786459 CTP786457:CTP786459 DDL786457:DDL786459 DNH786457:DNH786459 DXD786457:DXD786459 EGZ786457:EGZ786459 EQV786457:EQV786459 FAR786457:FAR786459 FKN786457:FKN786459 FUJ786457:FUJ786459 GEF786457:GEF786459 GOB786457:GOB786459 GXX786457:GXX786459 HHT786457:HHT786459 HRP786457:HRP786459 IBL786457:IBL786459 ILH786457:ILH786459 IVD786457:IVD786459 JEZ786457:JEZ786459 JOV786457:JOV786459 JYR786457:JYR786459 KIN786457:KIN786459 KSJ786457:KSJ786459 LCF786457:LCF786459 LMB786457:LMB786459 LVX786457:LVX786459 MFT786457:MFT786459 MPP786457:MPP786459 MZL786457:MZL786459 NJH786457:NJH786459 NTD786457:NTD786459 OCZ786457:OCZ786459 OMV786457:OMV786459 OWR786457:OWR786459 PGN786457:PGN786459 PQJ786457:PQJ786459 QAF786457:QAF786459 QKB786457:QKB786459 QTX786457:QTX786459 RDT786457:RDT786459 RNP786457:RNP786459 RXL786457:RXL786459 SHH786457:SHH786459 SRD786457:SRD786459 TAZ786457:TAZ786459 TKV786457:TKV786459 TUR786457:TUR786459 UEN786457:UEN786459 UOJ786457:UOJ786459 UYF786457:UYF786459 VIB786457:VIB786459 VRX786457:VRX786459 WBT786457:WBT786459 WLP786457:WLP786459 WVL786457:WVL786459 D851993:D851995 IZ851993:IZ851995 SV851993:SV851995 ACR851993:ACR851995 AMN851993:AMN851995 AWJ851993:AWJ851995 BGF851993:BGF851995 BQB851993:BQB851995 BZX851993:BZX851995 CJT851993:CJT851995 CTP851993:CTP851995 DDL851993:DDL851995 DNH851993:DNH851995 DXD851993:DXD851995 EGZ851993:EGZ851995 EQV851993:EQV851995 FAR851993:FAR851995 FKN851993:FKN851995 FUJ851993:FUJ851995 GEF851993:GEF851995 GOB851993:GOB851995 GXX851993:GXX851995 HHT851993:HHT851995 HRP851993:HRP851995 IBL851993:IBL851995 ILH851993:ILH851995 IVD851993:IVD851995 JEZ851993:JEZ851995 JOV851993:JOV851995 JYR851993:JYR851995 KIN851993:KIN851995 KSJ851993:KSJ851995 LCF851993:LCF851995 LMB851993:LMB851995 LVX851993:LVX851995 MFT851993:MFT851995 MPP851993:MPP851995 MZL851993:MZL851995 NJH851993:NJH851995 NTD851993:NTD851995 OCZ851993:OCZ851995 OMV851993:OMV851995 OWR851993:OWR851995 PGN851993:PGN851995 PQJ851993:PQJ851995 QAF851993:QAF851995 QKB851993:QKB851995 QTX851993:QTX851995 RDT851993:RDT851995 RNP851993:RNP851995 RXL851993:RXL851995 SHH851993:SHH851995 SRD851993:SRD851995 TAZ851993:TAZ851995 TKV851993:TKV851995 TUR851993:TUR851995 UEN851993:UEN851995 UOJ851993:UOJ851995 UYF851993:UYF851995 VIB851993:VIB851995 VRX851993:VRX851995 WBT851993:WBT851995 WLP851993:WLP851995 WVL851993:WVL851995 D917529:D917531 IZ917529:IZ917531 SV917529:SV917531 ACR917529:ACR917531 AMN917529:AMN917531 AWJ917529:AWJ917531 BGF917529:BGF917531 BQB917529:BQB917531 BZX917529:BZX917531 CJT917529:CJT917531 CTP917529:CTP917531 DDL917529:DDL917531 DNH917529:DNH917531 DXD917529:DXD917531 EGZ917529:EGZ917531 EQV917529:EQV917531 FAR917529:FAR917531 FKN917529:FKN917531 FUJ917529:FUJ917531 GEF917529:GEF917531 GOB917529:GOB917531 GXX917529:GXX917531 HHT917529:HHT917531 HRP917529:HRP917531 IBL917529:IBL917531 ILH917529:ILH917531 IVD917529:IVD917531 JEZ917529:JEZ917531 JOV917529:JOV917531 JYR917529:JYR917531 KIN917529:KIN917531 KSJ917529:KSJ917531 LCF917529:LCF917531 LMB917529:LMB917531 LVX917529:LVX917531 MFT917529:MFT917531 MPP917529:MPP917531 MZL917529:MZL917531 NJH917529:NJH917531 NTD917529:NTD917531 OCZ917529:OCZ917531 OMV917529:OMV917531 OWR917529:OWR917531 PGN917529:PGN917531 PQJ917529:PQJ917531 QAF917529:QAF917531 QKB917529:QKB917531 QTX917529:QTX917531 RDT917529:RDT917531 RNP917529:RNP917531 RXL917529:RXL917531 SHH917529:SHH917531 SRD917529:SRD917531 TAZ917529:TAZ917531 TKV917529:TKV917531 TUR917529:TUR917531 UEN917529:UEN917531 UOJ917529:UOJ917531 UYF917529:UYF917531 VIB917529:VIB917531 VRX917529:VRX917531 WBT917529:WBT917531 WLP917529:WLP917531 WVL917529:WVL917531 D983065:D983067 IZ983065:IZ983067 SV983065:SV983067 ACR983065:ACR983067 AMN983065:AMN983067 AWJ983065:AWJ983067 BGF983065:BGF983067 BQB983065:BQB983067 BZX983065:BZX983067 CJT983065:CJT983067 CTP983065:CTP983067 DDL983065:DDL983067 DNH983065:DNH983067 DXD983065:DXD983067 EGZ983065:EGZ983067 EQV983065:EQV983067 FAR983065:FAR983067 FKN983065:FKN983067 FUJ983065:FUJ983067 GEF983065:GEF983067 GOB983065:GOB983067 GXX983065:GXX983067 HHT983065:HHT983067 HRP983065:HRP983067 IBL983065:IBL983067 ILH983065:ILH983067 IVD983065:IVD983067 JEZ983065:JEZ983067 JOV983065:JOV983067 JYR983065:JYR983067 KIN983065:KIN983067 KSJ983065:KSJ983067 LCF983065:LCF983067 LMB983065:LMB983067 LVX983065:LVX983067 MFT983065:MFT983067 MPP983065:MPP983067 MZL983065:MZL983067 NJH983065:NJH983067 NTD983065:NTD983067 OCZ983065:OCZ983067 OMV983065:OMV983067 OWR983065:OWR983067 PGN983065:PGN983067 PQJ983065:PQJ983067 QAF983065:QAF983067 QKB983065:QKB983067 QTX983065:QTX983067 RDT983065:RDT983067 RNP983065:RNP983067 RXL983065:RXL983067 SHH983065:SHH983067 SRD983065:SRD983067 TAZ983065:TAZ983067 TKV983065:TKV983067 TUR983065:TUR983067 UEN983065:UEN983067 UOJ983065:UOJ983067 UYF983065:UYF983067 VIB983065:VIB983067 VRX983065:VRX983067 WBT983065:WBT983067 WLP983065:WLP983067">
      <formula1>$D$78:$D$412</formula1>
    </dataValidation>
    <dataValidation type="list" allowBlank="1" showInputMessage="1" showErrorMessage="1" errorTitle="Oops!" error="You must enter a state, or, if the adjustment is system, enter all states." sqref="WVQ983044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40 JE65540 TA65540 ACW65540 AMS65540 AWO65540 BGK65540 BQG65540 CAC65540 CJY65540 CTU65540 DDQ65540 DNM65540 DXI65540 EHE65540 ERA65540 FAW65540 FKS65540 FUO65540 GEK65540 GOG65540 GYC65540 HHY65540 HRU65540 IBQ65540 ILM65540 IVI65540 JFE65540 JPA65540 JYW65540 KIS65540 KSO65540 LCK65540 LMG65540 LWC65540 MFY65540 MPU65540 MZQ65540 NJM65540 NTI65540 ODE65540 ONA65540 OWW65540 PGS65540 PQO65540 QAK65540 QKG65540 QUC65540 RDY65540 RNU65540 RXQ65540 SHM65540 SRI65540 TBE65540 TLA65540 TUW65540 UES65540 UOO65540 UYK65540 VIG65540 VSC65540 WBY65540 WLU65540 WVQ65540 I131076 JE131076 TA131076 ACW131076 AMS131076 AWO131076 BGK131076 BQG131076 CAC131076 CJY131076 CTU131076 DDQ131076 DNM131076 DXI131076 EHE131076 ERA131076 FAW131076 FKS131076 FUO131076 GEK131076 GOG131076 GYC131076 HHY131076 HRU131076 IBQ131076 ILM131076 IVI131076 JFE131076 JPA131076 JYW131076 KIS131076 KSO131076 LCK131076 LMG131076 LWC131076 MFY131076 MPU131076 MZQ131076 NJM131076 NTI131076 ODE131076 ONA131076 OWW131076 PGS131076 PQO131076 QAK131076 QKG131076 QUC131076 RDY131076 RNU131076 RXQ131076 SHM131076 SRI131076 TBE131076 TLA131076 TUW131076 UES131076 UOO131076 UYK131076 VIG131076 VSC131076 WBY131076 WLU131076 WVQ131076 I196612 JE196612 TA196612 ACW196612 AMS196612 AWO196612 BGK196612 BQG196612 CAC196612 CJY196612 CTU196612 DDQ196612 DNM196612 DXI196612 EHE196612 ERA196612 FAW196612 FKS196612 FUO196612 GEK196612 GOG196612 GYC196612 HHY196612 HRU196612 IBQ196612 ILM196612 IVI196612 JFE196612 JPA196612 JYW196612 KIS196612 KSO196612 LCK196612 LMG196612 LWC196612 MFY196612 MPU196612 MZQ196612 NJM196612 NTI196612 ODE196612 ONA196612 OWW196612 PGS196612 PQO196612 QAK196612 QKG196612 QUC196612 RDY196612 RNU196612 RXQ196612 SHM196612 SRI196612 TBE196612 TLA196612 TUW196612 UES196612 UOO196612 UYK196612 VIG196612 VSC196612 WBY196612 WLU196612 WVQ196612 I262148 JE262148 TA262148 ACW262148 AMS262148 AWO262148 BGK262148 BQG262148 CAC262148 CJY262148 CTU262148 DDQ262148 DNM262148 DXI262148 EHE262148 ERA262148 FAW262148 FKS262148 FUO262148 GEK262148 GOG262148 GYC262148 HHY262148 HRU262148 IBQ262148 ILM262148 IVI262148 JFE262148 JPA262148 JYW262148 KIS262148 KSO262148 LCK262148 LMG262148 LWC262148 MFY262148 MPU262148 MZQ262148 NJM262148 NTI262148 ODE262148 ONA262148 OWW262148 PGS262148 PQO262148 QAK262148 QKG262148 QUC262148 RDY262148 RNU262148 RXQ262148 SHM262148 SRI262148 TBE262148 TLA262148 TUW262148 UES262148 UOO262148 UYK262148 VIG262148 VSC262148 WBY262148 WLU262148 WVQ262148 I327684 JE327684 TA327684 ACW327684 AMS327684 AWO327684 BGK327684 BQG327684 CAC327684 CJY327684 CTU327684 DDQ327684 DNM327684 DXI327684 EHE327684 ERA327684 FAW327684 FKS327684 FUO327684 GEK327684 GOG327684 GYC327684 HHY327684 HRU327684 IBQ327684 ILM327684 IVI327684 JFE327684 JPA327684 JYW327684 KIS327684 KSO327684 LCK327684 LMG327684 LWC327684 MFY327684 MPU327684 MZQ327684 NJM327684 NTI327684 ODE327684 ONA327684 OWW327684 PGS327684 PQO327684 QAK327684 QKG327684 QUC327684 RDY327684 RNU327684 RXQ327684 SHM327684 SRI327684 TBE327684 TLA327684 TUW327684 UES327684 UOO327684 UYK327684 VIG327684 VSC327684 WBY327684 WLU327684 WVQ327684 I393220 JE393220 TA393220 ACW393220 AMS393220 AWO393220 BGK393220 BQG393220 CAC393220 CJY393220 CTU393220 DDQ393220 DNM393220 DXI393220 EHE393220 ERA393220 FAW393220 FKS393220 FUO393220 GEK393220 GOG393220 GYC393220 HHY393220 HRU393220 IBQ393220 ILM393220 IVI393220 JFE393220 JPA393220 JYW393220 KIS393220 KSO393220 LCK393220 LMG393220 LWC393220 MFY393220 MPU393220 MZQ393220 NJM393220 NTI393220 ODE393220 ONA393220 OWW393220 PGS393220 PQO393220 QAK393220 QKG393220 QUC393220 RDY393220 RNU393220 RXQ393220 SHM393220 SRI393220 TBE393220 TLA393220 TUW393220 UES393220 UOO393220 UYK393220 VIG393220 VSC393220 WBY393220 WLU393220 WVQ393220 I458756 JE458756 TA458756 ACW458756 AMS458756 AWO458756 BGK458756 BQG458756 CAC458756 CJY458756 CTU458756 DDQ458756 DNM458756 DXI458756 EHE458756 ERA458756 FAW458756 FKS458756 FUO458756 GEK458756 GOG458756 GYC458756 HHY458756 HRU458756 IBQ458756 ILM458756 IVI458756 JFE458756 JPA458756 JYW458756 KIS458756 KSO458756 LCK458756 LMG458756 LWC458756 MFY458756 MPU458756 MZQ458756 NJM458756 NTI458756 ODE458756 ONA458756 OWW458756 PGS458756 PQO458756 QAK458756 QKG458756 QUC458756 RDY458756 RNU458756 RXQ458756 SHM458756 SRI458756 TBE458756 TLA458756 TUW458756 UES458756 UOO458756 UYK458756 VIG458756 VSC458756 WBY458756 WLU458756 WVQ458756 I524292 JE524292 TA524292 ACW524292 AMS524292 AWO524292 BGK524292 BQG524292 CAC524292 CJY524292 CTU524292 DDQ524292 DNM524292 DXI524292 EHE524292 ERA524292 FAW524292 FKS524292 FUO524292 GEK524292 GOG524292 GYC524292 HHY524292 HRU524292 IBQ524292 ILM524292 IVI524292 JFE524292 JPA524292 JYW524292 KIS524292 KSO524292 LCK524292 LMG524292 LWC524292 MFY524292 MPU524292 MZQ524292 NJM524292 NTI524292 ODE524292 ONA524292 OWW524292 PGS524292 PQO524292 QAK524292 QKG524292 QUC524292 RDY524292 RNU524292 RXQ524292 SHM524292 SRI524292 TBE524292 TLA524292 TUW524292 UES524292 UOO524292 UYK524292 VIG524292 VSC524292 WBY524292 WLU524292 WVQ524292 I589828 JE589828 TA589828 ACW589828 AMS589828 AWO589828 BGK589828 BQG589828 CAC589828 CJY589828 CTU589828 DDQ589828 DNM589828 DXI589828 EHE589828 ERA589828 FAW589828 FKS589828 FUO589828 GEK589828 GOG589828 GYC589828 HHY589828 HRU589828 IBQ589828 ILM589828 IVI589828 JFE589828 JPA589828 JYW589828 KIS589828 KSO589828 LCK589828 LMG589828 LWC589828 MFY589828 MPU589828 MZQ589828 NJM589828 NTI589828 ODE589828 ONA589828 OWW589828 PGS589828 PQO589828 QAK589828 QKG589828 QUC589828 RDY589828 RNU589828 RXQ589828 SHM589828 SRI589828 TBE589828 TLA589828 TUW589828 UES589828 UOO589828 UYK589828 VIG589828 VSC589828 WBY589828 WLU589828 WVQ589828 I655364 JE655364 TA655364 ACW655364 AMS655364 AWO655364 BGK655364 BQG655364 CAC655364 CJY655364 CTU655364 DDQ655364 DNM655364 DXI655364 EHE655364 ERA655364 FAW655364 FKS655364 FUO655364 GEK655364 GOG655364 GYC655364 HHY655364 HRU655364 IBQ655364 ILM655364 IVI655364 JFE655364 JPA655364 JYW655364 KIS655364 KSO655364 LCK655364 LMG655364 LWC655364 MFY655364 MPU655364 MZQ655364 NJM655364 NTI655364 ODE655364 ONA655364 OWW655364 PGS655364 PQO655364 QAK655364 QKG655364 QUC655364 RDY655364 RNU655364 RXQ655364 SHM655364 SRI655364 TBE655364 TLA655364 TUW655364 UES655364 UOO655364 UYK655364 VIG655364 VSC655364 WBY655364 WLU655364 WVQ655364 I720900 JE720900 TA720900 ACW720900 AMS720900 AWO720900 BGK720900 BQG720900 CAC720900 CJY720900 CTU720900 DDQ720900 DNM720900 DXI720900 EHE720900 ERA720900 FAW720900 FKS720900 FUO720900 GEK720900 GOG720900 GYC720900 HHY720900 HRU720900 IBQ720900 ILM720900 IVI720900 JFE720900 JPA720900 JYW720900 KIS720900 KSO720900 LCK720900 LMG720900 LWC720900 MFY720900 MPU720900 MZQ720900 NJM720900 NTI720900 ODE720900 ONA720900 OWW720900 PGS720900 PQO720900 QAK720900 QKG720900 QUC720900 RDY720900 RNU720900 RXQ720900 SHM720900 SRI720900 TBE720900 TLA720900 TUW720900 UES720900 UOO720900 UYK720900 VIG720900 VSC720900 WBY720900 WLU720900 WVQ720900 I786436 JE786436 TA786436 ACW786436 AMS786436 AWO786436 BGK786436 BQG786436 CAC786436 CJY786436 CTU786436 DDQ786436 DNM786436 DXI786436 EHE786436 ERA786436 FAW786436 FKS786436 FUO786436 GEK786436 GOG786436 GYC786436 HHY786436 HRU786436 IBQ786436 ILM786436 IVI786436 JFE786436 JPA786436 JYW786436 KIS786436 KSO786436 LCK786436 LMG786436 LWC786436 MFY786436 MPU786436 MZQ786436 NJM786436 NTI786436 ODE786436 ONA786436 OWW786436 PGS786436 PQO786436 QAK786436 QKG786436 QUC786436 RDY786436 RNU786436 RXQ786436 SHM786436 SRI786436 TBE786436 TLA786436 TUW786436 UES786436 UOO786436 UYK786436 VIG786436 VSC786436 WBY786436 WLU786436 WVQ786436 I851972 JE851972 TA851972 ACW851972 AMS851972 AWO851972 BGK851972 BQG851972 CAC851972 CJY851972 CTU851972 DDQ851972 DNM851972 DXI851972 EHE851972 ERA851972 FAW851972 FKS851972 FUO851972 GEK851972 GOG851972 GYC851972 HHY851972 HRU851972 IBQ851972 ILM851972 IVI851972 JFE851972 JPA851972 JYW851972 KIS851972 KSO851972 LCK851972 LMG851972 LWC851972 MFY851972 MPU851972 MZQ851972 NJM851972 NTI851972 ODE851972 ONA851972 OWW851972 PGS851972 PQO851972 QAK851972 QKG851972 QUC851972 RDY851972 RNU851972 RXQ851972 SHM851972 SRI851972 TBE851972 TLA851972 TUW851972 UES851972 UOO851972 UYK851972 VIG851972 VSC851972 WBY851972 WLU851972 WVQ851972 I917508 JE917508 TA917508 ACW917508 AMS917508 AWO917508 BGK917508 BQG917508 CAC917508 CJY917508 CTU917508 DDQ917508 DNM917508 DXI917508 EHE917508 ERA917508 FAW917508 FKS917508 FUO917508 GEK917508 GOG917508 GYC917508 HHY917508 HRU917508 IBQ917508 ILM917508 IVI917508 JFE917508 JPA917508 JYW917508 KIS917508 KSO917508 LCK917508 LMG917508 LWC917508 MFY917508 MPU917508 MZQ917508 NJM917508 NTI917508 ODE917508 ONA917508 OWW917508 PGS917508 PQO917508 QAK917508 QKG917508 QUC917508 RDY917508 RNU917508 RXQ917508 SHM917508 SRI917508 TBE917508 TLA917508 TUW917508 UES917508 UOO917508 UYK917508 VIG917508 VSC917508 WBY917508 WLU917508 WVQ917508 I983044 JE983044 TA983044 ACW983044 AMS983044 AWO983044 BGK983044 BQG983044 CAC983044 CJY983044 CTU983044 DDQ983044 DNM983044 DXI983044 EHE983044 ERA983044 FAW983044 FKS983044 FUO983044 GEK983044 GOG983044 GYC983044 HHY983044 HRU983044 IBQ983044 ILM983044 IVI983044 JFE983044 JPA983044 JYW983044 KIS983044 KSO983044 LCK983044 LMG983044 LWC983044 MFY983044 MPU983044 MZQ983044 NJM983044 NTI983044 ODE983044 ONA983044 OWW983044 PGS983044 PQO983044 QAK983044 QKG983044 QUC983044 RDY983044 RNU983044 RXQ983044 SHM983044 SRI983044 TBE983044 TLA983044 TUW983044 UES983044 UOO983044 UYK983044 VIG983044 VSC983044 WBY983044 WLU983044 I6">
      <formula1>$I$66:$I$73</formula1>
    </dataValidation>
    <dataValidation type="list" errorStyle="warning" allowBlank="1" showInputMessage="1" showErrorMessage="1" errorTitle="Factor" error="This factor is not included in the drop-down list. Is this the factor you want to use?" sqref="G28:G49 G14:G18 JC14:JC20 SY14:SY20 ACU14:ACU20 AMQ14:AMQ20 AWM14:AWM20 BGI14:BGI20 BQE14:BQE20 CAA14:CAA20 CJW14:CJW20 CTS14:CTS20 DDO14:DDO20 DNK14:DNK20 DXG14:DXG20 EHC14:EHC20 EQY14:EQY20 FAU14:FAU20 FKQ14:FKQ20 FUM14:FUM20 GEI14:GEI20 GOE14:GOE20 GYA14:GYA20 HHW14:HHW20 HRS14:HRS20 IBO14:IBO20 ILK14:ILK20 IVG14:IVG20 JFC14:JFC20 JOY14:JOY20 JYU14:JYU20 KIQ14:KIQ20 KSM14:KSM20 LCI14:LCI20 LME14:LME20 LWA14:LWA20 MFW14:MFW20 MPS14:MPS20 MZO14:MZO20 NJK14:NJK20 NTG14:NTG20 ODC14:ODC20 OMY14:OMY20 OWU14:OWU20 PGQ14:PGQ20 PQM14:PQM20 QAI14:QAI20 QKE14:QKE20 QUA14:QUA20 RDW14:RDW20 RNS14:RNS20 RXO14:RXO20 SHK14:SHK20 SRG14:SRG20 TBC14:TBC20 TKY14:TKY20 TUU14:TUU20 UEQ14:UEQ20 UOM14:UOM20 UYI14:UYI20 VIE14:VIE20 VSA14:VSA20 WBW14:WBW20 WLS14:WLS20 WVO14:WVO20 G65548:G65556 JC65548:JC65556 SY65548:SY65556 ACU65548:ACU65556 AMQ65548:AMQ65556 AWM65548:AWM65556 BGI65548:BGI65556 BQE65548:BQE65556 CAA65548:CAA65556 CJW65548:CJW65556 CTS65548:CTS65556 DDO65548:DDO65556 DNK65548:DNK65556 DXG65548:DXG65556 EHC65548:EHC65556 EQY65548:EQY65556 FAU65548:FAU65556 FKQ65548:FKQ65556 FUM65548:FUM65556 GEI65548:GEI65556 GOE65548:GOE65556 GYA65548:GYA65556 HHW65548:HHW65556 HRS65548:HRS65556 IBO65548:IBO65556 ILK65548:ILK65556 IVG65548:IVG65556 JFC65548:JFC65556 JOY65548:JOY65556 JYU65548:JYU65556 KIQ65548:KIQ65556 KSM65548:KSM65556 LCI65548:LCI65556 LME65548:LME65556 LWA65548:LWA65556 MFW65548:MFW65556 MPS65548:MPS65556 MZO65548:MZO65556 NJK65548:NJK65556 NTG65548:NTG65556 ODC65548:ODC65556 OMY65548:OMY65556 OWU65548:OWU65556 PGQ65548:PGQ65556 PQM65548:PQM65556 QAI65548:QAI65556 QKE65548:QKE65556 QUA65548:QUA65556 RDW65548:RDW65556 RNS65548:RNS65556 RXO65548:RXO65556 SHK65548:SHK65556 SRG65548:SRG65556 TBC65548:TBC65556 TKY65548:TKY65556 TUU65548:TUU65556 UEQ65548:UEQ65556 UOM65548:UOM65556 UYI65548:UYI65556 VIE65548:VIE65556 VSA65548:VSA65556 WBW65548:WBW65556 WLS65548:WLS65556 WVO65548:WVO65556 G131084:G131092 JC131084:JC131092 SY131084:SY131092 ACU131084:ACU131092 AMQ131084:AMQ131092 AWM131084:AWM131092 BGI131084:BGI131092 BQE131084:BQE131092 CAA131084:CAA131092 CJW131084:CJW131092 CTS131084:CTS131092 DDO131084:DDO131092 DNK131084:DNK131092 DXG131084:DXG131092 EHC131084:EHC131092 EQY131084:EQY131092 FAU131084:FAU131092 FKQ131084:FKQ131092 FUM131084:FUM131092 GEI131084:GEI131092 GOE131084:GOE131092 GYA131084:GYA131092 HHW131084:HHW131092 HRS131084:HRS131092 IBO131084:IBO131092 ILK131084:ILK131092 IVG131084:IVG131092 JFC131084:JFC131092 JOY131084:JOY131092 JYU131084:JYU131092 KIQ131084:KIQ131092 KSM131084:KSM131092 LCI131084:LCI131092 LME131084:LME131092 LWA131084:LWA131092 MFW131084:MFW131092 MPS131084:MPS131092 MZO131084:MZO131092 NJK131084:NJK131092 NTG131084:NTG131092 ODC131084:ODC131092 OMY131084:OMY131092 OWU131084:OWU131092 PGQ131084:PGQ131092 PQM131084:PQM131092 QAI131084:QAI131092 QKE131084:QKE131092 QUA131084:QUA131092 RDW131084:RDW131092 RNS131084:RNS131092 RXO131084:RXO131092 SHK131084:SHK131092 SRG131084:SRG131092 TBC131084:TBC131092 TKY131084:TKY131092 TUU131084:TUU131092 UEQ131084:UEQ131092 UOM131084:UOM131092 UYI131084:UYI131092 VIE131084:VIE131092 VSA131084:VSA131092 WBW131084:WBW131092 WLS131084:WLS131092 WVO131084:WVO131092 G196620:G196628 JC196620:JC196628 SY196620:SY196628 ACU196620:ACU196628 AMQ196620:AMQ196628 AWM196620:AWM196628 BGI196620:BGI196628 BQE196620:BQE196628 CAA196620:CAA196628 CJW196620:CJW196628 CTS196620:CTS196628 DDO196620:DDO196628 DNK196620:DNK196628 DXG196620:DXG196628 EHC196620:EHC196628 EQY196620:EQY196628 FAU196620:FAU196628 FKQ196620:FKQ196628 FUM196620:FUM196628 GEI196620:GEI196628 GOE196620:GOE196628 GYA196620:GYA196628 HHW196620:HHW196628 HRS196620:HRS196628 IBO196620:IBO196628 ILK196620:ILK196628 IVG196620:IVG196628 JFC196620:JFC196628 JOY196620:JOY196628 JYU196620:JYU196628 KIQ196620:KIQ196628 KSM196620:KSM196628 LCI196620:LCI196628 LME196620:LME196628 LWA196620:LWA196628 MFW196620:MFW196628 MPS196620:MPS196628 MZO196620:MZO196628 NJK196620:NJK196628 NTG196620:NTG196628 ODC196620:ODC196628 OMY196620:OMY196628 OWU196620:OWU196628 PGQ196620:PGQ196628 PQM196620:PQM196628 QAI196620:QAI196628 QKE196620:QKE196628 QUA196620:QUA196628 RDW196620:RDW196628 RNS196620:RNS196628 RXO196620:RXO196628 SHK196620:SHK196628 SRG196620:SRG196628 TBC196620:TBC196628 TKY196620:TKY196628 TUU196620:TUU196628 UEQ196620:UEQ196628 UOM196620:UOM196628 UYI196620:UYI196628 VIE196620:VIE196628 VSA196620:VSA196628 WBW196620:WBW196628 WLS196620:WLS196628 WVO196620:WVO196628 G262156:G262164 JC262156:JC262164 SY262156:SY262164 ACU262156:ACU262164 AMQ262156:AMQ262164 AWM262156:AWM262164 BGI262156:BGI262164 BQE262156:BQE262164 CAA262156:CAA262164 CJW262156:CJW262164 CTS262156:CTS262164 DDO262156:DDO262164 DNK262156:DNK262164 DXG262156:DXG262164 EHC262156:EHC262164 EQY262156:EQY262164 FAU262156:FAU262164 FKQ262156:FKQ262164 FUM262156:FUM262164 GEI262156:GEI262164 GOE262156:GOE262164 GYA262156:GYA262164 HHW262156:HHW262164 HRS262156:HRS262164 IBO262156:IBO262164 ILK262156:ILK262164 IVG262156:IVG262164 JFC262156:JFC262164 JOY262156:JOY262164 JYU262156:JYU262164 KIQ262156:KIQ262164 KSM262156:KSM262164 LCI262156:LCI262164 LME262156:LME262164 LWA262156:LWA262164 MFW262156:MFW262164 MPS262156:MPS262164 MZO262156:MZO262164 NJK262156:NJK262164 NTG262156:NTG262164 ODC262156:ODC262164 OMY262156:OMY262164 OWU262156:OWU262164 PGQ262156:PGQ262164 PQM262156:PQM262164 QAI262156:QAI262164 QKE262156:QKE262164 QUA262156:QUA262164 RDW262156:RDW262164 RNS262156:RNS262164 RXO262156:RXO262164 SHK262156:SHK262164 SRG262156:SRG262164 TBC262156:TBC262164 TKY262156:TKY262164 TUU262156:TUU262164 UEQ262156:UEQ262164 UOM262156:UOM262164 UYI262156:UYI262164 VIE262156:VIE262164 VSA262156:VSA262164 WBW262156:WBW262164 WLS262156:WLS262164 WVO262156:WVO262164 G327692:G327700 JC327692:JC327700 SY327692:SY327700 ACU327692:ACU327700 AMQ327692:AMQ327700 AWM327692:AWM327700 BGI327692:BGI327700 BQE327692:BQE327700 CAA327692:CAA327700 CJW327692:CJW327700 CTS327692:CTS327700 DDO327692:DDO327700 DNK327692:DNK327700 DXG327692:DXG327700 EHC327692:EHC327700 EQY327692:EQY327700 FAU327692:FAU327700 FKQ327692:FKQ327700 FUM327692:FUM327700 GEI327692:GEI327700 GOE327692:GOE327700 GYA327692:GYA327700 HHW327692:HHW327700 HRS327692:HRS327700 IBO327692:IBO327700 ILK327692:ILK327700 IVG327692:IVG327700 JFC327692:JFC327700 JOY327692:JOY327700 JYU327692:JYU327700 KIQ327692:KIQ327700 KSM327692:KSM327700 LCI327692:LCI327700 LME327692:LME327700 LWA327692:LWA327700 MFW327692:MFW327700 MPS327692:MPS327700 MZO327692:MZO327700 NJK327692:NJK327700 NTG327692:NTG327700 ODC327692:ODC327700 OMY327692:OMY327700 OWU327692:OWU327700 PGQ327692:PGQ327700 PQM327692:PQM327700 QAI327692:QAI327700 QKE327692:QKE327700 QUA327692:QUA327700 RDW327692:RDW327700 RNS327692:RNS327700 RXO327692:RXO327700 SHK327692:SHK327700 SRG327692:SRG327700 TBC327692:TBC327700 TKY327692:TKY327700 TUU327692:TUU327700 UEQ327692:UEQ327700 UOM327692:UOM327700 UYI327692:UYI327700 VIE327692:VIE327700 VSA327692:VSA327700 WBW327692:WBW327700 WLS327692:WLS327700 WVO327692:WVO327700 G393228:G393236 JC393228:JC393236 SY393228:SY393236 ACU393228:ACU393236 AMQ393228:AMQ393236 AWM393228:AWM393236 BGI393228:BGI393236 BQE393228:BQE393236 CAA393228:CAA393236 CJW393228:CJW393236 CTS393228:CTS393236 DDO393228:DDO393236 DNK393228:DNK393236 DXG393228:DXG393236 EHC393228:EHC393236 EQY393228:EQY393236 FAU393228:FAU393236 FKQ393228:FKQ393236 FUM393228:FUM393236 GEI393228:GEI393236 GOE393228:GOE393236 GYA393228:GYA393236 HHW393228:HHW393236 HRS393228:HRS393236 IBO393228:IBO393236 ILK393228:ILK393236 IVG393228:IVG393236 JFC393228:JFC393236 JOY393228:JOY393236 JYU393228:JYU393236 KIQ393228:KIQ393236 KSM393228:KSM393236 LCI393228:LCI393236 LME393228:LME393236 LWA393228:LWA393236 MFW393228:MFW393236 MPS393228:MPS393236 MZO393228:MZO393236 NJK393228:NJK393236 NTG393228:NTG393236 ODC393228:ODC393236 OMY393228:OMY393236 OWU393228:OWU393236 PGQ393228:PGQ393236 PQM393228:PQM393236 QAI393228:QAI393236 QKE393228:QKE393236 QUA393228:QUA393236 RDW393228:RDW393236 RNS393228:RNS393236 RXO393228:RXO393236 SHK393228:SHK393236 SRG393228:SRG393236 TBC393228:TBC393236 TKY393228:TKY393236 TUU393228:TUU393236 UEQ393228:UEQ393236 UOM393228:UOM393236 UYI393228:UYI393236 VIE393228:VIE393236 VSA393228:VSA393236 WBW393228:WBW393236 WLS393228:WLS393236 WVO393228:WVO393236 G458764:G458772 JC458764:JC458772 SY458764:SY458772 ACU458764:ACU458772 AMQ458764:AMQ458772 AWM458764:AWM458772 BGI458764:BGI458772 BQE458764:BQE458772 CAA458764:CAA458772 CJW458764:CJW458772 CTS458764:CTS458772 DDO458764:DDO458772 DNK458764:DNK458772 DXG458764:DXG458772 EHC458764:EHC458772 EQY458764:EQY458772 FAU458764:FAU458772 FKQ458764:FKQ458772 FUM458764:FUM458772 GEI458764:GEI458772 GOE458764:GOE458772 GYA458764:GYA458772 HHW458764:HHW458772 HRS458764:HRS458772 IBO458764:IBO458772 ILK458764:ILK458772 IVG458764:IVG458772 JFC458764:JFC458772 JOY458764:JOY458772 JYU458764:JYU458772 KIQ458764:KIQ458772 KSM458764:KSM458772 LCI458764:LCI458772 LME458764:LME458772 LWA458764:LWA458772 MFW458764:MFW458772 MPS458764:MPS458772 MZO458764:MZO458772 NJK458764:NJK458772 NTG458764:NTG458772 ODC458764:ODC458772 OMY458764:OMY458772 OWU458764:OWU458772 PGQ458764:PGQ458772 PQM458764:PQM458772 QAI458764:QAI458772 QKE458764:QKE458772 QUA458764:QUA458772 RDW458764:RDW458772 RNS458764:RNS458772 RXO458764:RXO458772 SHK458764:SHK458772 SRG458764:SRG458772 TBC458764:TBC458772 TKY458764:TKY458772 TUU458764:TUU458772 UEQ458764:UEQ458772 UOM458764:UOM458772 UYI458764:UYI458772 VIE458764:VIE458772 VSA458764:VSA458772 WBW458764:WBW458772 WLS458764:WLS458772 WVO458764:WVO458772 G524300:G524308 JC524300:JC524308 SY524300:SY524308 ACU524300:ACU524308 AMQ524300:AMQ524308 AWM524300:AWM524308 BGI524300:BGI524308 BQE524300:BQE524308 CAA524300:CAA524308 CJW524300:CJW524308 CTS524300:CTS524308 DDO524300:DDO524308 DNK524300:DNK524308 DXG524300:DXG524308 EHC524300:EHC524308 EQY524300:EQY524308 FAU524300:FAU524308 FKQ524300:FKQ524308 FUM524300:FUM524308 GEI524300:GEI524308 GOE524300:GOE524308 GYA524300:GYA524308 HHW524300:HHW524308 HRS524300:HRS524308 IBO524300:IBO524308 ILK524300:ILK524308 IVG524300:IVG524308 JFC524300:JFC524308 JOY524300:JOY524308 JYU524300:JYU524308 KIQ524300:KIQ524308 KSM524300:KSM524308 LCI524300:LCI524308 LME524300:LME524308 LWA524300:LWA524308 MFW524300:MFW524308 MPS524300:MPS524308 MZO524300:MZO524308 NJK524300:NJK524308 NTG524300:NTG524308 ODC524300:ODC524308 OMY524300:OMY524308 OWU524300:OWU524308 PGQ524300:PGQ524308 PQM524300:PQM524308 QAI524300:QAI524308 QKE524300:QKE524308 QUA524300:QUA524308 RDW524300:RDW524308 RNS524300:RNS524308 RXO524300:RXO524308 SHK524300:SHK524308 SRG524300:SRG524308 TBC524300:TBC524308 TKY524300:TKY524308 TUU524300:TUU524308 UEQ524300:UEQ524308 UOM524300:UOM524308 UYI524300:UYI524308 VIE524300:VIE524308 VSA524300:VSA524308 WBW524300:WBW524308 WLS524300:WLS524308 WVO524300:WVO524308 G589836:G589844 JC589836:JC589844 SY589836:SY589844 ACU589836:ACU589844 AMQ589836:AMQ589844 AWM589836:AWM589844 BGI589836:BGI589844 BQE589836:BQE589844 CAA589836:CAA589844 CJW589836:CJW589844 CTS589836:CTS589844 DDO589836:DDO589844 DNK589836:DNK589844 DXG589836:DXG589844 EHC589836:EHC589844 EQY589836:EQY589844 FAU589836:FAU589844 FKQ589836:FKQ589844 FUM589836:FUM589844 GEI589836:GEI589844 GOE589836:GOE589844 GYA589836:GYA589844 HHW589836:HHW589844 HRS589836:HRS589844 IBO589836:IBO589844 ILK589836:ILK589844 IVG589836:IVG589844 JFC589836:JFC589844 JOY589836:JOY589844 JYU589836:JYU589844 KIQ589836:KIQ589844 KSM589836:KSM589844 LCI589836:LCI589844 LME589836:LME589844 LWA589836:LWA589844 MFW589836:MFW589844 MPS589836:MPS589844 MZO589836:MZO589844 NJK589836:NJK589844 NTG589836:NTG589844 ODC589836:ODC589844 OMY589836:OMY589844 OWU589836:OWU589844 PGQ589836:PGQ589844 PQM589836:PQM589844 QAI589836:QAI589844 QKE589836:QKE589844 QUA589836:QUA589844 RDW589836:RDW589844 RNS589836:RNS589844 RXO589836:RXO589844 SHK589836:SHK589844 SRG589836:SRG589844 TBC589836:TBC589844 TKY589836:TKY589844 TUU589836:TUU589844 UEQ589836:UEQ589844 UOM589836:UOM589844 UYI589836:UYI589844 VIE589836:VIE589844 VSA589836:VSA589844 WBW589836:WBW589844 WLS589836:WLS589844 WVO589836:WVO589844 G655372:G655380 JC655372:JC655380 SY655372:SY655380 ACU655372:ACU655380 AMQ655372:AMQ655380 AWM655372:AWM655380 BGI655372:BGI655380 BQE655372:BQE655380 CAA655372:CAA655380 CJW655372:CJW655380 CTS655372:CTS655380 DDO655372:DDO655380 DNK655372:DNK655380 DXG655372:DXG655380 EHC655372:EHC655380 EQY655372:EQY655380 FAU655372:FAU655380 FKQ655372:FKQ655380 FUM655372:FUM655380 GEI655372:GEI655380 GOE655372:GOE655380 GYA655372:GYA655380 HHW655372:HHW655380 HRS655372:HRS655380 IBO655372:IBO655380 ILK655372:ILK655380 IVG655372:IVG655380 JFC655372:JFC655380 JOY655372:JOY655380 JYU655372:JYU655380 KIQ655372:KIQ655380 KSM655372:KSM655380 LCI655372:LCI655380 LME655372:LME655380 LWA655372:LWA655380 MFW655372:MFW655380 MPS655372:MPS655380 MZO655372:MZO655380 NJK655372:NJK655380 NTG655372:NTG655380 ODC655372:ODC655380 OMY655372:OMY655380 OWU655372:OWU655380 PGQ655372:PGQ655380 PQM655372:PQM655380 QAI655372:QAI655380 QKE655372:QKE655380 QUA655372:QUA655380 RDW655372:RDW655380 RNS655372:RNS655380 RXO655372:RXO655380 SHK655372:SHK655380 SRG655372:SRG655380 TBC655372:TBC655380 TKY655372:TKY655380 TUU655372:TUU655380 UEQ655372:UEQ655380 UOM655372:UOM655380 UYI655372:UYI655380 VIE655372:VIE655380 VSA655372:VSA655380 WBW655372:WBW655380 WLS655372:WLS655380 WVO655372:WVO655380 G720908:G720916 JC720908:JC720916 SY720908:SY720916 ACU720908:ACU720916 AMQ720908:AMQ720916 AWM720908:AWM720916 BGI720908:BGI720916 BQE720908:BQE720916 CAA720908:CAA720916 CJW720908:CJW720916 CTS720908:CTS720916 DDO720908:DDO720916 DNK720908:DNK720916 DXG720908:DXG720916 EHC720908:EHC720916 EQY720908:EQY720916 FAU720908:FAU720916 FKQ720908:FKQ720916 FUM720908:FUM720916 GEI720908:GEI720916 GOE720908:GOE720916 GYA720908:GYA720916 HHW720908:HHW720916 HRS720908:HRS720916 IBO720908:IBO720916 ILK720908:ILK720916 IVG720908:IVG720916 JFC720908:JFC720916 JOY720908:JOY720916 JYU720908:JYU720916 KIQ720908:KIQ720916 KSM720908:KSM720916 LCI720908:LCI720916 LME720908:LME720916 LWA720908:LWA720916 MFW720908:MFW720916 MPS720908:MPS720916 MZO720908:MZO720916 NJK720908:NJK720916 NTG720908:NTG720916 ODC720908:ODC720916 OMY720908:OMY720916 OWU720908:OWU720916 PGQ720908:PGQ720916 PQM720908:PQM720916 QAI720908:QAI720916 QKE720908:QKE720916 QUA720908:QUA720916 RDW720908:RDW720916 RNS720908:RNS720916 RXO720908:RXO720916 SHK720908:SHK720916 SRG720908:SRG720916 TBC720908:TBC720916 TKY720908:TKY720916 TUU720908:TUU720916 UEQ720908:UEQ720916 UOM720908:UOM720916 UYI720908:UYI720916 VIE720908:VIE720916 VSA720908:VSA720916 WBW720908:WBW720916 WLS720908:WLS720916 WVO720908:WVO720916 G786444:G786452 JC786444:JC786452 SY786444:SY786452 ACU786444:ACU786452 AMQ786444:AMQ786452 AWM786444:AWM786452 BGI786444:BGI786452 BQE786444:BQE786452 CAA786444:CAA786452 CJW786444:CJW786452 CTS786444:CTS786452 DDO786444:DDO786452 DNK786444:DNK786452 DXG786444:DXG786452 EHC786444:EHC786452 EQY786444:EQY786452 FAU786444:FAU786452 FKQ786444:FKQ786452 FUM786444:FUM786452 GEI786444:GEI786452 GOE786444:GOE786452 GYA786444:GYA786452 HHW786444:HHW786452 HRS786444:HRS786452 IBO786444:IBO786452 ILK786444:ILK786452 IVG786444:IVG786452 JFC786444:JFC786452 JOY786444:JOY786452 JYU786444:JYU786452 KIQ786444:KIQ786452 KSM786444:KSM786452 LCI786444:LCI786452 LME786444:LME786452 LWA786444:LWA786452 MFW786444:MFW786452 MPS786444:MPS786452 MZO786444:MZO786452 NJK786444:NJK786452 NTG786444:NTG786452 ODC786444:ODC786452 OMY786444:OMY786452 OWU786444:OWU786452 PGQ786444:PGQ786452 PQM786444:PQM786452 QAI786444:QAI786452 QKE786444:QKE786452 QUA786444:QUA786452 RDW786444:RDW786452 RNS786444:RNS786452 RXO786444:RXO786452 SHK786444:SHK786452 SRG786444:SRG786452 TBC786444:TBC786452 TKY786444:TKY786452 TUU786444:TUU786452 UEQ786444:UEQ786452 UOM786444:UOM786452 UYI786444:UYI786452 VIE786444:VIE786452 VSA786444:VSA786452 WBW786444:WBW786452 WLS786444:WLS786452 WVO786444:WVO786452 G851980:G851988 JC851980:JC851988 SY851980:SY851988 ACU851980:ACU851988 AMQ851980:AMQ851988 AWM851980:AWM851988 BGI851980:BGI851988 BQE851980:BQE851988 CAA851980:CAA851988 CJW851980:CJW851988 CTS851980:CTS851988 DDO851980:DDO851988 DNK851980:DNK851988 DXG851980:DXG851988 EHC851980:EHC851988 EQY851980:EQY851988 FAU851980:FAU851988 FKQ851980:FKQ851988 FUM851980:FUM851988 GEI851980:GEI851988 GOE851980:GOE851988 GYA851980:GYA851988 HHW851980:HHW851988 HRS851980:HRS851988 IBO851980:IBO851988 ILK851980:ILK851988 IVG851980:IVG851988 JFC851980:JFC851988 JOY851980:JOY851988 JYU851980:JYU851988 KIQ851980:KIQ851988 KSM851980:KSM851988 LCI851980:LCI851988 LME851980:LME851988 LWA851980:LWA851988 MFW851980:MFW851988 MPS851980:MPS851988 MZO851980:MZO851988 NJK851980:NJK851988 NTG851980:NTG851988 ODC851980:ODC851988 OMY851980:OMY851988 OWU851980:OWU851988 PGQ851980:PGQ851988 PQM851980:PQM851988 QAI851980:QAI851988 QKE851980:QKE851988 QUA851980:QUA851988 RDW851980:RDW851988 RNS851980:RNS851988 RXO851980:RXO851988 SHK851980:SHK851988 SRG851980:SRG851988 TBC851980:TBC851988 TKY851980:TKY851988 TUU851980:TUU851988 UEQ851980:UEQ851988 UOM851980:UOM851988 UYI851980:UYI851988 VIE851980:VIE851988 VSA851980:VSA851988 WBW851980:WBW851988 WLS851980:WLS851988 WVO851980:WVO851988 G917516:G917524 JC917516:JC917524 SY917516:SY917524 ACU917516:ACU917524 AMQ917516:AMQ917524 AWM917516:AWM917524 BGI917516:BGI917524 BQE917516:BQE917524 CAA917516:CAA917524 CJW917516:CJW917524 CTS917516:CTS917524 DDO917516:DDO917524 DNK917516:DNK917524 DXG917516:DXG917524 EHC917516:EHC917524 EQY917516:EQY917524 FAU917516:FAU917524 FKQ917516:FKQ917524 FUM917516:FUM917524 GEI917516:GEI917524 GOE917516:GOE917524 GYA917516:GYA917524 HHW917516:HHW917524 HRS917516:HRS917524 IBO917516:IBO917524 ILK917516:ILK917524 IVG917516:IVG917524 JFC917516:JFC917524 JOY917516:JOY917524 JYU917516:JYU917524 KIQ917516:KIQ917524 KSM917516:KSM917524 LCI917516:LCI917524 LME917516:LME917524 LWA917516:LWA917524 MFW917516:MFW917524 MPS917516:MPS917524 MZO917516:MZO917524 NJK917516:NJK917524 NTG917516:NTG917524 ODC917516:ODC917524 OMY917516:OMY917524 OWU917516:OWU917524 PGQ917516:PGQ917524 PQM917516:PQM917524 QAI917516:QAI917524 QKE917516:QKE917524 QUA917516:QUA917524 RDW917516:RDW917524 RNS917516:RNS917524 RXO917516:RXO917524 SHK917516:SHK917524 SRG917516:SRG917524 TBC917516:TBC917524 TKY917516:TKY917524 TUU917516:TUU917524 UEQ917516:UEQ917524 UOM917516:UOM917524 UYI917516:UYI917524 VIE917516:VIE917524 VSA917516:VSA917524 WBW917516:WBW917524 WLS917516:WLS917524 WVO917516:WVO917524 G983052:G983060 JC983052:JC983060 SY983052:SY983060 ACU983052:ACU983060 AMQ983052:AMQ983060 AWM983052:AWM983060 BGI983052:BGI983060 BQE983052:BQE983060 CAA983052:CAA983060 CJW983052:CJW983060 CTS983052:CTS983060 DDO983052:DDO983060 DNK983052:DNK983060 DXG983052:DXG983060 EHC983052:EHC983060 EQY983052:EQY983060 FAU983052:FAU983060 FKQ983052:FKQ983060 FUM983052:FUM983060 GEI983052:GEI983060 GOE983052:GOE983060 GYA983052:GYA983060 HHW983052:HHW983060 HRS983052:HRS983060 IBO983052:IBO983060 ILK983052:ILK983060 IVG983052:IVG983060 JFC983052:JFC983060 JOY983052:JOY983060 JYU983052:JYU983060 KIQ983052:KIQ983060 KSM983052:KSM983060 LCI983052:LCI983060 LME983052:LME983060 LWA983052:LWA983060 MFW983052:MFW983060 MPS983052:MPS983060 MZO983052:MZO983060 NJK983052:NJK983060 NTG983052:NTG983060 ODC983052:ODC983060 OMY983052:OMY983060 OWU983052:OWU983060 PGQ983052:PGQ983060 PQM983052:PQM983060 QAI983052:QAI983060 QKE983052:QKE983060 QUA983052:QUA983060 RDW983052:RDW983060 RNS983052:RNS983060 RXO983052:RXO983060 SHK983052:SHK983060 SRG983052:SRG983060 TBC983052:TBC983060 TKY983052:TKY983060 TUU983052:TUU983060 UEQ983052:UEQ983060 UOM983052:UOM983060 UYI983052:UYI983060 VIE983052:VIE983060 VSA983052:VSA983060 WBW983052:WBW983060 WLS983052:WLS983060 WVO983052:WVO983060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WVO983063:WVO983092 JC23:JC52 SY23:SY52 ACU23:ACU52 AMQ23:AMQ52 AWM23:AWM52 BGI23:BGI52 BQE23:BQE52 CAA23:CAA52 CJW23:CJW52 CTS23:CTS52 DDO23:DDO52 DNK23:DNK52 DXG23:DXG52 EHC23:EHC52 EQY23:EQY52 FAU23:FAU52 FKQ23:FKQ52 FUM23:FUM52 GEI23:GEI52 GOE23:GOE52 GYA23:GYA52 HHW23:HHW52 HRS23:HRS52 IBO23:IBO52 ILK23:ILK52 IVG23:IVG52 JFC23:JFC52 JOY23:JOY52 JYU23:JYU52 KIQ23:KIQ52 KSM23:KSM52 LCI23:LCI52 LME23:LME52 LWA23:LWA52 MFW23:MFW52 MPS23:MPS52 MZO23:MZO52 NJK23:NJK52 NTG23:NTG52 ODC23:ODC52 OMY23:OMY52 OWU23:OWU52 PGQ23:PGQ52 PQM23:PQM52 QAI23:QAI52 QKE23:QKE52 QUA23:QUA52 RDW23:RDW52 RNS23:RNS52 RXO23:RXO52 SHK23:SHK52 SRG23:SRG52 TBC23:TBC52 TKY23:TKY52 TUU23:TUU52 UEQ23:UEQ52 UOM23:UOM52 UYI23:UYI52 VIE23:VIE52 VSA23:VSA52 WBW23:WBW52 WLS23:WLS52 WVO23:WVO52 G65559:G65588 JC65559:JC65588 SY65559:SY65588 ACU65559:ACU65588 AMQ65559:AMQ65588 AWM65559:AWM65588 BGI65559:BGI65588 BQE65559:BQE65588 CAA65559:CAA65588 CJW65559:CJW65588 CTS65559:CTS65588 DDO65559:DDO65588 DNK65559:DNK65588 DXG65559:DXG65588 EHC65559:EHC65588 EQY65559:EQY65588 FAU65559:FAU65588 FKQ65559:FKQ65588 FUM65559:FUM65588 GEI65559:GEI65588 GOE65559:GOE65588 GYA65559:GYA65588 HHW65559:HHW65588 HRS65559:HRS65588 IBO65559:IBO65588 ILK65559:ILK65588 IVG65559:IVG65588 JFC65559:JFC65588 JOY65559:JOY65588 JYU65559:JYU65588 KIQ65559:KIQ65588 KSM65559:KSM65588 LCI65559:LCI65588 LME65559:LME65588 LWA65559:LWA65588 MFW65559:MFW65588 MPS65559:MPS65588 MZO65559:MZO65588 NJK65559:NJK65588 NTG65559:NTG65588 ODC65559:ODC65588 OMY65559:OMY65588 OWU65559:OWU65588 PGQ65559:PGQ65588 PQM65559:PQM65588 QAI65559:QAI65588 QKE65559:QKE65588 QUA65559:QUA65588 RDW65559:RDW65588 RNS65559:RNS65588 RXO65559:RXO65588 SHK65559:SHK65588 SRG65559:SRG65588 TBC65559:TBC65588 TKY65559:TKY65588 TUU65559:TUU65588 UEQ65559:UEQ65588 UOM65559:UOM65588 UYI65559:UYI65588 VIE65559:VIE65588 VSA65559:VSA65588 WBW65559:WBW65588 WLS65559:WLS65588 WVO65559:WVO65588 G131095:G131124 JC131095:JC131124 SY131095:SY131124 ACU131095:ACU131124 AMQ131095:AMQ131124 AWM131095:AWM131124 BGI131095:BGI131124 BQE131095:BQE131124 CAA131095:CAA131124 CJW131095:CJW131124 CTS131095:CTS131124 DDO131095:DDO131124 DNK131095:DNK131124 DXG131095:DXG131124 EHC131095:EHC131124 EQY131095:EQY131124 FAU131095:FAU131124 FKQ131095:FKQ131124 FUM131095:FUM131124 GEI131095:GEI131124 GOE131095:GOE131124 GYA131095:GYA131124 HHW131095:HHW131124 HRS131095:HRS131124 IBO131095:IBO131124 ILK131095:ILK131124 IVG131095:IVG131124 JFC131095:JFC131124 JOY131095:JOY131124 JYU131095:JYU131124 KIQ131095:KIQ131124 KSM131095:KSM131124 LCI131095:LCI131124 LME131095:LME131124 LWA131095:LWA131124 MFW131095:MFW131124 MPS131095:MPS131124 MZO131095:MZO131124 NJK131095:NJK131124 NTG131095:NTG131124 ODC131095:ODC131124 OMY131095:OMY131124 OWU131095:OWU131124 PGQ131095:PGQ131124 PQM131095:PQM131124 QAI131095:QAI131124 QKE131095:QKE131124 QUA131095:QUA131124 RDW131095:RDW131124 RNS131095:RNS131124 RXO131095:RXO131124 SHK131095:SHK131124 SRG131095:SRG131124 TBC131095:TBC131124 TKY131095:TKY131124 TUU131095:TUU131124 UEQ131095:UEQ131124 UOM131095:UOM131124 UYI131095:UYI131124 VIE131095:VIE131124 VSA131095:VSA131124 WBW131095:WBW131124 WLS131095:WLS131124 WVO131095:WVO131124 G196631:G196660 JC196631:JC196660 SY196631:SY196660 ACU196631:ACU196660 AMQ196631:AMQ196660 AWM196631:AWM196660 BGI196631:BGI196660 BQE196631:BQE196660 CAA196631:CAA196660 CJW196631:CJW196660 CTS196631:CTS196660 DDO196631:DDO196660 DNK196631:DNK196660 DXG196631:DXG196660 EHC196631:EHC196660 EQY196631:EQY196660 FAU196631:FAU196660 FKQ196631:FKQ196660 FUM196631:FUM196660 GEI196631:GEI196660 GOE196631:GOE196660 GYA196631:GYA196660 HHW196631:HHW196660 HRS196631:HRS196660 IBO196631:IBO196660 ILK196631:ILK196660 IVG196631:IVG196660 JFC196631:JFC196660 JOY196631:JOY196660 JYU196631:JYU196660 KIQ196631:KIQ196660 KSM196631:KSM196660 LCI196631:LCI196660 LME196631:LME196660 LWA196631:LWA196660 MFW196631:MFW196660 MPS196631:MPS196660 MZO196631:MZO196660 NJK196631:NJK196660 NTG196631:NTG196660 ODC196631:ODC196660 OMY196631:OMY196660 OWU196631:OWU196660 PGQ196631:PGQ196660 PQM196631:PQM196660 QAI196631:QAI196660 QKE196631:QKE196660 QUA196631:QUA196660 RDW196631:RDW196660 RNS196631:RNS196660 RXO196631:RXO196660 SHK196631:SHK196660 SRG196631:SRG196660 TBC196631:TBC196660 TKY196631:TKY196660 TUU196631:TUU196660 UEQ196631:UEQ196660 UOM196631:UOM196660 UYI196631:UYI196660 VIE196631:VIE196660 VSA196631:VSA196660 WBW196631:WBW196660 WLS196631:WLS196660 WVO196631:WVO196660 G262167:G262196 JC262167:JC262196 SY262167:SY262196 ACU262167:ACU262196 AMQ262167:AMQ262196 AWM262167:AWM262196 BGI262167:BGI262196 BQE262167:BQE262196 CAA262167:CAA262196 CJW262167:CJW262196 CTS262167:CTS262196 DDO262167:DDO262196 DNK262167:DNK262196 DXG262167:DXG262196 EHC262167:EHC262196 EQY262167:EQY262196 FAU262167:FAU262196 FKQ262167:FKQ262196 FUM262167:FUM262196 GEI262167:GEI262196 GOE262167:GOE262196 GYA262167:GYA262196 HHW262167:HHW262196 HRS262167:HRS262196 IBO262167:IBO262196 ILK262167:ILK262196 IVG262167:IVG262196 JFC262167:JFC262196 JOY262167:JOY262196 JYU262167:JYU262196 KIQ262167:KIQ262196 KSM262167:KSM262196 LCI262167:LCI262196 LME262167:LME262196 LWA262167:LWA262196 MFW262167:MFW262196 MPS262167:MPS262196 MZO262167:MZO262196 NJK262167:NJK262196 NTG262167:NTG262196 ODC262167:ODC262196 OMY262167:OMY262196 OWU262167:OWU262196 PGQ262167:PGQ262196 PQM262167:PQM262196 QAI262167:QAI262196 QKE262167:QKE262196 QUA262167:QUA262196 RDW262167:RDW262196 RNS262167:RNS262196 RXO262167:RXO262196 SHK262167:SHK262196 SRG262167:SRG262196 TBC262167:TBC262196 TKY262167:TKY262196 TUU262167:TUU262196 UEQ262167:UEQ262196 UOM262167:UOM262196 UYI262167:UYI262196 VIE262167:VIE262196 VSA262167:VSA262196 WBW262167:WBW262196 WLS262167:WLS262196 WVO262167:WVO262196 G327703:G327732 JC327703:JC327732 SY327703:SY327732 ACU327703:ACU327732 AMQ327703:AMQ327732 AWM327703:AWM327732 BGI327703:BGI327732 BQE327703:BQE327732 CAA327703:CAA327732 CJW327703:CJW327732 CTS327703:CTS327732 DDO327703:DDO327732 DNK327703:DNK327732 DXG327703:DXG327732 EHC327703:EHC327732 EQY327703:EQY327732 FAU327703:FAU327732 FKQ327703:FKQ327732 FUM327703:FUM327732 GEI327703:GEI327732 GOE327703:GOE327732 GYA327703:GYA327732 HHW327703:HHW327732 HRS327703:HRS327732 IBO327703:IBO327732 ILK327703:ILK327732 IVG327703:IVG327732 JFC327703:JFC327732 JOY327703:JOY327732 JYU327703:JYU327732 KIQ327703:KIQ327732 KSM327703:KSM327732 LCI327703:LCI327732 LME327703:LME327732 LWA327703:LWA327732 MFW327703:MFW327732 MPS327703:MPS327732 MZO327703:MZO327732 NJK327703:NJK327732 NTG327703:NTG327732 ODC327703:ODC327732 OMY327703:OMY327732 OWU327703:OWU327732 PGQ327703:PGQ327732 PQM327703:PQM327732 QAI327703:QAI327732 QKE327703:QKE327732 QUA327703:QUA327732 RDW327703:RDW327732 RNS327703:RNS327732 RXO327703:RXO327732 SHK327703:SHK327732 SRG327703:SRG327732 TBC327703:TBC327732 TKY327703:TKY327732 TUU327703:TUU327732 UEQ327703:UEQ327732 UOM327703:UOM327732 UYI327703:UYI327732 VIE327703:VIE327732 VSA327703:VSA327732 WBW327703:WBW327732 WLS327703:WLS327732 WVO327703:WVO327732 G393239:G393268 JC393239:JC393268 SY393239:SY393268 ACU393239:ACU393268 AMQ393239:AMQ393268 AWM393239:AWM393268 BGI393239:BGI393268 BQE393239:BQE393268 CAA393239:CAA393268 CJW393239:CJW393268 CTS393239:CTS393268 DDO393239:DDO393268 DNK393239:DNK393268 DXG393239:DXG393268 EHC393239:EHC393268 EQY393239:EQY393268 FAU393239:FAU393268 FKQ393239:FKQ393268 FUM393239:FUM393268 GEI393239:GEI393268 GOE393239:GOE393268 GYA393239:GYA393268 HHW393239:HHW393268 HRS393239:HRS393268 IBO393239:IBO393268 ILK393239:ILK393268 IVG393239:IVG393268 JFC393239:JFC393268 JOY393239:JOY393268 JYU393239:JYU393268 KIQ393239:KIQ393268 KSM393239:KSM393268 LCI393239:LCI393268 LME393239:LME393268 LWA393239:LWA393268 MFW393239:MFW393268 MPS393239:MPS393268 MZO393239:MZO393268 NJK393239:NJK393268 NTG393239:NTG393268 ODC393239:ODC393268 OMY393239:OMY393268 OWU393239:OWU393268 PGQ393239:PGQ393268 PQM393239:PQM393268 QAI393239:QAI393268 QKE393239:QKE393268 QUA393239:QUA393268 RDW393239:RDW393268 RNS393239:RNS393268 RXO393239:RXO393268 SHK393239:SHK393268 SRG393239:SRG393268 TBC393239:TBC393268 TKY393239:TKY393268 TUU393239:TUU393268 UEQ393239:UEQ393268 UOM393239:UOM393268 UYI393239:UYI393268 VIE393239:VIE393268 VSA393239:VSA393268 WBW393239:WBW393268 WLS393239:WLS393268 WVO393239:WVO393268 G458775:G458804 JC458775:JC458804 SY458775:SY458804 ACU458775:ACU458804 AMQ458775:AMQ458804 AWM458775:AWM458804 BGI458775:BGI458804 BQE458775:BQE458804 CAA458775:CAA458804 CJW458775:CJW458804 CTS458775:CTS458804 DDO458775:DDO458804 DNK458775:DNK458804 DXG458775:DXG458804 EHC458775:EHC458804 EQY458775:EQY458804 FAU458775:FAU458804 FKQ458775:FKQ458804 FUM458775:FUM458804 GEI458775:GEI458804 GOE458775:GOE458804 GYA458775:GYA458804 HHW458775:HHW458804 HRS458775:HRS458804 IBO458775:IBO458804 ILK458775:ILK458804 IVG458775:IVG458804 JFC458775:JFC458804 JOY458775:JOY458804 JYU458775:JYU458804 KIQ458775:KIQ458804 KSM458775:KSM458804 LCI458775:LCI458804 LME458775:LME458804 LWA458775:LWA458804 MFW458775:MFW458804 MPS458775:MPS458804 MZO458775:MZO458804 NJK458775:NJK458804 NTG458775:NTG458804 ODC458775:ODC458804 OMY458775:OMY458804 OWU458775:OWU458804 PGQ458775:PGQ458804 PQM458775:PQM458804 QAI458775:QAI458804 QKE458775:QKE458804 QUA458775:QUA458804 RDW458775:RDW458804 RNS458775:RNS458804 RXO458775:RXO458804 SHK458775:SHK458804 SRG458775:SRG458804 TBC458775:TBC458804 TKY458775:TKY458804 TUU458775:TUU458804 UEQ458775:UEQ458804 UOM458775:UOM458804 UYI458775:UYI458804 VIE458775:VIE458804 VSA458775:VSA458804 WBW458775:WBW458804 WLS458775:WLS458804 WVO458775:WVO458804 G524311:G524340 JC524311:JC524340 SY524311:SY524340 ACU524311:ACU524340 AMQ524311:AMQ524340 AWM524311:AWM524340 BGI524311:BGI524340 BQE524311:BQE524340 CAA524311:CAA524340 CJW524311:CJW524340 CTS524311:CTS524340 DDO524311:DDO524340 DNK524311:DNK524340 DXG524311:DXG524340 EHC524311:EHC524340 EQY524311:EQY524340 FAU524311:FAU524340 FKQ524311:FKQ524340 FUM524311:FUM524340 GEI524311:GEI524340 GOE524311:GOE524340 GYA524311:GYA524340 HHW524311:HHW524340 HRS524311:HRS524340 IBO524311:IBO524340 ILK524311:ILK524340 IVG524311:IVG524340 JFC524311:JFC524340 JOY524311:JOY524340 JYU524311:JYU524340 KIQ524311:KIQ524340 KSM524311:KSM524340 LCI524311:LCI524340 LME524311:LME524340 LWA524311:LWA524340 MFW524311:MFW524340 MPS524311:MPS524340 MZO524311:MZO524340 NJK524311:NJK524340 NTG524311:NTG524340 ODC524311:ODC524340 OMY524311:OMY524340 OWU524311:OWU524340 PGQ524311:PGQ524340 PQM524311:PQM524340 QAI524311:QAI524340 QKE524311:QKE524340 QUA524311:QUA524340 RDW524311:RDW524340 RNS524311:RNS524340 RXO524311:RXO524340 SHK524311:SHK524340 SRG524311:SRG524340 TBC524311:TBC524340 TKY524311:TKY524340 TUU524311:TUU524340 UEQ524311:UEQ524340 UOM524311:UOM524340 UYI524311:UYI524340 VIE524311:VIE524340 VSA524311:VSA524340 WBW524311:WBW524340 WLS524311:WLS524340 WVO524311:WVO524340 G589847:G589876 JC589847:JC589876 SY589847:SY589876 ACU589847:ACU589876 AMQ589847:AMQ589876 AWM589847:AWM589876 BGI589847:BGI589876 BQE589847:BQE589876 CAA589847:CAA589876 CJW589847:CJW589876 CTS589847:CTS589876 DDO589847:DDO589876 DNK589847:DNK589876 DXG589847:DXG589876 EHC589847:EHC589876 EQY589847:EQY589876 FAU589847:FAU589876 FKQ589847:FKQ589876 FUM589847:FUM589876 GEI589847:GEI589876 GOE589847:GOE589876 GYA589847:GYA589876 HHW589847:HHW589876 HRS589847:HRS589876 IBO589847:IBO589876 ILK589847:ILK589876 IVG589847:IVG589876 JFC589847:JFC589876 JOY589847:JOY589876 JYU589847:JYU589876 KIQ589847:KIQ589876 KSM589847:KSM589876 LCI589847:LCI589876 LME589847:LME589876 LWA589847:LWA589876 MFW589847:MFW589876 MPS589847:MPS589876 MZO589847:MZO589876 NJK589847:NJK589876 NTG589847:NTG589876 ODC589847:ODC589876 OMY589847:OMY589876 OWU589847:OWU589876 PGQ589847:PGQ589876 PQM589847:PQM589876 QAI589847:QAI589876 QKE589847:QKE589876 QUA589847:QUA589876 RDW589847:RDW589876 RNS589847:RNS589876 RXO589847:RXO589876 SHK589847:SHK589876 SRG589847:SRG589876 TBC589847:TBC589876 TKY589847:TKY589876 TUU589847:TUU589876 UEQ589847:UEQ589876 UOM589847:UOM589876 UYI589847:UYI589876 VIE589847:VIE589876 VSA589847:VSA589876 WBW589847:WBW589876 WLS589847:WLS589876 WVO589847:WVO589876 G655383:G655412 JC655383:JC655412 SY655383:SY655412 ACU655383:ACU655412 AMQ655383:AMQ655412 AWM655383:AWM655412 BGI655383:BGI655412 BQE655383:BQE655412 CAA655383:CAA655412 CJW655383:CJW655412 CTS655383:CTS655412 DDO655383:DDO655412 DNK655383:DNK655412 DXG655383:DXG655412 EHC655383:EHC655412 EQY655383:EQY655412 FAU655383:FAU655412 FKQ655383:FKQ655412 FUM655383:FUM655412 GEI655383:GEI655412 GOE655383:GOE655412 GYA655383:GYA655412 HHW655383:HHW655412 HRS655383:HRS655412 IBO655383:IBO655412 ILK655383:ILK655412 IVG655383:IVG655412 JFC655383:JFC655412 JOY655383:JOY655412 JYU655383:JYU655412 KIQ655383:KIQ655412 KSM655383:KSM655412 LCI655383:LCI655412 LME655383:LME655412 LWA655383:LWA655412 MFW655383:MFW655412 MPS655383:MPS655412 MZO655383:MZO655412 NJK655383:NJK655412 NTG655383:NTG655412 ODC655383:ODC655412 OMY655383:OMY655412 OWU655383:OWU655412 PGQ655383:PGQ655412 PQM655383:PQM655412 QAI655383:QAI655412 QKE655383:QKE655412 QUA655383:QUA655412 RDW655383:RDW655412 RNS655383:RNS655412 RXO655383:RXO655412 SHK655383:SHK655412 SRG655383:SRG655412 TBC655383:TBC655412 TKY655383:TKY655412 TUU655383:TUU655412 UEQ655383:UEQ655412 UOM655383:UOM655412 UYI655383:UYI655412 VIE655383:VIE655412 VSA655383:VSA655412 WBW655383:WBW655412 WLS655383:WLS655412 WVO655383:WVO655412 G720919:G720948 JC720919:JC720948 SY720919:SY720948 ACU720919:ACU720948 AMQ720919:AMQ720948 AWM720919:AWM720948 BGI720919:BGI720948 BQE720919:BQE720948 CAA720919:CAA720948 CJW720919:CJW720948 CTS720919:CTS720948 DDO720919:DDO720948 DNK720919:DNK720948 DXG720919:DXG720948 EHC720919:EHC720948 EQY720919:EQY720948 FAU720919:FAU720948 FKQ720919:FKQ720948 FUM720919:FUM720948 GEI720919:GEI720948 GOE720919:GOE720948 GYA720919:GYA720948 HHW720919:HHW720948 HRS720919:HRS720948 IBO720919:IBO720948 ILK720919:ILK720948 IVG720919:IVG720948 JFC720919:JFC720948 JOY720919:JOY720948 JYU720919:JYU720948 KIQ720919:KIQ720948 KSM720919:KSM720948 LCI720919:LCI720948 LME720919:LME720948 LWA720919:LWA720948 MFW720919:MFW720948 MPS720919:MPS720948 MZO720919:MZO720948 NJK720919:NJK720948 NTG720919:NTG720948 ODC720919:ODC720948 OMY720919:OMY720948 OWU720919:OWU720948 PGQ720919:PGQ720948 PQM720919:PQM720948 QAI720919:QAI720948 QKE720919:QKE720948 QUA720919:QUA720948 RDW720919:RDW720948 RNS720919:RNS720948 RXO720919:RXO720948 SHK720919:SHK720948 SRG720919:SRG720948 TBC720919:TBC720948 TKY720919:TKY720948 TUU720919:TUU720948 UEQ720919:UEQ720948 UOM720919:UOM720948 UYI720919:UYI720948 VIE720919:VIE720948 VSA720919:VSA720948 WBW720919:WBW720948 WLS720919:WLS720948 WVO720919:WVO720948 G786455:G786484 JC786455:JC786484 SY786455:SY786484 ACU786455:ACU786484 AMQ786455:AMQ786484 AWM786455:AWM786484 BGI786455:BGI786484 BQE786455:BQE786484 CAA786455:CAA786484 CJW786455:CJW786484 CTS786455:CTS786484 DDO786455:DDO786484 DNK786455:DNK786484 DXG786455:DXG786484 EHC786455:EHC786484 EQY786455:EQY786484 FAU786455:FAU786484 FKQ786455:FKQ786484 FUM786455:FUM786484 GEI786455:GEI786484 GOE786455:GOE786484 GYA786455:GYA786484 HHW786455:HHW786484 HRS786455:HRS786484 IBO786455:IBO786484 ILK786455:ILK786484 IVG786455:IVG786484 JFC786455:JFC786484 JOY786455:JOY786484 JYU786455:JYU786484 KIQ786455:KIQ786484 KSM786455:KSM786484 LCI786455:LCI786484 LME786455:LME786484 LWA786455:LWA786484 MFW786455:MFW786484 MPS786455:MPS786484 MZO786455:MZO786484 NJK786455:NJK786484 NTG786455:NTG786484 ODC786455:ODC786484 OMY786455:OMY786484 OWU786455:OWU786484 PGQ786455:PGQ786484 PQM786455:PQM786484 QAI786455:QAI786484 QKE786455:QKE786484 QUA786455:QUA786484 RDW786455:RDW786484 RNS786455:RNS786484 RXO786455:RXO786484 SHK786455:SHK786484 SRG786455:SRG786484 TBC786455:TBC786484 TKY786455:TKY786484 TUU786455:TUU786484 UEQ786455:UEQ786484 UOM786455:UOM786484 UYI786455:UYI786484 VIE786455:VIE786484 VSA786455:VSA786484 WBW786455:WBW786484 WLS786455:WLS786484 WVO786455:WVO786484 G851991:G852020 JC851991:JC852020 SY851991:SY852020 ACU851991:ACU852020 AMQ851991:AMQ852020 AWM851991:AWM852020 BGI851991:BGI852020 BQE851991:BQE852020 CAA851991:CAA852020 CJW851991:CJW852020 CTS851991:CTS852020 DDO851991:DDO852020 DNK851991:DNK852020 DXG851991:DXG852020 EHC851991:EHC852020 EQY851991:EQY852020 FAU851991:FAU852020 FKQ851991:FKQ852020 FUM851991:FUM852020 GEI851991:GEI852020 GOE851991:GOE852020 GYA851991:GYA852020 HHW851991:HHW852020 HRS851991:HRS852020 IBO851991:IBO852020 ILK851991:ILK852020 IVG851991:IVG852020 JFC851991:JFC852020 JOY851991:JOY852020 JYU851991:JYU852020 KIQ851991:KIQ852020 KSM851991:KSM852020 LCI851991:LCI852020 LME851991:LME852020 LWA851991:LWA852020 MFW851991:MFW852020 MPS851991:MPS852020 MZO851991:MZO852020 NJK851991:NJK852020 NTG851991:NTG852020 ODC851991:ODC852020 OMY851991:OMY852020 OWU851991:OWU852020 PGQ851991:PGQ852020 PQM851991:PQM852020 QAI851991:QAI852020 QKE851991:QKE852020 QUA851991:QUA852020 RDW851991:RDW852020 RNS851991:RNS852020 RXO851991:RXO852020 SHK851991:SHK852020 SRG851991:SRG852020 TBC851991:TBC852020 TKY851991:TKY852020 TUU851991:TUU852020 UEQ851991:UEQ852020 UOM851991:UOM852020 UYI851991:UYI852020 VIE851991:VIE852020 VSA851991:VSA852020 WBW851991:WBW852020 WLS851991:WLS852020 WVO851991:WVO852020 G917527:G917556 JC917527:JC917556 SY917527:SY917556 ACU917527:ACU917556 AMQ917527:AMQ917556 AWM917527:AWM917556 BGI917527:BGI917556 BQE917527:BQE917556 CAA917527:CAA917556 CJW917527:CJW917556 CTS917527:CTS917556 DDO917527:DDO917556 DNK917527:DNK917556 DXG917527:DXG917556 EHC917527:EHC917556 EQY917527:EQY917556 FAU917527:FAU917556 FKQ917527:FKQ917556 FUM917527:FUM917556 GEI917527:GEI917556 GOE917527:GOE917556 GYA917527:GYA917556 HHW917527:HHW917556 HRS917527:HRS917556 IBO917527:IBO917556 ILK917527:ILK917556 IVG917527:IVG917556 JFC917527:JFC917556 JOY917527:JOY917556 JYU917527:JYU917556 KIQ917527:KIQ917556 KSM917527:KSM917556 LCI917527:LCI917556 LME917527:LME917556 LWA917527:LWA917556 MFW917527:MFW917556 MPS917527:MPS917556 MZO917527:MZO917556 NJK917527:NJK917556 NTG917527:NTG917556 ODC917527:ODC917556 OMY917527:OMY917556 OWU917527:OWU917556 PGQ917527:PGQ917556 PQM917527:PQM917556 QAI917527:QAI917556 QKE917527:QKE917556 QUA917527:QUA917556 RDW917527:RDW917556 RNS917527:RNS917556 RXO917527:RXO917556 SHK917527:SHK917556 SRG917527:SRG917556 TBC917527:TBC917556 TKY917527:TKY917556 TUU917527:TUU917556 UEQ917527:UEQ917556 UOM917527:UOM917556 UYI917527:UYI917556 VIE917527:VIE917556 VSA917527:VSA917556 WBW917527:WBW917556 WLS917527:WLS917556 WVO917527:WVO917556 G983063:G983092 JC983063:JC983092 SY983063:SY983092 ACU983063:ACU983092 AMQ983063:AMQ983092 AWM983063:AWM983092 BGI983063:BGI983092 BQE983063:BQE983092 CAA983063:CAA983092 CJW983063:CJW983092 CTS983063:CTS983092 DDO983063:DDO983092 DNK983063:DNK983092 DXG983063:DXG983092 EHC983063:EHC983092 EQY983063:EQY983092 FAU983063:FAU983092 FKQ983063:FKQ983092 FUM983063:FUM983092 GEI983063:GEI983092 GOE983063:GOE983092 GYA983063:GYA983092 HHW983063:HHW983092 HRS983063:HRS983092 IBO983063:IBO983092 ILK983063:ILK983092 IVG983063:IVG983092 JFC983063:JFC983092 JOY983063:JOY983092 JYU983063:JYU983092 KIQ983063:KIQ983092 KSM983063:KSM983092 LCI983063:LCI983092 LME983063:LME983092 LWA983063:LWA983092 MFW983063:MFW983092 MPS983063:MPS983092 MZO983063:MZO983092 NJK983063:NJK983092 NTG983063:NTG983092 ODC983063:ODC983092 OMY983063:OMY983092 OWU983063:OWU983092 PGQ983063:PGQ983092 PQM983063:PQM983092 QAI983063:QAI983092 QKE983063:QKE983092 QUA983063:QUA983092 RDW983063:RDW983092 RNS983063:RNS983092 RXO983063:RXO983092 SHK983063:SHK983092 SRG983063:SRG983092 TBC983063:TBC983092 TKY983063:TKY983092 TUU983063:TUU983092 UEQ983063:UEQ983092 UOM983063:UOM983092 UYI983063:UYI983092 VIE983063:VIE983092 VSA983063:VSA983092 WBW983063:WBW983092 WLS983063:WLS983092">
      <formula1>$G$66:$G$157</formula1>
    </dataValidation>
    <dataValidation type="list" errorStyle="warning" allowBlank="1" showInputMessage="1" showErrorMessage="1" errorTitle="FERC ACCOUNT" error="This FERC Account is not included in the drop-down list. Is this the account you want to use?" sqref="WLP983063:WLP983064 IZ14:IZ20 SV14:SV20 ACR14:ACR20 AMN14:AMN20 AWJ14:AWJ20 BGF14:BGF20 BQB14:BQB20 BZX14:BZX20 CJT14:CJT20 CTP14:CTP20 DDL14:DDL20 DNH14:DNH20 DXD14:DXD20 EGZ14:EGZ20 EQV14:EQV20 FAR14:FAR20 FKN14:FKN20 FUJ14:FUJ20 GEF14:GEF20 GOB14:GOB20 GXX14:GXX20 HHT14:HHT20 HRP14:HRP20 IBL14:IBL20 ILH14:ILH20 IVD14:IVD20 JEZ14:JEZ20 JOV14:JOV20 JYR14:JYR20 KIN14:KIN20 KSJ14:KSJ20 LCF14:LCF20 LMB14:LMB20 LVX14:LVX20 MFT14:MFT20 MPP14:MPP20 MZL14:MZL20 NJH14:NJH20 NTD14:NTD20 OCZ14:OCZ20 OMV14:OMV20 OWR14:OWR20 PGN14:PGN20 PQJ14:PQJ20 QAF14:QAF20 QKB14:QKB20 QTX14:QTX20 RDT14:RDT20 RNP14:RNP20 RXL14:RXL20 SHH14:SHH20 SRD14:SRD20 TAZ14:TAZ20 TKV14:TKV20 TUR14:TUR20 UEN14:UEN20 UOJ14:UOJ20 UYF14:UYF20 VIB14:VIB20 VRX14:VRX20 WBT14:WBT20 WLP14:WLP20 WVL14:WVL20 D65548:D65556 IZ65548:IZ65556 SV65548:SV65556 ACR65548:ACR65556 AMN65548:AMN65556 AWJ65548:AWJ65556 BGF65548:BGF65556 BQB65548:BQB65556 BZX65548:BZX65556 CJT65548:CJT65556 CTP65548:CTP65556 DDL65548:DDL65556 DNH65548:DNH65556 DXD65548:DXD65556 EGZ65548:EGZ65556 EQV65548:EQV65556 FAR65548:FAR65556 FKN65548:FKN65556 FUJ65548:FUJ65556 GEF65548:GEF65556 GOB65548:GOB65556 GXX65548:GXX65556 HHT65548:HHT65556 HRP65548:HRP65556 IBL65548:IBL65556 ILH65548:ILH65556 IVD65548:IVD65556 JEZ65548:JEZ65556 JOV65548:JOV65556 JYR65548:JYR65556 KIN65548:KIN65556 KSJ65548:KSJ65556 LCF65548:LCF65556 LMB65548:LMB65556 LVX65548:LVX65556 MFT65548:MFT65556 MPP65548:MPP65556 MZL65548:MZL65556 NJH65548:NJH65556 NTD65548:NTD65556 OCZ65548:OCZ65556 OMV65548:OMV65556 OWR65548:OWR65556 PGN65548:PGN65556 PQJ65548:PQJ65556 QAF65548:QAF65556 QKB65548:QKB65556 QTX65548:QTX65556 RDT65548:RDT65556 RNP65548:RNP65556 RXL65548:RXL65556 SHH65548:SHH65556 SRD65548:SRD65556 TAZ65548:TAZ65556 TKV65548:TKV65556 TUR65548:TUR65556 UEN65548:UEN65556 UOJ65548:UOJ65556 UYF65548:UYF65556 VIB65548:VIB65556 VRX65548:VRX65556 WBT65548:WBT65556 WLP65548:WLP65556 WVL65548:WVL65556 D131084:D131092 IZ131084:IZ131092 SV131084:SV131092 ACR131084:ACR131092 AMN131084:AMN131092 AWJ131084:AWJ131092 BGF131084:BGF131092 BQB131084:BQB131092 BZX131084:BZX131092 CJT131084:CJT131092 CTP131084:CTP131092 DDL131084:DDL131092 DNH131084:DNH131092 DXD131084:DXD131092 EGZ131084:EGZ131092 EQV131084:EQV131092 FAR131084:FAR131092 FKN131084:FKN131092 FUJ131084:FUJ131092 GEF131084:GEF131092 GOB131084:GOB131092 GXX131084:GXX131092 HHT131084:HHT131092 HRP131084:HRP131092 IBL131084:IBL131092 ILH131084:ILH131092 IVD131084:IVD131092 JEZ131084:JEZ131092 JOV131084:JOV131092 JYR131084:JYR131092 KIN131084:KIN131092 KSJ131084:KSJ131092 LCF131084:LCF131092 LMB131084:LMB131092 LVX131084:LVX131092 MFT131084:MFT131092 MPP131084:MPP131092 MZL131084:MZL131092 NJH131084:NJH131092 NTD131084:NTD131092 OCZ131084:OCZ131092 OMV131084:OMV131092 OWR131084:OWR131092 PGN131084:PGN131092 PQJ131084:PQJ131092 QAF131084:QAF131092 QKB131084:QKB131092 QTX131084:QTX131092 RDT131084:RDT131092 RNP131084:RNP131092 RXL131084:RXL131092 SHH131084:SHH131092 SRD131084:SRD131092 TAZ131084:TAZ131092 TKV131084:TKV131092 TUR131084:TUR131092 UEN131084:UEN131092 UOJ131084:UOJ131092 UYF131084:UYF131092 VIB131084:VIB131092 VRX131084:VRX131092 WBT131084:WBT131092 WLP131084:WLP131092 WVL131084:WVL131092 D196620:D196628 IZ196620:IZ196628 SV196620:SV196628 ACR196620:ACR196628 AMN196620:AMN196628 AWJ196620:AWJ196628 BGF196620:BGF196628 BQB196620:BQB196628 BZX196620:BZX196628 CJT196620:CJT196628 CTP196620:CTP196628 DDL196620:DDL196628 DNH196620:DNH196628 DXD196620:DXD196628 EGZ196620:EGZ196628 EQV196620:EQV196628 FAR196620:FAR196628 FKN196620:FKN196628 FUJ196620:FUJ196628 GEF196620:GEF196628 GOB196620:GOB196628 GXX196620:GXX196628 HHT196620:HHT196628 HRP196620:HRP196628 IBL196620:IBL196628 ILH196620:ILH196628 IVD196620:IVD196628 JEZ196620:JEZ196628 JOV196620:JOV196628 JYR196620:JYR196628 KIN196620:KIN196628 KSJ196620:KSJ196628 LCF196620:LCF196628 LMB196620:LMB196628 LVX196620:LVX196628 MFT196620:MFT196628 MPP196620:MPP196628 MZL196620:MZL196628 NJH196620:NJH196628 NTD196620:NTD196628 OCZ196620:OCZ196628 OMV196620:OMV196628 OWR196620:OWR196628 PGN196620:PGN196628 PQJ196620:PQJ196628 QAF196620:QAF196628 QKB196620:QKB196628 QTX196620:QTX196628 RDT196620:RDT196628 RNP196620:RNP196628 RXL196620:RXL196628 SHH196620:SHH196628 SRD196620:SRD196628 TAZ196620:TAZ196628 TKV196620:TKV196628 TUR196620:TUR196628 UEN196620:UEN196628 UOJ196620:UOJ196628 UYF196620:UYF196628 VIB196620:VIB196628 VRX196620:VRX196628 WBT196620:WBT196628 WLP196620:WLP196628 WVL196620:WVL196628 D262156:D262164 IZ262156:IZ262164 SV262156:SV262164 ACR262156:ACR262164 AMN262156:AMN262164 AWJ262156:AWJ262164 BGF262156:BGF262164 BQB262156:BQB262164 BZX262156:BZX262164 CJT262156:CJT262164 CTP262156:CTP262164 DDL262156:DDL262164 DNH262156:DNH262164 DXD262156:DXD262164 EGZ262156:EGZ262164 EQV262156:EQV262164 FAR262156:FAR262164 FKN262156:FKN262164 FUJ262156:FUJ262164 GEF262156:GEF262164 GOB262156:GOB262164 GXX262156:GXX262164 HHT262156:HHT262164 HRP262156:HRP262164 IBL262156:IBL262164 ILH262156:ILH262164 IVD262156:IVD262164 JEZ262156:JEZ262164 JOV262156:JOV262164 JYR262156:JYR262164 KIN262156:KIN262164 KSJ262156:KSJ262164 LCF262156:LCF262164 LMB262156:LMB262164 LVX262156:LVX262164 MFT262156:MFT262164 MPP262156:MPP262164 MZL262156:MZL262164 NJH262156:NJH262164 NTD262156:NTD262164 OCZ262156:OCZ262164 OMV262156:OMV262164 OWR262156:OWR262164 PGN262156:PGN262164 PQJ262156:PQJ262164 QAF262156:QAF262164 QKB262156:QKB262164 QTX262156:QTX262164 RDT262156:RDT262164 RNP262156:RNP262164 RXL262156:RXL262164 SHH262156:SHH262164 SRD262156:SRD262164 TAZ262156:TAZ262164 TKV262156:TKV262164 TUR262156:TUR262164 UEN262156:UEN262164 UOJ262156:UOJ262164 UYF262156:UYF262164 VIB262156:VIB262164 VRX262156:VRX262164 WBT262156:WBT262164 WLP262156:WLP262164 WVL262156:WVL262164 D327692:D327700 IZ327692:IZ327700 SV327692:SV327700 ACR327692:ACR327700 AMN327692:AMN327700 AWJ327692:AWJ327700 BGF327692:BGF327700 BQB327692:BQB327700 BZX327692:BZX327700 CJT327692:CJT327700 CTP327692:CTP327700 DDL327692:DDL327700 DNH327692:DNH327700 DXD327692:DXD327700 EGZ327692:EGZ327700 EQV327692:EQV327700 FAR327692:FAR327700 FKN327692:FKN327700 FUJ327692:FUJ327700 GEF327692:GEF327700 GOB327692:GOB327700 GXX327692:GXX327700 HHT327692:HHT327700 HRP327692:HRP327700 IBL327692:IBL327700 ILH327692:ILH327700 IVD327692:IVD327700 JEZ327692:JEZ327700 JOV327692:JOV327700 JYR327692:JYR327700 KIN327692:KIN327700 KSJ327692:KSJ327700 LCF327692:LCF327700 LMB327692:LMB327700 LVX327692:LVX327700 MFT327692:MFT327700 MPP327692:MPP327700 MZL327692:MZL327700 NJH327692:NJH327700 NTD327692:NTD327700 OCZ327692:OCZ327700 OMV327692:OMV327700 OWR327692:OWR327700 PGN327692:PGN327700 PQJ327692:PQJ327700 QAF327692:QAF327700 QKB327692:QKB327700 QTX327692:QTX327700 RDT327692:RDT327700 RNP327692:RNP327700 RXL327692:RXL327700 SHH327692:SHH327700 SRD327692:SRD327700 TAZ327692:TAZ327700 TKV327692:TKV327700 TUR327692:TUR327700 UEN327692:UEN327700 UOJ327692:UOJ327700 UYF327692:UYF327700 VIB327692:VIB327700 VRX327692:VRX327700 WBT327692:WBT327700 WLP327692:WLP327700 WVL327692:WVL327700 D393228:D393236 IZ393228:IZ393236 SV393228:SV393236 ACR393228:ACR393236 AMN393228:AMN393236 AWJ393228:AWJ393236 BGF393228:BGF393236 BQB393228:BQB393236 BZX393228:BZX393236 CJT393228:CJT393236 CTP393228:CTP393236 DDL393228:DDL393236 DNH393228:DNH393236 DXD393228:DXD393236 EGZ393228:EGZ393236 EQV393228:EQV393236 FAR393228:FAR393236 FKN393228:FKN393236 FUJ393228:FUJ393236 GEF393228:GEF393236 GOB393228:GOB393236 GXX393228:GXX393236 HHT393228:HHT393236 HRP393228:HRP393236 IBL393228:IBL393236 ILH393228:ILH393236 IVD393228:IVD393236 JEZ393228:JEZ393236 JOV393228:JOV393236 JYR393228:JYR393236 KIN393228:KIN393236 KSJ393228:KSJ393236 LCF393228:LCF393236 LMB393228:LMB393236 LVX393228:LVX393236 MFT393228:MFT393236 MPP393228:MPP393236 MZL393228:MZL393236 NJH393228:NJH393236 NTD393228:NTD393236 OCZ393228:OCZ393236 OMV393228:OMV393236 OWR393228:OWR393236 PGN393228:PGN393236 PQJ393228:PQJ393236 QAF393228:QAF393236 QKB393228:QKB393236 QTX393228:QTX393236 RDT393228:RDT393236 RNP393228:RNP393236 RXL393228:RXL393236 SHH393228:SHH393236 SRD393228:SRD393236 TAZ393228:TAZ393236 TKV393228:TKV393236 TUR393228:TUR393236 UEN393228:UEN393236 UOJ393228:UOJ393236 UYF393228:UYF393236 VIB393228:VIB393236 VRX393228:VRX393236 WBT393228:WBT393236 WLP393228:WLP393236 WVL393228:WVL393236 D458764:D458772 IZ458764:IZ458772 SV458764:SV458772 ACR458764:ACR458772 AMN458764:AMN458772 AWJ458764:AWJ458772 BGF458764:BGF458772 BQB458764:BQB458772 BZX458764:BZX458772 CJT458764:CJT458772 CTP458764:CTP458772 DDL458764:DDL458772 DNH458764:DNH458772 DXD458764:DXD458772 EGZ458764:EGZ458772 EQV458764:EQV458772 FAR458764:FAR458772 FKN458764:FKN458772 FUJ458764:FUJ458772 GEF458764:GEF458772 GOB458764:GOB458772 GXX458764:GXX458772 HHT458764:HHT458772 HRP458764:HRP458772 IBL458764:IBL458772 ILH458764:ILH458772 IVD458764:IVD458772 JEZ458764:JEZ458772 JOV458764:JOV458772 JYR458764:JYR458772 KIN458764:KIN458772 KSJ458764:KSJ458772 LCF458764:LCF458772 LMB458764:LMB458772 LVX458764:LVX458772 MFT458764:MFT458772 MPP458764:MPP458772 MZL458764:MZL458772 NJH458764:NJH458772 NTD458764:NTD458772 OCZ458764:OCZ458772 OMV458764:OMV458772 OWR458764:OWR458772 PGN458764:PGN458772 PQJ458764:PQJ458772 QAF458764:QAF458772 QKB458764:QKB458772 QTX458764:QTX458772 RDT458764:RDT458772 RNP458764:RNP458772 RXL458764:RXL458772 SHH458764:SHH458772 SRD458764:SRD458772 TAZ458764:TAZ458772 TKV458764:TKV458772 TUR458764:TUR458772 UEN458764:UEN458772 UOJ458764:UOJ458772 UYF458764:UYF458772 VIB458764:VIB458772 VRX458764:VRX458772 WBT458764:WBT458772 WLP458764:WLP458772 WVL458764:WVL458772 D524300:D524308 IZ524300:IZ524308 SV524300:SV524308 ACR524300:ACR524308 AMN524300:AMN524308 AWJ524300:AWJ524308 BGF524300:BGF524308 BQB524300:BQB524308 BZX524300:BZX524308 CJT524300:CJT524308 CTP524300:CTP524308 DDL524300:DDL524308 DNH524300:DNH524308 DXD524300:DXD524308 EGZ524300:EGZ524308 EQV524300:EQV524308 FAR524300:FAR524308 FKN524300:FKN524308 FUJ524300:FUJ524308 GEF524300:GEF524308 GOB524300:GOB524308 GXX524300:GXX524308 HHT524300:HHT524308 HRP524300:HRP524308 IBL524300:IBL524308 ILH524300:ILH524308 IVD524300:IVD524308 JEZ524300:JEZ524308 JOV524300:JOV524308 JYR524300:JYR524308 KIN524300:KIN524308 KSJ524300:KSJ524308 LCF524300:LCF524308 LMB524300:LMB524308 LVX524300:LVX524308 MFT524300:MFT524308 MPP524300:MPP524308 MZL524300:MZL524308 NJH524300:NJH524308 NTD524300:NTD524308 OCZ524300:OCZ524308 OMV524300:OMV524308 OWR524300:OWR524308 PGN524300:PGN524308 PQJ524300:PQJ524308 QAF524300:QAF524308 QKB524300:QKB524308 QTX524300:QTX524308 RDT524300:RDT524308 RNP524300:RNP524308 RXL524300:RXL524308 SHH524300:SHH524308 SRD524300:SRD524308 TAZ524300:TAZ524308 TKV524300:TKV524308 TUR524300:TUR524308 UEN524300:UEN524308 UOJ524300:UOJ524308 UYF524300:UYF524308 VIB524300:VIB524308 VRX524300:VRX524308 WBT524300:WBT524308 WLP524300:WLP524308 WVL524300:WVL524308 D589836:D589844 IZ589836:IZ589844 SV589836:SV589844 ACR589836:ACR589844 AMN589836:AMN589844 AWJ589836:AWJ589844 BGF589836:BGF589844 BQB589836:BQB589844 BZX589836:BZX589844 CJT589836:CJT589844 CTP589836:CTP589844 DDL589836:DDL589844 DNH589836:DNH589844 DXD589836:DXD589844 EGZ589836:EGZ589844 EQV589836:EQV589844 FAR589836:FAR589844 FKN589836:FKN589844 FUJ589836:FUJ589844 GEF589836:GEF589844 GOB589836:GOB589844 GXX589836:GXX589844 HHT589836:HHT589844 HRP589836:HRP589844 IBL589836:IBL589844 ILH589836:ILH589844 IVD589836:IVD589844 JEZ589836:JEZ589844 JOV589836:JOV589844 JYR589836:JYR589844 KIN589836:KIN589844 KSJ589836:KSJ589844 LCF589836:LCF589844 LMB589836:LMB589844 LVX589836:LVX589844 MFT589836:MFT589844 MPP589836:MPP589844 MZL589836:MZL589844 NJH589836:NJH589844 NTD589836:NTD589844 OCZ589836:OCZ589844 OMV589836:OMV589844 OWR589836:OWR589844 PGN589836:PGN589844 PQJ589836:PQJ589844 QAF589836:QAF589844 QKB589836:QKB589844 QTX589836:QTX589844 RDT589836:RDT589844 RNP589836:RNP589844 RXL589836:RXL589844 SHH589836:SHH589844 SRD589836:SRD589844 TAZ589836:TAZ589844 TKV589836:TKV589844 TUR589836:TUR589844 UEN589836:UEN589844 UOJ589836:UOJ589844 UYF589836:UYF589844 VIB589836:VIB589844 VRX589836:VRX589844 WBT589836:WBT589844 WLP589836:WLP589844 WVL589836:WVL589844 D655372:D655380 IZ655372:IZ655380 SV655372:SV655380 ACR655372:ACR655380 AMN655372:AMN655380 AWJ655372:AWJ655380 BGF655372:BGF655380 BQB655372:BQB655380 BZX655372:BZX655380 CJT655372:CJT655380 CTP655372:CTP655380 DDL655372:DDL655380 DNH655372:DNH655380 DXD655372:DXD655380 EGZ655372:EGZ655380 EQV655372:EQV655380 FAR655372:FAR655380 FKN655372:FKN655380 FUJ655372:FUJ655380 GEF655372:GEF655380 GOB655372:GOB655380 GXX655372:GXX655380 HHT655372:HHT655380 HRP655372:HRP655380 IBL655372:IBL655380 ILH655372:ILH655380 IVD655372:IVD655380 JEZ655372:JEZ655380 JOV655372:JOV655380 JYR655372:JYR655380 KIN655372:KIN655380 KSJ655372:KSJ655380 LCF655372:LCF655380 LMB655372:LMB655380 LVX655372:LVX655380 MFT655372:MFT655380 MPP655372:MPP655380 MZL655372:MZL655380 NJH655372:NJH655380 NTD655372:NTD655380 OCZ655372:OCZ655380 OMV655372:OMV655380 OWR655372:OWR655380 PGN655372:PGN655380 PQJ655372:PQJ655380 QAF655372:QAF655380 QKB655372:QKB655380 QTX655372:QTX655380 RDT655372:RDT655380 RNP655372:RNP655380 RXL655372:RXL655380 SHH655372:SHH655380 SRD655372:SRD655380 TAZ655372:TAZ655380 TKV655372:TKV655380 TUR655372:TUR655380 UEN655372:UEN655380 UOJ655372:UOJ655380 UYF655372:UYF655380 VIB655372:VIB655380 VRX655372:VRX655380 WBT655372:WBT655380 WLP655372:WLP655380 WVL655372:WVL655380 D720908:D720916 IZ720908:IZ720916 SV720908:SV720916 ACR720908:ACR720916 AMN720908:AMN720916 AWJ720908:AWJ720916 BGF720908:BGF720916 BQB720908:BQB720916 BZX720908:BZX720916 CJT720908:CJT720916 CTP720908:CTP720916 DDL720908:DDL720916 DNH720908:DNH720916 DXD720908:DXD720916 EGZ720908:EGZ720916 EQV720908:EQV720916 FAR720908:FAR720916 FKN720908:FKN720916 FUJ720908:FUJ720916 GEF720908:GEF720916 GOB720908:GOB720916 GXX720908:GXX720916 HHT720908:HHT720916 HRP720908:HRP720916 IBL720908:IBL720916 ILH720908:ILH720916 IVD720908:IVD720916 JEZ720908:JEZ720916 JOV720908:JOV720916 JYR720908:JYR720916 KIN720908:KIN720916 KSJ720908:KSJ720916 LCF720908:LCF720916 LMB720908:LMB720916 LVX720908:LVX720916 MFT720908:MFT720916 MPP720908:MPP720916 MZL720908:MZL720916 NJH720908:NJH720916 NTD720908:NTD720916 OCZ720908:OCZ720916 OMV720908:OMV720916 OWR720908:OWR720916 PGN720908:PGN720916 PQJ720908:PQJ720916 QAF720908:QAF720916 QKB720908:QKB720916 QTX720908:QTX720916 RDT720908:RDT720916 RNP720908:RNP720916 RXL720908:RXL720916 SHH720908:SHH720916 SRD720908:SRD720916 TAZ720908:TAZ720916 TKV720908:TKV720916 TUR720908:TUR720916 UEN720908:UEN720916 UOJ720908:UOJ720916 UYF720908:UYF720916 VIB720908:VIB720916 VRX720908:VRX720916 WBT720908:WBT720916 WLP720908:WLP720916 WVL720908:WVL720916 D786444:D786452 IZ786444:IZ786452 SV786444:SV786452 ACR786444:ACR786452 AMN786444:AMN786452 AWJ786444:AWJ786452 BGF786444:BGF786452 BQB786444:BQB786452 BZX786444:BZX786452 CJT786444:CJT786452 CTP786444:CTP786452 DDL786444:DDL786452 DNH786444:DNH786452 DXD786444:DXD786452 EGZ786444:EGZ786452 EQV786444:EQV786452 FAR786444:FAR786452 FKN786444:FKN786452 FUJ786444:FUJ786452 GEF786444:GEF786452 GOB786444:GOB786452 GXX786444:GXX786452 HHT786444:HHT786452 HRP786444:HRP786452 IBL786444:IBL786452 ILH786444:ILH786452 IVD786444:IVD786452 JEZ786444:JEZ786452 JOV786444:JOV786452 JYR786444:JYR786452 KIN786444:KIN786452 KSJ786444:KSJ786452 LCF786444:LCF786452 LMB786444:LMB786452 LVX786444:LVX786452 MFT786444:MFT786452 MPP786444:MPP786452 MZL786444:MZL786452 NJH786444:NJH786452 NTD786444:NTD786452 OCZ786444:OCZ786452 OMV786444:OMV786452 OWR786444:OWR786452 PGN786444:PGN786452 PQJ786444:PQJ786452 QAF786444:QAF786452 QKB786444:QKB786452 QTX786444:QTX786452 RDT786444:RDT786452 RNP786444:RNP786452 RXL786444:RXL786452 SHH786444:SHH786452 SRD786444:SRD786452 TAZ786444:TAZ786452 TKV786444:TKV786452 TUR786444:TUR786452 UEN786444:UEN786452 UOJ786444:UOJ786452 UYF786444:UYF786452 VIB786444:VIB786452 VRX786444:VRX786452 WBT786444:WBT786452 WLP786444:WLP786452 WVL786444:WVL786452 D851980:D851988 IZ851980:IZ851988 SV851980:SV851988 ACR851980:ACR851988 AMN851980:AMN851988 AWJ851980:AWJ851988 BGF851980:BGF851988 BQB851980:BQB851988 BZX851980:BZX851988 CJT851980:CJT851988 CTP851980:CTP851988 DDL851980:DDL851988 DNH851980:DNH851988 DXD851980:DXD851988 EGZ851980:EGZ851988 EQV851980:EQV851988 FAR851980:FAR851988 FKN851980:FKN851988 FUJ851980:FUJ851988 GEF851980:GEF851988 GOB851980:GOB851988 GXX851980:GXX851988 HHT851980:HHT851988 HRP851980:HRP851988 IBL851980:IBL851988 ILH851980:ILH851988 IVD851980:IVD851988 JEZ851980:JEZ851988 JOV851980:JOV851988 JYR851980:JYR851988 KIN851980:KIN851988 KSJ851980:KSJ851988 LCF851980:LCF851988 LMB851980:LMB851988 LVX851980:LVX851988 MFT851980:MFT851988 MPP851980:MPP851988 MZL851980:MZL851988 NJH851980:NJH851988 NTD851980:NTD851988 OCZ851980:OCZ851988 OMV851980:OMV851988 OWR851980:OWR851988 PGN851980:PGN851988 PQJ851980:PQJ851988 QAF851980:QAF851988 QKB851980:QKB851988 QTX851980:QTX851988 RDT851980:RDT851988 RNP851980:RNP851988 RXL851980:RXL851988 SHH851980:SHH851988 SRD851980:SRD851988 TAZ851980:TAZ851988 TKV851980:TKV851988 TUR851980:TUR851988 UEN851980:UEN851988 UOJ851980:UOJ851988 UYF851980:UYF851988 VIB851980:VIB851988 VRX851980:VRX851988 WBT851980:WBT851988 WLP851980:WLP851988 WVL851980:WVL851988 D917516:D917524 IZ917516:IZ917524 SV917516:SV917524 ACR917516:ACR917524 AMN917516:AMN917524 AWJ917516:AWJ917524 BGF917516:BGF917524 BQB917516:BQB917524 BZX917516:BZX917524 CJT917516:CJT917524 CTP917516:CTP917524 DDL917516:DDL917524 DNH917516:DNH917524 DXD917516:DXD917524 EGZ917516:EGZ917524 EQV917516:EQV917524 FAR917516:FAR917524 FKN917516:FKN917524 FUJ917516:FUJ917524 GEF917516:GEF917524 GOB917516:GOB917524 GXX917516:GXX917524 HHT917516:HHT917524 HRP917516:HRP917524 IBL917516:IBL917524 ILH917516:ILH917524 IVD917516:IVD917524 JEZ917516:JEZ917524 JOV917516:JOV917524 JYR917516:JYR917524 KIN917516:KIN917524 KSJ917516:KSJ917524 LCF917516:LCF917524 LMB917516:LMB917524 LVX917516:LVX917524 MFT917516:MFT917524 MPP917516:MPP917524 MZL917516:MZL917524 NJH917516:NJH917524 NTD917516:NTD917524 OCZ917516:OCZ917524 OMV917516:OMV917524 OWR917516:OWR917524 PGN917516:PGN917524 PQJ917516:PQJ917524 QAF917516:QAF917524 QKB917516:QKB917524 QTX917516:QTX917524 RDT917516:RDT917524 RNP917516:RNP917524 RXL917516:RXL917524 SHH917516:SHH917524 SRD917516:SRD917524 TAZ917516:TAZ917524 TKV917516:TKV917524 TUR917516:TUR917524 UEN917516:UEN917524 UOJ917516:UOJ917524 UYF917516:UYF917524 VIB917516:VIB917524 VRX917516:VRX917524 WBT917516:WBT917524 WLP917516:WLP917524 WVL917516:WVL917524 D983052:D983060 IZ983052:IZ983060 SV983052:SV983060 ACR983052:ACR983060 AMN983052:AMN983060 AWJ983052:AWJ983060 BGF983052:BGF983060 BQB983052:BQB983060 BZX983052:BZX983060 CJT983052:CJT983060 CTP983052:CTP983060 DDL983052:DDL983060 DNH983052:DNH983060 DXD983052:DXD983060 EGZ983052:EGZ983060 EQV983052:EQV983060 FAR983052:FAR983060 FKN983052:FKN983060 FUJ983052:FUJ983060 GEF983052:GEF983060 GOB983052:GOB983060 GXX983052:GXX983060 HHT983052:HHT983060 HRP983052:HRP983060 IBL983052:IBL983060 ILH983052:ILH983060 IVD983052:IVD983060 JEZ983052:JEZ983060 JOV983052:JOV983060 JYR983052:JYR983060 KIN983052:KIN983060 KSJ983052:KSJ983060 LCF983052:LCF983060 LMB983052:LMB983060 LVX983052:LVX983060 MFT983052:MFT983060 MPP983052:MPP983060 MZL983052:MZL983060 NJH983052:NJH983060 NTD983052:NTD983060 OCZ983052:OCZ983060 OMV983052:OMV983060 OWR983052:OWR983060 PGN983052:PGN983060 PQJ983052:PQJ983060 QAF983052:QAF983060 QKB983052:QKB983060 QTX983052:QTX983060 RDT983052:RDT983060 RNP983052:RNP983060 RXL983052:RXL983060 SHH983052:SHH983060 SRD983052:SRD983060 TAZ983052:TAZ983060 TKV983052:TKV983060 TUR983052:TUR983060 UEN983052:UEN983060 UOJ983052:UOJ983060 UYF983052:UYF983060 VIB983052:VIB983060 VRX983052:VRX983060 WBT983052:WBT983060 WLP983052:WLP983060 WVL983052:WVL983060 D9:D11 IZ9:IZ11 SV9:SV11 ACR9:ACR11 AMN9:AMN11 AWJ9:AWJ11 BGF9:BGF11 BQB9:BQB11 BZX9:BZX11 CJT9:CJT11 CTP9:CTP11 DDL9:DDL11 DNH9:DNH11 DXD9:DXD11 EGZ9:EGZ11 EQV9:EQV11 FAR9:FAR11 FKN9:FKN11 FUJ9:FUJ11 GEF9:GEF11 GOB9:GOB11 GXX9:GXX11 HHT9:HHT11 HRP9:HRP11 IBL9:IBL11 ILH9:ILH11 IVD9:IVD11 JEZ9:JEZ11 JOV9:JOV11 JYR9:JYR11 KIN9:KIN11 KSJ9:KSJ11 LCF9:LCF11 LMB9:LMB11 LVX9:LVX11 MFT9:MFT11 MPP9:MPP11 MZL9:MZL11 NJH9:NJH11 NTD9:NTD11 OCZ9:OCZ11 OMV9:OMV11 OWR9:OWR11 PGN9:PGN11 PQJ9:PQJ11 QAF9:QAF11 QKB9:QKB11 QTX9:QTX11 RDT9:RDT11 RNP9:RNP11 RXL9:RXL11 SHH9:SHH11 SRD9:SRD11 TAZ9:TAZ11 TKV9:TKV11 TUR9:TUR11 UEN9:UEN11 UOJ9:UOJ11 UYF9:UYF11 VIB9:VIB11 VRX9:VRX11 WBT9:WBT11 WLP9:WLP11 WVL9:WVL11 D65543:D65545 IZ65543:IZ65545 SV65543:SV65545 ACR65543:ACR65545 AMN65543:AMN65545 AWJ65543:AWJ65545 BGF65543:BGF65545 BQB65543:BQB65545 BZX65543:BZX65545 CJT65543:CJT65545 CTP65543:CTP65545 DDL65543:DDL65545 DNH65543:DNH65545 DXD65543:DXD65545 EGZ65543:EGZ65545 EQV65543:EQV65545 FAR65543:FAR65545 FKN65543:FKN65545 FUJ65543:FUJ65545 GEF65543:GEF65545 GOB65543:GOB65545 GXX65543:GXX65545 HHT65543:HHT65545 HRP65543:HRP65545 IBL65543:IBL65545 ILH65543:ILH65545 IVD65543:IVD65545 JEZ65543:JEZ65545 JOV65543:JOV65545 JYR65543:JYR65545 KIN65543:KIN65545 KSJ65543:KSJ65545 LCF65543:LCF65545 LMB65543:LMB65545 LVX65543:LVX65545 MFT65543:MFT65545 MPP65543:MPP65545 MZL65543:MZL65545 NJH65543:NJH65545 NTD65543:NTD65545 OCZ65543:OCZ65545 OMV65543:OMV65545 OWR65543:OWR65545 PGN65543:PGN65545 PQJ65543:PQJ65545 QAF65543:QAF65545 QKB65543:QKB65545 QTX65543:QTX65545 RDT65543:RDT65545 RNP65543:RNP65545 RXL65543:RXL65545 SHH65543:SHH65545 SRD65543:SRD65545 TAZ65543:TAZ65545 TKV65543:TKV65545 TUR65543:TUR65545 UEN65543:UEN65545 UOJ65543:UOJ65545 UYF65543:UYF65545 VIB65543:VIB65545 VRX65543:VRX65545 WBT65543:WBT65545 WLP65543:WLP65545 WVL65543:WVL65545 D131079:D131081 IZ131079:IZ131081 SV131079:SV131081 ACR131079:ACR131081 AMN131079:AMN131081 AWJ131079:AWJ131081 BGF131079:BGF131081 BQB131079:BQB131081 BZX131079:BZX131081 CJT131079:CJT131081 CTP131079:CTP131081 DDL131079:DDL131081 DNH131079:DNH131081 DXD131079:DXD131081 EGZ131079:EGZ131081 EQV131079:EQV131081 FAR131079:FAR131081 FKN131079:FKN131081 FUJ131079:FUJ131081 GEF131079:GEF131081 GOB131079:GOB131081 GXX131079:GXX131081 HHT131079:HHT131081 HRP131079:HRP131081 IBL131079:IBL131081 ILH131079:ILH131081 IVD131079:IVD131081 JEZ131079:JEZ131081 JOV131079:JOV131081 JYR131079:JYR131081 KIN131079:KIN131081 KSJ131079:KSJ131081 LCF131079:LCF131081 LMB131079:LMB131081 LVX131079:LVX131081 MFT131079:MFT131081 MPP131079:MPP131081 MZL131079:MZL131081 NJH131079:NJH131081 NTD131079:NTD131081 OCZ131079:OCZ131081 OMV131079:OMV131081 OWR131079:OWR131081 PGN131079:PGN131081 PQJ131079:PQJ131081 QAF131079:QAF131081 QKB131079:QKB131081 QTX131079:QTX131081 RDT131079:RDT131081 RNP131079:RNP131081 RXL131079:RXL131081 SHH131079:SHH131081 SRD131079:SRD131081 TAZ131079:TAZ131081 TKV131079:TKV131081 TUR131079:TUR131081 UEN131079:UEN131081 UOJ131079:UOJ131081 UYF131079:UYF131081 VIB131079:VIB131081 VRX131079:VRX131081 WBT131079:WBT131081 WLP131079:WLP131081 WVL131079:WVL131081 D196615:D196617 IZ196615:IZ196617 SV196615:SV196617 ACR196615:ACR196617 AMN196615:AMN196617 AWJ196615:AWJ196617 BGF196615:BGF196617 BQB196615:BQB196617 BZX196615:BZX196617 CJT196615:CJT196617 CTP196615:CTP196617 DDL196615:DDL196617 DNH196615:DNH196617 DXD196615:DXD196617 EGZ196615:EGZ196617 EQV196615:EQV196617 FAR196615:FAR196617 FKN196615:FKN196617 FUJ196615:FUJ196617 GEF196615:GEF196617 GOB196615:GOB196617 GXX196615:GXX196617 HHT196615:HHT196617 HRP196615:HRP196617 IBL196615:IBL196617 ILH196615:ILH196617 IVD196615:IVD196617 JEZ196615:JEZ196617 JOV196615:JOV196617 JYR196615:JYR196617 KIN196615:KIN196617 KSJ196615:KSJ196617 LCF196615:LCF196617 LMB196615:LMB196617 LVX196615:LVX196617 MFT196615:MFT196617 MPP196615:MPP196617 MZL196615:MZL196617 NJH196615:NJH196617 NTD196615:NTD196617 OCZ196615:OCZ196617 OMV196615:OMV196617 OWR196615:OWR196617 PGN196615:PGN196617 PQJ196615:PQJ196617 QAF196615:QAF196617 QKB196615:QKB196617 QTX196615:QTX196617 RDT196615:RDT196617 RNP196615:RNP196617 RXL196615:RXL196617 SHH196615:SHH196617 SRD196615:SRD196617 TAZ196615:TAZ196617 TKV196615:TKV196617 TUR196615:TUR196617 UEN196615:UEN196617 UOJ196615:UOJ196617 UYF196615:UYF196617 VIB196615:VIB196617 VRX196615:VRX196617 WBT196615:WBT196617 WLP196615:WLP196617 WVL196615:WVL196617 D262151:D262153 IZ262151:IZ262153 SV262151:SV262153 ACR262151:ACR262153 AMN262151:AMN262153 AWJ262151:AWJ262153 BGF262151:BGF262153 BQB262151:BQB262153 BZX262151:BZX262153 CJT262151:CJT262153 CTP262151:CTP262153 DDL262151:DDL262153 DNH262151:DNH262153 DXD262151:DXD262153 EGZ262151:EGZ262153 EQV262151:EQV262153 FAR262151:FAR262153 FKN262151:FKN262153 FUJ262151:FUJ262153 GEF262151:GEF262153 GOB262151:GOB262153 GXX262151:GXX262153 HHT262151:HHT262153 HRP262151:HRP262153 IBL262151:IBL262153 ILH262151:ILH262153 IVD262151:IVD262153 JEZ262151:JEZ262153 JOV262151:JOV262153 JYR262151:JYR262153 KIN262151:KIN262153 KSJ262151:KSJ262153 LCF262151:LCF262153 LMB262151:LMB262153 LVX262151:LVX262153 MFT262151:MFT262153 MPP262151:MPP262153 MZL262151:MZL262153 NJH262151:NJH262153 NTD262151:NTD262153 OCZ262151:OCZ262153 OMV262151:OMV262153 OWR262151:OWR262153 PGN262151:PGN262153 PQJ262151:PQJ262153 QAF262151:QAF262153 QKB262151:QKB262153 QTX262151:QTX262153 RDT262151:RDT262153 RNP262151:RNP262153 RXL262151:RXL262153 SHH262151:SHH262153 SRD262151:SRD262153 TAZ262151:TAZ262153 TKV262151:TKV262153 TUR262151:TUR262153 UEN262151:UEN262153 UOJ262151:UOJ262153 UYF262151:UYF262153 VIB262151:VIB262153 VRX262151:VRX262153 WBT262151:WBT262153 WLP262151:WLP262153 WVL262151:WVL262153 D327687:D327689 IZ327687:IZ327689 SV327687:SV327689 ACR327687:ACR327689 AMN327687:AMN327689 AWJ327687:AWJ327689 BGF327687:BGF327689 BQB327687:BQB327689 BZX327687:BZX327689 CJT327687:CJT327689 CTP327687:CTP327689 DDL327687:DDL327689 DNH327687:DNH327689 DXD327687:DXD327689 EGZ327687:EGZ327689 EQV327687:EQV327689 FAR327687:FAR327689 FKN327687:FKN327689 FUJ327687:FUJ327689 GEF327687:GEF327689 GOB327687:GOB327689 GXX327687:GXX327689 HHT327687:HHT327689 HRP327687:HRP327689 IBL327687:IBL327689 ILH327687:ILH327689 IVD327687:IVD327689 JEZ327687:JEZ327689 JOV327687:JOV327689 JYR327687:JYR327689 KIN327687:KIN327689 KSJ327687:KSJ327689 LCF327687:LCF327689 LMB327687:LMB327689 LVX327687:LVX327689 MFT327687:MFT327689 MPP327687:MPP327689 MZL327687:MZL327689 NJH327687:NJH327689 NTD327687:NTD327689 OCZ327687:OCZ327689 OMV327687:OMV327689 OWR327687:OWR327689 PGN327687:PGN327689 PQJ327687:PQJ327689 QAF327687:QAF327689 QKB327687:QKB327689 QTX327687:QTX327689 RDT327687:RDT327689 RNP327687:RNP327689 RXL327687:RXL327689 SHH327687:SHH327689 SRD327687:SRD327689 TAZ327687:TAZ327689 TKV327687:TKV327689 TUR327687:TUR327689 UEN327687:UEN327689 UOJ327687:UOJ327689 UYF327687:UYF327689 VIB327687:VIB327689 VRX327687:VRX327689 WBT327687:WBT327689 WLP327687:WLP327689 WVL327687:WVL327689 D393223:D393225 IZ393223:IZ393225 SV393223:SV393225 ACR393223:ACR393225 AMN393223:AMN393225 AWJ393223:AWJ393225 BGF393223:BGF393225 BQB393223:BQB393225 BZX393223:BZX393225 CJT393223:CJT393225 CTP393223:CTP393225 DDL393223:DDL393225 DNH393223:DNH393225 DXD393223:DXD393225 EGZ393223:EGZ393225 EQV393223:EQV393225 FAR393223:FAR393225 FKN393223:FKN393225 FUJ393223:FUJ393225 GEF393223:GEF393225 GOB393223:GOB393225 GXX393223:GXX393225 HHT393223:HHT393225 HRP393223:HRP393225 IBL393223:IBL393225 ILH393223:ILH393225 IVD393223:IVD393225 JEZ393223:JEZ393225 JOV393223:JOV393225 JYR393223:JYR393225 KIN393223:KIN393225 KSJ393223:KSJ393225 LCF393223:LCF393225 LMB393223:LMB393225 LVX393223:LVX393225 MFT393223:MFT393225 MPP393223:MPP393225 MZL393223:MZL393225 NJH393223:NJH393225 NTD393223:NTD393225 OCZ393223:OCZ393225 OMV393223:OMV393225 OWR393223:OWR393225 PGN393223:PGN393225 PQJ393223:PQJ393225 QAF393223:QAF393225 QKB393223:QKB393225 QTX393223:QTX393225 RDT393223:RDT393225 RNP393223:RNP393225 RXL393223:RXL393225 SHH393223:SHH393225 SRD393223:SRD393225 TAZ393223:TAZ393225 TKV393223:TKV393225 TUR393223:TUR393225 UEN393223:UEN393225 UOJ393223:UOJ393225 UYF393223:UYF393225 VIB393223:VIB393225 VRX393223:VRX393225 WBT393223:WBT393225 WLP393223:WLP393225 WVL393223:WVL393225 D458759:D458761 IZ458759:IZ458761 SV458759:SV458761 ACR458759:ACR458761 AMN458759:AMN458761 AWJ458759:AWJ458761 BGF458759:BGF458761 BQB458759:BQB458761 BZX458759:BZX458761 CJT458759:CJT458761 CTP458759:CTP458761 DDL458759:DDL458761 DNH458759:DNH458761 DXD458759:DXD458761 EGZ458759:EGZ458761 EQV458759:EQV458761 FAR458759:FAR458761 FKN458759:FKN458761 FUJ458759:FUJ458761 GEF458759:GEF458761 GOB458759:GOB458761 GXX458759:GXX458761 HHT458759:HHT458761 HRP458759:HRP458761 IBL458759:IBL458761 ILH458759:ILH458761 IVD458759:IVD458761 JEZ458759:JEZ458761 JOV458759:JOV458761 JYR458759:JYR458761 KIN458759:KIN458761 KSJ458759:KSJ458761 LCF458759:LCF458761 LMB458759:LMB458761 LVX458759:LVX458761 MFT458759:MFT458761 MPP458759:MPP458761 MZL458759:MZL458761 NJH458759:NJH458761 NTD458759:NTD458761 OCZ458759:OCZ458761 OMV458759:OMV458761 OWR458759:OWR458761 PGN458759:PGN458761 PQJ458759:PQJ458761 QAF458759:QAF458761 QKB458759:QKB458761 QTX458759:QTX458761 RDT458759:RDT458761 RNP458759:RNP458761 RXL458759:RXL458761 SHH458759:SHH458761 SRD458759:SRD458761 TAZ458759:TAZ458761 TKV458759:TKV458761 TUR458759:TUR458761 UEN458759:UEN458761 UOJ458759:UOJ458761 UYF458759:UYF458761 VIB458759:VIB458761 VRX458759:VRX458761 WBT458759:WBT458761 WLP458759:WLP458761 WVL458759:WVL458761 D524295:D524297 IZ524295:IZ524297 SV524295:SV524297 ACR524295:ACR524297 AMN524295:AMN524297 AWJ524295:AWJ524297 BGF524295:BGF524297 BQB524295:BQB524297 BZX524295:BZX524297 CJT524295:CJT524297 CTP524295:CTP524297 DDL524295:DDL524297 DNH524295:DNH524297 DXD524295:DXD524297 EGZ524295:EGZ524297 EQV524295:EQV524297 FAR524295:FAR524297 FKN524295:FKN524297 FUJ524295:FUJ524297 GEF524295:GEF524297 GOB524295:GOB524297 GXX524295:GXX524297 HHT524295:HHT524297 HRP524295:HRP524297 IBL524295:IBL524297 ILH524295:ILH524297 IVD524295:IVD524297 JEZ524295:JEZ524297 JOV524295:JOV524297 JYR524295:JYR524297 KIN524295:KIN524297 KSJ524295:KSJ524297 LCF524295:LCF524297 LMB524295:LMB524297 LVX524295:LVX524297 MFT524295:MFT524297 MPP524295:MPP524297 MZL524295:MZL524297 NJH524295:NJH524297 NTD524295:NTD524297 OCZ524295:OCZ524297 OMV524295:OMV524297 OWR524295:OWR524297 PGN524295:PGN524297 PQJ524295:PQJ524297 QAF524295:QAF524297 QKB524295:QKB524297 QTX524295:QTX524297 RDT524295:RDT524297 RNP524295:RNP524297 RXL524295:RXL524297 SHH524295:SHH524297 SRD524295:SRD524297 TAZ524295:TAZ524297 TKV524295:TKV524297 TUR524295:TUR524297 UEN524295:UEN524297 UOJ524295:UOJ524297 UYF524295:UYF524297 VIB524295:VIB524297 VRX524295:VRX524297 WBT524295:WBT524297 WLP524295:WLP524297 WVL524295:WVL524297 D589831:D589833 IZ589831:IZ589833 SV589831:SV589833 ACR589831:ACR589833 AMN589831:AMN589833 AWJ589831:AWJ589833 BGF589831:BGF589833 BQB589831:BQB589833 BZX589831:BZX589833 CJT589831:CJT589833 CTP589831:CTP589833 DDL589831:DDL589833 DNH589831:DNH589833 DXD589831:DXD589833 EGZ589831:EGZ589833 EQV589831:EQV589833 FAR589831:FAR589833 FKN589831:FKN589833 FUJ589831:FUJ589833 GEF589831:GEF589833 GOB589831:GOB589833 GXX589831:GXX589833 HHT589831:HHT589833 HRP589831:HRP589833 IBL589831:IBL589833 ILH589831:ILH589833 IVD589831:IVD589833 JEZ589831:JEZ589833 JOV589831:JOV589833 JYR589831:JYR589833 KIN589831:KIN589833 KSJ589831:KSJ589833 LCF589831:LCF589833 LMB589831:LMB589833 LVX589831:LVX589833 MFT589831:MFT589833 MPP589831:MPP589833 MZL589831:MZL589833 NJH589831:NJH589833 NTD589831:NTD589833 OCZ589831:OCZ589833 OMV589831:OMV589833 OWR589831:OWR589833 PGN589831:PGN589833 PQJ589831:PQJ589833 QAF589831:QAF589833 QKB589831:QKB589833 QTX589831:QTX589833 RDT589831:RDT589833 RNP589831:RNP589833 RXL589831:RXL589833 SHH589831:SHH589833 SRD589831:SRD589833 TAZ589831:TAZ589833 TKV589831:TKV589833 TUR589831:TUR589833 UEN589831:UEN589833 UOJ589831:UOJ589833 UYF589831:UYF589833 VIB589831:VIB589833 VRX589831:VRX589833 WBT589831:WBT589833 WLP589831:WLP589833 WVL589831:WVL589833 D655367:D655369 IZ655367:IZ655369 SV655367:SV655369 ACR655367:ACR655369 AMN655367:AMN655369 AWJ655367:AWJ655369 BGF655367:BGF655369 BQB655367:BQB655369 BZX655367:BZX655369 CJT655367:CJT655369 CTP655367:CTP655369 DDL655367:DDL655369 DNH655367:DNH655369 DXD655367:DXD655369 EGZ655367:EGZ655369 EQV655367:EQV655369 FAR655367:FAR655369 FKN655367:FKN655369 FUJ655367:FUJ655369 GEF655367:GEF655369 GOB655367:GOB655369 GXX655367:GXX655369 HHT655367:HHT655369 HRP655367:HRP655369 IBL655367:IBL655369 ILH655367:ILH655369 IVD655367:IVD655369 JEZ655367:JEZ655369 JOV655367:JOV655369 JYR655367:JYR655369 KIN655367:KIN655369 KSJ655367:KSJ655369 LCF655367:LCF655369 LMB655367:LMB655369 LVX655367:LVX655369 MFT655367:MFT655369 MPP655367:MPP655369 MZL655367:MZL655369 NJH655367:NJH655369 NTD655367:NTD655369 OCZ655367:OCZ655369 OMV655367:OMV655369 OWR655367:OWR655369 PGN655367:PGN655369 PQJ655367:PQJ655369 QAF655367:QAF655369 QKB655367:QKB655369 QTX655367:QTX655369 RDT655367:RDT655369 RNP655367:RNP655369 RXL655367:RXL655369 SHH655367:SHH655369 SRD655367:SRD655369 TAZ655367:TAZ655369 TKV655367:TKV655369 TUR655367:TUR655369 UEN655367:UEN655369 UOJ655367:UOJ655369 UYF655367:UYF655369 VIB655367:VIB655369 VRX655367:VRX655369 WBT655367:WBT655369 WLP655367:WLP655369 WVL655367:WVL655369 D720903:D720905 IZ720903:IZ720905 SV720903:SV720905 ACR720903:ACR720905 AMN720903:AMN720905 AWJ720903:AWJ720905 BGF720903:BGF720905 BQB720903:BQB720905 BZX720903:BZX720905 CJT720903:CJT720905 CTP720903:CTP720905 DDL720903:DDL720905 DNH720903:DNH720905 DXD720903:DXD720905 EGZ720903:EGZ720905 EQV720903:EQV720905 FAR720903:FAR720905 FKN720903:FKN720905 FUJ720903:FUJ720905 GEF720903:GEF720905 GOB720903:GOB720905 GXX720903:GXX720905 HHT720903:HHT720905 HRP720903:HRP720905 IBL720903:IBL720905 ILH720903:ILH720905 IVD720903:IVD720905 JEZ720903:JEZ720905 JOV720903:JOV720905 JYR720903:JYR720905 KIN720903:KIN720905 KSJ720903:KSJ720905 LCF720903:LCF720905 LMB720903:LMB720905 LVX720903:LVX720905 MFT720903:MFT720905 MPP720903:MPP720905 MZL720903:MZL720905 NJH720903:NJH720905 NTD720903:NTD720905 OCZ720903:OCZ720905 OMV720903:OMV720905 OWR720903:OWR720905 PGN720903:PGN720905 PQJ720903:PQJ720905 QAF720903:QAF720905 QKB720903:QKB720905 QTX720903:QTX720905 RDT720903:RDT720905 RNP720903:RNP720905 RXL720903:RXL720905 SHH720903:SHH720905 SRD720903:SRD720905 TAZ720903:TAZ720905 TKV720903:TKV720905 TUR720903:TUR720905 UEN720903:UEN720905 UOJ720903:UOJ720905 UYF720903:UYF720905 VIB720903:VIB720905 VRX720903:VRX720905 WBT720903:WBT720905 WLP720903:WLP720905 WVL720903:WVL720905 D786439:D786441 IZ786439:IZ786441 SV786439:SV786441 ACR786439:ACR786441 AMN786439:AMN786441 AWJ786439:AWJ786441 BGF786439:BGF786441 BQB786439:BQB786441 BZX786439:BZX786441 CJT786439:CJT786441 CTP786439:CTP786441 DDL786439:DDL786441 DNH786439:DNH786441 DXD786439:DXD786441 EGZ786439:EGZ786441 EQV786439:EQV786441 FAR786439:FAR786441 FKN786439:FKN786441 FUJ786439:FUJ786441 GEF786439:GEF786441 GOB786439:GOB786441 GXX786439:GXX786441 HHT786439:HHT786441 HRP786439:HRP786441 IBL786439:IBL786441 ILH786439:ILH786441 IVD786439:IVD786441 JEZ786439:JEZ786441 JOV786439:JOV786441 JYR786439:JYR786441 KIN786439:KIN786441 KSJ786439:KSJ786441 LCF786439:LCF786441 LMB786439:LMB786441 LVX786439:LVX786441 MFT786439:MFT786441 MPP786439:MPP786441 MZL786439:MZL786441 NJH786439:NJH786441 NTD786439:NTD786441 OCZ786439:OCZ786441 OMV786439:OMV786441 OWR786439:OWR786441 PGN786439:PGN786441 PQJ786439:PQJ786441 QAF786439:QAF786441 QKB786439:QKB786441 QTX786439:QTX786441 RDT786439:RDT786441 RNP786439:RNP786441 RXL786439:RXL786441 SHH786439:SHH786441 SRD786439:SRD786441 TAZ786439:TAZ786441 TKV786439:TKV786441 TUR786439:TUR786441 UEN786439:UEN786441 UOJ786439:UOJ786441 UYF786439:UYF786441 VIB786439:VIB786441 VRX786439:VRX786441 WBT786439:WBT786441 WLP786439:WLP786441 WVL786439:WVL786441 D851975:D851977 IZ851975:IZ851977 SV851975:SV851977 ACR851975:ACR851977 AMN851975:AMN851977 AWJ851975:AWJ851977 BGF851975:BGF851977 BQB851975:BQB851977 BZX851975:BZX851977 CJT851975:CJT851977 CTP851975:CTP851977 DDL851975:DDL851977 DNH851975:DNH851977 DXD851975:DXD851977 EGZ851975:EGZ851977 EQV851975:EQV851977 FAR851975:FAR851977 FKN851975:FKN851977 FUJ851975:FUJ851977 GEF851975:GEF851977 GOB851975:GOB851977 GXX851975:GXX851977 HHT851975:HHT851977 HRP851975:HRP851977 IBL851975:IBL851977 ILH851975:ILH851977 IVD851975:IVD851977 JEZ851975:JEZ851977 JOV851975:JOV851977 JYR851975:JYR851977 KIN851975:KIN851977 KSJ851975:KSJ851977 LCF851975:LCF851977 LMB851975:LMB851977 LVX851975:LVX851977 MFT851975:MFT851977 MPP851975:MPP851977 MZL851975:MZL851977 NJH851975:NJH851977 NTD851975:NTD851977 OCZ851975:OCZ851977 OMV851975:OMV851977 OWR851975:OWR851977 PGN851975:PGN851977 PQJ851975:PQJ851977 QAF851975:QAF851977 QKB851975:QKB851977 QTX851975:QTX851977 RDT851975:RDT851977 RNP851975:RNP851977 RXL851975:RXL851977 SHH851975:SHH851977 SRD851975:SRD851977 TAZ851975:TAZ851977 TKV851975:TKV851977 TUR851975:TUR851977 UEN851975:UEN851977 UOJ851975:UOJ851977 UYF851975:UYF851977 VIB851975:VIB851977 VRX851975:VRX851977 WBT851975:WBT851977 WLP851975:WLP851977 WVL851975:WVL851977 D917511:D917513 IZ917511:IZ917513 SV917511:SV917513 ACR917511:ACR917513 AMN917511:AMN917513 AWJ917511:AWJ917513 BGF917511:BGF917513 BQB917511:BQB917513 BZX917511:BZX917513 CJT917511:CJT917513 CTP917511:CTP917513 DDL917511:DDL917513 DNH917511:DNH917513 DXD917511:DXD917513 EGZ917511:EGZ917513 EQV917511:EQV917513 FAR917511:FAR917513 FKN917511:FKN917513 FUJ917511:FUJ917513 GEF917511:GEF917513 GOB917511:GOB917513 GXX917511:GXX917513 HHT917511:HHT917513 HRP917511:HRP917513 IBL917511:IBL917513 ILH917511:ILH917513 IVD917511:IVD917513 JEZ917511:JEZ917513 JOV917511:JOV917513 JYR917511:JYR917513 KIN917511:KIN917513 KSJ917511:KSJ917513 LCF917511:LCF917513 LMB917511:LMB917513 LVX917511:LVX917513 MFT917511:MFT917513 MPP917511:MPP917513 MZL917511:MZL917513 NJH917511:NJH917513 NTD917511:NTD917513 OCZ917511:OCZ917513 OMV917511:OMV917513 OWR917511:OWR917513 PGN917511:PGN917513 PQJ917511:PQJ917513 QAF917511:QAF917513 QKB917511:QKB917513 QTX917511:QTX917513 RDT917511:RDT917513 RNP917511:RNP917513 RXL917511:RXL917513 SHH917511:SHH917513 SRD917511:SRD917513 TAZ917511:TAZ917513 TKV917511:TKV917513 TUR917511:TUR917513 UEN917511:UEN917513 UOJ917511:UOJ917513 UYF917511:UYF917513 VIB917511:VIB917513 VRX917511:VRX917513 WBT917511:WBT917513 WLP917511:WLP917513 WVL917511:WVL917513 D983047:D983049 IZ983047:IZ983049 SV983047:SV983049 ACR983047:ACR983049 AMN983047:AMN983049 AWJ983047:AWJ983049 BGF983047:BGF983049 BQB983047:BQB983049 BZX983047:BZX983049 CJT983047:CJT983049 CTP983047:CTP983049 DDL983047:DDL983049 DNH983047:DNH983049 DXD983047:DXD983049 EGZ983047:EGZ983049 EQV983047:EQV983049 FAR983047:FAR983049 FKN983047:FKN983049 FUJ983047:FUJ983049 GEF983047:GEF983049 GOB983047:GOB983049 GXX983047:GXX983049 HHT983047:HHT983049 HRP983047:HRP983049 IBL983047:IBL983049 ILH983047:ILH983049 IVD983047:IVD983049 JEZ983047:JEZ983049 JOV983047:JOV983049 JYR983047:JYR983049 KIN983047:KIN983049 KSJ983047:KSJ983049 LCF983047:LCF983049 LMB983047:LMB983049 LVX983047:LVX983049 MFT983047:MFT983049 MPP983047:MPP983049 MZL983047:MZL983049 NJH983047:NJH983049 NTD983047:NTD983049 OCZ983047:OCZ983049 OMV983047:OMV983049 OWR983047:OWR983049 PGN983047:PGN983049 PQJ983047:PQJ983049 QAF983047:QAF983049 QKB983047:QKB983049 QTX983047:QTX983049 RDT983047:RDT983049 RNP983047:RNP983049 RXL983047:RXL983049 SHH983047:SHH983049 SRD983047:SRD983049 TAZ983047:TAZ983049 TKV983047:TKV983049 TUR983047:TUR983049 UEN983047:UEN983049 UOJ983047:UOJ983049 UYF983047:UYF983049 VIB983047:VIB983049 VRX983047:VRX983049 WBT983047:WBT983049 WLP983047:WLP983049 WVL983047:WVL983049 D28:D49 D14:D18 IZ28:IZ52 SV28:SV52 ACR28:ACR52 AMN28:AMN52 AWJ28:AWJ52 BGF28:BGF52 BQB28:BQB52 BZX28:BZX52 CJT28:CJT52 CTP28:CTP52 DDL28:DDL52 DNH28:DNH52 DXD28:DXD52 EGZ28:EGZ52 EQV28:EQV52 FAR28:FAR52 FKN28:FKN52 FUJ28:FUJ52 GEF28:GEF52 GOB28:GOB52 GXX28:GXX52 HHT28:HHT52 HRP28:HRP52 IBL28:IBL52 ILH28:ILH52 IVD28:IVD52 JEZ28:JEZ52 JOV28:JOV52 JYR28:JYR52 KIN28:KIN52 KSJ28:KSJ52 LCF28:LCF52 LMB28:LMB52 LVX28:LVX52 MFT28:MFT52 MPP28:MPP52 MZL28:MZL52 NJH28:NJH52 NTD28:NTD52 OCZ28:OCZ52 OMV28:OMV52 OWR28:OWR52 PGN28:PGN52 PQJ28:PQJ52 QAF28:QAF52 QKB28:QKB52 QTX28:QTX52 RDT28:RDT52 RNP28:RNP52 RXL28:RXL52 SHH28:SHH52 SRD28:SRD52 TAZ28:TAZ52 TKV28:TKV52 TUR28:TUR52 UEN28:UEN52 UOJ28:UOJ52 UYF28:UYF52 VIB28:VIB52 VRX28:VRX52 WBT28:WBT52 WLP28:WLP52 WVL28:WVL52 D65564:D65588 IZ65564:IZ65588 SV65564:SV65588 ACR65564:ACR65588 AMN65564:AMN65588 AWJ65564:AWJ65588 BGF65564:BGF65588 BQB65564:BQB65588 BZX65564:BZX65588 CJT65564:CJT65588 CTP65564:CTP65588 DDL65564:DDL65588 DNH65564:DNH65588 DXD65564:DXD65588 EGZ65564:EGZ65588 EQV65564:EQV65588 FAR65564:FAR65588 FKN65564:FKN65588 FUJ65564:FUJ65588 GEF65564:GEF65588 GOB65564:GOB65588 GXX65564:GXX65588 HHT65564:HHT65588 HRP65564:HRP65588 IBL65564:IBL65588 ILH65564:ILH65588 IVD65564:IVD65588 JEZ65564:JEZ65588 JOV65564:JOV65588 JYR65564:JYR65588 KIN65564:KIN65588 KSJ65564:KSJ65588 LCF65564:LCF65588 LMB65564:LMB65588 LVX65564:LVX65588 MFT65564:MFT65588 MPP65564:MPP65588 MZL65564:MZL65588 NJH65564:NJH65588 NTD65564:NTD65588 OCZ65564:OCZ65588 OMV65564:OMV65588 OWR65564:OWR65588 PGN65564:PGN65588 PQJ65564:PQJ65588 QAF65564:QAF65588 QKB65564:QKB65588 QTX65564:QTX65588 RDT65564:RDT65588 RNP65564:RNP65588 RXL65564:RXL65588 SHH65564:SHH65588 SRD65564:SRD65588 TAZ65564:TAZ65588 TKV65564:TKV65588 TUR65564:TUR65588 UEN65564:UEN65588 UOJ65564:UOJ65588 UYF65564:UYF65588 VIB65564:VIB65588 VRX65564:VRX65588 WBT65564:WBT65588 WLP65564:WLP65588 WVL65564:WVL65588 D131100:D131124 IZ131100:IZ131124 SV131100:SV131124 ACR131100:ACR131124 AMN131100:AMN131124 AWJ131100:AWJ131124 BGF131100:BGF131124 BQB131100:BQB131124 BZX131100:BZX131124 CJT131100:CJT131124 CTP131100:CTP131124 DDL131100:DDL131124 DNH131100:DNH131124 DXD131100:DXD131124 EGZ131100:EGZ131124 EQV131100:EQV131124 FAR131100:FAR131124 FKN131100:FKN131124 FUJ131100:FUJ131124 GEF131100:GEF131124 GOB131100:GOB131124 GXX131100:GXX131124 HHT131100:HHT131124 HRP131100:HRP131124 IBL131100:IBL131124 ILH131100:ILH131124 IVD131100:IVD131124 JEZ131100:JEZ131124 JOV131100:JOV131124 JYR131100:JYR131124 KIN131100:KIN131124 KSJ131100:KSJ131124 LCF131100:LCF131124 LMB131100:LMB131124 LVX131100:LVX131124 MFT131100:MFT131124 MPP131100:MPP131124 MZL131100:MZL131124 NJH131100:NJH131124 NTD131100:NTD131124 OCZ131100:OCZ131124 OMV131100:OMV131124 OWR131100:OWR131124 PGN131100:PGN131124 PQJ131100:PQJ131124 QAF131100:QAF131124 QKB131100:QKB131124 QTX131100:QTX131124 RDT131100:RDT131124 RNP131100:RNP131124 RXL131100:RXL131124 SHH131100:SHH131124 SRD131100:SRD131124 TAZ131100:TAZ131124 TKV131100:TKV131124 TUR131100:TUR131124 UEN131100:UEN131124 UOJ131100:UOJ131124 UYF131100:UYF131124 VIB131100:VIB131124 VRX131100:VRX131124 WBT131100:WBT131124 WLP131100:WLP131124 WVL131100:WVL131124 D196636:D196660 IZ196636:IZ196660 SV196636:SV196660 ACR196636:ACR196660 AMN196636:AMN196660 AWJ196636:AWJ196660 BGF196636:BGF196660 BQB196636:BQB196660 BZX196636:BZX196660 CJT196636:CJT196660 CTP196636:CTP196660 DDL196636:DDL196660 DNH196636:DNH196660 DXD196636:DXD196660 EGZ196636:EGZ196660 EQV196636:EQV196660 FAR196636:FAR196660 FKN196636:FKN196660 FUJ196636:FUJ196660 GEF196636:GEF196660 GOB196636:GOB196660 GXX196636:GXX196660 HHT196636:HHT196660 HRP196636:HRP196660 IBL196636:IBL196660 ILH196636:ILH196660 IVD196636:IVD196660 JEZ196636:JEZ196660 JOV196636:JOV196660 JYR196636:JYR196660 KIN196636:KIN196660 KSJ196636:KSJ196660 LCF196636:LCF196660 LMB196636:LMB196660 LVX196636:LVX196660 MFT196636:MFT196660 MPP196636:MPP196660 MZL196636:MZL196660 NJH196636:NJH196660 NTD196636:NTD196660 OCZ196636:OCZ196660 OMV196636:OMV196660 OWR196636:OWR196660 PGN196636:PGN196660 PQJ196636:PQJ196660 QAF196636:QAF196660 QKB196636:QKB196660 QTX196636:QTX196660 RDT196636:RDT196660 RNP196636:RNP196660 RXL196636:RXL196660 SHH196636:SHH196660 SRD196636:SRD196660 TAZ196636:TAZ196660 TKV196636:TKV196660 TUR196636:TUR196660 UEN196636:UEN196660 UOJ196636:UOJ196660 UYF196636:UYF196660 VIB196636:VIB196660 VRX196636:VRX196660 WBT196636:WBT196660 WLP196636:WLP196660 WVL196636:WVL196660 D262172:D262196 IZ262172:IZ262196 SV262172:SV262196 ACR262172:ACR262196 AMN262172:AMN262196 AWJ262172:AWJ262196 BGF262172:BGF262196 BQB262172:BQB262196 BZX262172:BZX262196 CJT262172:CJT262196 CTP262172:CTP262196 DDL262172:DDL262196 DNH262172:DNH262196 DXD262172:DXD262196 EGZ262172:EGZ262196 EQV262172:EQV262196 FAR262172:FAR262196 FKN262172:FKN262196 FUJ262172:FUJ262196 GEF262172:GEF262196 GOB262172:GOB262196 GXX262172:GXX262196 HHT262172:HHT262196 HRP262172:HRP262196 IBL262172:IBL262196 ILH262172:ILH262196 IVD262172:IVD262196 JEZ262172:JEZ262196 JOV262172:JOV262196 JYR262172:JYR262196 KIN262172:KIN262196 KSJ262172:KSJ262196 LCF262172:LCF262196 LMB262172:LMB262196 LVX262172:LVX262196 MFT262172:MFT262196 MPP262172:MPP262196 MZL262172:MZL262196 NJH262172:NJH262196 NTD262172:NTD262196 OCZ262172:OCZ262196 OMV262172:OMV262196 OWR262172:OWR262196 PGN262172:PGN262196 PQJ262172:PQJ262196 QAF262172:QAF262196 QKB262172:QKB262196 QTX262172:QTX262196 RDT262172:RDT262196 RNP262172:RNP262196 RXL262172:RXL262196 SHH262172:SHH262196 SRD262172:SRD262196 TAZ262172:TAZ262196 TKV262172:TKV262196 TUR262172:TUR262196 UEN262172:UEN262196 UOJ262172:UOJ262196 UYF262172:UYF262196 VIB262172:VIB262196 VRX262172:VRX262196 WBT262172:WBT262196 WLP262172:WLP262196 WVL262172:WVL262196 D327708:D327732 IZ327708:IZ327732 SV327708:SV327732 ACR327708:ACR327732 AMN327708:AMN327732 AWJ327708:AWJ327732 BGF327708:BGF327732 BQB327708:BQB327732 BZX327708:BZX327732 CJT327708:CJT327732 CTP327708:CTP327732 DDL327708:DDL327732 DNH327708:DNH327732 DXD327708:DXD327732 EGZ327708:EGZ327732 EQV327708:EQV327732 FAR327708:FAR327732 FKN327708:FKN327732 FUJ327708:FUJ327732 GEF327708:GEF327732 GOB327708:GOB327732 GXX327708:GXX327732 HHT327708:HHT327732 HRP327708:HRP327732 IBL327708:IBL327732 ILH327708:ILH327732 IVD327708:IVD327732 JEZ327708:JEZ327732 JOV327708:JOV327732 JYR327708:JYR327732 KIN327708:KIN327732 KSJ327708:KSJ327732 LCF327708:LCF327732 LMB327708:LMB327732 LVX327708:LVX327732 MFT327708:MFT327732 MPP327708:MPP327732 MZL327708:MZL327732 NJH327708:NJH327732 NTD327708:NTD327732 OCZ327708:OCZ327732 OMV327708:OMV327732 OWR327708:OWR327732 PGN327708:PGN327732 PQJ327708:PQJ327732 QAF327708:QAF327732 QKB327708:QKB327732 QTX327708:QTX327732 RDT327708:RDT327732 RNP327708:RNP327732 RXL327708:RXL327732 SHH327708:SHH327732 SRD327708:SRD327732 TAZ327708:TAZ327732 TKV327708:TKV327732 TUR327708:TUR327732 UEN327708:UEN327732 UOJ327708:UOJ327732 UYF327708:UYF327732 VIB327708:VIB327732 VRX327708:VRX327732 WBT327708:WBT327732 WLP327708:WLP327732 WVL327708:WVL327732 D393244:D393268 IZ393244:IZ393268 SV393244:SV393268 ACR393244:ACR393268 AMN393244:AMN393268 AWJ393244:AWJ393268 BGF393244:BGF393268 BQB393244:BQB393268 BZX393244:BZX393268 CJT393244:CJT393268 CTP393244:CTP393268 DDL393244:DDL393268 DNH393244:DNH393268 DXD393244:DXD393268 EGZ393244:EGZ393268 EQV393244:EQV393268 FAR393244:FAR393268 FKN393244:FKN393268 FUJ393244:FUJ393268 GEF393244:GEF393268 GOB393244:GOB393268 GXX393244:GXX393268 HHT393244:HHT393268 HRP393244:HRP393268 IBL393244:IBL393268 ILH393244:ILH393268 IVD393244:IVD393268 JEZ393244:JEZ393268 JOV393244:JOV393268 JYR393244:JYR393268 KIN393244:KIN393268 KSJ393244:KSJ393268 LCF393244:LCF393268 LMB393244:LMB393268 LVX393244:LVX393268 MFT393244:MFT393268 MPP393244:MPP393268 MZL393244:MZL393268 NJH393244:NJH393268 NTD393244:NTD393268 OCZ393244:OCZ393268 OMV393244:OMV393268 OWR393244:OWR393268 PGN393244:PGN393268 PQJ393244:PQJ393268 QAF393244:QAF393268 QKB393244:QKB393268 QTX393244:QTX393268 RDT393244:RDT393268 RNP393244:RNP393268 RXL393244:RXL393268 SHH393244:SHH393268 SRD393244:SRD393268 TAZ393244:TAZ393268 TKV393244:TKV393268 TUR393244:TUR393268 UEN393244:UEN393268 UOJ393244:UOJ393268 UYF393244:UYF393268 VIB393244:VIB393268 VRX393244:VRX393268 WBT393244:WBT393268 WLP393244:WLP393268 WVL393244:WVL393268 D458780:D458804 IZ458780:IZ458804 SV458780:SV458804 ACR458780:ACR458804 AMN458780:AMN458804 AWJ458780:AWJ458804 BGF458780:BGF458804 BQB458780:BQB458804 BZX458780:BZX458804 CJT458780:CJT458804 CTP458780:CTP458804 DDL458780:DDL458804 DNH458780:DNH458804 DXD458780:DXD458804 EGZ458780:EGZ458804 EQV458780:EQV458804 FAR458780:FAR458804 FKN458780:FKN458804 FUJ458780:FUJ458804 GEF458780:GEF458804 GOB458780:GOB458804 GXX458780:GXX458804 HHT458780:HHT458804 HRP458780:HRP458804 IBL458780:IBL458804 ILH458780:ILH458804 IVD458780:IVD458804 JEZ458780:JEZ458804 JOV458780:JOV458804 JYR458780:JYR458804 KIN458780:KIN458804 KSJ458780:KSJ458804 LCF458780:LCF458804 LMB458780:LMB458804 LVX458780:LVX458804 MFT458780:MFT458804 MPP458780:MPP458804 MZL458780:MZL458804 NJH458780:NJH458804 NTD458780:NTD458804 OCZ458780:OCZ458804 OMV458780:OMV458804 OWR458780:OWR458804 PGN458780:PGN458804 PQJ458780:PQJ458804 QAF458780:QAF458804 QKB458780:QKB458804 QTX458780:QTX458804 RDT458780:RDT458804 RNP458780:RNP458804 RXL458780:RXL458804 SHH458780:SHH458804 SRD458780:SRD458804 TAZ458780:TAZ458804 TKV458780:TKV458804 TUR458780:TUR458804 UEN458780:UEN458804 UOJ458780:UOJ458804 UYF458780:UYF458804 VIB458780:VIB458804 VRX458780:VRX458804 WBT458780:WBT458804 WLP458780:WLP458804 WVL458780:WVL458804 D524316:D524340 IZ524316:IZ524340 SV524316:SV524340 ACR524316:ACR524340 AMN524316:AMN524340 AWJ524316:AWJ524340 BGF524316:BGF524340 BQB524316:BQB524340 BZX524316:BZX524340 CJT524316:CJT524340 CTP524316:CTP524340 DDL524316:DDL524340 DNH524316:DNH524340 DXD524316:DXD524340 EGZ524316:EGZ524340 EQV524316:EQV524340 FAR524316:FAR524340 FKN524316:FKN524340 FUJ524316:FUJ524340 GEF524316:GEF524340 GOB524316:GOB524340 GXX524316:GXX524340 HHT524316:HHT524340 HRP524316:HRP524340 IBL524316:IBL524340 ILH524316:ILH524340 IVD524316:IVD524340 JEZ524316:JEZ524340 JOV524316:JOV524340 JYR524316:JYR524340 KIN524316:KIN524340 KSJ524316:KSJ524340 LCF524316:LCF524340 LMB524316:LMB524340 LVX524316:LVX524340 MFT524316:MFT524340 MPP524316:MPP524340 MZL524316:MZL524340 NJH524316:NJH524340 NTD524316:NTD524340 OCZ524316:OCZ524340 OMV524316:OMV524340 OWR524316:OWR524340 PGN524316:PGN524340 PQJ524316:PQJ524340 QAF524316:QAF524340 QKB524316:QKB524340 QTX524316:QTX524340 RDT524316:RDT524340 RNP524316:RNP524340 RXL524316:RXL524340 SHH524316:SHH524340 SRD524316:SRD524340 TAZ524316:TAZ524340 TKV524316:TKV524340 TUR524316:TUR524340 UEN524316:UEN524340 UOJ524316:UOJ524340 UYF524316:UYF524340 VIB524316:VIB524340 VRX524316:VRX524340 WBT524316:WBT524340 WLP524316:WLP524340 WVL524316:WVL524340 D589852:D589876 IZ589852:IZ589876 SV589852:SV589876 ACR589852:ACR589876 AMN589852:AMN589876 AWJ589852:AWJ589876 BGF589852:BGF589876 BQB589852:BQB589876 BZX589852:BZX589876 CJT589852:CJT589876 CTP589852:CTP589876 DDL589852:DDL589876 DNH589852:DNH589876 DXD589852:DXD589876 EGZ589852:EGZ589876 EQV589852:EQV589876 FAR589852:FAR589876 FKN589852:FKN589876 FUJ589852:FUJ589876 GEF589852:GEF589876 GOB589852:GOB589876 GXX589852:GXX589876 HHT589852:HHT589876 HRP589852:HRP589876 IBL589852:IBL589876 ILH589852:ILH589876 IVD589852:IVD589876 JEZ589852:JEZ589876 JOV589852:JOV589876 JYR589852:JYR589876 KIN589852:KIN589876 KSJ589852:KSJ589876 LCF589852:LCF589876 LMB589852:LMB589876 LVX589852:LVX589876 MFT589852:MFT589876 MPP589852:MPP589876 MZL589852:MZL589876 NJH589852:NJH589876 NTD589852:NTD589876 OCZ589852:OCZ589876 OMV589852:OMV589876 OWR589852:OWR589876 PGN589852:PGN589876 PQJ589852:PQJ589876 QAF589852:QAF589876 QKB589852:QKB589876 QTX589852:QTX589876 RDT589852:RDT589876 RNP589852:RNP589876 RXL589852:RXL589876 SHH589852:SHH589876 SRD589852:SRD589876 TAZ589852:TAZ589876 TKV589852:TKV589876 TUR589852:TUR589876 UEN589852:UEN589876 UOJ589852:UOJ589876 UYF589852:UYF589876 VIB589852:VIB589876 VRX589852:VRX589876 WBT589852:WBT589876 WLP589852:WLP589876 WVL589852:WVL589876 D655388:D655412 IZ655388:IZ655412 SV655388:SV655412 ACR655388:ACR655412 AMN655388:AMN655412 AWJ655388:AWJ655412 BGF655388:BGF655412 BQB655388:BQB655412 BZX655388:BZX655412 CJT655388:CJT655412 CTP655388:CTP655412 DDL655388:DDL655412 DNH655388:DNH655412 DXD655388:DXD655412 EGZ655388:EGZ655412 EQV655388:EQV655412 FAR655388:FAR655412 FKN655388:FKN655412 FUJ655388:FUJ655412 GEF655388:GEF655412 GOB655388:GOB655412 GXX655388:GXX655412 HHT655388:HHT655412 HRP655388:HRP655412 IBL655388:IBL655412 ILH655388:ILH655412 IVD655388:IVD655412 JEZ655388:JEZ655412 JOV655388:JOV655412 JYR655388:JYR655412 KIN655388:KIN655412 KSJ655388:KSJ655412 LCF655388:LCF655412 LMB655388:LMB655412 LVX655388:LVX655412 MFT655388:MFT655412 MPP655388:MPP655412 MZL655388:MZL655412 NJH655388:NJH655412 NTD655388:NTD655412 OCZ655388:OCZ655412 OMV655388:OMV655412 OWR655388:OWR655412 PGN655388:PGN655412 PQJ655388:PQJ655412 QAF655388:QAF655412 QKB655388:QKB655412 QTX655388:QTX655412 RDT655388:RDT655412 RNP655388:RNP655412 RXL655388:RXL655412 SHH655388:SHH655412 SRD655388:SRD655412 TAZ655388:TAZ655412 TKV655388:TKV655412 TUR655388:TUR655412 UEN655388:UEN655412 UOJ655388:UOJ655412 UYF655388:UYF655412 VIB655388:VIB655412 VRX655388:VRX655412 WBT655388:WBT655412 WLP655388:WLP655412 WVL655388:WVL655412 D720924:D720948 IZ720924:IZ720948 SV720924:SV720948 ACR720924:ACR720948 AMN720924:AMN720948 AWJ720924:AWJ720948 BGF720924:BGF720948 BQB720924:BQB720948 BZX720924:BZX720948 CJT720924:CJT720948 CTP720924:CTP720948 DDL720924:DDL720948 DNH720924:DNH720948 DXD720924:DXD720948 EGZ720924:EGZ720948 EQV720924:EQV720948 FAR720924:FAR720948 FKN720924:FKN720948 FUJ720924:FUJ720948 GEF720924:GEF720948 GOB720924:GOB720948 GXX720924:GXX720948 HHT720924:HHT720948 HRP720924:HRP720948 IBL720924:IBL720948 ILH720924:ILH720948 IVD720924:IVD720948 JEZ720924:JEZ720948 JOV720924:JOV720948 JYR720924:JYR720948 KIN720924:KIN720948 KSJ720924:KSJ720948 LCF720924:LCF720948 LMB720924:LMB720948 LVX720924:LVX720948 MFT720924:MFT720948 MPP720924:MPP720948 MZL720924:MZL720948 NJH720924:NJH720948 NTD720924:NTD720948 OCZ720924:OCZ720948 OMV720924:OMV720948 OWR720924:OWR720948 PGN720924:PGN720948 PQJ720924:PQJ720948 QAF720924:QAF720948 QKB720924:QKB720948 QTX720924:QTX720948 RDT720924:RDT720948 RNP720924:RNP720948 RXL720924:RXL720948 SHH720924:SHH720948 SRD720924:SRD720948 TAZ720924:TAZ720948 TKV720924:TKV720948 TUR720924:TUR720948 UEN720924:UEN720948 UOJ720924:UOJ720948 UYF720924:UYF720948 VIB720924:VIB720948 VRX720924:VRX720948 WBT720924:WBT720948 WLP720924:WLP720948 WVL720924:WVL720948 D786460:D786484 IZ786460:IZ786484 SV786460:SV786484 ACR786460:ACR786484 AMN786460:AMN786484 AWJ786460:AWJ786484 BGF786460:BGF786484 BQB786460:BQB786484 BZX786460:BZX786484 CJT786460:CJT786484 CTP786460:CTP786484 DDL786460:DDL786484 DNH786460:DNH786484 DXD786460:DXD786484 EGZ786460:EGZ786484 EQV786460:EQV786484 FAR786460:FAR786484 FKN786460:FKN786484 FUJ786460:FUJ786484 GEF786460:GEF786484 GOB786460:GOB786484 GXX786460:GXX786484 HHT786460:HHT786484 HRP786460:HRP786484 IBL786460:IBL786484 ILH786460:ILH786484 IVD786460:IVD786484 JEZ786460:JEZ786484 JOV786460:JOV786484 JYR786460:JYR786484 KIN786460:KIN786484 KSJ786460:KSJ786484 LCF786460:LCF786484 LMB786460:LMB786484 LVX786460:LVX786484 MFT786460:MFT786484 MPP786460:MPP786484 MZL786460:MZL786484 NJH786460:NJH786484 NTD786460:NTD786484 OCZ786460:OCZ786484 OMV786460:OMV786484 OWR786460:OWR786484 PGN786460:PGN786484 PQJ786460:PQJ786484 QAF786460:QAF786484 QKB786460:QKB786484 QTX786460:QTX786484 RDT786460:RDT786484 RNP786460:RNP786484 RXL786460:RXL786484 SHH786460:SHH786484 SRD786460:SRD786484 TAZ786460:TAZ786484 TKV786460:TKV786484 TUR786460:TUR786484 UEN786460:UEN786484 UOJ786460:UOJ786484 UYF786460:UYF786484 VIB786460:VIB786484 VRX786460:VRX786484 WBT786460:WBT786484 WLP786460:WLP786484 WVL786460:WVL786484 D851996:D852020 IZ851996:IZ852020 SV851996:SV852020 ACR851996:ACR852020 AMN851996:AMN852020 AWJ851996:AWJ852020 BGF851996:BGF852020 BQB851996:BQB852020 BZX851996:BZX852020 CJT851996:CJT852020 CTP851996:CTP852020 DDL851996:DDL852020 DNH851996:DNH852020 DXD851996:DXD852020 EGZ851996:EGZ852020 EQV851996:EQV852020 FAR851996:FAR852020 FKN851996:FKN852020 FUJ851996:FUJ852020 GEF851996:GEF852020 GOB851996:GOB852020 GXX851996:GXX852020 HHT851996:HHT852020 HRP851996:HRP852020 IBL851996:IBL852020 ILH851996:ILH852020 IVD851996:IVD852020 JEZ851996:JEZ852020 JOV851996:JOV852020 JYR851996:JYR852020 KIN851996:KIN852020 KSJ851996:KSJ852020 LCF851996:LCF852020 LMB851996:LMB852020 LVX851996:LVX852020 MFT851996:MFT852020 MPP851996:MPP852020 MZL851996:MZL852020 NJH851996:NJH852020 NTD851996:NTD852020 OCZ851996:OCZ852020 OMV851996:OMV852020 OWR851996:OWR852020 PGN851996:PGN852020 PQJ851996:PQJ852020 QAF851996:QAF852020 QKB851996:QKB852020 QTX851996:QTX852020 RDT851996:RDT852020 RNP851996:RNP852020 RXL851996:RXL852020 SHH851996:SHH852020 SRD851996:SRD852020 TAZ851996:TAZ852020 TKV851996:TKV852020 TUR851996:TUR852020 UEN851996:UEN852020 UOJ851996:UOJ852020 UYF851996:UYF852020 VIB851996:VIB852020 VRX851996:VRX852020 WBT851996:WBT852020 WLP851996:WLP852020 WVL851996:WVL852020 D917532:D917556 IZ917532:IZ917556 SV917532:SV917556 ACR917532:ACR917556 AMN917532:AMN917556 AWJ917532:AWJ917556 BGF917532:BGF917556 BQB917532:BQB917556 BZX917532:BZX917556 CJT917532:CJT917556 CTP917532:CTP917556 DDL917532:DDL917556 DNH917532:DNH917556 DXD917532:DXD917556 EGZ917532:EGZ917556 EQV917532:EQV917556 FAR917532:FAR917556 FKN917532:FKN917556 FUJ917532:FUJ917556 GEF917532:GEF917556 GOB917532:GOB917556 GXX917532:GXX917556 HHT917532:HHT917556 HRP917532:HRP917556 IBL917532:IBL917556 ILH917532:ILH917556 IVD917532:IVD917556 JEZ917532:JEZ917556 JOV917532:JOV917556 JYR917532:JYR917556 KIN917532:KIN917556 KSJ917532:KSJ917556 LCF917532:LCF917556 LMB917532:LMB917556 LVX917532:LVX917556 MFT917532:MFT917556 MPP917532:MPP917556 MZL917532:MZL917556 NJH917532:NJH917556 NTD917532:NTD917556 OCZ917532:OCZ917556 OMV917532:OMV917556 OWR917532:OWR917556 PGN917532:PGN917556 PQJ917532:PQJ917556 QAF917532:QAF917556 QKB917532:QKB917556 QTX917532:QTX917556 RDT917532:RDT917556 RNP917532:RNP917556 RXL917532:RXL917556 SHH917532:SHH917556 SRD917532:SRD917556 TAZ917532:TAZ917556 TKV917532:TKV917556 TUR917532:TUR917556 UEN917532:UEN917556 UOJ917532:UOJ917556 UYF917532:UYF917556 VIB917532:VIB917556 VRX917532:VRX917556 WBT917532:WBT917556 WLP917532:WLP917556 WVL917532:WVL917556 D983068:D983092 IZ983068:IZ983092 SV983068:SV983092 ACR983068:ACR983092 AMN983068:AMN983092 AWJ983068:AWJ983092 BGF983068:BGF983092 BQB983068:BQB983092 BZX983068:BZX983092 CJT983068:CJT983092 CTP983068:CTP983092 DDL983068:DDL983092 DNH983068:DNH983092 DXD983068:DXD983092 EGZ983068:EGZ983092 EQV983068:EQV983092 FAR983068:FAR983092 FKN983068:FKN983092 FUJ983068:FUJ983092 GEF983068:GEF983092 GOB983068:GOB983092 GXX983068:GXX983092 HHT983068:HHT983092 HRP983068:HRP983092 IBL983068:IBL983092 ILH983068:ILH983092 IVD983068:IVD983092 JEZ983068:JEZ983092 JOV983068:JOV983092 JYR983068:JYR983092 KIN983068:KIN983092 KSJ983068:KSJ983092 LCF983068:LCF983092 LMB983068:LMB983092 LVX983068:LVX983092 MFT983068:MFT983092 MPP983068:MPP983092 MZL983068:MZL983092 NJH983068:NJH983092 NTD983068:NTD983092 OCZ983068:OCZ983092 OMV983068:OMV983092 OWR983068:OWR983092 PGN983068:PGN983092 PQJ983068:PQJ983092 QAF983068:QAF983092 QKB983068:QKB983092 QTX983068:QTX983092 RDT983068:RDT983092 RNP983068:RNP983092 RXL983068:RXL983092 SHH983068:SHH983092 SRD983068:SRD983092 TAZ983068:TAZ983092 TKV983068:TKV983092 TUR983068:TUR983092 UEN983068:UEN983092 UOJ983068:UOJ983092 UYF983068:UYF983092 VIB983068:VIB983092 VRX983068:VRX983092 WBT983068:WBT983092 WLP983068:WLP983092 WVL983068:WVL983092 WVL983063:WVL98306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formula1>$D$66:$D$400</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28:E49 WLQ983052:WLQ983060 WBU983052:WBU983060 VRY983052:VRY983060 VIC983052:VIC983060 UYG983052:UYG983060 UOK983052:UOK983060 UEO983052:UEO983060 TUS983052:TUS983060 TKW983052:TKW983060 TBA983052:TBA983060 SRE983052:SRE983060 SHI983052:SHI983060 RXM983052:RXM983060 RNQ983052:RNQ983060 RDU983052:RDU983060 QTY983052:QTY983060 QKC983052:QKC983060 QAG983052:QAG983060 PQK983052:PQK983060 PGO983052:PGO983060 OWS983052:OWS983060 OMW983052:OMW983060 ODA983052:ODA983060 NTE983052:NTE983060 NJI983052:NJI983060 MZM983052:MZM983060 MPQ983052:MPQ983060 MFU983052:MFU983060 LVY983052:LVY983060 LMC983052:LMC983060 LCG983052:LCG983060 KSK983052:KSK983060 KIO983052:KIO983060 JYS983052:JYS983060 JOW983052:JOW983060 JFA983052:JFA983060 IVE983052:IVE983060 ILI983052:ILI983060 IBM983052:IBM983060 HRQ983052:HRQ983060 HHU983052:HHU983060 GXY983052:GXY983060 GOC983052:GOC983060 GEG983052:GEG983060 FUK983052:FUK983060 FKO983052:FKO983060 FAS983052:FAS983060 EQW983052:EQW983060 EHA983052:EHA983060 DXE983052:DXE983060 DNI983052:DNI983060 DDM983052:DDM983060 CTQ983052:CTQ983060 CJU983052:CJU983060 BZY983052:BZY983060 BQC983052:BQC983060 BGG983052:BGG983060 AWK983052:AWK983060 AMO983052:AMO983060 ACS983052:ACS983060 SW983052:SW983060 JA983052:JA983060 E983052:E983060 WVM917516:WVM917524 WLQ917516:WLQ917524 WBU917516:WBU917524 VRY917516:VRY917524 VIC917516:VIC917524 UYG917516:UYG917524 UOK917516:UOK917524 UEO917516:UEO917524 TUS917516:TUS917524 TKW917516:TKW917524 TBA917516:TBA917524 SRE917516:SRE917524 SHI917516:SHI917524 RXM917516:RXM917524 RNQ917516:RNQ917524 RDU917516:RDU917524 QTY917516:QTY917524 QKC917516:QKC917524 QAG917516:QAG917524 PQK917516:PQK917524 PGO917516:PGO917524 OWS917516:OWS917524 OMW917516:OMW917524 ODA917516:ODA917524 NTE917516:NTE917524 NJI917516:NJI917524 MZM917516:MZM917524 MPQ917516:MPQ917524 MFU917516:MFU917524 LVY917516:LVY917524 LMC917516:LMC917524 LCG917516:LCG917524 KSK917516:KSK917524 KIO917516:KIO917524 JYS917516:JYS917524 JOW917516:JOW917524 JFA917516:JFA917524 IVE917516:IVE917524 ILI917516:ILI917524 IBM917516:IBM917524 HRQ917516:HRQ917524 HHU917516:HHU917524 GXY917516:GXY917524 GOC917516:GOC917524 GEG917516:GEG917524 FUK917516:FUK917524 FKO917516:FKO917524 FAS917516:FAS917524 EQW917516:EQW917524 EHA917516:EHA917524 DXE917516:DXE917524 DNI917516:DNI917524 DDM917516:DDM917524 CTQ917516:CTQ917524 CJU917516:CJU917524 BZY917516:BZY917524 BQC917516:BQC917524 BGG917516:BGG917524 AWK917516:AWK917524 AMO917516:AMO917524 ACS917516:ACS917524 SW917516:SW917524 JA917516:JA917524 E917516:E917524 WVM851980:WVM851988 WLQ851980:WLQ851988 WBU851980:WBU851988 VRY851980:VRY851988 VIC851980:VIC851988 UYG851980:UYG851988 UOK851980:UOK851988 UEO851980:UEO851988 TUS851980:TUS851988 TKW851980:TKW851988 TBA851980:TBA851988 SRE851980:SRE851988 SHI851980:SHI851988 RXM851980:RXM851988 RNQ851980:RNQ851988 RDU851980:RDU851988 QTY851980:QTY851988 QKC851980:QKC851988 QAG851980:QAG851988 PQK851980:PQK851988 PGO851980:PGO851988 OWS851980:OWS851988 OMW851980:OMW851988 ODA851980:ODA851988 NTE851980:NTE851988 NJI851980:NJI851988 MZM851980:MZM851988 MPQ851980:MPQ851988 MFU851980:MFU851988 LVY851980:LVY851988 LMC851980:LMC851988 LCG851980:LCG851988 KSK851980:KSK851988 KIO851980:KIO851988 JYS851980:JYS851988 JOW851980:JOW851988 JFA851980:JFA851988 IVE851980:IVE851988 ILI851980:ILI851988 IBM851980:IBM851988 HRQ851980:HRQ851988 HHU851980:HHU851988 GXY851980:GXY851988 GOC851980:GOC851988 GEG851980:GEG851988 FUK851980:FUK851988 FKO851980:FKO851988 FAS851980:FAS851988 EQW851980:EQW851988 EHA851980:EHA851988 DXE851980:DXE851988 DNI851980:DNI851988 DDM851980:DDM851988 CTQ851980:CTQ851988 CJU851980:CJU851988 BZY851980:BZY851988 BQC851980:BQC851988 BGG851980:BGG851988 AWK851980:AWK851988 AMO851980:AMO851988 ACS851980:ACS851988 SW851980:SW851988 JA851980:JA851988 E851980:E851988 WVM786444:WVM786452 WLQ786444:WLQ786452 WBU786444:WBU786452 VRY786444:VRY786452 VIC786444:VIC786452 UYG786444:UYG786452 UOK786444:UOK786452 UEO786444:UEO786452 TUS786444:TUS786452 TKW786444:TKW786452 TBA786444:TBA786452 SRE786444:SRE786452 SHI786444:SHI786452 RXM786444:RXM786452 RNQ786444:RNQ786452 RDU786444:RDU786452 QTY786444:QTY786452 QKC786444:QKC786452 QAG786444:QAG786452 PQK786444:PQK786452 PGO786444:PGO786452 OWS786444:OWS786452 OMW786444:OMW786452 ODA786444:ODA786452 NTE786444:NTE786452 NJI786444:NJI786452 MZM786444:MZM786452 MPQ786444:MPQ786452 MFU786444:MFU786452 LVY786444:LVY786452 LMC786444:LMC786452 LCG786444:LCG786452 KSK786444:KSK786452 KIO786444:KIO786452 JYS786444:JYS786452 JOW786444:JOW786452 JFA786444:JFA786452 IVE786444:IVE786452 ILI786444:ILI786452 IBM786444:IBM786452 HRQ786444:HRQ786452 HHU786444:HHU786452 GXY786444:GXY786452 GOC786444:GOC786452 GEG786444:GEG786452 FUK786444:FUK786452 FKO786444:FKO786452 FAS786444:FAS786452 EQW786444:EQW786452 EHA786444:EHA786452 DXE786444:DXE786452 DNI786444:DNI786452 DDM786444:DDM786452 CTQ786444:CTQ786452 CJU786444:CJU786452 BZY786444:BZY786452 BQC786444:BQC786452 BGG786444:BGG786452 AWK786444:AWK786452 AMO786444:AMO786452 ACS786444:ACS786452 SW786444:SW786452 JA786444:JA786452 E786444:E786452 WVM720908:WVM720916 WLQ720908:WLQ720916 WBU720908:WBU720916 VRY720908:VRY720916 VIC720908:VIC720916 UYG720908:UYG720916 UOK720908:UOK720916 UEO720908:UEO720916 TUS720908:TUS720916 TKW720908:TKW720916 TBA720908:TBA720916 SRE720908:SRE720916 SHI720908:SHI720916 RXM720908:RXM720916 RNQ720908:RNQ720916 RDU720908:RDU720916 QTY720908:QTY720916 QKC720908:QKC720916 QAG720908:QAG720916 PQK720908:PQK720916 PGO720908:PGO720916 OWS720908:OWS720916 OMW720908:OMW720916 ODA720908:ODA720916 NTE720908:NTE720916 NJI720908:NJI720916 MZM720908:MZM720916 MPQ720908:MPQ720916 MFU720908:MFU720916 LVY720908:LVY720916 LMC720908:LMC720916 LCG720908:LCG720916 KSK720908:KSK720916 KIO720908:KIO720916 JYS720908:JYS720916 JOW720908:JOW720916 JFA720908:JFA720916 IVE720908:IVE720916 ILI720908:ILI720916 IBM720908:IBM720916 HRQ720908:HRQ720916 HHU720908:HHU720916 GXY720908:GXY720916 GOC720908:GOC720916 GEG720908:GEG720916 FUK720908:FUK720916 FKO720908:FKO720916 FAS720908:FAS720916 EQW720908:EQW720916 EHA720908:EHA720916 DXE720908:DXE720916 DNI720908:DNI720916 DDM720908:DDM720916 CTQ720908:CTQ720916 CJU720908:CJU720916 BZY720908:BZY720916 BQC720908:BQC720916 BGG720908:BGG720916 AWK720908:AWK720916 AMO720908:AMO720916 ACS720908:ACS720916 SW720908:SW720916 JA720908:JA720916 E720908:E720916 WVM655372:WVM655380 WLQ655372:WLQ655380 WBU655372:WBU655380 VRY655372:VRY655380 VIC655372:VIC655380 UYG655372:UYG655380 UOK655372:UOK655380 UEO655372:UEO655380 TUS655372:TUS655380 TKW655372:TKW655380 TBA655372:TBA655380 SRE655372:SRE655380 SHI655372:SHI655380 RXM655372:RXM655380 RNQ655372:RNQ655380 RDU655372:RDU655380 QTY655372:QTY655380 QKC655372:QKC655380 QAG655372:QAG655380 PQK655372:PQK655380 PGO655372:PGO655380 OWS655372:OWS655380 OMW655372:OMW655380 ODA655372:ODA655380 NTE655372:NTE655380 NJI655372:NJI655380 MZM655372:MZM655380 MPQ655372:MPQ655380 MFU655372:MFU655380 LVY655372:LVY655380 LMC655372:LMC655380 LCG655372:LCG655380 KSK655372:KSK655380 KIO655372:KIO655380 JYS655372:JYS655380 JOW655372:JOW655380 JFA655372:JFA655380 IVE655372:IVE655380 ILI655372:ILI655380 IBM655372:IBM655380 HRQ655372:HRQ655380 HHU655372:HHU655380 GXY655372:GXY655380 GOC655372:GOC655380 GEG655372:GEG655380 FUK655372:FUK655380 FKO655372:FKO655380 FAS655372:FAS655380 EQW655372:EQW655380 EHA655372:EHA655380 DXE655372:DXE655380 DNI655372:DNI655380 DDM655372:DDM655380 CTQ655372:CTQ655380 CJU655372:CJU655380 BZY655372:BZY655380 BQC655372:BQC655380 BGG655372:BGG655380 AWK655372:AWK655380 AMO655372:AMO655380 ACS655372:ACS655380 SW655372:SW655380 JA655372:JA655380 E655372:E655380 WVM589836:WVM589844 WLQ589836:WLQ589844 WBU589836:WBU589844 VRY589836:VRY589844 VIC589836:VIC589844 UYG589836:UYG589844 UOK589836:UOK589844 UEO589836:UEO589844 TUS589836:TUS589844 TKW589836:TKW589844 TBA589836:TBA589844 SRE589836:SRE589844 SHI589836:SHI589844 RXM589836:RXM589844 RNQ589836:RNQ589844 RDU589836:RDU589844 QTY589836:QTY589844 QKC589836:QKC589844 QAG589836:QAG589844 PQK589836:PQK589844 PGO589836:PGO589844 OWS589836:OWS589844 OMW589836:OMW589844 ODA589836:ODA589844 NTE589836:NTE589844 NJI589836:NJI589844 MZM589836:MZM589844 MPQ589836:MPQ589844 MFU589836:MFU589844 LVY589836:LVY589844 LMC589836:LMC589844 LCG589836:LCG589844 KSK589836:KSK589844 KIO589836:KIO589844 JYS589836:JYS589844 JOW589836:JOW589844 JFA589836:JFA589844 IVE589836:IVE589844 ILI589836:ILI589844 IBM589836:IBM589844 HRQ589836:HRQ589844 HHU589836:HHU589844 GXY589836:GXY589844 GOC589836:GOC589844 GEG589836:GEG589844 FUK589836:FUK589844 FKO589836:FKO589844 FAS589836:FAS589844 EQW589836:EQW589844 EHA589836:EHA589844 DXE589836:DXE589844 DNI589836:DNI589844 DDM589836:DDM589844 CTQ589836:CTQ589844 CJU589836:CJU589844 BZY589836:BZY589844 BQC589836:BQC589844 BGG589836:BGG589844 AWK589836:AWK589844 AMO589836:AMO589844 ACS589836:ACS589844 SW589836:SW589844 JA589836:JA589844 E589836:E589844 WVM524300:WVM524308 WLQ524300:WLQ524308 WBU524300:WBU524308 VRY524300:VRY524308 VIC524300:VIC524308 UYG524300:UYG524308 UOK524300:UOK524308 UEO524300:UEO524308 TUS524300:TUS524308 TKW524300:TKW524308 TBA524300:TBA524308 SRE524300:SRE524308 SHI524300:SHI524308 RXM524300:RXM524308 RNQ524300:RNQ524308 RDU524300:RDU524308 QTY524300:QTY524308 QKC524300:QKC524308 QAG524300:QAG524308 PQK524300:PQK524308 PGO524300:PGO524308 OWS524300:OWS524308 OMW524300:OMW524308 ODA524300:ODA524308 NTE524300:NTE524308 NJI524300:NJI524308 MZM524300:MZM524308 MPQ524300:MPQ524308 MFU524300:MFU524308 LVY524300:LVY524308 LMC524300:LMC524308 LCG524300:LCG524308 KSK524300:KSK524308 KIO524300:KIO524308 JYS524300:JYS524308 JOW524300:JOW524308 JFA524300:JFA524308 IVE524300:IVE524308 ILI524300:ILI524308 IBM524300:IBM524308 HRQ524300:HRQ524308 HHU524300:HHU524308 GXY524300:GXY524308 GOC524300:GOC524308 GEG524300:GEG524308 FUK524300:FUK524308 FKO524300:FKO524308 FAS524300:FAS524308 EQW524300:EQW524308 EHA524300:EHA524308 DXE524300:DXE524308 DNI524300:DNI524308 DDM524300:DDM524308 CTQ524300:CTQ524308 CJU524300:CJU524308 BZY524300:BZY524308 BQC524300:BQC524308 BGG524300:BGG524308 AWK524300:AWK524308 AMO524300:AMO524308 ACS524300:ACS524308 SW524300:SW524308 JA524300:JA524308 E524300:E524308 WVM458764:WVM458772 WLQ458764:WLQ458772 WBU458764:WBU458772 VRY458764:VRY458772 VIC458764:VIC458772 UYG458764:UYG458772 UOK458764:UOK458772 UEO458764:UEO458772 TUS458764:TUS458772 TKW458764:TKW458772 TBA458764:TBA458772 SRE458764:SRE458772 SHI458764:SHI458772 RXM458764:RXM458772 RNQ458764:RNQ458772 RDU458764:RDU458772 QTY458764:QTY458772 QKC458764:QKC458772 QAG458764:QAG458772 PQK458764:PQK458772 PGO458764:PGO458772 OWS458764:OWS458772 OMW458764:OMW458772 ODA458764:ODA458772 NTE458764:NTE458772 NJI458764:NJI458772 MZM458764:MZM458772 MPQ458764:MPQ458772 MFU458764:MFU458772 LVY458764:LVY458772 LMC458764:LMC458772 LCG458764:LCG458772 KSK458764:KSK458772 KIO458764:KIO458772 JYS458764:JYS458772 JOW458764:JOW458772 JFA458764:JFA458772 IVE458764:IVE458772 ILI458764:ILI458772 IBM458764:IBM458772 HRQ458764:HRQ458772 HHU458764:HHU458772 GXY458764:GXY458772 GOC458764:GOC458772 GEG458764:GEG458772 FUK458764:FUK458772 FKO458764:FKO458772 FAS458764:FAS458772 EQW458764:EQW458772 EHA458764:EHA458772 DXE458764:DXE458772 DNI458764:DNI458772 DDM458764:DDM458772 CTQ458764:CTQ458772 CJU458764:CJU458772 BZY458764:BZY458772 BQC458764:BQC458772 BGG458764:BGG458772 AWK458764:AWK458772 AMO458764:AMO458772 ACS458764:ACS458772 SW458764:SW458772 JA458764:JA458772 E458764:E458772 WVM393228:WVM393236 WLQ393228:WLQ393236 WBU393228:WBU393236 VRY393228:VRY393236 VIC393228:VIC393236 UYG393228:UYG393236 UOK393228:UOK393236 UEO393228:UEO393236 TUS393228:TUS393236 TKW393228:TKW393236 TBA393228:TBA393236 SRE393228:SRE393236 SHI393228:SHI393236 RXM393228:RXM393236 RNQ393228:RNQ393236 RDU393228:RDU393236 QTY393228:QTY393236 QKC393228:QKC393236 QAG393228:QAG393236 PQK393228:PQK393236 PGO393228:PGO393236 OWS393228:OWS393236 OMW393228:OMW393236 ODA393228:ODA393236 NTE393228:NTE393236 NJI393228:NJI393236 MZM393228:MZM393236 MPQ393228:MPQ393236 MFU393228:MFU393236 LVY393228:LVY393236 LMC393228:LMC393236 LCG393228:LCG393236 KSK393228:KSK393236 KIO393228:KIO393236 JYS393228:JYS393236 JOW393228:JOW393236 JFA393228:JFA393236 IVE393228:IVE393236 ILI393228:ILI393236 IBM393228:IBM393236 HRQ393228:HRQ393236 HHU393228:HHU393236 GXY393228:GXY393236 GOC393228:GOC393236 GEG393228:GEG393236 FUK393228:FUK393236 FKO393228:FKO393236 FAS393228:FAS393236 EQW393228:EQW393236 EHA393228:EHA393236 DXE393228:DXE393236 DNI393228:DNI393236 DDM393228:DDM393236 CTQ393228:CTQ393236 CJU393228:CJU393236 BZY393228:BZY393236 BQC393228:BQC393236 BGG393228:BGG393236 AWK393228:AWK393236 AMO393228:AMO393236 ACS393228:ACS393236 SW393228:SW393236 JA393228:JA393236 E393228:E393236 WVM327692:WVM327700 WLQ327692:WLQ327700 WBU327692:WBU327700 VRY327692:VRY327700 VIC327692:VIC327700 UYG327692:UYG327700 UOK327692:UOK327700 UEO327692:UEO327700 TUS327692:TUS327700 TKW327692:TKW327700 TBA327692:TBA327700 SRE327692:SRE327700 SHI327692:SHI327700 RXM327692:RXM327700 RNQ327692:RNQ327700 RDU327692:RDU327700 QTY327692:QTY327700 QKC327692:QKC327700 QAG327692:QAG327700 PQK327692:PQK327700 PGO327692:PGO327700 OWS327692:OWS327700 OMW327692:OMW327700 ODA327692:ODA327700 NTE327692:NTE327700 NJI327692:NJI327700 MZM327692:MZM327700 MPQ327692:MPQ327700 MFU327692:MFU327700 LVY327692:LVY327700 LMC327692:LMC327700 LCG327692:LCG327700 KSK327692:KSK327700 KIO327692:KIO327700 JYS327692:JYS327700 JOW327692:JOW327700 JFA327692:JFA327700 IVE327692:IVE327700 ILI327692:ILI327700 IBM327692:IBM327700 HRQ327692:HRQ327700 HHU327692:HHU327700 GXY327692:GXY327700 GOC327692:GOC327700 GEG327692:GEG327700 FUK327692:FUK327700 FKO327692:FKO327700 FAS327692:FAS327700 EQW327692:EQW327700 EHA327692:EHA327700 DXE327692:DXE327700 DNI327692:DNI327700 DDM327692:DDM327700 CTQ327692:CTQ327700 CJU327692:CJU327700 BZY327692:BZY327700 BQC327692:BQC327700 BGG327692:BGG327700 AWK327692:AWK327700 AMO327692:AMO327700 ACS327692:ACS327700 SW327692:SW327700 JA327692:JA327700 E327692:E327700 WVM262156:WVM262164 WLQ262156:WLQ262164 WBU262156:WBU262164 VRY262156:VRY262164 VIC262156:VIC262164 UYG262156:UYG262164 UOK262156:UOK262164 UEO262156:UEO262164 TUS262156:TUS262164 TKW262156:TKW262164 TBA262156:TBA262164 SRE262156:SRE262164 SHI262156:SHI262164 RXM262156:RXM262164 RNQ262156:RNQ262164 RDU262156:RDU262164 QTY262156:QTY262164 QKC262156:QKC262164 QAG262156:QAG262164 PQK262156:PQK262164 PGO262156:PGO262164 OWS262156:OWS262164 OMW262156:OMW262164 ODA262156:ODA262164 NTE262156:NTE262164 NJI262156:NJI262164 MZM262156:MZM262164 MPQ262156:MPQ262164 MFU262156:MFU262164 LVY262156:LVY262164 LMC262156:LMC262164 LCG262156:LCG262164 KSK262156:KSK262164 KIO262156:KIO262164 JYS262156:JYS262164 JOW262156:JOW262164 JFA262156:JFA262164 IVE262156:IVE262164 ILI262156:ILI262164 IBM262156:IBM262164 HRQ262156:HRQ262164 HHU262156:HHU262164 GXY262156:GXY262164 GOC262156:GOC262164 GEG262156:GEG262164 FUK262156:FUK262164 FKO262156:FKO262164 FAS262156:FAS262164 EQW262156:EQW262164 EHA262156:EHA262164 DXE262156:DXE262164 DNI262156:DNI262164 DDM262156:DDM262164 CTQ262156:CTQ262164 CJU262156:CJU262164 BZY262156:BZY262164 BQC262156:BQC262164 BGG262156:BGG262164 AWK262156:AWK262164 AMO262156:AMO262164 ACS262156:ACS262164 SW262156:SW262164 JA262156:JA262164 E262156:E262164 WVM196620:WVM196628 WLQ196620:WLQ196628 WBU196620:WBU196628 VRY196620:VRY196628 VIC196620:VIC196628 UYG196620:UYG196628 UOK196620:UOK196628 UEO196620:UEO196628 TUS196620:TUS196628 TKW196620:TKW196628 TBA196620:TBA196628 SRE196620:SRE196628 SHI196620:SHI196628 RXM196620:RXM196628 RNQ196620:RNQ196628 RDU196620:RDU196628 QTY196620:QTY196628 QKC196620:QKC196628 QAG196620:QAG196628 PQK196620:PQK196628 PGO196620:PGO196628 OWS196620:OWS196628 OMW196620:OMW196628 ODA196620:ODA196628 NTE196620:NTE196628 NJI196620:NJI196628 MZM196620:MZM196628 MPQ196620:MPQ196628 MFU196620:MFU196628 LVY196620:LVY196628 LMC196620:LMC196628 LCG196620:LCG196628 KSK196620:KSK196628 KIO196620:KIO196628 JYS196620:JYS196628 JOW196620:JOW196628 JFA196620:JFA196628 IVE196620:IVE196628 ILI196620:ILI196628 IBM196620:IBM196628 HRQ196620:HRQ196628 HHU196620:HHU196628 GXY196620:GXY196628 GOC196620:GOC196628 GEG196620:GEG196628 FUK196620:FUK196628 FKO196620:FKO196628 FAS196620:FAS196628 EQW196620:EQW196628 EHA196620:EHA196628 DXE196620:DXE196628 DNI196620:DNI196628 DDM196620:DDM196628 CTQ196620:CTQ196628 CJU196620:CJU196628 BZY196620:BZY196628 BQC196620:BQC196628 BGG196620:BGG196628 AWK196620:AWK196628 AMO196620:AMO196628 ACS196620:ACS196628 SW196620:SW196628 JA196620:JA196628 E196620:E196628 WVM131084:WVM131092 WLQ131084:WLQ131092 WBU131084:WBU131092 VRY131084:VRY131092 VIC131084:VIC131092 UYG131084:UYG131092 UOK131084:UOK131092 UEO131084:UEO131092 TUS131084:TUS131092 TKW131084:TKW131092 TBA131084:TBA131092 SRE131084:SRE131092 SHI131084:SHI131092 RXM131084:RXM131092 RNQ131084:RNQ131092 RDU131084:RDU131092 QTY131084:QTY131092 QKC131084:QKC131092 QAG131084:QAG131092 PQK131084:PQK131092 PGO131084:PGO131092 OWS131084:OWS131092 OMW131084:OMW131092 ODA131084:ODA131092 NTE131084:NTE131092 NJI131084:NJI131092 MZM131084:MZM131092 MPQ131084:MPQ131092 MFU131084:MFU131092 LVY131084:LVY131092 LMC131084:LMC131092 LCG131084:LCG131092 KSK131084:KSK131092 KIO131084:KIO131092 JYS131084:JYS131092 JOW131084:JOW131092 JFA131084:JFA131092 IVE131084:IVE131092 ILI131084:ILI131092 IBM131084:IBM131092 HRQ131084:HRQ131092 HHU131084:HHU131092 GXY131084:GXY131092 GOC131084:GOC131092 GEG131084:GEG131092 FUK131084:FUK131092 FKO131084:FKO131092 FAS131084:FAS131092 EQW131084:EQW131092 EHA131084:EHA131092 DXE131084:DXE131092 DNI131084:DNI131092 DDM131084:DDM131092 CTQ131084:CTQ131092 CJU131084:CJU131092 BZY131084:BZY131092 BQC131084:BQC131092 BGG131084:BGG131092 AWK131084:AWK131092 AMO131084:AMO131092 ACS131084:ACS131092 SW131084:SW131092 JA131084:JA131092 E131084:E131092 WVM65548:WVM65556 WLQ65548:WLQ65556 WBU65548:WBU65556 VRY65548:VRY65556 VIC65548:VIC65556 UYG65548:UYG65556 UOK65548:UOK65556 UEO65548:UEO65556 TUS65548:TUS65556 TKW65548:TKW65556 TBA65548:TBA65556 SRE65548:SRE65556 SHI65548:SHI65556 RXM65548:RXM65556 RNQ65548:RNQ65556 RDU65548:RDU65556 QTY65548:QTY65556 QKC65548:QKC65556 QAG65548:QAG65556 PQK65548:PQK65556 PGO65548:PGO65556 OWS65548:OWS65556 OMW65548:OMW65556 ODA65548:ODA65556 NTE65548:NTE65556 NJI65548:NJI65556 MZM65548:MZM65556 MPQ65548:MPQ65556 MFU65548:MFU65556 LVY65548:LVY65556 LMC65548:LMC65556 LCG65548:LCG65556 KSK65548:KSK65556 KIO65548:KIO65556 JYS65548:JYS65556 JOW65548:JOW65556 JFA65548:JFA65556 IVE65548:IVE65556 ILI65548:ILI65556 IBM65548:IBM65556 HRQ65548:HRQ65556 HHU65548:HHU65556 GXY65548:GXY65556 GOC65548:GOC65556 GEG65548:GEG65556 FUK65548:FUK65556 FKO65548:FKO65556 FAS65548:FAS65556 EQW65548:EQW65556 EHA65548:EHA65556 DXE65548:DXE65556 DNI65548:DNI65556 DDM65548:DDM65556 CTQ65548:CTQ65556 CJU65548:CJU65556 BZY65548:BZY65556 BQC65548:BQC65556 BGG65548:BGG65556 AWK65548:AWK65556 AMO65548:AMO65556 ACS65548:ACS65556 SW65548:SW65556 JA65548:JA65556 E65548:E65556 WVM983052:WVM983060 WVM983047:WVM983049 WLQ983047:WLQ983049 WBU983047:WBU983049 VRY983047:VRY983049 VIC983047:VIC983049 UYG983047:UYG983049 UOK983047:UOK983049 UEO983047:UEO983049 TUS983047:TUS983049 TKW983047:TKW983049 TBA983047:TBA983049 SRE983047:SRE983049 SHI983047:SHI983049 RXM983047:RXM983049 RNQ983047:RNQ983049 RDU983047:RDU983049 QTY983047:QTY983049 QKC983047:QKC983049 QAG983047:QAG983049 PQK983047:PQK983049 PGO983047:PGO983049 OWS983047:OWS983049 OMW983047:OMW983049 ODA983047:ODA983049 NTE983047:NTE983049 NJI983047:NJI983049 MZM983047:MZM983049 MPQ983047:MPQ983049 MFU983047:MFU983049 LVY983047:LVY983049 LMC983047:LMC983049 LCG983047:LCG983049 KSK983047:KSK983049 KIO983047:KIO983049 JYS983047:JYS983049 JOW983047:JOW983049 JFA983047:JFA983049 IVE983047:IVE983049 ILI983047:ILI983049 IBM983047:IBM983049 HRQ983047:HRQ983049 HHU983047:HHU983049 GXY983047:GXY983049 GOC983047:GOC983049 GEG983047:GEG983049 FUK983047:FUK983049 FKO983047:FKO983049 FAS983047:FAS983049 EQW983047:EQW983049 EHA983047:EHA983049 DXE983047:DXE983049 DNI983047:DNI983049 DDM983047:DDM983049 CTQ983047:CTQ983049 CJU983047:CJU983049 BZY983047:BZY983049 BQC983047:BQC983049 BGG983047:BGG983049 AWK983047:AWK983049 AMO983047:AMO983049 ACS983047:ACS983049 SW983047:SW983049 JA983047:JA983049 E983047:E983049 WVM917511:WVM917513 WLQ917511:WLQ917513 WBU917511:WBU917513 VRY917511:VRY917513 VIC917511:VIC917513 UYG917511:UYG917513 UOK917511:UOK917513 UEO917511:UEO917513 TUS917511:TUS917513 TKW917511:TKW917513 TBA917511:TBA917513 SRE917511:SRE917513 SHI917511:SHI917513 RXM917511:RXM917513 RNQ917511:RNQ917513 RDU917511:RDU917513 QTY917511:QTY917513 QKC917511:QKC917513 QAG917511:QAG917513 PQK917511:PQK917513 PGO917511:PGO917513 OWS917511:OWS917513 OMW917511:OMW917513 ODA917511:ODA917513 NTE917511:NTE917513 NJI917511:NJI917513 MZM917511:MZM917513 MPQ917511:MPQ917513 MFU917511:MFU917513 LVY917511:LVY917513 LMC917511:LMC917513 LCG917511:LCG917513 KSK917511:KSK917513 KIO917511:KIO917513 JYS917511:JYS917513 JOW917511:JOW917513 JFA917511:JFA917513 IVE917511:IVE917513 ILI917511:ILI917513 IBM917511:IBM917513 HRQ917511:HRQ917513 HHU917511:HHU917513 GXY917511:GXY917513 GOC917511:GOC917513 GEG917511:GEG917513 FUK917511:FUK917513 FKO917511:FKO917513 FAS917511:FAS917513 EQW917511:EQW917513 EHA917511:EHA917513 DXE917511:DXE917513 DNI917511:DNI917513 DDM917511:DDM917513 CTQ917511:CTQ917513 CJU917511:CJU917513 BZY917511:BZY917513 BQC917511:BQC917513 BGG917511:BGG917513 AWK917511:AWK917513 AMO917511:AMO917513 ACS917511:ACS917513 SW917511:SW917513 JA917511:JA917513 E917511:E917513 WVM851975:WVM851977 WLQ851975:WLQ851977 WBU851975:WBU851977 VRY851975:VRY851977 VIC851975:VIC851977 UYG851975:UYG851977 UOK851975:UOK851977 UEO851975:UEO851977 TUS851975:TUS851977 TKW851975:TKW851977 TBA851975:TBA851977 SRE851975:SRE851977 SHI851975:SHI851977 RXM851975:RXM851977 RNQ851975:RNQ851977 RDU851975:RDU851977 QTY851975:QTY851977 QKC851975:QKC851977 QAG851975:QAG851977 PQK851975:PQK851977 PGO851975:PGO851977 OWS851975:OWS851977 OMW851975:OMW851977 ODA851975:ODA851977 NTE851975:NTE851977 NJI851975:NJI851977 MZM851975:MZM851977 MPQ851975:MPQ851977 MFU851975:MFU851977 LVY851975:LVY851977 LMC851975:LMC851977 LCG851975:LCG851977 KSK851975:KSK851977 KIO851975:KIO851977 JYS851975:JYS851977 JOW851975:JOW851977 JFA851975:JFA851977 IVE851975:IVE851977 ILI851975:ILI851977 IBM851975:IBM851977 HRQ851975:HRQ851977 HHU851975:HHU851977 GXY851975:GXY851977 GOC851975:GOC851977 GEG851975:GEG851977 FUK851975:FUK851977 FKO851975:FKO851977 FAS851975:FAS851977 EQW851975:EQW851977 EHA851975:EHA851977 DXE851975:DXE851977 DNI851975:DNI851977 DDM851975:DDM851977 CTQ851975:CTQ851977 CJU851975:CJU851977 BZY851975:BZY851977 BQC851975:BQC851977 BGG851975:BGG851977 AWK851975:AWK851977 AMO851975:AMO851977 ACS851975:ACS851977 SW851975:SW851977 JA851975:JA851977 E851975:E851977 WVM786439:WVM786441 WLQ786439:WLQ786441 WBU786439:WBU786441 VRY786439:VRY786441 VIC786439:VIC786441 UYG786439:UYG786441 UOK786439:UOK786441 UEO786439:UEO786441 TUS786439:TUS786441 TKW786439:TKW786441 TBA786439:TBA786441 SRE786439:SRE786441 SHI786439:SHI786441 RXM786439:RXM786441 RNQ786439:RNQ786441 RDU786439:RDU786441 QTY786439:QTY786441 QKC786439:QKC786441 QAG786439:QAG786441 PQK786439:PQK786441 PGO786439:PGO786441 OWS786439:OWS786441 OMW786439:OMW786441 ODA786439:ODA786441 NTE786439:NTE786441 NJI786439:NJI786441 MZM786439:MZM786441 MPQ786439:MPQ786441 MFU786439:MFU786441 LVY786439:LVY786441 LMC786439:LMC786441 LCG786439:LCG786441 KSK786439:KSK786441 KIO786439:KIO786441 JYS786439:JYS786441 JOW786439:JOW786441 JFA786439:JFA786441 IVE786439:IVE786441 ILI786439:ILI786441 IBM786439:IBM786441 HRQ786439:HRQ786441 HHU786439:HHU786441 GXY786439:GXY786441 GOC786439:GOC786441 GEG786439:GEG786441 FUK786439:FUK786441 FKO786439:FKO786441 FAS786439:FAS786441 EQW786439:EQW786441 EHA786439:EHA786441 DXE786439:DXE786441 DNI786439:DNI786441 DDM786439:DDM786441 CTQ786439:CTQ786441 CJU786439:CJU786441 BZY786439:BZY786441 BQC786439:BQC786441 BGG786439:BGG786441 AWK786439:AWK786441 AMO786439:AMO786441 ACS786439:ACS786441 SW786439:SW786441 JA786439:JA786441 E786439:E786441 WVM720903:WVM720905 WLQ720903:WLQ720905 WBU720903:WBU720905 VRY720903:VRY720905 VIC720903:VIC720905 UYG720903:UYG720905 UOK720903:UOK720905 UEO720903:UEO720905 TUS720903:TUS720905 TKW720903:TKW720905 TBA720903:TBA720905 SRE720903:SRE720905 SHI720903:SHI720905 RXM720903:RXM720905 RNQ720903:RNQ720905 RDU720903:RDU720905 QTY720903:QTY720905 QKC720903:QKC720905 QAG720903:QAG720905 PQK720903:PQK720905 PGO720903:PGO720905 OWS720903:OWS720905 OMW720903:OMW720905 ODA720903:ODA720905 NTE720903:NTE720905 NJI720903:NJI720905 MZM720903:MZM720905 MPQ720903:MPQ720905 MFU720903:MFU720905 LVY720903:LVY720905 LMC720903:LMC720905 LCG720903:LCG720905 KSK720903:KSK720905 KIO720903:KIO720905 JYS720903:JYS720905 JOW720903:JOW720905 JFA720903:JFA720905 IVE720903:IVE720905 ILI720903:ILI720905 IBM720903:IBM720905 HRQ720903:HRQ720905 HHU720903:HHU720905 GXY720903:GXY720905 GOC720903:GOC720905 GEG720903:GEG720905 FUK720903:FUK720905 FKO720903:FKO720905 FAS720903:FAS720905 EQW720903:EQW720905 EHA720903:EHA720905 DXE720903:DXE720905 DNI720903:DNI720905 DDM720903:DDM720905 CTQ720903:CTQ720905 CJU720903:CJU720905 BZY720903:BZY720905 BQC720903:BQC720905 BGG720903:BGG720905 AWK720903:AWK720905 AMO720903:AMO720905 ACS720903:ACS720905 SW720903:SW720905 JA720903:JA720905 E720903:E720905 WVM655367:WVM655369 WLQ655367:WLQ655369 WBU655367:WBU655369 VRY655367:VRY655369 VIC655367:VIC655369 UYG655367:UYG655369 UOK655367:UOK655369 UEO655367:UEO655369 TUS655367:TUS655369 TKW655367:TKW655369 TBA655367:TBA655369 SRE655367:SRE655369 SHI655367:SHI655369 RXM655367:RXM655369 RNQ655367:RNQ655369 RDU655367:RDU655369 QTY655367:QTY655369 QKC655367:QKC655369 QAG655367:QAG655369 PQK655367:PQK655369 PGO655367:PGO655369 OWS655367:OWS655369 OMW655367:OMW655369 ODA655367:ODA655369 NTE655367:NTE655369 NJI655367:NJI655369 MZM655367:MZM655369 MPQ655367:MPQ655369 MFU655367:MFU655369 LVY655367:LVY655369 LMC655367:LMC655369 LCG655367:LCG655369 KSK655367:KSK655369 KIO655367:KIO655369 JYS655367:JYS655369 JOW655367:JOW655369 JFA655367:JFA655369 IVE655367:IVE655369 ILI655367:ILI655369 IBM655367:IBM655369 HRQ655367:HRQ655369 HHU655367:HHU655369 GXY655367:GXY655369 GOC655367:GOC655369 GEG655367:GEG655369 FUK655367:FUK655369 FKO655367:FKO655369 FAS655367:FAS655369 EQW655367:EQW655369 EHA655367:EHA655369 DXE655367:DXE655369 DNI655367:DNI655369 DDM655367:DDM655369 CTQ655367:CTQ655369 CJU655367:CJU655369 BZY655367:BZY655369 BQC655367:BQC655369 BGG655367:BGG655369 AWK655367:AWK655369 AMO655367:AMO655369 ACS655367:ACS655369 SW655367:SW655369 JA655367:JA655369 E655367:E655369 WVM589831:WVM589833 WLQ589831:WLQ589833 WBU589831:WBU589833 VRY589831:VRY589833 VIC589831:VIC589833 UYG589831:UYG589833 UOK589831:UOK589833 UEO589831:UEO589833 TUS589831:TUS589833 TKW589831:TKW589833 TBA589831:TBA589833 SRE589831:SRE589833 SHI589831:SHI589833 RXM589831:RXM589833 RNQ589831:RNQ589833 RDU589831:RDU589833 QTY589831:QTY589833 QKC589831:QKC589833 QAG589831:QAG589833 PQK589831:PQK589833 PGO589831:PGO589833 OWS589831:OWS589833 OMW589831:OMW589833 ODA589831:ODA589833 NTE589831:NTE589833 NJI589831:NJI589833 MZM589831:MZM589833 MPQ589831:MPQ589833 MFU589831:MFU589833 LVY589831:LVY589833 LMC589831:LMC589833 LCG589831:LCG589833 KSK589831:KSK589833 KIO589831:KIO589833 JYS589831:JYS589833 JOW589831:JOW589833 JFA589831:JFA589833 IVE589831:IVE589833 ILI589831:ILI589833 IBM589831:IBM589833 HRQ589831:HRQ589833 HHU589831:HHU589833 GXY589831:GXY589833 GOC589831:GOC589833 GEG589831:GEG589833 FUK589831:FUK589833 FKO589831:FKO589833 FAS589831:FAS589833 EQW589831:EQW589833 EHA589831:EHA589833 DXE589831:DXE589833 DNI589831:DNI589833 DDM589831:DDM589833 CTQ589831:CTQ589833 CJU589831:CJU589833 BZY589831:BZY589833 BQC589831:BQC589833 BGG589831:BGG589833 AWK589831:AWK589833 AMO589831:AMO589833 ACS589831:ACS589833 SW589831:SW589833 JA589831:JA589833 E589831:E589833 WVM524295:WVM524297 WLQ524295:WLQ524297 WBU524295:WBU524297 VRY524295:VRY524297 VIC524295:VIC524297 UYG524295:UYG524297 UOK524295:UOK524297 UEO524295:UEO524297 TUS524295:TUS524297 TKW524295:TKW524297 TBA524295:TBA524297 SRE524295:SRE524297 SHI524295:SHI524297 RXM524295:RXM524297 RNQ524295:RNQ524297 RDU524295:RDU524297 QTY524295:QTY524297 QKC524295:QKC524297 QAG524295:QAG524297 PQK524295:PQK524297 PGO524295:PGO524297 OWS524295:OWS524297 OMW524295:OMW524297 ODA524295:ODA524297 NTE524295:NTE524297 NJI524295:NJI524297 MZM524295:MZM524297 MPQ524295:MPQ524297 MFU524295:MFU524297 LVY524295:LVY524297 LMC524295:LMC524297 LCG524295:LCG524297 KSK524295:KSK524297 KIO524295:KIO524297 JYS524295:JYS524297 JOW524295:JOW524297 JFA524295:JFA524297 IVE524295:IVE524297 ILI524295:ILI524297 IBM524295:IBM524297 HRQ524295:HRQ524297 HHU524295:HHU524297 GXY524295:GXY524297 GOC524295:GOC524297 GEG524295:GEG524297 FUK524295:FUK524297 FKO524295:FKO524297 FAS524295:FAS524297 EQW524295:EQW524297 EHA524295:EHA524297 DXE524295:DXE524297 DNI524295:DNI524297 DDM524295:DDM524297 CTQ524295:CTQ524297 CJU524295:CJU524297 BZY524295:BZY524297 BQC524295:BQC524297 BGG524295:BGG524297 AWK524295:AWK524297 AMO524295:AMO524297 ACS524295:ACS524297 SW524295:SW524297 JA524295:JA524297 E524295:E524297 WVM458759:WVM458761 WLQ458759:WLQ458761 WBU458759:WBU458761 VRY458759:VRY458761 VIC458759:VIC458761 UYG458759:UYG458761 UOK458759:UOK458761 UEO458759:UEO458761 TUS458759:TUS458761 TKW458759:TKW458761 TBA458759:TBA458761 SRE458759:SRE458761 SHI458759:SHI458761 RXM458759:RXM458761 RNQ458759:RNQ458761 RDU458759:RDU458761 QTY458759:QTY458761 QKC458759:QKC458761 QAG458759:QAG458761 PQK458759:PQK458761 PGO458759:PGO458761 OWS458759:OWS458761 OMW458759:OMW458761 ODA458759:ODA458761 NTE458759:NTE458761 NJI458759:NJI458761 MZM458759:MZM458761 MPQ458759:MPQ458761 MFU458759:MFU458761 LVY458759:LVY458761 LMC458759:LMC458761 LCG458759:LCG458761 KSK458759:KSK458761 KIO458759:KIO458761 JYS458759:JYS458761 JOW458759:JOW458761 JFA458759:JFA458761 IVE458759:IVE458761 ILI458759:ILI458761 IBM458759:IBM458761 HRQ458759:HRQ458761 HHU458759:HHU458761 GXY458759:GXY458761 GOC458759:GOC458761 GEG458759:GEG458761 FUK458759:FUK458761 FKO458759:FKO458761 FAS458759:FAS458761 EQW458759:EQW458761 EHA458759:EHA458761 DXE458759:DXE458761 DNI458759:DNI458761 DDM458759:DDM458761 CTQ458759:CTQ458761 CJU458759:CJU458761 BZY458759:BZY458761 BQC458759:BQC458761 BGG458759:BGG458761 AWK458759:AWK458761 AMO458759:AMO458761 ACS458759:ACS458761 SW458759:SW458761 JA458759:JA458761 E458759:E458761 WVM393223:WVM393225 WLQ393223:WLQ393225 WBU393223:WBU393225 VRY393223:VRY393225 VIC393223:VIC393225 UYG393223:UYG393225 UOK393223:UOK393225 UEO393223:UEO393225 TUS393223:TUS393225 TKW393223:TKW393225 TBA393223:TBA393225 SRE393223:SRE393225 SHI393223:SHI393225 RXM393223:RXM393225 RNQ393223:RNQ393225 RDU393223:RDU393225 QTY393223:QTY393225 QKC393223:QKC393225 QAG393223:QAG393225 PQK393223:PQK393225 PGO393223:PGO393225 OWS393223:OWS393225 OMW393223:OMW393225 ODA393223:ODA393225 NTE393223:NTE393225 NJI393223:NJI393225 MZM393223:MZM393225 MPQ393223:MPQ393225 MFU393223:MFU393225 LVY393223:LVY393225 LMC393223:LMC393225 LCG393223:LCG393225 KSK393223:KSK393225 KIO393223:KIO393225 JYS393223:JYS393225 JOW393223:JOW393225 JFA393223:JFA393225 IVE393223:IVE393225 ILI393223:ILI393225 IBM393223:IBM393225 HRQ393223:HRQ393225 HHU393223:HHU393225 GXY393223:GXY393225 GOC393223:GOC393225 GEG393223:GEG393225 FUK393223:FUK393225 FKO393223:FKO393225 FAS393223:FAS393225 EQW393223:EQW393225 EHA393223:EHA393225 DXE393223:DXE393225 DNI393223:DNI393225 DDM393223:DDM393225 CTQ393223:CTQ393225 CJU393223:CJU393225 BZY393223:BZY393225 BQC393223:BQC393225 BGG393223:BGG393225 AWK393223:AWK393225 AMO393223:AMO393225 ACS393223:ACS393225 SW393223:SW393225 JA393223:JA393225 E393223:E393225 WVM327687:WVM327689 WLQ327687:WLQ327689 WBU327687:WBU327689 VRY327687:VRY327689 VIC327687:VIC327689 UYG327687:UYG327689 UOK327687:UOK327689 UEO327687:UEO327689 TUS327687:TUS327689 TKW327687:TKW327689 TBA327687:TBA327689 SRE327687:SRE327689 SHI327687:SHI327689 RXM327687:RXM327689 RNQ327687:RNQ327689 RDU327687:RDU327689 QTY327687:QTY327689 QKC327687:QKC327689 QAG327687:QAG327689 PQK327687:PQK327689 PGO327687:PGO327689 OWS327687:OWS327689 OMW327687:OMW327689 ODA327687:ODA327689 NTE327687:NTE327689 NJI327687:NJI327689 MZM327687:MZM327689 MPQ327687:MPQ327689 MFU327687:MFU327689 LVY327687:LVY327689 LMC327687:LMC327689 LCG327687:LCG327689 KSK327687:KSK327689 KIO327687:KIO327689 JYS327687:JYS327689 JOW327687:JOW327689 JFA327687:JFA327689 IVE327687:IVE327689 ILI327687:ILI327689 IBM327687:IBM327689 HRQ327687:HRQ327689 HHU327687:HHU327689 GXY327687:GXY327689 GOC327687:GOC327689 GEG327687:GEG327689 FUK327687:FUK327689 FKO327687:FKO327689 FAS327687:FAS327689 EQW327687:EQW327689 EHA327687:EHA327689 DXE327687:DXE327689 DNI327687:DNI327689 DDM327687:DDM327689 CTQ327687:CTQ327689 CJU327687:CJU327689 BZY327687:BZY327689 BQC327687:BQC327689 BGG327687:BGG327689 AWK327687:AWK327689 AMO327687:AMO327689 ACS327687:ACS327689 SW327687:SW327689 JA327687:JA327689 E327687:E327689 WVM262151:WVM262153 WLQ262151:WLQ262153 WBU262151:WBU262153 VRY262151:VRY262153 VIC262151:VIC262153 UYG262151:UYG262153 UOK262151:UOK262153 UEO262151:UEO262153 TUS262151:TUS262153 TKW262151:TKW262153 TBA262151:TBA262153 SRE262151:SRE262153 SHI262151:SHI262153 RXM262151:RXM262153 RNQ262151:RNQ262153 RDU262151:RDU262153 QTY262151:QTY262153 QKC262151:QKC262153 QAG262151:QAG262153 PQK262151:PQK262153 PGO262151:PGO262153 OWS262151:OWS262153 OMW262151:OMW262153 ODA262151:ODA262153 NTE262151:NTE262153 NJI262151:NJI262153 MZM262151:MZM262153 MPQ262151:MPQ262153 MFU262151:MFU262153 LVY262151:LVY262153 LMC262151:LMC262153 LCG262151:LCG262153 KSK262151:KSK262153 KIO262151:KIO262153 JYS262151:JYS262153 JOW262151:JOW262153 JFA262151:JFA262153 IVE262151:IVE262153 ILI262151:ILI262153 IBM262151:IBM262153 HRQ262151:HRQ262153 HHU262151:HHU262153 GXY262151:GXY262153 GOC262151:GOC262153 GEG262151:GEG262153 FUK262151:FUK262153 FKO262151:FKO262153 FAS262151:FAS262153 EQW262151:EQW262153 EHA262151:EHA262153 DXE262151:DXE262153 DNI262151:DNI262153 DDM262151:DDM262153 CTQ262151:CTQ262153 CJU262151:CJU262153 BZY262151:BZY262153 BQC262151:BQC262153 BGG262151:BGG262153 AWK262151:AWK262153 AMO262151:AMO262153 ACS262151:ACS262153 SW262151:SW262153 JA262151:JA262153 E262151:E262153 WVM196615:WVM196617 WLQ196615:WLQ196617 WBU196615:WBU196617 VRY196615:VRY196617 VIC196615:VIC196617 UYG196615:UYG196617 UOK196615:UOK196617 UEO196615:UEO196617 TUS196615:TUS196617 TKW196615:TKW196617 TBA196615:TBA196617 SRE196615:SRE196617 SHI196615:SHI196617 RXM196615:RXM196617 RNQ196615:RNQ196617 RDU196615:RDU196617 QTY196615:QTY196617 QKC196615:QKC196617 QAG196615:QAG196617 PQK196615:PQK196617 PGO196615:PGO196617 OWS196615:OWS196617 OMW196615:OMW196617 ODA196615:ODA196617 NTE196615:NTE196617 NJI196615:NJI196617 MZM196615:MZM196617 MPQ196615:MPQ196617 MFU196615:MFU196617 LVY196615:LVY196617 LMC196615:LMC196617 LCG196615:LCG196617 KSK196615:KSK196617 KIO196615:KIO196617 JYS196615:JYS196617 JOW196615:JOW196617 JFA196615:JFA196617 IVE196615:IVE196617 ILI196615:ILI196617 IBM196615:IBM196617 HRQ196615:HRQ196617 HHU196615:HHU196617 GXY196615:GXY196617 GOC196615:GOC196617 GEG196615:GEG196617 FUK196615:FUK196617 FKO196615:FKO196617 FAS196615:FAS196617 EQW196615:EQW196617 EHA196615:EHA196617 DXE196615:DXE196617 DNI196615:DNI196617 DDM196615:DDM196617 CTQ196615:CTQ196617 CJU196615:CJU196617 BZY196615:BZY196617 BQC196615:BQC196617 BGG196615:BGG196617 AWK196615:AWK196617 AMO196615:AMO196617 ACS196615:ACS196617 SW196615:SW196617 JA196615:JA196617 E196615:E196617 WVM131079:WVM131081 WLQ131079:WLQ131081 WBU131079:WBU131081 VRY131079:VRY131081 VIC131079:VIC131081 UYG131079:UYG131081 UOK131079:UOK131081 UEO131079:UEO131081 TUS131079:TUS131081 TKW131079:TKW131081 TBA131079:TBA131081 SRE131079:SRE131081 SHI131079:SHI131081 RXM131079:RXM131081 RNQ131079:RNQ131081 RDU131079:RDU131081 QTY131079:QTY131081 QKC131079:QKC131081 QAG131079:QAG131081 PQK131079:PQK131081 PGO131079:PGO131081 OWS131079:OWS131081 OMW131079:OMW131081 ODA131079:ODA131081 NTE131079:NTE131081 NJI131079:NJI131081 MZM131079:MZM131081 MPQ131079:MPQ131081 MFU131079:MFU131081 LVY131079:LVY131081 LMC131079:LMC131081 LCG131079:LCG131081 KSK131079:KSK131081 KIO131079:KIO131081 JYS131079:JYS131081 JOW131079:JOW131081 JFA131079:JFA131081 IVE131079:IVE131081 ILI131079:ILI131081 IBM131079:IBM131081 HRQ131079:HRQ131081 HHU131079:HHU131081 GXY131079:GXY131081 GOC131079:GOC131081 GEG131079:GEG131081 FUK131079:FUK131081 FKO131079:FKO131081 FAS131079:FAS131081 EQW131079:EQW131081 EHA131079:EHA131081 DXE131079:DXE131081 DNI131079:DNI131081 DDM131079:DDM131081 CTQ131079:CTQ131081 CJU131079:CJU131081 BZY131079:BZY131081 BQC131079:BQC131081 BGG131079:BGG131081 AWK131079:AWK131081 AMO131079:AMO131081 ACS131079:ACS131081 SW131079:SW131081 JA131079:JA131081 E131079:E131081 WVM65543:WVM65545 WLQ65543:WLQ65545 WBU65543:WBU65545 VRY65543:VRY65545 VIC65543:VIC65545 UYG65543:UYG65545 UOK65543:UOK65545 UEO65543:UEO65545 TUS65543:TUS65545 TKW65543:TKW65545 TBA65543:TBA65545 SRE65543:SRE65545 SHI65543:SHI65545 RXM65543:RXM65545 RNQ65543:RNQ65545 RDU65543:RDU65545 QTY65543:QTY65545 QKC65543:QKC65545 QAG65543:QAG65545 PQK65543:PQK65545 PGO65543:PGO65545 OWS65543:OWS65545 OMW65543:OMW65545 ODA65543:ODA65545 NTE65543:NTE65545 NJI65543:NJI65545 MZM65543:MZM65545 MPQ65543:MPQ65545 MFU65543:MFU65545 LVY65543:LVY65545 LMC65543:LMC65545 LCG65543:LCG65545 KSK65543:KSK65545 KIO65543:KIO65545 JYS65543:JYS65545 JOW65543:JOW65545 JFA65543:JFA65545 IVE65543:IVE65545 ILI65543:ILI65545 IBM65543:IBM65545 HRQ65543:HRQ65545 HHU65543:HHU65545 GXY65543:GXY65545 GOC65543:GOC65545 GEG65543:GEG65545 FUK65543:FUK65545 FKO65543:FKO65545 FAS65543:FAS65545 EQW65543:EQW65545 EHA65543:EHA65545 DXE65543:DXE65545 DNI65543:DNI65545 DDM65543:DDM65545 CTQ65543:CTQ65545 CJU65543:CJU65545 BZY65543:BZY65545 BQC65543:BQC65545 BGG65543:BGG65545 AWK65543:AWK65545 AMO65543:AMO65545 ACS65543:ACS65545 SW65543:SW65545 JA65543:JA65545 E65543:E65545 WVM983063:WVM983092 WLQ983063:WLQ983092 WBU983063:WBU983092 VRY983063:VRY983092 VIC983063:VIC983092 UYG983063:UYG983092 UOK983063:UOK983092 UEO983063:UEO983092 TUS983063:TUS983092 TKW983063:TKW983092 TBA983063:TBA983092 SRE983063:SRE983092 SHI983063:SHI983092 RXM983063:RXM983092 RNQ983063:RNQ983092 RDU983063:RDU983092 QTY983063:QTY983092 QKC983063:QKC983092 QAG983063:QAG983092 PQK983063:PQK983092 PGO983063:PGO983092 OWS983063:OWS983092 OMW983063:OMW983092 ODA983063:ODA983092 NTE983063:NTE983092 NJI983063:NJI983092 MZM983063:MZM983092 MPQ983063:MPQ983092 MFU983063:MFU983092 LVY983063:LVY983092 LMC983063:LMC983092 LCG983063:LCG983092 KSK983063:KSK983092 KIO983063:KIO983092 JYS983063:JYS983092 JOW983063:JOW983092 JFA983063:JFA983092 IVE983063:IVE983092 ILI983063:ILI983092 IBM983063:IBM983092 HRQ983063:HRQ983092 HHU983063:HHU983092 GXY983063:GXY983092 GOC983063:GOC983092 GEG983063:GEG983092 FUK983063:FUK983092 FKO983063:FKO983092 FAS983063:FAS983092 EQW983063:EQW983092 EHA983063:EHA983092 DXE983063:DXE983092 DNI983063:DNI983092 DDM983063:DDM983092 CTQ983063:CTQ983092 CJU983063:CJU983092 BZY983063:BZY983092 BQC983063:BQC983092 BGG983063:BGG983092 AWK983063:AWK983092 AMO983063:AMO983092 ACS983063:ACS983092 SW983063:SW983092 JA983063:JA983092 E983063:E983092 WVM917527:WVM917556 WLQ917527:WLQ917556 WBU917527:WBU917556 VRY917527:VRY917556 VIC917527:VIC917556 UYG917527:UYG917556 UOK917527:UOK917556 UEO917527:UEO917556 TUS917527:TUS917556 TKW917527:TKW917556 TBA917527:TBA917556 SRE917527:SRE917556 SHI917527:SHI917556 RXM917527:RXM917556 RNQ917527:RNQ917556 RDU917527:RDU917556 QTY917527:QTY917556 QKC917527:QKC917556 QAG917527:QAG917556 PQK917527:PQK917556 PGO917527:PGO917556 OWS917527:OWS917556 OMW917527:OMW917556 ODA917527:ODA917556 NTE917527:NTE917556 NJI917527:NJI917556 MZM917527:MZM917556 MPQ917527:MPQ917556 MFU917527:MFU917556 LVY917527:LVY917556 LMC917527:LMC917556 LCG917527:LCG917556 KSK917527:KSK917556 KIO917527:KIO917556 JYS917527:JYS917556 JOW917527:JOW917556 JFA917527:JFA917556 IVE917527:IVE917556 ILI917527:ILI917556 IBM917527:IBM917556 HRQ917527:HRQ917556 HHU917527:HHU917556 GXY917527:GXY917556 GOC917527:GOC917556 GEG917527:GEG917556 FUK917527:FUK917556 FKO917527:FKO917556 FAS917527:FAS917556 EQW917527:EQW917556 EHA917527:EHA917556 DXE917527:DXE917556 DNI917527:DNI917556 DDM917527:DDM917556 CTQ917527:CTQ917556 CJU917527:CJU917556 BZY917527:BZY917556 BQC917527:BQC917556 BGG917527:BGG917556 AWK917527:AWK917556 AMO917527:AMO917556 ACS917527:ACS917556 SW917527:SW917556 JA917527:JA917556 E917527:E917556 WVM851991:WVM852020 WLQ851991:WLQ852020 WBU851991:WBU852020 VRY851991:VRY852020 VIC851991:VIC852020 UYG851991:UYG852020 UOK851991:UOK852020 UEO851991:UEO852020 TUS851991:TUS852020 TKW851991:TKW852020 TBA851991:TBA852020 SRE851991:SRE852020 SHI851991:SHI852020 RXM851991:RXM852020 RNQ851991:RNQ852020 RDU851991:RDU852020 QTY851991:QTY852020 QKC851991:QKC852020 QAG851991:QAG852020 PQK851991:PQK852020 PGO851991:PGO852020 OWS851991:OWS852020 OMW851991:OMW852020 ODA851991:ODA852020 NTE851991:NTE852020 NJI851991:NJI852020 MZM851991:MZM852020 MPQ851991:MPQ852020 MFU851991:MFU852020 LVY851991:LVY852020 LMC851991:LMC852020 LCG851991:LCG852020 KSK851991:KSK852020 KIO851991:KIO852020 JYS851991:JYS852020 JOW851991:JOW852020 JFA851991:JFA852020 IVE851991:IVE852020 ILI851991:ILI852020 IBM851991:IBM852020 HRQ851991:HRQ852020 HHU851991:HHU852020 GXY851991:GXY852020 GOC851991:GOC852020 GEG851991:GEG852020 FUK851991:FUK852020 FKO851991:FKO852020 FAS851991:FAS852020 EQW851991:EQW852020 EHA851991:EHA852020 DXE851991:DXE852020 DNI851991:DNI852020 DDM851991:DDM852020 CTQ851991:CTQ852020 CJU851991:CJU852020 BZY851991:BZY852020 BQC851991:BQC852020 BGG851991:BGG852020 AWK851991:AWK852020 AMO851991:AMO852020 ACS851991:ACS852020 SW851991:SW852020 JA851991:JA852020 E851991:E852020 WVM786455:WVM786484 WLQ786455:WLQ786484 WBU786455:WBU786484 VRY786455:VRY786484 VIC786455:VIC786484 UYG786455:UYG786484 UOK786455:UOK786484 UEO786455:UEO786484 TUS786455:TUS786484 TKW786455:TKW786484 TBA786455:TBA786484 SRE786455:SRE786484 SHI786455:SHI786484 RXM786455:RXM786484 RNQ786455:RNQ786484 RDU786455:RDU786484 QTY786455:QTY786484 QKC786455:QKC786484 QAG786455:QAG786484 PQK786455:PQK786484 PGO786455:PGO786484 OWS786455:OWS786484 OMW786455:OMW786484 ODA786455:ODA786484 NTE786455:NTE786484 NJI786455:NJI786484 MZM786455:MZM786484 MPQ786455:MPQ786484 MFU786455:MFU786484 LVY786455:LVY786484 LMC786455:LMC786484 LCG786455:LCG786484 KSK786455:KSK786484 KIO786455:KIO786484 JYS786455:JYS786484 JOW786455:JOW786484 JFA786455:JFA786484 IVE786455:IVE786484 ILI786455:ILI786484 IBM786455:IBM786484 HRQ786455:HRQ786484 HHU786455:HHU786484 GXY786455:GXY786484 GOC786455:GOC786484 GEG786455:GEG786484 FUK786455:FUK786484 FKO786455:FKO786484 FAS786455:FAS786484 EQW786455:EQW786484 EHA786455:EHA786484 DXE786455:DXE786484 DNI786455:DNI786484 DDM786455:DDM786484 CTQ786455:CTQ786484 CJU786455:CJU786484 BZY786455:BZY786484 BQC786455:BQC786484 BGG786455:BGG786484 AWK786455:AWK786484 AMO786455:AMO786484 ACS786455:ACS786484 SW786455:SW786484 JA786455:JA786484 E786455:E786484 WVM720919:WVM720948 WLQ720919:WLQ720948 WBU720919:WBU720948 VRY720919:VRY720948 VIC720919:VIC720948 UYG720919:UYG720948 UOK720919:UOK720948 UEO720919:UEO720948 TUS720919:TUS720948 TKW720919:TKW720948 TBA720919:TBA720948 SRE720919:SRE720948 SHI720919:SHI720948 RXM720919:RXM720948 RNQ720919:RNQ720948 RDU720919:RDU720948 QTY720919:QTY720948 QKC720919:QKC720948 QAG720919:QAG720948 PQK720919:PQK720948 PGO720919:PGO720948 OWS720919:OWS720948 OMW720919:OMW720948 ODA720919:ODA720948 NTE720919:NTE720948 NJI720919:NJI720948 MZM720919:MZM720948 MPQ720919:MPQ720948 MFU720919:MFU720948 LVY720919:LVY720948 LMC720919:LMC720948 LCG720919:LCG720948 KSK720919:KSK720948 KIO720919:KIO720948 JYS720919:JYS720948 JOW720919:JOW720948 JFA720919:JFA720948 IVE720919:IVE720948 ILI720919:ILI720948 IBM720919:IBM720948 HRQ720919:HRQ720948 HHU720919:HHU720948 GXY720919:GXY720948 GOC720919:GOC720948 GEG720919:GEG720948 FUK720919:FUK720948 FKO720919:FKO720948 FAS720919:FAS720948 EQW720919:EQW720948 EHA720919:EHA720948 DXE720919:DXE720948 DNI720919:DNI720948 DDM720919:DDM720948 CTQ720919:CTQ720948 CJU720919:CJU720948 BZY720919:BZY720948 BQC720919:BQC720948 BGG720919:BGG720948 AWK720919:AWK720948 AMO720919:AMO720948 ACS720919:ACS720948 SW720919:SW720948 JA720919:JA720948 E720919:E720948 WVM655383:WVM655412 WLQ655383:WLQ655412 WBU655383:WBU655412 VRY655383:VRY655412 VIC655383:VIC655412 UYG655383:UYG655412 UOK655383:UOK655412 UEO655383:UEO655412 TUS655383:TUS655412 TKW655383:TKW655412 TBA655383:TBA655412 SRE655383:SRE655412 SHI655383:SHI655412 RXM655383:RXM655412 RNQ655383:RNQ655412 RDU655383:RDU655412 QTY655383:QTY655412 QKC655383:QKC655412 QAG655383:QAG655412 PQK655383:PQK655412 PGO655383:PGO655412 OWS655383:OWS655412 OMW655383:OMW655412 ODA655383:ODA655412 NTE655383:NTE655412 NJI655383:NJI655412 MZM655383:MZM655412 MPQ655383:MPQ655412 MFU655383:MFU655412 LVY655383:LVY655412 LMC655383:LMC655412 LCG655383:LCG655412 KSK655383:KSK655412 KIO655383:KIO655412 JYS655383:JYS655412 JOW655383:JOW655412 JFA655383:JFA655412 IVE655383:IVE655412 ILI655383:ILI655412 IBM655383:IBM655412 HRQ655383:HRQ655412 HHU655383:HHU655412 GXY655383:GXY655412 GOC655383:GOC655412 GEG655383:GEG655412 FUK655383:FUK655412 FKO655383:FKO655412 FAS655383:FAS655412 EQW655383:EQW655412 EHA655383:EHA655412 DXE655383:DXE655412 DNI655383:DNI655412 DDM655383:DDM655412 CTQ655383:CTQ655412 CJU655383:CJU655412 BZY655383:BZY655412 BQC655383:BQC655412 BGG655383:BGG655412 AWK655383:AWK655412 AMO655383:AMO655412 ACS655383:ACS655412 SW655383:SW655412 JA655383:JA655412 E655383:E655412 WVM589847:WVM589876 WLQ589847:WLQ589876 WBU589847:WBU589876 VRY589847:VRY589876 VIC589847:VIC589876 UYG589847:UYG589876 UOK589847:UOK589876 UEO589847:UEO589876 TUS589847:TUS589876 TKW589847:TKW589876 TBA589847:TBA589876 SRE589847:SRE589876 SHI589847:SHI589876 RXM589847:RXM589876 RNQ589847:RNQ589876 RDU589847:RDU589876 QTY589847:QTY589876 QKC589847:QKC589876 QAG589847:QAG589876 PQK589847:PQK589876 PGO589847:PGO589876 OWS589847:OWS589876 OMW589847:OMW589876 ODA589847:ODA589876 NTE589847:NTE589876 NJI589847:NJI589876 MZM589847:MZM589876 MPQ589847:MPQ589876 MFU589847:MFU589876 LVY589847:LVY589876 LMC589847:LMC589876 LCG589847:LCG589876 KSK589847:KSK589876 KIO589847:KIO589876 JYS589847:JYS589876 JOW589847:JOW589876 JFA589847:JFA589876 IVE589847:IVE589876 ILI589847:ILI589876 IBM589847:IBM589876 HRQ589847:HRQ589876 HHU589847:HHU589876 GXY589847:GXY589876 GOC589847:GOC589876 GEG589847:GEG589876 FUK589847:FUK589876 FKO589847:FKO589876 FAS589847:FAS589876 EQW589847:EQW589876 EHA589847:EHA589876 DXE589847:DXE589876 DNI589847:DNI589876 DDM589847:DDM589876 CTQ589847:CTQ589876 CJU589847:CJU589876 BZY589847:BZY589876 BQC589847:BQC589876 BGG589847:BGG589876 AWK589847:AWK589876 AMO589847:AMO589876 ACS589847:ACS589876 SW589847:SW589876 JA589847:JA589876 E589847:E589876 WVM524311:WVM524340 WLQ524311:WLQ524340 WBU524311:WBU524340 VRY524311:VRY524340 VIC524311:VIC524340 UYG524311:UYG524340 UOK524311:UOK524340 UEO524311:UEO524340 TUS524311:TUS524340 TKW524311:TKW524340 TBA524311:TBA524340 SRE524311:SRE524340 SHI524311:SHI524340 RXM524311:RXM524340 RNQ524311:RNQ524340 RDU524311:RDU524340 QTY524311:QTY524340 QKC524311:QKC524340 QAG524311:QAG524340 PQK524311:PQK524340 PGO524311:PGO524340 OWS524311:OWS524340 OMW524311:OMW524340 ODA524311:ODA524340 NTE524311:NTE524340 NJI524311:NJI524340 MZM524311:MZM524340 MPQ524311:MPQ524340 MFU524311:MFU524340 LVY524311:LVY524340 LMC524311:LMC524340 LCG524311:LCG524340 KSK524311:KSK524340 KIO524311:KIO524340 JYS524311:JYS524340 JOW524311:JOW524340 JFA524311:JFA524340 IVE524311:IVE524340 ILI524311:ILI524340 IBM524311:IBM524340 HRQ524311:HRQ524340 HHU524311:HHU524340 GXY524311:GXY524340 GOC524311:GOC524340 GEG524311:GEG524340 FUK524311:FUK524340 FKO524311:FKO524340 FAS524311:FAS524340 EQW524311:EQW524340 EHA524311:EHA524340 DXE524311:DXE524340 DNI524311:DNI524340 DDM524311:DDM524340 CTQ524311:CTQ524340 CJU524311:CJU524340 BZY524311:BZY524340 BQC524311:BQC524340 BGG524311:BGG524340 AWK524311:AWK524340 AMO524311:AMO524340 ACS524311:ACS524340 SW524311:SW524340 JA524311:JA524340 E524311:E524340 WVM458775:WVM458804 WLQ458775:WLQ458804 WBU458775:WBU458804 VRY458775:VRY458804 VIC458775:VIC458804 UYG458775:UYG458804 UOK458775:UOK458804 UEO458775:UEO458804 TUS458775:TUS458804 TKW458775:TKW458804 TBA458775:TBA458804 SRE458775:SRE458804 SHI458775:SHI458804 RXM458775:RXM458804 RNQ458775:RNQ458804 RDU458775:RDU458804 QTY458775:QTY458804 QKC458775:QKC458804 QAG458775:QAG458804 PQK458775:PQK458804 PGO458775:PGO458804 OWS458775:OWS458804 OMW458775:OMW458804 ODA458775:ODA458804 NTE458775:NTE458804 NJI458775:NJI458804 MZM458775:MZM458804 MPQ458775:MPQ458804 MFU458775:MFU458804 LVY458775:LVY458804 LMC458775:LMC458804 LCG458775:LCG458804 KSK458775:KSK458804 KIO458775:KIO458804 JYS458775:JYS458804 JOW458775:JOW458804 JFA458775:JFA458804 IVE458775:IVE458804 ILI458775:ILI458804 IBM458775:IBM458804 HRQ458775:HRQ458804 HHU458775:HHU458804 GXY458775:GXY458804 GOC458775:GOC458804 GEG458775:GEG458804 FUK458775:FUK458804 FKO458775:FKO458804 FAS458775:FAS458804 EQW458775:EQW458804 EHA458775:EHA458804 DXE458775:DXE458804 DNI458775:DNI458804 DDM458775:DDM458804 CTQ458775:CTQ458804 CJU458775:CJU458804 BZY458775:BZY458804 BQC458775:BQC458804 BGG458775:BGG458804 AWK458775:AWK458804 AMO458775:AMO458804 ACS458775:ACS458804 SW458775:SW458804 JA458775:JA458804 E458775:E458804 WVM393239:WVM393268 WLQ393239:WLQ393268 WBU393239:WBU393268 VRY393239:VRY393268 VIC393239:VIC393268 UYG393239:UYG393268 UOK393239:UOK393268 UEO393239:UEO393268 TUS393239:TUS393268 TKW393239:TKW393268 TBA393239:TBA393268 SRE393239:SRE393268 SHI393239:SHI393268 RXM393239:RXM393268 RNQ393239:RNQ393268 RDU393239:RDU393268 QTY393239:QTY393268 QKC393239:QKC393268 QAG393239:QAG393268 PQK393239:PQK393268 PGO393239:PGO393268 OWS393239:OWS393268 OMW393239:OMW393268 ODA393239:ODA393268 NTE393239:NTE393268 NJI393239:NJI393268 MZM393239:MZM393268 MPQ393239:MPQ393268 MFU393239:MFU393268 LVY393239:LVY393268 LMC393239:LMC393268 LCG393239:LCG393268 KSK393239:KSK393268 KIO393239:KIO393268 JYS393239:JYS393268 JOW393239:JOW393268 JFA393239:JFA393268 IVE393239:IVE393268 ILI393239:ILI393268 IBM393239:IBM393268 HRQ393239:HRQ393268 HHU393239:HHU393268 GXY393239:GXY393268 GOC393239:GOC393268 GEG393239:GEG393268 FUK393239:FUK393268 FKO393239:FKO393268 FAS393239:FAS393268 EQW393239:EQW393268 EHA393239:EHA393268 DXE393239:DXE393268 DNI393239:DNI393268 DDM393239:DDM393268 CTQ393239:CTQ393268 CJU393239:CJU393268 BZY393239:BZY393268 BQC393239:BQC393268 BGG393239:BGG393268 AWK393239:AWK393268 AMO393239:AMO393268 ACS393239:ACS393268 SW393239:SW393268 JA393239:JA393268 E393239:E393268 WVM327703:WVM327732 WLQ327703:WLQ327732 WBU327703:WBU327732 VRY327703:VRY327732 VIC327703:VIC327732 UYG327703:UYG327732 UOK327703:UOK327732 UEO327703:UEO327732 TUS327703:TUS327732 TKW327703:TKW327732 TBA327703:TBA327732 SRE327703:SRE327732 SHI327703:SHI327732 RXM327703:RXM327732 RNQ327703:RNQ327732 RDU327703:RDU327732 QTY327703:QTY327732 QKC327703:QKC327732 QAG327703:QAG327732 PQK327703:PQK327732 PGO327703:PGO327732 OWS327703:OWS327732 OMW327703:OMW327732 ODA327703:ODA327732 NTE327703:NTE327732 NJI327703:NJI327732 MZM327703:MZM327732 MPQ327703:MPQ327732 MFU327703:MFU327732 LVY327703:LVY327732 LMC327703:LMC327732 LCG327703:LCG327732 KSK327703:KSK327732 KIO327703:KIO327732 JYS327703:JYS327732 JOW327703:JOW327732 JFA327703:JFA327732 IVE327703:IVE327732 ILI327703:ILI327732 IBM327703:IBM327732 HRQ327703:HRQ327732 HHU327703:HHU327732 GXY327703:GXY327732 GOC327703:GOC327732 GEG327703:GEG327732 FUK327703:FUK327732 FKO327703:FKO327732 FAS327703:FAS327732 EQW327703:EQW327732 EHA327703:EHA327732 DXE327703:DXE327732 DNI327703:DNI327732 DDM327703:DDM327732 CTQ327703:CTQ327732 CJU327703:CJU327732 BZY327703:BZY327732 BQC327703:BQC327732 BGG327703:BGG327732 AWK327703:AWK327732 AMO327703:AMO327732 ACS327703:ACS327732 SW327703:SW327732 JA327703:JA327732 E327703:E327732 WVM262167:WVM262196 WLQ262167:WLQ262196 WBU262167:WBU262196 VRY262167:VRY262196 VIC262167:VIC262196 UYG262167:UYG262196 UOK262167:UOK262196 UEO262167:UEO262196 TUS262167:TUS262196 TKW262167:TKW262196 TBA262167:TBA262196 SRE262167:SRE262196 SHI262167:SHI262196 RXM262167:RXM262196 RNQ262167:RNQ262196 RDU262167:RDU262196 QTY262167:QTY262196 QKC262167:QKC262196 QAG262167:QAG262196 PQK262167:PQK262196 PGO262167:PGO262196 OWS262167:OWS262196 OMW262167:OMW262196 ODA262167:ODA262196 NTE262167:NTE262196 NJI262167:NJI262196 MZM262167:MZM262196 MPQ262167:MPQ262196 MFU262167:MFU262196 LVY262167:LVY262196 LMC262167:LMC262196 LCG262167:LCG262196 KSK262167:KSK262196 KIO262167:KIO262196 JYS262167:JYS262196 JOW262167:JOW262196 JFA262167:JFA262196 IVE262167:IVE262196 ILI262167:ILI262196 IBM262167:IBM262196 HRQ262167:HRQ262196 HHU262167:HHU262196 GXY262167:GXY262196 GOC262167:GOC262196 GEG262167:GEG262196 FUK262167:FUK262196 FKO262167:FKO262196 FAS262167:FAS262196 EQW262167:EQW262196 EHA262167:EHA262196 DXE262167:DXE262196 DNI262167:DNI262196 DDM262167:DDM262196 CTQ262167:CTQ262196 CJU262167:CJU262196 BZY262167:BZY262196 BQC262167:BQC262196 BGG262167:BGG262196 AWK262167:AWK262196 AMO262167:AMO262196 ACS262167:ACS262196 SW262167:SW262196 JA262167:JA262196 E262167:E262196 WVM196631:WVM196660 WLQ196631:WLQ196660 WBU196631:WBU196660 VRY196631:VRY196660 VIC196631:VIC196660 UYG196631:UYG196660 UOK196631:UOK196660 UEO196631:UEO196660 TUS196631:TUS196660 TKW196631:TKW196660 TBA196631:TBA196660 SRE196631:SRE196660 SHI196631:SHI196660 RXM196631:RXM196660 RNQ196631:RNQ196660 RDU196631:RDU196660 QTY196631:QTY196660 QKC196631:QKC196660 QAG196631:QAG196660 PQK196631:PQK196660 PGO196631:PGO196660 OWS196631:OWS196660 OMW196631:OMW196660 ODA196631:ODA196660 NTE196631:NTE196660 NJI196631:NJI196660 MZM196631:MZM196660 MPQ196631:MPQ196660 MFU196631:MFU196660 LVY196631:LVY196660 LMC196631:LMC196660 LCG196631:LCG196660 KSK196631:KSK196660 KIO196631:KIO196660 JYS196631:JYS196660 JOW196631:JOW196660 JFA196631:JFA196660 IVE196631:IVE196660 ILI196631:ILI196660 IBM196631:IBM196660 HRQ196631:HRQ196660 HHU196631:HHU196660 GXY196631:GXY196660 GOC196631:GOC196660 GEG196631:GEG196660 FUK196631:FUK196660 FKO196631:FKO196660 FAS196631:FAS196660 EQW196631:EQW196660 EHA196631:EHA196660 DXE196631:DXE196660 DNI196631:DNI196660 DDM196631:DDM196660 CTQ196631:CTQ196660 CJU196631:CJU196660 BZY196631:BZY196660 BQC196631:BQC196660 BGG196631:BGG196660 AWK196631:AWK196660 AMO196631:AMO196660 ACS196631:ACS196660 SW196631:SW196660 JA196631:JA196660 E196631:E196660 WVM131095:WVM131124 WLQ131095:WLQ131124 WBU131095:WBU131124 VRY131095:VRY131124 VIC131095:VIC131124 UYG131095:UYG131124 UOK131095:UOK131124 UEO131095:UEO131124 TUS131095:TUS131124 TKW131095:TKW131124 TBA131095:TBA131124 SRE131095:SRE131124 SHI131095:SHI131124 RXM131095:RXM131124 RNQ131095:RNQ131124 RDU131095:RDU131124 QTY131095:QTY131124 QKC131095:QKC131124 QAG131095:QAG131124 PQK131095:PQK131124 PGO131095:PGO131124 OWS131095:OWS131124 OMW131095:OMW131124 ODA131095:ODA131124 NTE131095:NTE131124 NJI131095:NJI131124 MZM131095:MZM131124 MPQ131095:MPQ131124 MFU131095:MFU131124 LVY131095:LVY131124 LMC131095:LMC131124 LCG131095:LCG131124 KSK131095:KSK131124 KIO131095:KIO131124 JYS131095:JYS131124 JOW131095:JOW131124 JFA131095:JFA131124 IVE131095:IVE131124 ILI131095:ILI131124 IBM131095:IBM131124 HRQ131095:HRQ131124 HHU131095:HHU131124 GXY131095:GXY131124 GOC131095:GOC131124 GEG131095:GEG131124 FUK131095:FUK131124 FKO131095:FKO131124 FAS131095:FAS131124 EQW131095:EQW131124 EHA131095:EHA131124 DXE131095:DXE131124 DNI131095:DNI131124 DDM131095:DDM131124 CTQ131095:CTQ131124 CJU131095:CJU131124 BZY131095:BZY131124 BQC131095:BQC131124 BGG131095:BGG131124 AWK131095:AWK131124 AMO131095:AMO131124 ACS131095:ACS131124 SW131095:SW131124 JA131095:JA131124 E131095:E131124 WVM65559:WVM65588 WLQ65559:WLQ65588 WBU65559:WBU65588 VRY65559:VRY65588 VIC65559:VIC65588 UYG65559:UYG65588 UOK65559:UOK65588 UEO65559:UEO65588 TUS65559:TUS65588 TKW65559:TKW65588 TBA65559:TBA65588 SRE65559:SRE65588 SHI65559:SHI65588 RXM65559:RXM65588 RNQ65559:RNQ65588 RDU65559:RDU65588 QTY65559:QTY65588 QKC65559:QKC65588 QAG65559:QAG65588 PQK65559:PQK65588 PGO65559:PGO65588 OWS65559:OWS65588 OMW65559:OMW65588 ODA65559:ODA65588 NTE65559:NTE65588 NJI65559:NJI65588 MZM65559:MZM65588 MPQ65559:MPQ65588 MFU65559:MFU65588 LVY65559:LVY65588 LMC65559:LMC65588 LCG65559:LCG65588 KSK65559:KSK65588 KIO65559:KIO65588 JYS65559:JYS65588 JOW65559:JOW65588 JFA65559:JFA65588 IVE65559:IVE65588 ILI65559:ILI65588 IBM65559:IBM65588 HRQ65559:HRQ65588 HHU65559:HHU65588 GXY65559:GXY65588 GOC65559:GOC65588 GEG65559:GEG65588 FUK65559:FUK65588 FKO65559:FKO65588 FAS65559:FAS65588 EQW65559:EQW65588 EHA65559:EHA65588 DXE65559:DXE65588 DNI65559:DNI65588 DDM65559:DDM65588 CTQ65559:CTQ65588 CJU65559:CJU65588 BZY65559:BZY65588 BQC65559:BQC65588 BGG65559:BGG65588 AWK65559:AWK65588 AMO65559:AMO65588 ACS65559:ACS65588 SW65559:SW65588 JA65559:JA65588 E65559:E65588 WVM23:WVM52 WLQ23:WLQ52 WBU23:WBU52 VRY23:VRY52 VIC23:VIC52 UYG23:UYG52 UOK23:UOK52 UEO23:UEO52 TUS23:TUS52 TKW23:TKW52 TBA23:TBA52 SRE23:SRE52 SHI23:SHI52 RXM23:RXM52 RNQ23:RNQ52 RDU23:RDU52 QTY23:QTY52 QKC23:QKC52 QAG23:QAG52 PQK23:PQK52 PGO23:PGO52 OWS23:OWS52 OMW23:OMW52 ODA23:ODA52 NTE23:NTE52 NJI23:NJI52 MZM23:MZM52 MPQ23:MPQ52 MFU23:MFU52 LVY23:LVY52 LMC23:LMC52 LCG23:LCG52 KSK23:KSK52 KIO23:KIO52 JYS23:JYS52 JOW23:JOW52 JFA23:JFA52 IVE23:IVE52 ILI23:ILI52 IBM23:IBM52 HRQ23:HRQ52 HHU23:HHU52 GXY23:GXY52 GOC23:GOC52 GEG23:GEG52 FUK23:FUK52 FKO23:FKO52 FAS23:FAS52 EQW23:EQW52 EHA23:EHA52 DXE23:DXE52 DNI23:DNI52 DDM23:DDM52 CTQ23:CTQ52 CJU23:CJU52 BZY23:BZY52 BQC23:BQC52 BGG23:BGG52 AWK23:AWK52 AMO23:AMO52 ACS23:ACS52 SW23:SW52 JA23:JA52 E9:E11 JA9:JA11 SW9:SW11 ACS9:ACS11 AMO9:AMO11 AWK9:AWK11 BGG9:BGG11 BQC9:BQC11 BZY9:BZY11 CJU9:CJU11 CTQ9:CTQ11 DDM9:DDM11 DNI9:DNI11 DXE9:DXE11 EHA9:EHA11 EQW9:EQW11 FAS9:FAS11 FKO9:FKO11 FUK9:FUK11 GEG9:GEG11 GOC9:GOC11 GXY9:GXY11 HHU9:HHU11 HRQ9:HRQ11 IBM9:IBM11 ILI9:ILI11 IVE9:IVE11 JFA9:JFA11 JOW9:JOW11 JYS9:JYS11 KIO9:KIO11 KSK9:KSK11 LCG9:LCG11 LMC9:LMC11 LVY9:LVY11 MFU9:MFU11 MPQ9:MPQ11 MZM9:MZM11 NJI9:NJI11 NTE9:NTE11 ODA9:ODA11 OMW9:OMW11 OWS9:OWS11 PGO9:PGO11 PQK9:PQK11 QAG9:QAG11 QKC9:QKC11 QTY9:QTY11 RDU9:RDU11 RNQ9:RNQ11 RXM9:RXM11 SHI9:SHI11 SRE9:SRE11 TBA9:TBA11 TKW9:TKW11 TUS9:TUS11 UEO9:UEO11 UOK9:UOK11 UYG9:UYG11 VIC9:VIC11 VRY9:VRY11 WBU9:WBU11 WLQ9:WLQ11 WVM9:WVM11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14:E18">
      <formula1>"1, 2, 3"</formula1>
    </dataValidation>
  </dataValidations>
  <pageMargins left="1" right="0.25" top="1.25" bottom="0.5" header="0.5" footer="0.25"/>
  <pageSetup scale="70" orientation="portrait" r:id="rId1"/>
  <headerFooter scaleWithDoc="0" alignWithMargins="0">
    <oddHeader>&amp;R&amp;"Times New Roman,Regular"PacifiCorp Docket UE-100749
Exhibit No. ___ (MDF-2)
Page &amp;P of &amp;N
Revised 12/6/10</oddHeader>
  </headerFooter>
  <drawing r:id="rId2"/>
</worksheet>
</file>

<file path=xl/worksheets/sheet6.xml><?xml version="1.0" encoding="utf-8"?>
<worksheet xmlns="http://schemas.openxmlformats.org/spreadsheetml/2006/main" xmlns:r="http://schemas.openxmlformats.org/officeDocument/2006/relationships">
  <sheetPr enableFormatConditionsCalculation="0">
    <tabColor indexed="45"/>
    <pageSetUpPr fitToPage="1"/>
  </sheetPr>
  <dimension ref="A1:H85"/>
  <sheetViews>
    <sheetView topLeftCell="A51" workbookViewId="0">
      <selection activeCell="H61" sqref="H61"/>
    </sheetView>
  </sheetViews>
  <sheetFormatPr defaultColWidth="9.140625" defaultRowHeight="12.75"/>
  <cols>
    <col min="1" max="1" width="3.28515625" style="14" customWidth="1"/>
    <col min="2" max="2" width="33" style="14" customWidth="1"/>
    <col min="3" max="3" width="10.85546875" style="105" bestFit="1" customWidth="1"/>
    <col min="4" max="4" width="14.7109375" style="14" customWidth="1"/>
    <col min="5" max="5" width="4.7109375" style="14" customWidth="1"/>
    <col min="6" max="6" width="16" style="14" bestFit="1" customWidth="1"/>
    <col min="7" max="7" width="15.5703125" style="14" bestFit="1" customWidth="1"/>
    <col min="8" max="8" width="20.7109375" style="14" customWidth="1"/>
    <col min="9" max="16384" width="9.140625" style="14"/>
  </cols>
  <sheetData>
    <row r="1" spans="1:8" ht="18.75">
      <c r="A1" s="1"/>
      <c r="B1" s="1594" t="s">
        <v>139</v>
      </c>
      <c r="C1" s="1594"/>
      <c r="D1" s="1594"/>
      <c r="E1" s="62"/>
      <c r="F1" s="62"/>
      <c r="G1" s="10"/>
      <c r="H1" s="10"/>
    </row>
    <row r="2" spans="1:8" ht="18.75">
      <c r="A2" s="1"/>
      <c r="B2" s="1594" t="s">
        <v>142</v>
      </c>
      <c r="C2" s="1594"/>
      <c r="D2" s="1594"/>
      <c r="E2" s="62"/>
      <c r="F2" s="62"/>
      <c r="G2" s="1"/>
      <c r="H2" s="1"/>
    </row>
    <row r="3" spans="1:8" ht="15.75">
      <c r="A3" s="1"/>
      <c r="C3" s="101" t="s">
        <v>161</v>
      </c>
      <c r="D3" s="7" t="s">
        <v>185</v>
      </c>
      <c r="E3" s="1"/>
      <c r="F3" s="1"/>
      <c r="G3" s="1"/>
      <c r="H3" s="1"/>
    </row>
    <row r="4" spans="1:8" ht="15.75">
      <c r="A4" s="1"/>
      <c r="B4" s="3"/>
      <c r="C4" s="102" t="s">
        <v>127</v>
      </c>
      <c r="D4" s="74" t="s">
        <v>216</v>
      </c>
      <c r="E4" s="74"/>
      <c r="F4" s="72"/>
      <c r="G4" s="1"/>
      <c r="H4" s="1"/>
    </row>
    <row r="5" spans="1:8" ht="15.75">
      <c r="A5" s="1"/>
      <c r="B5" s="4"/>
      <c r="C5" s="103"/>
      <c r="D5" s="5"/>
      <c r="E5" s="5"/>
      <c r="F5" s="5"/>
      <c r="G5" s="74"/>
      <c r="H5" s="74"/>
    </row>
    <row r="6" spans="1:8" ht="15.75">
      <c r="A6" s="1">
        <v>1</v>
      </c>
      <c r="B6" s="7" t="s">
        <v>148</v>
      </c>
      <c r="C6" s="102"/>
      <c r="D6" s="59">
        <f>+'staff v company'!D8</f>
        <v>46232662</v>
      </c>
      <c r="E6" s="7"/>
      <c r="F6" s="21"/>
      <c r="G6" s="74"/>
      <c r="H6" s="74"/>
    </row>
    <row r="7" spans="1:8" ht="15.75">
      <c r="A7" s="1">
        <v>2</v>
      </c>
      <c r="B7" s="9" t="s">
        <v>223</v>
      </c>
      <c r="C7" s="96"/>
      <c r="D7" s="20"/>
      <c r="E7" s="74"/>
      <c r="F7" s="21"/>
      <c r="G7" s="1"/>
      <c r="H7" s="1"/>
    </row>
    <row r="8" spans="1:8" ht="15.75">
      <c r="A8" s="1">
        <v>3</v>
      </c>
      <c r="B8" s="16" t="str">
        <f>+'staff v company'!B11</f>
        <v>Temperature Normalization</v>
      </c>
      <c r="C8" s="104">
        <v>3.1</v>
      </c>
      <c r="D8" s="60">
        <f>+'staff v company'!D11</f>
        <v>-4357889.1264999993</v>
      </c>
      <c r="E8" s="74"/>
      <c r="F8" s="21"/>
      <c r="G8" s="1"/>
      <c r="H8" s="1"/>
    </row>
    <row r="9" spans="1:8" ht="15.75">
      <c r="A9" s="1">
        <v>4</v>
      </c>
      <c r="B9" s="16" t="str">
        <f>+'staff v company'!B12</f>
        <v>Revenue Normalizing</v>
      </c>
      <c r="C9" s="104">
        <v>3.2</v>
      </c>
      <c r="D9" s="60">
        <f>+'staff v company'!D12</f>
        <v>-69997.754499993578</v>
      </c>
      <c r="E9" s="74"/>
      <c r="F9" s="21"/>
      <c r="G9" s="1"/>
      <c r="H9" s="1"/>
    </row>
    <row r="10" spans="1:8" ht="15.75">
      <c r="A10" s="1">
        <v>5</v>
      </c>
      <c r="B10" s="16" t="str">
        <f>+'staff v company'!B13</f>
        <v>Effective Price Change</v>
      </c>
      <c r="C10" s="104" t="s">
        <v>819</v>
      </c>
      <c r="D10" s="60">
        <f>+'staff v company'!D13</f>
        <v>8061400.8214999996</v>
      </c>
      <c r="E10" s="74"/>
      <c r="F10" s="21"/>
      <c r="G10" s="1"/>
      <c r="H10" s="1"/>
    </row>
    <row r="11" spans="1:8" ht="15.75">
      <c r="A11" s="1">
        <v>6</v>
      </c>
      <c r="B11" s="16" t="str">
        <f>+'staff v company'!B14</f>
        <v>SO2 Emission Allowances</v>
      </c>
      <c r="C11" s="104" t="s">
        <v>820</v>
      </c>
      <c r="D11" s="60">
        <f>+'staff v company'!D14</f>
        <v>139669.16167038848</v>
      </c>
      <c r="E11" s="74"/>
      <c r="F11" s="21"/>
      <c r="G11" s="1"/>
      <c r="H11" s="1"/>
    </row>
    <row r="12" spans="1:8" ht="15.75">
      <c r="A12" s="1">
        <v>7</v>
      </c>
      <c r="B12" s="16" t="s">
        <v>261</v>
      </c>
      <c r="C12" s="97" t="s">
        <v>577</v>
      </c>
      <c r="D12" s="60">
        <f>'staff v company'!D15</f>
        <v>0</v>
      </c>
      <c r="E12" s="74"/>
      <c r="F12" s="21"/>
      <c r="G12" s="1"/>
      <c r="H12" s="1"/>
    </row>
    <row r="13" spans="1:8" ht="15.75">
      <c r="A13" s="1">
        <v>8</v>
      </c>
      <c r="B13" s="16" t="str">
        <f>+'staff v company'!B16</f>
        <v>Wheeling Revenue</v>
      </c>
      <c r="C13" s="104" t="s">
        <v>821</v>
      </c>
      <c r="D13" s="60">
        <f>+'staff v company'!D16</f>
        <v>60438.146711825888</v>
      </c>
      <c r="E13" s="74"/>
      <c r="F13" s="21"/>
      <c r="G13" s="1"/>
      <c r="H13" s="1"/>
    </row>
    <row r="14" spans="1:8" ht="15.75">
      <c r="A14" s="1">
        <v>9</v>
      </c>
      <c r="B14" s="16" t="str">
        <f>+'staff v company'!B19</f>
        <v>O &amp; M</v>
      </c>
      <c r="C14" s="104"/>
      <c r="D14" s="60"/>
      <c r="E14" s="74"/>
      <c r="F14" s="21"/>
      <c r="G14" s="1"/>
      <c r="H14" s="1"/>
    </row>
    <row r="15" spans="1:8" customFormat="1"/>
    <row r="16" spans="1:8" ht="15.75">
      <c r="A16" s="1">
        <v>10</v>
      </c>
      <c r="B16" s="16" t="str">
        <f>+'staff v company'!B20</f>
        <v>Miscellaneous General Expense</v>
      </c>
      <c r="C16" s="104" t="s">
        <v>585</v>
      </c>
      <c r="D16" s="60">
        <f>+'staff v company'!D20</f>
        <v>28779.523422572864</v>
      </c>
      <c r="E16" s="74"/>
      <c r="F16" s="21"/>
      <c r="G16" s="1"/>
      <c r="H16" s="1"/>
    </row>
    <row r="17" spans="1:8" ht="15.75">
      <c r="A17" s="1">
        <v>11</v>
      </c>
      <c r="B17" s="16" t="str">
        <f>+'staff v company'!B21</f>
        <v>General Wage Increase Annualization</v>
      </c>
      <c r="C17" s="104" t="s">
        <v>589</v>
      </c>
      <c r="D17" s="60">
        <f>+'staff v company'!D21</f>
        <v>-18800.496321399522</v>
      </c>
      <c r="E17" s="74"/>
      <c r="F17" s="21"/>
      <c r="G17" s="1"/>
      <c r="H17" s="1"/>
    </row>
    <row r="18" spans="1:8" ht="15.75">
      <c r="A18" s="1">
        <v>12</v>
      </c>
      <c r="B18" s="16" t="str">
        <f>+'staff v company'!B22</f>
        <v>General Wage Increase - Pro Forma</v>
      </c>
      <c r="C18" s="104" t="s">
        <v>603</v>
      </c>
      <c r="D18" s="60">
        <f>+'staff v company'!D22</f>
        <v>-243031.21101477643</v>
      </c>
      <c r="E18" s="74"/>
      <c r="F18" s="21"/>
      <c r="G18" s="1"/>
      <c r="H18" s="1"/>
    </row>
    <row r="19" spans="1:8" ht="15.75">
      <c r="A19" s="1">
        <v>13</v>
      </c>
      <c r="B19" s="16" t="str">
        <f>+'staff v company'!B23</f>
        <v>Pension Curtailment</v>
      </c>
      <c r="C19" s="104" t="s">
        <v>604</v>
      </c>
      <c r="D19" s="60">
        <f>+'staff v company'!D23</f>
        <v>474857.77158206177</v>
      </c>
      <c r="E19" s="74"/>
      <c r="F19" s="21"/>
      <c r="G19" s="1"/>
      <c r="H19" s="1"/>
    </row>
    <row r="20" spans="1:8" ht="15.75">
      <c r="A20" s="1">
        <v>14</v>
      </c>
      <c r="B20" s="16" t="str">
        <f>+'staff v company'!B24</f>
        <v>Affiliate Management Fee</v>
      </c>
      <c r="C20" s="104" t="s">
        <v>822</v>
      </c>
      <c r="D20" s="60">
        <f>+'staff v company'!D24</f>
        <v>50707.999441277949</v>
      </c>
      <c r="E20" s="74"/>
      <c r="F20" s="21"/>
      <c r="G20" s="1"/>
      <c r="H20" s="1"/>
    </row>
    <row r="21" spans="1:8" ht="15.75">
      <c r="A21" s="1">
        <v>15</v>
      </c>
      <c r="B21" s="16" t="str">
        <f>+'staff v company'!B25</f>
        <v>DSM Removal Adjustment</v>
      </c>
      <c r="C21" s="104" t="s">
        <v>610</v>
      </c>
      <c r="D21" s="60">
        <f>+'staff v company'!D25</f>
        <v>3198894.8030331107</v>
      </c>
      <c r="E21" s="74"/>
      <c r="F21" s="21"/>
      <c r="G21" s="1"/>
      <c r="H21" s="1"/>
    </row>
    <row r="22" spans="1:8" ht="15.75">
      <c r="A22" s="1">
        <v>16</v>
      </c>
      <c r="B22" s="16" t="e">
        <f>+'staff v company'!#REF!</f>
        <v>#REF!</v>
      </c>
      <c r="C22" s="104" t="s">
        <v>614</v>
      </c>
      <c r="D22" s="60">
        <f>+'staff v company'!D26</f>
        <v>127807.58073801303</v>
      </c>
      <c r="E22" s="74"/>
      <c r="F22" s="21"/>
      <c r="G22" s="1"/>
      <c r="H22" s="1"/>
    </row>
    <row r="23" spans="1:8" ht="15.75">
      <c r="A23" s="1">
        <v>17</v>
      </c>
      <c r="B23" s="16" t="str">
        <f>+'staff v company'!B26</f>
        <v>Remove Non-Recurring Entries</v>
      </c>
      <c r="C23" s="104" t="s">
        <v>620</v>
      </c>
      <c r="D23" s="60">
        <f>+'staff v company'!D27</f>
        <v>397117.40025338228</v>
      </c>
      <c r="E23" s="74"/>
      <c r="F23" s="21"/>
      <c r="G23" s="1"/>
      <c r="H23" s="1"/>
    </row>
    <row r="24" spans="1:8" ht="15.75">
      <c r="A24" s="1"/>
      <c r="B24" s="16"/>
      <c r="C24" s="104"/>
      <c r="D24" s="60"/>
      <c r="E24" s="74"/>
      <c r="F24" s="21"/>
      <c r="G24" s="1"/>
      <c r="H24" s="1"/>
    </row>
    <row r="25" spans="1:8" ht="15.75">
      <c r="A25" s="1">
        <v>28</v>
      </c>
      <c r="B25" s="16" t="str">
        <f>+'staff v company'!B29</f>
        <v>POWER COSTS</v>
      </c>
      <c r="C25" s="104"/>
      <c r="D25" s="60"/>
      <c r="E25" s="74"/>
      <c r="F25" s="21"/>
      <c r="G25" s="1"/>
      <c r="H25" s="1"/>
    </row>
    <row r="26" spans="1:8" ht="15.75">
      <c r="A26" s="1">
        <v>29</v>
      </c>
      <c r="B26" s="16" t="str">
        <f>+'staff v company'!B30</f>
        <v>Net Power Costs Restating</v>
      </c>
      <c r="C26" s="104">
        <f>+'staff v company'!C30</f>
        <v>5.0999999999999996</v>
      </c>
      <c r="D26" s="60">
        <f>+'staff v company'!D30</f>
        <v>7150052.5338770747</v>
      </c>
      <c r="E26" s="74"/>
      <c r="F26" s="21"/>
      <c r="G26" s="1"/>
      <c r="H26" s="1"/>
    </row>
    <row r="27" spans="1:8" ht="15.75">
      <c r="A27" s="1">
        <v>30</v>
      </c>
      <c r="B27" s="16" t="str">
        <f>+'staff v company'!B31</f>
        <v>Net Power Costs Pro Forma</v>
      </c>
      <c r="C27" s="104">
        <f>+'staff v company'!C31</f>
        <v>5.2</v>
      </c>
      <c r="D27" s="60">
        <f>+'staff v company'!D31</f>
        <v>-20890049.22598283</v>
      </c>
      <c r="E27" s="74"/>
      <c r="F27" s="21"/>
      <c r="G27" s="1"/>
      <c r="H27" s="1"/>
    </row>
    <row r="28" spans="1:8" ht="15.75">
      <c r="A28" s="1">
        <v>31</v>
      </c>
      <c r="B28" s="16" t="str">
        <f>+'staff v company'!B32</f>
        <v>Electric Lake Settlement</v>
      </c>
      <c r="C28" s="104">
        <f>+'staff v company'!C32</f>
        <v>5.3</v>
      </c>
      <c r="D28" s="60">
        <f>+'staff v company'!D32</f>
        <v>-98983.442339483881</v>
      </c>
      <c r="E28" s="74"/>
      <c r="F28" s="21"/>
      <c r="G28" s="1"/>
      <c r="H28" s="1"/>
    </row>
    <row r="29" spans="1:8" ht="15.75">
      <c r="A29" s="1">
        <v>32</v>
      </c>
      <c r="B29" s="16" t="str">
        <f>+'staff v company'!B33</f>
        <v>BPA Residential Exchange</v>
      </c>
      <c r="C29" s="104">
        <f>+'staff v company'!C33</f>
        <v>5.4</v>
      </c>
      <c r="D29" s="60">
        <f>+'staff v company'!D33</f>
        <v>-5216328.6500000004</v>
      </c>
      <c r="E29" s="74"/>
      <c r="F29" s="21"/>
      <c r="G29" s="1"/>
      <c r="H29" s="1"/>
    </row>
    <row r="30" spans="1:8" ht="15.75">
      <c r="A30" s="1"/>
      <c r="B30" s="8" t="s">
        <v>661</v>
      </c>
      <c r="C30" s="96">
        <v>5.5</v>
      </c>
      <c r="D30" s="60">
        <f>'staff v company'!D34</f>
        <v>766070.08841426589</v>
      </c>
      <c r="E30" s="99"/>
      <c r="F30" s="21"/>
      <c r="G30" s="1"/>
      <c r="H30" s="1"/>
    </row>
    <row r="31" spans="1:8" ht="15.75">
      <c r="A31" s="1"/>
      <c r="B31" s="8" t="s">
        <v>254</v>
      </c>
      <c r="C31" s="96">
        <v>5.6</v>
      </c>
      <c r="D31" s="60">
        <f>'staff v company'!D35</f>
        <v>274986.77108456596</v>
      </c>
      <c r="E31" s="99"/>
      <c r="F31" s="21"/>
      <c r="G31" s="1"/>
      <c r="H31" s="1"/>
    </row>
    <row r="32" spans="1:8" ht="15.75">
      <c r="A32" s="1"/>
      <c r="B32" s="16"/>
      <c r="C32" s="104"/>
      <c r="D32" s="60"/>
      <c r="E32" s="74"/>
      <c r="F32" s="21"/>
      <c r="G32" s="1"/>
      <c r="H32" s="1"/>
    </row>
    <row r="33" spans="1:8" ht="15.75">
      <c r="A33" s="1">
        <v>34</v>
      </c>
      <c r="B33" s="16" t="str">
        <f>+'staff v company'!B37</f>
        <v>DEPRECIATION/AMORTIZATION</v>
      </c>
      <c r="C33" s="104"/>
      <c r="D33" s="60"/>
      <c r="E33" s="74"/>
      <c r="F33" s="21"/>
      <c r="G33" s="1"/>
      <c r="H33" s="1"/>
    </row>
    <row r="34" spans="1:8" ht="15.75">
      <c r="A34" s="1">
        <v>35</v>
      </c>
      <c r="B34" s="16" t="str">
        <f>+'staff v company'!B38</f>
        <v>Hydro Decommissioning</v>
      </c>
      <c r="C34" s="104" t="s">
        <v>664</v>
      </c>
      <c r="D34" s="60">
        <f>+'staff v company'!D38</f>
        <v>0</v>
      </c>
      <c r="E34" s="74"/>
      <c r="F34" s="21"/>
      <c r="G34" s="1"/>
      <c r="H34" s="1"/>
    </row>
    <row r="35" spans="1:8" ht="15.75">
      <c r="A35" s="1">
        <v>37</v>
      </c>
      <c r="B35" s="16"/>
      <c r="C35" s="104"/>
      <c r="D35" s="60"/>
      <c r="E35" s="74"/>
      <c r="F35" s="21"/>
      <c r="G35" s="1"/>
      <c r="H35" s="1"/>
    </row>
    <row r="36" spans="1:8" ht="15.75">
      <c r="A36" s="1">
        <v>38</v>
      </c>
      <c r="B36" s="16" t="str">
        <f>+'staff v company'!B40</f>
        <v>TAX ADJUSTMENTS</v>
      </c>
      <c r="C36" s="104"/>
      <c r="D36" s="60"/>
      <c r="E36" s="74"/>
      <c r="F36" s="21"/>
      <c r="G36" s="1"/>
      <c r="H36" s="1"/>
    </row>
    <row r="37" spans="1:8" ht="15.75">
      <c r="A37" s="1">
        <v>39</v>
      </c>
      <c r="B37" s="16" t="str">
        <f>+'staff v company'!B41</f>
        <v>Interest True Up</v>
      </c>
      <c r="C37" s="104">
        <f>+'staff v company'!C41</f>
        <v>7.1</v>
      </c>
      <c r="D37" s="60">
        <f>+'staff v company'!D41</f>
        <v>-1681988.5170670147</v>
      </c>
      <c r="G37" s="1"/>
      <c r="H37" s="1"/>
    </row>
    <row r="38" spans="1:8" ht="15.75">
      <c r="A38" s="1">
        <v>40</v>
      </c>
      <c r="B38" s="16" t="str">
        <f>+'staff v company'!B42</f>
        <v>Accum DIT Factor Correction</v>
      </c>
      <c r="C38" s="104">
        <f>+'staff v company'!C42</f>
        <v>7.2</v>
      </c>
      <c r="D38" s="60">
        <f>+'staff v company'!D42</f>
        <v>0</v>
      </c>
      <c r="E38" s="74"/>
      <c r="F38" s="21"/>
      <c r="G38" s="1"/>
      <c r="H38" s="1"/>
    </row>
    <row r="39" spans="1:8" ht="15.75">
      <c r="A39" s="1">
        <v>41</v>
      </c>
      <c r="B39" s="16" t="str">
        <f>+'staff v company'!B43</f>
        <v>Renewable Energy Tax Credit</v>
      </c>
      <c r="C39" s="104">
        <f>+'staff v company'!C43</f>
        <v>7.3</v>
      </c>
      <c r="D39" s="60">
        <f>+'staff v company'!D43</f>
        <v>5638736.2665997902</v>
      </c>
      <c r="E39" s="74"/>
      <c r="F39" s="21"/>
      <c r="G39" s="1"/>
      <c r="H39" s="1"/>
    </row>
    <row r="40" spans="1:8" ht="15.75">
      <c r="A40" s="1">
        <v>42</v>
      </c>
      <c r="B40" s="16" t="str">
        <f>+'staff v company'!B44</f>
        <v>Malin Midpoint Adjustment</v>
      </c>
      <c r="C40" s="104">
        <f>+'staff v company'!C44</f>
        <v>7.4</v>
      </c>
      <c r="D40" s="60">
        <f>+'staff v company'!D44</f>
        <v>291666.75803272682</v>
      </c>
      <c r="E40" s="74"/>
      <c r="F40" s="21"/>
      <c r="G40" s="1"/>
      <c r="H40" s="1"/>
    </row>
    <row r="41" spans="1:8" ht="15.75">
      <c r="A41" s="1">
        <v>43</v>
      </c>
      <c r="B41" s="16" t="str">
        <f>+'staff v company'!B45</f>
        <v>WA - FAS 109 Flow-Through</v>
      </c>
      <c r="C41" s="104">
        <f>+'staff v company'!C45</f>
        <v>7.5</v>
      </c>
      <c r="D41" s="60">
        <f>+'staff v company'!D45</f>
        <v>-5532834</v>
      </c>
      <c r="E41" s="74"/>
      <c r="F41" s="21"/>
      <c r="G41" s="1"/>
      <c r="H41" s="1"/>
    </row>
    <row r="42" spans="1:8" ht="15.75">
      <c r="A42" s="1">
        <v>44</v>
      </c>
      <c r="B42" s="16" t="str">
        <f>+'staff v company'!B46</f>
        <v>AFUDC - Equity</v>
      </c>
      <c r="C42" s="104">
        <f>+'staff v company'!C46</f>
        <v>7.6</v>
      </c>
      <c r="D42" s="60">
        <f>+'staff v company'!D46</f>
        <v>75954.622194136726</v>
      </c>
      <c r="E42" s="74"/>
      <c r="F42" s="21"/>
      <c r="G42" s="1"/>
      <c r="H42" s="1"/>
    </row>
    <row r="43" spans="1:8" ht="15.75">
      <c r="A43" s="1">
        <v>45</v>
      </c>
      <c r="B43" s="16" t="e">
        <f>+'staff v company'!#REF!</f>
        <v>#REF!</v>
      </c>
      <c r="C43" s="104">
        <f>+'staff v company'!C47</f>
        <v>7.7</v>
      </c>
      <c r="D43" s="60">
        <f>+'staff v company'!D47</f>
        <v>257639.26941428008</v>
      </c>
      <c r="E43" s="74"/>
      <c r="F43" s="21"/>
      <c r="G43" s="1"/>
      <c r="H43" s="1"/>
    </row>
    <row r="44" spans="1:8" ht="15.75">
      <c r="A44" s="1">
        <v>46</v>
      </c>
      <c r="B44" s="16" t="str">
        <f>+'staff v company'!B48</f>
        <v>Remove Deferred State Tax Expense</v>
      </c>
      <c r="C44" s="104">
        <f>+'staff v company'!C48</f>
        <v>7.8</v>
      </c>
      <c r="D44" s="60">
        <f>+'staff v company'!D48</f>
        <v>2199228</v>
      </c>
      <c r="E44" s="74"/>
      <c r="F44" s="21"/>
      <c r="G44" s="1"/>
      <c r="H44" s="1"/>
    </row>
    <row r="45" spans="1:8" ht="15.75">
      <c r="A45" s="1">
        <v>47</v>
      </c>
      <c r="B45" s="16" t="str">
        <f>+'staff v company'!B49</f>
        <v>Current Year DIT Normalization</v>
      </c>
      <c r="C45" s="104">
        <f>+'staff v company'!C49</f>
        <v>7.9</v>
      </c>
      <c r="D45" s="60">
        <f>+'staff v company'!D49</f>
        <v>323865</v>
      </c>
      <c r="E45" s="74"/>
      <c r="F45" s="21"/>
      <c r="G45" s="1"/>
      <c r="H45" s="1"/>
    </row>
    <row r="46" spans="1:8" ht="15.75">
      <c r="A46" s="1">
        <v>48</v>
      </c>
      <c r="B46" s="16" t="str">
        <f>+'staff v company'!B47</f>
        <v>Public Utility Tax Adj.</v>
      </c>
      <c r="C46" s="104" t="str">
        <f>+'staff v company'!C50</f>
        <v>7.10</v>
      </c>
      <c r="D46" s="60">
        <f>+'staff v company'!D50</f>
        <v>-170464.29080562192</v>
      </c>
      <c r="E46" s="74"/>
      <c r="F46" s="21"/>
      <c r="G46" s="1"/>
      <c r="H46" s="1"/>
    </row>
    <row r="47" spans="1:8" ht="15.75">
      <c r="A47" s="1">
        <v>49</v>
      </c>
      <c r="B47" s="16" t="str">
        <f>+'staff v company'!B51</f>
        <v>Avg Balance for Accum DIT - Property</v>
      </c>
      <c r="C47" s="104">
        <f>+'staff v company'!C51</f>
        <v>7.11</v>
      </c>
      <c r="D47" s="60">
        <f>+'staff v company'!D51</f>
        <v>0</v>
      </c>
      <c r="E47" s="74"/>
      <c r="F47" s="21"/>
      <c r="G47" s="1"/>
      <c r="H47" s="1"/>
    </row>
    <row r="48" spans="1:8" ht="15.75">
      <c r="A48" s="1">
        <v>50</v>
      </c>
      <c r="B48" s="16" t="str">
        <f>+'staff v company'!B52</f>
        <v>WA Low Income Tax Credit</v>
      </c>
      <c r="C48" s="104">
        <f>+'staff v company'!C52</f>
        <v>7.12</v>
      </c>
      <c r="D48" s="60">
        <f>+'staff v company'!D52</f>
        <v>20961.550999999999</v>
      </c>
      <c r="E48" s="74"/>
      <c r="F48" s="21"/>
      <c r="G48" s="1"/>
      <c r="H48" s="1"/>
    </row>
    <row r="49" spans="1:8" ht="15.75">
      <c r="A49" s="1">
        <v>52</v>
      </c>
      <c r="B49" s="16"/>
      <c r="C49" s="104"/>
      <c r="D49" s="60"/>
      <c r="E49" s="74"/>
      <c r="F49" s="21"/>
      <c r="G49" s="1"/>
      <c r="H49" s="1"/>
    </row>
    <row r="50" spans="1:8" ht="15.75">
      <c r="A50" s="1">
        <v>53</v>
      </c>
      <c r="B50" s="16" t="str">
        <f>+'staff v company'!B54</f>
        <v>RATE BASE</v>
      </c>
      <c r="C50" s="104"/>
      <c r="D50" s="60"/>
      <c r="E50" s="74"/>
      <c r="F50" s="21"/>
      <c r="G50" s="1"/>
      <c r="H50" s="1"/>
    </row>
    <row r="51" spans="1:8" ht="15.75">
      <c r="A51" s="1">
        <v>54</v>
      </c>
      <c r="B51" s="16" t="str">
        <f>+'staff v company'!B55</f>
        <v>Cash Working Capital</v>
      </c>
      <c r="C51" s="104">
        <f>+'staff v company'!C55</f>
        <v>8.1</v>
      </c>
      <c r="D51" s="60">
        <f>+'staff v company'!D55</f>
        <v>0</v>
      </c>
      <c r="E51" s="74"/>
      <c r="F51" s="21"/>
      <c r="G51" s="1"/>
      <c r="H51" s="1"/>
    </row>
    <row r="52" spans="1:8" ht="15.75">
      <c r="A52" s="1">
        <v>55</v>
      </c>
      <c r="B52" s="16" t="str">
        <f>+'staff v company'!B56</f>
        <v>Bridger Mine Rate Base Adjustment</v>
      </c>
      <c r="C52" s="104">
        <f>+'staff v company'!C56</f>
        <v>8.1999999999999993</v>
      </c>
      <c r="D52" s="60">
        <f>+'staff v company'!D56</f>
        <v>0</v>
      </c>
      <c r="E52" s="74"/>
      <c r="F52" s="21"/>
      <c r="G52" s="1"/>
      <c r="H52" s="1"/>
    </row>
    <row r="53" spans="1:8" ht="15.75">
      <c r="A53" s="1">
        <v>56</v>
      </c>
      <c r="B53" s="16" t="str">
        <f>+'staff v company'!B57</f>
        <v>Environmental Remediation</v>
      </c>
      <c r="C53" s="104">
        <f>+'staff v company'!C57</f>
        <v>8.3000000000000007</v>
      </c>
      <c r="D53" s="60">
        <f>+'staff v company'!D57</f>
        <v>-37049.96055089141</v>
      </c>
      <c r="E53" s="74"/>
      <c r="F53" s="21"/>
      <c r="G53" s="1"/>
      <c r="H53" s="1"/>
    </row>
    <row r="54" spans="1:8" ht="15.75">
      <c r="A54" s="1">
        <v>57</v>
      </c>
      <c r="B54" s="16" t="str">
        <f>+'staff v company'!B58</f>
        <v>Customer Advances for Construction</v>
      </c>
      <c r="C54" s="104">
        <f>+'staff v company'!C58</f>
        <v>8.4</v>
      </c>
      <c r="D54" s="60">
        <f>+'staff v company'!D58</f>
        <v>0</v>
      </c>
      <c r="E54" s="74"/>
      <c r="F54" s="21"/>
      <c r="G54" s="1"/>
      <c r="H54" s="1"/>
    </row>
    <row r="55" spans="1:8" ht="15.75">
      <c r="A55" s="1">
        <v>58</v>
      </c>
      <c r="B55" s="16" t="e">
        <f>+'staff v company'!#REF!</f>
        <v>#REF!</v>
      </c>
      <c r="C55" s="104">
        <f>+'staff v company'!C59</f>
        <v>8.5</v>
      </c>
      <c r="D55" s="60">
        <f>+'staff v company'!D59</f>
        <v>0</v>
      </c>
      <c r="E55" s="74"/>
      <c r="F55" s="21"/>
      <c r="G55" s="1"/>
      <c r="H55" s="1"/>
    </row>
    <row r="56" spans="1:8" ht="15.75">
      <c r="A56" s="1">
        <v>59</v>
      </c>
      <c r="B56" s="16" t="str">
        <f>+'staff v company'!B59</f>
        <v>Miscellaneous Rate Base Adj. (cont.)</v>
      </c>
      <c r="C56" s="104" t="str">
        <f>+'staff v company'!C60</f>
        <v>8.5.1</v>
      </c>
      <c r="D56" s="60">
        <f>+'staff v company'!D60</f>
        <v>13846.847627968644</v>
      </c>
      <c r="E56" s="74"/>
      <c r="F56" s="21"/>
      <c r="G56" s="1"/>
      <c r="H56" s="1"/>
    </row>
    <row r="57" spans="1:8" ht="15.75">
      <c r="A57" s="1">
        <v>60</v>
      </c>
      <c r="B57" s="16" t="str">
        <f>+'staff v company'!B61</f>
        <v>Removal of Colstrip #4 AFUDC</v>
      </c>
      <c r="C57" s="104">
        <f>+'staff v company'!C61</f>
        <v>8.6</v>
      </c>
      <c r="D57" s="60">
        <f>+'staff v company'!D61</f>
        <v>17990.552800000001</v>
      </c>
      <c r="E57" s="74"/>
      <c r="F57" s="21"/>
      <c r="G57" s="1"/>
      <c r="H57" s="1"/>
    </row>
    <row r="58" spans="1:8" ht="15.75">
      <c r="A58" s="1">
        <v>61</v>
      </c>
      <c r="B58" s="16" t="str">
        <f>+'staff v company'!B62</f>
        <v>Powerdale Hydro Removal</v>
      </c>
      <c r="C58" s="104">
        <f>+'staff v company'!C62</f>
        <v>8.6999999999999993</v>
      </c>
      <c r="D58" s="60">
        <f>+'staff v company'!D62</f>
        <v>109263.84487549827</v>
      </c>
      <c r="E58" s="74"/>
      <c r="F58" s="21"/>
      <c r="G58" s="1"/>
      <c r="H58" s="1"/>
    </row>
    <row r="59" spans="1:8" ht="15.75">
      <c r="A59" s="1">
        <v>62</v>
      </c>
      <c r="B59" s="16" t="str">
        <f>+'staff v company'!B63</f>
        <v>Trojan Unrecovered Plant Adjustment</v>
      </c>
      <c r="C59" s="104">
        <f>+'staff v company'!C63</f>
        <v>8.8000000000000007</v>
      </c>
      <c r="D59" s="60">
        <f>+'staff v company'!D63</f>
        <v>99958.378584749851</v>
      </c>
      <c r="E59" s="74"/>
      <c r="F59" s="21"/>
      <c r="G59" s="1"/>
      <c r="H59" s="1"/>
    </row>
    <row r="60" spans="1:8" ht="15.75">
      <c r="A60" s="1">
        <v>63</v>
      </c>
      <c r="B60" s="16" t="str">
        <f>+'staff v company'!B64</f>
        <v>Customer Service Deposits</v>
      </c>
      <c r="C60" s="104">
        <f>+'staff v company'!C64</f>
        <v>8.9</v>
      </c>
      <c r="D60" s="60">
        <f>+'staff v company'!D64</f>
        <v>-22103.189333333332</v>
      </c>
      <c r="E60" s="74"/>
      <c r="F60" s="21"/>
      <c r="G60" s="1"/>
      <c r="H60" s="1"/>
    </row>
    <row r="61" spans="1:8" ht="15.75">
      <c r="A61" s="1">
        <v>64</v>
      </c>
      <c r="B61" s="16" t="str">
        <f>+'staff v company'!B65</f>
        <v>Chehalis Regulatory Asset - WA</v>
      </c>
      <c r="C61" s="104" t="str">
        <f>+'staff v company'!C65</f>
        <v>8.10</v>
      </c>
      <c r="D61" s="60">
        <f>+'staff v company'!D65</f>
        <v>-1861470</v>
      </c>
      <c r="E61" s="74"/>
      <c r="F61" s="21"/>
      <c r="G61" s="1"/>
      <c r="H61" s="1"/>
    </row>
    <row r="62" spans="1:8" ht="15.75">
      <c r="A62" s="1">
        <v>70</v>
      </c>
      <c r="B62" s="16"/>
      <c r="C62" s="104"/>
      <c r="D62" s="60"/>
      <c r="E62" s="74"/>
      <c r="F62" s="21"/>
      <c r="G62" s="1"/>
      <c r="H62" s="1"/>
    </row>
    <row r="63" spans="1:8" ht="15.75">
      <c r="A63" s="1">
        <v>71</v>
      </c>
      <c r="B63" s="16" t="str">
        <f>+'staff v company'!B68</f>
        <v>PRODUCTION FACTOR</v>
      </c>
      <c r="C63" s="104"/>
      <c r="D63" s="60"/>
      <c r="E63" s="1"/>
      <c r="F63" s="1"/>
      <c r="G63" s="1"/>
      <c r="H63" s="1"/>
    </row>
    <row r="64" spans="1:8" ht="15.75">
      <c r="A64" s="1">
        <v>72</v>
      </c>
      <c r="B64" s="16" t="str">
        <f>+'staff v company'!B69</f>
        <v>Production Factor Adjustment</v>
      </c>
      <c r="C64" s="104" t="str">
        <f>+'staff v company'!C69</f>
        <v>9.1</v>
      </c>
      <c r="D64" s="60">
        <f>+'staff v company'!D69</f>
        <v>50605.556241104212</v>
      </c>
      <c r="E64" s="1"/>
      <c r="F64" s="11"/>
      <c r="G64" s="1"/>
      <c r="H64" s="1"/>
    </row>
    <row r="65" spans="1:8" ht="15.75">
      <c r="A65" s="1">
        <v>73</v>
      </c>
      <c r="B65" s="16" t="str">
        <f>+'staff v company'!B70</f>
        <v>Production Factor Adjustment (cont.)</v>
      </c>
      <c r="C65" s="104" t="str">
        <f>+'staff v company'!C70</f>
        <v>9.1.1</v>
      </c>
      <c r="D65" s="60">
        <f>+'staff v company'!D70</f>
        <v>150937.49637201132</v>
      </c>
      <c r="E65" s="1"/>
      <c r="F65" s="1"/>
      <c r="G65" s="1"/>
      <c r="H65" s="1"/>
    </row>
    <row r="66" spans="1:8" ht="15.75">
      <c r="A66" s="1">
        <v>74</v>
      </c>
      <c r="B66" s="16" t="str">
        <f>+'staff v company'!B71</f>
        <v>Total</v>
      </c>
      <c r="C66" s="104"/>
      <c r="D66" s="60">
        <f>+'staff v company'!D71</f>
        <v>36611491.152555466</v>
      </c>
      <c r="G66" s="1"/>
      <c r="H66" s="1"/>
    </row>
    <row r="67" spans="1:8" ht="15.75">
      <c r="A67" s="1">
        <v>75</v>
      </c>
      <c r="B67" s="16"/>
      <c r="C67" s="104"/>
      <c r="D67" s="60"/>
      <c r="E67" s="1"/>
      <c r="F67" s="18"/>
      <c r="G67" s="1"/>
      <c r="H67" s="1"/>
    </row>
    <row r="68" spans="1:8" ht="15.75">
      <c r="A68" s="1">
        <v>76</v>
      </c>
      <c r="B68" s="16"/>
      <c r="C68" s="104"/>
      <c r="D68" s="60"/>
      <c r="E68" s="1"/>
      <c r="F68" s="18"/>
      <c r="G68" s="1"/>
      <c r="H68" s="1"/>
    </row>
    <row r="69" spans="1:8" ht="15.75">
      <c r="A69" s="1">
        <v>77</v>
      </c>
      <c r="B69" s="16"/>
      <c r="C69" s="104"/>
      <c r="D69" s="60"/>
      <c r="E69" s="1"/>
      <c r="F69" s="21"/>
      <c r="G69" s="1"/>
      <c r="H69" s="1"/>
    </row>
    <row r="70" spans="1:8" ht="15.75">
      <c r="A70" s="1">
        <v>78</v>
      </c>
      <c r="B70" s="16"/>
      <c r="C70" s="104"/>
      <c r="D70" s="60"/>
      <c r="E70" s="1"/>
      <c r="F70" s="21"/>
      <c r="G70" s="1"/>
      <c r="H70" s="1"/>
    </row>
    <row r="71" spans="1:8" ht="15.75">
      <c r="A71" s="1">
        <v>79</v>
      </c>
      <c r="B71" s="16"/>
      <c r="C71" s="104"/>
      <c r="D71" s="60"/>
      <c r="E71" s="74"/>
      <c r="F71" s="72"/>
      <c r="G71" s="1"/>
      <c r="H71" s="1"/>
    </row>
    <row r="72" spans="1:8" ht="15.75">
      <c r="A72" s="1">
        <v>80</v>
      </c>
      <c r="B72" s="16"/>
      <c r="C72" s="104"/>
      <c r="D72" s="60"/>
      <c r="E72" s="5"/>
      <c r="F72" s="5"/>
      <c r="G72" s="1"/>
      <c r="H72" s="1"/>
    </row>
    <row r="73" spans="1:8" ht="15.75">
      <c r="A73" s="1">
        <v>81</v>
      </c>
      <c r="B73" s="16"/>
      <c r="C73" s="104"/>
      <c r="D73" s="60"/>
      <c r="E73" s="1"/>
      <c r="F73" s="21"/>
      <c r="G73" s="1"/>
      <c r="H73" s="1"/>
    </row>
    <row r="74" spans="1:8" ht="18">
      <c r="A74" s="1">
        <v>82</v>
      </c>
      <c r="B74" s="16"/>
      <c r="C74" s="104"/>
      <c r="D74" s="60"/>
      <c r="E74" s="1"/>
      <c r="F74" s="33"/>
      <c r="G74" s="1"/>
      <c r="H74" s="1"/>
    </row>
    <row r="75" spans="1:8" ht="15.75">
      <c r="A75" s="1">
        <v>83</v>
      </c>
      <c r="B75" s="16"/>
      <c r="C75" s="104"/>
      <c r="D75" s="60"/>
      <c r="E75" s="1"/>
      <c r="F75" s="21"/>
      <c r="G75" s="1"/>
      <c r="H75" s="1"/>
    </row>
    <row r="76" spans="1:8" ht="15.75">
      <c r="A76" s="1">
        <v>84</v>
      </c>
      <c r="B76" s="1"/>
      <c r="C76" s="101"/>
      <c r="D76" s="11"/>
      <c r="E76" s="1"/>
      <c r="F76" s="12"/>
      <c r="G76" s="1"/>
      <c r="H76" s="1"/>
    </row>
    <row r="77" spans="1:8" ht="15.75">
      <c r="A77" s="1">
        <v>85</v>
      </c>
      <c r="B77" s="1"/>
      <c r="C77" s="101"/>
      <c r="D77" s="11"/>
      <c r="E77" s="1"/>
      <c r="F77" s="11"/>
      <c r="G77" s="1"/>
      <c r="H77" s="1"/>
    </row>
    <row r="78" spans="1:8" ht="18">
      <c r="A78" s="1">
        <v>86</v>
      </c>
      <c r="B78" s="1"/>
      <c r="C78" s="101"/>
      <c r="D78" s="11"/>
      <c r="E78" s="1"/>
      <c r="F78" s="32"/>
      <c r="G78" s="1"/>
      <c r="H78" s="1"/>
    </row>
    <row r="79" spans="1:8" ht="15.75">
      <c r="A79" s="1">
        <v>87</v>
      </c>
      <c r="B79" s="1"/>
      <c r="C79" s="101"/>
      <c r="D79" s="11"/>
      <c r="E79" s="1"/>
      <c r="F79" s="11"/>
      <c r="G79" s="1"/>
      <c r="H79" s="1"/>
    </row>
    <row r="80" spans="1:8" ht="15.75">
      <c r="A80" s="1">
        <v>88</v>
      </c>
      <c r="B80" s="1"/>
      <c r="C80" s="101"/>
      <c r="D80" s="11"/>
      <c r="E80" s="1"/>
      <c r="F80" s="11"/>
      <c r="G80" s="1"/>
      <c r="H80" s="1"/>
    </row>
    <row r="81" spans="1:8" ht="15.75">
      <c r="A81" s="1"/>
      <c r="E81" s="1"/>
      <c r="F81" s="1"/>
      <c r="G81" s="1"/>
      <c r="H81" s="1"/>
    </row>
    <row r="82" spans="1:8" ht="15.75">
      <c r="A82" s="1"/>
      <c r="E82" s="1"/>
      <c r="F82" s="1"/>
      <c r="G82" s="1"/>
      <c r="H82" s="1"/>
    </row>
    <row r="83" spans="1:8" ht="15.75">
      <c r="A83" s="1"/>
      <c r="E83" s="1"/>
      <c r="F83" s="1"/>
      <c r="G83" s="1"/>
      <c r="H83" s="1"/>
    </row>
    <row r="84" spans="1:8" ht="15.75">
      <c r="A84" s="1"/>
      <c r="E84" s="1"/>
      <c r="F84" s="1"/>
      <c r="G84" s="1"/>
      <c r="H84" s="1"/>
    </row>
    <row r="85" spans="1:8" ht="15.75">
      <c r="A85" s="1"/>
      <c r="E85" s="1"/>
      <c r="F85" s="1"/>
      <c r="G85" s="1"/>
      <c r="H85" s="1"/>
    </row>
  </sheetData>
  <mergeCells count="2">
    <mergeCell ref="B1:D1"/>
    <mergeCell ref="B2:D2"/>
  </mergeCells>
  <phoneticPr fontId="3" type="noConversion"/>
  <printOptions horizontalCentered="1"/>
  <pageMargins left="1.5" right="0.75" top="1" bottom="1" header="0.5" footer="0.25"/>
  <pageSetup scale="60" orientation="portrait" r:id="rId1"/>
  <headerFooter alignWithMargins="0">
    <oddHeader>&amp;R&amp;"Times New Roman,Regular"PacifiCorp Docket UE-061546
Exhibit ___ (TES-2)</oddHeader>
    <oddFooter>&amp;R&amp;"Times New Roman,Regular"Page &amp;P of &amp;N</oddFooter>
  </headerFooter>
</worksheet>
</file>

<file path=xl/worksheets/sheet60.xml><?xml version="1.0" encoding="utf-8"?>
<worksheet xmlns="http://schemas.openxmlformats.org/spreadsheetml/2006/main" xmlns:r="http://schemas.openxmlformats.org/officeDocument/2006/relationships">
  <dimension ref="B1:K398"/>
  <sheetViews>
    <sheetView tabSelected="1" zoomScaleNormal="100" workbookViewId="0">
      <selection activeCell="I6" sqref="I6"/>
    </sheetView>
  </sheetViews>
  <sheetFormatPr defaultColWidth="10" defaultRowHeight="12.75"/>
  <cols>
    <col min="1" max="1" width="2.5703125" style="110" customWidth="1"/>
    <col min="2" max="2" width="36" style="110" customWidth="1"/>
    <col min="3" max="3" width="27.85546875" style="110" customWidth="1"/>
    <col min="4" max="4" width="11.28515625" style="110" bestFit="1" customWidth="1"/>
    <col min="5" max="5" width="4.7109375" style="110" customWidth="1"/>
    <col min="6" max="6" width="15.140625" style="110" customWidth="1"/>
    <col min="7" max="7" width="11.140625" style="110" customWidth="1"/>
    <col min="8" max="8" width="10.28515625" style="110" customWidth="1"/>
    <col min="9" max="9" width="13" style="110" customWidth="1"/>
    <col min="10" max="10" width="8.28515625" style="110" customWidth="1"/>
    <col min="11" max="256" width="10" style="110"/>
    <col min="257" max="257" width="2.5703125" style="110" customWidth="1"/>
    <col min="258" max="258" width="7.140625" style="110" customWidth="1"/>
    <col min="259" max="259" width="27.85546875" style="110" customWidth="1"/>
    <col min="260" max="260" width="9.7109375" style="110" customWidth="1"/>
    <col min="261" max="261" width="4.7109375" style="110" customWidth="1"/>
    <col min="262" max="262" width="14.42578125" style="110" customWidth="1"/>
    <col min="263" max="263" width="11.140625" style="110" customWidth="1"/>
    <col min="264" max="264" width="10.28515625" style="110" customWidth="1"/>
    <col min="265" max="265" width="13" style="110" customWidth="1"/>
    <col min="266" max="266" width="8.28515625" style="110" customWidth="1"/>
    <col min="267" max="512" width="10" style="110"/>
    <col min="513" max="513" width="2.5703125" style="110" customWidth="1"/>
    <col min="514" max="514" width="7.140625" style="110" customWidth="1"/>
    <col min="515" max="515" width="27.85546875" style="110" customWidth="1"/>
    <col min="516" max="516" width="9.7109375" style="110" customWidth="1"/>
    <col min="517" max="517" width="4.7109375" style="110" customWidth="1"/>
    <col min="518" max="518" width="14.42578125" style="110" customWidth="1"/>
    <col min="519" max="519" width="11.140625" style="110" customWidth="1"/>
    <col min="520" max="520" width="10.28515625" style="110" customWidth="1"/>
    <col min="521" max="521" width="13" style="110" customWidth="1"/>
    <col min="522" max="522" width="8.28515625" style="110" customWidth="1"/>
    <col min="523" max="768" width="10" style="110"/>
    <col min="769" max="769" width="2.5703125" style="110" customWidth="1"/>
    <col min="770" max="770" width="7.140625" style="110" customWidth="1"/>
    <col min="771" max="771" width="27.85546875" style="110" customWidth="1"/>
    <col min="772" max="772" width="9.7109375" style="110" customWidth="1"/>
    <col min="773" max="773" width="4.7109375" style="110" customWidth="1"/>
    <col min="774" max="774" width="14.42578125" style="110" customWidth="1"/>
    <col min="775" max="775" width="11.140625" style="110" customWidth="1"/>
    <col min="776" max="776" width="10.28515625" style="110" customWidth="1"/>
    <col min="777" max="777" width="13" style="110" customWidth="1"/>
    <col min="778" max="778" width="8.28515625" style="110" customWidth="1"/>
    <col min="779" max="1024" width="10" style="110"/>
    <col min="1025" max="1025" width="2.5703125" style="110" customWidth="1"/>
    <col min="1026" max="1026" width="7.140625" style="110" customWidth="1"/>
    <col min="1027" max="1027" width="27.85546875" style="110" customWidth="1"/>
    <col min="1028" max="1028" width="9.7109375" style="110" customWidth="1"/>
    <col min="1029" max="1029" width="4.7109375" style="110" customWidth="1"/>
    <col min="1030" max="1030" width="14.42578125" style="110" customWidth="1"/>
    <col min="1031" max="1031" width="11.140625" style="110" customWidth="1"/>
    <col min="1032" max="1032" width="10.28515625" style="110" customWidth="1"/>
    <col min="1033" max="1033" width="13" style="110" customWidth="1"/>
    <col min="1034" max="1034" width="8.28515625" style="110" customWidth="1"/>
    <col min="1035" max="1280" width="10" style="110"/>
    <col min="1281" max="1281" width="2.5703125" style="110" customWidth="1"/>
    <col min="1282" max="1282" width="7.140625" style="110" customWidth="1"/>
    <col min="1283" max="1283" width="27.85546875" style="110" customWidth="1"/>
    <col min="1284" max="1284" width="9.7109375" style="110" customWidth="1"/>
    <col min="1285" max="1285" width="4.7109375" style="110" customWidth="1"/>
    <col min="1286" max="1286" width="14.42578125" style="110" customWidth="1"/>
    <col min="1287" max="1287" width="11.140625" style="110" customWidth="1"/>
    <col min="1288" max="1288" width="10.28515625" style="110" customWidth="1"/>
    <col min="1289" max="1289" width="13" style="110" customWidth="1"/>
    <col min="1290" max="1290" width="8.28515625" style="110" customWidth="1"/>
    <col min="1291" max="1536" width="10" style="110"/>
    <col min="1537" max="1537" width="2.5703125" style="110" customWidth="1"/>
    <col min="1538" max="1538" width="7.140625" style="110" customWidth="1"/>
    <col min="1539" max="1539" width="27.85546875" style="110" customWidth="1"/>
    <col min="1540" max="1540" width="9.7109375" style="110" customWidth="1"/>
    <col min="1541" max="1541" width="4.7109375" style="110" customWidth="1"/>
    <col min="1542" max="1542" width="14.42578125" style="110" customWidth="1"/>
    <col min="1543" max="1543" width="11.140625" style="110" customWidth="1"/>
    <col min="1544" max="1544" width="10.28515625" style="110" customWidth="1"/>
    <col min="1545" max="1545" width="13" style="110" customWidth="1"/>
    <col min="1546" max="1546" width="8.28515625" style="110" customWidth="1"/>
    <col min="1547" max="1792" width="10" style="110"/>
    <col min="1793" max="1793" width="2.5703125" style="110" customWidth="1"/>
    <col min="1794" max="1794" width="7.140625" style="110" customWidth="1"/>
    <col min="1795" max="1795" width="27.85546875" style="110" customWidth="1"/>
    <col min="1796" max="1796" width="9.7109375" style="110" customWidth="1"/>
    <col min="1797" max="1797" width="4.7109375" style="110" customWidth="1"/>
    <col min="1798" max="1798" width="14.42578125" style="110" customWidth="1"/>
    <col min="1799" max="1799" width="11.140625" style="110" customWidth="1"/>
    <col min="1800" max="1800" width="10.28515625" style="110" customWidth="1"/>
    <col min="1801" max="1801" width="13" style="110" customWidth="1"/>
    <col min="1802" max="1802" width="8.28515625" style="110" customWidth="1"/>
    <col min="1803" max="2048" width="10" style="110"/>
    <col min="2049" max="2049" width="2.5703125" style="110" customWidth="1"/>
    <col min="2050" max="2050" width="7.140625" style="110" customWidth="1"/>
    <col min="2051" max="2051" width="27.85546875" style="110" customWidth="1"/>
    <col min="2052" max="2052" width="9.7109375" style="110" customWidth="1"/>
    <col min="2053" max="2053" width="4.7109375" style="110" customWidth="1"/>
    <col min="2054" max="2054" width="14.42578125" style="110" customWidth="1"/>
    <col min="2055" max="2055" width="11.140625" style="110" customWidth="1"/>
    <col min="2056" max="2056" width="10.28515625" style="110" customWidth="1"/>
    <col min="2057" max="2057" width="13" style="110" customWidth="1"/>
    <col min="2058" max="2058" width="8.28515625" style="110" customWidth="1"/>
    <col min="2059" max="2304" width="10" style="110"/>
    <col min="2305" max="2305" width="2.5703125" style="110" customWidth="1"/>
    <col min="2306" max="2306" width="7.140625" style="110" customWidth="1"/>
    <col min="2307" max="2307" width="27.85546875" style="110" customWidth="1"/>
    <col min="2308" max="2308" width="9.7109375" style="110" customWidth="1"/>
    <col min="2309" max="2309" width="4.7109375" style="110" customWidth="1"/>
    <col min="2310" max="2310" width="14.42578125" style="110" customWidth="1"/>
    <col min="2311" max="2311" width="11.140625" style="110" customWidth="1"/>
    <col min="2312" max="2312" width="10.28515625" style="110" customWidth="1"/>
    <col min="2313" max="2313" width="13" style="110" customWidth="1"/>
    <col min="2314" max="2314" width="8.28515625" style="110" customWidth="1"/>
    <col min="2315" max="2560" width="10" style="110"/>
    <col min="2561" max="2561" width="2.5703125" style="110" customWidth="1"/>
    <col min="2562" max="2562" width="7.140625" style="110" customWidth="1"/>
    <col min="2563" max="2563" width="27.85546875" style="110" customWidth="1"/>
    <col min="2564" max="2564" width="9.7109375" style="110" customWidth="1"/>
    <col min="2565" max="2565" width="4.7109375" style="110" customWidth="1"/>
    <col min="2566" max="2566" width="14.42578125" style="110" customWidth="1"/>
    <col min="2567" max="2567" width="11.140625" style="110" customWidth="1"/>
    <col min="2568" max="2568" width="10.28515625" style="110" customWidth="1"/>
    <col min="2569" max="2569" width="13" style="110" customWidth="1"/>
    <col min="2570" max="2570" width="8.28515625" style="110" customWidth="1"/>
    <col min="2571" max="2816" width="10" style="110"/>
    <col min="2817" max="2817" width="2.5703125" style="110" customWidth="1"/>
    <col min="2818" max="2818" width="7.140625" style="110" customWidth="1"/>
    <col min="2819" max="2819" width="27.85546875" style="110" customWidth="1"/>
    <col min="2820" max="2820" width="9.7109375" style="110" customWidth="1"/>
    <col min="2821" max="2821" width="4.7109375" style="110" customWidth="1"/>
    <col min="2822" max="2822" width="14.42578125" style="110" customWidth="1"/>
    <col min="2823" max="2823" width="11.140625" style="110" customWidth="1"/>
    <col min="2824" max="2824" width="10.28515625" style="110" customWidth="1"/>
    <col min="2825" max="2825" width="13" style="110" customWidth="1"/>
    <col min="2826" max="2826" width="8.28515625" style="110" customWidth="1"/>
    <col min="2827" max="3072" width="10" style="110"/>
    <col min="3073" max="3073" width="2.5703125" style="110" customWidth="1"/>
    <col min="3074" max="3074" width="7.140625" style="110" customWidth="1"/>
    <col min="3075" max="3075" width="27.85546875" style="110" customWidth="1"/>
    <col min="3076" max="3076" width="9.7109375" style="110" customWidth="1"/>
    <col min="3077" max="3077" width="4.7109375" style="110" customWidth="1"/>
    <col min="3078" max="3078" width="14.42578125" style="110" customWidth="1"/>
    <col min="3079" max="3079" width="11.140625" style="110" customWidth="1"/>
    <col min="3080" max="3080" width="10.28515625" style="110" customWidth="1"/>
    <col min="3081" max="3081" width="13" style="110" customWidth="1"/>
    <col min="3082" max="3082" width="8.28515625" style="110" customWidth="1"/>
    <col min="3083" max="3328" width="10" style="110"/>
    <col min="3329" max="3329" width="2.5703125" style="110" customWidth="1"/>
    <col min="3330" max="3330" width="7.140625" style="110" customWidth="1"/>
    <col min="3331" max="3331" width="27.85546875" style="110" customWidth="1"/>
    <col min="3332" max="3332" width="9.7109375" style="110" customWidth="1"/>
    <col min="3333" max="3333" width="4.7109375" style="110" customWidth="1"/>
    <col min="3334" max="3334" width="14.42578125" style="110" customWidth="1"/>
    <col min="3335" max="3335" width="11.140625" style="110" customWidth="1"/>
    <col min="3336" max="3336" width="10.28515625" style="110" customWidth="1"/>
    <col min="3337" max="3337" width="13" style="110" customWidth="1"/>
    <col min="3338" max="3338" width="8.28515625" style="110" customWidth="1"/>
    <col min="3339" max="3584" width="10" style="110"/>
    <col min="3585" max="3585" width="2.5703125" style="110" customWidth="1"/>
    <col min="3586" max="3586" width="7.140625" style="110" customWidth="1"/>
    <col min="3587" max="3587" width="27.85546875" style="110" customWidth="1"/>
    <col min="3588" max="3588" width="9.7109375" style="110" customWidth="1"/>
    <col min="3589" max="3589" width="4.7109375" style="110" customWidth="1"/>
    <col min="3590" max="3590" width="14.42578125" style="110" customWidth="1"/>
    <col min="3591" max="3591" width="11.140625" style="110" customWidth="1"/>
    <col min="3592" max="3592" width="10.28515625" style="110" customWidth="1"/>
    <col min="3593" max="3593" width="13" style="110" customWidth="1"/>
    <col min="3594" max="3594" width="8.28515625" style="110" customWidth="1"/>
    <col min="3595" max="3840" width="10" style="110"/>
    <col min="3841" max="3841" width="2.5703125" style="110" customWidth="1"/>
    <col min="3842" max="3842" width="7.140625" style="110" customWidth="1"/>
    <col min="3843" max="3843" width="27.85546875" style="110" customWidth="1"/>
    <col min="3844" max="3844" width="9.7109375" style="110" customWidth="1"/>
    <col min="3845" max="3845" width="4.7109375" style="110" customWidth="1"/>
    <col min="3846" max="3846" width="14.42578125" style="110" customWidth="1"/>
    <col min="3847" max="3847" width="11.140625" style="110" customWidth="1"/>
    <col min="3848" max="3848" width="10.28515625" style="110" customWidth="1"/>
    <col min="3849" max="3849" width="13" style="110" customWidth="1"/>
    <col min="3850" max="3850" width="8.28515625" style="110" customWidth="1"/>
    <col min="3851" max="4096" width="10" style="110"/>
    <col min="4097" max="4097" width="2.5703125" style="110" customWidth="1"/>
    <col min="4098" max="4098" width="7.140625" style="110" customWidth="1"/>
    <col min="4099" max="4099" width="27.85546875" style="110" customWidth="1"/>
    <col min="4100" max="4100" width="9.7109375" style="110" customWidth="1"/>
    <col min="4101" max="4101" width="4.7109375" style="110" customWidth="1"/>
    <col min="4102" max="4102" width="14.42578125" style="110" customWidth="1"/>
    <col min="4103" max="4103" width="11.140625" style="110" customWidth="1"/>
    <col min="4104" max="4104" width="10.28515625" style="110" customWidth="1"/>
    <col min="4105" max="4105" width="13" style="110" customWidth="1"/>
    <col min="4106" max="4106" width="8.28515625" style="110" customWidth="1"/>
    <col min="4107" max="4352" width="10" style="110"/>
    <col min="4353" max="4353" width="2.5703125" style="110" customWidth="1"/>
    <col min="4354" max="4354" width="7.140625" style="110" customWidth="1"/>
    <col min="4355" max="4355" width="27.85546875" style="110" customWidth="1"/>
    <col min="4356" max="4356" width="9.7109375" style="110" customWidth="1"/>
    <col min="4357" max="4357" width="4.7109375" style="110" customWidth="1"/>
    <col min="4358" max="4358" width="14.42578125" style="110" customWidth="1"/>
    <col min="4359" max="4359" width="11.140625" style="110" customWidth="1"/>
    <col min="4360" max="4360" width="10.28515625" style="110" customWidth="1"/>
    <col min="4361" max="4361" width="13" style="110" customWidth="1"/>
    <col min="4362" max="4362" width="8.28515625" style="110" customWidth="1"/>
    <col min="4363" max="4608" width="10" style="110"/>
    <col min="4609" max="4609" width="2.5703125" style="110" customWidth="1"/>
    <col min="4610" max="4610" width="7.140625" style="110" customWidth="1"/>
    <col min="4611" max="4611" width="27.85546875" style="110" customWidth="1"/>
    <col min="4612" max="4612" width="9.7109375" style="110" customWidth="1"/>
    <col min="4613" max="4613" width="4.7109375" style="110" customWidth="1"/>
    <col min="4614" max="4614" width="14.42578125" style="110" customWidth="1"/>
    <col min="4615" max="4615" width="11.140625" style="110" customWidth="1"/>
    <col min="4616" max="4616" width="10.28515625" style="110" customWidth="1"/>
    <col min="4617" max="4617" width="13" style="110" customWidth="1"/>
    <col min="4618" max="4618" width="8.28515625" style="110" customWidth="1"/>
    <col min="4619" max="4864" width="10" style="110"/>
    <col min="4865" max="4865" width="2.5703125" style="110" customWidth="1"/>
    <col min="4866" max="4866" width="7.140625" style="110" customWidth="1"/>
    <col min="4867" max="4867" width="27.85546875" style="110" customWidth="1"/>
    <col min="4868" max="4868" width="9.7109375" style="110" customWidth="1"/>
    <col min="4869" max="4869" width="4.7109375" style="110" customWidth="1"/>
    <col min="4870" max="4870" width="14.42578125" style="110" customWidth="1"/>
    <col min="4871" max="4871" width="11.140625" style="110" customWidth="1"/>
    <col min="4872" max="4872" width="10.28515625" style="110" customWidth="1"/>
    <col min="4873" max="4873" width="13" style="110" customWidth="1"/>
    <col min="4874" max="4874" width="8.28515625" style="110" customWidth="1"/>
    <col min="4875" max="5120" width="10" style="110"/>
    <col min="5121" max="5121" width="2.5703125" style="110" customWidth="1"/>
    <col min="5122" max="5122" width="7.140625" style="110" customWidth="1"/>
    <col min="5123" max="5123" width="27.85546875" style="110" customWidth="1"/>
    <col min="5124" max="5124" width="9.7109375" style="110" customWidth="1"/>
    <col min="5125" max="5125" width="4.7109375" style="110" customWidth="1"/>
    <col min="5126" max="5126" width="14.42578125" style="110" customWidth="1"/>
    <col min="5127" max="5127" width="11.140625" style="110" customWidth="1"/>
    <col min="5128" max="5128" width="10.28515625" style="110" customWidth="1"/>
    <col min="5129" max="5129" width="13" style="110" customWidth="1"/>
    <col min="5130" max="5130" width="8.28515625" style="110" customWidth="1"/>
    <col min="5131" max="5376" width="10" style="110"/>
    <col min="5377" max="5377" width="2.5703125" style="110" customWidth="1"/>
    <col min="5378" max="5378" width="7.140625" style="110" customWidth="1"/>
    <col min="5379" max="5379" width="27.85546875" style="110" customWidth="1"/>
    <col min="5380" max="5380" width="9.7109375" style="110" customWidth="1"/>
    <col min="5381" max="5381" width="4.7109375" style="110" customWidth="1"/>
    <col min="5382" max="5382" width="14.42578125" style="110" customWidth="1"/>
    <col min="5383" max="5383" width="11.140625" style="110" customWidth="1"/>
    <col min="5384" max="5384" width="10.28515625" style="110" customWidth="1"/>
    <col min="5385" max="5385" width="13" style="110" customWidth="1"/>
    <col min="5386" max="5386" width="8.28515625" style="110" customWidth="1"/>
    <col min="5387" max="5632" width="10" style="110"/>
    <col min="5633" max="5633" width="2.5703125" style="110" customWidth="1"/>
    <col min="5634" max="5634" width="7.140625" style="110" customWidth="1"/>
    <col min="5635" max="5635" width="27.85546875" style="110" customWidth="1"/>
    <col min="5636" max="5636" width="9.7109375" style="110" customWidth="1"/>
    <col min="5637" max="5637" width="4.7109375" style="110" customWidth="1"/>
    <col min="5638" max="5638" width="14.42578125" style="110" customWidth="1"/>
    <col min="5639" max="5639" width="11.140625" style="110" customWidth="1"/>
    <col min="5640" max="5640" width="10.28515625" style="110" customWidth="1"/>
    <col min="5641" max="5641" width="13" style="110" customWidth="1"/>
    <col min="5642" max="5642" width="8.28515625" style="110" customWidth="1"/>
    <col min="5643" max="5888" width="10" style="110"/>
    <col min="5889" max="5889" width="2.5703125" style="110" customWidth="1"/>
    <col min="5890" max="5890" width="7.140625" style="110" customWidth="1"/>
    <col min="5891" max="5891" width="27.85546875" style="110" customWidth="1"/>
    <col min="5892" max="5892" width="9.7109375" style="110" customWidth="1"/>
    <col min="5893" max="5893" width="4.7109375" style="110" customWidth="1"/>
    <col min="5894" max="5894" width="14.42578125" style="110" customWidth="1"/>
    <col min="5895" max="5895" width="11.140625" style="110" customWidth="1"/>
    <col min="5896" max="5896" width="10.28515625" style="110" customWidth="1"/>
    <col min="5897" max="5897" width="13" style="110" customWidth="1"/>
    <col min="5898" max="5898" width="8.28515625" style="110" customWidth="1"/>
    <col min="5899" max="6144" width="10" style="110"/>
    <col min="6145" max="6145" width="2.5703125" style="110" customWidth="1"/>
    <col min="6146" max="6146" width="7.140625" style="110" customWidth="1"/>
    <col min="6147" max="6147" width="27.85546875" style="110" customWidth="1"/>
    <col min="6148" max="6148" width="9.7109375" style="110" customWidth="1"/>
    <col min="6149" max="6149" width="4.7109375" style="110" customWidth="1"/>
    <col min="6150" max="6150" width="14.42578125" style="110" customWidth="1"/>
    <col min="6151" max="6151" width="11.140625" style="110" customWidth="1"/>
    <col min="6152" max="6152" width="10.28515625" style="110" customWidth="1"/>
    <col min="6153" max="6153" width="13" style="110" customWidth="1"/>
    <col min="6154" max="6154" width="8.28515625" style="110" customWidth="1"/>
    <col min="6155" max="6400" width="10" style="110"/>
    <col min="6401" max="6401" width="2.5703125" style="110" customWidth="1"/>
    <col min="6402" max="6402" width="7.140625" style="110" customWidth="1"/>
    <col min="6403" max="6403" width="27.85546875" style="110" customWidth="1"/>
    <col min="6404" max="6404" width="9.7109375" style="110" customWidth="1"/>
    <col min="6405" max="6405" width="4.7109375" style="110" customWidth="1"/>
    <col min="6406" max="6406" width="14.42578125" style="110" customWidth="1"/>
    <col min="6407" max="6407" width="11.140625" style="110" customWidth="1"/>
    <col min="6408" max="6408" width="10.28515625" style="110" customWidth="1"/>
    <col min="6409" max="6409" width="13" style="110" customWidth="1"/>
    <col min="6410" max="6410" width="8.28515625" style="110" customWidth="1"/>
    <col min="6411" max="6656" width="10" style="110"/>
    <col min="6657" max="6657" width="2.5703125" style="110" customWidth="1"/>
    <col min="6658" max="6658" width="7.140625" style="110" customWidth="1"/>
    <col min="6659" max="6659" width="27.85546875" style="110" customWidth="1"/>
    <col min="6660" max="6660" width="9.7109375" style="110" customWidth="1"/>
    <col min="6661" max="6661" width="4.7109375" style="110" customWidth="1"/>
    <col min="6662" max="6662" width="14.42578125" style="110" customWidth="1"/>
    <col min="6663" max="6663" width="11.140625" style="110" customWidth="1"/>
    <col min="6664" max="6664" width="10.28515625" style="110" customWidth="1"/>
    <col min="6665" max="6665" width="13" style="110" customWidth="1"/>
    <col min="6666" max="6666" width="8.28515625" style="110" customWidth="1"/>
    <col min="6667" max="6912" width="10" style="110"/>
    <col min="6913" max="6913" width="2.5703125" style="110" customWidth="1"/>
    <col min="6914" max="6914" width="7.140625" style="110" customWidth="1"/>
    <col min="6915" max="6915" width="27.85546875" style="110" customWidth="1"/>
    <col min="6916" max="6916" width="9.7109375" style="110" customWidth="1"/>
    <col min="6917" max="6917" width="4.7109375" style="110" customWidth="1"/>
    <col min="6918" max="6918" width="14.42578125" style="110" customWidth="1"/>
    <col min="6919" max="6919" width="11.140625" style="110" customWidth="1"/>
    <col min="6920" max="6920" width="10.28515625" style="110" customWidth="1"/>
    <col min="6921" max="6921" width="13" style="110" customWidth="1"/>
    <col min="6922" max="6922" width="8.28515625" style="110" customWidth="1"/>
    <col min="6923" max="7168" width="10" style="110"/>
    <col min="7169" max="7169" width="2.5703125" style="110" customWidth="1"/>
    <col min="7170" max="7170" width="7.140625" style="110" customWidth="1"/>
    <col min="7171" max="7171" width="27.85546875" style="110" customWidth="1"/>
    <col min="7172" max="7172" width="9.7109375" style="110" customWidth="1"/>
    <col min="7173" max="7173" width="4.7109375" style="110" customWidth="1"/>
    <col min="7174" max="7174" width="14.42578125" style="110" customWidth="1"/>
    <col min="7175" max="7175" width="11.140625" style="110" customWidth="1"/>
    <col min="7176" max="7176" width="10.28515625" style="110" customWidth="1"/>
    <col min="7177" max="7177" width="13" style="110" customWidth="1"/>
    <col min="7178" max="7178" width="8.28515625" style="110" customWidth="1"/>
    <col min="7179" max="7424" width="10" style="110"/>
    <col min="7425" max="7425" width="2.5703125" style="110" customWidth="1"/>
    <col min="7426" max="7426" width="7.140625" style="110" customWidth="1"/>
    <col min="7427" max="7427" width="27.85546875" style="110" customWidth="1"/>
    <col min="7428" max="7428" width="9.7109375" style="110" customWidth="1"/>
    <col min="7429" max="7429" width="4.7109375" style="110" customWidth="1"/>
    <col min="7430" max="7430" width="14.42578125" style="110" customWidth="1"/>
    <col min="7431" max="7431" width="11.140625" style="110" customWidth="1"/>
    <col min="7432" max="7432" width="10.28515625" style="110" customWidth="1"/>
    <col min="7433" max="7433" width="13" style="110" customWidth="1"/>
    <col min="7434" max="7434" width="8.28515625" style="110" customWidth="1"/>
    <col min="7435" max="7680" width="10" style="110"/>
    <col min="7681" max="7681" width="2.5703125" style="110" customWidth="1"/>
    <col min="7682" max="7682" width="7.140625" style="110" customWidth="1"/>
    <col min="7683" max="7683" width="27.85546875" style="110" customWidth="1"/>
    <col min="7684" max="7684" width="9.7109375" style="110" customWidth="1"/>
    <col min="7685" max="7685" width="4.7109375" style="110" customWidth="1"/>
    <col min="7686" max="7686" width="14.42578125" style="110" customWidth="1"/>
    <col min="7687" max="7687" width="11.140625" style="110" customWidth="1"/>
    <col min="7688" max="7688" width="10.28515625" style="110" customWidth="1"/>
    <col min="7689" max="7689" width="13" style="110" customWidth="1"/>
    <col min="7690" max="7690" width="8.28515625" style="110" customWidth="1"/>
    <col min="7691" max="7936" width="10" style="110"/>
    <col min="7937" max="7937" width="2.5703125" style="110" customWidth="1"/>
    <col min="7938" max="7938" width="7.140625" style="110" customWidth="1"/>
    <col min="7939" max="7939" width="27.85546875" style="110" customWidth="1"/>
    <col min="7940" max="7940" width="9.7109375" style="110" customWidth="1"/>
    <col min="7941" max="7941" width="4.7109375" style="110" customWidth="1"/>
    <col min="7942" max="7942" width="14.42578125" style="110" customWidth="1"/>
    <col min="7943" max="7943" width="11.140625" style="110" customWidth="1"/>
    <col min="7944" max="7944" width="10.28515625" style="110" customWidth="1"/>
    <col min="7945" max="7945" width="13" style="110" customWidth="1"/>
    <col min="7946" max="7946" width="8.28515625" style="110" customWidth="1"/>
    <col min="7947" max="8192" width="10" style="110"/>
    <col min="8193" max="8193" width="2.5703125" style="110" customWidth="1"/>
    <col min="8194" max="8194" width="7.140625" style="110" customWidth="1"/>
    <col min="8195" max="8195" width="27.85546875" style="110" customWidth="1"/>
    <col min="8196" max="8196" width="9.7109375" style="110" customWidth="1"/>
    <col min="8197" max="8197" width="4.7109375" style="110" customWidth="1"/>
    <col min="8198" max="8198" width="14.42578125" style="110" customWidth="1"/>
    <col min="8199" max="8199" width="11.140625" style="110" customWidth="1"/>
    <col min="8200" max="8200" width="10.28515625" style="110" customWidth="1"/>
    <col min="8201" max="8201" width="13" style="110" customWidth="1"/>
    <col min="8202" max="8202" width="8.28515625" style="110" customWidth="1"/>
    <col min="8203" max="8448" width="10" style="110"/>
    <col min="8449" max="8449" width="2.5703125" style="110" customWidth="1"/>
    <col min="8450" max="8450" width="7.140625" style="110" customWidth="1"/>
    <col min="8451" max="8451" width="27.85546875" style="110" customWidth="1"/>
    <col min="8452" max="8452" width="9.7109375" style="110" customWidth="1"/>
    <col min="8453" max="8453" width="4.7109375" style="110" customWidth="1"/>
    <col min="8454" max="8454" width="14.42578125" style="110" customWidth="1"/>
    <col min="8455" max="8455" width="11.140625" style="110" customWidth="1"/>
    <col min="8456" max="8456" width="10.28515625" style="110" customWidth="1"/>
    <col min="8457" max="8457" width="13" style="110" customWidth="1"/>
    <col min="8458" max="8458" width="8.28515625" style="110" customWidth="1"/>
    <col min="8459" max="8704" width="10" style="110"/>
    <col min="8705" max="8705" width="2.5703125" style="110" customWidth="1"/>
    <col min="8706" max="8706" width="7.140625" style="110" customWidth="1"/>
    <col min="8707" max="8707" width="27.85546875" style="110" customWidth="1"/>
    <col min="8708" max="8708" width="9.7109375" style="110" customWidth="1"/>
    <col min="8709" max="8709" width="4.7109375" style="110" customWidth="1"/>
    <col min="8710" max="8710" width="14.42578125" style="110" customWidth="1"/>
    <col min="8711" max="8711" width="11.140625" style="110" customWidth="1"/>
    <col min="8712" max="8712" width="10.28515625" style="110" customWidth="1"/>
    <col min="8713" max="8713" width="13" style="110" customWidth="1"/>
    <col min="8714" max="8714" width="8.28515625" style="110" customWidth="1"/>
    <col min="8715" max="8960" width="10" style="110"/>
    <col min="8961" max="8961" width="2.5703125" style="110" customWidth="1"/>
    <col min="8962" max="8962" width="7.140625" style="110" customWidth="1"/>
    <col min="8963" max="8963" width="27.85546875" style="110" customWidth="1"/>
    <col min="8964" max="8964" width="9.7109375" style="110" customWidth="1"/>
    <col min="8965" max="8965" width="4.7109375" style="110" customWidth="1"/>
    <col min="8966" max="8966" width="14.42578125" style="110" customWidth="1"/>
    <col min="8967" max="8967" width="11.140625" style="110" customWidth="1"/>
    <col min="8968" max="8968" width="10.28515625" style="110" customWidth="1"/>
    <col min="8969" max="8969" width="13" style="110" customWidth="1"/>
    <col min="8970" max="8970" width="8.28515625" style="110" customWidth="1"/>
    <col min="8971" max="9216" width="10" style="110"/>
    <col min="9217" max="9217" width="2.5703125" style="110" customWidth="1"/>
    <col min="9218" max="9218" width="7.140625" style="110" customWidth="1"/>
    <col min="9219" max="9219" width="27.85546875" style="110" customWidth="1"/>
    <col min="9220" max="9220" width="9.7109375" style="110" customWidth="1"/>
    <col min="9221" max="9221" width="4.7109375" style="110" customWidth="1"/>
    <col min="9222" max="9222" width="14.42578125" style="110" customWidth="1"/>
    <col min="9223" max="9223" width="11.140625" style="110" customWidth="1"/>
    <col min="9224" max="9224" width="10.28515625" style="110" customWidth="1"/>
    <col min="9225" max="9225" width="13" style="110" customWidth="1"/>
    <col min="9226" max="9226" width="8.28515625" style="110" customWidth="1"/>
    <col min="9227" max="9472" width="10" style="110"/>
    <col min="9473" max="9473" width="2.5703125" style="110" customWidth="1"/>
    <col min="9474" max="9474" width="7.140625" style="110" customWidth="1"/>
    <col min="9475" max="9475" width="27.85546875" style="110" customWidth="1"/>
    <col min="9476" max="9476" width="9.7109375" style="110" customWidth="1"/>
    <col min="9477" max="9477" width="4.7109375" style="110" customWidth="1"/>
    <col min="9478" max="9478" width="14.42578125" style="110" customWidth="1"/>
    <col min="9479" max="9479" width="11.140625" style="110" customWidth="1"/>
    <col min="9480" max="9480" width="10.28515625" style="110" customWidth="1"/>
    <col min="9481" max="9481" width="13" style="110" customWidth="1"/>
    <col min="9482" max="9482" width="8.28515625" style="110" customWidth="1"/>
    <col min="9483" max="9728" width="10" style="110"/>
    <col min="9729" max="9729" width="2.5703125" style="110" customWidth="1"/>
    <col min="9730" max="9730" width="7.140625" style="110" customWidth="1"/>
    <col min="9731" max="9731" width="27.85546875" style="110" customWidth="1"/>
    <col min="9732" max="9732" width="9.7109375" style="110" customWidth="1"/>
    <col min="9733" max="9733" width="4.7109375" style="110" customWidth="1"/>
    <col min="9734" max="9734" width="14.42578125" style="110" customWidth="1"/>
    <col min="9735" max="9735" width="11.140625" style="110" customWidth="1"/>
    <col min="9736" max="9736" width="10.28515625" style="110" customWidth="1"/>
    <col min="9737" max="9737" width="13" style="110" customWidth="1"/>
    <col min="9738" max="9738" width="8.28515625" style="110" customWidth="1"/>
    <col min="9739" max="9984" width="10" style="110"/>
    <col min="9985" max="9985" width="2.5703125" style="110" customWidth="1"/>
    <col min="9986" max="9986" width="7.140625" style="110" customWidth="1"/>
    <col min="9987" max="9987" width="27.85546875" style="110" customWidth="1"/>
    <col min="9988" max="9988" width="9.7109375" style="110" customWidth="1"/>
    <col min="9989" max="9989" width="4.7109375" style="110" customWidth="1"/>
    <col min="9990" max="9990" width="14.42578125" style="110" customWidth="1"/>
    <col min="9991" max="9991" width="11.140625" style="110" customWidth="1"/>
    <col min="9992" max="9992" width="10.28515625" style="110" customWidth="1"/>
    <col min="9993" max="9993" width="13" style="110" customWidth="1"/>
    <col min="9994" max="9994" width="8.28515625" style="110" customWidth="1"/>
    <col min="9995" max="10240" width="10" style="110"/>
    <col min="10241" max="10241" width="2.5703125" style="110" customWidth="1"/>
    <col min="10242" max="10242" width="7.140625" style="110" customWidth="1"/>
    <col min="10243" max="10243" width="27.85546875" style="110" customWidth="1"/>
    <col min="10244" max="10244" width="9.7109375" style="110" customWidth="1"/>
    <col min="10245" max="10245" width="4.7109375" style="110" customWidth="1"/>
    <col min="10246" max="10246" width="14.42578125" style="110" customWidth="1"/>
    <col min="10247" max="10247" width="11.140625" style="110" customWidth="1"/>
    <col min="10248" max="10248" width="10.28515625" style="110" customWidth="1"/>
    <col min="10249" max="10249" width="13" style="110" customWidth="1"/>
    <col min="10250" max="10250" width="8.28515625" style="110" customWidth="1"/>
    <col min="10251" max="10496" width="10" style="110"/>
    <col min="10497" max="10497" width="2.5703125" style="110" customWidth="1"/>
    <col min="10498" max="10498" width="7.140625" style="110" customWidth="1"/>
    <col min="10499" max="10499" width="27.85546875" style="110" customWidth="1"/>
    <col min="10500" max="10500" width="9.7109375" style="110" customWidth="1"/>
    <col min="10501" max="10501" width="4.7109375" style="110" customWidth="1"/>
    <col min="10502" max="10502" width="14.42578125" style="110" customWidth="1"/>
    <col min="10503" max="10503" width="11.140625" style="110" customWidth="1"/>
    <col min="10504" max="10504" width="10.28515625" style="110" customWidth="1"/>
    <col min="10505" max="10505" width="13" style="110" customWidth="1"/>
    <col min="10506" max="10506" width="8.28515625" style="110" customWidth="1"/>
    <col min="10507" max="10752" width="10" style="110"/>
    <col min="10753" max="10753" width="2.5703125" style="110" customWidth="1"/>
    <col min="10754" max="10754" width="7.140625" style="110" customWidth="1"/>
    <col min="10755" max="10755" width="27.85546875" style="110" customWidth="1"/>
    <col min="10756" max="10756" width="9.7109375" style="110" customWidth="1"/>
    <col min="10757" max="10757" width="4.7109375" style="110" customWidth="1"/>
    <col min="10758" max="10758" width="14.42578125" style="110" customWidth="1"/>
    <col min="10759" max="10759" width="11.140625" style="110" customWidth="1"/>
    <col min="10760" max="10760" width="10.28515625" style="110" customWidth="1"/>
    <col min="10761" max="10761" width="13" style="110" customWidth="1"/>
    <col min="10762" max="10762" width="8.28515625" style="110" customWidth="1"/>
    <col min="10763" max="11008" width="10" style="110"/>
    <col min="11009" max="11009" width="2.5703125" style="110" customWidth="1"/>
    <col min="11010" max="11010" width="7.140625" style="110" customWidth="1"/>
    <col min="11011" max="11011" width="27.85546875" style="110" customWidth="1"/>
    <col min="11012" max="11012" width="9.7109375" style="110" customWidth="1"/>
    <col min="11013" max="11013" width="4.7109375" style="110" customWidth="1"/>
    <col min="11014" max="11014" width="14.42578125" style="110" customWidth="1"/>
    <col min="11015" max="11015" width="11.140625" style="110" customWidth="1"/>
    <col min="11016" max="11016" width="10.28515625" style="110" customWidth="1"/>
    <col min="11017" max="11017" width="13" style="110" customWidth="1"/>
    <col min="11018" max="11018" width="8.28515625" style="110" customWidth="1"/>
    <col min="11019" max="11264" width="10" style="110"/>
    <col min="11265" max="11265" width="2.5703125" style="110" customWidth="1"/>
    <col min="11266" max="11266" width="7.140625" style="110" customWidth="1"/>
    <col min="11267" max="11267" width="27.85546875" style="110" customWidth="1"/>
    <col min="11268" max="11268" width="9.7109375" style="110" customWidth="1"/>
    <col min="11269" max="11269" width="4.7109375" style="110" customWidth="1"/>
    <col min="11270" max="11270" width="14.42578125" style="110" customWidth="1"/>
    <col min="11271" max="11271" width="11.140625" style="110" customWidth="1"/>
    <col min="11272" max="11272" width="10.28515625" style="110" customWidth="1"/>
    <col min="11273" max="11273" width="13" style="110" customWidth="1"/>
    <col min="11274" max="11274" width="8.28515625" style="110" customWidth="1"/>
    <col min="11275" max="11520" width="10" style="110"/>
    <col min="11521" max="11521" width="2.5703125" style="110" customWidth="1"/>
    <col min="11522" max="11522" width="7.140625" style="110" customWidth="1"/>
    <col min="11523" max="11523" width="27.85546875" style="110" customWidth="1"/>
    <col min="11524" max="11524" width="9.7109375" style="110" customWidth="1"/>
    <col min="11525" max="11525" width="4.7109375" style="110" customWidth="1"/>
    <col min="11526" max="11526" width="14.42578125" style="110" customWidth="1"/>
    <col min="11527" max="11527" width="11.140625" style="110" customWidth="1"/>
    <col min="11528" max="11528" width="10.28515625" style="110" customWidth="1"/>
    <col min="11529" max="11529" width="13" style="110" customWidth="1"/>
    <col min="11530" max="11530" width="8.28515625" style="110" customWidth="1"/>
    <col min="11531" max="11776" width="10" style="110"/>
    <col min="11777" max="11777" width="2.5703125" style="110" customWidth="1"/>
    <col min="11778" max="11778" width="7.140625" style="110" customWidth="1"/>
    <col min="11779" max="11779" width="27.85546875" style="110" customWidth="1"/>
    <col min="11780" max="11780" width="9.7109375" style="110" customWidth="1"/>
    <col min="11781" max="11781" width="4.7109375" style="110" customWidth="1"/>
    <col min="11782" max="11782" width="14.42578125" style="110" customWidth="1"/>
    <col min="11783" max="11783" width="11.140625" style="110" customWidth="1"/>
    <col min="11784" max="11784" width="10.28515625" style="110" customWidth="1"/>
    <col min="11785" max="11785" width="13" style="110" customWidth="1"/>
    <col min="11786" max="11786" width="8.28515625" style="110" customWidth="1"/>
    <col min="11787" max="12032" width="10" style="110"/>
    <col min="12033" max="12033" width="2.5703125" style="110" customWidth="1"/>
    <col min="12034" max="12034" width="7.140625" style="110" customWidth="1"/>
    <col min="12035" max="12035" width="27.85546875" style="110" customWidth="1"/>
    <col min="12036" max="12036" width="9.7109375" style="110" customWidth="1"/>
    <col min="12037" max="12037" width="4.7109375" style="110" customWidth="1"/>
    <col min="12038" max="12038" width="14.42578125" style="110" customWidth="1"/>
    <col min="12039" max="12039" width="11.140625" style="110" customWidth="1"/>
    <col min="12040" max="12040" width="10.28515625" style="110" customWidth="1"/>
    <col min="12041" max="12041" width="13" style="110" customWidth="1"/>
    <col min="12042" max="12042" width="8.28515625" style="110" customWidth="1"/>
    <col min="12043" max="12288" width="10" style="110"/>
    <col min="12289" max="12289" width="2.5703125" style="110" customWidth="1"/>
    <col min="12290" max="12290" width="7.140625" style="110" customWidth="1"/>
    <col min="12291" max="12291" width="27.85546875" style="110" customWidth="1"/>
    <col min="12292" max="12292" width="9.7109375" style="110" customWidth="1"/>
    <col min="12293" max="12293" width="4.7109375" style="110" customWidth="1"/>
    <col min="12294" max="12294" width="14.42578125" style="110" customWidth="1"/>
    <col min="12295" max="12295" width="11.140625" style="110" customWidth="1"/>
    <col min="12296" max="12296" width="10.28515625" style="110" customWidth="1"/>
    <col min="12297" max="12297" width="13" style="110" customWidth="1"/>
    <col min="12298" max="12298" width="8.28515625" style="110" customWidth="1"/>
    <col min="12299" max="12544" width="10" style="110"/>
    <col min="12545" max="12545" width="2.5703125" style="110" customWidth="1"/>
    <col min="12546" max="12546" width="7.140625" style="110" customWidth="1"/>
    <col min="12547" max="12547" width="27.85546875" style="110" customWidth="1"/>
    <col min="12548" max="12548" width="9.7109375" style="110" customWidth="1"/>
    <col min="12549" max="12549" width="4.7109375" style="110" customWidth="1"/>
    <col min="12550" max="12550" width="14.42578125" style="110" customWidth="1"/>
    <col min="12551" max="12551" width="11.140625" style="110" customWidth="1"/>
    <col min="12552" max="12552" width="10.28515625" style="110" customWidth="1"/>
    <col min="12553" max="12553" width="13" style="110" customWidth="1"/>
    <col min="12554" max="12554" width="8.28515625" style="110" customWidth="1"/>
    <col min="12555" max="12800" width="10" style="110"/>
    <col min="12801" max="12801" width="2.5703125" style="110" customWidth="1"/>
    <col min="12802" max="12802" width="7.140625" style="110" customWidth="1"/>
    <col min="12803" max="12803" width="27.85546875" style="110" customWidth="1"/>
    <col min="12804" max="12804" width="9.7109375" style="110" customWidth="1"/>
    <col min="12805" max="12805" width="4.7109375" style="110" customWidth="1"/>
    <col min="12806" max="12806" width="14.42578125" style="110" customWidth="1"/>
    <col min="12807" max="12807" width="11.140625" style="110" customWidth="1"/>
    <col min="12808" max="12808" width="10.28515625" style="110" customWidth="1"/>
    <col min="12809" max="12809" width="13" style="110" customWidth="1"/>
    <col min="12810" max="12810" width="8.28515625" style="110" customWidth="1"/>
    <col min="12811" max="13056" width="10" style="110"/>
    <col min="13057" max="13057" width="2.5703125" style="110" customWidth="1"/>
    <col min="13058" max="13058" width="7.140625" style="110" customWidth="1"/>
    <col min="13059" max="13059" width="27.85546875" style="110" customWidth="1"/>
    <col min="13060" max="13060" width="9.7109375" style="110" customWidth="1"/>
    <col min="13061" max="13061" width="4.7109375" style="110" customWidth="1"/>
    <col min="13062" max="13062" width="14.42578125" style="110" customWidth="1"/>
    <col min="13063" max="13063" width="11.140625" style="110" customWidth="1"/>
    <col min="13064" max="13064" width="10.28515625" style="110" customWidth="1"/>
    <col min="13065" max="13065" width="13" style="110" customWidth="1"/>
    <col min="13066" max="13066" width="8.28515625" style="110" customWidth="1"/>
    <col min="13067" max="13312" width="10" style="110"/>
    <col min="13313" max="13313" width="2.5703125" style="110" customWidth="1"/>
    <col min="13314" max="13314" width="7.140625" style="110" customWidth="1"/>
    <col min="13315" max="13315" width="27.85546875" style="110" customWidth="1"/>
    <col min="13316" max="13316" width="9.7109375" style="110" customWidth="1"/>
    <col min="13317" max="13317" width="4.7109375" style="110" customWidth="1"/>
    <col min="13318" max="13318" width="14.42578125" style="110" customWidth="1"/>
    <col min="13319" max="13319" width="11.140625" style="110" customWidth="1"/>
    <col min="13320" max="13320" width="10.28515625" style="110" customWidth="1"/>
    <col min="13321" max="13321" width="13" style="110" customWidth="1"/>
    <col min="13322" max="13322" width="8.28515625" style="110" customWidth="1"/>
    <col min="13323" max="13568" width="10" style="110"/>
    <col min="13569" max="13569" width="2.5703125" style="110" customWidth="1"/>
    <col min="13570" max="13570" width="7.140625" style="110" customWidth="1"/>
    <col min="13571" max="13571" width="27.85546875" style="110" customWidth="1"/>
    <col min="13572" max="13572" width="9.7109375" style="110" customWidth="1"/>
    <col min="13573" max="13573" width="4.7109375" style="110" customWidth="1"/>
    <col min="13574" max="13574" width="14.42578125" style="110" customWidth="1"/>
    <col min="13575" max="13575" width="11.140625" style="110" customWidth="1"/>
    <col min="13576" max="13576" width="10.28515625" style="110" customWidth="1"/>
    <col min="13577" max="13577" width="13" style="110" customWidth="1"/>
    <col min="13578" max="13578" width="8.28515625" style="110" customWidth="1"/>
    <col min="13579" max="13824" width="10" style="110"/>
    <col min="13825" max="13825" width="2.5703125" style="110" customWidth="1"/>
    <col min="13826" max="13826" width="7.140625" style="110" customWidth="1"/>
    <col min="13827" max="13827" width="27.85546875" style="110" customWidth="1"/>
    <col min="13828" max="13828" width="9.7109375" style="110" customWidth="1"/>
    <col min="13829" max="13829" width="4.7109375" style="110" customWidth="1"/>
    <col min="13830" max="13830" width="14.42578125" style="110" customWidth="1"/>
    <col min="13831" max="13831" width="11.140625" style="110" customWidth="1"/>
    <col min="13832" max="13832" width="10.28515625" style="110" customWidth="1"/>
    <col min="13833" max="13833" width="13" style="110" customWidth="1"/>
    <col min="13834" max="13834" width="8.28515625" style="110" customWidth="1"/>
    <col min="13835" max="14080" width="10" style="110"/>
    <col min="14081" max="14081" width="2.5703125" style="110" customWidth="1"/>
    <col min="14082" max="14082" width="7.140625" style="110" customWidth="1"/>
    <col min="14083" max="14083" width="27.85546875" style="110" customWidth="1"/>
    <col min="14084" max="14084" width="9.7109375" style="110" customWidth="1"/>
    <col min="14085" max="14085" width="4.7109375" style="110" customWidth="1"/>
    <col min="14086" max="14086" width="14.42578125" style="110" customWidth="1"/>
    <col min="14087" max="14087" width="11.140625" style="110" customWidth="1"/>
    <col min="14088" max="14088" width="10.28515625" style="110" customWidth="1"/>
    <col min="14089" max="14089" width="13" style="110" customWidth="1"/>
    <col min="14090" max="14090" width="8.28515625" style="110" customWidth="1"/>
    <col min="14091" max="14336" width="10" style="110"/>
    <col min="14337" max="14337" width="2.5703125" style="110" customWidth="1"/>
    <col min="14338" max="14338" width="7.140625" style="110" customWidth="1"/>
    <col min="14339" max="14339" width="27.85546875" style="110" customWidth="1"/>
    <col min="14340" max="14340" width="9.7109375" style="110" customWidth="1"/>
    <col min="14341" max="14341" width="4.7109375" style="110" customWidth="1"/>
    <col min="14342" max="14342" width="14.42578125" style="110" customWidth="1"/>
    <col min="14343" max="14343" width="11.140625" style="110" customWidth="1"/>
    <col min="14344" max="14344" width="10.28515625" style="110" customWidth="1"/>
    <col min="14345" max="14345" width="13" style="110" customWidth="1"/>
    <col min="14346" max="14346" width="8.28515625" style="110" customWidth="1"/>
    <col min="14347" max="14592" width="10" style="110"/>
    <col min="14593" max="14593" width="2.5703125" style="110" customWidth="1"/>
    <col min="14594" max="14594" width="7.140625" style="110" customWidth="1"/>
    <col min="14595" max="14595" width="27.85546875" style="110" customWidth="1"/>
    <col min="14596" max="14596" width="9.7109375" style="110" customWidth="1"/>
    <col min="14597" max="14597" width="4.7109375" style="110" customWidth="1"/>
    <col min="14598" max="14598" width="14.42578125" style="110" customWidth="1"/>
    <col min="14599" max="14599" width="11.140625" style="110" customWidth="1"/>
    <col min="14600" max="14600" width="10.28515625" style="110" customWidth="1"/>
    <col min="14601" max="14601" width="13" style="110" customWidth="1"/>
    <col min="14602" max="14602" width="8.28515625" style="110" customWidth="1"/>
    <col min="14603" max="14848" width="10" style="110"/>
    <col min="14849" max="14849" width="2.5703125" style="110" customWidth="1"/>
    <col min="14850" max="14850" width="7.140625" style="110" customWidth="1"/>
    <col min="14851" max="14851" width="27.85546875" style="110" customWidth="1"/>
    <col min="14852" max="14852" width="9.7109375" style="110" customWidth="1"/>
    <col min="14853" max="14853" width="4.7109375" style="110" customWidth="1"/>
    <col min="14854" max="14854" width="14.42578125" style="110" customWidth="1"/>
    <col min="14855" max="14855" width="11.140625" style="110" customWidth="1"/>
    <col min="14856" max="14856" width="10.28515625" style="110" customWidth="1"/>
    <col min="14857" max="14857" width="13" style="110" customWidth="1"/>
    <col min="14858" max="14858" width="8.28515625" style="110" customWidth="1"/>
    <col min="14859" max="15104" width="10" style="110"/>
    <col min="15105" max="15105" width="2.5703125" style="110" customWidth="1"/>
    <col min="15106" max="15106" width="7.140625" style="110" customWidth="1"/>
    <col min="15107" max="15107" width="27.85546875" style="110" customWidth="1"/>
    <col min="15108" max="15108" width="9.7109375" style="110" customWidth="1"/>
    <col min="15109" max="15109" width="4.7109375" style="110" customWidth="1"/>
    <col min="15110" max="15110" width="14.42578125" style="110" customWidth="1"/>
    <col min="15111" max="15111" width="11.140625" style="110" customWidth="1"/>
    <col min="15112" max="15112" width="10.28515625" style="110" customWidth="1"/>
    <col min="15113" max="15113" width="13" style="110" customWidth="1"/>
    <col min="15114" max="15114" width="8.28515625" style="110" customWidth="1"/>
    <col min="15115" max="15360" width="10" style="110"/>
    <col min="15361" max="15361" width="2.5703125" style="110" customWidth="1"/>
    <col min="15362" max="15362" width="7.140625" style="110" customWidth="1"/>
    <col min="15363" max="15363" width="27.85546875" style="110" customWidth="1"/>
    <col min="15364" max="15364" width="9.7109375" style="110" customWidth="1"/>
    <col min="15365" max="15365" width="4.7109375" style="110" customWidth="1"/>
    <col min="15366" max="15366" width="14.42578125" style="110" customWidth="1"/>
    <col min="15367" max="15367" width="11.140625" style="110" customWidth="1"/>
    <col min="15368" max="15368" width="10.28515625" style="110" customWidth="1"/>
    <col min="15369" max="15369" width="13" style="110" customWidth="1"/>
    <col min="15370" max="15370" width="8.28515625" style="110" customWidth="1"/>
    <col min="15371" max="15616" width="10" style="110"/>
    <col min="15617" max="15617" width="2.5703125" style="110" customWidth="1"/>
    <col min="15618" max="15618" width="7.140625" style="110" customWidth="1"/>
    <col min="15619" max="15619" width="27.85546875" style="110" customWidth="1"/>
    <col min="15620" max="15620" width="9.7109375" style="110" customWidth="1"/>
    <col min="15621" max="15621" width="4.7109375" style="110" customWidth="1"/>
    <col min="15622" max="15622" width="14.42578125" style="110" customWidth="1"/>
    <col min="15623" max="15623" width="11.140625" style="110" customWidth="1"/>
    <col min="15624" max="15624" width="10.28515625" style="110" customWidth="1"/>
    <col min="15625" max="15625" width="13" style="110" customWidth="1"/>
    <col min="15626" max="15626" width="8.28515625" style="110" customWidth="1"/>
    <col min="15627" max="15872" width="10" style="110"/>
    <col min="15873" max="15873" width="2.5703125" style="110" customWidth="1"/>
    <col min="15874" max="15874" width="7.140625" style="110" customWidth="1"/>
    <col min="15875" max="15875" width="27.85546875" style="110" customWidth="1"/>
    <col min="15876" max="15876" width="9.7109375" style="110" customWidth="1"/>
    <col min="15877" max="15877" width="4.7109375" style="110" customWidth="1"/>
    <col min="15878" max="15878" width="14.42578125" style="110" customWidth="1"/>
    <col min="15879" max="15879" width="11.140625" style="110" customWidth="1"/>
    <col min="15880" max="15880" width="10.28515625" style="110" customWidth="1"/>
    <col min="15881" max="15881" width="13" style="110" customWidth="1"/>
    <col min="15882" max="15882" width="8.28515625" style="110" customWidth="1"/>
    <col min="15883" max="16128" width="10" style="110"/>
    <col min="16129" max="16129" width="2.5703125" style="110" customWidth="1"/>
    <col min="16130" max="16130" width="7.140625" style="110" customWidth="1"/>
    <col min="16131" max="16131" width="27.85546875" style="110" customWidth="1"/>
    <col min="16132" max="16132" width="9.7109375" style="110" customWidth="1"/>
    <col min="16133" max="16133" width="4.7109375" style="110" customWidth="1"/>
    <col min="16134" max="16134" width="14.42578125" style="110" customWidth="1"/>
    <col min="16135" max="16135" width="11.140625" style="110" customWidth="1"/>
    <col min="16136" max="16136" width="10.28515625" style="110" customWidth="1"/>
    <col min="16137" max="16137" width="13" style="110" customWidth="1"/>
    <col min="16138" max="16138" width="8.28515625" style="110" customWidth="1"/>
    <col min="16139" max="16384" width="10" style="110"/>
  </cols>
  <sheetData>
    <row r="1" spans="2:11" ht="12" customHeight="1">
      <c r="B1" s="210" t="s">
        <v>134</v>
      </c>
      <c r="D1" s="204"/>
      <c r="E1" s="204"/>
      <c r="F1" s="204"/>
      <c r="G1" s="204"/>
      <c r="H1" s="204"/>
      <c r="I1" s="204"/>
      <c r="J1" s="526"/>
      <c r="K1" s="780"/>
    </row>
    <row r="2" spans="2:11" ht="12" customHeight="1">
      <c r="B2" s="210" t="s">
        <v>578</v>
      </c>
      <c r="D2" s="204"/>
      <c r="E2" s="204"/>
      <c r="F2" s="204"/>
      <c r="G2" s="204"/>
      <c r="H2" s="204"/>
      <c r="I2" s="204"/>
      <c r="J2" s="204"/>
    </row>
    <row r="3" spans="2:11" ht="12" customHeight="1">
      <c r="B3" s="210" t="s">
        <v>948</v>
      </c>
      <c r="D3" s="204"/>
      <c r="E3" s="204"/>
      <c r="F3" s="204"/>
      <c r="G3" s="204"/>
      <c r="H3" s="204"/>
      <c r="I3" s="204"/>
      <c r="J3" s="204"/>
    </row>
    <row r="4" spans="2:11" ht="12" customHeight="1">
      <c r="D4" s="204"/>
      <c r="E4" s="204"/>
      <c r="F4" s="204"/>
      <c r="G4" s="204"/>
      <c r="H4" s="204"/>
      <c r="I4" s="204"/>
      <c r="J4" s="204"/>
    </row>
    <row r="5" spans="2:11" ht="12" customHeight="1">
      <c r="D5" s="204"/>
      <c r="E5" s="204"/>
      <c r="F5" s="204"/>
      <c r="G5" s="204"/>
      <c r="H5" s="204"/>
      <c r="I5" s="204"/>
      <c r="J5" s="204"/>
    </row>
    <row r="6" spans="2:11" ht="12" customHeight="1">
      <c r="D6" s="204"/>
      <c r="E6" s="204"/>
      <c r="F6" s="204" t="s">
        <v>268</v>
      </c>
      <c r="G6" s="204"/>
      <c r="H6" s="204"/>
      <c r="I6" s="204" t="s">
        <v>437</v>
      </c>
      <c r="J6" s="204"/>
    </row>
    <row r="7" spans="2:11" ht="12" customHeight="1">
      <c r="D7" s="214" t="s">
        <v>270</v>
      </c>
      <c r="E7" s="214" t="s">
        <v>271</v>
      </c>
      <c r="F7" s="214" t="s">
        <v>272</v>
      </c>
      <c r="G7" s="214" t="s">
        <v>273</v>
      </c>
      <c r="H7" s="214" t="s">
        <v>274</v>
      </c>
      <c r="I7" s="214" t="s">
        <v>275</v>
      </c>
      <c r="J7" s="214" t="s">
        <v>276</v>
      </c>
    </row>
    <row r="8" spans="2:11" ht="12" customHeight="1">
      <c r="B8" s="203" t="s">
        <v>444</v>
      </c>
      <c r="D8" s="204"/>
      <c r="E8" s="204"/>
      <c r="F8" s="293"/>
      <c r="G8" s="204"/>
      <c r="H8" s="288"/>
      <c r="I8" s="205"/>
      <c r="J8" s="204"/>
    </row>
    <row r="9" spans="2:11" ht="12" customHeight="1">
      <c r="B9" s="203" t="s">
        <v>745</v>
      </c>
      <c r="D9" s="204">
        <v>456</v>
      </c>
      <c r="E9" s="204">
        <v>3</v>
      </c>
      <c r="F9" s="208">
        <v>-3000000</v>
      </c>
      <c r="G9" s="204" t="s">
        <v>280</v>
      </c>
      <c r="H9" s="259" t="s">
        <v>281</v>
      </c>
      <c r="I9" s="205">
        <f>+F9</f>
        <v>-3000000</v>
      </c>
      <c r="J9" s="204" t="s">
        <v>514</v>
      </c>
    </row>
    <row r="10" spans="2:11" ht="12" customHeight="1">
      <c r="B10" s="109"/>
      <c r="D10" s="204"/>
      <c r="E10" s="204"/>
      <c r="F10" s="208"/>
      <c r="G10" s="204"/>
      <c r="H10" s="259"/>
      <c r="I10" s="205"/>
      <c r="J10" s="204"/>
    </row>
    <row r="11" spans="2:11" ht="12" customHeight="1">
      <c r="B11" s="109"/>
      <c r="D11" s="204"/>
      <c r="E11" s="204"/>
      <c r="F11" s="208"/>
      <c r="G11" s="204"/>
      <c r="H11" s="259"/>
      <c r="I11" s="205"/>
    </row>
    <row r="12" spans="2:11" ht="12" customHeight="1">
      <c r="B12" s="110" t="s">
        <v>418</v>
      </c>
      <c r="D12" s="204"/>
      <c r="E12" s="204"/>
      <c r="F12" s="208"/>
      <c r="G12" s="204"/>
      <c r="H12" s="259"/>
      <c r="I12" s="205"/>
      <c r="J12" s="204"/>
    </row>
    <row r="13" spans="2:11" ht="12" customHeight="1">
      <c r="B13" s="210" t="s">
        <v>746</v>
      </c>
      <c r="D13" s="204" t="s">
        <v>331</v>
      </c>
      <c r="E13" s="204">
        <v>3</v>
      </c>
      <c r="F13" s="208">
        <v>-750000</v>
      </c>
      <c r="G13" s="204" t="s">
        <v>280</v>
      </c>
      <c r="H13" s="259" t="s">
        <v>281</v>
      </c>
      <c r="I13" s="205">
        <f t="shared" ref="I13:I14" si="0">+F13</f>
        <v>-750000</v>
      </c>
      <c r="J13" s="204" t="s">
        <v>514</v>
      </c>
    </row>
    <row r="14" spans="2:11" ht="12" customHeight="1">
      <c r="B14" s="210" t="s">
        <v>747</v>
      </c>
      <c r="D14" s="204" t="s">
        <v>331</v>
      </c>
      <c r="E14" s="204">
        <v>3</v>
      </c>
      <c r="F14" s="368">
        <v>16500000</v>
      </c>
      <c r="G14" s="204" t="s">
        <v>280</v>
      </c>
      <c r="H14" s="259" t="s">
        <v>281</v>
      </c>
      <c r="I14" s="205">
        <f t="shared" si="0"/>
        <v>16500000</v>
      </c>
      <c r="J14" s="204" t="s">
        <v>514</v>
      </c>
    </row>
    <row r="15" spans="2:11" ht="12" customHeight="1">
      <c r="B15" s="109"/>
      <c r="D15" s="204"/>
      <c r="E15" s="204"/>
      <c r="F15" s="208"/>
      <c r="G15" s="204"/>
      <c r="H15" s="259"/>
      <c r="I15" s="205"/>
      <c r="J15" s="204"/>
    </row>
    <row r="16" spans="2:11" ht="12" customHeight="1">
      <c r="B16" s="110" t="s">
        <v>434</v>
      </c>
      <c r="D16" s="204"/>
      <c r="E16" s="204"/>
      <c r="F16" s="208"/>
      <c r="G16" s="204"/>
      <c r="H16" s="259"/>
      <c r="I16" s="205"/>
      <c r="J16" s="204"/>
    </row>
    <row r="17" spans="2:10" ht="12" customHeight="1">
      <c r="B17" s="212" t="s">
        <v>496</v>
      </c>
      <c r="C17" s="110" t="s">
        <v>496</v>
      </c>
      <c r="D17" s="204" t="s">
        <v>369</v>
      </c>
      <c r="E17" s="204">
        <v>3</v>
      </c>
      <c r="F17" s="208">
        <v>3000000</v>
      </c>
      <c r="G17" s="204" t="s">
        <v>280</v>
      </c>
      <c r="H17" s="259" t="s">
        <v>281</v>
      </c>
      <c r="I17" s="205">
        <f t="shared" ref="I17:I19" si="1">+F17</f>
        <v>3000000</v>
      </c>
      <c r="J17" s="204" t="s">
        <v>514</v>
      </c>
    </row>
    <row r="18" spans="2:10" ht="12" customHeight="1">
      <c r="B18" s="203" t="s">
        <v>439</v>
      </c>
      <c r="D18" s="204">
        <v>41110</v>
      </c>
      <c r="E18" s="204">
        <v>3</v>
      </c>
      <c r="F18" s="208">
        <v>-1138530</v>
      </c>
      <c r="G18" s="204" t="s">
        <v>280</v>
      </c>
      <c r="H18" s="259" t="s">
        <v>281</v>
      </c>
      <c r="I18" s="205">
        <f t="shared" si="1"/>
        <v>-1138530</v>
      </c>
      <c r="J18" s="204" t="s">
        <v>514</v>
      </c>
    </row>
    <row r="19" spans="2:10" ht="12" customHeight="1">
      <c r="B19" s="203" t="s">
        <v>747</v>
      </c>
      <c r="D19" s="204">
        <v>283</v>
      </c>
      <c r="E19" s="204">
        <v>3</v>
      </c>
      <c r="F19" s="208">
        <v>-6261915</v>
      </c>
      <c r="G19" s="204" t="s">
        <v>280</v>
      </c>
      <c r="H19" s="259" t="s">
        <v>281</v>
      </c>
      <c r="I19" s="205">
        <f t="shared" si="1"/>
        <v>-6261915</v>
      </c>
      <c r="J19" s="204" t="s">
        <v>514</v>
      </c>
    </row>
    <row r="20" spans="2:10" ht="12" customHeight="1">
      <c r="B20" s="203"/>
      <c r="D20" s="204"/>
      <c r="E20" s="204"/>
      <c r="F20" s="208"/>
      <c r="G20" s="204"/>
      <c r="H20" s="259"/>
      <c r="I20" s="205"/>
      <c r="J20" s="204"/>
    </row>
    <row r="21" spans="2:10" ht="12" customHeight="1">
      <c r="B21" s="203"/>
      <c r="D21" s="204"/>
      <c r="E21" s="204"/>
      <c r="F21" s="208"/>
      <c r="G21" s="204"/>
      <c r="H21" s="259"/>
      <c r="I21" s="208"/>
      <c r="J21" s="204"/>
    </row>
    <row r="22" spans="2:10" ht="12" customHeight="1">
      <c r="B22" s="203"/>
      <c r="D22" s="204"/>
      <c r="E22" s="204"/>
      <c r="F22" s="208"/>
      <c r="G22" s="204"/>
      <c r="H22" s="259"/>
      <c r="I22" s="205"/>
      <c r="J22" s="204"/>
    </row>
    <row r="23" spans="2:10" ht="12" customHeight="1">
      <c r="B23" s="210" t="s">
        <v>400</v>
      </c>
      <c r="F23" s="369"/>
      <c r="H23" s="263"/>
      <c r="I23" s="106"/>
      <c r="J23" s="204"/>
    </row>
    <row r="24" spans="2:10" ht="12" customHeight="1">
      <c r="B24" s="440"/>
      <c r="C24" s="441"/>
      <c r="D24" s="441"/>
      <c r="E24" s="441"/>
      <c r="F24" s="441"/>
      <c r="G24" s="441"/>
      <c r="H24" s="442"/>
      <c r="I24" s="442"/>
      <c r="J24" s="593"/>
    </row>
    <row r="25" spans="2:10" ht="12" customHeight="1">
      <c r="B25" s="444"/>
      <c r="H25" s="204"/>
      <c r="I25" s="204"/>
      <c r="J25" s="595"/>
    </row>
    <row r="26" spans="2:10" ht="12" customHeight="1">
      <c r="B26" s="444"/>
      <c r="H26" s="204"/>
      <c r="I26" s="204"/>
      <c r="J26" s="595"/>
    </row>
    <row r="27" spans="2:10" ht="12" customHeight="1">
      <c r="B27" s="446"/>
      <c r="C27" s="447"/>
      <c r="D27" s="447"/>
      <c r="E27" s="447"/>
      <c r="F27" s="698"/>
      <c r="G27" s="447"/>
      <c r="H27" s="283"/>
      <c r="I27" s="283"/>
      <c r="J27" s="596"/>
    </row>
    <row r="28" spans="2:10" ht="12" customHeight="1">
      <c r="H28" s="204"/>
      <c r="I28" s="204"/>
      <c r="J28" s="204"/>
    </row>
    <row r="29" spans="2:10" ht="12" customHeight="1">
      <c r="H29" s="204"/>
      <c r="I29" s="204"/>
      <c r="J29" s="204"/>
    </row>
    <row r="30" spans="2:10" ht="12" customHeight="1">
      <c r="H30" s="204"/>
      <c r="I30" s="204"/>
      <c r="J30" s="204"/>
    </row>
    <row r="31" spans="2:10" ht="12" customHeight="1">
      <c r="H31" s="204"/>
      <c r="I31" s="204"/>
      <c r="J31" s="380"/>
    </row>
    <row r="32" spans="2:10" ht="12" customHeight="1">
      <c r="H32" s="204"/>
      <c r="I32" s="204"/>
      <c r="J32" s="204"/>
    </row>
    <row r="33" spans="2:10" ht="12" customHeight="1">
      <c r="B33" s="212"/>
      <c r="D33" s="204"/>
      <c r="E33" s="204"/>
      <c r="F33" s="205"/>
      <c r="G33" s="204"/>
      <c r="H33" s="259"/>
      <c r="I33" s="205"/>
      <c r="J33" s="204"/>
    </row>
    <row r="34" spans="2:10" ht="12" customHeight="1">
      <c r="B34" s="212"/>
      <c r="D34" s="204"/>
      <c r="E34" s="204"/>
      <c r="F34" s="205"/>
      <c r="G34" s="204"/>
      <c r="H34" s="259"/>
      <c r="I34" s="205"/>
      <c r="J34" s="358"/>
    </row>
    <row r="35" spans="2:10" ht="12" customHeight="1">
      <c r="B35" s="212"/>
      <c r="D35" s="204"/>
      <c r="E35" s="204"/>
      <c r="F35" s="205"/>
      <c r="G35" s="213"/>
      <c r="H35" s="259"/>
      <c r="I35" s="205"/>
      <c r="J35" s="358"/>
    </row>
    <row r="36" spans="2:10" ht="12" customHeight="1">
      <c r="B36" s="212"/>
      <c r="D36" s="204"/>
      <c r="E36" s="204"/>
      <c r="F36" s="205"/>
      <c r="G36" s="213"/>
      <c r="H36" s="259"/>
      <c r="I36" s="205"/>
      <c r="J36" s="204"/>
    </row>
    <row r="37" spans="2:10" ht="12" customHeight="1">
      <c r="B37" s="212"/>
      <c r="D37" s="204"/>
      <c r="E37" s="204"/>
      <c r="F37" s="205"/>
      <c r="G37" s="204"/>
      <c r="H37" s="259"/>
      <c r="I37" s="205"/>
      <c r="J37" s="204"/>
    </row>
    <row r="38" spans="2:10" ht="12" customHeight="1">
      <c r="B38" s="212"/>
      <c r="D38" s="204"/>
      <c r="E38" s="204"/>
      <c r="F38" s="205"/>
      <c r="G38" s="204"/>
      <c r="H38" s="259"/>
      <c r="I38" s="205"/>
      <c r="J38" s="204"/>
    </row>
    <row r="39" spans="2:10" ht="12" customHeight="1">
      <c r="B39" s="212"/>
      <c r="D39" s="204"/>
      <c r="E39" s="204"/>
      <c r="F39" s="205"/>
      <c r="G39" s="204"/>
      <c r="H39" s="259"/>
      <c r="I39" s="205"/>
      <c r="J39" s="204"/>
    </row>
    <row r="40" spans="2:10" ht="12" customHeight="1">
      <c r="B40" s="109"/>
      <c r="D40" s="204"/>
      <c r="E40" s="204"/>
      <c r="F40" s="205"/>
      <c r="G40" s="204"/>
      <c r="H40" s="259"/>
      <c r="I40" s="205"/>
      <c r="J40" s="204"/>
    </row>
    <row r="41" spans="2:10" ht="12" customHeight="1">
      <c r="B41" s="212"/>
      <c r="D41" s="204"/>
      <c r="E41" s="204"/>
      <c r="F41" s="205"/>
      <c r="G41" s="204"/>
      <c r="H41" s="259"/>
      <c r="I41" s="205"/>
      <c r="J41" s="204"/>
    </row>
    <row r="42" spans="2:10" ht="12" customHeight="1">
      <c r="B42" s="212"/>
      <c r="D42" s="204"/>
      <c r="E42" s="204"/>
      <c r="F42" s="205"/>
      <c r="G42" s="204"/>
      <c r="H42" s="259"/>
      <c r="I42" s="205"/>
      <c r="J42" s="204"/>
    </row>
    <row r="43" spans="2:10" ht="12" customHeight="1">
      <c r="B43" s="212"/>
      <c r="D43" s="204"/>
      <c r="E43" s="204"/>
      <c r="F43" s="205"/>
      <c r="G43" s="204"/>
      <c r="H43" s="259"/>
      <c r="I43" s="205"/>
      <c r="J43" s="204"/>
    </row>
    <row r="44" spans="2:10" ht="12" customHeight="1">
      <c r="B44" s="212"/>
      <c r="D44" s="204"/>
      <c r="E44" s="204"/>
      <c r="F44" s="205"/>
      <c r="G44" s="204"/>
      <c r="H44" s="259"/>
      <c r="I44" s="205"/>
      <c r="J44" s="204"/>
    </row>
    <row r="45" spans="2:10" ht="12" customHeight="1">
      <c r="B45" s="212"/>
      <c r="D45" s="204"/>
      <c r="E45" s="204"/>
      <c r="F45" s="205"/>
      <c r="G45" s="204"/>
      <c r="H45" s="259"/>
      <c r="I45" s="205"/>
      <c r="J45" s="204"/>
    </row>
    <row r="46" spans="2:10" ht="12" customHeight="1">
      <c r="B46" s="212"/>
      <c r="D46" s="204"/>
      <c r="E46" s="204"/>
      <c r="F46" s="205"/>
      <c r="G46" s="204"/>
      <c r="H46" s="259"/>
      <c r="I46" s="205"/>
      <c r="J46" s="204"/>
    </row>
    <row r="47" spans="2:10" ht="12" customHeight="1">
      <c r="B47" s="212"/>
      <c r="D47" s="204"/>
      <c r="E47" s="204"/>
      <c r="F47" s="205"/>
      <c r="G47" s="204"/>
      <c r="H47" s="259"/>
      <c r="I47" s="205"/>
      <c r="J47" s="204"/>
    </row>
    <row r="48" spans="2:10" ht="12" customHeight="1">
      <c r="D48" s="204"/>
      <c r="E48" s="204"/>
      <c r="F48" s="106"/>
      <c r="G48" s="204"/>
      <c r="H48" s="263"/>
      <c r="I48" s="106"/>
      <c r="J48" s="204"/>
    </row>
    <row r="49" spans="4:10" ht="12" customHeight="1">
      <c r="D49" s="204"/>
      <c r="E49" s="204"/>
      <c r="F49" s="269"/>
      <c r="G49" s="204"/>
      <c r="H49" s="259"/>
      <c r="I49" s="205"/>
      <c r="J49" s="204"/>
    </row>
    <row r="50" spans="4:10" ht="12" customHeight="1">
      <c r="D50" s="204"/>
      <c r="E50" s="204"/>
      <c r="F50" s="269"/>
      <c r="G50" s="204"/>
      <c r="H50" s="259"/>
      <c r="I50" s="205"/>
      <c r="J50" s="204"/>
    </row>
    <row r="51" spans="4:10" ht="12" customHeight="1">
      <c r="D51" s="204"/>
      <c r="E51" s="204"/>
      <c r="F51" s="270"/>
      <c r="G51" s="204"/>
      <c r="H51" s="259"/>
      <c r="I51" s="205"/>
      <c r="J51" s="204"/>
    </row>
    <row r="52" spans="4:10" ht="12" customHeight="1">
      <c r="D52" s="204"/>
      <c r="E52" s="204"/>
      <c r="F52" s="270"/>
      <c r="G52" s="204"/>
      <c r="H52" s="259"/>
      <c r="I52" s="205"/>
      <c r="J52" s="204"/>
    </row>
    <row r="53" spans="4:10" ht="12" customHeight="1"/>
    <row r="54" spans="4:10" ht="12" customHeight="1"/>
    <row r="55" spans="4:10" ht="12" customHeight="1"/>
    <row r="56" spans="4:10" ht="12" customHeight="1"/>
    <row r="57" spans="4:10" ht="12" customHeight="1"/>
    <row r="58" spans="4:10" ht="12" customHeight="1"/>
    <row r="59" spans="4:10" ht="12" customHeight="1"/>
    <row r="60" spans="4:10" ht="12" customHeight="1"/>
    <row r="61" spans="4:10" ht="12" customHeight="1"/>
    <row r="62" spans="4:10" ht="12" customHeight="1"/>
    <row r="63" spans="4:10" ht="12" customHeight="1">
      <c r="D63" s="214"/>
      <c r="G63" s="214"/>
    </row>
    <row r="64" spans="4:10" ht="12" customHeight="1">
      <c r="D64" s="355"/>
    </row>
    <row r="65" spans="4:4" ht="12" customHeight="1">
      <c r="D65" s="355"/>
    </row>
    <row r="66" spans="4:4" ht="12" customHeight="1">
      <c r="D66" s="355"/>
    </row>
    <row r="67" spans="4:4" s="100" customFormat="1" ht="12" customHeight="1">
      <c r="D67" s="173"/>
    </row>
    <row r="68" spans="4:4" ht="12" customHeight="1">
      <c r="D68" s="355"/>
    </row>
    <row r="69" spans="4:4" ht="12" customHeight="1">
      <c r="D69" s="355"/>
    </row>
    <row r="70" spans="4:4" ht="12" customHeight="1">
      <c r="D70" s="355"/>
    </row>
    <row r="71" spans="4:4" ht="12" customHeight="1">
      <c r="D71" s="355"/>
    </row>
    <row r="72" spans="4:4">
      <c r="D72" s="355"/>
    </row>
    <row r="73" spans="4:4">
      <c r="D73" s="355"/>
    </row>
    <row r="74" spans="4:4">
      <c r="D74" s="355"/>
    </row>
    <row r="75" spans="4:4">
      <c r="D75" s="355"/>
    </row>
    <row r="76" spans="4:4">
      <c r="D76" s="355"/>
    </row>
    <row r="77" spans="4:4">
      <c r="D77" s="355"/>
    </row>
    <row r="78" spans="4:4">
      <c r="D78" s="355"/>
    </row>
    <row r="79" spans="4:4">
      <c r="D79" s="355"/>
    </row>
    <row r="80" spans="4:4">
      <c r="D80" s="355"/>
    </row>
    <row r="81" spans="4:4">
      <c r="D81" s="355"/>
    </row>
    <row r="82" spans="4:4">
      <c r="D82" s="355"/>
    </row>
    <row r="83" spans="4:4">
      <c r="D83" s="355"/>
    </row>
    <row r="84" spans="4:4">
      <c r="D84" s="355"/>
    </row>
    <row r="85" spans="4:4">
      <c r="D85" s="355"/>
    </row>
    <row r="86" spans="4:4">
      <c r="D86" s="355"/>
    </row>
    <row r="87" spans="4:4">
      <c r="D87" s="355"/>
    </row>
    <row r="88" spans="4:4">
      <c r="D88" s="355"/>
    </row>
    <row r="89" spans="4:4">
      <c r="D89" s="355"/>
    </row>
    <row r="90" spans="4:4">
      <c r="D90" s="355"/>
    </row>
    <row r="91" spans="4:4">
      <c r="D91" s="355"/>
    </row>
    <row r="92" spans="4:4">
      <c r="D92" s="355"/>
    </row>
    <row r="93" spans="4:4">
      <c r="D93" s="355"/>
    </row>
    <row r="94" spans="4:4">
      <c r="D94" s="355"/>
    </row>
    <row r="95" spans="4:4">
      <c r="D95" s="355"/>
    </row>
    <row r="96" spans="4:4">
      <c r="D96" s="355"/>
    </row>
    <row r="97" spans="4:4">
      <c r="D97" s="355"/>
    </row>
    <row r="98" spans="4:4">
      <c r="D98" s="355"/>
    </row>
    <row r="99" spans="4:4">
      <c r="D99" s="355"/>
    </row>
    <row r="100" spans="4:4">
      <c r="D100" s="355"/>
    </row>
    <row r="101" spans="4:4">
      <c r="D101" s="355"/>
    </row>
    <row r="102" spans="4:4">
      <c r="D102" s="355"/>
    </row>
    <row r="103" spans="4:4">
      <c r="D103" s="355"/>
    </row>
    <row r="104" spans="4:4">
      <c r="D104" s="355"/>
    </row>
    <row r="105" spans="4:4">
      <c r="D105" s="355"/>
    </row>
    <row r="106" spans="4:4">
      <c r="D106" s="355"/>
    </row>
    <row r="107" spans="4:4">
      <c r="D107" s="355"/>
    </row>
    <row r="108" spans="4:4">
      <c r="D108" s="355"/>
    </row>
    <row r="109" spans="4:4">
      <c r="D109" s="355"/>
    </row>
    <row r="110" spans="4:4">
      <c r="D110" s="355"/>
    </row>
    <row r="111" spans="4:4">
      <c r="D111" s="355"/>
    </row>
    <row r="112" spans="4:4">
      <c r="D112" s="355"/>
    </row>
    <row r="113" spans="4:4">
      <c r="D113" s="355"/>
    </row>
    <row r="114" spans="4:4">
      <c r="D114" s="355"/>
    </row>
    <row r="115" spans="4:4">
      <c r="D115" s="355"/>
    </row>
    <row r="116" spans="4:4">
      <c r="D116" s="355"/>
    </row>
    <row r="117" spans="4:4">
      <c r="D117" s="355"/>
    </row>
    <row r="118" spans="4:4">
      <c r="D118" s="355"/>
    </row>
    <row r="119" spans="4:4">
      <c r="D119" s="355"/>
    </row>
    <row r="120" spans="4:4">
      <c r="D120" s="355"/>
    </row>
    <row r="121" spans="4:4">
      <c r="D121" s="355"/>
    </row>
    <row r="122" spans="4:4">
      <c r="D122" s="355"/>
    </row>
    <row r="123" spans="4:4">
      <c r="D123" s="355"/>
    </row>
    <row r="124" spans="4:4">
      <c r="D124" s="355"/>
    </row>
    <row r="125" spans="4:4">
      <c r="D125" s="355"/>
    </row>
    <row r="126" spans="4:4">
      <c r="D126" s="355"/>
    </row>
    <row r="127" spans="4:4">
      <c r="D127" s="355"/>
    </row>
    <row r="128" spans="4:4">
      <c r="D128" s="355"/>
    </row>
    <row r="129" spans="4:4">
      <c r="D129" s="355"/>
    </row>
    <row r="130" spans="4:4">
      <c r="D130" s="355"/>
    </row>
    <row r="131" spans="4:4">
      <c r="D131" s="355"/>
    </row>
    <row r="132" spans="4:4">
      <c r="D132" s="355"/>
    </row>
    <row r="133" spans="4:4">
      <c r="D133" s="355"/>
    </row>
    <row r="134" spans="4:4">
      <c r="D134" s="355"/>
    </row>
    <row r="135" spans="4:4">
      <c r="D135" s="355"/>
    </row>
    <row r="136" spans="4:4">
      <c r="D136" s="355"/>
    </row>
    <row r="137" spans="4:4">
      <c r="D137" s="355"/>
    </row>
    <row r="138" spans="4:4">
      <c r="D138" s="355"/>
    </row>
    <row r="139" spans="4:4">
      <c r="D139" s="355"/>
    </row>
    <row r="140" spans="4:4">
      <c r="D140" s="355"/>
    </row>
    <row r="141" spans="4:4">
      <c r="D141" s="355"/>
    </row>
    <row r="142" spans="4:4">
      <c r="D142" s="355"/>
    </row>
    <row r="143" spans="4:4">
      <c r="D143" s="355"/>
    </row>
    <row r="144" spans="4:4">
      <c r="D144" s="355"/>
    </row>
    <row r="145" spans="4:4">
      <c r="D145" s="355"/>
    </row>
    <row r="146" spans="4:4">
      <c r="D146" s="355"/>
    </row>
    <row r="147" spans="4:4">
      <c r="D147" s="355"/>
    </row>
    <row r="148" spans="4:4">
      <c r="D148" s="355"/>
    </row>
    <row r="149" spans="4:4">
      <c r="D149" s="355"/>
    </row>
    <row r="150" spans="4:4">
      <c r="D150" s="355"/>
    </row>
    <row r="151" spans="4:4">
      <c r="D151" s="355"/>
    </row>
    <row r="152" spans="4:4">
      <c r="D152" s="355"/>
    </row>
    <row r="153" spans="4:4">
      <c r="D153" s="355"/>
    </row>
    <row r="154" spans="4:4">
      <c r="D154" s="355"/>
    </row>
    <row r="155" spans="4:4">
      <c r="D155" s="355"/>
    </row>
    <row r="156" spans="4:4">
      <c r="D156" s="355"/>
    </row>
    <row r="157" spans="4:4">
      <c r="D157" s="355"/>
    </row>
    <row r="158" spans="4:4">
      <c r="D158" s="355"/>
    </row>
    <row r="159" spans="4:4">
      <c r="D159" s="355"/>
    </row>
    <row r="160" spans="4:4">
      <c r="D160" s="355"/>
    </row>
    <row r="161" spans="4:4">
      <c r="D161" s="355"/>
    </row>
    <row r="162" spans="4:4">
      <c r="D162" s="355"/>
    </row>
    <row r="163" spans="4:4">
      <c r="D163" s="355"/>
    </row>
    <row r="164" spans="4:4">
      <c r="D164" s="355"/>
    </row>
    <row r="165" spans="4:4">
      <c r="D165" s="355"/>
    </row>
    <row r="166" spans="4:4">
      <c r="D166" s="355"/>
    </row>
    <row r="167" spans="4:4">
      <c r="D167" s="355"/>
    </row>
    <row r="168" spans="4:4">
      <c r="D168" s="355"/>
    </row>
    <row r="169" spans="4:4">
      <c r="D169" s="355"/>
    </row>
    <row r="170" spans="4:4">
      <c r="D170" s="355"/>
    </row>
    <row r="171" spans="4:4">
      <c r="D171" s="355"/>
    </row>
    <row r="172" spans="4:4">
      <c r="D172" s="355"/>
    </row>
    <row r="173" spans="4:4">
      <c r="D173" s="355"/>
    </row>
    <row r="174" spans="4:4">
      <c r="D174" s="355"/>
    </row>
    <row r="175" spans="4:4">
      <c r="D175" s="355"/>
    </row>
    <row r="176" spans="4:4">
      <c r="D176" s="355"/>
    </row>
    <row r="177" spans="4:4">
      <c r="D177" s="355"/>
    </row>
    <row r="178" spans="4:4">
      <c r="D178" s="355"/>
    </row>
    <row r="179" spans="4:4">
      <c r="D179" s="355"/>
    </row>
    <row r="180" spans="4:4">
      <c r="D180" s="355"/>
    </row>
    <row r="181" spans="4:4">
      <c r="D181" s="355"/>
    </row>
    <row r="182" spans="4:4">
      <c r="D182" s="355"/>
    </row>
    <row r="183" spans="4:4">
      <c r="D183" s="355"/>
    </row>
    <row r="184" spans="4:4">
      <c r="D184" s="355"/>
    </row>
    <row r="185" spans="4:4">
      <c r="D185" s="355"/>
    </row>
    <row r="186" spans="4:4">
      <c r="D186" s="355"/>
    </row>
    <row r="187" spans="4:4">
      <c r="D187" s="355"/>
    </row>
    <row r="188" spans="4:4">
      <c r="D188" s="355"/>
    </row>
    <row r="189" spans="4:4">
      <c r="D189" s="355"/>
    </row>
    <row r="190" spans="4:4">
      <c r="D190" s="355"/>
    </row>
    <row r="191" spans="4:4">
      <c r="D191" s="355"/>
    </row>
    <row r="192" spans="4:4">
      <c r="D192" s="355"/>
    </row>
    <row r="193" spans="4:4">
      <c r="D193" s="355"/>
    </row>
    <row r="194" spans="4:4">
      <c r="D194" s="355"/>
    </row>
    <row r="195" spans="4:4">
      <c r="D195" s="355"/>
    </row>
    <row r="196" spans="4:4">
      <c r="D196" s="355"/>
    </row>
    <row r="197" spans="4:4">
      <c r="D197" s="355"/>
    </row>
    <row r="198" spans="4:4">
      <c r="D198" s="355"/>
    </row>
    <row r="199" spans="4:4">
      <c r="D199" s="355"/>
    </row>
    <row r="200" spans="4:4">
      <c r="D200" s="355"/>
    </row>
    <row r="201" spans="4:4">
      <c r="D201" s="355"/>
    </row>
    <row r="202" spans="4:4">
      <c r="D202" s="355"/>
    </row>
    <row r="203" spans="4:4">
      <c r="D203" s="355"/>
    </row>
    <row r="204" spans="4:4">
      <c r="D204" s="355"/>
    </row>
    <row r="205" spans="4:4">
      <c r="D205" s="355"/>
    </row>
    <row r="206" spans="4:4">
      <c r="D206" s="355"/>
    </row>
    <row r="207" spans="4:4">
      <c r="D207" s="355"/>
    </row>
    <row r="208" spans="4:4">
      <c r="D208" s="355"/>
    </row>
    <row r="209" spans="4:4">
      <c r="D209" s="355"/>
    </row>
    <row r="210" spans="4:4">
      <c r="D210" s="355"/>
    </row>
    <row r="211" spans="4:4">
      <c r="D211" s="355"/>
    </row>
    <row r="212" spans="4:4">
      <c r="D212" s="355"/>
    </row>
    <row r="213" spans="4:4">
      <c r="D213" s="355"/>
    </row>
    <row r="214" spans="4:4">
      <c r="D214" s="355"/>
    </row>
    <row r="215" spans="4:4">
      <c r="D215" s="355"/>
    </row>
    <row r="216" spans="4:4">
      <c r="D216" s="355"/>
    </row>
    <row r="217" spans="4:4">
      <c r="D217" s="355"/>
    </row>
    <row r="218" spans="4:4">
      <c r="D218" s="355"/>
    </row>
    <row r="219" spans="4:4">
      <c r="D219" s="355"/>
    </row>
    <row r="220" spans="4:4">
      <c r="D220" s="355"/>
    </row>
    <row r="221" spans="4:4">
      <c r="D221" s="355"/>
    </row>
    <row r="222" spans="4:4">
      <c r="D222" s="355"/>
    </row>
    <row r="223" spans="4:4">
      <c r="D223" s="355"/>
    </row>
    <row r="224" spans="4:4">
      <c r="D224" s="355"/>
    </row>
    <row r="225" spans="4:4">
      <c r="D225" s="355"/>
    </row>
    <row r="226" spans="4:4">
      <c r="D226" s="355"/>
    </row>
    <row r="227" spans="4:4">
      <c r="D227" s="355"/>
    </row>
    <row r="228" spans="4:4">
      <c r="D228" s="355"/>
    </row>
    <row r="229" spans="4:4">
      <c r="D229" s="355"/>
    </row>
    <row r="230" spans="4:4">
      <c r="D230" s="355"/>
    </row>
    <row r="231" spans="4:4">
      <c r="D231" s="355"/>
    </row>
    <row r="232" spans="4:4">
      <c r="D232" s="355"/>
    </row>
    <row r="233" spans="4:4">
      <c r="D233" s="355"/>
    </row>
    <row r="234" spans="4:4">
      <c r="D234" s="355"/>
    </row>
    <row r="235" spans="4:4">
      <c r="D235" s="355"/>
    </row>
    <row r="236" spans="4:4">
      <c r="D236" s="355"/>
    </row>
    <row r="237" spans="4:4">
      <c r="D237" s="355"/>
    </row>
    <row r="238" spans="4:4">
      <c r="D238" s="355"/>
    </row>
    <row r="239" spans="4:4">
      <c r="D239" s="355"/>
    </row>
    <row r="240" spans="4:4">
      <c r="D240" s="355"/>
    </row>
    <row r="241" spans="4:4">
      <c r="D241" s="355"/>
    </row>
    <row r="242" spans="4:4">
      <c r="D242" s="355"/>
    </row>
    <row r="243" spans="4:4">
      <c r="D243" s="355"/>
    </row>
    <row r="244" spans="4:4">
      <c r="D244" s="355"/>
    </row>
    <row r="245" spans="4:4">
      <c r="D245" s="355"/>
    </row>
    <row r="246" spans="4:4">
      <c r="D246" s="355"/>
    </row>
    <row r="247" spans="4:4">
      <c r="D247" s="355"/>
    </row>
    <row r="248" spans="4:4">
      <c r="D248" s="355"/>
    </row>
    <row r="249" spans="4:4">
      <c r="D249" s="355"/>
    </row>
    <row r="250" spans="4:4">
      <c r="D250" s="355"/>
    </row>
    <row r="251" spans="4:4">
      <c r="D251" s="355"/>
    </row>
    <row r="252" spans="4:4">
      <c r="D252" s="355"/>
    </row>
    <row r="253" spans="4:4">
      <c r="D253" s="355"/>
    </row>
    <row r="254" spans="4:4">
      <c r="D254" s="355"/>
    </row>
    <row r="255" spans="4:4">
      <c r="D255" s="355"/>
    </row>
    <row r="256" spans="4:4">
      <c r="D256" s="355"/>
    </row>
    <row r="257" spans="4:4">
      <c r="D257" s="355"/>
    </row>
    <row r="258" spans="4:4">
      <c r="D258" s="355"/>
    </row>
    <row r="259" spans="4:4">
      <c r="D259" s="355"/>
    </row>
    <row r="260" spans="4:4">
      <c r="D260" s="355"/>
    </row>
    <row r="261" spans="4:4">
      <c r="D261" s="355"/>
    </row>
    <row r="262" spans="4:4">
      <c r="D262" s="355"/>
    </row>
    <row r="263" spans="4:4">
      <c r="D263" s="355"/>
    </row>
    <row r="264" spans="4:4">
      <c r="D264" s="355"/>
    </row>
    <row r="265" spans="4:4">
      <c r="D265" s="355"/>
    </row>
    <row r="266" spans="4:4">
      <c r="D266" s="355"/>
    </row>
    <row r="267" spans="4:4">
      <c r="D267" s="355"/>
    </row>
    <row r="268" spans="4:4">
      <c r="D268" s="355"/>
    </row>
    <row r="269" spans="4:4">
      <c r="D269" s="355"/>
    </row>
    <row r="270" spans="4:4">
      <c r="D270" s="355"/>
    </row>
    <row r="271" spans="4:4">
      <c r="D271" s="355"/>
    </row>
    <row r="272" spans="4:4">
      <c r="D272" s="355"/>
    </row>
    <row r="273" spans="4:4">
      <c r="D273" s="355"/>
    </row>
    <row r="274" spans="4:4">
      <c r="D274" s="355"/>
    </row>
    <row r="275" spans="4:4">
      <c r="D275" s="355"/>
    </row>
    <row r="276" spans="4:4">
      <c r="D276" s="355"/>
    </row>
    <row r="277" spans="4:4">
      <c r="D277" s="355"/>
    </row>
    <row r="278" spans="4:4">
      <c r="D278" s="355"/>
    </row>
    <row r="279" spans="4:4">
      <c r="D279" s="355"/>
    </row>
    <row r="280" spans="4:4">
      <c r="D280" s="355"/>
    </row>
    <row r="281" spans="4:4">
      <c r="D281" s="355"/>
    </row>
    <row r="282" spans="4:4">
      <c r="D282" s="355"/>
    </row>
    <row r="283" spans="4:4">
      <c r="D283" s="355"/>
    </row>
    <row r="284" spans="4:4">
      <c r="D284" s="355"/>
    </row>
    <row r="285" spans="4:4">
      <c r="D285" s="355"/>
    </row>
    <row r="286" spans="4:4">
      <c r="D286" s="355"/>
    </row>
    <row r="287" spans="4:4">
      <c r="D287" s="355"/>
    </row>
    <row r="288" spans="4:4">
      <c r="D288" s="355"/>
    </row>
    <row r="289" spans="4:4">
      <c r="D289" s="355"/>
    </row>
    <row r="290" spans="4:4">
      <c r="D290" s="355"/>
    </row>
    <row r="291" spans="4:4">
      <c r="D291" s="355"/>
    </row>
    <row r="292" spans="4:4">
      <c r="D292" s="355"/>
    </row>
    <row r="293" spans="4:4">
      <c r="D293" s="355"/>
    </row>
    <row r="294" spans="4:4">
      <c r="D294" s="355"/>
    </row>
    <row r="295" spans="4:4">
      <c r="D295" s="355"/>
    </row>
    <row r="296" spans="4:4">
      <c r="D296" s="355"/>
    </row>
    <row r="297" spans="4:4">
      <c r="D297" s="355"/>
    </row>
    <row r="298" spans="4:4">
      <c r="D298" s="355"/>
    </row>
    <row r="299" spans="4:4">
      <c r="D299" s="355"/>
    </row>
    <row r="300" spans="4:4">
      <c r="D300" s="355"/>
    </row>
    <row r="301" spans="4:4">
      <c r="D301" s="355"/>
    </row>
    <row r="302" spans="4:4">
      <c r="D302" s="355"/>
    </row>
    <row r="303" spans="4:4">
      <c r="D303" s="355"/>
    </row>
    <row r="304" spans="4:4">
      <c r="D304" s="355"/>
    </row>
    <row r="305" spans="4:4">
      <c r="D305" s="355"/>
    </row>
    <row r="306" spans="4:4">
      <c r="D306" s="355"/>
    </row>
    <row r="307" spans="4:4">
      <c r="D307" s="355"/>
    </row>
    <row r="308" spans="4:4">
      <c r="D308" s="355"/>
    </row>
    <row r="309" spans="4:4">
      <c r="D309" s="355"/>
    </row>
    <row r="310" spans="4:4">
      <c r="D310" s="355"/>
    </row>
    <row r="311" spans="4:4">
      <c r="D311" s="355"/>
    </row>
    <row r="312" spans="4:4">
      <c r="D312" s="355"/>
    </row>
    <row r="313" spans="4:4">
      <c r="D313" s="355"/>
    </row>
    <row r="314" spans="4:4">
      <c r="D314" s="355"/>
    </row>
    <row r="315" spans="4:4">
      <c r="D315" s="355"/>
    </row>
    <row r="316" spans="4:4">
      <c r="D316" s="355"/>
    </row>
    <row r="317" spans="4:4">
      <c r="D317" s="355"/>
    </row>
    <row r="318" spans="4:4">
      <c r="D318" s="355"/>
    </row>
    <row r="319" spans="4:4">
      <c r="D319" s="355"/>
    </row>
    <row r="320" spans="4:4">
      <c r="D320" s="355"/>
    </row>
    <row r="321" spans="4:4">
      <c r="D321" s="355"/>
    </row>
    <row r="322" spans="4:4">
      <c r="D322" s="355"/>
    </row>
    <row r="323" spans="4:4">
      <c r="D323" s="355"/>
    </row>
    <row r="324" spans="4:4">
      <c r="D324" s="355"/>
    </row>
    <row r="325" spans="4:4">
      <c r="D325" s="355"/>
    </row>
    <row r="326" spans="4:4">
      <c r="D326" s="355"/>
    </row>
    <row r="327" spans="4:4">
      <c r="D327" s="355"/>
    </row>
    <row r="328" spans="4:4">
      <c r="D328" s="355"/>
    </row>
    <row r="329" spans="4:4">
      <c r="D329" s="355"/>
    </row>
    <row r="330" spans="4:4">
      <c r="D330" s="355"/>
    </row>
    <row r="331" spans="4:4">
      <c r="D331" s="355"/>
    </row>
    <row r="332" spans="4:4">
      <c r="D332" s="355"/>
    </row>
    <row r="333" spans="4:4">
      <c r="D333" s="355"/>
    </row>
    <row r="334" spans="4:4">
      <c r="D334" s="355"/>
    </row>
    <row r="335" spans="4:4">
      <c r="D335" s="355"/>
    </row>
    <row r="336" spans="4:4">
      <c r="D336" s="355"/>
    </row>
    <row r="337" spans="4:4">
      <c r="D337" s="355"/>
    </row>
    <row r="338" spans="4:4">
      <c r="D338" s="355"/>
    </row>
    <row r="339" spans="4:4">
      <c r="D339" s="355"/>
    </row>
    <row r="340" spans="4:4">
      <c r="D340" s="355"/>
    </row>
    <row r="341" spans="4:4">
      <c r="D341" s="355"/>
    </row>
    <row r="342" spans="4:4">
      <c r="D342" s="355"/>
    </row>
    <row r="343" spans="4:4">
      <c r="D343" s="355"/>
    </row>
    <row r="344" spans="4:4">
      <c r="D344" s="355"/>
    </row>
    <row r="345" spans="4:4">
      <c r="D345" s="355"/>
    </row>
    <row r="346" spans="4:4">
      <c r="D346" s="355"/>
    </row>
    <row r="347" spans="4:4">
      <c r="D347" s="355"/>
    </row>
    <row r="348" spans="4:4">
      <c r="D348" s="355"/>
    </row>
    <row r="349" spans="4:4">
      <c r="D349" s="355"/>
    </row>
    <row r="350" spans="4:4">
      <c r="D350" s="355"/>
    </row>
    <row r="351" spans="4:4">
      <c r="D351" s="355"/>
    </row>
    <row r="352" spans="4:4">
      <c r="D352" s="355"/>
    </row>
    <row r="353" spans="4:4">
      <c r="D353" s="355"/>
    </row>
    <row r="354" spans="4:4">
      <c r="D354" s="355"/>
    </row>
    <row r="355" spans="4:4">
      <c r="D355" s="355"/>
    </row>
    <row r="356" spans="4:4">
      <c r="D356" s="355"/>
    </row>
    <row r="357" spans="4:4">
      <c r="D357" s="355"/>
    </row>
    <row r="358" spans="4:4">
      <c r="D358" s="355"/>
    </row>
    <row r="359" spans="4:4">
      <c r="D359" s="355"/>
    </row>
    <row r="360" spans="4:4">
      <c r="D360" s="355"/>
    </row>
    <row r="361" spans="4:4">
      <c r="D361" s="355"/>
    </row>
    <row r="362" spans="4:4">
      <c r="D362" s="355"/>
    </row>
    <row r="363" spans="4:4">
      <c r="D363" s="355"/>
    </row>
    <row r="364" spans="4:4">
      <c r="D364" s="355"/>
    </row>
    <row r="365" spans="4:4">
      <c r="D365" s="355"/>
    </row>
    <row r="366" spans="4:4">
      <c r="D366" s="355"/>
    </row>
    <row r="367" spans="4:4">
      <c r="D367" s="355"/>
    </row>
    <row r="368" spans="4:4">
      <c r="D368" s="355"/>
    </row>
    <row r="369" spans="4:4">
      <c r="D369" s="355"/>
    </row>
    <row r="370" spans="4:4">
      <c r="D370" s="355"/>
    </row>
    <row r="371" spans="4:4">
      <c r="D371" s="355"/>
    </row>
    <row r="372" spans="4:4">
      <c r="D372" s="355"/>
    </row>
    <row r="373" spans="4:4">
      <c r="D373" s="355"/>
    </row>
    <row r="374" spans="4:4">
      <c r="D374" s="355"/>
    </row>
    <row r="375" spans="4:4">
      <c r="D375" s="355"/>
    </row>
    <row r="376" spans="4:4">
      <c r="D376" s="355"/>
    </row>
    <row r="377" spans="4:4">
      <c r="D377" s="355"/>
    </row>
    <row r="378" spans="4:4">
      <c r="D378" s="355"/>
    </row>
    <row r="379" spans="4:4">
      <c r="D379" s="355"/>
    </row>
    <row r="380" spans="4:4">
      <c r="D380" s="355"/>
    </row>
    <row r="381" spans="4:4">
      <c r="D381" s="355"/>
    </row>
    <row r="382" spans="4:4">
      <c r="D382" s="355"/>
    </row>
    <row r="383" spans="4:4">
      <c r="D383" s="355"/>
    </row>
    <row r="384" spans="4:4">
      <c r="D384" s="355"/>
    </row>
    <row r="385" spans="4:4">
      <c r="D385" s="355"/>
    </row>
    <row r="386" spans="4:4">
      <c r="D386" s="355"/>
    </row>
    <row r="387" spans="4:4">
      <c r="D387" s="355"/>
    </row>
    <row r="388" spans="4:4">
      <c r="D388" s="355"/>
    </row>
    <row r="389" spans="4:4">
      <c r="D389" s="355"/>
    </row>
    <row r="390" spans="4:4">
      <c r="D390" s="355"/>
    </row>
    <row r="391" spans="4:4">
      <c r="D391" s="355"/>
    </row>
    <row r="392" spans="4:4">
      <c r="D392" s="355"/>
    </row>
    <row r="393" spans="4:4">
      <c r="D393" s="355"/>
    </row>
    <row r="394" spans="4:4">
      <c r="D394" s="355"/>
    </row>
    <row r="395" spans="4:4">
      <c r="D395" s="355"/>
    </row>
    <row r="396" spans="4:4">
      <c r="D396" s="355"/>
    </row>
    <row r="397" spans="4:4">
      <c r="D397" s="355"/>
    </row>
    <row r="398" spans="4:4">
      <c r="D398" s="355"/>
    </row>
  </sheetData>
  <conditionalFormatting sqref="J1">
    <cfRule type="cellIs" dxfId="1" priority="2" stopIfTrue="1" operator="equal">
      <formula>"x.x"</formula>
    </cfRule>
  </conditionalFormatting>
  <conditionalFormatting sqref="B8:B9">
    <cfRule type="cellIs" dxfId="0" priority="1" stopIfTrue="1" operator="equal">
      <formula>"Adjustment to Income/Expense/Rate Base:"</formula>
    </cfRule>
  </conditionalFormatting>
  <dataValidations count="3">
    <dataValidation type="list" errorStyle="warning" allowBlank="1" showInputMessage="1" showErrorMessage="1" errorTitle="Factor" error="This factor is not included in the drop-down list. Is this the factor you want to use?" sqref="WVO983049:WVO983090 G33:G50 G9:G22 WLS983049:WLS983090 WBW983049:WBW983090 VSA983049:VSA983090 VIE983049:VIE983090 UYI983049:UYI983090 UOM983049:UOM983090 UEQ983049:UEQ983090 TUU983049:TUU983090 TKY983049:TKY983090 TBC983049:TBC983090 SRG983049:SRG983090 SHK983049:SHK983090 RXO983049:RXO983090 RNS983049:RNS983090 RDW983049:RDW983090 QUA983049:QUA983090 QKE983049:QKE983090 QAI983049:QAI983090 PQM983049:PQM983090 PGQ983049:PGQ983090 OWU983049:OWU983090 OMY983049:OMY983090 ODC983049:ODC983090 NTG983049:NTG983090 NJK983049:NJK983090 MZO983049:MZO983090 MPS983049:MPS983090 MFW983049:MFW983090 LWA983049:LWA983090 LME983049:LME983090 LCI983049:LCI983090 KSM983049:KSM983090 KIQ983049:KIQ983090 JYU983049:JYU983090 JOY983049:JOY983090 JFC983049:JFC983090 IVG983049:IVG983090 ILK983049:ILK983090 IBO983049:IBO983090 HRS983049:HRS983090 HHW983049:HHW983090 GYA983049:GYA983090 GOE983049:GOE983090 GEI983049:GEI983090 FUM983049:FUM983090 FKQ983049:FKQ983090 FAU983049:FAU983090 EQY983049:EQY983090 EHC983049:EHC983090 DXG983049:DXG983090 DNK983049:DNK983090 DDO983049:DDO983090 CTS983049:CTS983090 CJW983049:CJW983090 CAA983049:CAA983090 BQE983049:BQE983090 BGI983049:BGI983090 AWM983049:AWM983090 AMQ983049:AMQ983090 ACU983049:ACU983090 SY983049:SY983090 JC983049:JC983090 G983049:G983090 WVO917513:WVO917554 WLS917513:WLS917554 WBW917513:WBW917554 VSA917513:VSA917554 VIE917513:VIE917554 UYI917513:UYI917554 UOM917513:UOM917554 UEQ917513:UEQ917554 TUU917513:TUU917554 TKY917513:TKY917554 TBC917513:TBC917554 SRG917513:SRG917554 SHK917513:SHK917554 RXO917513:RXO917554 RNS917513:RNS917554 RDW917513:RDW917554 QUA917513:QUA917554 QKE917513:QKE917554 QAI917513:QAI917554 PQM917513:PQM917554 PGQ917513:PGQ917554 OWU917513:OWU917554 OMY917513:OMY917554 ODC917513:ODC917554 NTG917513:NTG917554 NJK917513:NJK917554 MZO917513:MZO917554 MPS917513:MPS917554 MFW917513:MFW917554 LWA917513:LWA917554 LME917513:LME917554 LCI917513:LCI917554 KSM917513:KSM917554 KIQ917513:KIQ917554 JYU917513:JYU917554 JOY917513:JOY917554 JFC917513:JFC917554 IVG917513:IVG917554 ILK917513:ILK917554 IBO917513:IBO917554 HRS917513:HRS917554 HHW917513:HHW917554 GYA917513:GYA917554 GOE917513:GOE917554 GEI917513:GEI917554 FUM917513:FUM917554 FKQ917513:FKQ917554 FAU917513:FAU917554 EQY917513:EQY917554 EHC917513:EHC917554 DXG917513:DXG917554 DNK917513:DNK917554 DDO917513:DDO917554 CTS917513:CTS917554 CJW917513:CJW917554 CAA917513:CAA917554 BQE917513:BQE917554 BGI917513:BGI917554 AWM917513:AWM917554 AMQ917513:AMQ917554 ACU917513:ACU917554 SY917513:SY917554 JC917513:JC917554 G917513:G917554 WVO851977:WVO852018 WLS851977:WLS852018 WBW851977:WBW852018 VSA851977:VSA852018 VIE851977:VIE852018 UYI851977:UYI852018 UOM851977:UOM852018 UEQ851977:UEQ852018 TUU851977:TUU852018 TKY851977:TKY852018 TBC851977:TBC852018 SRG851977:SRG852018 SHK851977:SHK852018 RXO851977:RXO852018 RNS851977:RNS852018 RDW851977:RDW852018 QUA851977:QUA852018 QKE851977:QKE852018 QAI851977:QAI852018 PQM851977:PQM852018 PGQ851977:PGQ852018 OWU851977:OWU852018 OMY851977:OMY852018 ODC851977:ODC852018 NTG851977:NTG852018 NJK851977:NJK852018 MZO851977:MZO852018 MPS851977:MPS852018 MFW851977:MFW852018 LWA851977:LWA852018 LME851977:LME852018 LCI851977:LCI852018 KSM851977:KSM852018 KIQ851977:KIQ852018 JYU851977:JYU852018 JOY851977:JOY852018 JFC851977:JFC852018 IVG851977:IVG852018 ILK851977:ILK852018 IBO851977:IBO852018 HRS851977:HRS852018 HHW851977:HHW852018 GYA851977:GYA852018 GOE851977:GOE852018 GEI851977:GEI852018 FUM851977:FUM852018 FKQ851977:FKQ852018 FAU851977:FAU852018 EQY851977:EQY852018 EHC851977:EHC852018 DXG851977:DXG852018 DNK851977:DNK852018 DDO851977:DDO852018 CTS851977:CTS852018 CJW851977:CJW852018 CAA851977:CAA852018 BQE851977:BQE852018 BGI851977:BGI852018 AWM851977:AWM852018 AMQ851977:AMQ852018 ACU851977:ACU852018 SY851977:SY852018 JC851977:JC852018 G851977:G852018 WVO786441:WVO786482 WLS786441:WLS786482 WBW786441:WBW786482 VSA786441:VSA786482 VIE786441:VIE786482 UYI786441:UYI786482 UOM786441:UOM786482 UEQ786441:UEQ786482 TUU786441:TUU786482 TKY786441:TKY786482 TBC786441:TBC786482 SRG786441:SRG786482 SHK786441:SHK786482 RXO786441:RXO786482 RNS786441:RNS786482 RDW786441:RDW786482 QUA786441:QUA786482 QKE786441:QKE786482 QAI786441:QAI786482 PQM786441:PQM786482 PGQ786441:PGQ786482 OWU786441:OWU786482 OMY786441:OMY786482 ODC786441:ODC786482 NTG786441:NTG786482 NJK786441:NJK786482 MZO786441:MZO786482 MPS786441:MPS786482 MFW786441:MFW786482 LWA786441:LWA786482 LME786441:LME786482 LCI786441:LCI786482 KSM786441:KSM786482 KIQ786441:KIQ786482 JYU786441:JYU786482 JOY786441:JOY786482 JFC786441:JFC786482 IVG786441:IVG786482 ILK786441:ILK786482 IBO786441:IBO786482 HRS786441:HRS786482 HHW786441:HHW786482 GYA786441:GYA786482 GOE786441:GOE786482 GEI786441:GEI786482 FUM786441:FUM786482 FKQ786441:FKQ786482 FAU786441:FAU786482 EQY786441:EQY786482 EHC786441:EHC786482 DXG786441:DXG786482 DNK786441:DNK786482 DDO786441:DDO786482 CTS786441:CTS786482 CJW786441:CJW786482 CAA786441:CAA786482 BQE786441:BQE786482 BGI786441:BGI786482 AWM786441:AWM786482 AMQ786441:AMQ786482 ACU786441:ACU786482 SY786441:SY786482 JC786441:JC786482 G786441:G786482 WVO720905:WVO720946 WLS720905:WLS720946 WBW720905:WBW720946 VSA720905:VSA720946 VIE720905:VIE720946 UYI720905:UYI720946 UOM720905:UOM720946 UEQ720905:UEQ720946 TUU720905:TUU720946 TKY720905:TKY720946 TBC720905:TBC720946 SRG720905:SRG720946 SHK720905:SHK720946 RXO720905:RXO720946 RNS720905:RNS720946 RDW720905:RDW720946 QUA720905:QUA720946 QKE720905:QKE720946 QAI720905:QAI720946 PQM720905:PQM720946 PGQ720905:PGQ720946 OWU720905:OWU720946 OMY720905:OMY720946 ODC720905:ODC720946 NTG720905:NTG720946 NJK720905:NJK720946 MZO720905:MZO720946 MPS720905:MPS720946 MFW720905:MFW720946 LWA720905:LWA720946 LME720905:LME720946 LCI720905:LCI720946 KSM720905:KSM720946 KIQ720905:KIQ720946 JYU720905:JYU720946 JOY720905:JOY720946 JFC720905:JFC720946 IVG720905:IVG720946 ILK720905:ILK720946 IBO720905:IBO720946 HRS720905:HRS720946 HHW720905:HHW720946 GYA720905:GYA720946 GOE720905:GOE720946 GEI720905:GEI720946 FUM720905:FUM720946 FKQ720905:FKQ720946 FAU720905:FAU720946 EQY720905:EQY720946 EHC720905:EHC720946 DXG720905:DXG720946 DNK720905:DNK720946 DDO720905:DDO720946 CTS720905:CTS720946 CJW720905:CJW720946 CAA720905:CAA720946 BQE720905:BQE720946 BGI720905:BGI720946 AWM720905:AWM720946 AMQ720905:AMQ720946 ACU720905:ACU720946 SY720905:SY720946 JC720905:JC720946 G720905:G720946 WVO655369:WVO655410 WLS655369:WLS655410 WBW655369:WBW655410 VSA655369:VSA655410 VIE655369:VIE655410 UYI655369:UYI655410 UOM655369:UOM655410 UEQ655369:UEQ655410 TUU655369:TUU655410 TKY655369:TKY655410 TBC655369:TBC655410 SRG655369:SRG655410 SHK655369:SHK655410 RXO655369:RXO655410 RNS655369:RNS655410 RDW655369:RDW655410 QUA655369:QUA655410 QKE655369:QKE655410 QAI655369:QAI655410 PQM655369:PQM655410 PGQ655369:PGQ655410 OWU655369:OWU655410 OMY655369:OMY655410 ODC655369:ODC655410 NTG655369:NTG655410 NJK655369:NJK655410 MZO655369:MZO655410 MPS655369:MPS655410 MFW655369:MFW655410 LWA655369:LWA655410 LME655369:LME655410 LCI655369:LCI655410 KSM655369:KSM655410 KIQ655369:KIQ655410 JYU655369:JYU655410 JOY655369:JOY655410 JFC655369:JFC655410 IVG655369:IVG655410 ILK655369:ILK655410 IBO655369:IBO655410 HRS655369:HRS655410 HHW655369:HHW655410 GYA655369:GYA655410 GOE655369:GOE655410 GEI655369:GEI655410 FUM655369:FUM655410 FKQ655369:FKQ655410 FAU655369:FAU655410 EQY655369:EQY655410 EHC655369:EHC655410 DXG655369:DXG655410 DNK655369:DNK655410 DDO655369:DDO655410 CTS655369:CTS655410 CJW655369:CJW655410 CAA655369:CAA655410 BQE655369:BQE655410 BGI655369:BGI655410 AWM655369:AWM655410 AMQ655369:AMQ655410 ACU655369:ACU655410 SY655369:SY655410 JC655369:JC655410 G655369:G655410 WVO589833:WVO589874 WLS589833:WLS589874 WBW589833:WBW589874 VSA589833:VSA589874 VIE589833:VIE589874 UYI589833:UYI589874 UOM589833:UOM589874 UEQ589833:UEQ589874 TUU589833:TUU589874 TKY589833:TKY589874 TBC589833:TBC589874 SRG589833:SRG589874 SHK589833:SHK589874 RXO589833:RXO589874 RNS589833:RNS589874 RDW589833:RDW589874 QUA589833:QUA589874 QKE589833:QKE589874 QAI589833:QAI589874 PQM589833:PQM589874 PGQ589833:PGQ589874 OWU589833:OWU589874 OMY589833:OMY589874 ODC589833:ODC589874 NTG589833:NTG589874 NJK589833:NJK589874 MZO589833:MZO589874 MPS589833:MPS589874 MFW589833:MFW589874 LWA589833:LWA589874 LME589833:LME589874 LCI589833:LCI589874 KSM589833:KSM589874 KIQ589833:KIQ589874 JYU589833:JYU589874 JOY589833:JOY589874 JFC589833:JFC589874 IVG589833:IVG589874 ILK589833:ILK589874 IBO589833:IBO589874 HRS589833:HRS589874 HHW589833:HHW589874 GYA589833:GYA589874 GOE589833:GOE589874 GEI589833:GEI589874 FUM589833:FUM589874 FKQ589833:FKQ589874 FAU589833:FAU589874 EQY589833:EQY589874 EHC589833:EHC589874 DXG589833:DXG589874 DNK589833:DNK589874 DDO589833:DDO589874 CTS589833:CTS589874 CJW589833:CJW589874 CAA589833:CAA589874 BQE589833:BQE589874 BGI589833:BGI589874 AWM589833:AWM589874 AMQ589833:AMQ589874 ACU589833:ACU589874 SY589833:SY589874 JC589833:JC589874 G589833:G589874 WVO524297:WVO524338 WLS524297:WLS524338 WBW524297:WBW524338 VSA524297:VSA524338 VIE524297:VIE524338 UYI524297:UYI524338 UOM524297:UOM524338 UEQ524297:UEQ524338 TUU524297:TUU524338 TKY524297:TKY524338 TBC524297:TBC524338 SRG524297:SRG524338 SHK524297:SHK524338 RXO524297:RXO524338 RNS524297:RNS524338 RDW524297:RDW524338 QUA524297:QUA524338 QKE524297:QKE524338 QAI524297:QAI524338 PQM524297:PQM524338 PGQ524297:PGQ524338 OWU524297:OWU524338 OMY524297:OMY524338 ODC524297:ODC524338 NTG524297:NTG524338 NJK524297:NJK524338 MZO524297:MZO524338 MPS524297:MPS524338 MFW524297:MFW524338 LWA524297:LWA524338 LME524297:LME524338 LCI524297:LCI524338 KSM524297:KSM524338 KIQ524297:KIQ524338 JYU524297:JYU524338 JOY524297:JOY524338 JFC524297:JFC524338 IVG524297:IVG524338 ILK524297:ILK524338 IBO524297:IBO524338 HRS524297:HRS524338 HHW524297:HHW524338 GYA524297:GYA524338 GOE524297:GOE524338 GEI524297:GEI524338 FUM524297:FUM524338 FKQ524297:FKQ524338 FAU524297:FAU524338 EQY524297:EQY524338 EHC524297:EHC524338 DXG524297:DXG524338 DNK524297:DNK524338 DDO524297:DDO524338 CTS524297:CTS524338 CJW524297:CJW524338 CAA524297:CAA524338 BQE524297:BQE524338 BGI524297:BGI524338 AWM524297:AWM524338 AMQ524297:AMQ524338 ACU524297:ACU524338 SY524297:SY524338 JC524297:JC524338 G524297:G524338 WVO458761:WVO458802 WLS458761:WLS458802 WBW458761:WBW458802 VSA458761:VSA458802 VIE458761:VIE458802 UYI458761:UYI458802 UOM458761:UOM458802 UEQ458761:UEQ458802 TUU458761:TUU458802 TKY458761:TKY458802 TBC458761:TBC458802 SRG458761:SRG458802 SHK458761:SHK458802 RXO458761:RXO458802 RNS458761:RNS458802 RDW458761:RDW458802 QUA458761:QUA458802 QKE458761:QKE458802 QAI458761:QAI458802 PQM458761:PQM458802 PGQ458761:PGQ458802 OWU458761:OWU458802 OMY458761:OMY458802 ODC458761:ODC458802 NTG458761:NTG458802 NJK458761:NJK458802 MZO458761:MZO458802 MPS458761:MPS458802 MFW458761:MFW458802 LWA458761:LWA458802 LME458761:LME458802 LCI458761:LCI458802 KSM458761:KSM458802 KIQ458761:KIQ458802 JYU458761:JYU458802 JOY458761:JOY458802 JFC458761:JFC458802 IVG458761:IVG458802 ILK458761:ILK458802 IBO458761:IBO458802 HRS458761:HRS458802 HHW458761:HHW458802 GYA458761:GYA458802 GOE458761:GOE458802 GEI458761:GEI458802 FUM458761:FUM458802 FKQ458761:FKQ458802 FAU458761:FAU458802 EQY458761:EQY458802 EHC458761:EHC458802 DXG458761:DXG458802 DNK458761:DNK458802 DDO458761:DDO458802 CTS458761:CTS458802 CJW458761:CJW458802 CAA458761:CAA458802 BQE458761:BQE458802 BGI458761:BGI458802 AWM458761:AWM458802 AMQ458761:AMQ458802 ACU458761:ACU458802 SY458761:SY458802 JC458761:JC458802 G458761:G458802 WVO393225:WVO393266 WLS393225:WLS393266 WBW393225:WBW393266 VSA393225:VSA393266 VIE393225:VIE393266 UYI393225:UYI393266 UOM393225:UOM393266 UEQ393225:UEQ393266 TUU393225:TUU393266 TKY393225:TKY393266 TBC393225:TBC393266 SRG393225:SRG393266 SHK393225:SHK393266 RXO393225:RXO393266 RNS393225:RNS393266 RDW393225:RDW393266 QUA393225:QUA393266 QKE393225:QKE393266 QAI393225:QAI393266 PQM393225:PQM393266 PGQ393225:PGQ393266 OWU393225:OWU393266 OMY393225:OMY393266 ODC393225:ODC393266 NTG393225:NTG393266 NJK393225:NJK393266 MZO393225:MZO393266 MPS393225:MPS393266 MFW393225:MFW393266 LWA393225:LWA393266 LME393225:LME393266 LCI393225:LCI393266 KSM393225:KSM393266 KIQ393225:KIQ393266 JYU393225:JYU393266 JOY393225:JOY393266 JFC393225:JFC393266 IVG393225:IVG393266 ILK393225:ILK393266 IBO393225:IBO393266 HRS393225:HRS393266 HHW393225:HHW393266 GYA393225:GYA393266 GOE393225:GOE393266 GEI393225:GEI393266 FUM393225:FUM393266 FKQ393225:FKQ393266 FAU393225:FAU393266 EQY393225:EQY393266 EHC393225:EHC393266 DXG393225:DXG393266 DNK393225:DNK393266 DDO393225:DDO393266 CTS393225:CTS393266 CJW393225:CJW393266 CAA393225:CAA393266 BQE393225:BQE393266 BGI393225:BGI393266 AWM393225:AWM393266 AMQ393225:AMQ393266 ACU393225:ACU393266 SY393225:SY393266 JC393225:JC393266 G393225:G393266 WVO327689:WVO327730 WLS327689:WLS327730 WBW327689:WBW327730 VSA327689:VSA327730 VIE327689:VIE327730 UYI327689:UYI327730 UOM327689:UOM327730 UEQ327689:UEQ327730 TUU327689:TUU327730 TKY327689:TKY327730 TBC327689:TBC327730 SRG327689:SRG327730 SHK327689:SHK327730 RXO327689:RXO327730 RNS327689:RNS327730 RDW327689:RDW327730 QUA327689:QUA327730 QKE327689:QKE327730 QAI327689:QAI327730 PQM327689:PQM327730 PGQ327689:PGQ327730 OWU327689:OWU327730 OMY327689:OMY327730 ODC327689:ODC327730 NTG327689:NTG327730 NJK327689:NJK327730 MZO327689:MZO327730 MPS327689:MPS327730 MFW327689:MFW327730 LWA327689:LWA327730 LME327689:LME327730 LCI327689:LCI327730 KSM327689:KSM327730 KIQ327689:KIQ327730 JYU327689:JYU327730 JOY327689:JOY327730 JFC327689:JFC327730 IVG327689:IVG327730 ILK327689:ILK327730 IBO327689:IBO327730 HRS327689:HRS327730 HHW327689:HHW327730 GYA327689:GYA327730 GOE327689:GOE327730 GEI327689:GEI327730 FUM327689:FUM327730 FKQ327689:FKQ327730 FAU327689:FAU327730 EQY327689:EQY327730 EHC327689:EHC327730 DXG327689:DXG327730 DNK327689:DNK327730 DDO327689:DDO327730 CTS327689:CTS327730 CJW327689:CJW327730 CAA327689:CAA327730 BQE327689:BQE327730 BGI327689:BGI327730 AWM327689:AWM327730 AMQ327689:AMQ327730 ACU327689:ACU327730 SY327689:SY327730 JC327689:JC327730 G327689:G327730 WVO262153:WVO262194 WLS262153:WLS262194 WBW262153:WBW262194 VSA262153:VSA262194 VIE262153:VIE262194 UYI262153:UYI262194 UOM262153:UOM262194 UEQ262153:UEQ262194 TUU262153:TUU262194 TKY262153:TKY262194 TBC262153:TBC262194 SRG262153:SRG262194 SHK262153:SHK262194 RXO262153:RXO262194 RNS262153:RNS262194 RDW262153:RDW262194 QUA262153:QUA262194 QKE262153:QKE262194 QAI262153:QAI262194 PQM262153:PQM262194 PGQ262153:PGQ262194 OWU262153:OWU262194 OMY262153:OMY262194 ODC262153:ODC262194 NTG262153:NTG262194 NJK262153:NJK262194 MZO262153:MZO262194 MPS262153:MPS262194 MFW262153:MFW262194 LWA262153:LWA262194 LME262153:LME262194 LCI262153:LCI262194 KSM262153:KSM262194 KIQ262153:KIQ262194 JYU262153:JYU262194 JOY262153:JOY262194 JFC262153:JFC262194 IVG262153:IVG262194 ILK262153:ILK262194 IBO262153:IBO262194 HRS262153:HRS262194 HHW262153:HHW262194 GYA262153:GYA262194 GOE262153:GOE262194 GEI262153:GEI262194 FUM262153:FUM262194 FKQ262153:FKQ262194 FAU262153:FAU262194 EQY262153:EQY262194 EHC262153:EHC262194 DXG262153:DXG262194 DNK262153:DNK262194 DDO262153:DDO262194 CTS262153:CTS262194 CJW262153:CJW262194 CAA262153:CAA262194 BQE262153:BQE262194 BGI262153:BGI262194 AWM262153:AWM262194 AMQ262153:AMQ262194 ACU262153:ACU262194 SY262153:SY262194 JC262153:JC262194 G262153:G262194 WVO196617:WVO196658 WLS196617:WLS196658 WBW196617:WBW196658 VSA196617:VSA196658 VIE196617:VIE196658 UYI196617:UYI196658 UOM196617:UOM196658 UEQ196617:UEQ196658 TUU196617:TUU196658 TKY196617:TKY196658 TBC196617:TBC196658 SRG196617:SRG196658 SHK196617:SHK196658 RXO196617:RXO196658 RNS196617:RNS196658 RDW196617:RDW196658 QUA196617:QUA196658 QKE196617:QKE196658 QAI196617:QAI196658 PQM196617:PQM196658 PGQ196617:PGQ196658 OWU196617:OWU196658 OMY196617:OMY196658 ODC196617:ODC196658 NTG196617:NTG196658 NJK196617:NJK196658 MZO196617:MZO196658 MPS196617:MPS196658 MFW196617:MFW196658 LWA196617:LWA196658 LME196617:LME196658 LCI196617:LCI196658 KSM196617:KSM196658 KIQ196617:KIQ196658 JYU196617:JYU196658 JOY196617:JOY196658 JFC196617:JFC196658 IVG196617:IVG196658 ILK196617:ILK196658 IBO196617:IBO196658 HRS196617:HRS196658 HHW196617:HHW196658 GYA196617:GYA196658 GOE196617:GOE196658 GEI196617:GEI196658 FUM196617:FUM196658 FKQ196617:FKQ196658 FAU196617:FAU196658 EQY196617:EQY196658 EHC196617:EHC196658 DXG196617:DXG196658 DNK196617:DNK196658 DDO196617:DDO196658 CTS196617:CTS196658 CJW196617:CJW196658 CAA196617:CAA196658 BQE196617:BQE196658 BGI196617:BGI196658 AWM196617:AWM196658 AMQ196617:AMQ196658 ACU196617:ACU196658 SY196617:SY196658 JC196617:JC196658 G196617:G196658 WVO131081:WVO131122 WLS131081:WLS131122 WBW131081:WBW131122 VSA131081:VSA131122 VIE131081:VIE131122 UYI131081:UYI131122 UOM131081:UOM131122 UEQ131081:UEQ131122 TUU131081:TUU131122 TKY131081:TKY131122 TBC131081:TBC131122 SRG131081:SRG131122 SHK131081:SHK131122 RXO131081:RXO131122 RNS131081:RNS131122 RDW131081:RDW131122 QUA131081:QUA131122 QKE131081:QKE131122 QAI131081:QAI131122 PQM131081:PQM131122 PGQ131081:PGQ131122 OWU131081:OWU131122 OMY131081:OMY131122 ODC131081:ODC131122 NTG131081:NTG131122 NJK131081:NJK131122 MZO131081:MZO131122 MPS131081:MPS131122 MFW131081:MFW131122 LWA131081:LWA131122 LME131081:LME131122 LCI131081:LCI131122 KSM131081:KSM131122 KIQ131081:KIQ131122 JYU131081:JYU131122 JOY131081:JOY131122 JFC131081:JFC131122 IVG131081:IVG131122 ILK131081:ILK131122 IBO131081:IBO131122 HRS131081:HRS131122 HHW131081:HHW131122 GYA131081:GYA131122 GOE131081:GOE131122 GEI131081:GEI131122 FUM131081:FUM131122 FKQ131081:FKQ131122 FAU131081:FAU131122 EQY131081:EQY131122 EHC131081:EHC131122 DXG131081:DXG131122 DNK131081:DNK131122 DDO131081:DDO131122 CTS131081:CTS131122 CJW131081:CJW131122 CAA131081:CAA131122 BQE131081:BQE131122 BGI131081:BGI131122 AWM131081:AWM131122 AMQ131081:AMQ131122 ACU131081:ACU131122 SY131081:SY131122 JC131081:JC131122 G131081:G131122 WVO65545:WVO65586 WLS65545:WLS65586 WBW65545:WBW65586 VSA65545:VSA65586 VIE65545:VIE65586 UYI65545:UYI65586 UOM65545:UOM65586 UEQ65545:UEQ65586 TUU65545:TUU65586 TKY65545:TKY65586 TBC65545:TBC65586 SRG65545:SRG65586 SHK65545:SHK65586 RXO65545:RXO65586 RNS65545:RNS65586 RDW65545:RDW65586 QUA65545:QUA65586 QKE65545:QKE65586 QAI65545:QAI65586 PQM65545:PQM65586 PGQ65545:PGQ65586 OWU65545:OWU65586 OMY65545:OMY65586 ODC65545:ODC65586 NTG65545:NTG65586 NJK65545:NJK65586 MZO65545:MZO65586 MPS65545:MPS65586 MFW65545:MFW65586 LWA65545:LWA65586 LME65545:LME65586 LCI65545:LCI65586 KSM65545:KSM65586 KIQ65545:KIQ65586 JYU65545:JYU65586 JOY65545:JOY65586 JFC65545:JFC65586 IVG65545:IVG65586 ILK65545:ILK65586 IBO65545:IBO65586 HRS65545:HRS65586 HHW65545:HHW65586 GYA65545:GYA65586 GOE65545:GOE65586 GEI65545:GEI65586 FUM65545:FUM65586 FKQ65545:FKQ65586 FAU65545:FAU65586 EQY65545:EQY65586 EHC65545:EHC65586 DXG65545:DXG65586 DNK65545:DNK65586 DDO65545:DDO65586 CTS65545:CTS65586 CJW65545:CJW65586 CAA65545:CAA65586 BQE65545:BQE65586 BGI65545:BGI65586 AWM65545:AWM65586 AMQ65545:AMQ65586 ACU65545:ACU65586 SY65545:SY65586 JC65545:JC65586 G65545:G65586 WVO9:WVO50 WLS9:WLS50 WBW9:WBW50 VSA9:VSA50 VIE9:VIE50 UYI9:UYI50 UOM9:UOM50 UEQ9:UEQ50 TUU9:TUU50 TKY9:TKY50 TBC9:TBC50 SRG9:SRG50 SHK9:SHK50 RXO9:RXO50 RNS9:RNS50 RDW9:RDW50 QUA9:QUA50 QKE9:QKE50 QAI9:QAI50 PQM9:PQM50 PGQ9:PGQ50 OWU9:OWU50 OMY9:OMY50 ODC9:ODC50 NTG9:NTG50 NJK9:NJK50 MZO9:MZO50 MPS9:MPS50 MFW9:MFW50 LWA9:LWA50 LME9:LME50 LCI9:LCI50 KSM9:KSM50 KIQ9:KIQ50 JYU9:JYU50 JOY9:JOY50 JFC9:JFC50 IVG9:IVG50 ILK9:ILK50 IBO9:IBO50 HRS9:HRS50 HHW9:HHW50 GYA9:GYA50 GOE9:GOE50 GEI9:GEI50 FUM9:FUM50 FKQ9:FKQ50 FAU9:FAU50 EQY9:EQY50 EHC9:EHC50 DXG9:DXG50 DNK9:DNK50 DDO9:DDO50 CTS9:CTS50 CJW9:CJW50 CAA9:CAA50 BQE9:BQE50 BGI9:BGI50 AWM9:AWM50 AMQ9:AMQ50 ACU9:ACU50 SY9:SY50 JC9:JC50">
      <formula1>$G$64:$G$155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9:E10 E33:E50 E16:E22 WLQ983054 WBU983054 VRY983054 VIC983054 UYG983054 UOK983054 UEO983054 TUS983054 TKW983054 TBA983054 SRE983054 SHI983054 RXM983054 RNQ983054 RDU983054 QTY983054 QKC983054 QAG983054 PQK983054 PGO983054 OWS983054 OMW983054 ODA983054 NTE983054 NJI983054 MZM983054 MPQ983054 MFU983054 LVY983054 LMC983054 LCG983054 KSK983054 KIO983054 JYS983054 JOW983054 JFA983054 IVE983054 ILI983054 IBM983054 HRQ983054 HHU983054 GXY983054 GOC983054 GEG983054 FUK983054 FKO983054 FAS983054 EQW983054 EHA983054 DXE983054 DNI983054 DDM983054 CTQ983054 CJU983054 BZY983054 BQC983054 BGG983054 AWK983054 AMO983054 ACS983054 SW983054 JA983054 E983054 WVM917518 WLQ917518 WBU917518 VRY917518 VIC917518 UYG917518 UOK917518 UEO917518 TUS917518 TKW917518 TBA917518 SRE917518 SHI917518 RXM917518 RNQ917518 RDU917518 QTY917518 QKC917518 QAG917518 PQK917518 PGO917518 OWS917518 OMW917518 ODA917518 NTE917518 NJI917518 MZM917518 MPQ917518 MFU917518 LVY917518 LMC917518 LCG917518 KSK917518 KIO917518 JYS917518 JOW917518 JFA917518 IVE917518 ILI917518 IBM917518 HRQ917518 HHU917518 GXY917518 GOC917518 GEG917518 FUK917518 FKO917518 FAS917518 EQW917518 EHA917518 DXE917518 DNI917518 DDM917518 CTQ917518 CJU917518 BZY917518 BQC917518 BGG917518 AWK917518 AMO917518 ACS917518 SW917518 JA917518 E917518 WVM851982 WLQ851982 WBU851982 VRY851982 VIC851982 UYG851982 UOK851982 UEO851982 TUS851982 TKW851982 TBA851982 SRE851982 SHI851982 RXM851982 RNQ851982 RDU851982 QTY851982 QKC851982 QAG851982 PQK851982 PGO851982 OWS851982 OMW851982 ODA851982 NTE851982 NJI851982 MZM851982 MPQ851982 MFU851982 LVY851982 LMC851982 LCG851982 KSK851982 KIO851982 JYS851982 JOW851982 JFA851982 IVE851982 ILI851982 IBM851982 HRQ851982 HHU851982 GXY851982 GOC851982 GEG851982 FUK851982 FKO851982 FAS851982 EQW851982 EHA851982 DXE851982 DNI851982 DDM851982 CTQ851982 CJU851982 BZY851982 BQC851982 BGG851982 AWK851982 AMO851982 ACS851982 SW851982 JA851982 E851982 WVM786446 WLQ786446 WBU786446 VRY786446 VIC786446 UYG786446 UOK786446 UEO786446 TUS786446 TKW786446 TBA786446 SRE786446 SHI786446 RXM786446 RNQ786446 RDU786446 QTY786446 QKC786446 QAG786446 PQK786446 PGO786446 OWS786446 OMW786446 ODA786446 NTE786446 NJI786446 MZM786446 MPQ786446 MFU786446 LVY786446 LMC786446 LCG786446 KSK786446 KIO786446 JYS786446 JOW786446 JFA786446 IVE786446 ILI786446 IBM786446 HRQ786446 HHU786446 GXY786446 GOC786446 GEG786446 FUK786446 FKO786446 FAS786446 EQW786446 EHA786446 DXE786446 DNI786446 DDM786446 CTQ786446 CJU786446 BZY786446 BQC786446 BGG786446 AWK786446 AMO786446 ACS786446 SW786446 JA786446 E786446 WVM720910 WLQ720910 WBU720910 VRY720910 VIC720910 UYG720910 UOK720910 UEO720910 TUS720910 TKW720910 TBA720910 SRE720910 SHI720910 RXM720910 RNQ720910 RDU720910 QTY720910 QKC720910 QAG720910 PQK720910 PGO720910 OWS720910 OMW720910 ODA720910 NTE720910 NJI720910 MZM720910 MPQ720910 MFU720910 LVY720910 LMC720910 LCG720910 KSK720910 KIO720910 JYS720910 JOW720910 JFA720910 IVE720910 ILI720910 IBM720910 HRQ720910 HHU720910 GXY720910 GOC720910 GEG720910 FUK720910 FKO720910 FAS720910 EQW720910 EHA720910 DXE720910 DNI720910 DDM720910 CTQ720910 CJU720910 BZY720910 BQC720910 BGG720910 AWK720910 AMO720910 ACS720910 SW720910 JA720910 E720910 WVM655374 WLQ655374 WBU655374 VRY655374 VIC655374 UYG655374 UOK655374 UEO655374 TUS655374 TKW655374 TBA655374 SRE655374 SHI655374 RXM655374 RNQ655374 RDU655374 QTY655374 QKC655374 QAG655374 PQK655374 PGO655374 OWS655374 OMW655374 ODA655374 NTE655374 NJI655374 MZM655374 MPQ655374 MFU655374 LVY655374 LMC655374 LCG655374 KSK655374 KIO655374 JYS655374 JOW655374 JFA655374 IVE655374 ILI655374 IBM655374 HRQ655374 HHU655374 GXY655374 GOC655374 GEG655374 FUK655374 FKO655374 FAS655374 EQW655374 EHA655374 DXE655374 DNI655374 DDM655374 CTQ655374 CJU655374 BZY655374 BQC655374 BGG655374 AWK655374 AMO655374 ACS655374 SW655374 JA655374 E655374 WVM589838 WLQ589838 WBU589838 VRY589838 VIC589838 UYG589838 UOK589838 UEO589838 TUS589838 TKW589838 TBA589838 SRE589838 SHI589838 RXM589838 RNQ589838 RDU589838 QTY589838 QKC589838 QAG589838 PQK589838 PGO589838 OWS589838 OMW589838 ODA589838 NTE589838 NJI589838 MZM589838 MPQ589838 MFU589838 LVY589838 LMC589838 LCG589838 KSK589838 KIO589838 JYS589838 JOW589838 JFA589838 IVE589838 ILI589838 IBM589838 HRQ589838 HHU589838 GXY589838 GOC589838 GEG589838 FUK589838 FKO589838 FAS589838 EQW589838 EHA589838 DXE589838 DNI589838 DDM589838 CTQ589838 CJU589838 BZY589838 BQC589838 BGG589838 AWK589838 AMO589838 ACS589838 SW589838 JA589838 E589838 WVM524302 WLQ524302 WBU524302 VRY524302 VIC524302 UYG524302 UOK524302 UEO524302 TUS524302 TKW524302 TBA524302 SRE524302 SHI524302 RXM524302 RNQ524302 RDU524302 QTY524302 QKC524302 QAG524302 PQK524302 PGO524302 OWS524302 OMW524302 ODA524302 NTE524302 NJI524302 MZM524302 MPQ524302 MFU524302 LVY524302 LMC524302 LCG524302 KSK524302 KIO524302 JYS524302 JOW524302 JFA524302 IVE524302 ILI524302 IBM524302 HRQ524302 HHU524302 GXY524302 GOC524302 GEG524302 FUK524302 FKO524302 FAS524302 EQW524302 EHA524302 DXE524302 DNI524302 DDM524302 CTQ524302 CJU524302 BZY524302 BQC524302 BGG524302 AWK524302 AMO524302 ACS524302 SW524302 JA524302 E524302 WVM458766 WLQ458766 WBU458766 VRY458766 VIC458766 UYG458766 UOK458766 UEO458766 TUS458766 TKW458766 TBA458766 SRE458766 SHI458766 RXM458766 RNQ458766 RDU458766 QTY458766 QKC458766 QAG458766 PQK458766 PGO458766 OWS458766 OMW458766 ODA458766 NTE458766 NJI458766 MZM458766 MPQ458766 MFU458766 LVY458766 LMC458766 LCG458766 KSK458766 KIO458766 JYS458766 JOW458766 JFA458766 IVE458766 ILI458766 IBM458766 HRQ458766 HHU458766 GXY458766 GOC458766 GEG458766 FUK458766 FKO458766 FAS458766 EQW458766 EHA458766 DXE458766 DNI458766 DDM458766 CTQ458766 CJU458766 BZY458766 BQC458766 BGG458766 AWK458766 AMO458766 ACS458766 SW458766 JA458766 E458766 WVM393230 WLQ393230 WBU393230 VRY393230 VIC393230 UYG393230 UOK393230 UEO393230 TUS393230 TKW393230 TBA393230 SRE393230 SHI393230 RXM393230 RNQ393230 RDU393230 QTY393230 QKC393230 QAG393230 PQK393230 PGO393230 OWS393230 OMW393230 ODA393230 NTE393230 NJI393230 MZM393230 MPQ393230 MFU393230 LVY393230 LMC393230 LCG393230 KSK393230 KIO393230 JYS393230 JOW393230 JFA393230 IVE393230 ILI393230 IBM393230 HRQ393230 HHU393230 GXY393230 GOC393230 GEG393230 FUK393230 FKO393230 FAS393230 EQW393230 EHA393230 DXE393230 DNI393230 DDM393230 CTQ393230 CJU393230 BZY393230 BQC393230 BGG393230 AWK393230 AMO393230 ACS393230 SW393230 JA393230 E393230 WVM327694 WLQ327694 WBU327694 VRY327694 VIC327694 UYG327694 UOK327694 UEO327694 TUS327694 TKW327694 TBA327694 SRE327694 SHI327694 RXM327694 RNQ327694 RDU327694 QTY327694 QKC327694 QAG327694 PQK327694 PGO327694 OWS327694 OMW327694 ODA327694 NTE327694 NJI327694 MZM327694 MPQ327694 MFU327694 LVY327694 LMC327694 LCG327694 KSK327694 KIO327694 JYS327694 JOW327694 JFA327694 IVE327694 ILI327694 IBM327694 HRQ327694 HHU327694 GXY327694 GOC327694 GEG327694 FUK327694 FKO327694 FAS327694 EQW327694 EHA327694 DXE327694 DNI327694 DDM327694 CTQ327694 CJU327694 BZY327694 BQC327694 BGG327694 AWK327694 AMO327694 ACS327694 SW327694 JA327694 E327694 WVM262158 WLQ262158 WBU262158 VRY262158 VIC262158 UYG262158 UOK262158 UEO262158 TUS262158 TKW262158 TBA262158 SRE262158 SHI262158 RXM262158 RNQ262158 RDU262158 QTY262158 QKC262158 QAG262158 PQK262158 PGO262158 OWS262158 OMW262158 ODA262158 NTE262158 NJI262158 MZM262158 MPQ262158 MFU262158 LVY262158 LMC262158 LCG262158 KSK262158 KIO262158 JYS262158 JOW262158 JFA262158 IVE262158 ILI262158 IBM262158 HRQ262158 HHU262158 GXY262158 GOC262158 GEG262158 FUK262158 FKO262158 FAS262158 EQW262158 EHA262158 DXE262158 DNI262158 DDM262158 CTQ262158 CJU262158 BZY262158 BQC262158 BGG262158 AWK262158 AMO262158 ACS262158 SW262158 JA262158 E262158 WVM196622 WLQ196622 WBU196622 VRY196622 VIC196622 UYG196622 UOK196622 UEO196622 TUS196622 TKW196622 TBA196622 SRE196622 SHI196622 RXM196622 RNQ196622 RDU196622 QTY196622 QKC196622 QAG196622 PQK196622 PGO196622 OWS196622 OMW196622 ODA196622 NTE196622 NJI196622 MZM196622 MPQ196622 MFU196622 LVY196622 LMC196622 LCG196622 KSK196622 KIO196622 JYS196622 JOW196622 JFA196622 IVE196622 ILI196622 IBM196622 HRQ196622 HHU196622 GXY196622 GOC196622 GEG196622 FUK196622 FKO196622 FAS196622 EQW196622 EHA196622 DXE196622 DNI196622 DDM196622 CTQ196622 CJU196622 BZY196622 BQC196622 BGG196622 AWK196622 AMO196622 ACS196622 SW196622 JA196622 E196622 WVM131086 WLQ131086 WBU131086 VRY131086 VIC131086 UYG131086 UOK131086 UEO131086 TUS131086 TKW131086 TBA131086 SRE131086 SHI131086 RXM131086 RNQ131086 RDU131086 QTY131086 QKC131086 QAG131086 PQK131086 PGO131086 OWS131086 OMW131086 ODA131086 NTE131086 NJI131086 MZM131086 MPQ131086 MFU131086 LVY131086 LMC131086 LCG131086 KSK131086 KIO131086 JYS131086 JOW131086 JFA131086 IVE131086 ILI131086 IBM131086 HRQ131086 HHU131086 GXY131086 GOC131086 GEG131086 FUK131086 FKO131086 FAS131086 EQW131086 EHA131086 DXE131086 DNI131086 DDM131086 CTQ131086 CJU131086 BZY131086 BQC131086 BGG131086 AWK131086 AMO131086 ACS131086 SW131086 JA131086 E131086 WVM65550 WLQ65550 WBU65550 VRY65550 VIC65550 UYG65550 UOK65550 UEO65550 TUS65550 TKW65550 TBA65550 SRE65550 SHI65550 RXM65550 RNQ65550 RDU65550 QTY65550 QKC65550 QAG65550 PQK65550 PGO65550 OWS65550 OMW65550 ODA65550 NTE65550 NJI65550 MZM65550 MPQ65550 MFU65550 LVY65550 LMC65550 LCG65550 KSK65550 KIO65550 JYS65550 JOW65550 JFA65550 IVE65550 ILI65550 IBM65550 HRQ65550 HHU65550 GXY65550 GOC65550 GEG65550 FUK65550 FKO65550 FAS65550 EQW65550 EHA65550 DXE65550 DNI65550 DDM65550 CTQ65550 CJU65550 BZY65550 BQC65550 BGG65550 AWK65550 AMO65550 ACS65550 SW65550 JA65550 E65550 WVM14 WLQ14 WBU14 VRY14 VIC14 UYG14 UOK14 UEO14 TUS14 TKW14 TBA14 SRE14 SHI14 RXM14 RNQ14 RDU14 QTY14 QKC14 QAG14 PQK14 PGO14 OWS14 OMW14 ODA14 NTE14 NJI14 MZM14 MPQ14 MFU14 LVY14 LMC14 LCG14 KSK14 KIO14 JYS14 JOW14 JFA14 IVE14 ILI14 IBM14 HRQ14 HHU14 GXY14 GOC14 GEG14 FUK14 FKO14 FAS14 EQW14 EHA14 DXE14 DNI14 DDM14 CTQ14 CJU14 BZY14 BQC14 BGG14 AWK14 AMO14 ACS14 SW14 JA14 E14 WVM983056:WVM983090 WLQ983056:WLQ983090 WBU983056:WBU983090 VRY983056:VRY983090 VIC983056:VIC983090 UYG983056:UYG983090 UOK983056:UOK983090 UEO983056:UEO983090 TUS983056:TUS983090 TKW983056:TKW983090 TBA983056:TBA983090 SRE983056:SRE983090 SHI983056:SHI983090 RXM983056:RXM983090 RNQ983056:RNQ983090 RDU983056:RDU983090 QTY983056:QTY983090 QKC983056:QKC983090 QAG983056:QAG983090 PQK983056:PQK983090 PGO983056:PGO983090 OWS983056:OWS983090 OMW983056:OMW983090 ODA983056:ODA983090 NTE983056:NTE983090 NJI983056:NJI983090 MZM983056:MZM983090 MPQ983056:MPQ983090 MFU983056:MFU983090 LVY983056:LVY983090 LMC983056:LMC983090 LCG983056:LCG983090 KSK983056:KSK983090 KIO983056:KIO983090 JYS983056:JYS983090 JOW983056:JOW983090 JFA983056:JFA983090 IVE983056:IVE983090 ILI983056:ILI983090 IBM983056:IBM983090 HRQ983056:HRQ983090 HHU983056:HHU983090 GXY983056:GXY983090 GOC983056:GOC983090 GEG983056:GEG983090 FUK983056:FUK983090 FKO983056:FKO983090 FAS983056:FAS983090 EQW983056:EQW983090 EHA983056:EHA983090 DXE983056:DXE983090 DNI983056:DNI983090 DDM983056:DDM983090 CTQ983056:CTQ983090 CJU983056:CJU983090 BZY983056:BZY983090 BQC983056:BQC983090 BGG983056:BGG983090 AWK983056:AWK983090 AMO983056:AMO983090 ACS983056:ACS983090 SW983056:SW983090 JA983056:JA983090 E983056:E983090 WVM917520:WVM917554 WLQ917520:WLQ917554 WBU917520:WBU917554 VRY917520:VRY917554 VIC917520:VIC917554 UYG917520:UYG917554 UOK917520:UOK917554 UEO917520:UEO917554 TUS917520:TUS917554 TKW917520:TKW917554 TBA917520:TBA917554 SRE917520:SRE917554 SHI917520:SHI917554 RXM917520:RXM917554 RNQ917520:RNQ917554 RDU917520:RDU917554 QTY917520:QTY917554 QKC917520:QKC917554 QAG917520:QAG917554 PQK917520:PQK917554 PGO917520:PGO917554 OWS917520:OWS917554 OMW917520:OMW917554 ODA917520:ODA917554 NTE917520:NTE917554 NJI917520:NJI917554 MZM917520:MZM917554 MPQ917520:MPQ917554 MFU917520:MFU917554 LVY917520:LVY917554 LMC917520:LMC917554 LCG917520:LCG917554 KSK917520:KSK917554 KIO917520:KIO917554 JYS917520:JYS917554 JOW917520:JOW917554 JFA917520:JFA917554 IVE917520:IVE917554 ILI917520:ILI917554 IBM917520:IBM917554 HRQ917520:HRQ917554 HHU917520:HHU917554 GXY917520:GXY917554 GOC917520:GOC917554 GEG917520:GEG917554 FUK917520:FUK917554 FKO917520:FKO917554 FAS917520:FAS917554 EQW917520:EQW917554 EHA917520:EHA917554 DXE917520:DXE917554 DNI917520:DNI917554 DDM917520:DDM917554 CTQ917520:CTQ917554 CJU917520:CJU917554 BZY917520:BZY917554 BQC917520:BQC917554 BGG917520:BGG917554 AWK917520:AWK917554 AMO917520:AMO917554 ACS917520:ACS917554 SW917520:SW917554 JA917520:JA917554 E917520:E917554 WVM851984:WVM852018 WLQ851984:WLQ852018 WBU851984:WBU852018 VRY851984:VRY852018 VIC851984:VIC852018 UYG851984:UYG852018 UOK851984:UOK852018 UEO851984:UEO852018 TUS851984:TUS852018 TKW851984:TKW852018 TBA851984:TBA852018 SRE851984:SRE852018 SHI851984:SHI852018 RXM851984:RXM852018 RNQ851984:RNQ852018 RDU851984:RDU852018 QTY851984:QTY852018 QKC851984:QKC852018 QAG851984:QAG852018 PQK851984:PQK852018 PGO851984:PGO852018 OWS851984:OWS852018 OMW851984:OMW852018 ODA851984:ODA852018 NTE851984:NTE852018 NJI851984:NJI852018 MZM851984:MZM852018 MPQ851984:MPQ852018 MFU851984:MFU852018 LVY851984:LVY852018 LMC851984:LMC852018 LCG851984:LCG852018 KSK851984:KSK852018 KIO851984:KIO852018 JYS851984:JYS852018 JOW851984:JOW852018 JFA851984:JFA852018 IVE851984:IVE852018 ILI851984:ILI852018 IBM851984:IBM852018 HRQ851984:HRQ852018 HHU851984:HHU852018 GXY851984:GXY852018 GOC851984:GOC852018 GEG851984:GEG852018 FUK851984:FUK852018 FKO851984:FKO852018 FAS851984:FAS852018 EQW851984:EQW852018 EHA851984:EHA852018 DXE851984:DXE852018 DNI851984:DNI852018 DDM851984:DDM852018 CTQ851984:CTQ852018 CJU851984:CJU852018 BZY851984:BZY852018 BQC851984:BQC852018 BGG851984:BGG852018 AWK851984:AWK852018 AMO851984:AMO852018 ACS851984:ACS852018 SW851984:SW852018 JA851984:JA852018 E851984:E852018 WVM786448:WVM786482 WLQ786448:WLQ786482 WBU786448:WBU786482 VRY786448:VRY786482 VIC786448:VIC786482 UYG786448:UYG786482 UOK786448:UOK786482 UEO786448:UEO786482 TUS786448:TUS786482 TKW786448:TKW786482 TBA786448:TBA786482 SRE786448:SRE786482 SHI786448:SHI786482 RXM786448:RXM786482 RNQ786448:RNQ786482 RDU786448:RDU786482 QTY786448:QTY786482 QKC786448:QKC786482 QAG786448:QAG786482 PQK786448:PQK786482 PGO786448:PGO786482 OWS786448:OWS786482 OMW786448:OMW786482 ODA786448:ODA786482 NTE786448:NTE786482 NJI786448:NJI786482 MZM786448:MZM786482 MPQ786448:MPQ786482 MFU786448:MFU786482 LVY786448:LVY786482 LMC786448:LMC786482 LCG786448:LCG786482 KSK786448:KSK786482 KIO786448:KIO786482 JYS786448:JYS786482 JOW786448:JOW786482 JFA786448:JFA786482 IVE786448:IVE786482 ILI786448:ILI786482 IBM786448:IBM786482 HRQ786448:HRQ786482 HHU786448:HHU786482 GXY786448:GXY786482 GOC786448:GOC786482 GEG786448:GEG786482 FUK786448:FUK786482 FKO786448:FKO786482 FAS786448:FAS786482 EQW786448:EQW786482 EHA786448:EHA786482 DXE786448:DXE786482 DNI786448:DNI786482 DDM786448:DDM786482 CTQ786448:CTQ786482 CJU786448:CJU786482 BZY786448:BZY786482 BQC786448:BQC786482 BGG786448:BGG786482 AWK786448:AWK786482 AMO786448:AMO786482 ACS786448:ACS786482 SW786448:SW786482 JA786448:JA786482 E786448:E786482 WVM720912:WVM720946 WLQ720912:WLQ720946 WBU720912:WBU720946 VRY720912:VRY720946 VIC720912:VIC720946 UYG720912:UYG720946 UOK720912:UOK720946 UEO720912:UEO720946 TUS720912:TUS720946 TKW720912:TKW720946 TBA720912:TBA720946 SRE720912:SRE720946 SHI720912:SHI720946 RXM720912:RXM720946 RNQ720912:RNQ720946 RDU720912:RDU720946 QTY720912:QTY720946 QKC720912:QKC720946 QAG720912:QAG720946 PQK720912:PQK720946 PGO720912:PGO720946 OWS720912:OWS720946 OMW720912:OMW720946 ODA720912:ODA720946 NTE720912:NTE720946 NJI720912:NJI720946 MZM720912:MZM720946 MPQ720912:MPQ720946 MFU720912:MFU720946 LVY720912:LVY720946 LMC720912:LMC720946 LCG720912:LCG720946 KSK720912:KSK720946 KIO720912:KIO720946 JYS720912:JYS720946 JOW720912:JOW720946 JFA720912:JFA720946 IVE720912:IVE720946 ILI720912:ILI720946 IBM720912:IBM720946 HRQ720912:HRQ720946 HHU720912:HHU720946 GXY720912:GXY720946 GOC720912:GOC720946 GEG720912:GEG720946 FUK720912:FUK720946 FKO720912:FKO720946 FAS720912:FAS720946 EQW720912:EQW720946 EHA720912:EHA720946 DXE720912:DXE720946 DNI720912:DNI720946 DDM720912:DDM720946 CTQ720912:CTQ720946 CJU720912:CJU720946 BZY720912:BZY720946 BQC720912:BQC720946 BGG720912:BGG720946 AWK720912:AWK720946 AMO720912:AMO720946 ACS720912:ACS720946 SW720912:SW720946 JA720912:JA720946 E720912:E720946 WVM655376:WVM655410 WLQ655376:WLQ655410 WBU655376:WBU655410 VRY655376:VRY655410 VIC655376:VIC655410 UYG655376:UYG655410 UOK655376:UOK655410 UEO655376:UEO655410 TUS655376:TUS655410 TKW655376:TKW655410 TBA655376:TBA655410 SRE655376:SRE655410 SHI655376:SHI655410 RXM655376:RXM655410 RNQ655376:RNQ655410 RDU655376:RDU655410 QTY655376:QTY655410 QKC655376:QKC655410 QAG655376:QAG655410 PQK655376:PQK655410 PGO655376:PGO655410 OWS655376:OWS655410 OMW655376:OMW655410 ODA655376:ODA655410 NTE655376:NTE655410 NJI655376:NJI655410 MZM655376:MZM655410 MPQ655376:MPQ655410 MFU655376:MFU655410 LVY655376:LVY655410 LMC655376:LMC655410 LCG655376:LCG655410 KSK655376:KSK655410 KIO655376:KIO655410 JYS655376:JYS655410 JOW655376:JOW655410 JFA655376:JFA655410 IVE655376:IVE655410 ILI655376:ILI655410 IBM655376:IBM655410 HRQ655376:HRQ655410 HHU655376:HHU655410 GXY655376:GXY655410 GOC655376:GOC655410 GEG655376:GEG655410 FUK655376:FUK655410 FKO655376:FKO655410 FAS655376:FAS655410 EQW655376:EQW655410 EHA655376:EHA655410 DXE655376:DXE655410 DNI655376:DNI655410 DDM655376:DDM655410 CTQ655376:CTQ655410 CJU655376:CJU655410 BZY655376:BZY655410 BQC655376:BQC655410 BGG655376:BGG655410 AWK655376:AWK655410 AMO655376:AMO655410 ACS655376:ACS655410 SW655376:SW655410 JA655376:JA655410 E655376:E655410 WVM589840:WVM589874 WLQ589840:WLQ589874 WBU589840:WBU589874 VRY589840:VRY589874 VIC589840:VIC589874 UYG589840:UYG589874 UOK589840:UOK589874 UEO589840:UEO589874 TUS589840:TUS589874 TKW589840:TKW589874 TBA589840:TBA589874 SRE589840:SRE589874 SHI589840:SHI589874 RXM589840:RXM589874 RNQ589840:RNQ589874 RDU589840:RDU589874 QTY589840:QTY589874 QKC589840:QKC589874 QAG589840:QAG589874 PQK589840:PQK589874 PGO589840:PGO589874 OWS589840:OWS589874 OMW589840:OMW589874 ODA589840:ODA589874 NTE589840:NTE589874 NJI589840:NJI589874 MZM589840:MZM589874 MPQ589840:MPQ589874 MFU589840:MFU589874 LVY589840:LVY589874 LMC589840:LMC589874 LCG589840:LCG589874 KSK589840:KSK589874 KIO589840:KIO589874 JYS589840:JYS589874 JOW589840:JOW589874 JFA589840:JFA589874 IVE589840:IVE589874 ILI589840:ILI589874 IBM589840:IBM589874 HRQ589840:HRQ589874 HHU589840:HHU589874 GXY589840:GXY589874 GOC589840:GOC589874 GEG589840:GEG589874 FUK589840:FUK589874 FKO589840:FKO589874 FAS589840:FAS589874 EQW589840:EQW589874 EHA589840:EHA589874 DXE589840:DXE589874 DNI589840:DNI589874 DDM589840:DDM589874 CTQ589840:CTQ589874 CJU589840:CJU589874 BZY589840:BZY589874 BQC589840:BQC589874 BGG589840:BGG589874 AWK589840:AWK589874 AMO589840:AMO589874 ACS589840:ACS589874 SW589840:SW589874 JA589840:JA589874 E589840:E589874 WVM524304:WVM524338 WLQ524304:WLQ524338 WBU524304:WBU524338 VRY524304:VRY524338 VIC524304:VIC524338 UYG524304:UYG524338 UOK524304:UOK524338 UEO524304:UEO524338 TUS524304:TUS524338 TKW524304:TKW524338 TBA524304:TBA524338 SRE524304:SRE524338 SHI524304:SHI524338 RXM524304:RXM524338 RNQ524304:RNQ524338 RDU524304:RDU524338 QTY524304:QTY524338 QKC524304:QKC524338 QAG524304:QAG524338 PQK524304:PQK524338 PGO524304:PGO524338 OWS524304:OWS524338 OMW524304:OMW524338 ODA524304:ODA524338 NTE524304:NTE524338 NJI524304:NJI524338 MZM524304:MZM524338 MPQ524304:MPQ524338 MFU524304:MFU524338 LVY524304:LVY524338 LMC524304:LMC524338 LCG524304:LCG524338 KSK524304:KSK524338 KIO524304:KIO524338 JYS524304:JYS524338 JOW524304:JOW524338 JFA524304:JFA524338 IVE524304:IVE524338 ILI524304:ILI524338 IBM524304:IBM524338 HRQ524304:HRQ524338 HHU524304:HHU524338 GXY524304:GXY524338 GOC524304:GOC524338 GEG524304:GEG524338 FUK524304:FUK524338 FKO524304:FKO524338 FAS524304:FAS524338 EQW524304:EQW524338 EHA524304:EHA524338 DXE524304:DXE524338 DNI524304:DNI524338 DDM524304:DDM524338 CTQ524304:CTQ524338 CJU524304:CJU524338 BZY524304:BZY524338 BQC524304:BQC524338 BGG524304:BGG524338 AWK524304:AWK524338 AMO524304:AMO524338 ACS524304:ACS524338 SW524304:SW524338 JA524304:JA524338 E524304:E524338 WVM458768:WVM458802 WLQ458768:WLQ458802 WBU458768:WBU458802 VRY458768:VRY458802 VIC458768:VIC458802 UYG458768:UYG458802 UOK458768:UOK458802 UEO458768:UEO458802 TUS458768:TUS458802 TKW458768:TKW458802 TBA458768:TBA458802 SRE458768:SRE458802 SHI458768:SHI458802 RXM458768:RXM458802 RNQ458768:RNQ458802 RDU458768:RDU458802 QTY458768:QTY458802 QKC458768:QKC458802 QAG458768:QAG458802 PQK458768:PQK458802 PGO458768:PGO458802 OWS458768:OWS458802 OMW458768:OMW458802 ODA458768:ODA458802 NTE458768:NTE458802 NJI458768:NJI458802 MZM458768:MZM458802 MPQ458768:MPQ458802 MFU458768:MFU458802 LVY458768:LVY458802 LMC458768:LMC458802 LCG458768:LCG458802 KSK458768:KSK458802 KIO458768:KIO458802 JYS458768:JYS458802 JOW458768:JOW458802 JFA458768:JFA458802 IVE458768:IVE458802 ILI458768:ILI458802 IBM458768:IBM458802 HRQ458768:HRQ458802 HHU458768:HHU458802 GXY458768:GXY458802 GOC458768:GOC458802 GEG458768:GEG458802 FUK458768:FUK458802 FKO458768:FKO458802 FAS458768:FAS458802 EQW458768:EQW458802 EHA458768:EHA458802 DXE458768:DXE458802 DNI458768:DNI458802 DDM458768:DDM458802 CTQ458768:CTQ458802 CJU458768:CJU458802 BZY458768:BZY458802 BQC458768:BQC458802 BGG458768:BGG458802 AWK458768:AWK458802 AMO458768:AMO458802 ACS458768:ACS458802 SW458768:SW458802 JA458768:JA458802 E458768:E458802 WVM393232:WVM393266 WLQ393232:WLQ393266 WBU393232:WBU393266 VRY393232:VRY393266 VIC393232:VIC393266 UYG393232:UYG393266 UOK393232:UOK393266 UEO393232:UEO393266 TUS393232:TUS393266 TKW393232:TKW393266 TBA393232:TBA393266 SRE393232:SRE393266 SHI393232:SHI393266 RXM393232:RXM393266 RNQ393232:RNQ393266 RDU393232:RDU393266 QTY393232:QTY393266 QKC393232:QKC393266 QAG393232:QAG393266 PQK393232:PQK393266 PGO393232:PGO393266 OWS393232:OWS393266 OMW393232:OMW393266 ODA393232:ODA393266 NTE393232:NTE393266 NJI393232:NJI393266 MZM393232:MZM393266 MPQ393232:MPQ393266 MFU393232:MFU393266 LVY393232:LVY393266 LMC393232:LMC393266 LCG393232:LCG393266 KSK393232:KSK393266 KIO393232:KIO393266 JYS393232:JYS393266 JOW393232:JOW393266 JFA393232:JFA393266 IVE393232:IVE393266 ILI393232:ILI393266 IBM393232:IBM393266 HRQ393232:HRQ393266 HHU393232:HHU393266 GXY393232:GXY393266 GOC393232:GOC393266 GEG393232:GEG393266 FUK393232:FUK393266 FKO393232:FKO393266 FAS393232:FAS393266 EQW393232:EQW393266 EHA393232:EHA393266 DXE393232:DXE393266 DNI393232:DNI393266 DDM393232:DDM393266 CTQ393232:CTQ393266 CJU393232:CJU393266 BZY393232:BZY393266 BQC393232:BQC393266 BGG393232:BGG393266 AWK393232:AWK393266 AMO393232:AMO393266 ACS393232:ACS393266 SW393232:SW393266 JA393232:JA393266 E393232:E393266 WVM327696:WVM327730 WLQ327696:WLQ327730 WBU327696:WBU327730 VRY327696:VRY327730 VIC327696:VIC327730 UYG327696:UYG327730 UOK327696:UOK327730 UEO327696:UEO327730 TUS327696:TUS327730 TKW327696:TKW327730 TBA327696:TBA327730 SRE327696:SRE327730 SHI327696:SHI327730 RXM327696:RXM327730 RNQ327696:RNQ327730 RDU327696:RDU327730 QTY327696:QTY327730 QKC327696:QKC327730 QAG327696:QAG327730 PQK327696:PQK327730 PGO327696:PGO327730 OWS327696:OWS327730 OMW327696:OMW327730 ODA327696:ODA327730 NTE327696:NTE327730 NJI327696:NJI327730 MZM327696:MZM327730 MPQ327696:MPQ327730 MFU327696:MFU327730 LVY327696:LVY327730 LMC327696:LMC327730 LCG327696:LCG327730 KSK327696:KSK327730 KIO327696:KIO327730 JYS327696:JYS327730 JOW327696:JOW327730 JFA327696:JFA327730 IVE327696:IVE327730 ILI327696:ILI327730 IBM327696:IBM327730 HRQ327696:HRQ327730 HHU327696:HHU327730 GXY327696:GXY327730 GOC327696:GOC327730 GEG327696:GEG327730 FUK327696:FUK327730 FKO327696:FKO327730 FAS327696:FAS327730 EQW327696:EQW327730 EHA327696:EHA327730 DXE327696:DXE327730 DNI327696:DNI327730 DDM327696:DDM327730 CTQ327696:CTQ327730 CJU327696:CJU327730 BZY327696:BZY327730 BQC327696:BQC327730 BGG327696:BGG327730 AWK327696:AWK327730 AMO327696:AMO327730 ACS327696:ACS327730 SW327696:SW327730 JA327696:JA327730 E327696:E327730 WVM262160:WVM262194 WLQ262160:WLQ262194 WBU262160:WBU262194 VRY262160:VRY262194 VIC262160:VIC262194 UYG262160:UYG262194 UOK262160:UOK262194 UEO262160:UEO262194 TUS262160:TUS262194 TKW262160:TKW262194 TBA262160:TBA262194 SRE262160:SRE262194 SHI262160:SHI262194 RXM262160:RXM262194 RNQ262160:RNQ262194 RDU262160:RDU262194 QTY262160:QTY262194 QKC262160:QKC262194 QAG262160:QAG262194 PQK262160:PQK262194 PGO262160:PGO262194 OWS262160:OWS262194 OMW262160:OMW262194 ODA262160:ODA262194 NTE262160:NTE262194 NJI262160:NJI262194 MZM262160:MZM262194 MPQ262160:MPQ262194 MFU262160:MFU262194 LVY262160:LVY262194 LMC262160:LMC262194 LCG262160:LCG262194 KSK262160:KSK262194 KIO262160:KIO262194 JYS262160:JYS262194 JOW262160:JOW262194 JFA262160:JFA262194 IVE262160:IVE262194 ILI262160:ILI262194 IBM262160:IBM262194 HRQ262160:HRQ262194 HHU262160:HHU262194 GXY262160:GXY262194 GOC262160:GOC262194 GEG262160:GEG262194 FUK262160:FUK262194 FKO262160:FKO262194 FAS262160:FAS262194 EQW262160:EQW262194 EHA262160:EHA262194 DXE262160:DXE262194 DNI262160:DNI262194 DDM262160:DDM262194 CTQ262160:CTQ262194 CJU262160:CJU262194 BZY262160:BZY262194 BQC262160:BQC262194 BGG262160:BGG262194 AWK262160:AWK262194 AMO262160:AMO262194 ACS262160:ACS262194 SW262160:SW262194 JA262160:JA262194 E262160:E262194 WVM196624:WVM196658 WLQ196624:WLQ196658 WBU196624:WBU196658 VRY196624:VRY196658 VIC196624:VIC196658 UYG196624:UYG196658 UOK196624:UOK196658 UEO196624:UEO196658 TUS196624:TUS196658 TKW196624:TKW196658 TBA196624:TBA196658 SRE196624:SRE196658 SHI196624:SHI196658 RXM196624:RXM196658 RNQ196624:RNQ196658 RDU196624:RDU196658 QTY196624:QTY196658 QKC196624:QKC196658 QAG196624:QAG196658 PQK196624:PQK196658 PGO196624:PGO196658 OWS196624:OWS196658 OMW196624:OMW196658 ODA196624:ODA196658 NTE196624:NTE196658 NJI196624:NJI196658 MZM196624:MZM196658 MPQ196624:MPQ196658 MFU196624:MFU196658 LVY196624:LVY196658 LMC196624:LMC196658 LCG196624:LCG196658 KSK196624:KSK196658 KIO196624:KIO196658 JYS196624:JYS196658 JOW196624:JOW196658 JFA196624:JFA196658 IVE196624:IVE196658 ILI196624:ILI196658 IBM196624:IBM196658 HRQ196624:HRQ196658 HHU196624:HHU196658 GXY196624:GXY196658 GOC196624:GOC196658 GEG196624:GEG196658 FUK196624:FUK196658 FKO196624:FKO196658 FAS196624:FAS196658 EQW196624:EQW196658 EHA196624:EHA196658 DXE196624:DXE196658 DNI196624:DNI196658 DDM196624:DDM196658 CTQ196624:CTQ196658 CJU196624:CJU196658 BZY196624:BZY196658 BQC196624:BQC196658 BGG196624:BGG196658 AWK196624:AWK196658 AMO196624:AMO196658 ACS196624:ACS196658 SW196624:SW196658 JA196624:JA196658 E196624:E196658 WVM131088:WVM131122 WLQ131088:WLQ131122 WBU131088:WBU131122 VRY131088:VRY131122 VIC131088:VIC131122 UYG131088:UYG131122 UOK131088:UOK131122 UEO131088:UEO131122 TUS131088:TUS131122 TKW131088:TKW131122 TBA131088:TBA131122 SRE131088:SRE131122 SHI131088:SHI131122 RXM131088:RXM131122 RNQ131088:RNQ131122 RDU131088:RDU131122 QTY131088:QTY131122 QKC131088:QKC131122 QAG131088:QAG131122 PQK131088:PQK131122 PGO131088:PGO131122 OWS131088:OWS131122 OMW131088:OMW131122 ODA131088:ODA131122 NTE131088:NTE131122 NJI131088:NJI131122 MZM131088:MZM131122 MPQ131088:MPQ131122 MFU131088:MFU131122 LVY131088:LVY131122 LMC131088:LMC131122 LCG131088:LCG131122 KSK131088:KSK131122 KIO131088:KIO131122 JYS131088:JYS131122 JOW131088:JOW131122 JFA131088:JFA131122 IVE131088:IVE131122 ILI131088:ILI131122 IBM131088:IBM131122 HRQ131088:HRQ131122 HHU131088:HHU131122 GXY131088:GXY131122 GOC131088:GOC131122 GEG131088:GEG131122 FUK131088:FUK131122 FKO131088:FKO131122 FAS131088:FAS131122 EQW131088:EQW131122 EHA131088:EHA131122 DXE131088:DXE131122 DNI131088:DNI131122 DDM131088:DDM131122 CTQ131088:CTQ131122 CJU131088:CJU131122 BZY131088:BZY131122 BQC131088:BQC131122 BGG131088:BGG131122 AWK131088:AWK131122 AMO131088:AMO131122 ACS131088:ACS131122 SW131088:SW131122 JA131088:JA131122 E131088:E131122 WVM65552:WVM65586 WLQ65552:WLQ65586 WBU65552:WBU65586 VRY65552:VRY65586 VIC65552:VIC65586 UYG65552:UYG65586 UOK65552:UOK65586 UEO65552:UEO65586 TUS65552:TUS65586 TKW65552:TKW65586 TBA65552:TBA65586 SRE65552:SRE65586 SHI65552:SHI65586 RXM65552:RXM65586 RNQ65552:RNQ65586 RDU65552:RDU65586 QTY65552:QTY65586 QKC65552:QKC65586 QAG65552:QAG65586 PQK65552:PQK65586 PGO65552:PGO65586 OWS65552:OWS65586 OMW65552:OMW65586 ODA65552:ODA65586 NTE65552:NTE65586 NJI65552:NJI65586 MZM65552:MZM65586 MPQ65552:MPQ65586 MFU65552:MFU65586 LVY65552:LVY65586 LMC65552:LMC65586 LCG65552:LCG65586 KSK65552:KSK65586 KIO65552:KIO65586 JYS65552:JYS65586 JOW65552:JOW65586 JFA65552:JFA65586 IVE65552:IVE65586 ILI65552:ILI65586 IBM65552:IBM65586 HRQ65552:HRQ65586 HHU65552:HHU65586 GXY65552:GXY65586 GOC65552:GOC65586 GEG65552:GEG65586 FUK65552:FUK65586 FKO65552:FKO65586 FAS65552:FAS65586 EQW65552:EQW65586 EHA65552:EHA65586 DXE65552:DXE65586 DNI65552:DNI65586 DDM65552:DDM65586 CTQ65552:CTQ65586 CJU65552:CJU65586 BZY65552:BZY65586 BQC65552:BQC65586 BGG65552:BGG65586 AWK65552:AWK65586 AMO65552:AMO65586 ACS65552:ACS65586 SW65552:SW65586 JA65552:JA65586 E65552:E65586 WVM16:WVM50 WLQ16:WLQ50 WBU16:WBU50 VRY16:VRY50 VIC16:VIC50 UYG16:UYG50 UOK16:UOK50 UEO16:UEO50 TUS16:TUS50 TKW16:TKW50 TBA16:TBA50 SRE16:SRE50 SHI16:SHI50 RXM16:RXM50 RNQ16:RNQ50 RDU16:RDU50 QTY16:QTY50 QKC16:QKC50 QAG16:QAG50 PQK16:PQK50 PGO16:PGO50 OWS16:OWS50 OMW16:OMW50 ODA16:ODA50 NTE16:NTE50 NJI16:NJI50 MZM16:MZM50 MPQ16:MPQ50 MFU16:MFU50 LVY16:LVY50 LMC16:LMC50 LCG16:LCG50 KSK16:KSK50 KIO16:KIO50 JYS16:JYS50 JOW16:JOW50 JFA16:JFA50 IVE16:IVE50 ILI16:ILI50 IBM16:IBM50 HRQ16:HRQ50 HHU16:HHU50 GXY16:GXY50 GOC16:GOC50 GEG16:GEG50 FUK16:FUK50 FKO16:FKO50 FAS16:FAS50 EQW16:EQW50 EHA16:EHA50 DXE16:DXE50 DNI16:DNI50 DDM16:DDM50 CTQ16:CTQ50 CJU16:CJU50 BZY16:BZY50 BQC16:BQC50 BGG16:BGG50 AWK16:AWK50 AMO16:AMO50 ACS16:ACS50 SW16:SW50 JA16:JA50 WVM983054 WVM983049:WVM983050 WLQ983049:WLQ983050 WBU983049:WBU983050 VRY983049:VRY983050 VIC983049:VIC983050 UYG983049:UYG983050 UOK983049:UOK983050 UEO983049:UEO983050 TUS983049:TUS983050 TKW983049:TKW983050 TBA983049:TBA983050 SRE983049:SRE983050 SHI983049:SHI983050 RXM983049:RXM983050 RNQ983049:RNQ983050 RDU983049:RDU983050 QTY983049:QTY983050 QKC983049:QKC983050 QAG983049:QAG983050 PQK983049:PQK983050 PGO983049:PGO983050 OWS983049:OWS983050 OMW983049:OMW983050 ODA983049:ODA983050 NTE983049:NTE983050 NJI983049:NJI983050 MZM983049:MZM983050 MPQ983049:MPQ983050 MFU983049:MFU983050 LVY983049:LVY983050 LMC983049:LMC983050 LCG983049:LCG983050 KSK983049:KSK983050 KIO983049:KIO983050 JYS983049:JYS983050 JOW983049:JOW983050 JFA983049:JFA983050 IVE983049:IVE983050 ILI983049:ILI983050 IBM983049:IBM983050 HRQ983049:HRQ983050 HHU983049:HHU983050 GXY983049:GXY983050 GOC983049:GOC983050 GEG983049:GEG983050 FUK983049:FUK983050 FKO983049:FKO983050 FAS983049:FAS983050 EQW983049:EQW983050 EHA983049:EHA983050 DXE983049:DXE983050 DNI983049:DNI983050 DDM983049:DDM983050 CTQ983049:CTQ983050 CJU983049:CJU983050 BZY983049:BZY983050 BQC983049:BQC983050 BGG983049:BGG983050 AWK983049:AWK983050 AMO983049:AMO983050 ACS983049:ACS983050 SW983049:SW983050 JA983049:JA983050 E983049:E983050 WVM917513:WVM917514 WLQ917513:WLQ917514 WBU917513:WBU917514 VRY917513:VRY917514 VIC917513:VIC917514 UYG917513:UYG917514 UOK917513:UOK917514 UEO917513:UEO917514 TUS917513:TUS917514 TKW917513:TKW917514 TBA917513:TBA917514 SRE917513:SRE917514 SHI917513:SHI917514 RXM917513:RXM917514 RNQ917513:RNQ917514 RDU917513:RDU917514 QTY917513:QTY917514 QKC917513:QKC917514 QAG917513:QAG917514 PQK917513:PQK917514 PGO917513:PGO917514 OWS917513:OWS917514 OMW917513:OMW917514 ODA917513:ODA917514 NTE917513:NTE917514 NJI917513:NJI917514 MZM917513:MZM917514 MPQ917513:MPQ917514 MFU917513:MFU917514 LVY917513:LVY917514 LMC917513:LMC917514 LCG917513:LCG917514 KSK917513:KSK917514 KIO917513:KIO917514 JYS917513:JYS917514 JOW917513:JOW917514 JFA917513:JFA917514 IVE917513:IVE917514 ILI917513:ILI917514 IBM917513:IBM917514 HRQ917513:HRQ917514 HHU917513:HHU917514 GXY917513:GXY917514 GOC917513:GOC917514 GEG917513:GEG917514 FUK917513:FUK917514 FKO917513:FKO917514 FAS917513:FAS917514 EQW917513:EQW917514 EHA917513:EHA917514 DXE917513:DXE917514 DNI917513:DNI917514 DDM917513:DDM917514 CTQ917513:CTQ917514 CJU917513:CJU917514 BZY917513:BZY917514 BQC917513:BQC917514 BGG917513:BGG917514 AWK917513:AWK917514 AMO917513:AMO917514 ACS917513:ACS917514 SW917513:SW917514 JA917513:JA917514 E917513:E917514 WVM851977:WVM851978 WLQ851977:WLQ851978 WBU851977:WBU851978 VRY851977:VRY851978 VIC851977:VIC851978 UYG851977:UYG851978 UOK851977:UOK851978 UEO851977:UEO851978 TUS851977:TUS851978 TKW851977:TKW851978 TBA851977:TBA851978 SRE851977:SRE851978 SHI851977:SHI851978 RXM851977:RXM851978 RNQ851977:RNQ851978 RDU851977:RDU851978 QTY851977:QTY851978 QKC851977:QKC851978 QAG851977:QAG851978 PQK851977:PQK851978 PGO851977:PGO851978 OWS851977:OWS851978 OMW851977:OMW851978 ODA851977:ODA851978 NTE851977:NTE851978 NJI851977:NJI851978 MZM851977:MZM851978 MPQ851977:MPQ851978 MFU851977:MFU851978 LVY851977:LVY851978 LMC851977:LMC851978 LCG851977:LCG851978 KSK851977:KSK851978 KIO851977:KIO851978 JYS851977:JYS851978 JOW851977:JOW851978 JFA851977:JFA851978 IVE851977:IVE851978 ILI851977:ILI851978 IBM851977:IBM851978 HRQ851977:HRQ851978 HHU851977:HHU851978 GXY851977:GXY851978 GOC851977:GOC851978 GEG851977:GEG851978 FUK851977:FUK851978 FKO851977:FKO851978 FAS851977:FAS851978 EQW851977:EQW851978 EHA851977:EHA851978 DXE851977:DXE851978 DNI851977:DNI851978 DDM851977:DDM851978 CTQ851977:CTQ851978 CJU851977:CJU851978 BZY851977:BZY851978 BQC851977:BQC851978 BGG851977:BGG851978 AWK851977:AWK851978 AMO851977:AMO851978 ACS851977:ACS851978 SW851977:SW851978 JA851977:JA851978 E851977:E851978 WVM786441:WVM786442 WLQ786441:WLQ786442 WBU786441:WBU786442 VRY786441:VRY786442 VIC786441:VIC786442 UYG786441:UYG786442 UOK786441:UOK786442 UEO786441:UEO786442 TUS786441:TUS786442 TKW786441:TKW786442 TBA786441:TBA786442 SRE786441:SRE786442 SHI786441:SHI786442 RXM786441:RXM786442 RNQ786441:RNQ786442 RDU786441:RDU786442 QTY786441:QTY786442 QKC786441:QKC786442 QAG786441:QAG786442 PQK786441:PQK786442 PGO786441:PGO786442 OWS786441:OWS786442 OMW786441:OMW786442 ODA786441:ODA786442 NTE786441:NTE786442 NJI786441:NJI786442 MZM786441:MZM786442 MPQ786441:MPQ786442 MFU786441:MFU786442 LVY786441:LVY786442 LMC786441:LMC786442 LCG786441:LCG786442 KSK786441:KSK786442 KIO786441:KIO786442 JYS786441:JYS786442 JOW786441:JOW786442 JFA786441:JFA786442 IVE786441:IVE786442 ILI786441:ILI786442 IBM786441:IBM786442 HRQ786441:HRQ786442 HHU786441:HHU786442 GXY786441:GXY786442 GOC786441:GOC786442 GEG786441:GEG786442 FUK786441:FUK786442 FKO786441:FKO786442 FAS786441:FAS786442 EQW786441:EQW786442 EHA786441:EHA786442 DXE786441:DXE786442 DNI786441:DNI786442 DDM786441:DDM786442 CTQ786441:CTQ786442 CJU786441:CJU786442 BZY786441:BZY786442 BQC786441:BQC786442 BGG786441:BGG786442 AWK786441:AWK786442 AMO786441:AMO786442 ACS786441:ACS786442 SW786441:SW786442 JA786441:JA786442 E786441:E786442 WVM720905:WVM720906 WLQ720905:WLQ720906 WBU720905:WBU720906 VRY720905:VRY720906 VIC720905:VIC720906 UYG720905:UYG720906 UOK720905:UOK720906 UEO720905:UEO720906 TUS720905:TUS720906 TKW720905:TKW720906 TBA720905:TBA720906 SRE720905:SRE720906 SHI720905:SHI720906 RXM720905:RXM720906 RNQ720905:RNQ720906 RDU720905:RDU720906 QTY720905:QTY720906 QKC720905:QKC720906 QAG720905:QAG720906 PQK720905:PQK720906 PGO720905:PGO720906 OWS720905:OWS720906 OMW720905:OMW720906 ODA720905:ODA720906 NTE720905:NTE720906 NJI720905:NJI720906 MZM720905:MZM720906 MPQ720905:MPQ720906 MFU720905:MFU720906 LVY720905:LVY720906 LMC720905:LMC720906 LCG720905:LCG720906 KSK720905:KSK720906 KIO720905:KIO720906 JYS720905:JYS720906 JOW720905:JOW720906 JFA720905:JFA720906 IVE720905:IVE720906 ILI720905:ILI720906 IBM720905:IBM720906 HRQ720905:HRQ720906 HHU720905:HHU720906 GXY720905:GXY720906 GOC720905:GOC720906 GEG720905:GEG720906 FUK720905:FUK720906 FKO720905:FKO720906 FAS720905:FAS720906 EQW720905:EQW720906 EHA720905:EHA720906 DXE720905:DXE720906 DNI720905:DNI720906 DDM720905:DDM720906 CTQ720905:CTQ720906 CJU720905:CJU720906 BZY720905:BZY720906 BQC720905:BQC720906 BGG720905:BGG720906 AWK720905:AWK720906 AMO720905:AMO720906 ACS720905:ACS720906 SW720905:SW720906 JA720905:JA720906 E720905:E720906 WVM655369:WVM655370 WLQ655369:WLQ655370 WBU655369:WBU655370 VRY655369:VRY655370 VIC655369:VIC655370 UYG655369:UYG655370 UOK655369:UOK655370 UEO655369:UEO655370 TUS655369:TUS655370 TKW655369:TKW655370 TBA655369:TBA655370 SRE655369:SRE655370 SHI655369:SHI655370 RXM655369:RXM655370 RNQ655369:RNQ655370 RDU655369:RDU655370 QTY655369:QTY655370 QKC655369:QKC655370 QAG655369:QAG655370 PQK655369:PQK655370 PGO655369:PGO655370 OWS655369:OWS655370 OMW655369:OMW655370 ODA655369:ODA655370 NTE655369:NTE655370 NJI655369:NJI655370 MZM655369:MZM655370 MPQ655369:MPQ655370 MFU655369:MFU655370 LVY655369:LVY655370 LMC655369:LMC655370 LCG655369:LCG655370 KSK655369:KSK655370 KIO655369:KIO655370 JYS655369:JYS655370 JOW655369:JOW655370 JFA655369:JFA655370 IVE655369:IVE655370 ILI655369:ILI655370 IBM655369:IBM655370 HRQ655369:HRQ655370 HHU655369:HHU655370 GXY655369:GXY655370 GOC655369:GOC655370 GEG655369:GEG655370 FUK655369:FUK655370 FKO655369:FKO655370 FAS655369:FAS655370 EQW655369:EQW655370 EHA655369:EHA655370 DXE655369:DXE655370 DNI655369:DNI655370 DDM655369:DDM655370 CTQ655369:CTQ655370 CJU655369:CJU655370 BZY655369:BZY655370 BQC655369:BQC655370 BGG655369:BGG655370 AWK655369:AWK655370 AMO655369:AMO655370 ACS655369:ACS655370 SW655369:SW655370 JA655369:JA655370 E655369:E655370 WVM589833:WVM589834 WLQ589833:WLQ589834 WBU589833:WBU589834 VRY589833:VRY589834 VIC589833:VIC589834 UYG589833:UYG589834 UOK589833:UOK589834 UEO589833:UEO589834 TUS589833:TUS589834 TKW589833:TKW589834 TBA589833:TBA589834 SRE589833:SRE589834 SHI589833:SHI589834 RXM589833:RXM589834 RNQ589833:RNQ589834 RDU589833:RDU589834 QTY589833:QTY589834 QKC589833:QKC589834 QAG589833:QAG589834 PQK589833:PQK589834 PGO589833:PGO589834 OWS589833:OWS589834 OMW589833:OMW589834 ODA589833:ODA589834 NTE589833:NTE589834 NJI589833:NJI589834 MZM589833:MZM589834 MPQ589833:MPQ589834 MFU589833:MFU589834 LVY589833:LVY589834 LMC589833:LMC589834 LCG589833:LCG589834 KSK589833:KSK589834 KIO589833:KIO589834 JYS589833:JYS589834 JOW589833:JOW589834 JFA589833:JFA589834 IVE589833:IVE589834 ILI589833:ILI589834 IBM589833:IBM589834 HRQ589833:HRQ589834 HHU589833:HHU589834 GXY589833:GXY589834 GOC589833:GOC589834 GEG589833:GEG589834 FUK589833:FUK589834 FKO589833:FKO589834 FAS589833:FAS589834 EQW589833:EQW589834 EHA589833:EHA589834 DXE589833:DXE589834 DNI589833:DNI589834 DDM589833:DDM589834 CTQ589833:CTQ589834 CJU589833:CJU589834 BZY589833:BZY589834 BQC589833:BQC589834 BGG589833:BGG589834 AWK589833:AWK589834 AMO589833:AMO589834 ACS589833:ACS589834 SW589833:SW589834 JA589833:JA589834 E589833:E589834 WVM524297:WVM524298 WLQ524297:WLQ524298 WBU524297:WBU524298 VRY524297:VRY524298 VIC524297:VIC524298 UYG524297:UYG524298 UOK524297:UOK524298 UEO524297:UEO524298 TUS524297:TUS524298 TKW524297:TKW524298 TBA524297:TBA524298 SRE524297:SRE524298 SHI524297:SHI524298 RXM524297:RXM524298 RNQ524297:RNQ524298 RDU524297:RDU524298 QTY524297:QTY524298 QKC524297:QKC524298 QAG524297:QAG524298 PQK524297:PQK524298 PGO524297:PGO524298 OWS524297:OWS524298 OMW524297:OMW524298 ODA524297:ODA524298 NTE524297:NTE524298 NJI524297:NJI524298 MZM524297:MZM524298 MPQ524297:MPQ524298 MFU524297:MFU524298 LVY524297:LVY524298 LMC524297:LMC524298 LCG524297:LCG524298 KSK524297:KSK524298 KIO524297:KIO524298 JYS524297:JYS524298 JOW524297:JOW524298 JFA524297:JFA524298 IVE524297:IVE524298 ILI524297:ILI524298 IBM524297:IBM524298 HRQ524297:HRQ524298 HHU524297:HHU524298 GXY524297:GXY524298 GOC524297:GOC524298 GEG524297:GEG524298 FUK524297:FUK524298 FKO524297:FKO524298 FAS524297:FAS524298 EQW524297:EQW524298 EHA524297:EHA524298 DXE524297:DXE524298 DNI524297:DNI524298 DDM524297:DDM524298 CTQ524297:CTQ524298 CJU524297:CJU524298 BZY524297:BZY524298 BQC524297:BQC524298 BGG524297:BGG524298 AWK524297:AWK524298 AMO524297:AMO524298 ACS524297:ACS524298 SW524297:SW524298 JA524297:JA524298 E524297:E524298 WVM458761:WVM458762 WLQ458761:WLQ458762 WBU458761:WBU458762 VRY458761:VRY458762 VIC458761:VIC458762 UYG458761:UYG458762 UOK458761:UOK458762 UEO458761:UEO458762 TUS458761:TUS458762 TKW458761:TKW458762 TBA458761:TBA458762 SRE458761:SRE458762 SHI458761:SHI458762 RXM458761:RXM458762 RNQ458761:RNQ458762 RDU458761:RDU458762 QTY458761:QTY458762 QKC458761:QKC458762 QAG458761:QAG458762 PQK458761:PQK458762 PGO458761:PGO458762 OWS458761:OWS458762 OMW458761:OMW458762 ODA458761:ODA458762 NTE458761:NTE458762 NJI458761:NJI458762 MZM458761:MZM458762 MPQ458761:MPQ458762 MFU458761:MFU458762 LVY458761:LVY458762 LMC458761:LMC458762 LCG458761:LCG458762 KSK458761:KSK458762 KIO458761:KIO458762 JYS458761:JYS458762 JOW458761:JOW458762 JFA458761:JFA458762 IVE458761:IVE458762 ILI458761:ILI458762 IBM458761:IBM458762 HRQ458761:HRQ458762 HHU458761:HHU458762 GXY458761:GXY458762 GOC458761:GOC458762 GEG458761:GEG458762 FUK458761:FUK458762 FKO458761:FKO458762 FAS458761:FAS458762 EQW458761:EQW458762 EHA458761:EHA458762 DXE458761:DXE458762 DNI458761:DNI458762 DDM458761:DDM458762 CTQ458761:CTQ458762 CJU458761:CJU458762 BZY458761:BZY458762 BQC458761:BQC458762 BGG458761:BGG458762 AWK458761:AWK458762 AMO458761:AMO458762 ACS458761:ACS458762 SW458761:SW458762 JA458761:JA458762 E458761:E458762 WVM393225:WVM393226 WLQ393225:WLQ393226 WBU393225:WBU393226 VRY393225:VRY393226 VIC393225:VIC393226 UYG393225:UYG393226 UOK393225:UOK393226 UEO393225:UEO393226 TUS393225:TUS393226 TKW393225:TKW393226 TBA393225:TBA393226 SRE393225:SRE393226 SHI393225:SHI393226 RXM393225:RXM393226 RNQ393225:RNQ393226 RDU393225:RDU393226 QTY393225:QTY393226 QKC393225:QKC393226 QAG393225:QAG393226 PQK393225:PQK393226 PGO393225:PGO393226 OWS393225:OWS393226 OMW393225:OMW393226 ODA393225:ODA393226 NTE393225:NTE393226 NJI393225:NJI393226 MZM393225:MZM393226 MPQ393225:MPQ393226 MFU393225:MFU393226 LVY393225:LVY393226 LMC393225:LMC393226 LCG393225:LCG393226 KSK393225:KSK393226 KIO393225:KIO393226 JYS393225:JYS393226 JOW393225:JOW393226 JFA393225:JFA393226 IVE393225:IVE393226 ILI393225:ILI393226 IBM393225:IBM393226 HRQ393225:HRQ393226 HHU393225:HHU393226 GXY393225:GXY393226 GOC393225:GOC393226 GEG393225:GEG393226 FUK393225:FUK393226 FKO393225:FKO393226 FAS393225:FAS393226 EQW393225:EQW393226 EHA393225:EHA393226 DXE393225:DXE393226 DNI393225:DNI393226 DDM393225:DDM393226 CTQ393225:CTQ393226 CJU393225:CJU393226 BZY393225:BZY393226 BQC393225:BQC393226 BGG393225:BGG393226 AWK393225:AWK393226 AMO393225:AMO393226 ACS393225:ACS393226 SW393225:SW393226 JA393225:JA393226 E393225:E393226 WVM327689:WVM327690 WLQ327689:WLQ327690 WBU327689:WBU327690 VRY327689:VRY327690 VIC327689:VIC327690 UYG327689:UYG327690 UOK327689:UOK327690 UEO327689:UEO327690 TUS327689:TUS327690 TKW327689:TKW327690 TBA327689:TBA327690 SRE327689:SRE327690 SHI327689:SHI327690 RXM327689:RXM327690 RNQ327689:RNQ327690 RDU327689:RDU327690 QTY327689:QTY327690 QKC327689:QKC327690 QAG327689:QAG327690 PQK327689:PQK327690 PGO327689:PGO327690 OWS327689:OWS327690 OMW327689:OMW327690 ODA327689:ODA327690 NTE327689:NTE327690 NJI327689:NJI327690 MZM327689:MZM327690 MPQ327689:MPQ327690 MFU327689:MFU327690 LVY327689:LVY327690 LMC327689:LMC327690 LCG327689:LCG327690 KSK327689:KSK327690 KIO327689:KIO327690 JYS327689:JYS327690 JOW327689:JOW327690 JFA327689:JFA327690 IVE327689:IVE327690 ILI327689:ILI327690 IBM327689:IBM327690 HRQ327689:HRQ327690 HHU327689:HHU327690 GXY327689:GXY327690 GOC327689:GOC327690 GEG327689:GEG327690 FUK327689:FUK327690 FKO327689:FKO327690 FAS327689:FAS327690 EQW327689:EQW327690 EHA327689:EHA327690 DXE327689:DXE327690 DNI327689:DNI327690 DDM327689:DDM327690 CTQ327689:CTQ327690 CJU327689:CJU327690 BZY327689:BZY327690 BQC327689:BQC327690 BGG327689:BGG327690 AWK327689:AWK327690 AMO327689:AMO327690 ACS327689:ACS327690 SW327689:SW327690 JA327689:JA327690 E327689:E327690 WVM262153:WVM262154 WLQ262153:WLQ262154 WBU262153:WBU262154 VRY262153:VRY262154 VIC262153:VIC262154 UYG262153:UYG262154 UOK262153:UOK262154 UEO262153:UEO262154 TUS262153:TUS262154 TKW262153:TKW262154 TBA262153:TBA262154 SRE262153:SRE262154 SHI262153:SHI262154 RXM262153:RXM262154 RNQ262153:RNQ262154 RDU262153:RDU262154 QTY262153:QTY262154 QKC262153:QKC262154 QAG262153:QAG262154 PQK262153:PQK262154 PGO262153:PGO262154 OWS262153:OWS262154 OMW262153:OMW262154 ODA262153:ODA262154 NTE262153:NTE262154 NJI262153:NJI262154 MZM262153:MZM262154 MPQ262153:MPQ262154 MFU262153:MFU262154 LVY262153:LVY262154 LMC262153:LMC262154 LCG262153:LCG262154 KSK262153:KSK262154 KIO262153:KIO262154 JYS262153:JYS262154 JOW262153:JOW262154 JFA262153:JFA262154 IVE262153:IVE262154 ILI262153:ILI262154 IBM262153:IBM262154 HRQ262153:HRQ262154 HHU262153:HHU262154 GXY262153:GXY262154 GOC262153:GOC262154 GEG262153:GEG262154 FUK262153:FUK262154 FKO262153:FKO262154 FAS262153:FAS262154 EQW262153:EQW262154 EHA262153:EHA262154 DXE262153:DXE262154 DNI262153:DNI262154 DDM262153:DDM262154 CTQ262153:CTQ262154 CJU262153:CJU262154 BZY262153:BZY262154 BQC262153:BQC262154 BGG262153:BGG262154 AWK262153:AWK262154 AMO262153:AMO262154 ACS262153:ACS262154 SW262153:SW262154 JA262153:JA262154 E262153:E262154 WVM196617:WVM196618 WLQ196617:WLQ196618 WBU196617:WBU196618 VRY196617:VRY196618 VIC196617:VIC196618 UYG196617:UYG196618 UOK196617:UOK196618 UEO196617:UEO196618 TUS196617:TUS196618 TKW196617:TKW196618 TBA196617:TBA196618 SRE196617:SRE196618 SHI196617:SHI196618 RXM196617:RXM196618 RNQ196617:RNQ196618 RDU196617:RDU196618 QTY196617:QTY196618 QKC196617:QKC196618 QAG196617:QAG196618 PQK196617:PQK196618 PGO196617:PGO196618 OWS196617:OWS196618 OMW196617:OMW196618 ODA196617:ODA196618 NTE196617:NTE196618 NJI196617:NJI196618 MZM196617:MZM196618 MPQ196617:MPQ196618 MFU196617:MFU196618 LVY196617:LVY196618 LMC196617:LMC196618 LCG196617:LCG196618 KSK196617:KSK196618 KIO196617:KIO196618 JYS196617:JYS196618 JOW196617:JOW196618 JFA196617:JFA196618 IVE196617:IVE196618 ILI196617:ILI196618 IBM196617:IBM196618 HRQ196617:HRQ196618 HHU196617:HHU196618 GXY196617:GXY196618 GOC196617:GOC196618 GEG196617:GEG196618 FUK196617:FUK196618 FKO196617:FKO196618 FAS196617:FAS196618 EQW196617:EQW196618 EHA196617:EHA196618 DXE196617:DXE196618 DNI196617:DNI196618 DDM196617:DDM196618 CTQ196617:CTQ196618 CJU196617:CJU196618 BZY196617:BZY196618 BQC196617:BQC196618 BGG196617:BGG196618 AWK196617:AWK196618 AMO196617:AMO196618 ACS196617:ACS196618 SW196617:SW196618 JA196617:JA196618 E196617:E196618 WVM131081:WVM131082 WLQ131081:WLQ131082 WBU131081:WBU131082 VRY131081:VRY131082 VIC131081:VIC131082 UYG131081:UYG131082 UOK131081:UOK131082 UEO131081:UEO131082 TUS131081:TUS131082 TKW131081:TKW131082 TBA131081:TBA131082 SRE131081:SRE131082 SHI131081:SHI131082 RXM131081:RXM131082 RNQ131081:RNQ131082 RDU131081:RDU131082 QTY131081:QTY131082 QKC131081:QKC131082 QAG131081:QAG131082 PQK131081:PQK131082 PGO131081:PGO131082 OWS131081:OWS131082 OMW131081:OMW131082 ODA131081:ODA131082 NTE131081:NTE131082 NJI131081:NJI131082 MZM131081:MZM131082 MPQ131081:MPQ131082 MFU131081:MFU131082 LVY131081:LVY131082 LMC131081:LMC131082 LCG131081:LCG131082 KSK131081:KSK131082 KIO131081:KIO131082 JYS131081:JYS131082 JOW131081:JOW131082 JFA131081:JFA131082 IVE131081:IVE131082 ILI131081:ILI131082 IBM131081:IBM131082 HRQ131081:HRQ131082 HHU131081:HHU131082 GXY131081:GXY131082 GOC131081:GOC131082 GEG131081:GEG131082 FUK131081:FUK131082 FKO131081:FKO131082 FAS131081:FAS131082 EQW131081:EQW131082 EHA131081:EHA131082 DXE131081:DXE131082 DNI131081:DNI131082 DDM131081:DDM131082 CTQ131081:CTQ131082 CJU131081:CJU131082 BZY131081:BZY131082 BQC131081:BQC131082 BGG131081:BGG131082 AWK131081:AWK131082 AMO131081:AMO131082 ACS131081:ACS131082 SW131081:SW131082 JA131081:JA131082 E131081:E131082 WVM65545:WVM65546 WLQ65545:WLQ65546 WBU65545:WBU65546 VRY65545:VRY65546 VIC65545:VIC65546 UYG65545:UYG65546 UOK65545:UOK65546 UEO65545:UEO65546 TUS65545:TUS65546 TKW65545:TKW65546 TBA65545:TBA65546 SRE65545:SRE65546 SHI65545:SHI65546 RXM65545:RXM65546 RNQ65545:RNQ65546 RDU65545:RDU65546 QTY65545:QTY65546 QKC65545:QKC65546 QAG65545:QAG65546 PQK65545:PQK65546 PGO65545:PGO65546 OWS65545:OWS65546 OMW65545:OMW65546 ODA65545:ODA65546 NTE65545:NTE65546 NJI65545:NJI65546 MZM65545:MZM65546 MPQ65545:MPQ65546 MFU65545:MFU65546 LVY65545:LVY65546 LMC65545:LMC65546 LCG65545:LCG65546 KSK65545:KSK65546 KIO65545:KIO65546 JYS65545:JYS65546 JOW65545:JOW65546 JFA65545:JFA65546 IVE65545:IVE65546 ILI65545:ILI65546 IBM65545:IBM65546 HRQ65545:HRQ65546 HHU65545:HHU65546 GXY65545:GXY65546 GOC65545:GOC65546 GEG65545:GEG65546 FUK65545:FUK65546 FKO65545:FKO65546 FAS65545:FAS65546 EQW65545:EQW65546 EHA65545:EHA65546 DXE65545:DXE65546 DNI65545:DNI65546 DDM65545:DDM65546 CTQ65545:CTQ65546 CJU65545:CJU65546 BZY65545:BZY65546 BQC65545:BQC65546 BGG65545:BGG65546 AWK65545:AWK65546 AMO65545:AMO65546 ACS65545:ACS65546 SW65545:SW65546 JA65545:JA65546 E65545:E65546 WVM9:WVM10 WLQ9:WLQ10 WBU9:WBU10 VRY9:VRY10 VIC9:VIC10 UYG9:UYG10 UOK9:UOK10 UEO9:UEO10 TUS9:TUS10 TKW9:TKW10 TBA9:TBA10 SRE9:SRE10 SHI9:SHI10 RXM9:RXM10 RNQ9:RNQ10 RDU9:RDU10 QTY9:QTY10 QKC9:QKC10 QAG9:QAG10 PQK9:PQK10 PGO9:PGO10 OWS9:OWS10 OMW9:OMW10 ODA9:ODA10 NTE9:NTE10 NJI9:NJI10 MZM9:MZM10 MPQ9:MPQ10 MFU9:MFU10 LVY9:LVY10 LMC9:LMC10 LCG9:LCG10 KSK9:KSK10 KIO9:KIO10 JYS9:JYS10 JOW9:JOW10 JFA9:JFA10 IVE9:IVE10 ILI9:ILI10 IBM9:IBM10 HRQ9:HRQ10 HHU9:HHU10 GXY9:GXY10 GOC9:GOC10 GEG9:GEG10 FUK9:FUK10 FKO9:FKO10 FAS9:FAS10 EQW9:EQW10 EHA9:EHA10 DXE9:DXE10 DNI9:DNI10 DDM9:DDM10 CTQ9:CTQ10 CJU9:CJU10 BZY9:BZY10 BQC9:BQC10 BGG9:BGG10 AWK9:AWK10 AMO9:AMO10 ACS9:ACS10 SW9:SW10 JA9:JA10">
      <formula1>"1, 2, 3"</formula1>
    </dataValidation>
    <dataValidation type="list" errorStyle="warning" allowBlank="1" showInputMessage="1" showErrorMessage="1" errorTitle="FERC ACCOUNT" error="This FERC Account is not included in the drop-down list. Is this the account you want to use?" sqref="WVL983049:WVL983090 D33:D50 D9:D22 WLP983049:WLP983090 WBT983049:WBT983090 VRX983049:VRX983090 VIB983049:VIB983090 UYF983049:UYF983090 UOJ983049:UOJ983090 UEN983049:UEN983090 TUR983049:TUR983090 TKV983049:TKV983090 TAZ983049:TAZ983090 SRD983049:SRD983090 SHH983049:SHH983090 RXL983049:RXL983090 RNP983049:RNP983090 RDT983049:RDT983090 QTX983049:QTX983090 QKB983049:QKB983090 QAF983049:QAF983090 PQJ983049:PQJ983090 PGN983049:PGN983090 OWR983049:OWR983090 OMV983049:OMV983090 OCZ983049:OCZ983090 NTD983049:NTD983090 NJH983049:NJH983090 MZL983049:MZL983090 MPP983049:MPP983090 MFT983049:MFT983090 LVX983049:LVX983090 LMB983049:LMB983090 LCF983049:LCF983090 KSJ983049:KSJ983090 KIN983049:KIN983090 JYR983049:JYR983090 JOV983049:JOV983090 JEZ983049:JEZ983090 IVD983049:IVD983090 ILH983049:ILH983090 IBL983049:IBL983090 HRP983049:HRP983090 HHT983049:HHT983090 GXX983049:GXX983090 GOB983049:GOB983090 GEF983049:GEF983090 FUJ983049:FUJ983090 FKN983049:FKN983090 FAR983049:FAR983090 EQV983049:EQV983090 EGZ983049:EGZ983090 DXD983049:DXD983090 DNH983049:DNH983090 DDL983049:DDL983090 CTP983049:CTP983090 CJT983049:CJT983090 BZX983049:BZX983090 BQB983049:BQB983090 BGF983049:BGF983090 AWJ983049:AWJ983090 AMN983049:AMN983090 ACR983049:ACR983090 SV983049:SV983090 IZ983049:IZ983090 D983049:D983090 WVL917513:WVL917554 WLP917513:WLP917554 WBT917513:WBT917554 VRX917513:VRX917554 VIB917513:VIB917554 UYF917513:UYF917554 UOJ917513:UOJ917554 UEN917513:UEN917554 TUR917513:TUR917554 TKV917513:TKV917554 TAZ917513:TAZ917554 SRD917513:SRD917554 SHH917513:SHH917554 RXL917513:RXL917554 RNP917513:RNP917554 RDT917513:RDT917554 QTX917513:QTX917554 QKB917513:QKB917554 QAF917513:QAF917554 PQJ917513:PQJ917554 PGN917513:PGN917554 OWR917513:OWR917554 OMV917513:OMV917554 OCZ917513:OCZ917554 NTD917513:NTD917554 NJH917513:NJH917554 MZL917513:MZL917554 MPP917513:MPP917554 MFT917513:MFT917554 LVX917513:LVX917554 LMB917513:LMB917554 LCF917513:LCF917554 KSJ917513:KSJ917554 KIN917513:KIN917554 JYR917513:JYR917554 JOV917513:JOV917554 JEZ917513:JEZ917554 IVD917513:IVD917554 ILH917513:ILH917554 IBL917513:IBL917554 HRP917513:HRP917554 HHT917513:HHT917554 GXX917513:GXX917554 GOB917513:GOB917554 GEF917513:GEF917554 FUJ917513:FUJ917554 FKN917513:FKN917554 FAR917513:FAR917554 EQV917513:EQV917554 EGZ917513:EGZ917554 DXD917513:DXD917554 DNH917513:DNH917554 DDL917513:DDL917554 CTP917513:CTP917554 CJT917513:CJT917554 BZX917513:BZX917554 BQB917513:BQB917554 BGF917513:BGF917554 AWJ917513:AWJ917554 AMN917513:AMN917554 ACR917513:ACR917554 SV917513:SV917554 IZ917513:IZ917554 D917513:D917554 WVL851977:WVL852018 WLP851977:WLP852018 WBT851977:WBT852018 VRX851977:VRX852018 VIB851977:VIB852018 UYF851977:UYF852018 UOJ851977:UOJ852018 UEN851977:UEN852018 TUR851977:TUR852018 TKV851977:TKV852018 TAZ851977:TAZ852018 SRD851977:SRD852018 SHH851977:SHH852018 RXL851977:RXL852018 RNP851977:RNP852018 RDT851977:RDT852018 QTX851977:QTX852018 QKB851977:QKB852018 QAF851977:QAF852018 PQJ851977:PQJ852018 PGN851977:PGN852018 OWR851977:OWR852018 OMV851977:OMV852018 OCZ851977:OCZ852018 NTD851977:NTD852018 NJH851977:NJH852018 MZL851977:MZL852018 MPP851977:MPP852018 MFT851977:MFT852018 LVX851977:LVX852018 LMB851977:LMB852018 LCF851977:LCF852018 KSJ851977:KSJ852018 KIN851977:KIN852018 JYR851977:JYR852018 JOV851977:JOV852018 JEZ851977:JEZ852018 IVD851977:IVD852018 ILH851977:ILH852018 IBL851977:IBL852018 HRP851977:HRP852018 HHT851977:HHT852018 GXX851977:GXX852018 GOB851977:GOB852018 GEF851977:GEF852018 FUJ851977:FUJ852018 FKN851977:FKN852018 FAR851977:FAR852018 EQV851977:EQV852018 EGZ851977:EGZ852018 DXD851977:DXD852018 DNH851977:DNH852018 DDL851977:DDL852018 CTP851977:CTP852018 CJT851977:CJT852018 BZX851977:BZX852018 BQB851977:BQB852018 BGF851977:BGF852018 AWJ851977:AWJ852018 AMN851977:AMN852018 ACR851977:ACR852018 SV851977:SV852018 IZ851977:IZ852018 D851977:D852018 WVL786441:WVL786482 WLP786441:WLP786482 WBT786441:WBT786482 VRX786441:VRX786482 VIB786441:VIB786482 UYF786441:UYF786482 UOJ786441:UOJ786482 UEN786441:UEN786482 TUR786441:TUR786482 TKV786441:TKV786482 TAZ786441:TAZ786482 SRD786441:SRD786482 SHH786441:SHH786482 RXL786441:RXL786482 RNP786441:RNP786482 RDT786441:RDT786482 QTX786441:QTX786482 QKB786441:QKB786482 QAF786441:QAF786482 PQJ786441:PQJ786482 PGN786441:PGN786482 OWR786441:OWR786482 OMV786441:OMV786482 OCZ786441:OCZ786482 NTD786441:NTD786482 NJH786441:NJH786482 MZL786441:MZL786482 MPP786441:MPP786482 MFT786441:MFT786482 LVX786441:LVX786482 LMB786441:LMB786482 LCF786441:LCF786482 KSJ786441:KSJ786482 KIN786441:KIN786482 JYR786441:JYR786482 JOV786441:JOV786482 JEZ786441:JEZ786482 IVD786441:IVD786482 ILH786441:ILH786482 IBL786441:IBL786482 HRP786441:HRP786482 HHT786441:HHT786482 GXX786441:GXX786482 GOB786441:GOB786482 GEF786441:GEF786482 FUJ786441:FUJ786482 FKN786441:FKN786482 FAR786441:FAR786482 EQV786441:EQV786482 EGZ786441:EGZ786482 DXD786441:DXD786482 DNH786441:DNH786482 DDL786441:DDL786482 CTP786441:CTP786482 CJT786441:CJT786482 BZX786441:BZX786482 BQB786441:BQB786482 BGF786441:BGF786482 AWJ786441:AWJ786482 AMN786441:AMN786482 ACR786441:ACR786482 SV786441:SV786482 IZ786441:IZ786482 D786441:D786482 WVL720905:WVL720946 WLP720905:WLP720946 WBT720905:WBT720946 VRX720905:VRX720946 VIB720905:VIB720946 UYF720905:UYF720946 UOJ720905:UOJ720946 UEN720905:UEN720946 TUR720905:TUR720946 TKV720905:TKV720946 TAZ720905:TAZ720946 SRD720905:SRD720946 SHH720905:SHH720946 RXL720905:RXL720946 RNP720905:RNP720946 RDT720905:RDT720946 QTX720905:QTX720946 QKB720905:QKB720946 QAF720905:QAF720946 PQJ720905:PQJ720946 PGN720905:PGN720946 OWR720905:OWR720946 OMV720905:OMV720946 OCZ720905:OCZ720946 NTD720905:NTD720946 NJH720905:NJH720946 MZL720905:MZL720946 MPP720905:MPP720946 MFT720905:MFT720946 LVX720905:LVX720946 LMB720905:LMB720946 LCF720905:LCF720946 KSJ720905:KSJ720946 KIN720905:KIN720946 JYR720905:JYR720946 JOV720905:JOV720946 JEZ720905:JEZ720946 IVD720905:IVD720946 ILH720905:ILH720946 IBL720905:IBL720946 HRP720905:HRP720946 HHT720905:HHT720946 GXX720905:GXX720946 GOB720905:GOB720946 GEF720905:GEF720946 FUJ720905:FUJ720946 FKN720905:FKN720946 FAR720905:FAR720946 EQV720905:EQV720946 EGZ720905:EGZ720946 DXD720905:DXD720946 DNH720905:DNH720946 DDL720905:DDL720946 CTP720905:CTP720946 CJT720905:CJT720946 BZX720905:BZX720946 BQB720905:BQB720946 BGF720905:BGF720946 AWJ720905:AWJ720946 AMN720905:AMN720946 ACR720905:ACR720946 SV720905:SV720946 IZ720905:IZ720946 D720905:D720946 WVL655369:WVL655410 WLP655369:WLP655410 WBT655369:WBT655410 VRX655369:VRX655410 VIB655369:VIB655410 UYF655369:UYF655410 UOJ655369:UOJ655410 UEN655369:UEN655410 TUR655369:TUR655410 TKV655369:TKV655410 TAZ655369:TAZ655410 SRD655369:SRD655410 SHH655369:SHH655410 RXL655369:RXL655410 RNP655369:RNP655410 RDT655369:RDT655410 QTX655369:QTX655410 QKB655369:QKB655410 QAF655369:QAF655410 PQJ655369:PQJ655410 PGN655369:PGN655410 OWR655369:OWR655410 OMV655369:OMV655410 OCZ655369:OCZ655410 NTD655369:NTD655410 NJH655369:NJH655410 MZL655369:MZL655410 MPP655369:MPP655410 MFT655369:MFT655410 LVX655369:LVX655410 LMB655369:LMB655410 LCF655369:LCF655410 KSJ655369:KSJ655410 KIN655369:KIN655410 JYR655369:JYR655410 JOV655369:JOV655410 JEZ655369:JEZ655410 IVD655369:IVD655410 ILH655369:ILH655410 IBL655369:IBL655410 HRP655369:HRP655410 HHT655369:HHT655410 GXX655369:GXX655410 GOB655369:GOB655410 GEF655369:GEF655410 FUJ655369:FUJ655410 FKN655369:FKN655410 FAR655369:FAR655410 EQV655369:EQV655410 EGZ655369:EGZ655410 DXD655369:DXD655410 DNH655369:DNH655410 DDL655369:DDL655410 CTP655369:CTP655410 CJT655369:CJT655410 BZX655369:BZX655410 BQB655369:BQB655410 BGF655369:BGF655410 AWJ655369:AWJ655410 AMN655369:AMN655410 ACR655369:ACR655410 SV655369:SV655410 IZ655369:IZ655410 D655369:D655410 WVL589833:WVL589874 WLP589833:WLP589874 WBT589833:WBT589874 VRX589833:VRX589874 VIB589833:VIB589874 UYF589833:UYF589874 UOJ589833:UOJ589874 UEN589833:UEN589874 TUR589833:TUR589874 TKV589833:TKV589874 TAZ589833:TAZ589874 SRD589833:SRD589874 SHH589833:SHH589874 RXL589833:RXL589874 RNP589833:RNP589874 RDT589833:RDT589874 QTX589833:QTX589874 QKB589833:QKB589874 QAF589833:QAF589874 PQJ589833:PQJ589874 PGN589833:PGN589874 OWR589833:OWR589874 OMV589833:OMV589874 OCZ589833:OCZ589874 NTD589833:NTD589874 NJH589833:NJH589874 MZL589833:MZL589874 MPP589833:MPP589874 MFT589833:MFT589874 LVX589833:LVX589874 LMB589833:LMB589874 LCF589833:LCF589874 KSJ589833:KSJ589874 KIN589833:KIN589874 JYR589833:JYR589874 JOV589833:JOV589874 JEZ589833:JEZ589874 IVD589833:IVD589874 ILH589833:ILH589874 IBL589833:IBL589874 HRP589833:HRP589874 HHT589833:HHT589874 GXX589833:GXX589874 GOB589833:GOB589874 GEF589833:GEF589874 FUJ589833:FUJ589874 FKN589833:FKN589874 FAR589833:FAR589874 EQV589833:EQV589874 EGZ589833:EGZ589874 DXD589833:DXD589874 DNH589833:DNH589874 DDL589833:DDL589874 CTP589833:CTP589874 CJT589833:CJT589874 BZX589833:BZX589874 BQB589833:BQB589874 BGF589833:BGF589874 AWJ589833:AWJ589874 AMN589833:AMN589874 ACR589833:ACR589874 SV589833:SV589874 IZ589833:IZ589874 D589833:D589874 WVL524297:WVL524338 WLP524297:WLP524338 WBT524297:WBT524338 VRX524297:VRX524338 VIB524297:VIB524338 UYF524297:UYF524338 UOJ524297:UOJ524338 UEN524297:UEN524338 TUR524297:TUR524338 TKV524297:TKV524338 TAZ524297:TAZ524338 SRD524297:SRD524338 SHH524297:SHH524338 RXL524297:RXL524338 RNP524297:RNP524338 RDT524297:RDT524338 QTX524297:QTX524338 QKB524297:QKB524338 QAF524297:QAF524338 PQJ524297:PQJ524338 PGN524297:PGN524338 OWR524297:OWR524338 OMV524297:OMV524338 OCZ524297:OCZ524338 NTD524297:NTD524338 NJH524297:NJH524338 MZL524297:MZL524338 MPP524297:MPP524338 MFT524297:MFT524338 LVX524297:LVX524338 LMB524297:LMB524338 LCF524297:LCF524338 KSJ524297:KSJ524338 KIN524297:KIN524338 JYR524297:JYR524338 JOV524297:JOV524338 JEZ524297:JEZ524338 IVD524297:IVD524338 ILH524297:ILH524338 IBL524297:IBL524338 HRP524297:HRP524338 HHT524297:HHT524338 GXX524297:GXX524338 GOB524297:GOB524338 GEF524297:GEF524338 FUJ524297:FUJ524338 FKN524297:FKN524338 FAR524297:FAR524338 EQV524297:EQV524338 EGZ524297:EGZ524338 DXD524297:DXD524338 DNH524297:DNH524338 DDL524297:DDL524338 CTP524297:CTP524338 CJT524297:CJT524338 BZX524297:BZX524338 BQB524297:BQB524338 BGF524297:BGF524338 AWJ524297:AWJ524338 AMN524297:AMN524338 ACR524297:ACR524338 SV524297:SV524338 IZ524297:IZ524338 D524297:D524338 WVL458761:WVL458802 WLP458761:WLP458802 WBT458761:WBT458802 VRX458761:VRX458802 VIB458761:VIB458802 UYF458761:UYF458802 UOJ458761:UOJ458802 UEN458761:UEN458802 TUR458761:TUR458802 TKV458761:TKV458802 TAZ458761:TAZ458802 SRD458761:SRD458802 SHH458761:SHH458802 RXL458761:RXL458802 RNP458761:RNP458802 RDT458761:RDT458802 QTX458761:QTX458802 QKB458761:QKB458802 QAF458761:QAF458802 PQJ458761:PQJ458802 PGN458761:PGN458802 OWR458761:OWR458802 OMV458761:OMV458802 OCZ458761:OCZ458802 NTD458761:NTD458802 NJH458761:NJH458802 MZL458761:MZL458802 MPP458761:MPP458802 MFT458761:MFT458802 LVX458761:LVX458802 LMB458761:LMB458802 LCF458761:LCF458802 KSJ458761:KSJ458802 KIN458761:KIN458802 JYR458761:JYR458802 JOV458761:JOV458802 JEZ458761:JEZ458802 IVD458761:IVD458802 ILH458761:ILH458802 IBL458761:IBL458802 HRP458761:HRP458802 HHT458761:HHT458802 GXX458761:GXX458802 GOB458761:GOB458802 GEF458761:GEF458802 FUJ458761:FUJ458802 FKN458761:FKN458802 FAR458761:FAR458802 EQV458761:EQV458802 EGZ458761:EGZ458802 DXD458761:DXD458802 DNH458761:DNH458802 DDL458761:DDL458802 CTP458761:CTP458802 CJT458761:CJT458802 BZX458761:BZX458802 BQB458761:BQB458802 BGF458761:BGF458802 AWJ458761:AWJ458802 AMN458761:AMN458802 ACR458761:ACR458802 SV458761:SV458802 IZ458761:IZ458802 D458761:D458802 WVL393225:WVL393266 WLP393225:WLP393266 WBT393225:WBT393266 VRX393225:VRX393266 VIB393225:VIB393266 UYF393225:UYF393266 UOJ393225:UOJ393266 UEN393225:UEN393266 TUR393225:TUR393266 TKV393225:TKV393266 TAZ393225:TAZ393266 SRD393225:SRD393266 SHH393225:SHH393266 RXL393225:RXL393266 RNP393225:RNP393266 RDT393225:RDT393266 QTX393225:QTX393266 QKB393225:QKB393266 QAF393225:QAF393266 PQJ393225:PQJ393266 PGN393225:PGN393266 OWR393225:OWR393266 OMV393225:OMV393266 OCZ393225:OCZ393266 NTD393225:NTD393266 NJH393225:NJH393266 MZL393225:MZL393266 MPP393225:MPP393266 MFT393225:MFT393266 LVX393225:LVX393266 LMB393225:LMB393266 LCF393225:LCF393266 KSJ393225:KSJ393266 KIN393225:KIN393266 JYR393225:JYR393266 JOV393225:JOV393266 JEZ393225:JEZ393266 IVD393225:IVD393266 ILH393225:ILH393266 IBL393225:IBL393266 HRP393225:HRP393266 HHT393225:HHT393266 GXX393225:GXX393266 GOB393225:GOB393266 GEF393225:GEF393266 FUJ393225:FUJ393266 FKN393225:FKN393266 FAR393225:FAR393266 EQV393225:EQV393266 EGZ393225:EGZ393266 DXD393225:DXD393266 DNH393225:DNH393266 DDL393225:DDL393266 CTP393225:CTP393266 CJT393225:CJT393266 BZX393225:BZX393266 BQB393225:BQB393266 BGF393225:BGF393266 AWJ393225:AWJ393266 AMN393225:AMN393266 ACR393225:ACR393266 SV393225:SV393266 IZ393225:IZ393266 D393225:D393266 WVL327689:WVL327730 WLP327689:WLP327730 WBT327689:WBT327730 VRX327689:VRX327730 VIB327689:VIB327730 UYF327689:UYF327730 UOJ327689:UOJ327730 UEN327689:UEN327730 TUR327689:TUR327730 TKV327689:TKV327730 TAZ327689:TAZ327730 SRD327689:SRD327730 SHH327689:SHH327730 RXL327689:RXL327730 RNP327689:RNP327730 RDT327689:RDT327730 QTX327689:QTX327730 QKB327689:QKB327730 QAF327689:QAF327730 PQJ327689:PQJ327730 PGN327689:PGN327730 OWR327689:OWR327730 OMV327689:OMV327730 OCZ327689:OCZ327730 NTD327689:NTD327730 NJH327689:NJH327730 MZL327689:MZL327730 MPP327689:MPP327730 MFT327689:MFT327730 LVX327689:LVX327730 LMB327689:LMB327730 LCF327689:LCF327730 KSJ327689:KSJ327730 KIN327689:KIN327730 JYR327689:JYR327730 JOV327689:JOV327730 JEZ327689:JEZ327730 IVD327689:IVD327730 ILH327689:ILH327730 IBL327689:IBL327730 HRP327689:HRP327730 HHT327689:HHT327730 GXX327689:GXX327730 GOB327689:GOB327730 GEF327689:GEF327730 FUJ327689:FUJ327730 FKN327689:FKN327730 FAR327689:FAR327730 EQV327689:EQV327730 EGZ327689:EGZ327730 DXD327689:DXD327730 DNH327689:DNH327730 DDL327689:DDL327730 CTP327689:CTP327730 CJT327689:CJT327730 BZX327689:BZX327730 BQB327689:BQB327730 BGF327689:BGF327730 AWJ327689:AWJ327730 AMN327689:AMN327730 ACR327689:ACR327730 SV327689:SV327730 IZ327689:IZ327730 D327689:D327730 WVL262153:WVL262194 WLP262153:WLP262194 WBT262153:WBT262194 VRX262153:VRX262194 VIB262153:VIB262194 UYF262153:UYF262194 UOJ262153:UOJ262194 UEN262153:UEN262194 TUR262153:TUR262194 TKV262153:TKV262194 TAZ262153:TAZ262194 SRD262153:SRD262194 SHH262153:SHH262194 RXL262153:RXL262194 RNP262153:RNP262194 RDT262153:RDT262194 QTX262153:QTX262194 QKB262153:QKB262194 QAF262153:QAF262194 PQJ262153:PQJ262194 PGN262153:PGN262194 OWR262153:OWR262194 OMV262153:OMV262194 OCZ262153:OCZ262194 NTD262153:NTD262194 NJH262153:NJH262194 MZL262153:MZL262194 MPP262153:MPP262194 MFT262153:MFT262194 LVX262153:LVX262194 LMB262153:LMB262194 LCF262153:LCF262194 KSJ262153:KSJ262194 KIN262153:KIN262194 JYR262153:JYR262194 JOV262153:JOV262194 JEZ262153:JEZ262194 IVD262153:IVD262194 ILH262153:ILH262194 IBL262153:IBL262194 HRP262153:HRP262194 HHT262153:HHT262194 GXX262153:GXX262194 GOB262153:GOB262194 GEF262153:GEF262194 FUJ262153:FUJ262194 FKN262153:FKN262194 FAR262153:FAR262194 EQV262153:EQV262194 EGZ262153:EGZ262194 DXD262153:DXD262194 DNH262153:DNH262194 DDL262153:DDL262194 CTP262153:CTP262194 CJT262153:CJT262194 BZX262153:BZX262194 BQB262153:BQB262194 BGF262153:BGF262194 AWJ262153:AWJ262194 AMN262153:AMN262194 ACR262153:ACR262194 SV262153:SV262194 IZ262153:IZ262194 D262153:D262194 WVL196617:WVL196658 WLP196617:WLP196658 WBT196617:WBT196658 VRX196617:VRX196658 VIB196617:VIB196658 UYF196617:UYF196658 UOJ196617:UOJ196658 UEN196617:UEN196658 TUR196617:TUR196658 TKV196617:TKV196658 TAZ196617:TAZ196658 SRD196617:SRD196658 SHH196617:SHH196658 RXL196617:RXL196658 RNP196617:RNP196658 RDT196617:RDT196658 QTX196617:QTX196658 QKB196617:QKB196658 QAF196617:QAF196658 PQJ196617:PQJ196658 PGN196617:PGN196658 OWR196617:OWR196658 OMV196617:OMV196658 OCZ196617:OCZ196658 NTD196617:NTD196658 NJH196617:NJH196658 MZL196617:MZL196658 MPP196617:MPP196658 MFT196617:MFT196658 LVX196617:LVX196658 LMB196617:LMB196658 LCF196617:LCF196658 KSJ196617:KSJ196658 KIN196617:KIN196658 JYR196617:JYR196658 JOV196617:JOV196658 JEZ196617:JEZ196658 IVD196617:IVD196658 ILH196617:ILH196658 IBL196617:IBL196658 HRP196617:HRP196658 HHT196617:HHT196658 GXX196617:GXX196658 GOB196617:GOB196658 GEF196617:GEF196658 FUJ196617:FUJ196658 FKN196617:FKN196658 FAR196617:FAR196658 EQV196617:EQV196658 EGZ196617:EGZ196658 DXD196617:DXD196658 DNH196617:DNH196658 DDL196617:DDL196658 CTP196617:CTP196658 CJT196617:CJT196658 BZX196617:BZX196658 BQB196617:BQB196658 BGF196617:BGF196658 AWJ196617:AWJ196658 AMN196617:AMN196658 ACR196617:ACR196658 SV196617:SV196658 IZ196617:IZ196658 D196617:D196658 WVL131081:WVL131122 WLP131081:WLP131122 WBT131081:WBT131122 VRX131081:VRX131122 VIB131081:VIB131122 UYF131081:UYF131122 UOJ131081:UOJ131122 UEN131081:UEN131122 TUR131081:TUR131122 TKV131081:TKV131122 TAZ131081:TAZ131122 SRD131081:SRD131122 SHH131081:SHH131122 RXL131081:RXL131122 RNP131081:RNP131122 RDT131081:RDT131122 QTX131081:QTX131122 QKB131081:QKB131122 QAF131081:QAF131122 PQJ131081:PQJ131122 PGN131081:PGN131122 OWR131081:OWR131122 OMV131081:OMV131122 OCZ131081:OCZ131122 NTD131081:NTD131122 NJH131081:NJH131122 MZL131081:MZL131122 MPP131081:MPP131122 MFT131081:MFT131122 LVX131081:LVX131122 LMB131081:LMB131122 LCF131081:LCF131122 KSJ131081:KSJ131122 KIN131081:KIN131122 JYR131081:JYR131122 JOV131081:JOV131122 JEZ131081:JEZ131122 IVD131081:IVD131122 ILH131081:ILH131122 IBL131081:IBL131122 HRP131081:HRP131122 HHT131081:HHT131122 GXX131081:GXX131122 GOB131081:GOB131122 GEF131081:GEF131122 FUJ131081:FUJ131122 FKN131081:FKN131122 FAR131081:FAR131122 EQV131081:EQV131122 EGZ131081:EGZ131122 DXD131081:DXD131122 DNH131081:DNH131122 DDL131081:DDL131122 CTP131081:CTP131122 CJT131081:CJT131122 BZX131081:BZX131122 BQB131081:BQB131122 BGF131081:BGF131122 AWJ131081:AWJ131122 AMN131081:AMN131122 ACR131081:ACR131122 SV131081:SV131122 IZ131081:IZ131122 D131081:D131122 WVL65545:WVL65586 WLP65545:WLP65586 WBT65545:WBT65586 VRX65545:VRX65586 VIB65545:VIB65586 UYF65545:UYF65586 UOJ65545:UOJ65586 UEN65545:UEN65586 TUR65545:TUR65586 TKV65545:TKV65586 TAZ65545:TAZ65586 SRD65545:SRD65586 SHH65545:SHH65586 RXL65545:RXL65586 RNP65545:RNP65586 RDT65545:RDT65586 QTX65545:QTX65586 QKB65545:QKB65586 QAF65545:QAF65586 PQJ65545:PQJ65586 PGN65545:PGN65586 OWR65545:OWR65586 OMV65545:OMV65586 OCZ65545:OCZ65586 NTD65545:NTD65586 NJH65545:NJH65586 MZL65545:MZL65586 MPP65545:MPP65586 MFT65545:MFT65586 LVX65545:LVX65586 LMB65545:LMB65586 LCF65545:LCF65586 KSJ65545:KSJ65586 KIN65545:KIN65586 JYR65545:JYR65586 JOV65545:JOV65586 JEZ65545:JEZ65586 IVD65545:IVD65586 ILH65545:ILH65586 IBL65545:IBL65586 HRP65545:HRP65586 HHT65545:HHT65586 GXX65545:GXX65586 GOB65545:GOB65586 GEF65545:GEF65586 FUJ65545:FUJ65586 FKN65545:FKN65586 FAR65545:FAR65586 EQV65545:EQV65586 EGZ65545:EGZ65586 DXD65545:DXD65586 DNH65545:DNH65586 DDL65545:DDL65586 CTP65545:CTP65586 CJT65545:CJT65586 BZX65545:BZX65586 BQB65545:BQB65586 BGF65545:BGF65586 AWJ65545:AWJ65586 AMN65545:AMN65586 ACR65545:ACR65586 SV65545:SV65586 IZ65545:IZ65586 D65545:D65586 WVL9:WVL50 WLP9:WLP50 WBT9:WBT50 VRX9:VRX50 VIB9:VIB50 UYF9:UYF50 UOJ9:UOJ50 UEN9:UEN50 TUR9:TUR50 TKV9:TKV50 TAZ9:TAZ50 SRD9:SRD50 SHH9:SHH50 RXL9:RXL50 RNP9:RNP50 RDT9:RDT50 QTX9:QTX50 QKB9:QKB50 QAF9:QAF50 PQJ9:PQJ50 PGN9:PGN50 OWR9:OWR50 OMV9:OMV50 OCZ9:OCZ50 NTD9:NTD50 NJH9:NJH50 MZL9:MZL50 MPP9:MPP50 MFT9:MFT50 LVX9:LVX50 LMB9:LMB50 LCF9:LCF50 KSJ9:KSJ50 KIN9:KIN50 JYR9:JYR50 JOV9:JOV50 JEZ9:JEZ50 IVD9:IVD50 ILH9:ILH50 IBL9:IBL50 HRP9:HRP50 HHT9:HHT50 GXX9:GXX50 GOB9:GOB50 GEF9:GEF50 FUJ9:FUJ50 FKN9:FKN50 FAR9:FAR50 EQV9:EQV50 EGZ9:EGZ50 DXD9:DXD50 DNH9:DNH50 DDL9:DDL50 CTP9:CTP50 CJT9:CJT50 BZX9:BZX50 BQB9:BQB50 BGF9:BGF50 AWJ9:AWJ50 AMN9:AMN50 ACR9:ACR50 SV9:SV50 IZ9:IZ50">
      <formula1>$D$64:$D$398</formula1>
    </dataValidation>
  </dataValidations>
  <pageMargins left="1" right="0.25" top="1.25" bottom="0.5" header="0.5" footer="0.25"/>
  <pageSetup scale="60" orientation="portrait" r:id="rId1"/>
  <headerFooter scaleWithDoc="0" alignWithMargins="0">
    <oddHeader>&amp;R&amp;"Times New Roman,Regular"PacifiCorp Docket UE-100749
Exhibit No. ___ (MDF-2)
Page &amp;P of &amp;N
Revised 12/6/10</oddHeader>
  </headerFooter>
  <drawing r:id="rId2"/>
</worksheet>
</file>

<file path=xl/worksheets/sheet61.xml><?xml version="1.0" encoding="utf-8"?>
<worksheet xmlns="http://schemas.openxmlformats.org/spreadsheetml/2006/main" xmlns:r="http://schemas.openxmlformats.org/officeDocument/2006/relationships">
  <dimension ref="A1:F73"/>
  <sheetViews>
    <sheetView tabSelected="1" zoomScaleNormal="100" workbookViewId="0">
      <selection activeCell="I6" sqref="I6"/>
    </sheetView>
  </sheetViews>
  <sheetFormatPr defaultRowHeight="12.75"/>
  <cols>
    <col min="1" max="1" width="4.28515625" style="799" customWidth="1"/>
    <col min="2" max="2" width="36" style="799" customWidth="1"/>
    <col min="3" max="3" width="11.42578125" style="799" customWidth="1"/>
    <col min="4" max="4" width="30.5703125" style="799" bestFit="1" customWidth="1"/>
    <col min="5" max="5" width="24.5703125" style="799" customWidth="1"/>
    <col min="6" max="6" width="15.140625" style="799" customWidth="1"/>
    <col min="7" max="7" width="9.140625" style="799" customWidth="1"/>
    <col min="8" max="16384" width="9.140625" style="799"/>
  </cols>
  <sheetData>
    <row r="1" spans="1:6" ht="15.75">
      <c r="A1" s="811" t="s">
        <v>134</v>
      </c>
      <c r="B1" s="812"/>
      <c r="C1" s="812"/>
      <c r="D1" s="812"/>
      <c r="F1" s="813"/>
    </row>
    <row r="2" spans="1:6" ht="15.75">
      <c r="A2" s="811" t="s">
        <v>844</v>
      </c>
      <c r="B2" s="812"/>
      <c r="C2" s="812"/>
      <c r="D2" s="812"/>
      <c r="F2" s="813"/>
    </row>
    <row r="3" spans="1:6" ht="15.75">
      <c r="A3" s="811" t="s">
        <v>2</v>
      </c>
      <c r="B3" s="812"/>
      <c r="C3" s="812"/>
      <c r="D3" s="812"/>
      <c r="F3" s="813"/>
    </row>
    <row r="4" spans="1:6" ht="15.75">
      <c r="A4" s="811" t="s">
        <v>872</v>
      </c>
      <c r="B4" s="812"/>
      <c r="C4" s="812"/>
      <c r="D4" s="812"/>
      <c r="E4" s="812"/>
    </row>
    <row r="5" spans="1:6" ht="15.75">
      <c r="A5" s="811" t="s">
        <v>873</v>
      </c>
      <c r="B5" s="812"/>
      <c r="C5" s="812"/>
      <c r="D5" s="812"/>
      <c r="E5" s="812"/>
    </row>
    <row r="6" spans="1:6" ht="15.75">
      <c r="A6" s="812"/>
      <c r="B6" s="812"/>
      <c r="C6" s="812"/>
      <c r="D6" s="812"/>
      <c r="E6" s="812"/>
    </row>
    <row r="7" spans="1:6" ht="16.5" thickBot="1">
      <c r="A7" s="812"/>
      <c r="B7" s="812"/>
      <c r="C7" s="812"/>
      <c r="D7" s="812"/>
      <c r="E7" s="812"/>
    </row>
    <row r="8" spans="1:6" ht="15.75">
      <c r="A8" s="812"/>
      <c r="B8" s="814" t="s">
        <v>845</v>
      </c>
      <c r="C8" s="815"/>
      <c r="D8" s="816" t="s">
        <v>864</v>
      </c>
      <c r="E8" s="816" t="s">
        <v>846</v>
      </c>
    </row>
    <row r="9" spans="1:6" ht="15.75">
      <c r="A9" s="812"/>
      <c r="B9" s="817"/>
      <c r="C9" s="818"/>
      <c r="D9" s="819" t="s">
        <v>62</v>
      </c>
      <c r="E9" s="819" t="s">
        <v>847</v>
      </c>
    </row>
    <row r="10" spans="1:6" ht="15.75">
      <c r="A10" s="812"/>
      <c r="B10" s="1017" t="s">
        <v>848</v>
      </c>
      <c r="C10" s="1018" t="s">
        <v>849</v>
      </c>
      <c r="D10" s="1018" t="s">
        <v>850</v>
      </c>
      <c r="E10" s="1018" t="s">
        <v>851</v>
      </c>
    </row>
    <row r="11" spans="1:6" ht="15.75">
      <c r="A11" s="812"/>
      <c r="B11" s="1019">
        <v>39813</v>
      </c>
      <c r="C11" s="1020"/>
      <c r="D11" s="1021">
        <v>0</v>
      </c>
      <c r="E11" s="1022"/>
    </row>
    <row r="12" spans="1:6" ht="15.75">
      <c r="A12" s="812"/>
      <c r="B12" s="1019">
        <v>39844</v>
      </c>
      <c r="C12" s="1020"/>
      <c r="D12" s="1021">
        <v>0</v>
      </c>
      <c r="E12" s="1022"/>
    </row>
    <row r="13" spans="1:6" ht="15.75">
      <c r="A13" s="812"/>
      <c r="B13" s="1019">
        <v>39872</v>
      </c>
      <c r="C13" s="1020"/>
      <c r="D13" s="1021">
        <v>0</v>
      </c>
      <c r="E13" s="1022"/>
    </row>
    <row r="14" spans="1:6" ht="15.75">
      <c r="A14" s="812"/>
      <c r="B14" s="1019">
        <v>39903</v>
      </c>
      <c r="C14" s="1020"/>
      <c r="D14" s="1021">
        <v>0</v>
      </c>
      <c r="E14" s="1022"/>
    </row>
    <row r="15" spans="1:6" ht="15.75">
      <c r="A15" s="812"/>
      <c r="B15" s="1019">
        <v>39933</v>
      </c>
      <c r="C15" s="1020"/>
      <c r="D15" s="1021">
        <v>0</v>
      </c>
      <c r="E15" s="1022"/>
    </row>
    <row r="16" spans="1:6" ht="15.75">
      <c r="A16" s="812"/>
      <c r="B16" s="1019">
        <v>39964</v>
      </c>
      <c r="C16" s="1020"/>
      <c r="D16" s="1021">
        <v>0</v>
      </c>
      <c r="E16" s="1022"/>
    </row>
    <row r="17" spans="1:5" ht="15.75">
      <c r="A17" s="812"/>
      <c r="B17" s="1019">
        <v>39994</v>
      </c>
      <c r="C17" s="1023"/>
      <c r="D17" s="1024">
        <v>0</v>
      </c>
      <c r="E17" s="1023"/>
    </row>
    <row r="18" spans="1:5" ht="15.75">
      <c r="A18" s="812"/>
      <c r="B18" s="1019">
        <v>40025</v>
      </c>
      <c r="C18" s="1023"/>
      <c r="D18" s="1024">
        <v>0</v>
      </c>
      <c r="E18" s="1023"/>
    </row>
    <row r="19" spans="1:5" ht="15.75">
      <c r="A19" s="812"/>
      <c r="B19" s="1019">
        <v>40056</v>
      </c>
      <c r="C19" s="1023"/>
      <c r="D19" s="1024">
        <v>0</v>
      </c>
      <c r="E19" s="1023"/>
    </row>
    <row r="20" spans="1:5" ht="15.75">
      <c r="A20" s="812"/>
      <c r="B20" s="1019">
        <v>40086</v>
      </c>
      <c r="C20" s="1019"/>
      <c r="D20" s="1025"/>
      <c r="E20" s="1026"/>
    </row>
    <row r="21" spans="1:5" ht="15.75">
      <c r="A21" s="812"/>
      <c r="B21" s="1019">
        <v>40117</v>
      </c>
      <c r="C21" s="1019"/>
      <c r="D21" s="1551">
        <v>-28927340</v>
      </c>
      <c r="E21" s="1552">
        <f t="shared" ref="E21:E23" si="0">ROUND(+(D21+D20)/2,0)</f>
        <v>-14463670</v>
      </c>
    </row>
    <row r="22" spans="1:5" ht="15.75">
      <c r="A22" s="812"/>
      <c r="B22" s="1019">
        <v>40147</v>
      </c>
      <c r="C22" s="1019"/>
      <c r="D22" s="1551">
        <v>-28927340</v>
      </c>
      <c r="E22" s="1552">
        <f t="shared" si="0"/>
        <v>-28927340</v>
      </c>
    </row>
    <row r="23" spans="1:5" ht="15.75">
      <c r="A23" s="812"/>
      <c r="B23" s="1027">
        <v>40178</v>
      </c>
      <c r="C23" s="1027"/>
      <c r="D23" s="1551">
        <v>-28927340</v>
      </c>
      <c r="E23" s="1552">
        <f t="shared" si="0"/>
        <v>-28927340</v>
      </c>
    </row>
    <row r="24" spans="1:5" ht="15.75">
      <c r="A24" s="812"/>
      <c r="B24" s="812"/>
      <c r="C24" s="812"/>
      <c r="D24" s="1553"/>
      <c r="E24" s="1553"/>
    </row>
    <row r="25" spans="1:5" ht="15.75">
      <c r="A25" s="812"/>
      <c r="B25" s="812"/>
      <c r="C25" s="812"/>
      <c r="D25" s="1553"/>
      <c r="E25" s="1553"/>
    </row>
    <row r="26" spans="1:5" ht="15.75">
      <c r="A26" s="812"/>
      <c r="B26" s="820" t="s">
        <v>865</v>
      </c>
      <c r="C26" s="820"/>
      <c r="D26" s="1554">
        <f>+D23</f>
        <v>-28927340</v>
      </c>
      <c r="E26" s="1554">
        <f>+E23/2</f>
        <v>-14463670</v>
      </c>
    </row>
    <row r="27" spans="1:5" ht="31.5">
      <c r="A27" s="812"/>
      <c r="B27" s="821" t="s">
        <v>866</v>
      </c>
      <c r="C27" s="821"/>
      <c r="D27" s="1554">
        <f>+D23</f>
        <v>-28927340</v>
      </c>
      <c r="E27" s="1555">
        <f>+E23</f>
        <v>-28927340</v>
      </c>
    </row>
    <row r="28" spans="1:5" ht="15.75">
      <c r="A28" s="812"/>
      <c r="B28" s="812"/>
      <c r="C28" s="812"/>
      <c r="D28" s="1553"/>
      <c r="E28" s="1553"/>
    </row>
    <row r="29" spans="1:5" ht="15.75">
      <c r="A29" s="812"/>
      <c r="B29" s="812"/>
      <c r="C29" s="812"/>
      <c r="D29" s="1553"/>
      <c r="E29" s="1553"/>
    </row>
    <row r="30" spans="1:5" ht="16.5" thickBot="1">
      <c r="A30" s="812"/>
      <c r="B30" s="820" t="s">
        <v>852</v>
      </c>
      <c r="C30" s="820"/>
      <c r="D30" s="1556"/>
      <c r="E30" s="1557">
        <f>(+E27-E26)</f>
        <v>-14463670</v>
      </c>
    </row>
    <row r="31" spans="1:5" ht="16.5" thickTop="1">
      <c r="A31" s="812"/>
      <c r="B31" s="1550" t="s">
        <v>955</v>
      </c>
      <c r="C31" s="812"/>
      <c r="D31" s="812"/>
      <c r="E31" s="812"/>
    </row>
    <row r="32" spans="1:5" ht="15.75">
      <c r="A32" s="812"/>
      <c r="B32" s="812"/>
      <c r="C32" s="812"/>
      <c r="D32" s="812"/>
      <c r="E32" s="812"/>
    </row>
    <row r="33" spans="1:5" ht="15.75">
      <c r="A33" s="812"/>
      <c r="B33" s="822" t="s">
        <v>867</v>
      </c>
      <c r="C33" s="812"/>
      <c r="D33" s="812"/>
    </row>
    <row r="34" spans="1:5" ht="15.75">
      <c r="A34" s="812"/>
      <c r="B34" s="812"/>
      <c r="C34" s="812"/>
      <c r="D34" s="812"/>
    </row>
    <row r="35" spans="1:5" ht="15.75">
      <c r="A35" s="812"/>
      <c r="B35" s="822" t="s">
        <v>868</v>
      </c>
      <c r="C35" s="812"/>
      <c r="D35" s="812"/>
    </row>
    <row r="36" spans="1:5" ht="15.75">
      <c r="B36" s="823" t="s">
        <v>869</v>
      </c>
      <c r="C36" s="812"/>
      <c r="D36" s="824"/>
    </row>
    <row r="37" spans="1:5" ht="15.75">
      <c r="B37" s="812"/>
      <c r="C37" s="812"/>
      <c r="D37" s="824"/>
    </row>
    <row r="39" spans="1:5">
      <c r="B39" s="855"/>
      <c r="C39" s="856"/>
      <c r="D39" s="856"/>
      <c r="E39" s="857"/>
    </row>
    <row r="40" spans="1:5">
      <c r="B40" s="858"/>
      <c r="C40" s="859"/>
      <c r="D40" s="825"/>
      <c r="E40" s="860"/>
    </row>
    <row r="41" spans="1:5">
      <c r="B41" s="861"/>
      <c r="C41" s="862"/>
      <c r="D41" s="825"/>
      <c r="E41" s="863"/>
    </row>
    <row r="42" spans="1:5">
      <c r="B42" s="864"/>
      <c r="C42" s="827"/>
      <c r="D42" s="827"/>
      <c r="E42" s="865"/>
    </row>
    <row r="43" spans="1:5">
      <c r="B43" s="864"/>
      <c r="C43" s="827"/>
      <c r="D43" s="827"/>
      <c r="E43" s="865"/>
    </row>
    <row r="44" spans="1:5">
      <c r="B44" s="858"/>
      <c r="C44" s="859"/>
      <c r="D44" s="826"/>
      <c r="E44" s="860"/>
    </row>
    <row r="45" spans="1:5">
      <c r="B45" s="864"/>
      <c r="C45" s="827"/>
      <c r="D45" s="827"/>
      <c r="E45" s="865"/>
    </row>
    <row r="46" spans="1:5" ht="16.5" customHeight="1">
      <c r="B46" s="866"/>
      <c r="C46" s="867"/>
      <c r="D46" s="867"/>
      <c r="E46" s="868"/>
    </row>
    <row r="67" spans="2:2" s="1607" customFormat="1"/>
    <row r="70" spans="2:2">
      <c r="B70" s="853"/>
    </row>
    <row r="71" spans="2:2">
      <c r="B71"/>
    </row>
    <row r="72" spans="2:2">
      <c r="B72"/>
    </row>
    <row r="73" spans="2:2">
      <c r="B73" s="854"/>
    </row>
  </sheetData>
  <pageMargins left="1" right="0.25" top="1.25" bottom="0.5" header="0.5" footer="0.25"/>
  <pageSetup scale="70" orientation="portrait" r:id="rId1"/>
  <headerFooter scaleWithDoc="0" alignWithMargins="0">
    <oddHeader>&amp;R&amp;"Times New Roman,Regular"PacifiCorp Docket UE-100749
Exhibit No. ___ (MDF-2)
Page &amp;P of &amp;N
Revised 12/6/10</oddHeader>
  </headerFooter>
  <drawing r:id="rId2"/>
</worksheet>
</file>

<file path=xl/worksheets/sheet62.xml><?xml version="1.0" encoding="utf-8"?>
<worksheet xmlns="http://schemas.openxmlformats.org/spreadsheetml/2006/main" xmlns:r="http://schemas.openxmlformats.org/officeDocument/2006/relationships">
  <dimension ref="A1:J67"/>
  <sheetViews>
    <sheetView tabSelected="1" topLeftCell="A50" zoomScaleNormal="100" workbookViewId="0">
      <selection activeCell="I6" sqref="I6"/>
    </sheetView>
  </sheetViews>
  <sheetFormatPr defaultRowHeight="12.75"/>
  <cols>
    <col min="2" max="2" width="36" customWidth="1"/>
    <col min="4" max="4" width="11.28515625" bestFit="1" customWidth="1"/>
    <col min="5" max="5" width="9.28515625" bestFit="1" customWidth="1"/>
    <col min="6" max="6" width="15.140625" customWidth="1"/>
    <col min="8" max="8" width="9.28515625" bestFit="1" customWidth="1"/>
    <col min="9" max="9" width="12.85546875" customWidth="1"/>
  </cols>
  <sheetData>
    <row r="1" spans="1:10">
      <c r="A1" s="798" t="s">
        <v>134</v>
      </c>
    </row>
    <row r="2" spans="1:10">
      <c r="A2" s="798" t="s">
        <v>844</v>
      </c>
    </row>
    <row r="3" spans="1:10">
      <c r="A3" s="798" t="s">
        <v>2</v>
      </c>
    </row>
    <row r="4" spans="1:10">
      <c r="A4" s="798" t="s">
        <v>857</v>
      </c>
    </row>
    <row r="5" spans="1:10">
      <c r="A5" s="798"/>
    </row>
    <row r="8" spans="1:10">
      <c r="A8" s="110"/>
      <c r="B8" s="247"/>
      <c r="C8" s="522"/>
      <c r="D8" s="522"/>
      <c r="E8" s="522"/>
      <c r="F8" s="78" t="s">
        <v>268</v>
      </c>
      <c r="G8" s="78"/>
      <c r="H8" s="78"/>
      <c r="I8" s="78" t="s">
        <v>437</v>
      </c>
      <c r="J8" s="80"/>
    </row>
    <row r="9" spans="1:10">
      <c r="A9" s="110"/>
      <c r="B9" s="243"/>
      <c r="C9" s="522"/>
      <c r="D9" s="522" t="s">
        <v>270</v>
      </c>
      <c r="E9" s="522" t="s">
        <v>271</v>
      </c>
      <c r="F9" s="80" t="s">
        <v>272</v>
      </c>
      <c r="G9" s="531" t="s">
        <v>273</v>
      </c>
      <c r="H9" s="531" t="s">
        <v>274</v>
      </c>
      <c r="I9" s="80" t="s">
        <v>275</v>
      </c>
      <c r="J9" s="80" t="s">
        <v>276</v>
      </c>
    </row>
    <row r="10" spans="1:10">
      <c r="A10" s="110"/>
      <c r="B10" s="243" t="s">
        <v>418</v>
      </c>
      <c r="C10" s="522"/>
      <c r="D10" s="522"/>
      <c r="E10" s="522"/>
      <c r="F10" s="531"/>
      <c r="G10" s="531"/>
      <c r="H10" s="531"/>
      <c r="I10" s="531"/>
      <c r="J10" s="80"/>
    </row>
    <row r="11" spans="1:10">
      <c r="A11" s="110"/>
      <c r="B11" s="247" t="s">
        <v>419</v>
      </c>
      <c r="C11" s="545"/>
      <c r="D11" s="731"/>
      <c r="E11" s="731"/>
      <c r="F11" s="731"/>
      <c r="G11" s="78"/>
      <c r="H11" s="87"/>
      <c r="I11" s="85"/>
      <c r="J11" s="80"/>
    </row>
    <row r="12" spans="1:10">
      <c r="A12" s="110"/>
      <c r="B12" s="247" t="s">
        <v>54</v>
      </c>
      <c r="C12" s="545"/>
      <c r="D12" s="529">
        <v>151</v>
      </c>
      <c r="E12" s="529">
        <v>1</v>
      </c>
      <c r="F12" s="803">
        <v>-1414480</v>
      </c>
      <c r="G12" s="804" t="s">
        <v>394</v>
      </c>
      <c r="H12" s="802">
        <v>0.22270516373508287</v>
      </c>
      <c r="I12" s="805">
        <f>+F12*H12</f>
        <v>-315012</v>
      </c>
      <c r="J12" s="80"/>
    </row>
    <row r="13" spans="1:10">
      <c r="A13" s="110"/>
      <c r="B13" s="247"/>
      <c r="C13" s="545"/>
      <c r="D13" s="529"/>
      <c r="E13" s="529">
        <v>1</v>
      </c>
      <c r="F13" s="803">
        <v>-15027719</v>
      </c>
      <c r="G13" s="804" t="s">
        <v>431</v>
      </c>
      <c r="H13" s="802">
        <v>0.21357459505331447</v>
      </c>
      <c r="I13" s="805">
        <f>+F13*H13</f>
        <v>-3209539</v>
      </c>
      <c r="J13" s="80"/>
    </row>
    <row r="14" spans="1:10">
      <c r="A14" s="110"/>
      <c r="B14" s="247"/>
      <c r="C14" s="545"/>
      <c r="D14" s="529"/>
      <c r="E14" s="529"/>
      <c r="F14" s="803"/>
      <c r="G14" s="804"/>
      <c r="H14" s="802"/>
      <c r="I14" s="806">
        <f>SUM(I12:I13)</f>
        <v>-3524551</v>
      </c>
      <c r="J14" s="80"/>
    </row>
    <row r="15" spans="1:10">
      <c r="A15" s="110"/>
      <c r="B15" s="247"/>
      <c r="C15" s="545"/>
      <c r="D15" s="529"/>
      <c r="E15" s="529"/>
      <c r="F15" s="803"/>
      <c r="G15" s="804"/>
      <c r="H15" s="802"/>
      <c r="I15" s="807"/>
      <c r="J15" s="80"/>
    </row>
    <row r="16" spans="1:10">
      <c r="A16" s="110"/>
      <c r="B16" s="247" t="s">
        <v>858</v>
      </c>
      <c r="C16" s="545"/>
      <c r="D16" s="529">
        <v>154</v>
      </c>
      <c r="E16" s="80">
        <v>1</v>
      </c>
      <c r="F16" s="803">
        <v>-90121485</v>
      </c>
      <c r="G16" s="801" t="s">
        <v>459</v>
      </c>
      <c r="H16" s="802">
        <v>0</v>
      </c>
      <c r="I16" s="805">
        <v>-5522800</v>
      </c>
      <c r="J16" s="80"/>
    </row>
    <row r="17" spans="2:10">
      <c r="E17" s="607">
        <v>1</v>
      </c>
      <c r="F17" s="71">
        <v>-916641</v>
      </c>
      <c r="G17" s="801" t="s">
        <v>286</v>
      </c>
      <c r="H17" s="802">
        <v>8.2916867126825E-2</v>
      </c>
      <c r="I17" s="805">
        <f>+F17*H17</f>
        <v>-76005</v>
      </c>
    </row>
    <row r="18" spans="2:10">
      <c r="E18" s="607">
        <v>1</v>
      </c>
      <c r="F18" s="71">
        <v>620993</v>
      </c>
      <c r="G18" s="801" t="s">
        <v>262</v>
      </c>
      <c r="H18" s="802">
        <v>7.4082960677495563E-2</v>
      </c>
      <c r="I18" s="805">
        <f>+F18*H18</f>
        <v>46005</v>
      </c>
    </row>
    <row r="19" spans="2:10">
      <c r="E19" s="607">
        <v>1</v>
      </c>
      <c r="F19" s="71">
        <v>3906630</v>
      </c>
      <c r="G19" s="801" t="s">
        <v>291</v>
      </c>
      <c r="H19" s="802">
        <v>6.6475197292807361E-2</v>
      </c>
      <c r="I19" s="805">
        <f>+F19*H19</f>
        <v>259694.00000000003</v>
      </c>
    </row>
    <row r="20" spans="2:10">
      <c r="E20" s="607">
        <v>1</v>
      </c>
      <c r="F20" s="71">
        <v>-3911112</v>
      </c>
      <c r="G20" s="801" t="s">
        <v>386</v>
      </c>
      <c r="H20" s="802">
        <v>0.22087094412023997</v>
      </c>
      <c r="I20" s="805">
        <f>+F20*H20</f>
        <v>-863851</v>
      </c>
    </row>
    <row r="21" spans="2:10">
      <c r="E21" s="607">
        <v>1</v>
      </c>
      <c r="F21" s="71">
        <v>-7642261</v>
      </c>
      <c r="G21" s="801" t="s">
        <v>430</v>
      </c>
      <c r="H21" s="802">
        <v>0.211815063631038</v>
      </c>
      <c r="I21" s="805">
        <f>+F21*H21</f>
        <v>-1618746</v>
      </c>
    </row>
    <row r="22" spans="2:10">
      <c r="E22" s="14"/>
      <c r="F22" s="71"/>
      <c r="G22" s="68"/>
      <c r="H22" s="68"/>
      <c r="I22" s="806">
        <f>SUM(I16:I21)</f>
        <v>-7775703</v>
      </c>
    </row>
    <row r="23" spans="2:10">
      <c r="F23" s="807"/>
      <c r="G23" s="807"/>
      <c r="H23" s="807"/>
      <c r="I23" s="807"/>
    </row>
    <row r="27" spans="2:10">
      <c r="B27" s="210" t="s">
        <v>400</v>
      </c>
      <c r="C27" s="110"/>
      <c r="D27" s="110"/>
      <c r="E27" s="110"/>
      <c r="F27" s="369"/>
      <c r="G27" s="110"/>
      <c r="H27" s="263"/>
      <c r="I27" s="106"/>
      <c r="J27" s="204"/>
    </row>
    <row r="28" spans="2:10">
      <c r="B28" s="440"/>
      <c r="C28" s="441"/>
      <c r="D28" s="441"/>
      <c r="E28" s="441"/>
      <c r="F28" s="441"/>
      <c r="G28" s="441"/>
      <c r="H28" s="442"/>
      <c r="I28" s="593"/>
      <c r="J28" s="204"/>
    </row>
    <row r="29" spans="2:10">
      <c r="B29" s="444"/>
      <c r="C29" s="110"/>
      <c r="D29" s="110"/>
      <c r="E29" s="110"/>
      <c r="F29" s="110"/>
      <c r="G29" s="110"/>
      <c r="H29" s="204"/>
      <c r="I29" s="595"/>
      <c r="J29" s="204"/>
    </row>
    <row r="30" spans="2:10">
      <c r="B30" s="444"/>
      <c r="C30" s="110"/>
      <c r="D30" s="110"/>
      <c r="E30" s="110"/>
      <c r="F30" s="110"/>
      <c r="G30" s="110"/>
      <c r="H30" s="204"/>
      <c r="I30" s="595"/>
      <c r="J30" s="204"/>
    </row>
    <row r="31" spans="2:10">
      <c r="B31" s="444"/>
      <c r="C31" s="110"/>
      <c r="D31" s="110"/>
      <c r="E31" s="110"/>
      <c r="F31" s="271"/>
      <c r="G31" s="110"/>
      <c r="H31" s="204"/>
      <c r="I31" s="595"/>
      <c r="J31" s="204"/>
    </row>
    <row r="32" spans="2:10">
      <c r="B32" s="1455"/>
      <c r="C32" s="1456"/>
      <c r="D32" s="1456"/>
      <c r="E32" s="1456"/>
      <c r="F32" s="1456"/>
      <c r="G32" s="1456"/>
      <c r="H32" s="1456"/>
      <c r="I32" s="1457"/>
      <c r="J32" s="1454"/>
    </row>
    <row r="67" s="807" customFormat="1"/>
  </sheetData>
  <pageMargins left="1" right="0.25" top="1.25" bottom="0.5" header="0.5" footer="0.25"/>
  <pageSetup scale="70" orientation="portrait" r:id="rId1"/>
  <headerFooter scaleWithDoc="0" alignWithMargins="0">
    <oddHeader>&amp;R&amp;"Times New Roman,Regular"PacifiCorp Docket UE-100749
Exhibit No. ___ (MDF-2)
Page &amp;P of &amp;N
Revised 12/6/10</oddHeader>
  </headerFooter>
  <drawing r:id="rId2"/>
</worksheet>
</file>

<file path=xl/worksheets/sheet63.xml><?xml version="1.0" encoding="utf-8"?>
<worksheet xmlns="http://schemas.openxmlformats.org/spreadsheetml/2006/main" xmlns:r="http://schemas.openxmlformats.org/officeDocument/2006/relationships">
  <dimension ref="A1:K67"/>
  <sheetViews>
    <sheetView tabSelected="1" topLeftCell="A19" zoomScaleNormal="100" workbookViewId="0">
      <selection activeCell="I6" sqref="I6"/>
    </sheetView>
  </sheetViews>
  <sheetFormatPr defaultRowHeight="12.75"/>
  <cols>
    <col min="1" max="1" width="1.5703125" style="110" customWidth="1"/>
    <col min="2" max="2" width="36" style="110" customWidth="1"/>
    <col min="3" max="3" width="4.140625" style="110" customWidth="1"/>
    <col min="4" max="4" width="11.28515625" style="110" bestFit="1" customWidth="1"/>
    <col min="5" max="5" width="6.85546875" style="110" customWidth="1"/>
    <col min="6" max="6" width="15.140625" style="110" customWidth="1"/>
    <col min="7" max="7" width="7.5703125" style="204" customWidth="1"/>
    <col min="8" max="8" width="9.28515625" style="110" bestFit="1" customWidth="1"/>
    <col min="9" max="9" width="13.85546875" style="110" bestFit="1" customWidth="1"/>
    <col min="10" max="256" width="9.140625" style="110"/>
    <col min="257" max="257" width="18.85546875" style="110" customWidth="1"/>
    <col min="258" max="261" width="9.140625" style="110"/>
    <col min="262" max="262" width="11" style="110" bestFit="1" customWidth="1"/>
    <col min="263" max="263" width="7.5703125" style="110" customWidth="1"/>
    <col min="264" max="512" width="9.140625" style="110"/>
    <col min="513" max="513" width="18.85546875" style="110" customWidth="1"/>
    <col min="514" max="517" width="9.140625" style="110"/>
    <col min="518" max="518" width="11" style="110" bestFit="1" customWidth="1"/>
    <col min="519" max="519" width="7.5703125" style="110" customWidth="1"/>
    <col min="520" max="768" width="9.140625" style="110"/>
    <col min="769" max="769" width="18.85546875" style="110" customWidth="1"/>
    <col min="770" max="773" width="9.140625" style="110"/>
    <col min="774" max="774" width="11" style="110" bestFit="1" customWidth="1"/>
    <col min="775" max="775" width="7.5703125" style="110" customWidth="1"/>
    <col min="776" max="1024" width="9.140625" style="110"/>
    <col min="1025" max="1025" width="18.85546875" style="110" customWidth="1"/>
    <col min="1026" max="1029" width="9.140625" style="110"/>
    <col min="1030" max="1030" width="11" style="110" bestFit="1" customWidth="1"/>
    <col min="1031" max="1031" width="7.5703125" style="110" customWidth="1"/>
    <col min="1032" max="1280" width="9.140625" style="110"/>
    <col min="1281" max="1281" width="18.85546875" style="110" customWidth="1"/>
    <col min="1282" max="1285" width="9.140625" style="110"/>
    <col min="1286" max="1286" width="11" style="110" bestFit="1" customWidth="1"/>
    <col min="1287" max="1287" width="7.5703125" style="110" customWidth="1"/>
    <col min="1288" max="1536" width="9.140625" style="110"/>
    <col min="1537" max="1537" width="18.85546875" style="110" customWidth="1"/>
    <col min="1538" max="1541" width="9.140625" style="110"/>
    <col min="1542" max="1542" width="11" style="110" bestFit="1" customWidth="1"/>
    <col min="1543" max="1543" width="7.5703125" style="110" customWidth="1"/>
    <col min="1544" max="1792" width="9.140625" style="110"/>
    <col min="1793" max="1793" width="18.85546875" style="110" customWidth="1"/>
    <col min="1794" max="1797" width="9.140625" style="110"/>
    <col min="1798" max="1798" width="11" style="110" bestFit="1" customWidth="1"/>
    <col min="1799" max="1799" width="7.5703125" style="110" customWidth="1"/>
    <col min="1800" max="2048" width="9.140625" style="110"/>
    <col min="2049" max="2049" width="18.85546875" style="110" customWidth="1"/>
    <col min="2050" max="2053" width="9.140625" style="110"/>
    <col min="2054" max="2054" width="11" style="110" bestFit="1" customWidth="1"/>
    <col min="2055" max="2055" width="7.5703125" style="110" customWidth="1"/>
    <col min="2056" max="2304" width="9.140625" style="110"/>
    <col min="2305" max="2305" width="18.85546875" style="110" customWidth="1"/>
    <col min="2306" max="2309" width="9.140625" style="110"/>
    <col min="2310" max="2310" width="11" style="110" bestFit="1" customWidth="1"/>
    <col min="2311" max="2311" width="7.5703125" style="110" customWidth="1"/>
    <col min="2312" max="2560" width="9.140625" style="110"/>
    <col min="2561" max="2561" width="18.85546875" style="110" customWidth="1"/>
    <col min="2562" max="2565" width="9.140625" style="110"/>
    <col min="2566" max="2566" width="11" style="110" bestFit="1" customWidth="1"/>
    <col min="2567" max="2567" width="7.5703125" style="110" customWidth="1"/>
    <col min="2568" max="2816" width="9.140625" style="110"/>
    <col min="2817" max="2817" width="18.85546875" style="110" customWidth="1"/>
    <col min="2818" max="2821" width="9.140625" style="110"/>
    <col min="2822" max="2822" width="11" style="110" bestFit="1" customWidth="1"/>
    <col min="2823" max="2823" width="7.5703125" style="110" customWidth="1"/>
    <col min="2824" max="3072" width="9.140625" style="110"/>
    <col min="3073" max="3073" width="18.85546875" style="110" customWidth="1"/>
    <col min="3074" max="3077" width="9.140625" style="110"/>
    <col min="3078" max="3078" width="11" style="110" bestFit="1" customWidth="1"/>
    <col min="3079" max="3079" width="7.5703125" style="110" customWidth="1"/>
    <col min="3080" max="3328" width="9.140625" style="110"/>
    <col min="3329" max="3329" width="18.85546875" style="110" customWidth="1"/>
    <col min="3330" max="3333" width="9.140625" style="110"/>
    <col min="3334" max="3334" width="11" style="110" bestFit="1" customWidth="1"/>
    <col min="3335" max="3335" width="7.5703125" style="110" customWidth="1"/>
    <col min="3336" max="3584" width="9.140625" style="110"/>
    <col min="3585" max="3585" width="18.85546875" style="110" customWidth="1"/>
    <col min="3586" max="3589" width="9.140625" style="110"/>
    <col min="3590" max="3590" width="11" style="110" bestFit="1" customWidth="1"/>
    <col min="3591" max="3591" width="7.5703125" style="110" customWidth="1"/>
    <col min="3592" max="3840" width="9.140625" style="110"/>
    <col min="3841" max="3841" width="18.85546875" style="110" customWidth="1"/>
    <col min="3842" max="3845" width="9.140625" style="110"/>
    <col min="3846" max="3846" width="11" style="110" bestFit="1" customWidth="1"/>
    <col min="3847" max="3847" width="7.5703125" style="110" customWidth="1"/>
    <col min="3848" max="4096" width="9.140625" style="110"/>
    <col min="4097" max="4097" width="18.85546875" style="110" customWidth="1"/>
    <col min="4098" max="4101" width="9.140625" style="110"/>
    <col min="4102" max="4102" width="11" style="110" bestFit="1" customWidth="1"/>
    <col min="4103" max="4103" width="7.5703125" style="110" customWidth="1"/>
    <col min="4104" max="4352" width="9.140625" style="110"/>
    <col min="4353" max="4353" width="18.85546875" style="110" customWidth="1"/>
    <col min="4354" max="4357" width="9.140625" style="110"/>
    <col min="4358" max="4358" width="11" style="110" bestFit="1" customWidth="1"/>
    <col min="4359" max="4359" width="7.5703125" style="110" customWidth="1"/>
    <col min="4360" max="4608" width="9.140625" style="110"/>
    <col min="4609" max="4609" width="18.85546875" style="110" customWidth="1"/>
    <col min="4610" max="4613" width="9.140625" style="110"/>
    <col min="4614" max="4614" width="11" style="110" bestFit="1" customWidth="1"/>
    <col min="4615" max="4615" width="7.5703125" style="110" customWidth="1"/>
    <col min="4616" max="4864" width="9.140625" style="110"/>
    <col min="4865" max="4865" width="18.85546875" style="110" customWidth="1"/>
    <col min="4866" max="4869" width="9.140625" style="110"/>
    <col min="4870" max="4870" width="11" style="110" bestFit="1" customWidth="1"/>
    <col min="4871" max="4871" width="7.5703125" style="110" customWidth="1"/>
    <col min="4872" max="5120" width="9.140625" style="110"/>
    <col min="5121" max="5121" width="18.85546875" style="110" customWidth="1"/>
    <col min="5122" max="5125" width="9.140625" style="110"/>
    <col min="5126" max="5126" width="11" style="110" bestFit="1" customWidth="1"/>
    <col min="5127" max="5127" width="7.5703125" style="110" customWidth="1"/>
    <col min="5128" max="5376" width="9.140625" style="110"/>
    <col min="5377" max="5377" width="18.85546875" style="110" customWidth="1"/>
    <col min="5378" max="5381" width="9.140625" style="110"/>
    <col min="5382" max="5382" width="11" style="110" bestFit="1" customWidth="1"/>
    <col min="5383" max="5383" width="7.5703125" style="110" customWidth="1"/>
    <col min="5384" max="5632" width="9.140625" style="110"/>
    <col min="5633" max="5633" width="18.85546875" style="110" customWidth="1"/>
    <col min="5634" max="5637" width="9.140625" style="110"/>
    <col min="5638" max="5638" width="11" style="110" bestFit="1" customWidth="1"/>
    <col min="5639" max="5639" width="7.5703125" style="110" customWidth="1"/>
    <col min="5640" max="5888" width="9.140625" style="110"/>
    <col min="5889" max="5889" width="18.85546875" style="110" customWidth="1"/>
    <col min="5890" max="5893" width="9.140625" style="110"/>
    <col min="5894" max="5894" width="11" style="110" bestFit="1" customWidth="1"/>
    <col min="5895" max="5895" width="7.5703125" style="110" customWidth="1"/>
    <col min="5896" max="6144" width="9.140625" style="110"/>
    <col min="6145" max="6145" width="18.85546875" style="110" customWidth="1"/>
    <col min="6146" max="6149" width="9.140625" style="110"/>
    <col min="6150" max="6150" width="11" style="110" bestFit="1" customWidth="1"/>
    <col min="6151" max="6151" width="7.5703125" style="110" customWidth="1"/>
    <col min="6152" max="6400" width="9.140625" style="110"/>
    <col min="6401" max="6401" width="18.85546875" style="110" customWidth="1"/>
    <col min="6402" max="6405" width="9.140625" style="110"/>
    <col min="6406" max="6406" width="11" style="110" bestFit="1" customWidth="1"/>
    <col min="6407" max="6407" width="7.5703125" style="110" customWidth="1"/>
    <col min="6408" max="6656" width="9.140625" style="110"/>
    <col min="6657" max="6657" width="18.85546875" style="110" customWidth="1"/>
    <col min="6658" max="6661" width="9.140625" style="110"/>
    <col min="6662" max="6662" width="11" style="110" bestFit="1" customWidth="1"/>
    <col min="6663" max="6663" width="7.5703125" style="110" customWidth="1"/>
    <col min="6664" max="6912" width="9.140625" style="110"/>
    <col min="6913" max="6913" width="18.85546875" style="110" customWidth="1"/>
    <col min="6914" max="6917" width="9.140625" style="110"/>
    <col min="6918" max="6918" width="11" style="110" bestFit="1" customWidth="1"/>
    <col min="6919" max="6919" width="7.5703125" style="110" customWidth="1"/>
    <col min="6920" max="7168" width="9.140625" style="110"/>
    <col min="7169" max="7169" width="18.85546875" style="110" customWidth="1"/>
    <col min="7170" max="7173" width="9.140625" style="110"/>
    <col min="7174" max="7174" width="11" style="110" bestFit="1" customWidth="1"/>
    <col min="7175" max="7175" width="7.5703125" style="110" customWidth="1"/>
    <col min="7176" max="7424" width="9.140625" style="110"/>
    <col min="7425" max="7425" width="18.85546875" style="110" customWidth="1"/>
    <col min="7426" max="7429" width="9.140625" style="110"/>
    <col min="7430" max="7430" width="11" style="110" bestFit="1" customWidth="1"/>
    <col min="7431" max="7431" width="7.5703125" style="110" customWidth="1"/>
    <col min="7432" max="7680" width="9.140625" style="110"/>
    <col min="7681" max="7681" width="18.85546875" style="110" customWidth="1"/>
    <col min="7682" max="7685" width="9.140625" style="110"/>
    <col min="7686" max="7686" width="11" style="110" bestFit="1" customWidth="1"/>
    <col min="7687" max="7687" width="7.5703125" style="110" customWidth="1"/>
    <col min="7688" max="7936" width="9.140625" style="110"/>
    <col min="7937" max="7937" width="18.85546875" style="110" customWidth="1"/>
    <col min="7938" max="7941" width="9.140625" style="110"/>
    <col min="7942" max="7942" width="11" style="110" bestFit="1" customWidth="1"/>
    <col min="7943" max="7943" width="7.5703125" style="110" customWidth="1"/>
    <col min="7944" max="8192" width="9.140625" style="110"/>
    <col min="8193" max="8193" width="18.85546875" style="110" customWidth="1"/>
    <col min="8194" max="8197" width="9.140625" style="110"/>
    <col min="8198" max="8198" width="11" style="110" bestFit="1" customWidth="1"/>
    <col min="8199" max="8199" width="7.5703125" style="110" customWidth="1"/>
    <col min="8200" max="8448" width="9.140625" style="110"/>
    <col min="8449" max="8449" width="18.85546875" style="110" customWidth="1"/>
    <col min="8450" max="8453" width="9.140625" style="110"/>
    <col min="8454" max="8454" width="11" style="110" bestFit="1" customWidth="1"/>
    <col min="8455" max="8455" width="7.5703125" style="110" customWidth="1"/>
    <col min="8456" max="8704" width="9.140625" style="110"/>
    <col min="8705" max="8705" width="18.85546875" style="110" customWidth="1"/>
    <col min="8706" max="8709" width="9.140625" style="110"/>
    <col min="8710" max="8710" width="11" style="110" bestFit="1" customWidth="1"/>
    <col min="8711" max="8711" width="7.5703125" style="110" customWidth="1"/>
    <col min="8712" max="8960" width="9.140625" style="110"/>
    <col min="8961" max="8961" width="18.85546875" style="110" customWidth="1"/>
    <col min="8962" max="8965" width="9.140625" style="110"/>
    <col min="8966" max="8966" width="11" style="110" bestFit="1" customWidth="1"/>
    <col min="8967" max="8967" width="7.5703125" style="110" customWidth="1"/>
    <col min="8968" max="9216" width="9.140625" style="110"/>
    <col min="9217" max="9217" width="18.85546875" style="110" customWidth="1"/>
    <col min="9218" max="9221" width="9.140625" style="110"/>
    <col min="9222" max="9222" width="11" style="110" bestFit="1" customWidth="1"/>
    <col min="9223" max="9223" width="7.5703125" style="110" customWidth="1"/>
    <col min="9224" max="9472" width="9.140625" style="110"/>
    <col min="9473" max="9473" width="18.85546875" style="110" customWidth="1"/>
    <col min="9474" max="9477" width="9.140625" style="110"/>
    <col min="9478" max="9478" width="11" style="110" bestFit="1" customWidth="1"/>
    <col min="9479" max="9479" width="7.5703125" style="110" customWidth="1"/>
    <col min="9480" max="9728" width="9.140625" style="110"/>
    <col min="9729" max="9729" width="18.85546875" style="110" customWidth="1"/>
    <col min="9730" max="9733" width="9.140625" style="110"/>
    <col min="9734" max="9734" width="11" style="110" bestFit="1" customWidth="1"/>
    <col min="9735" max="9735" width="7.5703125" style="110" customWidth="1"/>
    <col min="9736" max="9984" width="9.140625" style="110"/>
    <col min="9985" max="9985" width="18.85546875" style="110" customWidth="1"/>
    <col min="9986" max="9989" width="9.140625" style="110"/>
    <col min="9990" max="9990" width="11" style="110" bestFit="1" customWidth="1"/>
    <col min="9991" max="9991" width="7.5703125" style="110" customWidth="1"/>
    <col min="9992" max="10240" width="9.140625" style="110"/>
    <col min="10241" max="10241" width="18.85546875" style="110" customWidth="1"/>
    <col min="10242" max="10245" width="9.140625" style="110"/>
    <col min="10246" max="10246" width="11" style="110" bestFit="1" customWidth="1"/>
    <col min="10247" max="10247" width="7.5703125" style="110" customWidth="1"/>
    <col min="10248" max="10496" width="9.140625" style="110"/>
    <col min="10497" max="10497" width="18.85546875" style="110" customWidth="1"/>
    <col min="10498" max="10501" width="9.140625" style="110"/>
    <col min="10502" max="10502" width="11" style="110" bestFit="1" customWidth="1"/>
    <col min="10503" max="10503" width="7.5703125" style="110" customWidth="1"/>
    <col min="10504" max="10752" width="9.140625" style="110"/>
    <col min="10753" max="10753" width="18.85546875" style="110" customWidth="1"/>
    <col min="10754" max="10757" width="9.140625" style="110"/>
    <col min="10758" max="10758" width="11" style="110" bestFit="1" customWidth="1"/>
    <col min="10759" max="10759" width="7.5703125" style="110" customWidth="1"/>
    <col min="10760" max="11008" width="9.140625" style="110"/>
    <col min="11009" max="11009" width="18.85546875" style="110" customWidth="1"/>
    <col min="11010" max="11013" width="9.140625" style="110"/>
    <col min="11014" max="11014" width="11" style="110" bestFit="1" customWidth="1"/>
    <col min="11015" max="11015" width="7.5703125" style="110" customWidth="1"/>
    <col min="11016" max="11264" width="9.140625" style="110"/>
    <col min="11265" max="11265" width="18.85546875" style="110" customWidth="1"/>
    <col min="11266" max="11269" width="9.140625" style="110"/>
    <col min="11270" max="11270" width="11" style="110" bestFit="1" customWidth="1"/>
    <col min="11271" max="11271" width="7.5703125" style="110" customWidth="1"/>
    <col min="11272" max="11520" width="9.140625" style="110"/>
    <col min="11521" max="11521" width="18.85546875" style="110" customWidth="1"/>
    <col min="11522" max="11525" width="9.140625" style="110"/>
    <col min="11526" max="11526" width="11" style="110" bestFit="1" customWidth="1"/>
    <col min="11527" max="11527" width="7.5703125" style="110" customWidth="1"/>
    <col min="11528" max="11776" width="9.140625" style="110"/>
    <col min="11777" max="11777" width="18.85546875" style="110" customWidth="1"/>
    <col min="11778" max="11781" width="9.140625" style="110"/>
    <col min="11782" max="11782" width="11" style="110" bestFit="1" customWidth="1"/>
    <col min="11783" max="11783" width="7.5703125" style="110" customWidth="1"/>
    <col min="11784" max="12032" width="9.140625" style="110"/>
    <col min="12033" max="12033" width="18.85546875" style="110" customWidth="1"/>
    <col min="12034" max="12037" width="9.140625" style="110"/>
    <col min="12038" max="12038" width="11" style="110" bestFit="1" customWidth="1"/>
    <col min="12039" max="12039" width="7.5703125" style="110" customWidth="1"/>
    <col min="12040" max="12288" width="9.140625" style="110"/>
    <col min="12289" max="12289" width="18.85546875" style="110" customWidth="1"/>
    <col min="12290" max="12293" width="9.140625" style="110"/>
    <col min="12294" max="12294" width="11" style="110" bestFit="1" customWidth="1"/>
    <col min="12295" max="12295" width="7.5703125" style="110" customWidth="1"/>
    <col min="12296" max="12544" width="9.140625" style="110"/>
    <col min="12545" max="12545" width="18.85546875" style="110" customWidth="1"/>
    <col min="12546" max="12549" width="9.140625" style="110"/>
    <col min="12550" max="12550" width="11" style="110" bestFit="1" customWidth="1"/>
    <col min="12551" max="12551" width="7.5703125" style="110" customWidth="1"/>
    <col min="12552" max="12800" width="9.140625" style="110"/>
    <col min="12801" max="12801" width="18.85546875" style="110" customWidth="1"/>
    <col min="12802" max="12805" width="9.140625" style="110"/>
    <col min="12806" max="12806" width="11" style="110" bestFit="1" customWidth="1"/>
    <col min="12807" max="12807" width="7.5703125" style="110" customWidth="1"/>
    <col min="12808" max="13056" width="9.140625" style="110"/>
    <col min="13057" max="13057" width="18.85546875" style="110" customWidth="1"/>
    <col min="13058" max="13061" width="9.140625" style="110"/>
    <col min="13062" max="13062" width="11" style="110" bestFit="1" customWidth="1"/>
    <col min="13063" max="13063" width="7.5703125" style="110" customWidth="1"/>
    <col min="13064" max="13312" width="9.140625" style="110"/>
    <col min="13313" max="13313" width="18.85546875" style="110" customWidth="1"/>
    <col min="13314" max="13317" width="9.140625" style="110"/>
    <col min="13318" max="13318" width="11" style="110" bestFit="1" customWidth="1"/>
    <col min="13319" max="13319" width="7.5703125" style="110" customWidth="1"/>
    <col min="13320" max="13568" width="9.140625" style="110"/>
    <col min="13569" max="13569" width="18.85546875" style="110" customWidth="1"/>
    <col min="13570" max="13573" width="9.140625" style="110"/>
    <col min="13574" max="13574" width="11" style="110" bestFit="1" customWidth="1"/>
    <col min="13575" max="13575" width="7.5703125" style="110" customWidth="1"/>
    <col min="13576" max="13824" width="9.140625" style="110"/>
    <col min="13825" max="13825" width="18.85546875" style="110" customWidth="1"/>
    <col min="13826" max="13829" width="9.140625" style="110"/>
    <col min="13830" max="13830" width="11" style="110" bestFit="1" customWidth="1"/>
    <col min="13831" max="13831" width="7.5703125" style="110" customWidth="1"/>
    <col min="13832" max="14080" width="9.140625" style="110"/>
    <col min="14081" max="14081" width="18.85546875" style="110" customWidth="1"/>
    <col min="14082" max="14085" width="9.140625" style="110"/>
    <col min="14086" max="14086" width="11" style="110" bestFit="1" customWidth="1"/>
    <col min="14087" max="14087" width="7.5703125" style="110" customWidth="1"/>
    <col min="14088" max="14336" width="9.140625" style="110"/>
    <col min="14337" max="14337" width="18.85546875" style="110" customWidth="1"/>
    <col min="14338" max="14341" width="9.140625" style="110"/>
    <col min="14342" max="14342" width="11" style="110" bestFit="1" customWidth="1"/>
    <col min="14343" max="14343" width="7.5703125" style="110" customWidth="1"/>
    <col min="14344" max="14592" width="9.140625" style="110"/>
    <col min="14593" max="14593" width="18.85546875" style="110" customWidth="1"/>
    <col min="14594" max="14597" width="9.140625" style="110"/>
    <col min="14598" max="14598" width="11" style="110" bestFit="1" customWidth="1"/>
    <col min="14599" max="14599" width="7.5703125" style="110" customWidth="1"/>
    <col min="14600" max="14848" width="9.140625" style="110"/>
    <col min="14849" max="14849" width="18.85546875" style="110" customWidth="1"/>
    <col min="14850" max="14853" width="9.140625" style="110"/>
    <col min="14854" max="14854" width="11" style="110" bestFit="1" customWidth="1"/>
    <col min="14855" max="14855" width="7.5703125" style="110" customWidth="1"/>
    <col min="14856" max="15104" width="9.140625" style="110"/>
    <col min="15105" max="15105" width="18.85546875" style="110" customWidth="1"/>
    <col min="15106" max="15109" width="9.140625" style="110"/>
    <col min="15110" max="15110" width="11" style="110" bestFit="1" customWidth="1"/>
    <col min="15111" max="15111" width="7.5703125" style="110" customWidth="1"/>
    <col min="15112" max="15360" width="9.140625" style="110"/>
    <col min="15361" max="15361" width="18.85546875" style="110" customWidth="1"/>
    <col min="15362" max="15365" width="9.140625" style="110"/>
    <col min="15366" max="15366" width="11" style="110" bestFit="1" customWidth="1"/>
    <col min="15367" max="15367" width="7.5703125" style="110" customWidth="1"/>
    <col min="15368" max="15616" width="9.140625" style="110"/>
    <col min="15617" max="15617" width="18.85546875" style="110" customWidth="1"/>
    <col min="15618" max="15621" width="9.140625" style="110"/>
    <col min="15622" max="15622" width="11" style="110" bestFit="1" customWidth="1"/>
    <col min="15623" max="15623" width="7.5703125" style="110" customWidth="1"/>
    <col min="15624" max="15872" width="9.140625" style="110"/>
    <col min="15873" max="15873" width="18.85546875" style="110" customWidth="1"/>
    <col min="15874" max="15877" width="9.140625" style="110"/>
    <col min="15878" max="15878" width="11" style="110" bestFit="1" customWidth="1"/>
    <col min="15879" max="15879" width="7.5703125" style="110" customWidth="1"/>
    <col min="15880" max="16128" width="9.140625" style="110"/>
    <col min="16129" max="16129" width="18.85546875" style="110" customWidth="1"/>
    <col min="16130" max="16133" width="9.140625" style="110"/>
    <col min="16134" max="16134" width="11" style="110" bestFit="1" customWidth="1"/>
    <col min="16135" max="16135" width="7.5703125" style="110" customWidth="1"/>
    <col min="16136" max="16384" width="9.140625" style="110"/>
  </cols>
  <sheetData>
    <row r="1" spans="1:10">
      <c r="A1" s="356"/>
      <c r="D1" s="204"/>
      <c r="H1" s="361"/>
      <c r="I1" s="270"/>
    </row>
    <row r="2" spans="1:10">
      <c r="A2" s="210"/>
      <c r="D2" s="204"/>
    </row>
    <row r="3" spans="1:10" ht="14.25">
      <c r="A3" s="210"/>
      <c r="B3" s="782" t="s">
        <v>134</v>
      </c>
      <c r="D3" s="204"/>
    </row>
    <row r="4" spans="1:10" ht="14.25">
      <c r="A4" s="210"/>
      <c r="B4" s="782" t="s">
        <v>578</v>
      </c>
      <c r="D4" s="204"/>
    </row>
    <row r="5" spans="1:10" ht="14.25">
      <c r="B5" s="782" t="s">
        <v>949</v>
      </c>
      <c r="D5" s="204"/>
    </row>
    <row r="6" spans="1:10">
      <c r="C6" s="204"/>
      <c r="D6" s="204"/>
      <c r="F6" s="204"/>
    </row>
    <row r="7" spans="1:10">
      <c r="C7" s="214"/>
      <c r="D7" s="214"/>
      <c r="E7" s="214"/>
      <c r="F7" s="214"/>
      <c r="G7" s="214"/>
    </row>
    <row r="8" spans="1:10">
      <c r="A8" s="238"/>
      <c r="B8" s="235"/>
      <c r="C8" s="235"/>
      <c r="D8" s="228"/>
      <c r="E8" s="235"/>
      <c r="F8" s="369" t="s">
        <v>268</v>
      </c>
      <c r="G8" s="228"/>
      <c r="I8" s="110" t="s">
        <v>437</v>
      </c>
    </row>
    <row r="9" spans="1:10">
      <c r="A9" s="235"/>
      <c r="B9" s="235"/>
      <c r="C9" s="228"/>
      <c r="D9" s="228" t="s">
        <v>270</v>
      </c>
      <c r="E9" s="227" t="s">
        <v>271</v>
      </c>
      <c r="F9" s="106" t="s">
        <v>272</v>
      </c>
      <c r="G9" s="228" t="s">
        <v>273</v>
      </c>
      <c r="H9" s="110" t="s">
        <v>274</v>
      </c>
      <c r="I9" s="110" t="s">
        <v>275</v>
      </c>
      <c r="J9" s="110" t="s">
        <v>276</v>
      </c>
    </row>
    <row r="10" spans="1:10">
      <c r="A10" s="235"/>
      <c r="B10" s="235" t="s">
        <v>267</v>
      </c>
      <c r="C10" s="228"/>
      <c r="D10" s="228"/>
      <c r="E10" s="227"/>
      <c r="F10" s="106"/>
      <c r="G10" s="228"/>
      <c r="I10" s="270"/>
    </row>
    <row r="11" spans="1:10">
      <c r="A11" s="235"/>
      <c r="B11" s="235" t="s">
        <v>27</v>
      </c>
      <c r="C11" s="228"/>
      <c r="D11" s="228">
        <v>312</v>
      </c>
      <c r="E11" s="227">
        <v>3</v>
      </c>
      <c r="F11" s="205">
        <v>-1710265.3258666992</v>
      </c>
      <c r="G11" s="228" t="s">
        <v>430</v>
      </c>
      <c r="H11" s="361">
        <v>0.21181511146151435</v>
      </c>
      <c r="I11" s="270">
        <f>+H11*F11</f>
        <v>-362260.04062721808</v>
      </c>
      <c r="J11" s="110" t="s">
        <v>438</v>
      </c>
    </row>
    <row r="12" spans="1:10">
      <c r="A12" s="235"/>
      <c r="B12" s="235" t="s">
        <v>27</v>
      </c>
      <c r="C12" s="228"/>
      <c r="D12" s="228">
        <v>312</v>
      </c>
      <c r="E12" s="227">
        <v>3</v>
      </c>
      <c r="F12" s="205">
        <v>-4896.4275812651031</v>
      </c>
      <c r="G12" s="228" t="s">
        <v>286</v>
      </c>
      <c r="H12" s="361">
        <v>8.2916446129532903E-2</v>
      </c>
      <c r="I12" s="270">
        <f t="shared" ref="I12:I13" si="0">+H12*F12</f>
        <v>-405.99437376912704</v>
      </c>
      <c r="J12" s="110" t="s">
        <v>438</v>
      </c>
    </row>
    <row r="13" spans="1:10">
      <c r="A13" s="235"/>
      <c r="B13" s="235" t="s">
        <v>27</v>
      </c>
      <c r="C13" s="228"/>
      <c r="D13" s="228">
        <v>312</v>
      </c>
      <c r="E13" s="227">
        <v>3</v>
      </c>
      <c r="F13" s="205">
        <v>-224247.86073201895</v>
      </c>
      <c r="G13" s="228" t="s">
        <v>386</v>
      </c>
      <c r="H13" s="361">
        <v>0.220870814871235</v>
      </c>
      <c r="I13" s="270">
        <f t="shared" si="0"/>
        <v>-49529.807733012247</v>
      </c>
      <c r="J13" s="110" t="s">
        <v>438</v>
      </c>
    </row>
    <row r="14" spans="1:10">
      <c r="A14" s="235"/>
      <c r="B14" s="235" t="s">
        <v>27</v>
      </c>
      <c r="C14" s="228"/>
      <c r="D14" s="228">
        <v>312</v>
      </c>
      <c r="E14" s="227">
        <v>3</v>
      </c>
      <c r="F14" s="205">
        <v>780</v>
      </c>
      <c r="G14" s="228" t="s">
        <v>280</v>
      </c>
      <c r="H14" s="361" t="s">
        <v>281</v>
      </c>
      <c r="I14" s="270">
        <v>780</v>
      </c>
      <c r="J14" s="110" t="s">
        <v>438</v>
      </c>
    </row>
    <row r="15" spans="1:10">
      <c r="A15" s="235"/>
      <c r="B15" s="235" t="s">
        <v>29</v>
      </c>
      <c r="C15" s="228"/>
      <c r="D15" s="228">
        <v>332</v>
      </c>
      <c r="E15" s="227">
        <v>3</v>
      </c>
      <c r="F15" s="205">
        <v>-814221.60541671515</v>
      </c>
      <c r="G15" s="228" t="s">
        <v>386</v>
      </c>
      <c r="H15" s="361">
        <v>0.220870814871235</v>
      </c>
      <c r="I15" s="270">
        <f t="shared" ref="I15:I16" si="1">+H15*F15</f>
        <v>-179837.78947415506</v>
      </c>
      <c r="J15" s="110" t="s">
        <v>438</v>
      </c>
    </row>
    <row r="16" spans="1:10">
      <c r="A16" s="235"/>
      <c r="B16" s="235" t="s">
        <v>416</v>
      </c>
      <c r="C16" s="228"/>
      <c r="D16" s="228">
        <v>343</v>
      </c>
      <c r="E16" s="227">
        <v>3</v>
      </c>
      <c r="F16" s="205">
        <v>-2154300.8889710903</v>
      </c>
      <c r="G16" s="228" t="s">
        <v>386</v>
      </c>
      <c r="H16" s="361">
        <v>0.220870814871235</v>
      </c>
      <c r="I16" s="270">
        <f t="shared" si="1"/>
        <v>-475822.1928248707</v>
      </c>
      <c r="J16" s="110" t="s">
        <v>438</v>
      </c>
    </row>
    <row r="17" spans="1:10" ht="13.5" thickBot="1">
      <c r="A17" s="235"/>
      <c r="B17" s="235"/>
      <c r="C17" s="228"/>
      <c r="D17" s="228"/>
      <c r="E17" s="783"/>
      <c r="F17" s="471">
        <f>SUM(F11:F16)</f>
        <v>-4907152.1085677892</v>
      </c>
      <c r="G17" s="228"/>
      <c r="H17" s="361"/>
      <c r="I17" s="471">
        <f>SUM(I11:I16)</f>
        <v>-1067075.8250330254</v>
      </c>
    </row>
    <row r="18" spans="1:10">
      <c r="A18" s="238"/>
      <c r="B18" s="235" t="s">
        <v>401</v>
      </c>
      <c r="C18" s="228"/>
      <c r="D18" s="228"/>
      <c r="E18" s="227"/>
      <c r="F18" s="208"/>
      <c r="G18" s="228"/>
      <c r="H18" s="781"/>
      <c r="I18" s="368"/>
    </row>
    <row r="19" spans="1:10">
      <c r="A19" s="235"/>
      <c r="B19" s="235" t="s">
        <v>27</v>
      </c>
      <c r="C19" s="228"/>
      <c r="D19" s="228" t="s">
        <v>325</v>
      </c>
      <c r="E19" s="227">
        <v>3</v>
      </c>
      <c r="F19" s="208">
        <v>110698.32973078638</v>
      </c>
      <c r="G19" s="228" t="s">
        <v>386</v>
      </c>
      <c r="H19" s="361">
        <v>0.220870814871235</v>
      </c>
      <c r="I19" s="270">
        <f t="shared" ref="I19:I22" si="2">+H19*F19</f>
        <v>24450.03029252345</v>
      </c>
      <c r="J19" s="110" t="s">
        <v>438</v>
      </c>
    </row>
    <row r="20" spans="1:10">
      <c r="A20" s="235"/>
      <c r="B20" s="235" t="s">
        <v>27</v>
      </c>
      <c r="C20" s="228"/>
      <c r="D20" s="228" t="s">
        <v>325</v>
      </c>
      <c r="E20" s="227">
        <v>3</v>
      </c>
      <c r="F20" s="208">
        <v>869739.2147359252</v>
      </c>
      <c r="G20" s="228" t="s">
        <v>430</v>
      </c>
      <c r="H20" s="361">
        <v>0.21181511146151435</v>
      </c>
      <c r="I20" s="270">
        <f t="shared" si="2"/>
        <v>184223.90871173996</v>
      </c>
      <c r="J20" s="110" t="s">
        <v>438</v>
      </c>
    </row>
    <row r="21" spans="1:10">
      <c r="A21" s="235"/>
      <c r="B21" s="235" t="s">
        <v>29</v>
      </c>
      <c r="C21" s="228"/>
      <c r="D21" s="228" t="s">
        <v>321</v>
      </c>
      <c r="E21" s="227">
        <v>3</v>
      </c>
      <c r="F21" s="208">
        <v>361754.80221056938</v>
      </c>
      <c r="G21" s="228" t="s">
        <v>386</v>
      </c>
      <c r="H21" s="361">
        <v>0.220870814871235</v>
      </c>
      <c r="I21" s="270">
        <f t="shared" si="2"/>
        <v>79901.077947830898</v>
      </c>
      <c r="J21" s="110" t="s">
        <v>438</v>
      </c>
    </row>
    <row r="22" spans="1:10">
      <c r="A22" s="235"/>
      <c r="B22" s="235" t="s">
        <v>416</v>
      </c>
      <c r="C22" s="228"/>
      <c r="D22" s="228" t="s">
        <v>324</v>
      </c>
      <c r="E22" s="227">
        <v>3</v>
      </c>
      <c r="F22" s="208">
        <v>223396.36551199853</v>
      </c>
      <c r="G22" s="228" t="s">
        <v>386</v>
      </c>
      <c r="H22" s="361">
        <v>0.220870814871235</v>
      </c>
      <c r="I22" s="270">
        <f t="shared" si="2"/>
        <v>49341.737289907374</v>
      </c>
      <c r="J22" s="110" t="s">
        <v>438</v>
      </c>
    </row>
    <row r="23" spans="1:10" ht="13.5" thickBot="1">
      <c r="A23" s="235"/>
      <c r="B23" s="235"/>
      <c r="C23" s="228"/>
      <c r="D23" s="228"/>
      <c r="E23" s="227"/>
      <c r="F23" s="471">
        <f>SUM(F19:F22)</f>
        <v>1565588.7121892795</v>
      </c>
      <c r="G23" s="228"/>
      <c r="H23" s="781"/>
      <c r="I23" s="471">
        <f>SUM(I19:I22)</f>
        <v>337916.75424200163</v>
      </c>
    </row>
    <row r="24" spans="1:10">
      <c r="A24" s="235"/>
      <c r="B24" s="235" t="s">
        <v>405</v>
      </c>
      <c r="C24" s="228"/>
      <c r="D24" s="228"/>
      <c r="E24" s="783"/>
      <c r="F24" s="784"/>
      <c r="G24" s="228"/>
    </row>
    <row r="25" spans="1:10">
      <c r="A25" s="238"/>
      <c r="B25" s="235" t="s">
        <v>27</v>
      </c>
      <c r="C25" s="228"/>
      <c r="D25" s="228" t="s">
        <v>344</v>
      </c>
      <c r="E25" s="227">
        <v>3</v>
      </c>
      <c r="F25" s="208">
        <v>-5755.6963213044219</v>
      </c>
      <c r="G25" s="228" t="s">
        <v>386</v>
      </c>
      <c r="H25" s="361">
        <v>0.220870814871235</v>
      </c>
      <c r="I25" s="270">
        <f t="shared" ref="I25:I28" si="3">+H25*F25</f>
        <v>-1271.2653366378772</v>
      </c>
      <c r="J25" s="110" t="s">
        <v>438</v>
      </c>
    </row>
    <row r="26" spans="1:10">
      <c r="A26" s="235"/>
      <c r="B26" s="235" t="s">
        <v>27</v>
      </c>
      <c r="C26" s="228"/>
      <c r="D26" s="228" t="s">
        <v>344</v>
      </c>
      <c r="E26" s="227">
        <v>3</v>
      </c>
      <c r="F26" s="208">
        <v>-33866.092855442315</v>
      </c>
      <c r="G26" s="228" t="s">
        <v>430</v>
      </c>
      <c r="H26" s="361">
        <v>0.21181511146151435</v>
      </c>
      <c r="I26" s="270">
        <f t="shared" si="3"/>
        <v>-7173.3502329415087</v>
      </c>
      <c r="J26" s="110" t="s">
        <v>438</v>
      </c>
    </row>
    <row r="27" spans="1:10">
      <c r="A27" s="235"/>
      <c r="B27" s="235" t="s">
        <v>29</v>
      </c>
      <c r="C27" s="228"/>
      <c r="D27" s="228" t="s">
        <v>340</v>
      </c>
      <c r="E27" s="227">
        <v>3</v>
      </c>
      <c r="F27" s="208">
        <v>-19305.763522788882</v>
      </c>
      <c r="G27" s="228" t="s">
        <v>386</v>
      </c>
      <c r="H27" s="361">
        <v>0.220870814871235</v>
      </c>
      <c r="I27" s="270">
        <f t="shared" si="3"/>
        <v>-4264.0797209897446</v>
      </c>
      <c r="J27" s="110" t="s">
        <v>438</v>
      </c>
    </row>
    <row r="28" spans="1:10">
      <c r="A28" s="235"/>
      <c r="B28" s="235" t="s">
        <v>416</v>
      </c>
      <c r="C28" s="228"/>
      <c r="D28" s="228" t="s">
        <v>343</v>
      </c>
      <c r="E28" s="227">
        <v>3</v>
      </c>
      <c r="F28" s="208">
        <v>-74838.590347595513</v>
      </c>
      <c r="G28" s="228" t="s">
        <v>386</v>
      </c>
      <c r="H28" s="361">
        <v>0.220870814871235</v>
      </c>
      <c r="I28" s="270">
        <f t="shared" si="3"/>
        <v>-16529.660433887962</v>
      </c>
      <c r="J28" s="110" t="s">
        <v>438</v>
      </c>
    </row>
    <row r="29" spans="1:10" ht="13.5" thickBot="1">
      <c r="A29" s="235"/>
      <c r="B29" s="235"/>
      <c r="C29" s="228"/>
      <c r="D29" s="228"/>
      <c r="E29" s="227"/>
      <c r="F29" s="471">
        <f>SUM(F25:F28)</f>
        <v>-133766.14304713113</v>
      </c>
      <c r="G29" s="228"/>
      <c r="I29" s="471">
        <f>SUM(I25:I28)</f>
        <v>-29238.355724457091</v>
      </c>
    </row>
    <row r="30" spans="1:10">
      <c r="A30" s="235"/>
      <c r="B30" s="235" t="s">
        <v>748</v>
      </c>
      <c r="C30" s="228"/>
      <c r="D30" s="228"/>
      <c r="E30" s="227"/>
      <c r="F30" s="205"/>
      <c r="G30" s="228"/>
      <c r="H30" s="361"/>
      <c r="I30" s="270"/>
    </row>
    <row r="31" spans="1:10">
      <c r="A31" s="235"/>
      <c r="B31" s="235" t="s">
        <v>749</v>
      </c>
      <c r="C31" s="228"/>
      <c r="D31" s="228">
        <v>501</v>
      </c>
      <c r="E31" s="783">
        <v>3</v>
      </c>
      <c r="F31" s="785">
        <v>-53.84134531041127</v>
      </c>
      <c r="G31" s="228" t="s">
        <v>288</v>
      </c>
      <c r="H31" s="361">
        <v>7.8903160106448891E-2</v>
      </c>
      <c r="I31" s="270">
        <f t="shared" ref="I31:I44" si="4">+H31*F31</f>
        <v>-4.2482522893739816</v>
      </c>
      <c r="J31" s="110" t="s">
        <v>438</v>
      </c>
    </row>
    <row r="32" spans="1:10">
      <c r="A32" s="238"/>
      <c r="B32" s="235" t="s">
        <v>749</v>
      </c>
      <c r="C32" s="228"/>
      <c r="D32" s="228">
        <v>501</v>
      </c>
      <c r="E32" s="227">
        <v>3</v>
      </c>
      <c r="F32" s="205">
        <v>-1363.4079979155213</v>
      </c>
      <c r="G32" s="228" t="s">
        <v>386</v>
      </c>
      <c r="H32" s="361">
        <v>0.220870814871235</v>
      </c>
      <c r="I32" s="270">
        <f t="shared" si="4"/>
        <v>-301.13703550156026</v>
      </c>
      <c r="J32" s="110" t="s">
        <v>438</v>
      </c>
    </row>
    <row r="33" spans="1:11">
      <c r="A33" s="235"/>
      <c r="B33" s="235" t="s">
        <v>749</v>
      </c>
      <c r="C33" s="228"/>
      <c r="D33" s="228">
        <v>501</v>
      </c>
      <c r="E33" s="227">
        <v>3</v>
      </c>
      <c r="F33" s="205">
        <v>-1280.8811230192659</v>
      </c>
      <c r="G33" s="228" t="s">
        <v>431</v>
      </c>
      <c r="H33" s="361">
        <v>0.21357456916688267</v>
      </c>
      <c r="I33" s="270">
        <f t="shared" si="4"/>
        <v>-273.56363400283254</v>
      </c>
      <c r="J33" s="110" t="s">
        <v>438</v>
      </c>
    </row>
    <row r="34" spans="1:11">
      <c r="A34" s="235"/>
      <c r="B34" s="235" t="s">
        <v>750</v>
      </c>
      <c r="C34" s="228"/>
      <c r="D34" s="228">
        <v>512</v>
      </c>
      <c r="E34" s="227">
        <v>3</v>
      </c>
      <c r="F34" s="205">
        <v>-81.26837803307717</v>
      </c>
      <c r="G34" s="228" t="s">
        <v>286</v>
      </c>
      <c r="H34" s="361">
        <v>8.2916446129532903E-2</v>
      </c>
      <c r="I34" s="270">
        <f t="shared" si="4"/>
        <v>-6.7384850892141586</v>
      </c>
      <c r="J34" s="110" t="s">
        <v>438</v>
      </c>
    </row>
    <row r="35" spans="1:11">
      <c r="A35" s="235"/>
      <c r="B35" s="235" t="s">
        <v>750</v>
      </c>
      <c r="C35" s="228"/>
      <c r="D35" s="228">
        <v>512</v>
      </c>
      <c r="E35" s="783">
        <v>3</v>
      </c>
      <c r="F35" s="785">
        <v>-10932.838924171403</v>
      </c>
      <c r="G35" s="228" t="s">
        <v>386</v>
      </c>
      <c r="H35" s="361">
        <v>0.220870814871235</v>
      </c>
      <c r="I35" s="270">
        <f t="shared" si="4"/>
        <v>-2414.745042037694</v>
      </c>
      <c r="J35" s="110" t="s">
        <v>438</v>
      </c>
    </row>
    <row r="36" spans="1:11">
      <c r="A36" s="238"/>
      <c r="B36" s="235" t="s">
        <v>750</v>
      </c>
      <c r="C36" s="228"/>
      <c r="D36" s="228">
        <v>512</v>
      </c>
      <c r="E36" s="227">
        <v>3</v>
      </c>
      <c r="F36" s="205">
        <v>-90846.734765797853</v>
      </c>
      <c r="G36" s="228" t="s">
        <v>430</v>
      </c>
      <c r="H36" s="361">
        <v>0.21181511146151435</v>
      </c>
      <c r="I36" s="270">
        <f t="shared" si="4"/>
        <v>-19242.711250332104</v>
      </c>
      <c r="J36" s="110" t="s">
        <v>438</v>
      </c>
    </row>
    <row r="37" spans="1:11">
      <c r="A37" s="235"/>
      <c r="B37" s="235" t="s">
        <v>29</v>
      </c>
      <c r="C37" s="228"/>
      <c r="D37" s="228">
        <v>539</v>
      </c>
      <c r="E37" s="227">
        <v>3</v>
      </c>
      <c r="F37" s="205">
        <v>-51031.233847070485</v>
      </c>
      <c r="G37" s="228" t="s">
        <v>386</v>
      </c>
      <c r="H37" s="361">
        <v>0.220870814871235</v>
      </c>
      <c r="I37" s="270">
        <f t="shared" si="4"/>
        <v>-11271.310203687006</v>
      </c>
      <c r="J37" s="110" t="s">
        <v>438</v>
      </c>
    </row>
    <row r="38" spans="1:11">
      <c r="A38" s="235"/>
      <c r="B38" s="235" t="s">
        <v>751</v>
      </c>
      <c r="C38" s="228"/>
      <c r="D38" s="228">
        <v>549</v>
      </c>
      <c r="E38" s="227">
        <v>3</v>
      </c>
      <c r="F38" s="205">
        <v>-2454.3200229143258</v>
      </c>
      <c r="G38" s="228" t="s">
        <v>286</v>
      </c>
      <c r="H38" s="361">
        <v>8.2916446129532903E-2</v>
      </c>
      <c r="I38" s="270">
        <f t="shared" si="4"/>
        <v>-203.50349396460965</v>
      </c>
      <c r="J38" s="110" t="s">
        <v>438</v>
      </c>
    </row>
    <row r="39" spans="1:11">
      <c r="A39" s="235"/>
      <c r="B39" s="235" t="s">
        <v>751</v>
      </c>
      <c r="C39" s="228"/>
      <c r="D39" s="228">
        <v>549</v>
      </c>
      <c r="E39" s="783">
        <v>3</v>
      </c>
      <c r="F39" s="785">
        <v>-42886.572869233787</v>
      </c>
      <c r="G39" s="228" t="s">
        <v>386</v>
      </c>
      <c r="H39" s="361">
        <v>0.220870814871235</v>
      </c>
      <c r="I39" s="270">
        <f t="shared" si="4"/>
        <v>-9472.3922966622649</v>
      </c>
      <c r="J39" s="110" t="s">
        <v>438</v>
      </c>
    </row>
    <row r="40" spans="1:11">
      <c r="A40" s="238"/>
      <c r="B40" s="235" t="s">
        <v>752</v>
      </c>
      <c r="C40" s="228"/>
      <c r="D40" s="228">
        <v>556</v>
      </c>
      <c r="E40" s="227">
        <v>3</v>
      </c>
      <c r="F40" s="205">
        <v>-2677.0520014804788</v>
      </c>
      <c r="G40" s="228" t="s">
        <v>286</v>
      </c>
      <c r="H40" s="361">
        <v>8.2916446129532903E-2</v>
      </c>
      <c r="I40" s="270">
        <f t="shared" si="4"/>
        <v>-221.97163806671435</v>
      </c>
      <c r="J40" s="110" t="s">
        <v>438</v>
      </c>
    </row>
    <row r="41" spans="1:11">
      <c r="A41" s="235"/>
      <c r="B41" s="235" t="s">
        <v>30</v>
      </c>
      <c r="C41" s="228"/>
      <c r="D41" s="228">
        <v>557</v>
      </c>
      <c r="E41" s="227">
        <v>3</v>
      </c>
      <c r="F41" s="205">
        <v>171.47397684041061</v>
      </c>
      <c r="G41" s="228" t="s">
        <v>280</v>
      </c>
      <c r="H41" s="361" t="s">
        <v>281</v>
      </c>
      <c r="I41" s="270">
        <f>+F41</f>
        <v>171.47397684041061</v>
      </c>
      <c r="J41" s="110" t="s">
        <v>438</v>
      </c>
    </row>
    <row r="42" spans="1:11">
      <c r="A42" s="235"/>
      <c r="B42" s="235" t="s">
        <v>30</v>
      </c>
      <c r="C42" s="228"/>
      <c r="D42" s="228">
        <v>557</v>
      </c>
      <c r="E42" s="227">
        <v>3</v>
      </c>
      <c r="F42" s="205">
        <v>-53259.690818410367</v>
      </c>
      <c r="G42" s="228" t="s">
        <v>286</v>
      </c>
      <c r="H42" s="361">
        <v>8.2916446129532903E-2</v>
      </c>
      <c r="I42" s="270">
        <f t="shared" si="4"/>
        <v>-4416.1042846203018</v>
      </c>
      <c r="J42" s="110" t="s">
        <v>438</v>
      </c>
    </row>
    <row r="43" spans="1:11">
      <c r="A43" s="235"/>
      <c r="B43" s="235" t="s">
        <v>30</v>
      </c>
      <c r="C43" s="228"/>
      <c r="D43" s="228">
        <v>557</v>
      </c>
      <c r="E43" s="227">
        <v>3</v>
      </c>
      <c r="F43" s="205">
        <v>-296.21406900079455</v>
      </c>
      <c r="G43" s="228" t="s">
        <v>386</v>
      </c>
      <c r="H43" s="361">
        <v>0.220870814871235</v>
      </c>
      <c r="I43" s="270">
        <f t="shared" si="4"/>
        <v>-65.425042796529723</v>
      </c>
      <c r="J43" s="110" t="s">
        <v>438</v>
      </c>
    </row>
    <row r="44" spans="1:11">
      <c r="A44" s="235"/>
      <c r="B44" s="235" t="s">
        <v>30</v>
      </c>
      <c r="C44" s="228"/>
      <c r="D44" s="228">
        <v>557</v>
      </c>
      <c r="E44" s="227">
        <v>3</v>
      </c>
      <c r="F44" s="205">
        <v>-4220.5180572615936</v>
      </c>
      <c r="G44" s="228" t="s">
        <v>430</v>
      </c>
      <c r="H44" s="361">
        <v>0.21181511146151435</v>
      </c>
      <c r="I44" s="270">
        <f t="shared" si="4"/>
        <v>-893.96950272419849</v>
      </c>
      <c r="J44" s="110" t="s">
        <v>438</v>
      </c>
    </row>
    <row r="45" spans="1:11" ht="13.5" thickBot="1">
      <c r="A45" s="235"/>
      <c r="B45" s="235"/>
      <c r="C45" s="228"/>
      <c r="D45" s="228"/>
      <c r="E45" s="783"/>
      <c r="F45" s="471">
        <f>SUM(F31:F44)</f>
        <v>-261213.10024277895</v>
      </c>
      <c r="G45" s="228"/>
      <c r="H45" s="361"/>
      <c r="I45" s="471">
        <f>SUM(I31:I44)</f>
        <v>-48616.346184933995</v>
      </c>
    </row>
    <row r="46" spans="1:11">
      <c r="A46" s="238"/>
      <c r="B46" s="235"/>
      <c r="C46" s="228"/>
      <c r="D46" s="228"/>
      <c r="E46" s="227"/>
      <c r="F46" s="205"/>
      <c r="G46" s="228"/>
      <c r="H46" s="361"/>
      <c r="I46" s="270"/>
    </row>
    <row r="47" spans="1:11">
      <c r="A47" s="238"/>
      <c r="C47" s="235"/>
      <c r="D47" s="235"/>
      <c r="E47" s="369"/>
      <c r="F47" s="211"/>
      <c r="G47" s="228"/>
      <c r="H47" s="459"/>
      <c r="I47" s="236"/>
      <c r="J47" s="228"/>
      <c r="K47" s="599"/>
    </row>
    <row r="48" spans="1:11">
      <c r="A48" s="235"/>
      <c r="B48" s="235"/>
      <c r="C48" s="235"/>
      <c r="D48" s="235"/>
      <c r="E48" s="228"/>
      <c r="F48" s="211"/>
      <c r="G48" s="228"/>
      <c r="H48" s="228"/>
      <c r="I48" s="236"/>
      <c r="J48" s="228"/>
      <c r="K48" s="599"/>
    </row>
    <row r="49" spans="1:11">
      <c r="A49" s="235"/>
      <c r="B49" s="238" t="s">
        <v>285</v>
      </c>
      <c r="C49" s="235"/>
      <c r="D49" s="235"/>
      <c r="E49" s="228"/>
      <c r="F49" s="211"/>
      <c r="G49" s="228"/>
      <c r="H49" s="228"/>
      <c r="I49" s="228"/>
      <c r="J49" s="228"/>
      <c r="K49" s="599"/>
    </row>
    <row r="50" spans="1:11">
      <c r="A50" s="235"/>
      <c r="B50" s="462"/>
      <c r="C50" s="463"/>
      <c r="D50" s="463"/>
      <c r="E50" s="464"/>
      <c r="F50" s="787"/>
      <c r="G50" s="464"/>
      <c r="H50" s="464"/>
      <c r="I50" s="464"/>
      <c r="J50" s="465"/>
      <c r="K50" s="599"/>
    </row>
    <row r="51" spans="1:11">
      <c r="A51" s="235"/>
      <c r="B51" s="585"/>
      <c r="C51" s="235"/>
      <c r="D51" s="235"/>
      <c r="E51" s="228"/>
      <c r="F51" s="211"/>
      <c r="G51" s="228"/>
      <c r="H51" s="235"/>
      <c r="I51" s="235"/>
      <c r="J51" s="788"/>
      <c r="K51" s="786"/>
    </row>
    <row r="52" spans="1:11">
      <c r="A52" s="235"/>
      <c r="B52" s="585"/>
      <c r="C52" s="235"/>
      <c r="D52" s="235"/>
      <c r="E52" s="228"/>
      <c r="F52" s="211"/>
      <c r="G52" s="228"/>
      <c r="H52" s="235"/>
      <c r="I52" s="235"/>
      <c r="J52" s="788"/>
      <c r="K52" s="786"/>
    </row>
    <row r="53" spans="1:11">
      <c r="A53" s="235"/>
      <c r="B53" s="585"/>
      <c r="C53" s="235"/>
      <c r="D53" s="235"/>
      <c r="E53" s="228"/>
      <c r="F53" s="211"/>
      <c r="G53" s="228"/>
      <c r="H53" s="235"/>
      <c r="I53" s="235"/>
      <c r="J53" s="788"/>
      <c r="K53" s="786"/>
    </row>
    <row r="54" spans="1:11">
      <c r="A54" s="235"/>
      <c r="B54" s="585"/>
      <c r="C54" s="235"/>
      <c r="D54" s="235"/>
      <c r="E54" s="228"/>
      <c r="F54" s="211"/>
      <c r="G54" s="228"/>
      <c r="H54" s="235"/>
      <c r="I54" s="235"/>
      <c r="J54" s="788"/>
      <c r="K54" s="786"/>
    </row>
    <row r="55" spans="1:11">
      <c r="A55" s="235"/>
      <c r="B55" s="467"/>
      <c r="C55" s="468"/>
      <c r="D55" s="468"/>
      <c r="E55" s="469"/>
      <c r="F55" s="789"/>
      <c r="G55" s="469"/>
      <c r="H55" s="468"/>
      <c r="I55" s="468"/>
      <c r="J55" s="790"/>
      <c r="K55" s="786"/>
    </row>
    <row r="56" spans="1:11">
      <c r="F56" s="270"/>
    </row>
    <row r="57" spans="1:11">
      <c r="F57" s="270"/>
    </row>
    <row r="67" spans="7:7" s="100" customFormat="1">
      <c r="G67" s="167"/>
    </row>
  </sheetData>
  <dataValidations disablePrompts="1" count="2">
    <dataValidation type="list" allowBlank="1" showInputMessage="1" showErrorMessage="1" errorTitle="Adjustment Type Entry Error" error="An invalid adjustrment type was enetered._x000a__x000a_Valid values are 1, 2, or 3." sqref="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D65581 IZ65581 SV65581 ACR65581 AMN65581 AWJ65581 BGF65581 BQB65581 BZX65581 CJT65581 CTP65581 DDL65581 DNH65581 DXD65581 EGZ65581 EQV65581 FAR65581 FKN65581 FUJ65581 GEF65581 GOB65581 GXX65581 HHT65581 HRP65581 IBL65581 ILH65581 IVD65581 JEZ65581 JOV65581 JYR65581 KIN65581 KSJ65581 LCF65581 LMB65581 LVX65581 MFT65581 MPP65581 MZL65581 NJH65581 NTD65581 OCZ65581 OMV65581 OWR65581 PGN65581 PQJ65581 QAF65581 QKB65581 QTX65581 RDT65581 RNP65581 RXL65581 SHH65581 SRD65581 TAZ65581 TKV65581 TUR65581 UEN65581 UOJ65581 UYF65581 VIB65581 VRX65581 WBT65581 WLP65581 WVL65581 D131117 IZ131117 SV131117 ACR131117 AMN131117 AWJ131117 BGF131117 BQB131117 BZX131117 CJT131117 CTP131117 DDL131117 DNH131117 DXD131117 EGZ131117 EQV131117 FAR131117 FKN131117 FUJ131117 GEF131117 GOB131117 GXX131117 HHT131117 HRP131117 IBL131117 ILH131117 IVD131117 JEZ131117 JOV131117 JYR131117 KIN131117 KSJ131117 LCF131117 LMB131117 LVX131117 MFT131117 MPP131117 MZL131117 NJH131117 NTD131117 OCZ131117 OMV131117 OWR131117 PGN131117 PQJ131117 QAF131117 QKB131117 QTX131117 RDT131117 RNP131117 RXL131117 SHH131117 SRD131117 TAZ131117 TKV131117 TUR131117 UEN131117 UOJ131117 UYF131117 VIB131117 VRX131117 WBT131117 WLP131117 WVL131117 D196653 IZ196653 SV196653 ACR196653 AMN196653 AWJ196653 BGF196653 BQB196653 BZX196653 CJT196653 CTP196653 DDL196653 DNH196653 DXD196653 EGZ196653 EQV196653 FAR196653 FKN196653 FUJ196653 GEF196653 GOB196653 GXX196653 HHT196653 HRP196653 IBL196653 ILH196653 IVD196653 JEZ196653 JOV196653 JYR196653 KIN196653 KSJ196653 LCF196653 LMB196653 LVX196653 MFT196653 MPP196653 MZL196653 NJH196653 NTD196653 OCZ196653 OMV196653 OWR196653 PGN196653 PQJ196653 QAF196653 QKB196653 QTX196653 RDT196653 RNP196653 RXL196653 SHH196653 SRD196653 TAZ196653 TKV196653 TUR196653 UEN196653 UOJ196653 UYF196653 VIB196653 VRX196653 WBT196653 WLP196653 WVL196653 D262189 IZ262189 SV262189 ACR262189 AMN262189 AWJ262189 BGF262189 BQB262189 BZX262189 CJT262189 CTP262189 DDL262189 DNH262189 DXD262189 EGZ262189 EQV262189 FAR262189 FKN262189 FUJ262189 GEF262189 GOB262189 GXX262189 HHT262189 HRP262189 IBL262189 ILH262189 IVD262189 JEZ262189 JOV262189 JYR262189 KIN262189 KSJ262189 LCF262189 LMB262189 LVX262189 MFT262189 MPP262189 MZL262189 NJH262189 NTD262189 OCZ262189 OMV262189 OWR262189 PGN262189 PQJ262189 QAF262189 QKB262189 QTX262189 RDT262189 RNP262189 RXL262189 SHH262189 SRD262189 TAZ262189 TKV262189 TUR262189 UEN262189 UOJ262189 UYF262189 VIB262189 VRX262189 WBT262189 WLP262189 WVL262189 D327725 IZ327725 SV327725 ACR327725 AMN327725 AWJ327725 BGF327725 BQB327725 BZX327725 CJT327725 CTP327725 DDL327725 DNH327725 DXD327725 EGZ327725 EQV327725 FAR327725 FKN327725 FUJ327725 GEF327725 GOB327725 GXX327725 HHT327725 HRP327725 IBL327725 ILH327725 IVD327725 JEZ327725 JOV327725 JYR327725 KIN327725 KSJ327725 LCF327725 LMB327725 LVX327725 MFT327725 MPP327725 MZL327725 NJH327725 NTD327725 OCZ327725 OMV327725 OWR327725 PGN327725 PQJ327725 QAF327725 QKB327725 QTX327725 RDT327725 RNP327725 RXL327725 SHH327725 SRD327725 TAZ327725 TKV327725 TUR327725 UEN327725 UOJ327725 UYF327725 VIB327725 VRX327725 WBT327725 WLP327725 WVL327725 D393261 IZ393261 SV393261 ACR393261 AMN393261 AWJ393261 BGF393261 BQB393261 BZX393261 CJT393261 CTP393261 DDL393261 DNH393261 DXD393261 EGZ393261 EQV393261 FAR393261 FKN393261 FUJ393261 GEF393261 GOB393261 GXX393261 HHT393261 HRP393261 IBL393261 ILH393261 IVD393261 JEZ393261 JOV393261 JYR393261 KIN393261 KSJ393261 LCF393261 LMB393261 LVX393261 MFT393261 MPP393261 MZL393261 NJH393261 NTD393261 OCZ393261 OMV393261 OWR393261 PGN393261 PQJ393261 QAF393261 QKB393261 QTX393261 RDT393261 RNP393261 RXL393261 SHH393261 SRD393261 TAZ393261 TKV393261 TUR393261 UEN393261 UOJ393261 UYF393261 VIB393261 VRX393261 WBT393261 WLP393261 WVL393261 D458797 IZ458797 SV458797 ACR458797 AMN458797 AWJ458797 BGF458797 BQB458797 BZX458797 CJT458797 CTP458797 DDL458797 DNH458797 DXD458797 EGZ458797 EQV458797 FAR458797 FKN458797 FUJ458797 GEF458797 GOB458797 GXX458797 HHT458797 HRP458797 IBL458797 ILH458797 IVD458797 JEZ458797 JOV458797 JYR458797 KIN458797 KSJ458797 LCF458797 LMB458797 LVX458797 MFT458797 MPP458797 MZL458797 NJH458797 NTD458797 OCZ458797 OMV458797 OWR458797 PGN458797 PQJ458797 QAF458797 QKB458797 QTX458797 RDT458797 RNP458797 RXL458797 SHH458797 SRD458797 TAZ458797 TKV458797 TUR458797 UEN458797 UOJ458797 UYF458797 VIB458797 VRX458797 WBT458797 WLP458797 WVL458797 D524333 IZ524333 SV524333 ACR524333 AMN524333 AWJ524333 BGF524333 BQB524333 BZX524333 CJT524333 CTP524333 DDL524333 DNH524333 DXD524333 EGZ524333 EQV524333 FAR524333 FKN524333 FUJ524333 GEF524333 GOB524333 GXX524333 HHT524333 HRP524333 IBL524333 ILH524333 IVD524333 JEZ524333 JOV524333 JYR524333 KIN524333 KSJ524333 LCF524333 LMB524333 LVX524333 MFT524333 MPP524333 MZL524333 NJH524333 NTD524333 OCZ524333 OMV524333 OWR524333 PGN524333 PQJ524333 QAF524333 QKB524333 QTX524333 RDT524333 RNP524333 RXL524333 SHH524333 SRD524333 TAZ524333 TKV524333 TUR524333 UEN524333 UOJ524333 UYF524333 VIB524333 VRX524333 WBT524333 WLP524333 WVL524333 D589869 IZ589869 SV589869 ACR589869 AMN589869 AWJ589869 BGF589869 BQB589869 BZX589869 CJT589869 CTP589869 DDL589869 DNH589869 DXD589869 EGZ589869 EQV589869 FAR589869 FKN589869 FUJ589869 GEF589869 GOB589869 GXX589869 HHT589869 HRP589869 IBL589869 ILH589869 IVD589869 JEZ589869 JOV589869 JYR589869 KIN589869 KSJ589869 LCF589869 LMB589869 LVX589869 MFT589869 MPP589869 MZL589869 NJH589869 NTD589869 OCZ589869 OMV589869 OWR589869 PGN589869 PQJ589869 QAF589869 QKB589869 QTX589869 RDT589869 RNP589869 RXL589869 SHH589869 SRD589869 TAZ589869 TKV589869 TUR589869 UEN589869 UOJ589869 UYF589869 VIB589869 VRX589869 WBT589869 WLP589869 WVL589869 D655405 IZ655405 SV655405 ACR655405 AMN655405 AWJ655405 BGF655405 BQB655405 BZX655405 CJT655405 CTP655405 DDL655405 DNH655405 DXD655405 EGZ655405 EQV655405 FAR655405 FKN655405 FUJ655405 GEF655405 GOB655405 GXX655405 HHT655405 HRP655405 IBL655405 ILH655405 IVD655405 JEZ655405 JOV655405 JYR655405 KIN655405 KSJ655405 LCF655405 LMB655405 LVX655405 MFT655405 MPP655405 MZL655405 NJH655405 NTD655405 OCZ655405 OMV655405 OWR655405 PGN655405 PQJ655405 QAF655405 QKB655405 QTX655405 RDT655405 RNP655405 RXL655405 SHH655405 SRD655405 TAZ655405 TKV655405 TUR655405 UEN655405 UOJ655405 UYF655405 VIB655405 VRX655405 WBT655405 WLP655405 WVL655405 D720941 IZ720941 SV720941 ACR720941 AMN720941 AWJ720941 BGF720941 BQB720941 BZX720941 CJT720941 CTP720941 DDL720941 DNH720941 DXD720941 EGZ720941 EQV720941 FAR720941 FKN720941 FUJ720941 GEF720941 GOB720941 GXX720941 HHT720941 HRP720941 IBL720941 ILH720941 IVD720941 JEZ720941 JOV720941 JYR720941 KIN720941 KSJ720941 LCF720941 LMB720941 LVX720941 MFT720941 MPP720941 MZL720941 NJH720941 NTD720941 OCZ720941 OMV720941 OWR720941 PGN720941 PQJ720941 QAF720941 QKB720941 QTX720941 RDT720941 RNP720941 RXL720941 SHH720941 SRD720941 TAZ720941 TKV720941 TUR720941 UEN720941 UOJ720941 UYF720941 VIB720941 VRX720941 WBT720941 WLP720941 WVL720941 D786477 IZ786477 SV786477 ACR786477 AMN786477 AWJ786477 BGF786477 BQB786477 BZX786477 CJT786477 CTP786477 DDL786477 DNH786477 DXD786477 EGZ786477 EQV786477 FAR786477 FKN786477 FUJ786477 GEF786477 GOB786477 GXX786477 HHT786477 HRP786477 IBL786477 ILH786477 IVD786477 JEZ786477 JOV786477 JYR786477 KIN786477 KSJ786477 LCF786477 LMB786477 LVX786477 MFT786477 MPP786477 MZL786477 NJH786477 NTD786477 OCZ786477 OMV786477 OWR786477 PGN786477 PQJ786477 QAF786477 QKB786477 QTX786477 RDT786477 RNP786477 RXL786477 SHH786477 SRD786477 TAZ786477 TKV786477 TUR786477 UEN786477 UOJ786477 UYF786477 VIB786477 VRX786477 WBT786477 WLP786477 WVL786477 D852013 IZ852013 SV852013 ACR852013 AMN852013 AWJ852013 BGF852013 BQB852013 BZX852013 CJT852013 CTP852013 DDL852013 DNH852013 DXD852013 EGZ852013 EQV852013 FAR852013 FKN852013 FUJ852013 GEF852013 GOB852013 GXX852013 HHT852013 HRP852013 IBL852013 ILH852013 IVD852013 JEZ852013 JOV852013 JYR852013 KIN852013 KSJ852013 LCF852013 LMB852013 LVX852013 MFT852013 MPP852013 MZL852013 NJH852013 NTD852013 OCZ852013 OMV852013 OWR852013 PGN852013 PQJ852013 QAF852013 QKB852013 QTX852013 RDT852013 RNP852013 RXL852013 SHH852013 SRD852013 TAZ852013 TKV852013 TUR852013 UEN852013 UOJ852013 UYF852013 VIB852013 VRX852013 WBT852013 WLP852013 WVL852013 D917549 IZ917549 SV917549 ACR917549 AMN917549 AWJ917549 BGF917549 BQB917549 BZX917549 CJT917549 CTP917549 DDL917549 DNH917549 DXD917549 EGZ917549 EQV917549 FAR917549 FKN917549 FUJ917549 GEF917549 GOB917549 GXX917549 HHT917549 HRP917549 IBL917549 ILH917549 IVD917549 JEZ917549 JOV917549 JYR917549 KIN917549 KSJ917549 LCF917549 LMB917549 LVX917549 MFT917549 MPP917549 MZL917549 NJH917549 NTD917549 OCZ917549 OMV917549 OWR917549 PGN917549 PQJ917549 QAF917549 QKB917549 QTX917549 RDT917549 RNP917549 RXL917549 SHH917549 SRD917549 TAZ917549 TKV917549 TUR917549 UEN917549 UOJ917549 UYF917549 VIB917549 VRX917549 WBT917549 WLP917549 WVL917549 D983085 IZ983085 SV983085 ACR983085 AMN983085 AWJ983085 BGF983085 BQB983085 BZX983085 CJT983085 CTP983085 DDL983085 DNH983085 DXD983085 EGZ983085 EQV983085 FAR983085 FKN983085 FUJ983085 GEF983085 GOB983085 GXX983085 HHT983085 HRP983085 IBL983085 ILH983085 IVD983085 JEZ983085 JOV983085 JYR983085 KIN983085 KSJ983085 LCF983085 LMB983085 LVX983085 MFT983085 MPP983085 MZL983085 NJH983085 NTD983085 OCZ983085 OMV983085 OWR983085 PGN983085 PQJ983085 QAF983085 QKB983085 QTX983085 RDT983085 RNP983085 RXL983085 SHH983085 SRD983085 TAZ983085 TKV983085 TUR983085 UEN983085 UOJ983085 UYF983085 VIB983085 VRX983085 WBT983085 WLP983085 WVL983085 E65583:E65590 JA65583:JA65590 SW65583:SW65590 ACS65583:ACS65590 AMO65583:AMO65590 AWK65583:AWK65590 BGG65583:BGG65590 BQC65583:BQC65590 BZY65583:BZY65590 CJU65583:CJU65590 CTQ65583:CTQ65590 DDM65583:DDM65590 DNI65583:DNI65590 DXE65583:DXE65590 EHA65583:EHA65590 EQW65583:EQW65590 FAS65583:FAS65590 FKO65583:FKO65590 FUK65583:FUK65590 GEG65583:GEG65590 GOC65583:GOC65590 GXY65583:GXY65590 HHU65583:HHU65590 HRQ65583:HRQ65590 IBM65583:IBM65590 ILI65583:ILI65590 IVE65583:IVE65590 JFA65583:JFA65590 JOW65583:JOW65590 JYS65583:JYS65590 KIO65583:KIO65590 KSK65583:KSK65590 LCG65583:LCG65590 LMC65583:LMC65590 LVY65583:LVY65590 MFU65583:MFU65590 MPQ65583:MPQ65590 MZM65583:MZM65590 NJI65583:NJI65590 NTE65583:NTE65590 ODA65583:ODA65590 OMW65583:OMW65590 OWS65583:OWS65590 PGO65583:PGO65590 PQK65583:PQK65590 QAG65583:QAG65590 QKC65583:QKC65590 QTY65583:QTY65590 RDU65583:RDU65590 RNQ65583:RNQ65590 RXM65583:RXM65590 SHI65583:SHI65590 SRE65583:SRE65590 TBA65583:TBA65590 TKW65583:TKW65590 TUS65583:TUS65590 UEO65583:UEO65590 UOK65583:UOK65590 UYG65583:UYG65590 VIC65583:VIC65590 VRY65583:VRY65590 WBU65583:WBU65590 WLQ65583:WLQ65590 WVM65583:WVM65590 E131119:E131126 JA131119:JA131126 SW131119:SW131126 ACS131119:ACS131126 AMO131119:AMO131126 AWK131119:AWK131126 BGG131119:BGG131126 BQC131119:BQC131126 BZY131119:BZY131126 CJU131119:CJU131126 CTQ131119:CTQ131126 DDM131119:DDM131126 DNI131119:DNI131126 DXE131119:DXE131126 EHA131119:EHA131126 EQW131119:EQW131126 FAS131119:FAS131126 FKO131119:FKO131126 FUK131119:FUK131126 GEG131119:GEG131126 GOC131119:GOC131126 GXY131119:GXY131126 HHU131119:HHU131126 HRQ131119:HRQ131126 IBM131119:IBM131126 ILI131119:ILI131126 IVE131119:IVE131126 JFA131119:JFA131126 JOW131119:JOW131126 JYS131119:JYS131126 KIO131119:KIO131126 KSK131119:KSK131126 LCG131119:LCG131126 LMC131119:LMC131126 LVY131119:LVY131126 MFU131119:MFU131126 MPQ131119:MPQ131126 MZM131119:MZM131126 NJI131119:NJI131126 NTE131119:NTE131126 ODA131119:ODA131126 OMW131119:OMW131126 OWS131119:OWS131126 PGO131119:PGO131126 PQK131119:PQK131126 QAG131119:QAG131126 QKC131119:QKC131126 QTY131119:QTY131126 RDU131119:RDU131126 RNQ131119:RNQ131126 RXM131119:RXM131126 SHI131119:SHI131126 SRE131119:SRE131126 TBA131119:TBA131126 TKW131119:TKW131126 TUS131119:TUS131126 UEO131119:UEO131126 UOK131119:UOK131126 UYG131119:UYG131126 VIC131119:VIC131126 VRY131119:VRY131126 WBU131119:WBU131126 WLQ131119:WLQ131126 WVM131119:WVM131126 E196655:E196662 JA196655:JA196662 SW196655:SW196662 ACS196655:ACS196662 AMO196655:AMO196662 AWK196655:AWK196662 BGG196655:BGG196662 BQC196655:BQC196662 BZY196655:BZY196662 CJU196655:CJU196662 CTQ196655:CTQ196662 DDM196655:DDM196662 DNI196655:DNI196662 DXE196655:DXE196662 EHA196655:EHA196662 EQW196655:EQW196662 FAS196655:FAS196662 FKO196655:FKO196662 FUK196655:FUK196662 GEG196655:GEG196662 GOC196655:GOC196662 GXY196655:GXY196662 HHU196655:HHU196662 HRQ196655:HRQ196662 IBM196655:IBM196662 ILI196655:ILI196662 IVE196655:IVE196662 JFA196655:JFA196662 JOW196655:JOW196662 JYS196655:JYS196662 KIO196655:KIO196662 KSK196655:KSK196662 LCG196655:LCG196662 LMC196655:LMC196662 LVY196655:LVY196662 MFU196655:MFU196662 MPQ196655:MPQ196662 MZM196655:MZM196662 NJI196655:NJI196662 NTE196655:NTE196662 ODA196655:ODA196662 OMW196655:OMW196662 OWS196655:OWS196662 PGO196655:PGO196662 PQK196655:PQK196662 QAG196655:QAG196662 QKC196655:QKC196662 QTY196655:QTY196662 RDU196655:RDU196662 RNQ196655:RNQ196662 RXM196655:RXM196662 SHI196655:SHI196662 SRE196655:SRE196662 TBA196655:TBA196662 TKW196655:TKW196662 TUS196655:TUS196662 UEO196655:UEO196662 UOK196655:UOK196662 UYG196655:UYG196662 VIC196655:VIC196662 VRY196655:VRY196662 WBU196655:WBU196662 WLQ196655:WLQ196662 WVM196655:WVM196662 E262191:E262198 JA262191:JA262198 SW262191:SW262198 ACS262191:ACS262198 AMO262191:AMO262198 AWK262191:AWK262198 BGG262191:BGG262198 BQC262191:BQC262198 BZY262191:BZY262198 CJU262191:CJU262198 CTQ262191:CTQ262198 DDM262191:DDM262198 DNI262191:DNI262198 DXE262191:DXE262198 EHA262191:EHA262198 EQW262191:EQW262198 FAS262191:FAS262198 FKO262191:FKO262198 FUK262191:FUK262198 GEG262191:GEG262198 GOC262191:GOC262198 GXY262191:GXY262198 HHU262191:HHU262198 HRQ262191:HRQ262198 IBM262191:IBM262198 ILI262191:ILI262198 IVE262191:IVE262198 JFA262191:JFA262198 JOW262191:JOW262198 JYS262191:JYS262198 KIO262191:KIO262198 KSK262191:KSK262198 LCG262191:LCG262198 LMC262191:LMC262198 LVY262191:LVY262198 MFU262191:MFU262198 MPQ262191:MPQ262198 MZM262191:MZM262198 NJI262191:NJI262198 NTE262191:NTE262198 ODA262191:ODA262198 OMW262191:OMW262198 OWS262191:OWS262198 PGO262191:PGO262198 PQK262191:PQK262198 QAG262191:QAG262198 QKC262191:QKC262198 QTY262191:QTY262198 RDU262191:RDU262198 RNQ262191:RNQ262198 RXM262191:RXM262198 SHI262191:SHI262198 SRE262191:SRE262198 TBA262191:TBA262198 TKW262191:TKW262198 TUS262191:TUS262198 UEO262191:UEO262198 UOK262191:UOK262198 UYG262191:UYG262198 VIC262191:VIC262198 VRY262191:VRY262198 WBU262191:WBU262198 WLQ262191:WLQ262198 WVM262191:WVM262198 E327727:E327734 JA327727:JA327734 SW327727:SW327734 ACS327727:ACS327734 AMO327727:AMO327734 AWK327727:AWK327734 BGG327727:BGG327734 BQC327727:BQC327734 BZY327727:BZY327734 CJU327727:CJU327734 CTQ327727:CTQ327734 DDM327727:DDM327734 DNI327727:DNI327734 DXE327727:DXE327734 EHA327727:EHA327734 EQW327727:EQW327734 FAS327727:FAS327734 FKO327727:FKO327734 FUK327727:FUK327734 GEG327727:GEG327734 GOC327727:GOC327734 GXY327727:GXY327734 HHU327727:HHU327734 HRQ327727:HRQ327734 IBM327727:IBM327734 ILI327727:ILI327734 IVE327727:IVE327734 JFA327727:JFA327734 JOW327727:JOW327734 JYS327727:JYS327734 KIO327727:KIO327734 KSK327727:KSK327734 LCG327727:LCG327734 LMC327727:LMC327734 LVY327727:LVY327734 MFU327727:MFU327734 MPQ327727:MPQ327734 MZM327727:MZM327734 NJI327727:NJI327734 NTE327727:NTE327734 ODA327727:ODA327734 OMW327727:OMW327734 OWS327727:OWS327734 PGO327727:PGO327734 PQK327727:PQK327734 QAG327727:QAG327734 QKC327727:QKC327734 QTY327727:QTY327734 RDU327727:RDU327734 RNQ327727:RNQ327734 RXM327727:RXM327734 SHI327727:SHI327734 SRE327727:SRE327734 TBA327727:TBA327734 TKW327727:TKW327734 TUS327727:TUS327734 UEO327727:UEO327734 UOK327727:UOK327734 UYG327727:UYG327734 VIC327727:VIC327734 VRY327727:VRY327734 WBU327727:WBU327734 WLQ327727:WLQ327734 WVM327727:WVM327734 E393263:E393270 JA393263:JA393270 SW393263:SW393270 ACS393263:ACS393270 AMO393263:AMO393270 AWK393263:AWK393270 BGG393263:BGG393270 BQC393263:BQC393270 BZY393263:BZY393270 CJU393263:CJU393270 CTQ393263:CTQ393270 DDM393263:DDM393270 DNI393263:DNI393270 DXE393263:DXE393270 EHA393263:EHA393270 EQW393263:EQW393270 FAS393263:FAS393270 FKO393263:FKO393270 FUK393263:FUK393270 GEG393263:GEG393270 GOC393263:GOC393270 GXY393263:GXY393270 HHU393263:HHU393270 HRQ393263:HRQ393270 IBM393263:IBM393270 ILI393263:ILI393270 IVE393263:IVE393270 JFA393263:JFA393270 JOW393263:JOW393270 JYS393263:JYS393270 KIO393263:KIO393270 KSK393263:KSK393270 LCG393263:LCG393270 LMC393263:LMC393270 LVY393263:LVY393270 MFU393263:MFU393270 MPQ393263:MPQ393270 MZM393263:MZM393270 NJI393263:NJI393270 NTE393263:NTE393270 ODA393263:ODA393270 OMW393263:OMW393270 OWS393263:OWS393270 PGO393263:PGO393270 PQK393263:PQK393270 QAG393263:QAG393270 QKC393263:QKC393270 QTY393263:QTY393270 RDU393263:RDU393270 RNQ393263:RNQ393270 RXM393263:RXM393270 SHI393263:SHI393270 SRE393263:SRE393270 TBA393263:TBA393270 TKW393263:TKW393270 TUS393263:TUS393270 UEO393263:UEO393270 UOK393263:UOK393270 UYG393263:UYG393270 VIC393263:VIC393270 VRY393263:VRY393270 WBU393263:WBU393270 WLQ393263:WLQ393270 WVM393263:WVM393270 E458799:E458806 JA458799:JA458806 SW458799:SW458806 ACS458799:ACS458806 AMO458799:AMO458806 AWK458799:AWK458806 BGG458799:BGG458806 BQC458799:BQC458806 BZY458799:BZY458806 CJU458799:CJU458806 CTQ458799:CTQ458806 DDM458799:DDM458806 DNI458799:DNI458806 DXE458799:DXE458806 EHA458799:EHA458806 EQW458799:EQW458806 FAS458799:FAS458806 FKO458799:FKO458806 FUK458799:FUK458806 GEG458799:GEG458806 GOC458799:GOC458806 GXY458799:GXY458806 HHU458799:HHU458806 HRQ458799:HRQ458806 IBM458799:IBM458806 ILI458799:ILI458806 IVE458799:IVE458806 JFA458799:JFA458806 JOW458799:JOW458806 JYS458799:JYS458806 KIO458799:KIO458806 KSK458799:KSK458806 LCG458799:LCG458806 LMC458799:LMC458806 LVY458799:LVY458806 MFU458799:MFU458806 MPQ458799:MPQ458806 MZM458799:MZM458806 NJI458799:NJI458806 NTE458799:NTE458806 ODA458799:ODA458806 OMW458799:OMW458806 OWS458799:OWS458806 PGO458799:PGO458806 PQK458799:PQK458806 QAG458799:QAG458806 QKC458799:QKC458806 QTY458799:QTY458806 RDU458799:RDU458806 RNQ458799:RNQ458806 RXM458799:RXM458806 SHI458799:SHI458806 SRE458799:SRE458806 TBA458799:TBA458806 TKW458799:TKW458806 TUS458799:TUS458806 UEO458799:UEO458806 UOK458799:UOK458806 UYG458799:UYG458806 VIC458799:VIC458806 VRY458799:VRY458806 WBU458799:WBU458806 WLQ458799:WLQ458806 WVM458799:WVM458806 E524335:E524342 JA524335:JA524342 SW524335:SW524342 ACS524335:ACS524342 AMO524335:AMO524342 AWK524335:AWK524342 BGG524335:BGG524342 BQC524335:BQC524342 BZY524335:BZY524342 CJU524335:CJU524342 CTQ524335:CTQ524342 DDM524335:DDM524342 DNI524335:DNI524342 DXE524335:DXE524342 EHA524335:EHA524342 EQW524335:EQW524342 FAS524335:FAS524342 FKO524335:FKO524342 FUK524335:FUK524342 GEG524335:GEG524342 GOC524335:GOC524342 GXY524335:GXY524342 HHU524335:HHU524342 HRQ524335:HRQ524342 IBM524335:IBM524342 ILI524335:ILI524342 IVE524335:IVE524342 JFA524335:JFA524342 JOW524335:JOW524342 JYS524335:JYS524342 KIO524335:KIO524342 KSK524335:KSK524342 LCG524335:LCG524342 LMC524335:LMC524342 LVY524335:LVY524342 MFU524335:MFU524342 MPQ524335:MPQ524342 MZM524335:MZM524342 NJI524335:NJI524342 NTE524335:NTE524342 ODA524335:ODA524342 OMW524335:OMW524342 OWS524335:OWS524342 PGO524335:PGO524342 PQK524335:PQK524342 QAG524335:QAG524342 QKC524335:QKC524342 QTY524335:QTY524342 RDU524335:RDU524342 RNQ524335:RNQ524342 RXM524335:RXM524342 SHI524335:SHI524342 SRE524335:SRE524342 TBA524335:TBA524342 TKW524335:TKW524342 TUS524335:TUS524342 UEO524335:UEO524342 UOK524335:UOK524342 UYG524335:UYG524342 VIC524335:VIC524342 VRY524335:VRY524342 WBU524335:WBU524342 WLQ524335:WLQ524342 WVM524335:WVM524342 E589871:E589878 JA589871:JA589878 SW589871:SW589878 ACS589871:ACS589878 AMO589871:AMO589878 AWK589871:AWK589878 BGG589871:BGG589878 BQC589871:BQC589878 BZY589871:BZY589878 CJU589871:CJU589878 CTQ589871:CTQ589878 DDM589871:DDM589878 DNI589871:DNI589878 DXE589871:DXE589878 EHA589871:EHA589878 EQW589871:EQW589878 FAS589871:FAS589878 FKO589871:FKO589878 FUK589871:FUK589878 GEG589871:GEG589878 GOC589871:GOC589878 GXY589871:GXY589878 HHU589871:HHU589878 HRQ589871:HRQ589878 IBM589871:IBM589878 ILI589871:ILI589878 IVE589871:IVE589878 JFA589871:JFA589878 JOW589871:JOW589878 JYS589871:JYS589878 KIO589871:KIO589878 KSK589871:KSK589878 LCG589871:LCG589878 LMC589871:LMC589878 LVY589871:LVY589878 MFU589871:MFU589878 MPQ589871:MPQ589878 MZM589871:MZM589878 NJI589871:NJI589878 NTE589871:NTE589878 ODA589871:ODA589878 OMW589871:OMW589878 OWS589871:OWS589878 PGO589871:PGO589878 PQK589871:PQK589878 QAG589871:QAG589878 QKC589871:QKC589878 QTY589871:QTY589878 RDU589871:RDU589878 RNQ589871:RNQ589878 RXM589871:RXM589878 SHI589871:SHI589878 SRE589871:SRE589878 TBA589871:TBA589878 TKW589871:TKW589878 TUS589871:TUS589878 UEO589871:UEO589878 UOK589871:UOK589878 UYG589871:UYG589878 VIC589871:VIC589878 VRY589871:VRY589878 WBU589871:WBU589878 WLQ589871:WLQ589878 WVM589871:WVM589878 E655407:E655414 JA655407:JA655414 SW655407:SW655414 ACS655407:ACS655414 AMO655407:AMO655414 AWK655407:AWK655414 BGG655407:BGG655414 BQC655407:BQC655414 BZY655407:BZY655414 CJU655407:CJU655414 CTQ655407:CTQ655414 DDM655407:DDM655414 DNI655407:DNI655414 DXE655407:DXE655414 EHA655407:EHA655414 EQW655407:EQW655414 FAS655407:FAS655414 FKO655407:FKO655414 FUK655407:FUK655414 GEG655407:GEG655414 GOC655407:GOC655414 GXY655407:GXY655414 HHU655407:HHU655414 HRQ655407:HRQ655414 IBM655407:IBM655414 ILI655407:ILI655414 IVE655407:IVE655414 JFA655407:JFA655414 JOW655407:JOW655414 JYS655407:JYS655414 KIO655407:KIO655414 KSK655407:KSK655414 LCG655407:LCG655414 LMC655407:LMC655414 LVY655407:LVY655414 MFU655407:MFU655414 MPQ655407:MPQ655414 MZM655407:MZM655414 NJI655407:NJI655414 NTE655407:NTE655414 ODA655407:ODA655414 OMW655407:OMW655414 OWS655407:OWS655414 PGO655407:PGO655414 PQK655407:PQK655414 QAG655407:QAG655414 QKC655407:QKC655414 QTY655407:QTY655414 RDU655407:RDU655414 RNQ655407:RNQ655414 RXM655407:RXM655414 SHI655407:SHI655414 SRE655407:SRE655414 TBA655407:TBA655414 TKW655407:TKW655414 TUS655407:TUS655414 UEO655407:UEO655414 UOK655407:UOK655414 UYG655407:UYG655414 VIC655407:VIC655414 VRY655407:VRY655414 WBU655407:WBU655414 WLQ655407:WLQ655414 WVM655407:WVM655414 E720943:E720950 JA720943:JA720950 SW720943:SW720950 ACS720943:ACS720950 AMO720943:AMO720950 AWK720943:AWK720950 BGG720943:BGG720950 BQC720943:BQC720950 BZY720943:BZY720950 CJU720943:CJU720950 CTQ720943:CTQ720950 DDM720943:DDM720950 DNI720943:DNI720950 DXE720943:DXE720950 EHA720943:EHA720950 EQW720943:EQW720950 FAS720943:FAS720950 FKO720943:FKO720950 FUK720943:FUK720950 GEG720943:GEG720950 GOC720943:GOC720950 GXY720943:GXY720950 HHU720943:HHU720950 HRQ720943:HRQ720950 IBM720943:IBM720950 ILI720943:ILI720950 IVE720943:IVE720950 JFA720943:JFA720950 JOW720943:JOW720950 JYS720943:JYS720950 KIO720943:KIO720950 KSK720943:KSK720950 LCG720943:LCG720950 LMC720943:LMC720950 LVY720943:LVY720950 MFU720943:MFU720950 MPQ720943:MPQ720950 MZM720943:MZM720950 NJI720943:NJI720950 NTE720943:NTE720950 ODA720943:ODA720950 OMW720943:OMW720950 OWS720943:OWS720950 PGO720943:PGO720950 PQK720943:PQK720950 QAG720943:QAG720950 QKC720943:QKC720950 QTY720943:QTY720950 RDU720943:RDU720950 RNQ720943:RNQ720950 RXM720943:RXM720950 SHI720943:SHI720950 SRE720943:SRE720950 TBA720943:TBA720950 TKW720943:TKW720950 TUS720943:TUS720950 UEO720943:UEO720950 UOK720943:UOK720950 UYG720943:UYG720950 VIC720943:VIC720950 VRY720943:VRY720950 WBU720943:WBU720950 WLQ720943:WLQ720950 WVM720943:WVM720950 E786479:E786486 JA786479:JA786486 SW786479:SW786486 ACS786479:ACS786486 AMO786479:AMO786486 AWK786479:AWK786486 BGG786479:BGG786486 BQC786479:BQC786486 BZY786479:BZY786486 CJU786479:CJU786486 CTQ786479:CTQ786486 DDM786479:DDM786486 DNI786479:DNI786486 DXE786479:DXE786486 EHA786479:EHA786486 EQW786479:EQW786486 FAS786479:FAS786486 FKO786479:FKO786486 FUK786479:FUK786486 GEG786479:GEG786486 GOC786479:GOC786486 GXY786479:GXY786486 HHU786479:HHU786486 HRQ786479:HRQ786486 IBM786479:IBM786486 ILI786479:ILI786486 IVE786479:IVE786486 JFA786479:JFA786486 JOW786479:JOW786486 JYS786479:JYS786486 KIO786479:KIO786486 KSK786479:KSK786486 LCG786479:LCG786486 LMC786479:LMC786486 LVY786479:LVY786486 MFU786479:MFU786486 MPQ786479:MPQ786486 MZM786479:MZM786486 NJI786479:NJI786486 NTE786479:NTE786486 ODA786479:ODA786486 OMW786479:OMW786486 OWS786479:OWS786486 PGO786479:PGO786486 PQK786479:PQK786486 QAG786479:QAG786486 QKC786479:QKC786486 QTY786479:QTY786486 RDU786479:RDU786486 RNQ786479:RNQ786486 RXM786479:RXM786486 SHI786479:SHI786486 SRE786479:SRE786486 TBA786479:TBA786486 TKW786479:TKW786486 TUS786479:TUS786486 UEO786479:UEO786486 UOK786479:UOK786486 UYG786479:UYG786486 VIC786479:VIC786486 VRY786479:VRY786486 WBU786479:WBU786486 WLQ786479:WLQ786486 WVM786479:WVM786486 E852015:E852022 JA852015:JA852022 SW852015:SW852022 ACS852015:ACS852022 AMO852015:AMO852022 AWK852015:AWK852022 BGG852015:BGG852022 BQC852015:BQC852022 BZY852015:BZY852022 CJU852015:CJU852022 CTQ852015:CTQ852022 DDM852015:DDM852022 DNI852015:DNI852022 DXE852015:DXE852022 EHA852015:EHA852022 EQW852015:EQW852022 FAS852015:FAS852022 FKO852015:FKO852022 FUK852015:FUK852022 GEG852015:GEG852022 GOC852015:GOC852022 GXY852015:GXY852022 HHU852015:HHU852022 HRQ852015:HRQ852022 IBM852015:IBM852022 ILI852015:ILI852022 IVE852015:IVE852022 JFA852015:JFA852022 JOW852015:JOW852022 JYS852015:JYS852022 KIO852015:KIO852022 KSK852015:KSK852022 LCG852015:LCG852022 LMC852015:LMC852022 LVY852015:LVY852022 MFU852015:MFU852022 MPQ852015:MPQ852022 MZM852015:MZM852022 NJI852015:NJI852022 NTE852015:NTE852022 ODA852015:ODA852022 OMW852015:OMW852022 OWS852015:OWS852022 PGO852015:PGO852022 PQK852015:PQK852022 QAG852015:QAG852022 QKC852015:QKC852022 QTY852015:QTY852022 RDU852015:RDU852022 RNQ852015:RNQ852022 RXM852015:RXM852022 SHI852015:SHI852022 SRE852015:SRE852022 TBA852015:TBA852022 TKW852015:TKW852022 TUS852015:TUS852022 UEO852015:UEO852022 UOK852015:UOK852022 UYG852015:UYG852022 VIC852015:VIC852022 VRY852015:VRY852022 WBU852015:WBU852022 WLQ852015:WLQ852022 WVM852015:WVM852022 E917551:E917558 JA917551:JA917558 SW917551:SW917558 ACS917551:ACS917558 AMO917551:AMO917558 AWK917551:AWK917558 BGG917551:BGG917558 BQC917551:BQC917558 BZY917551:BZY917558 CJU917551:CJU917558 CTQ917551:CTQ917558 DDM917551:DDM917558 DNI917551:DNI917558 DXE917551:DXE917558 EHA917551:EHA917558 EQW917551:EQW917558 FAS917551:FAS917558 FKO917551:FKO917558 FUK917551:FUK917558 GEG917551:GEG917558 GOC917551:GOC917558 GXY917551:GXY917558 HHU917551:HHU917558 HRQ917551:HRQ917558 IBM917551:IBM917558 ILI917551:ILI917558 IVE917551:IVE917558 JFA917551:JFA917558 JOW917551:JOW917558 JYS917551:JYS917558 KIO917551:KIO917558 KSK917551:KSK917558 LCG917551:LCG917558 LMC917551:LMC917558 LVY917551:LVY917558 MFU917551:MFU917558 MPQ917551:MPQ917558 MZM917551:MZM917558 NJI917551:NJI917558 NTE917551:NTE917558 ODA917551:ODA917558 OMW917551:OMW917558 OWS917551:OWS917558 PGO917551:PGO917558 PQK917551:PQK917558 QAG917551:QAG917558 QKC917551:QKC917558 QTY917551:QTY917558 RDU917551:RDU917558 RNQ917551:RNQ917558 RXM917551:RXM917558 SHI917551:SHI917558 SRE917551:SRE917558 TBA917551:TBA917558 TKW917551:TKW917558 TUS917551:TUS917558 UEO917551:UEO917558 UOK917551:UOK917558 UYG917551:UYG917558 VIC917551:VIC917558 VRY917551:VRY917558 WBU917551:WBU917558 WLQ917551:WLQ917558 WVM917551:WVM917558 E983087:E983094 JA983087:JA983094 SW983087:SW983094 ACS983087:ACS983094 AMO983087:AMO983094 AWK983087:AWK983094 BGG983087:BGG983094 BQC983087:BQC983094 BZY983087:BZY983094 CJU983087:CJU983094 CTQ983087:CTQ983094 DDM983087:DDM983094 DNI983087:DNI983094 DXE983087:DXE983094 EHA983087:EHA983094 EQW983087:EQW983094 FAS983087:FAS983094 FKO983087:FKO983094 FUK983087:FUK983094 GEG983087:GEG983094 GOC983087:GOC983094 GXY983087:GXY983094 HHU983087:HHU983094 HRQ983087:HRQ983094 IBM983087:IBM983094 ILI983087:ILI983094 IVE983087:IVE983094 JFA983087:JFA983094 JOW983087:JOW983094 JYS983087:JYS983094 KIO983087:KIO983094 KSK983087:KSK983094 LCG983087:LCG983094 LMC983087:LMC983094 LVY983087:LVY983094 MFU983087:MFU983094 MPQ983087:MPQ983094 MZM983087:MZM983094 NJI983087:NJI983094 NTE983087:NTE983094 ODA983087:ODA983094 OMW983087:OMW983094 OWS983087:OWS983094 PGO983087:PGO983094 PQK983087:PQK983094 QAG983087:QAG983094 QKC983087:QKC983094 QTY983087:QTY983094 RDU983087:RDU983094 RNQ983087:RNQ983094 RXM983087:RXM983094 SHI983087:SHI983094 SRE983087:SRE983094 TBA983087:TBA983094 TKW983087:TKW983094 TUS983087:TUS983094 UEO983087:UEO983094 UOK983087:UOK983094 UYG983087:UYG983094 VIC983087:VIC983094 VRY983087:VRY983094 WBU983087:WBU983094 WLQ983087:WLQ983094 WVM983087:WVM983094 D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WVM48:WVM55 WLQ48:WLQ55 WBU48:WBU55 VRY48:VRY55 VIC48:VIC55 UYG48:UYG55 UOK48:UOK55 UEO48:UEO55 TUS48:TUS55 TKW48:TKW55 TBA48:TBA55 SRE48:SRE55 SHI48:SHI55 RXM48:RXM55 RNQ48:RNQ55 RDU48:RDU55 QTY48:QTY55 QKC48:QKC55 QAG48:QAG55 PQK48:PQK55 PGO48:PGO55 OWS48:OWS55 OMW48:OMW55 ODA48:ODA55 NTE48:NTE55 NJI48:NJI55 MZM48:MZM55 MPQ48:MPQ55 MFU48:MFU55 LVY48:LVY55 LMC48:LMC55 LCG48:LCG55 KSK48:KSK55 KIO48:KIO55 JYS48:JYS55 JOW48:JOW55 JFA48:JFA55 IVE48:IVE55 ILI48:ILI55 IBM48:IBM55 HRQ48:HRQ55 HHU48:HHU55 GXY48:GXY55 GOC48:GOC55 GEG48:GEG55 FUK48:FUK55 FKO48:FKO55 FAS48:FAS55 EQW48:EQW55 EHA48:EHA55 DXE48:DXE55 DNI48:DNI55 DDM48:DDM55 CTQ48:CTQ55 CJU48:CJU55 BZY48:BZY55 BQC48:BQC55 BGG48:BGG55 AWK48:AWK55 AMO48:AMO55 ACS48:ACS55 SW48:SW55 JA48:JA55 E48:E55">
      <formula1>"1,2,3"</formula1>
    </dataValidation>
    <dataValidation type="list" allowBlank="1" showInputMessage="1" showErrorMessage="1" errorTitle="Account Error Input" error="The account number entered is not valid." sqref="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D65582:D65590 IZ65582:IZ65590 SV65582:SV65590 ACR65582:ACR65590 AMN65582:AMN65590 AWJ65582:AWJ65590 BGF65582:BGF65590 BQB65582:BQB65590 BZX65582:BZX65590 CJT65582:CJT65590 CTP65582:CTP65590 DDL65582:DDL65590 DNH65582:DNH65590 DXD65582:DXD65590 EGZ65582:EGZ65590 EQV65582:EQV65590 FAR65582:FAR65590 FKN65582:FKN65590 FUJ65582:FUJ65590 GEF65582:GEF65590 GOB65582:GOB65590 GXX65582:GXX65590 HHT65582:HHT65590 HRP65582:HRP65590 IBL65582:IBL65590 ILH65582:ILH65590 IVD65582:IVD65590 JEZ65582:JEZ65590 JOV65582:JOV65590 JYR65582:JYR65590 KIN65582:KIN65590 KSJ65582:KSJ65590 LCF65582:LCF65590 LMB65582:LMB65590 LVX65582:LVX65590 MFT65582:MFT65590 MPP65582:MPP65590 MZL65582:MZL65590 NJH65582:NJH65590 NTD65582:NTD65590 OCZ65582:OCZ65590 OMV65582:OMV65590 OWR65582:OWR65590 PGN65582:PGN65590 PQJ65582:PQJ65590 QAF65582:QAF65590 QKB65582:QKB65590 QTX65582:QTX65590 RDT65582:RDT65590 RNP65582:RNP65590 RXL65582:RXL65590 SHH65582:SHH65590 SRD65582:SRD65590 TAZ65582:TAZ65590 TKV65582:TKV65590 TUR65582:TUR65590 UEN65582:UEN65590 UOJ65582:UOJ65590 UYF65582:UYF65590 VIB65582:VIB65590 VRX65582:VRX65590 WBT65582:WBT65590 WLP65582:WLP65590 WVL65582:WVL65590 D131118:D131126 IZ131118:IZ131126 SV131118:SV131126 ACR131118:ACR131126 AMN131118:AMN131126 AWJ131118:AWJ131126 BGF131118:BGF131126 BQB131118:BQB131126 BZX131118:BZX131126 CJT131118:CJT131126 CTP131118:CTP131126 DDL131118:DDL131126 DNH131118:DNH131126 DXD131118:DXD131126 EGZ131118:EGZ131126 EQV131118:EQV131126 FAR131118:FAR131126 FKN131118:FKN131126 FUJ131118:FUJ131126 GEF131118:GEF131126 GOB131118:GOB131126 GXX131118:GXX131126 HHT131118:HHT131126 HRP131118:HRP131126 IBL131118:IBL131126 ILH131118:ILH131126 IVD131118:IVD131126 JEZ131118:JEZ131126 JOV131118:JOV131126 JYR131118:JYR131126 KIN131118:KIN131126 KSJ131118:KSJ131126 LCF131118:LCF131126 LMB131118:LMB131126 LVX131118:LVX131126 MFT131118:MFT131126 MPP131118:MPP131126 MZL131118:MZL131126 NJH131118:NJH131126 NTD131118:NTD131126 OCZ131118:OCZ131126 OMV131118:OMV131126 OWR131118:OWR131126 PGN131118:PGN131126 PQJ131118:PQJ131126 QAF131118:QAF131126 QKB131118:QKB131126 QTX131118:QTX131126 RDT131118:RDT131126 RNP131118:RNP131126 RXL131118:RXL131126 SHH131118:SHH131126 SRD131118:SRD131126 TAZ131118:TAZ131126 TKV131118:TKV131126 TUR131118:TUR131126 UEN131118:UEN131126 UOJ131118:UOJ131126 UYF131118:UYF131126 VIB131118:VIB131126 VRX131118:VRX131126 WBT131118:WBT131126 WLP131118:WLP131126 WVL131118:WVL131126 D196654:D196662 IZ196654:IZ196662 SV196654:SV196662 ACR196654:ACR196662 AMN196654:AMN196662 AWJ196654:AWJ196662 BGF196654:BGF196662 BQB196654:BQB196662 BZX196654:BZX196662 CJT196654:CJT196662 CTP196654:CTP196662 DDL196654:DDL196662 DNH196654:DNH196662 DXD196654:DXD196662 EGZ196654:EGZ196662 EQV196654:EQV196662 FAR196654:FAR196662 FKN196654:FKN196662 FUJ196654:FUJ196662 GEF196654:GEF196662 GOB196654:GOB196662 GXX196654:GXX196662 HHT196654:HHT196662 HRP196654:HRP196662 IBL196654:IBL196662 ILH196654:ILH196662 IVD196654:IVD196662 JEZ196654:JEZ196662 JOV196654:JOV196662 JYR196654:JYR196662 KIN196654:KIN196662 KSJ196654:KSJ196662 LCF196654:LCF196662 LMB196654:LMB196662 LVX196654:LVX196662 MFT196654:MFT196662 MPP196654:MPP196662 MZL196654:MZL196662 NJH196654:NJH196662 NTD196654:NTD196662 OCZ196654:OCZ196662 OMV196654:OMV196662 OWR196654:OWR196662 PGN196654:PGN196662 PQJ196654:PQJ196662 QAF196654:QAF196662 QKB196654:QKB196662 QTX196654:QTX196662 RDT196654:RDT196662 RNP196654:RNP196662 RXL196654:RXL196662 SHH196654:SHH196662 SRD196654:SRD196662 TAZ196654:TAZ196662 TKV196654:TKV196662 TUR196654:TUR196662 UEN196654:UEN196662 UOJ196654:UOJ196662 UYF196654:UYF196662 VIB196654:VIB196662 VRX196654:VRX196662 WBT196654:WBT196662 WLP196654:WLP196662 WVL196654:WVL196662 D262190:D262198 IZ262190:IZ262198 SV262190:SV262198 ACR262190:ACR262198 AMN262190:AMN262198 AWJ262190:AWJ262198 BGF262190:BGF262198 BQB262190:BQB262198 BZX262190:BZX262198 CJT262190:CJT262198 CTP262190:CTP262198 DDL262190:DDL262198 DNH262190:DNH262198 DXD262190:DXD262198 EGZ262190:EGZ262198 EQV262190:EQV262198 FAR262190:FAR262198 FKN262190:FKN262198 FUJ262190:FUJ262198 GEF262190:GEF262198 GOB262190:GOB262198 GXX262190:GXX262198 HHT262190:HHT262198 HRP262190:HRP262198 IBL262190:IBL262198 ILH262190:ILH262198 IVD262190:IVD262198 JEZ262190:JEZ262198 JOV262190:JOV262198 JYR262190:JYR262198 KIN262190:KIN262198 KSJ262190:KSJ262198 LCF262190:LCF262198 LMB262190:LMB262198 LVX262190:LVX262198 MFT262190:MFT262198 MPP262190:MPP262198 MZL262190:MZL262198 NJH262190:NJH262198 NTD262190:NTD262198 OCZ262190:OCZ262198 OMV262190:OMV262198 OWR262190:OWR262198 PGN262190:PGN262198 PQJ262190:PQJ262198 QAF262190:QAF262198 QKB262190:QKB262198 QTX262190:QTX262198 RDT262190:RDT262198 RNP262190:RNP262198 RXL262190:RXL262198 SHH262190:SHH262198 SRD262190:SRD262198 TAZ262190:TAZ262198 TKV262190:TKV262198 TUR262190:TUR262198 UEN262190:UEN262198 UOJ262190:UOJ262198 UYF262190:UYF262198 VIB262190:VIB262198 VRX262190:VRX262198 WBT262190:WBT262198 WLP262190:WLP262198 WVL262190:WVL262198 D327726:D327734 IZ327726:IZ327734 SV327726:SV327734 ACR327726:ACR327734 AMN327726:AMN327734 AWJ327726:AWJ327734 BGF327726:BGF327734 BQB327726:BQB327734 BZX327726:BZX327734 CJT327726:CJT327734 CTP327726:CTP327734 DDL327726:DDL327734 DNH327726:DNH327734 DXD327726:DXD327734 EGZ327726:EGZ327734 EQV327726:EQV327734 FAR327726:FAR327734 FKN327726:FKN327734 FUJ327726:FUJ327734 GEF327726:GEF327734 GOB327726:GOB327734 GXX327726:GXX327734 HHT327726:HHT327734 HRP327726:HRP327734 IBL327726:IBL327734 ILH327726:ILH327734 IVD327726:IVD327734 JEZ327726:JEZ327734 JOV327726:JOV327734 JYR327726:JYR327734 KIN327726:KIN327734 KSJ327726:KSJ327734 LCF327726:LCF327734 LMB327726:LMB327734 LVX327726:LVX327734 MFT327726:MFT327734 MPP327726:MPP327734 MZL327726:MZL327734 NJH327726:NJH327734 NTD327726:NTD327734 OCZ327726:OCZ327734 OMV327726:OMV327734 OWR327726:OWR327734 PGN327726:PGN327734 PQJ327726:PQJ327734 QAF327726:QAF327734 QKB327726:QKB327734 QTX327726:QTX327734 RDT327726:RDT327734 RNP327726:RNP327734 RXL327726:RXL327734 SHH327726:SHH327734 SRD327726:SRD327734 TAZ327726:TAZ327734 TKV327726:TKV327734 TUR327726:TUR327734 UEN327726:UEN327734 UOJ327726:UOJ327734 UYF327726:UYF327734 VIB327726:VIB327734 VRX327726:VRX327734 WBT327726:WBT327734 WLP327726:WLP327734 WVL327726:WVL327734 D393262:D393270 IZ393262:IZ393270 SV393262:SV393270 ACR393262:ACR393270 AMN393262:AMN393270 AWJ393262:AWJ393270 BGF393262:BGF393270 BQB393262:BQB393270 BZX393262:BZX393270 CJT393262:CJT393270 CTP393262:CTP393270 DDL393262:DDL393270 DNH393262:DNH393270 DXD393262:DXD393270 EGZ393262:EGZ393270 EQV393262:EQV393270 FAR393262:FAR393270 FKN393262:FKN393270 FUJ393262:FUJ393270 GEF393262:GEF393270 GOB393262:GOB393270 GXX393262:GXX393270 HHT393262:HHT393270 HRP393262:HRP393270 IBL393262:IBL393270 ILH393262:ILH393270 IVD393262:IVD393270 JEZ393262:JEZ393270 JOV393262:JOV393270 JYR393262:JYR393270 KIN393262:KIN393270 KSJ393262:KSJ393270 LCF393262:LCF393270 LMB393262:LMB393270 LVX393262:LVX393270 MFT393262:MFT393270 MPP393262:MPP393270 MZL393262:MZL393270 NJH393262:NJH393270 NTD393262:NTD393270 OCZ393262:OCZ393270 OMV393262:OMV393270 OWR393262:OWR393270 PGN393262:PGN393270 PQJ393262:PQJ393270 QAF393262:QAF393270 QKB393262:QKB393270 QTX393262:QTX393270 RDT393262:RDT393270 RNP393262:RNP393270 RXL393262:RXL393270 SHH393262:SHH393270 SRD393262:SRD393270 TAZ393262:TAZ393270 TKV393262:TKV393270 TUR393262:TUR393270 UEN393262:UEN393270 UOJ393262:UOJ393270 UYF393262:UYF393270 VIB393262:VIB393270 VRX393262:VRX393270 WBT393262:WBT393270 WLP393262:WLP393270 WVL393262:WVL393270 D458798:D458806 IZ458798:IZ458806 SV458798:SV458806 ACR458798:ACR458806 AMN458798:AMN458806 AWJ458798:AWJ458806 BGF458798:BGF458806 BQB458798:BQB458806 BZX458798:BZX458806 CJT458798:CJT458806 CTP458798:CTP458806 DDL458798:DDL458806 DNH458798:DNH458806 DXD458798:DXD458806 EGZ458798:EGZ458806 EQV458798:EQV458806 FAR458798:FAR458806 FKN458798:FKN458806 FUJ458798:FUJ458806 GEF458798:GEF458806 GOB458798:GOB458806 GXX458798:GXX458806 HHT458798:HHT458806 HRP458798:HRP458806 IBL458798:IBL458806 ILH458798:ILH458806 IVD458798:IVD458806 JEZ458798:JEZ458806 JOV458798:JOV458806 JYR458798:JYR458806 KIN458798:KIN458806 KSJ458798:KSJ458806 LCF458798:LCF458806 LMB458798:LMB458806 LVX458798:LVX458806 MFT458798:MFT458806 MPP458798:MPP458806 MZL458798:MZL458806 NJH458798:NJH458806 NTD458798:NTD458806 OCZ458798:OCZ458806 OMV458798:OMV458806 OWR458798:OWR458806 PGN458798:PGN458806 PQJ458798:PQJ458806 QAF458798:QAF458806 QKB458798:QKB458806 QTX458798:QTX458806 RDT458798:RDT458806 RNP458798:RNP458806 RXL458798:RXL458806 SHH458798:SHH458806 SRD458798:SRD458806 TAZ458798:TAZ458806 TKV458798:TKV458806 TUR458798:TUR458806 UEN458798:UEN458806 UOJ458798:UOJ458806 UYF458798:UYF458806 VIB458798:VIB458806 VRX458798:VRX458806 WBT458798:WBT458806 WLP458798:WLP458806 WVL458798:WVL458806 D524334:D524342 IZ524334:IZ524342 SV524334:SV524342 ACR524334:ACR524342 AMN524334:AMN524342 AWJ524334:AWJ524342 BGF524334:BGF524342 BQB524334:BQB524342 BZX524334:BZX524342 CJT524334:CJT524342 CTP524334:CTP524342 DDL524334:DDL524342 DNH524334:DNH524342 DXD524334:DXD524342 EGZ524334:EGZ524342 EQV524334:EQV524342 FAR524334:FAR524342 FKN524334:FKN524342 FUJ524334:FUJ524342 GEF524334:GEF524342 GOB524334:GOB524342 GXX524334:GXX524342 HHT524334:HHT524342 HRP524334:HRP524342 IBL524334:IBL524342 ILH524334:ILH524342 IVD524334:IVD524342 JEZ524334:JEZ524342 JOV524334:JOV524342 JYR524334:JYR524342 KIN524334:KIN524342 KSJ524334:KSJ524342 LCF524334:LCF524342 LMB524334:LMB524342 LVX524334:LVX524342 MFT524334:MFT524342 MPP524334:MPP524342 MZL524334:MZL524342 NJH524334:NJH524342 NTD524334:NTD524342 OCZ524334:OCZ524342 OMV524334:OMV524342 OWR524334:OWR524342 PGN524334:PGN524342 PQJ524334:PQJ524342 QAF524334:QAF524342 QKB524334:QKB524342 QTX524334:QTX524342 RDT524334:RDT524342 RNP524334:RNP524342 RXL524334:RXL524342 SHH524334:SHH524342 SRD524334:SRD524342 TAZ524334:TAZ524342 TKV524334:TKV524342 TUR524334:TUR524342 UEN524334:UEN524342 UOJ524334:UOJ524342 UYF524334:UYF524342 VIB524334:VIB524342 VRX524334:VRX524342 WBT524334:WBT524342 WLP524334:WLP524342 WVL524334:WVL524342 D589870:D589878 IZ589870:IZ589878 SV589870:SV589878 ACR589870:ACR589878 AMN589870:AMN589878 AWJ589870:AWJ589878 BGF589870:BGF589878 BQB589870:BQB589878 BZX589870:BZX589878 CJT589870:CJT589878 CTP589870:CTP589878 DDL589870:DDL589878 DNH589870:DNH589878 DXD589870:DXD589878 EGZ589870:EGZ589878 EQV589870:EQV589878 FAR589870:FAR589878 FKN589870:FKN589878 FUJ589870:FUJ589878 GEF589870:GEF589878 GOB589870:GOB589878 GXX589870:GXX589878 HHT589870:HHT589878 HRP589870:HRP589878 IBL589870:IBL589878 ILH589870:ILH589878 IVD589870:IVD589878 JEZ589870:JEZ589878 JOV589870:JOV589878 JYR589870:JYR589878 KIN589870:KIN589878 KSJ589870:KSJ589878 LCF589870:LCF589878 LMB589870:LMB589878 LVX589870:LVX589878 MFT589870:MFT589878 MPP589870:MPP589878 MZL589870:MZL589878 NJH589870:NJH589878 NTD589870:NTD589878 OCZ589870:OCZ589878 OMV589870:OMV589878 OWR589870:OWR589878 PGN589870:PGN589878 PQJ589870:PQJ589878 QAF589870:QAF589878 QKB589870:QKB589878 QTX589870:QTX589878 RDT589870:RDT589878 RNP589870:RNP589878 RXL589870:RXL589878 SHH589870:SHH589878 SRD589870:SRD589878 TAZ589870:TAZ589878 TKV589870:TKV589878 TUR589870:TUR589878 UEN589870:UEN589878 UOJ589870:UOJ589878 UYF589870:UYF589878 VIB589870:VIB589878 VRX589870:VRX589878 WBT589870:WBT589878 WLP589870:WLP589878 WVL589870:WVL589878 D655406:D655414 IZ655406:IZ655414 SV655406:SV655414 ACR655406:ACR655414 AMN655406:AMN655414 AWJ655406:AWJ655414 BGF655406:BGF655414 BQB655406:BQB655414 BZX655406:BZX655414 CJT655406:CJT655414 CTP655406:CTP655414 DDL655406:DDL655414 DNH655406:DNH655414 DXD655406:DXD655414 EGZ655406:EGZ655414 EQV655406:EQV655414 FAR655406:FAR655414 FKN655406:FKN655414 FUJ655406:FUJ655414 GEF655406:GEF655414 GOB655406:GOB655414 GXX655406:GXX655414 HHT655406:HHT655414 HRP655406:HRP655414 IBL655406:IBL655414 ILH655406:ILH655414 IVD655406:IVD655414 JEZ655406:JEZ655414 JOV655406:JOV655414 JYR655406:JYR655414 KIN655406:KIN655414 KSJ655406:KSJ655414 LCF655406:LCF655414 LMB655406:LMB655414 LVX655406:LVX655414 MFT655406:MFT655414 MPP655406:MPP655414 MZL655406:MZL655414 NJH655406:NJH655414 NTD655406:NTD655414 OCZ655406:OCZ655414 OMV655406:OMV655414 OWR655406:OWR655414 PGN655406:PGN655414 PQJ655406:PQJ655414 QAF655406:QAF655414 QKB655406:QKB655414 QTX655406:QTX655414 RDT655406:RDT655414 RNP655406:RNP655414 RXL655406:RXL655414 SHH655406:SHH655414 SRD655406:SRD655414 TAZ655406:TAZ655414 TKV655406:TKV655414 TUR655406:TUR655414 UEN655406:UEN655414 UOJ655406:UOJ655414 UYF655406:UYF655414 VIB655406:VIB655414 VRX655406:VRX655414 WBT655406:WBT655414 WLP655406:WLP655414 WVL655406:WVL655414 D720942:D720950 IZ720942:IZ720950 SV720942:SV720950 ACR720942:ACR720950 AMN720942:AMN720950 AWJ720942:AWJ720950 BGF720942:BGF720950 BQB720942:BQB720950 BZX720942:BZX720950 CJT720942:CJT720950 CTP720942:CTP720950 DDL720942:DDL720950 DNH720942:DNH720950 DXD720942:DXD720950 EGZ720942:EGZ720950 EQV720942:EQV720950 FAR720942:FAR720950 FKN720942:FKN720950 FUJ720942:FUJ720950 GEF720942:GEF720950 GOB720942:GOB720950 GXX720942:GXX720950 HHT720942:HHT720950 HRP720942:HRP720950 IBL720942:IBL720950 ILH720942:ILH720950 IVD720942:IVD720950 JEZ720942:JEZ720950 JOV720942:JOV720950 JYR720942:JYR720950 KIN720942:KIN720950 KSJ720942:KSJ720950 LCF720942:LCF720950 LMB720942:LMB720950 LVX720942:LVX720950 MFT720942:MFT720950 MPP720942:MPP720950 MZL720942:MZL720950 NJH720942:NJH720950 NTD720942:NTD720950 OCZ720942:OCZ720950 OMV720942:OMV720950 OWR720942:OWR720950 PGN720942:PGN720950 PQJ720942:PQJ720950 QAF720942:QAF720950 QKB720942:QKB720950 QTX720942:QTX720950 RDT720942:RDT720950 RNP720942:RNP720950 RXL720942:RXL720950 SHH720942:SHH720950 SRD720942:SRD720950 TAZ720942:TAZ720950 TKV720942:TKV720950 TUR720942:TUR720950 UEN720942:UEN720950 UOJ720942:UOJ720950 UYF720942:UYF720950 VIB720942:VIB720950 VRX720942:VRX720950 WBT720942:WBT720950 WLP720942:WLP720950 WVL720942:WVL720950 D786478:D786486 IZ786478:IZ786486 SV786478:SV786486 ACR786478:ACR786486 AMN786478:AMN786486 AWJ786478:AWJ786486 BGF786478:BGF786486 BQB786478:BQB786486 BZX786478:BZX786486 CJT786478:CJT786486 CTP786478:CTP786486 DDL786478:DDL786486 DNH786478:DNH786486 DXD786478:DXD786486 EGZ786478:EGZ786486 EQV786478:EQV786486 FAR786478:FAR786486 FKN786478:FKN786486 FUJ786478:FUJ786486 GEF786478:GEF786486 GOB786478:GOB786486 GXX786478:GXX786486 HHT786478:HHT786486 HRP786478:HRP786486 IBL786478:IBL786486 ILH786478:ILH786486 IVD786478:IVD786486 JEZ786478:JEZ786486 JOV786478:JOV786486 JYR786478:JYR786486 KIN786478:KIN786486 KSJ786478:KSJ786486 LCF786478:LCF786486 LMB786478:LMB786486 LVX786478:LVX786486 MFT786478:MFT786486 MPP786478:MPP786486 MZL786478:MZL786486 NJH786478:NJH786486 NTD786478:NTD786486 OCZ786478:OCZ786486 OMV786478:OMV786486 OWR786478:OWR786486 PGN786478:PGN786486 PQJ786478:PQJ786486 QAF786478:QAF786486 QKB786478:QKB786486 QTX786478:QTX786486 RDT786478:RDT786486 RNP786478:RNP786486 RXL786478:RXL786486 SHH786478:SHH786486 SRD786478:SRD786486 TAZ786478:TAZ786486 TKV786478:TKV786486 TUR786478:TUR786486 UEN786478:UEN786486 UOJ786478:UOJ786486 UYF786478:UYF786486 VIB786478:VIB786486 VRX786478:VRX786486 WBT786478:WBT786486 WLP786478:WLP786486 WVL786478:WVL786486 D852014:D852022 IZ852014:IZ852022 SV852014:SV852022 ACR852014:ACR852022 AMN852014:AMN852022 AWJ852014:AWJ852022 BGF852014:BGF852022 BQB852014:BQB852022 BZX852014:BZX852022 CJT852014:CJT852022 CTP852014:CTP852022 DDL852014:DDL852022 DNH852014:DNH852022 DXD852014:DXD852022 EGZ852014:EGZ852022 EQV852014:EQV852022 FAR852014:FAR852022 FKN852014:FKN852022 FUJ852014:FUJ852022 GEF852014:GEF852022 GOB852014:GOB852022 GXX852014:GXX852022 HHT852014:HHT852022 HRP852014:HRP852022 IBL852014:IBL852022 ILH852014:ILH852022 IVD852014:IVD852022 JEZ852014:JEZ852022 JOV852014:JOV852022 JYR852014:JYR852022 KIN852014:KIN852022 KSJ852014:KSJ852022 LCF852014:LCF852022 LMB852014:LMB852022 LVX852014:LVX852022 MFT852014:MFT852022 MPP852014:MPP852022 MZL852014:MZL852022 NJH852014:NJH852022 NTD852014:NTD852022 OCZ852014:OCZ852022 OMV852014:OMV852022 OWR852014:OWR852022 PGN852014:PGN852022 PQJ852014:PQJ852022 QAF852014:QAF852022 QKB852014:QKB852022 QTX852014:QTX852022 RDT852014:RDT852022 RNP852014:RNP852022 RXL852014:RXL852022 SHH852014:SHH852022 SRD852014:SRD852022 TAZ852014:TAZ852022 TKV852014:TKV852022 TUR852014:TUR852022 UEN852014:UEN852022 UOJ852014:UOJ852022 UYF852014:UYF852022 VIB852014:VIB852022 VRX852014:VRX852022 WBT852014:WBT852022 WLP852014:WLP852022 WVL852014:WVL852022 D917550:D917558 IZ917550:IZ917558 SV917550:SV917558 ACR917550:ACR917558 AMN917550:AMN917558 AWJ917550:AWJ917558 BGF917550:BGF917558 BQB917550:BQB917558 BZX917550:BZX917558 CJT917550:CJT917558 CTP917550:CTP917558 DDL917550:DDL917558 DNH917550:DNH917558 DXD917550:DXD917558 EGZ917550:EGZ917558 EQV917550:EQV917558 FAR917550:FAR917558 FKN917550:FKN917558 FUJ917550:FUJ917558 GEF917550:GEF917558 GOB917550:GOB917558 GXX917550:GXX917558 HHT917550:HHT917558 HRP917550:HRP917558 IBL917550:IBL917558 ILH917550:ILH917558 IVD917550:IVD917558 JEZ917550:JEZ917558 JOV917550:JOV917558 JYR917550:JYR917558 KIN917550:KIN917558 KSJ917550:KSJ917558 LCF917550:LCF917558 LMB917550:LMB917558 LVX917550:LVX917558 MFT917550:MFT917558 MPP917550:MPP917558 MZL917550:MZL917558 NJH917550:NJH917558 NTD917550:NTD917558 OCZ917550:OCZ917558 OMV917550:OMV917558 OWR917550:OWR917558 PGN917550:PGN917558 PQJ917550:PQJ917558 QAF917550:QAF917558 QKB917550:QKB917558 QTX917550:QTX917558 RDT917550:RDT917558 RNP917550:RNP917558 RXL917550:RXL917558 SHH917550:SHH917558 SRD917550:SRD917558 TAZ917550:TAZ917558 TKV917550:TKV917558 TUR917550:TUR917558 UEN917550:UEN917558 UOJ917550:UOJ917558 UYF917550:UYF917558 VIB917550:VIB917558 VRX917550:VRX917558 WBT917550:WBT917558 WLP917550:WLP917558 WVL917550:WVL917558 D983086:D983094 IZ983086:IZ983094 SV983086:SV983094 ACR983086:ACR983094 AMN983086:AMN983094 AWJ983086:AWJ983094 BGF983086:BGF983094 BQB983086:BQB983094 BZX983086:BZX983094 CJT983086:CJT983094 CTP983086:CTP983094 DDL983086:DDL983094 DNH983086:DNH983094 DXD983086:DXD983094 EGZ983086:EGZ983094 EQV983086:EQV983094 FAR983086:FAR983094 FKN983086:FKN983094 FUJ983086:FUJ983094 GEF983086:GEF983094 GOB983086:GOB983094 GXX983086:GXX983094 HHT983086:HHT983094 HRP983086:HRP983094 IBL983086:IBL983094 ILH983086:ILH983094 IVD983086:IVD983094 JEZ983086:JEZ983094 JOV983086:JOV983094 JYR983086:JYR983094 KIN983086:KIN983094 KSJ983086:KSJ983094 LCF983086:LCF983094 LMB983086:LMB983094 LVX983086:LVX983094 MFT983086:MFT983094 MPP983086:MPP983094 MZL983086:MZL983094 NJH983086:NJH983094 NTD983086:NTD983094 OCZ983086:OCZ983094 OMV983086:OMV983094 OWR983086:OWR983094 PGN983086:PGN983094 PQJ983086:PQJ983094 QAF983086:QAF983094 QKB983086:QKB983094 QTX983086:QTX983094 RDT983086:RDT983094 RNP983086:RNP983094 RXL983086:RXL983094 SHH983086:SHH983094 SRD983086:SRD983094 TAZ983086:TAZ983094 TKV983086:TKV983094 TUR983086:TUR983094 UEN983086:UEN983094 UOJ983086:UOJ983094 UYF983086:UYF983094 VIB983086:VIB983094 VRX983086:VRX983094 WBT983086:WBT983094 WLP983086:WLP983094 WVL983086:WVL983094 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WVL47:WVL55 WLP47:WLP55 WBT47:WBT55 VRX47:VRX55 VIB47:VIB55 UYF47:UYF55 UOJ47:UOJ55 UEN47:UEN55 TUR47:TUR55 TKV47:TKV55 TAZ47:TAZ55 SRD47:SRD55 SHH47:SHH55 RXL47:RXL55 RNP47:RNP55 RDT47:RDT55 QTX47:QTX55 QKB47:QKB55 QAF47:QAF55 PQJ47:PQJ55 PGN47:PGN55 OWR47:OWR55 OMV47:OMV55 OCZ47:OCZ55 NTD47:NTD55 NJH47:NJH55 MZL47:MZL55 MPP47:MPP55 MFT47:MFT55 LVX47:LVX55 LMB47:LMB55 LCF47:LCF55 KSJ47:KSJ55 KIN47:KIN55 JYR47:JYR55 JOV47:JOV55 JEZ47:JEZ55 IVD47:IVD55 ILH47:ILH55 IBL47:IBL55 HRP47:HRP55 HHT47:HHT55 GXX47:GXX55 GOB47:GOB55 GEF47:GEF55 FUJ47:FUJ55 FKN47:FKN55 FAR47:FAR55 EQV47:EQV55 EGZ47:EGZ55 DXD47:DXD55 DNH47:DNH55 DDL47:DDL55 CTP47:CTP55 CJT47:CJT55 BZX47:BZX55 BQB47:BQB55 BGF47:BGF55 AWJ47:AWJ55 AMN47:AMN55 ACR47:ACR55 SV47:SV55 IZ47:IZ55 D47:D55">
      <formula1>ValidAccount</formula1>
    </dataValidation>
  </dataValidations>
  <pageMargins left="1" right="0.25" top="1.25" bottom="0.5" header="0.5" footer="0.25"/>
  <pageSetup scale="70" orientation="portrait" r:id="rId1"/>
  <headerFooter scaleWithDoc="0" alignWithMargins="0">
    <oddHeader>&amp;R&amp;"Times New Roman,Regular"PacifiCorp Docket UE-100749
Exhibit No. ___ (MDF-2)
Page &amp;P of &amp;N
Revised 12/6/10</oddHeader>
  </headerFooter>
  <drawing r:id="rId2"/>
</worksheet>
</file>

<file path=xl/worksheets/sheet64.xml><?xml version="1.0" encoding="utf-8"?>
<worksheet xmlns="http://schemas.openxmlformats.org/spreadsheetml/2006/main" xmlns:r="http://schemas.openxmlformats.org/officeDocument/2006/relationships">
  <dimension ref="B1:J67"/>
  <sheetViews>
    <sheetView tabSelected="1" topLeftCell="A10" zoomScaleNormal="100" workbookViewId="0">
      <selection activeCell="I6" sqref="I6"/>
    </sheetView>
  </sheetViews>
  <sheetFormatPr defaultColWidth="9.140625" defaultRowHeight="12.75"/>
  <cols>
    <col min="1" max="1" width="3.42578125" style="14" customWidth="1"/>
    <col min="2" max="2" width="36" style="14" customWidth="1"/>
    <col min="3" max="3" width="27.85546875" style="14" bestFit="1" customWidth="1"/>
    <col min="4" max="4" width="11.28515625" style="14" bestFit="1" customWidth="1"/>
    <col min="5" max="5" width="9.28515625" style="14" bestFit="1" customWidth="1"/>
    <col min="6" max="6" width="15.140625" style="14" customWidth="1"/>
    <col min="7" max="7" width="9.140625" style="14"/>
    <col min="8" max="8" width="10.85546875" style="14" bestFit="1" customWidth="1"/>
    <col min="9" max="9" width="13.85546875" style="14" bestFit="1" customWidth="1"/>
    <col min="10" max="16384" width="9.140625" style="14"/>
  </cols>
  <sheetData>
    <row r="1" spans="2:10">
      <c r="B1" s="14" t="s">
        <v>134</v>
      </c>
      <c r="F1" s="198"/>
    </row>
    <row r="2" spans="2:10">
      <c r="B2" s="14" t="s">
        <v>578</v>
      </c>
      <c r="F2" s="198"/>
    </row>
    <row r="3" spans="2:10">
      <c r="B3" s="14" t="s">
        <v>950</v>
      </c>
      <c r="F3" s="198"/>
    </row>
    <row r="4" spans="2:10">
      <c r="F4" s="198"/>
    </row>
    <row r="5" spans="2:10">
      <c r="F5" s="198"/>
    </row>
    <row r="6" spans="2:10">
      <c r="F6" s="198" t="s">
        <v>268</v>
      </c>
      <c r="I6" s="14" t="s">
        <v>437</v>
      </c>
    </row>
    <row r="7" spans="2:10">
      <c r="D7" s="14" t="s">
        <v>270</v>
      </c>
      <c r="E7" s="14" t="s">
        <v>271</v>
      </c>
      <c r="F7" s="198" t="s">
        <v>272</v>
      </c>
      <c r="G7" s="14" t="s">
        <v>273</v>
      </c>
      <c r="H7" s="14" t="s">
        <v>274</v>
      </c>
      <c r="I7" s="14" t="s">
        <v>275</v>
      </c>
      <c r="J7" s="14" t="s">
        <v>276</v>
      </c>
    </row>
    <row r="8" spans="2:10">
      <c r="F8" s="198"/>
      <c r="I8" s="198"/>
    </row>
    <row r="9" spans="2:10">
      <c r="H9" s="296"/>
      <c r="I9" s="198"/>
    </row>
    <row r="10" spans="2:10">
      <c r="C10" s="14" t="s">
        <v>754</v>
      </c>
      <c r="F10" s="295"/>
      <c r="H10" s="296"/>
      <c r="I10" s="198"/>
    </row>
    <row r="11" spans="2:10">
      <c r="C11" s="14" t="s">
        <v>755</v>
      </c>
      <c r="D11" s="284" t="s">
        <v>632</v>
      </c>
      <c r="E11" s="14">
        <v>3</v>
      </c>
      <c r="F11" s="295">
        <v>-312442.63265642524</v>
      </c>
      <c r="G11" s="14" t="s">
        <v>386</v>
      </c>
      <c r="H11" s="296">
        <v>0.220870814871235</v>
      </c>
      <c r="I11" s="198">
        <f>+H11*F11</f>
        <v>-69009.458875338576</v>
      </c>
      <c r="J11" s="14" t="s">
        <v>438</v>
      </c>
    </row>
    <row r="12" spans="2:10">
      <c r="C12" s="14" t="s">
        <v>756</v>
      </c>
      <c r="D12" s="14" t="s">
        <v>636</v>
      </c>
      <c r="E12" s="14">
        <v>3</v>
      </c>
      <c r="F12" s="295">
        <v>-533259.59333270788</v>
      </c>
      <c r="G12" s="14" t="s">
        <v>386</v>
      </c>
      <c r="H12" s="296">
        <v>0.220870814871235</v>
      </c>
      <c r="I12" s="198">
        <f t="shared" ref="I12:I17" si="0">+H12*F12</f>
        <v>-117781.48091729858</v>
      </c>
      <c r="J12" s="14" t="s">
        <v>438</v>
      </c>
    </row>
    <row r="13" spans="2:10">
      <c r="C13" s="14" t="s">
        <v>756</v>
      </c>
      <c r="D13" s="14" t="s">
        <v>636</v>
      </c>
      <c r="E13" s="14">
        <v>3</v>
      </c>
      <c r="F13" s="295">
        <v>-14051.321701461449</v>
      </c>
      <c r="G13" s="14" t="s">
        <v>394</v>
      </c>
      <c r="H13" s="296">
        <v>0.22270549443887661</v>
      </c>
      <c r="I13" s="198">
        <f t="shared" si="0"/>
        <v>-3129.3065470436891</v>
      </c>
      <c r="J13" s="14" t="s">
        <v>438</v>
      </c>
    </row>
    <row r="14" spans="2:10">
      <c r="C14" s="14" t="s">
        <v>756</v>
      </c>
      <c r="D14" s="14" t="s">
        <v>636</v>
      </c>
      <c r="E14" s="14">
        <v>3</v>
      </c>
      <c r="F14" s="295">
        <v>-5399.1450573368929</v>
      </c>
      <c r="G14" s="14" t="s">
        <v>280</v>
      </c>
      <c r="H14" s="296" t="s">
        <v>281</v>
      </c>
      <c r="I14" s="198">
        <f>+F14</f>
        <v>-5399.1450573368929</v>
      </c>
      <c r="J14" s="14" t="s">
        <v>438</v>
      </c>
    </row>
    <row r="15" spans="2:10">
      <c r="C15" s="14" t="s">
        <v>757</v>
      </c>
      <c r="D15" s="14" t="s">
        <v>642</v>
      </c>
      <c r="E15" s="14">
        <v>3</v>
      </c>
      <c r="F15" s="295">
        <v>-190148.84309238195</v>
      </c>
      <c r="G15" s="14" t="s">
        <v>386</v>
      </c>
      <c r="H15" s="296">
        <v>0.220870814871235</v>
      </c>
      <c r="I15" s="198">
        <f t="shared" si="0"/>
        <v>-41998.329920637007</v>
      </c>
      <c r="J15" s="14" t="s">
        <v>438</v>
      </c>
    </row>
    <row r="16" spans="2:10">
      <c r="C16" s="14" t="s">
        <v>758</v>
      </c>
      <c r="D16" s="14" t="s">
        <v>645</v>
      </c>
      <c r="E16" s="14">
        <v>3</v>
      </c>
      <c r="F16" s="295">
        <v>-307497.72507366538</v>
      </c>
      <c r="G16" s="14" t="s">
        <v>394</v>
      </c>
      <c r="H16" s="296">
        <v>0.22270549443887661</v>
      </c>
      <c r="I16" s="198">
        <f t="shared" si="0"/>
        <v>-68481.432901360386</v>
      </c>
      <c r="J16" s="14" t="s">
        <v>438</v>
      </c>
    </row>
    <row r="17" spans="3:10">
      <c r="C17" s="14" t="s">
        <v>758</v>
      </c>
      <c r="D17" s="14" t="s">
        <v>646</v>
      </c>
      <c r="E17" s="14">
        <v>3</v>
      </c>
      <c r="F17" s="295">
        <v>-269500.3482734859</v>
      </c>
      <c r="G17" s="14" t="s">
        <v>394</v>
      </c>
      <c r="H17" s="296">
        <v>0.22270549443887661</v>
      </c>
      <c r="I17" s="198">
        <f t="shared" si="0"/>
        <v>-60019.208313696123</v>
      </c>
      <c r="J17" s="14" t="s">
        <v>438</v>
      </c>
    </row>
    <row r="18" spans="3:10" ht="13.5" thickBot="1">
      <c r="F18" s="471">
        <f>SUM(F12:F17)-F11</f>
        <v>-1007414.3438746142</v>
      </c>
      <c r="H18" s="296"/>
      <c r="I18" s="471">
        <f>SUM(I12:I17)-I11</f>
        <v>-227799.44478203412</v>
      </c>
    </row>
    <row r="19" spans="3:10">
      <c r="F19" s="295"/>
      <c r="H19" s="296"/>
      <c r="I19" s="198"/>
    </row>
    <row r="20" spans="3:10">
      <c r="C20" s="14" t="s">
        <v>661</v>
      </c>
      <c r="F20" s="295"/>
      <c r="H20" s="296"/>
      <c r="I20" s="198"/>
    </row>
    <row r="21" spans="3:10">
      <c r="C21" s="14" t="s">
        <v>383</v>
      </c>
      <c r="D21" s="14">
        <v>456</v>
      </c>
      <c r="E21" s="14">
        <v>3</v>
      </c>
      <c r="F21" s="198">
        <v>-9432.2552117239684</v>
      </c>
      <c r="G21" s="14" t="s">
        <v>386</v>
      </c>
      <c r="H21" s="296">
        <v>0.220870814871235</v>
      </c>
      <c r="I21" s="198">
        <f>+H21*F21</f>
        <v>-2083.3098946869263</v>
      </c>
      <c r="J21" s="14" t="s">
        <v>438</v>
      </c>
    </row>
    <row r="22" spans="3:10">
      <c r="F22" s="198"/>
      <c r="H22" s="296"/>
      <c r="I22" s="198"/>
    </row>
    <row r="23" spans="3:10">
      <c r="C23" s="14" t="s">
        <v>759</v>
      </c>
      <c r="F23" s="198"/>
      <c r="H23" s="296"/>
      <c r="I23" s="198"/>
    </row>
    <row r="24" spans="3:10">
      <c r="C24" s="14" t="s">
        <v>956</v>
      </c>
      <c r="D24" s="14">
        <v>399</v>
      </c>
      <c r="E24" s="14" t="s">
        <v>957</v>
      </c>
      <c r="F24" s="198">
        <v>-443738</v>
      </c>
      <c r="G24" s="14" t="s">
        <v>431</v>
      </c>
      <c r="H24" s="1581">
        <v>0.21357456916688267</v>
      </c>
      <c r="I24" s="1564">
        <f t="shared" ref="I24:I28" si="1">+H24*F24</f>
        <v>-94771.15217297418</v>
      </c>
    </row>
    <row r="25" spans="3:10">
      <c r="C25" s="14" t="s">
        <v>958</v>
      </c>
      <c r="D25" s="14">
        <v>154</v>
      </c>
      <c r="E25" s="14" t="s">
        <v>957</v>
      </c>
      <c r="F25" s="198">
        <v>0</v>
      </c>
      <c r="G25" s="14" t="s">
        <v>431</v>
      </c>
      <c r="H25" s="1581">
        <v>0.21357456916688267</v>
      </c>
      <c r="I25" s="1564">
        <f t="shared" si="1"/>
        <v>0</v>
      </c>
    </row>
    <row r="26" spans="3:10">
      <c r="C26" s="14" t="s">
        <v>54</v>
      </c>
      <c r="D26" s="14">
        <v>151</v>
      </c>
      <c r="E26" s="14" t="s">
        <v>957</v>
      </c>
      <c r="F26" s="198">
        <v>0</v>
      </c>
      <c r="G26" s="14" t="s">
        <v>431</v>
      </c>
      <c r="H26" s="1581">
        <v>0.21357456916688267</v>
      </c>
      <c r="I26" s="1564">
        <f t="shared" si="1"/>
        <v>0</v>
      </c>
    </row>
    <row r="27" spans="3:10">
      <c r="C27" s="14" t="s">
        <v>959</v>
      </c>
      <c r="D27" s="165" t="s">
        <v>332</v>
      </c>
      <c r="E27" s="14" t="s">
        <v>957</v>
      </c>
      <c r="F27" s="198">
        <v>-4256</v>
      </c>
      <c r="G27" s="14" t="s">
        <v>431</v>
      </c>
      <c r="H27" s="1581">
        <v>0.21357456916688267</v>
      </c>
      <c r="I27" s="1564">
        <f t="shared" si="1"/>
        <v>-908.97336637425258</v>
      </c>
    </row>
    <row r="28" spans="3:10">
      <c r="C28" s="14" t="s">
        <v>960</v>
      </c>
      <c r="D28" s="165" t="s">
        <v>322</v>
      </c>
      <c r="E28" s="14" t="s">
        <v>957</v>
      </c>
      <c r="F28" s="198">
        <v>194083</v>
      </c>
      <c r="G28" s="14" t="s">
        <v>431</v>
      </c>
      <c r="H28" s="1581">
        <v>0.21357456916688267</v>
      </c>
      <c r="I28" s="1564">
        <f t="shared" si="1"/>
        <v>41451.193107616091</v>
      </c>
    </row>
    <row r="29" spans="3:10">
      <c r="F29" s="1560">
        <f>SUM(F24:F28)</f>
        <v>-253911</v>
      </c>
      <c r="H29" s="296"/>
      <c r="I29" s="1560">
        <f>SUM(I24:I28)</f>
        <v>-54228.932431732341</v>
      </c>
    </row>
    <row r="30" spans="3:10">
      <c r="F30" s="95"/>
      <c r="H30" s="296"/>
      <c r="I30" s="95"/>
    </row>
    <row r="31" spans="3:10">
      <c r="F31" s="198"/>
      <c r="H31" s="296"/>
      <c r="I31" s="198"/>
    </row>
    <row r="32" spans="3:10">
      <c r="C32" s="14" t="s">
        <v>760</v>
      </c>
      <c r="F32" s="198"/>
      <c r="H32" s="296"/>
      <c r="I32" s="198"/>
    </row>
    <row r="33" spans="2:10">
      <c r="C33" s="14" t="s">
        <v>761</v>
      </c>
      <c r="D33" s="14">
        <v>4118</v>
      </c>
      <c r="E33" s="14">
        <v>3</v>
      </c>
      <c r="F33" s="198">
        <v>949.34680470370222</v>
      </c>
      <c r="G33" s="14" t="s">
        <v>280</v>
      </c>
      <c r="H33" s="296" t="s">
        <v>281</v>
      </c>
      <c r="I33" s="198">
        <f>+F33</f>
        <v>949.34680470370222</v>
      </c>
      <c r="J33" s="14" t="s">
        <v>438</v>
      </c>
    </row>
    <row r="34" spans="2:10">
      <c r="C34" s="14" t="s">
        <v>449</v>
      </c>
      <c r="D34" s="14">
        <v>25398</v>
      </c>
      <c r="E34" s="14">
        <v>3</v>
      </c>
      <c r="F34" s="198">
        <v>7456.7769102435559</v>
      </c>
      <c r="G34" s="14" t="s">
        <v>280</v>
      </c>
      <c r="H34" s="296" t="s">
        <v>281</v>
      </c>
      <c r="I34" s="198">
        <f>+F34</f>
        <v>7456.7769102435559</v>
      </c>
      <c r="J34" s="14" t="s">
        <v>438</v>
      </c>
    </row>
    <row r="35" spans="2:10">
      <c r="F35" s="198"/>
      <c r="H35" s="296"/>
      <c r="I35" s="198"/>
    </row>
    <row r="36" spans="2:10">
      <c r="C36" s="14" t="s">
        <v>762</v>
      </c>
      <c r="F36" s="198"/>
      <c r="H36" s="296"/>
      <c r="I36" s="198"/>
    </row>
    <row r="37" spans="2:10">
      <c r="C37" s="14" t="s">
        <v>383</v>
      </c>
      <c r="D37" s="14">
        <v>456</v>
      </c>
      <c r="E37" s="14">
        <v>3</v>
      </c>
      <c r="F37" s="198">
        <v>89786.105711087584</v>
      </c>
      <c r="G37" s="14" t="s">
        <v>286</v>
      </c>
      <c r="H37" s="296">
        <v>8.2916446129532903E-2</v>
      </c>
      <c r="I37" s="198">
        <f>+H37*F37</f>
        <v>7444.7447973739399</v>
      </c>
      <c r="J37" s="14" t="s">
        <v>438</v>
      </c>
    </row>
    <row r="38" spans="2:10">
      <c r="F38" s="198"/>
      <c r="H38" s="296"/>
      <c r="I38" s="198"/>
    </row>
    <row r="39" spans="2:10">
      <c r="F39" s="198"/>
      <c r="H39" s="296"/>
      <c r="I39" s="198"/>
    </row>
    <row r="40" spans="2:10">
      <c r="F40" s="198"/>
      <c r="H40" s="296"/>
      <c r="I40" s="198"/>
    </row>
    <row r="41" spans="2:10">
      <c r="B41" s="14" t="s">
        <v>285</v>
      </c>
      <c r="F41" s="198"/>
      <c r="H41" s="296"/>
      <c r="I41" s="198"/>
    </row>
    <row r="42" spans="2:10">
      <c r="B42" s="68" t="s">
        <v>843</v>
      </c>
      <c r="C42" s="68" t="s">
        <v>859</v>
      </c>
      <c r="F42" s="198"/>
      <c r="H42" s="296"/>
      <c r="I42" s="198"/>
    </row>
    <row r="43" spans="2:10">
      <c r="B43" s="440"/>
      <c r="C43" s="441"/>
      <c r="D43" s="441"/>
      <c r="E43" s="441"/>
      <c r="F43" s="726"/>
      <c r="G43" s="441"/>
      <c r="H43" s="725"/>
      <c r="I43" s="726"/>
      <c r="J43" s="443"/>
    </row>
    <row r="44" spans="2:10">
      <c r="B44" s="444"/>
      <c r="C44" s="110"/>
      <c r="D44" s="110"/>
      <c r="E44" s="110"/>
      <c r="F44" s="270"/>
      <c r="G44" s="110"/>
      <c r="H44" s="361"/>
      <c r="I44" s="270"/>
      <c r="J44" s="445"/>
    </row>
    <row r="45" spans="2:10">
      <c r="B45" s="444"/>
      <c r="C45" s="110"/>
      <c r="D45" s="110"/>
      <c r="E45" s="110"/>
      <c r="F45" s="270"/>
      <c r="G45" s="110"/>
      <c r="H45" s="361"/>
      <c r="I45" s="270"/>
      <c r="J45" s="445"/>
    </row>
    <row r="46" spans="2:10">
      <c r="B46" s="444"/>
      <c r="C46" s="110"/>
      <c r="D46" s="110"/>
      <c r="E46" s="110"/>
      <c r="F46" s="270"/>
      <c r="G46" s="110"/>
      <c r="H46" s="361"/>
      <c r="I46" s="270"/>
      <c r="J46" s="445"/>
    </row>
    <row r="47" spans="2:10">
      <c r="B47" s="444"/>
      <c r="C47" s="110"/>
      <c r="D47" s="110"/>
      <c r="E47" s="110"/>
      <c r="F47" s="270"/>
      <c r="G47" s="110"/>
      <c r="H47" s="361"/>
      <c r="I47" s="270"/>
      <c r="J47" s="445"/>
    </row>
    <row r="48" spans="2:10">
      <c r="B48" s="446"/>
      <c r="C48" s="447"/>
      <c r="D48" s="447"/>
      <c r="E48" s="447"/>
      <c r="F48" s="475"/>
      <c r="G48" s="447"/>
      <c r="H48" s="727"/>
      <c r="I48" s="475"/>
      <c r="J48" s="448"/>
    </row>
    <row r="49" spans="6:9">
      <c r="F49" s="198"/>
      <c r="H49" s="296"/>
      <c r="I49" s="198"/>
    </row>
    <row r="50" spans="6:9">
      <c r="F50" s="198"/>
      <c r="H50" s="296"/>
      <c r="I50" s="198"/>
    </row>
    <row r="51" spans="6:9">
      <c r="F51" s="198"/>
      <c r="H51" s="296"/>
      <c r="I51" s="198"/>
    </row>
    <row r="52" spans="6:9">
      <c r="F52" s="198"/>
      <c r="H52" s="296"/>
      <c r="I52" s="198"/>
    </row>
    <row r="53" spans="6:9">
      <c r="F53" s="198"/>
      <c r="H53" s="296"/>
      <c r="I53" s="198"/>
    </row>
    <row r="54" spans="6:9">
      <c r="F54" s="198"/>
      <c r="H54" s="296"/>
      <c r="I54" s="198"/>
    </row>
    <row r="55" spans="6:9">
      <c r="F55" s="198"/>
      <c r="H55" s="296"/>
      <c r="I55" s="198"/>
    </row>
    <row r="56" spans="6:9">
      <c r="F56" s="198"/>
    </row>
    <row r="57" spans="6:9">
      <c r="F57" s="198"/>
    </row>
    <row r="58" spans="6:9">
      <c r="F58" s="198"/>
    </row>
    <row r="59" spans="6:9">
      <c r="F59" s="198"/>
    </row>
    <row r="60" spans="6:9">
      <c r="F60" s="198"/>
    </row>
    <row r="61" spans="6:9">
      <c r="F61" s="198"/>
    </row>
    <row r="62" spans="6:9">
      <c r="F62" s="198"/>
    </row>
    <row r="63" spans="6:9">
      <c r="F63" s="198"/>
    </row>
    <row r="64" spans="6:9">
      <c r="F64" s="198"/>
    </row>
    <row r="65" spans="6:6">
      <c r="F65" s="198"/>
    </row>
    <row r="66" spans="6:6">
      <c r="F66" s="198"/>
    </row>
    <row r="67" spans="6:6" s="68" customFormat="1">
      <c r="F67" s="95"/>
    </row>
  </sheetData>
  <pageMargins left="1" right="0.25" top="1.25" bottom="0.5" header="0.5" footer="0.25"/>
  <pageSetup scale="60" orientation="portrait" r:id="rId1"/>
  <headerFooter scaleWithDoc="0" alignWithMargins="0">
    <oddHeader>&amp;R&amp;"Times New Roman,Regular"PacifiCorp Docket UE-100749
Exhibit No. ___ (MDF-2)
Page &amp;P of &amp;N
Revised 12/6/10</oddHeader>
  </headerFooter>
  <ignoredErrors>
    <ignoredError sqref="I14" formula="1"/>
  </ignoredErrors>
  <drawing r:id="rId2"/>
</worksheet>
</file>

<file path=xl/worksheets/sheet65.xml><?xml version="1.0" encoding="utf-8"?>
<worksheet xmlns="http://schemas.openxmlformats.org/spreadsheetml/2006/main" xmlns:r="http://schemas.openxmlformats.org/officeDocument/2006/relationships">
  <dimension ref="A1:O67"/>
  <sheetViews>
    <sheetView tabSelected="1" zoomScaleNormal="100" workbookViewId="0">
      <selection activeCell="I6" sqref="I6"/>
    </sheetView>
  </sheetViews>
  <sheetFormatPr defaultColWidth="9.140625" defaultRowHeight="12.75"/>
  <cols>
    <col min="1" max="1" width="42.85546875" style="14" bestFit="1" customWidth="1"/>
    <col min="2" max="2" width="36" style="14" customWidth="1"/>
    <col min="3" max="3" width="10.42578125" style="14" bestFit="1" customWidth="1"/>
    <col min="4" max="4" width="10.85546875" style="14" bestFit="1" customWidth="1"/>
    <col min="5" max="5" width="11" style="14" bestFit="1" customWidth="1"/>
    <col min="6" max="6" width="15.140625" style="14" customWidth="1"/>
    <col min="7" max="8" width="9.42578125" style="14" bestFit="1" customWidth="1"/>
    <col min="9" max="9" width="10.28515625" style="14" bestFit="1" customWidth="1"/>
    <col min="10" max="10" width="11.140625" style="14" bestFit="1" customWidth="1"/>
    <col min="11" max="11" width="12.140625" style="14" bestFit="1" customWidth="1"/>
    <col min="12" max="12" width="6.140625" style="14" bestFit="1" customWidth="1"/>
    <col min="13" max="16384" width="9.140625" style="14"/>
  </cols>
  <sheetData>
    <row r="1" spans="1:15">
      <c r="A1" s="14" t="s">
        <v>134</v>
      </c>
      <c r="H1" s="166"/>
    </row>
    <row r="2" spans="1:15">
      <c r="A2" s="14" t="s">
        <v>536</v>
      </c>
      <c r="H2" s="166"/>
    </row>
    <row r="4" spans="1:15">
      <c r="A4" s="14" t="s">
        <v>537</v>
      </c>
      <c r="B4" s="14" t="s">
        <v>538</v>
      </c>
      <c r="H4" s="166"/>
    </row>
    <row r="5" spans="1:15">
      <c r="A5" s="14" t="s">
        <v>539</v>
      </c>
      <c r="B5" s="14" t="s">
        <v>273</v>
      </c>
      <c r="C5" s="14" t="s">
        <v>540</v>
      </c>
      <c r="D5" s="14" t="s">
        <v>541</v>
      </c>
      <c r="E5" s="791" t="s">
        <v>377</v>
      </c>
      <c r="F5" s="14" t="s">
        <v>542</v>
      </c>
      <c r="G5" s="14" t="s">
        <v>385</v>
      </c>
      <c r="H5" s="166" t="s">
        <v>384</v>
      </c>
      <c r="I5" s="14" t="s">
        <v>543</v>
      </c>
      <c r="J5" s="14" t="s">
        <v>304</v>
      </c>
      <c r="K5" s="14" t="s">
        <v>544</v>
      </c>
      <c r="L5" s="14" t="s">
        <v>545</v>
      </c>
    </row>
    <row r="6" spans="1:15">
      <c r="A6" s="14" t="s">
        <v>281</v>
      </c>
      <c r="B6" s="14" t="s">
        <v>459</v>
      </c>
      <c r="C6" s="166" t="s">
        <v>451</v>
      </c>
      <c r="D6" s="166" t="s">
        <v>451</v>
      </c>
      <c r="E6" s="792" t="s">
        <v>451</v>
      </c>
      <c r="F6" s="166" t="s">
        <v>451</v>
      </c>
      <c r="G6" s="166" t="s">
        <v>451</v>
      </c>
      <c r="H6" s="166" t="s">
        <v>451</v>
      </c>
      <c r="I6" s="166" t="s">
        <v>451</v>
      </c>
      <c r="J6" s="166" t="s">
        <v>451</v>
      </c>
      <c r="K6" s="166" t="s">
        <v>451</v>
      </c>
      <c r="L6" s="14" t="s">
        <v>281</v>
      </c>
    </row>
    <row r="7" spans="1:15">
      <c r="A7" s="14" t="s">
        <v>546</v>
      </c>
      <c r="B7" s="14" t="s">
        <v>286</v>
      </c>
      <c r="C7" s="166">
        <v>1.7383485523070848E-2</v>
      </c>
      <c r="D7" s="166">
        <v>0.27492615907160728</v>
      </c>
      <c r="E7" s="792">
        <v>8.2916446129532903E-2</v>
      </c>
      <c r="F7" s="166">
        <v>0.41692043162201531</v>
      </c>
      <c r="G7" s="166">
        <v>5.0780690504232374E-2</v>
      </c>
      <c r="H7" s="166">
        <v>0.1533959806886841</v>
      </c>
      <c r="I7" s="166">
        <v>3.676806460857298E-3</v>
      </c>
      <c r="J7" s="166">
        <v>0</v>
      </c>
      <c r="K7" s="166">
        <v>0</v>
      </c>
      <c r="L7" s="14">
        <v>10.4</v>
      </c>
      <c r="M7" s="166"/>
      <c r="N7" s="166"/>
      <c r="O7" s="166"/>
    </row>
    <row r="8" spans="1:15">
      <c r="A8" s="14" t="s">
        <v>547</v>
      </c>
      <c r="B8" s="14" t="s">
        <v>287</v>
      </c>
      <c r="C8" s="166">
        <v>1.767220031559839E-2</v>
      </c>
      <c r="D8" s="166">
        <v>0.28027713616013161</v>
      </c>
      <c r="E8" s="792">
        <v>8.4254208137227588E-2</v>
      </c>
      <c r="F8" s="166">
        <v>0.41844088507031585</v>
      </c>
      <c r="G8" s="166">
        <v>4.8780258793148949E-2</v>
      </c>
      <c r="H8" s="166">
        <v>0.14681016136676808</v>
      </c>
      <c r="I8" s="166">
        <v>3.7651501568096209E-3</v>
      </c>
      <c r="J8" s="166">
        <v>0</v>
      </c>
      <c r="K8" s="166">
        <v>0</v>
      </c>
      <c r="L8" s="14">
        <v>10.3</v>
      </c>
      <c r="M8" s="166"/>
      <c r="N8" s="166"/>
      <c r="O8" s="166"/>
    </row>
    <row r="9" spans="1:15">
      <c r="A9" s="14" t="s">
        <v>548</v>
      </c>
      <c r="B9" s="14" t="s">
        <v>288</v>
      </c>
      <c r="C9" s="166">
        <v>1.6517341145488217E-2</v>
      </c>
      <c r="D9" s="166">
        <v>0.25887322780603422</v>
      </c>
      <c r="E9" s="792">
        <v>7.8903160106448891E-2</v>
      </c>
      <c r="F9" s="166">
        <v>0.41235907127711358</v>
      </c>
      <c r="G9" s="166">
        <v>5.678198563748265E-2</v>
      </c>
      <c r="H9" s="166">
        <v>0.1731534386544322</v>
      </c>
      <c r="I9" s="166">
        <v>3.4117753730003282E-3</v>
      </c>
      <c r="J9" s="166">
        <v>0</v>
      </c>
      <c r="K9" s="166">
        <v>0</v>
      </c>
      <c r="L9" s="14">
        <v>10.4</v>
      </c>
      <c r="M9" s="166"/>
      <c r="N9" s="166"/>
      <c r="O9" s="166"/>
    </row>
    <row r="10" spans="1:15">
      <c r="A10" s="14" t="s">
        <v>549</v>
      </c>
      <c r="B10" s="14" t="s">
        <v>394</v>
      </c>
      <c r="C10" s="166">
        <v>4.6620472762546605E-2</v>
      </c>
      <c r="D10" s="166">
        <v>0.73067403279857679</v>
      </c>
      <c r="E10" s="792">
        <v>0.22270549443887661</v>
      </c>
      <c r="F10" s="166">
        <v>0</v>
      </c>
      <c r="G10" s="166">
        <v>0</v>
      </c>
      <c r="H10" s="166">
        <v>0</v>
      </c>
      <c r="I10" s="166">
        <v>0</v>
      </c>
      <c r="J10" s="166">
        <v>0</v>
      </c>
      <c r="K10" s="166">
        <v>0</v>
      </c>
      <c r="L10" s="14">
        <v>10.4</v>
      </c>
      <c r="M10" s="166"/>
      <c r="N10" s="166"/>
      <c r="O10" s="166"/>
    </row>
    <row r="11" spans="1:15">
      <c r="A11" s="14" t="s">
        <v>550</v>
      </c>
      <c r="B11" s="14" t="s">
        <v>484</v>
      </c>
      <c r="C11" s="166">
        <v>0</v>
      </c>
      <c r="D11" s="166">
        <v>0</v>
      </c>
      <c r="E11" s="792">
        <v>0</v>
      </c>
      <c r="F11" s="166">
        <v>0.63861710786162551</v>
      </c>
      <c r="G11" s="166">
        <v>8.793779492747178E-2</v>
      </c>
      <c r="H11" s="166">
        <v>0.26816130870436883</v>
      </c>
      <c r="I11" s="166">
        <v>5.2837885065338576E-3</v>
      </c>
      <c r="J11" s="166">
        <v>0</v>
      </c>
      <c r="K11" s="166">
        <v>0</v>
      </c>
      <c r="L11" s="14">
        <v>10.4</v>
      </c>
      <c r="M11" s="166"/>
      <c r="N11" s="166"/>
      <c r="O11" s="166"/>
    </row>
    <row r="12" spans="1:15">
      <c r="A12" s="14" t="s">
        <v>551</v>
      </c>
      <c r="B12" s="14" t="s">
        <v>262</v>
      </c>
      <c r="C12" s="166">
        <v>2.2707918745033542E-2</v>
      </c>
      <c r="D12" s="166">
        <v>0.26682801885775059</v>
      </c>
      <c r="E12" s="792">
        <v>7.408369726216299E-2</v>
      </c>
      <c r="F12" s="166">
        <v>0.43364690503678527</v>
      </c>
      <c r="G12" s="166">
        <v>5.3744235485995301E-2</v>
      </c>
      <c r="H12" s="166">
        <v>0.14627185275804713</v>
      </c>
      <c r="I12" s="166">
        <v>2.7173718542250315E-3</v>
      </c>
      <c r="J12" s="166">
        <v>0</v>
      </c>
      <c r="K12" s="166">
        <v>0</v>
      </c>
      <c r="L12" s="14">
        <v>10.129999999999999</v>
      </c>
      <c r="M12" s="166"/>
      <c r="N12" s="166"/>
      <c r="O12" s="166"/>
    </row>
    <row r="13" spans="1:15">
      <c r="A13" s="14" t="s">
        <v>552</v>
      </c>
      <c r="B13" s="14" t="s">
        <v>289</v>
      </c>
      <c r="C13" s="166">
        <v>2.2707918745033549E-2</v>
      </c>
      <c r="D13" s="166">
        <v>0.26682801885775065</v>
      </c>
      <c r="E13" s="792">
        <v>7.4083697262163004E-2</v>
      </c>
      <c r="F13" s="166">
        <v>0.43364690503678543</v>
      </c>
      <c r="G13" s="166">
        <v>5.3744235485995315E-2</v>
      </c>
      <c r="H13" s="166">
        <v>0.14627185275804713</v>
      </c>
      <c r="I13" s="166">
        <v>2.717371854225032E-3</v>
      </c>
      <c r="J13" s="166">
        <v>0</v>
      </c>
      <c r="K13" s="166">
        <v>0</v>
      </c>
      <c r="L13" s="14">
        <v>10.129999999999999</v>
      </c>
      <c r="M13" s="166"/>
      <c r="N13" s="166"/>
      <c r="O13" s="166"/>
    </row>
    <row r="14" spans="1:15">
      <c r="A14" s="14" t="s">
        <v>553</v>
      </c>
      <c r="B14" s="14" t="s">
        <v>290</v>
      </c>
      <c r="C14" s="166">
        <v>2.1248673459923054E-2</v>
      </c>
      <c r="D14" s="166">
        <v>0.2582313678939519</v>
      </c>
      <c r="E14" s="792">
        <v>7.1921978439620726E-2</v>
      </c>
      <c r="F14" s="166">
        <v>0.44731742785818207</v>
      </c>
      <c r="G14" s="166">
        <v>5.2923100227015074E-2</v>
      </c>
      <c r="H14" s="166">
        <v>0.1455922667447922</v>
      </c>
      <c r="I14" s="166">
        <v>2.7651853765150911E-3</v>
      </c>
      <c r="J14" s="166">
        <v>0</v>
      </c>
      <c r="K14" s="166">
        <v>0</v>
      </c>
      <c r="L14" s="14">
        <v>10.129999999999999</v>
      </c>
      <c r="M14" s="166"/>
      <c r="N14" s="166"/>
      <c r="O14" s="166"/>
    </row>
    <row r="15" spans="1:15">
      <c r="A15" s="14" t="s">
        <v>554</v>
      </c>
      <c r="B15" s="14" t="s">
        <v>291</v>
      </c>
      <c r="C15" s="166">
        <v>3.5660099910961293E-2</v>
      </c>
      <c r="D15" s="166">
        <v>0.2856626141404548</v>
      </c>
      <c r="E15" s="792">
        <v>6.6475098901090032E-2</v>
      </c>
      <c r="F15" s="166">
        <v>0.4704638116584588</v>
      </c>
      <c r="G15" s="166">
        <v>4.6376319952092224E-2</v>
      </c>
      <c r="H15" s="166">
        <v>9.53620554369429E-2</v>
      </c>
      <c r="I15" s="166">
        <v>0</v>
      </c>
      <c r="J15" s="166">
        <v>0</v>
      </c>
      <c r="K15" s="166">
        <v>0</v>
      </c>
      <c r="L15" s="14">
        <v>10.129999999999999</v>
      </c>
      <c r="M15" s="166"/>
      <c r="N15" s="166"/>
      <c r="O15" s="166"/>
    </row>
    <row r="16" spans="1:15">
      <c r="A16" s="14" t="s">
        <v>555</v>
      </c>
      <c r="B16" s="14" t="s">
        <v>386</v>
      </c>
      <c r="C16" s="166">
        <v>4.5592561751667739E-2</v>
      </c>
      <c r="D16" s="166">
        <v>0.73353662337709724</v>
      </c>
      <c r="E16" s="792">
        <v>0.220870814871235</v>
      </c>
      <c r="F16" s="166">
        <v>0</v>
      </c>
      <c r="G16" s="166">
        <v>0</v>
      </c>
      <c r="H16" s="166">
        <v>0</v>
      </c>
      <c r="I16" s="166">
        <v>0</v>
      </c>
      <c r="J16" s="166">
        <v>0</v>
      </c>
      <c r="K16" s="166">
        <v>0</v>
      </c>
      <c r="L16" s="14">
        <v>10.5</v>
      </c>
      <c r="M16" s="166"/>
      <c r="N16" s="166"/>
      <c r="O16" s="166"/>
    </row>
    <row r="17" spans="1:15">
      <c r="A17" s="14" t="s">
        <v>556</v>
      </c>
      <c r="B17" s="14" t="s">
        <v>403</v>
      </c>
      <c r="C17" s="166">
        <v>0</v>
      </c>
      <c r="D17" s="166">
        <v>0</v>
      </c>
      <c r="E17" s="792">
        <v>0</v>
      </c>
      <c r="F17" s="166">
        <v>0.66235944653599599</v>
      </c>
      <c r="G17" s="166">
        <v>8.2164643485416522E-2</v>
      </c>
      <c r="H17" s="166">
        <v>0.2494605751901674</v>
      </c>
      <c r="I17" s="166">
        <v>6.0153347884200009E-3</v>
      </c>
      <c r="J17" s="166">
        <v>0</v>
      </c>
      <c r="K17" s="166">
        <v>0</v>
      </c>
      <c r="L17" s="14">
        <v>10.5</v>
      </c>
      <c r="M17" s="166"/>
      <c r="N17" s="166"/>
      <c r="O17" s="166"/>
    </row>
    <row r="18" spans="1:15">
      <c r="A18" s="14" t="s">
        <v>557</v>
      </c>
      <c r="B18" s="14" t="s">
        <v>430</v>
      </c>
      <c r="C18" s="166">
        <v>4.3723266719849357E-2</v>
      </c>
      <c r="D18" s="166">
        <v>0.70346162181863625</v>
      </c>
      <c r="E18" s="792">
        <v>0.21181511146151435</v>
      </c>
      <c r="F18" s="166">
        <v>2.715673730797586E-2</v>
      </c>
      <c r="G18" s="166">
        <v>3.3687503829020805E-3</v>
      </c>
      <c r="H18" s="166">
        <v>1.0227883582796873E-2</v>
      </c>
      <c r="I18" s="166">
        <v>2.4662872632522028E-4</v>
      </c>
      <c r="J18" s="166">
        <v>0</v>
      </c>
      <c r="K18" s="166">
        <v>0</v>
      </c>
      <c r="L18" s="14">
        <v>10.179999999999998</v>
      </c>
      <c r="M18" s="166"/>
      <c r="N18" s="166"/>
      <c r="O18" s="166"/>
    </row>
    <row r="19" spans="1:15">
      <c r="A19" s="14" t="s">
        <v>558</v>
      </c>
      <c r="B19" s="14" t="s">
        <v>431</v>
      </c>
      <c r="C19" s="166">
        <v>4.4709033379282191E-2</v>
      </c>
      <c r="D19" s="166">
        <v>0.70071639745383507</v>
      </c>
      <c r="E19" s="792">
        <v>0.21357456916688267</v>
      </c>
      <c r="F19" s="166">
        <v>2.6183301422326669E-2</v>
      </c>
      <c r="G19" s="166">
        <v>3.6054495920263461E-3</v>
      </c>
      <c r="H19" s="166">
        <v>1.0994613656879133E-2</v>
      </c>
      <c r="I19" s="166">
        <v>2.1663532876788836E-4</v>
      </c>
      <c r="J19" s="166">
        <v>0</v>
      </c>
      <c r="K19" s="166">
        <v>0</v>
      </c>
      <c r="L19" s="14">
        <v>10.179999999999998</v>
      </c>
      <c r="M19" s="166"/>
      <c r="N19" s="166"/>
      <c r="O19" s="166"/>
    </row>
    <row r="20" spans="1:15">
      <c r="A20" s="14" t="s">
        <v>559</v>
      </c>
      <c r="B20" s="14" t="s">
        <v>446</v>
      </c>
      <c r="C20" s="166">
        <v>1.4028868972607149E-2</v>
      </c>
      <c r="D20" s="166">
        <v>0.22570982591452102</v>
      </c>
      <c r="E20" s="792">
        <v>6.7962132476317438E-2</v>
      </c>
      <c r="F20" s="166">
        <v>0.45855089682487593</v>
      </c>
      <c r="G20" s="166">
        <v>5.6882514704931296E-2</v>
      </c>
      <c r="H20" s="166">
        <v>0.17270134980959179</v>
      </c>
      <c r="I20" s="166">
        <v>4.1644112971550486E-3</v>
      </c>
      <c r="J20" s="166">
        <v>0</v>
      </c>
      <c r="K20" s="166">
        <v>0</v>
      </c>
      <c r="L20" s="14">
        <v>10.179999999999998</v>
      </c>
      <c r="M20" s="166"/>
      <c r="N20" s="166"/>
      <c r="O20" s="166"/>
    </row>
    <row r="21" spans="1:15">
      <c r="A21" s="14" t="s">
        <v>560</v>
      </c>
      <c r="B21" s="14" t="s">
        <v>447</v>
      </c>
      <c r="C21" s="166">
        <v>1.4345158041110572E-2</v>
      </c>
      <c r="D21" s="166">
        <v>0.22482900442510748</v>
      </c>
      <c r="E21" s="792">
        <v>6.8526664897227571E-2</v>
      </c>
      <c r="F21" s="166">
        <v>0.44211409540415242</v>
      </c>
      <c r="G21" s="166">
        <v>6.0879262671771683E-2</v>
      </c>
      <c r="H21" s="166">
        <v>0.18564785214917012</v>
      </c>
      <c r="I21" s="166">
        <v>3.6579624114599237E-3</v>
      </c>
      <c r="J21" s="166">
        <v>0</v>
      </c>
      <c r="K21" s="166">
        <v>0</v>
      </c>
      <c r="L21" s="14">
        <v>10.179999999999998</v>
      </c>
      <c r="M21" s="166"/>
      <c r="N21" s="166"/>
      <c r="O21" s="166"/>
    </row>
    <row r="22" spans="1:15">
      <c r="A22" s="14" t="s">
        <v>561</v>
      </c>
      <c r="B22" s="14" t="s">
        <v>292</v>
      </c>
      <c r="C22" s="166">
        <v>2.5604933468078035E-2</v>
      </c>
      <c r="D22" s="166">
        <v>0.31040309217725126</v>
      </c>
      <c r="E22" s="792">
        <v>7.0932593878125574E-2</v>
      </c>
      <c r="F22" s="166">
        <v>0.47799730323680012</v>
      </c>
      <c r="G22" s="166">
        <v>3.8777339949804618E-2</v>
      </c>
      <c r="H22" s="166">
        <v>7.6284737289940258E-2</v>
      </c>
      <c r="I22" s="166">
        <v>0</v>
      </c>
      <c r="J22" s="166">
        <v>0</v>
      </c>
      <c r="K22" s="166">
        <v>0</v>
      </c>
      <c r="L22" s="14">
        <v>10.159999999999998</v>
      </c>
      <c r="M22" s="166"/>
      <c r="N22" s="166"/>
      <c r="O22" s="166"/>
    </row>
    <row r="23" spans="1:15">
      <c r="A23" s="14" t="s">
        <v>293</v>
      </c>
      <c r="B23" s="14" t="s">
        <v>293</v>
      </c>
      <c r="C23" s="166">
        <v>3.5660099910961293E-2</v>
      </c>
      <c r="D23" s="166">
        <v>0.2856626141404548</v>
      </c>
      <c r="E23" s="792">
        <v>6.6475098901090032E-2</v>
      </c>
      <c r="F23" s="166">
        <v>0.4704638116584588</v>
      </c>
      <c r="G23" s="166">
        <v>4.6376319952092224E-2</v>
      </c>
      <c r="H23" s="166">
        <v>9.5362055436942886E-2</v>
      </c>
      <c r="I23" s="166">
        <v>0</v>
      </c>
      <c r="J23" s="166">
        <v>0</v>
      </c>
      <c r="K23" s="166">
        <v>0</v>
      </c>
      <c r="L23" s="14">
        <v>10.159999999999998</v>
      </c>
      <c r="M23" s="166"/>
      <c r="N23" s="166"/>
      <c r="O23" s="166"/>
    </row>
    <row r="24" spans="1:15">
      <c r="A24" s="14" t="s">
        <v>562</v>
      </c>
      <c r="B24" s="14" t="s">
        <v>295</v>
      </c>
      <c r="C24" s="166">
        <v>3.0441037880863095E-2</v>
      </c>
      <c r="D24" s="166">
        <v>0.3466389154700058</v>
      </c>
      <c r="E24" s="792">
        <v>0.12526474136450075</v>
      </c>
      <c r="F24" s="166">
        <v>0.38804430995417549</v>
      </c>
      <c r="G24" s="166">
        <v>3.8786892371514982E-2</v>
      </c>
      <c r="H24" s="166">
        <v>7.0824102958939969E-2</v>
      </c>
      <c r="I24" s="166">
        <v>0</v>
      </c>
      <c r="J24" s="166">
        <v>0</v>
      </c>
      <c r="K24" s="166">
        <v>0</v>
      </c>
      <c r="L24" s="14">
        <v>10.159999999999998</v>
      </c>
      <c r="M24" s="166"/>
      <c r="N24" s="166"/>
      <c r="O24" s="166"/>
    </row>
    <row r="25" spans="1:15">
      <c r="A25" s="14" t="s">
        <v>563</v>
      </c>
      <c r="B25" s="14" t="s">
        <v>298</v>
      </c>
      <c r="C25" s="166">
        <v>3.2870000000000003E-2</v>
      </c>
      <c r="D25" s="166">
        <v>0.70975999999999995</v>
      </c>
      <c r="E25" s="792">
        <v>0.14180000000000001</v>
      </c>
      <c r="F25" s="166">
        <v>0</v>
      </c>
      <c r="G25" s="166">
        <v>0</v>
      </c>
      <c r="H25" s="166">
        <v>0.10946</v>
      </c>
      <c r="I25" s="166">
        <v>0</v>
      </c>
      <c r="J25" s="166">
        <v>0</v>
      </c>
      <c r="K25" s="166">
        <v>6.11E-3</v>
      </c>
      <c r="L25" s="14" t="s">
        <v>564</v>
      </c>
      <c r="M25" s="166"/>
      <c r="N25" s="166"/>
      <c r="O25" s="166"/>
    </row>
    <row r="26" spans="1:15">
      <c r="A26" s="14" t="s">
        <v>565</v>
      </c>
      <c r="B26" s="14" t="s">
        <v>299</v>
      </c>
      <c r="C26" s="166">
        <v>5.4199999999999998E-2</v>
      </c>
      <c r="D26" s="166">
        <v>0.67689999999999995</v>
      </c>
      <c r="E26" s="792">
        <v>0.1336</v>
      </c>
      <c r="F26" s="166">
        <v>0</v>
      </c>
      <c r="G26" s="166">
        <v>0</v>
      </c>
      <c r="H26" s="166">
        <v>0.11609999999999999</v>
      </c>
      <c r="I26" s="166">
        <v>0</v>
      </c>
      <c r="J26" s="166">
        <v>0</v>
      </c>
      <c r="K26" s="166">
        <v>1.9199999999999998E-2</v>
      </c>
      <c r="L26" s="14" t="s">
        <v>564</v>
      </c>
      <c r="M26" s="166"/>
      <c r="N26" s="166"/>
      <c r="O26" s="166"/>
    </row>
    <row r="27" spans="1:15">
      <c r="A27" s="14" t="s">
        <v>566</v>
      </c>
      <c r="B27" s="14" t="s">
        <v>300</v>
      </c>
      <c r="C27" s="166">
        <v>4.7890000000000002E-2</v>
      </c>
      <c r="D27" s="166">
        <v>0.64607999999999999</v>
      </c>
      <c r="E27" s="792">
        <v>0.13125999999999999</v>
      </c>
      <c r="F27" s="166">
        <v>0</v>
      </c>
      <c r="G27" s="166">
        <v>0</v>
      </c>
      <c r="H27" s="166">
        <v>0.155</v>
      </c>
      <c r="I27" s="166">
        <v>0</v>
      </c>
      <c r="J27" s="166">
        <v>0</v>
      </c>
      <c r="K27" s="166">
        <v>1.9769999999999999E-2</v>
      </c>
      <c r="L27" s="14" t="s">
        <v>564</v>
      </c>
      <c r="M27" s="166"/>
      <c r="N27" s="166"/>
      <c r="O27" s="166"/>
    </row>
    <row r="28" spans="1:15">
      <c r="A28" s="14" t="s">
        <v>567</v>
      </c>
      <c r="B28" s="14" t="s">
        <v>301</v>
      </c>
      <c r="C28" s="166">
        <v>4.2700000000000002E-2</v>
      </c>
      <c r="D28" s="166">
        <v>0.61199999999999999</v>
      </c>
      <c r="E28" s="792">
        <v>0.14960000000000001</v>
      </c>
      <c r="F28" s="166">
        <v>0</v>
      </c>
      <c r="G28" s="166">
        <v>0</v>
      </c>
      <c r="H28" s="166">
        <v>0.1671</v>
      </c>
      <c r="I28" s="166">
        <v>0</v>
      </c>
      <c r="J28" s="166">
        <v>0</v>
      </c>
      <c r="K28" s="166">
        <v>2.86E-2</v>
      </c>
      <c r="L28" s="14" t="s">
        <v>564</v>
      </c>
      <c r="M28" s="166"/>
      <c r="N28" s="166"/>
      <c r="O28" s="166"/>
    </row>
    <row r="29" spans="1:15">
      <c r="A29" s="14" t="s">
        <v>568</v>
      </c>
      <c r="B29" s="14" t="s">
        <v>302</v>
      </c>
      <c r="C29" s="166">
        <v>4.8806000000000002E-2</v>
      </c>
      <c r="D29" s="166">
        <v>0.563558</v>
      </c>
      <c r="E29" s="792">
        <v>0.15268799999999999</v>
      </c>
      <c r="F29" s="166">
        <v>0</v>
      </c>
      <c r="G29" s="166">
        <v>0</v>
      </c>
      <c r="H29" s="166">
        <v>0.20677599999999999</v>
      </c>
      <c r="I29" s="166">
        <v>0</v>
      </c>
      <c r="J29" s="166">
        <v>0</v>
      </c>
      <c r="K29" s="166">
        <v>2.8171999999999999E-2</v>
      </c>
      <c r="L29" s="14" t="s">
        <v>564</v>
      </c>
      <c r="M29" s="166"/>
      <c r="N29" s="166"/>
      <c r="O29" s="166"/>
    </row>
    <row r="30" spans="1:15">
      <c r="A30" s="14" t="s">
        <v>569</v>
      </c>
      <c r="B30" s="14" t="s">
        <v>303</v>
      </c>
      <c r="C30" s="166">
        <v>1.5047E-2</v>
      </c>
      <c r="D30" s="166">
        <v>0.159356</v>
      </c>
      <c r="E30" s="792">
        <v>3.9132E-2</v>
      </c>
      <c r="F30" s="166">
        <v>0.46935500000000002</v>
      </c>
      <c r="G30" s="166">
        <v>0.13981499999999999</v>
      </c>
      <c r="H30" s="166">
        <v>0.17343500000000001</v>
      </c>
      <c r="I30" s="166">
        <v>0</v>
      </c>
      <c r="J30" s="166">
        <v>0</v>
      </c>
      <c r="K30" s="166">
        <v>3.8600000000000001E-3</v>
      </c>
      <c r="L30" s="14" t="s">
        <v>564</v>
      </c>
      <c r="M30" s="166"/>
      <c r="N30" s="166"/>
      <c r="O30" s="166"/>
    </row>
    <row r="31" spans="1:15">
      <c r="A31" s="14" t="s">
        <v>570</v>
      </c>
      <c r="B31" s="14" t="s">
        <v>304</v>
      </c>
      <c r="C31" s="166">
        <v>0</v>
      </c>
      <c r="D31" s="166">
        <v>0</v>
      </c>
      <c r="E31" s="792">
        <v>0</v>
      </c>
      <c r="F31" s="166">
        <v>0</v>
      </c>
      <c r="G31" s="166">
        <v>0</v>
      </c>
      <c r="H31" s="166">
        <v>0</v>
      </c>
      <c r="I31" s="166">
        <v>0</v>
      </c>
      <c r="J31" s="166">
        <v>1</v>
      </c>
      <c r="K31" s="166">
        <v>0</v>
      </c>
      <c r="L31" s="14" t="s">
        <v>281</v>
      </c>
      <c r="M31" s="166"/>
      <c r="N31" s="166"/>
      <c r="O31" s="166"/>
    </row>
    <row r="32" spans="1:15">
      <c r="A32" s="14" t="s">
        <v>571</v>
      </c>
      <c r="B32" s="14" t="s">
        <v>305</v>
      </c>
      <c r="C32" s="166">
        <v>0</v>
      </c>
      <c r="D32" s="166">
        <v>0</v>
      </c>
      <c r="E32" s="792">
        <v>0</v>
      </c>
      <c r="F32" s="166">
        <v>0</v>
      </c>
      <c r="G32" s="166">
        <v>0</v>
      </c>
      <c r="H32" s="166">
        <v>0</v>
      </c>
      <c r="I32" s="166">
        <v>0</v>
      </c>
      <c r="J32" s="166">
        <v>0</v>
      </c>
      <c r="K32" s="166">
        <v>1</v>
      </c>
      <c r="L32" s="14" t="s">
        <v>281</v>
      </c>
      <c r="M32" s="166"/>
      <c r="N32" s="166"/>
      <c r="O32" s="166"/>
    </row>
    <row r="33" spans="1:15">
      <c r="A33" s="14" t="s">
        <v>572</v>
      </c>
      <c r="B33" s="14" t="s">
        <v>307</v>
      </c>
      <c r="C33" s="166">
        <v>1.4031546742817688E-2</v>
      </c>
      <c r="D33" s="166">
        <v>0.22570676046415808</v>
      </c>
      <c r="E33" s="792">
        <v>6.7962520156469891E-2</v>
      </c>
      <c r="F33" s="166">
        <v>0.45858093348148193</v>
      </c>
      <c r="G33" s="166">
        <v>5.6877142655540343E-2</v>
      </c>
      <c r="H33" s="166">
        <v>0.17267747521795795</v>
      </c>
      <c r="I33" s="166">
        <v>4.1636212815739449E-3</v>
      </c>
      <c r="J33" s="166">
        <v>0</v>
      </c>
      <c r="K33" s="166">
        <v>0</v>
      </c>
      <c r="L33" s="793">
        <v>10.119999999999999</v>
      </c>
      <c r="M33" s="166"/>
      <c r="N33" s="166"/>
      <c r="O33" s="166"/>
    </row>
    <row r="34" spans="1:15">
      <c r="A34" s="14" t="s">
        <v>573</v>
      </c>
      <c r="B34" s="14" t="s">
        <v>308</v>
      </c>
      <c r="C34" s="166">
        <v>4.5748709300954572E-2</v>
      </c>
      <c r="D34" s="166">
        <v>0.73310177396044851</v>
      </c>
      <c r="E34" s="792">
        <v>0.22114951673859698</v>
      </c>
      <c r="F34" s="166">
        <v>0</v>
      </c>
      <c r="G34" s="166">
        <v>0</v>
      </c>
      <c r="H34" s="166">
        <v>0</v>
      </c>
      <c r="I34" s="166">
        <v>0</v>
      </c>
      <c r="J34" s="166">
        <v>0</v>
      </c>
      <c r="K34" s="166">
        <v>0</v>
      </c>
      <c r="L34" s="14">
        <v>10.169999999999998</v>
      </c>
      <c r="M34" s="166"/>
      <c r="N34" s="166"/>
      <c r="O34" s="166"/>
    </row>
    <row r="35" spans="1:15">
      <c r="A35" s="14" t="s">
        <v>574</v>
      </c>
      <c r="B35" s="14" t="s">
        <v>309</v>
      </c>
      <c r="C35" s="166">
        <v>4.5776288113909651E-2</v>
      </c>
      <c r="D35" s="166">
        <v>0.73302497076513629</v>
      </c>
      <c r="E35" s="792">
        <v>0.221198741120954</v>
      </c>
      <c r="F35" s="166">
        <v>0</v>
      </c>
      <c r="G35" s="166">
        <v>0</v>
      </c>
      <c r="H35" s="166">
        <v>0</v>
      </c>
      <c r="I35" s="166">
        <v>0</v>
      </c>
      <c r="J35" s="166">
        <v>0</v>
      </c>
      <c r="K35" s="166">
        <v>0</v>
      </c>
      <c r="L35" s="14">
        <v>10.169999999999998</v>
      </c>
      <c r="M35" s="166"/>
      <c r="N35" s="166"/>
      <c r="O35" s="166"/>
    </row>
    <row r="36" spans="1:15">
      <c r="A36" s="14" t="s">
        <v>535</v>
      </c>
      <c r="B36" s="14" t="s">
        <v>296</v>
      </c>
      <c r="C36" s="166">
        <v>2.2925828793843608E-2</v>
      </c>
      <c r="D36" s="166">
        <v>0.28093461768717914</v>
      </c>
      <c r="E36" s="792">
        <v>6.1837011837634272E-2</v>
      </c>
      <c r="F36" s="166">
        <v>0.410159685956279</v>
      </c>
      <c r="G36" s="166">
        <v>5.6677106686580908E-2</v>
      </c>
      <c r="H36" s="166">
        <v>0.14446895977011801</v>
      </c>
      <c r="I36" s="166">
        <v>3.0781262615531542E-3</v>
      </c>
      <c r="J36" s="166">
        <v>0</v>
      </c>
      <c r="K36" s="166">
        <v>1.9918663006811905E-2</v>
      </c>
      <c r="L36" s="14">
        <v>10.139999999999999</v>
      </c>
      <c r="M36" s="166"/>
      <c r="N36" s="166"/>
      <c r="O36" s="166"/>
    </row>
    <row r="37" spans="1:15">
      <c r="A37" s="14" t="s">
        <v>575</v>
      </c>
      <c r="B37" s="14" t="s">
        <v>297</v>
      </c>
      <c r="C37" s="166">
        <v>2.4595826094787387E-2</v>
      </c>
      <c r="D37" s="166">
        <v>0.28242426810339105</v>
      </c>
      <c r="E37" s="792">
        <v>6.9317492857486229E-2</v>
      </c>
      <c r="F37" s="166">
        <v>0.42971073396877407</v>
      </c>
      <c r="G37" s="166">
        <v>6.020201940922576E-2</v>
      </c>
      <c r="H37" s="166">
        <v>0.13101229741629919</v>
      </c>
      <c r="I37" s="166">
        <v>2.6353626076892254E-3</v>
      </c>
      <c r="J37" s="166">
        <v>0</v>
      </c>
      <c r="K37" s="166">
        <v>1.0199954234704708E-4</v>
      </c>
      <c r="L37" s="14">
        <v>10.149999999999999</v>
      </c>
      <c r="M37" s="166"/>
      <c r="N37" s="166"/>
      <c r="O37" s="166"/>
    </row>
    <row r="38" spans="1:15">
      <c r="A38" s="14" t="s">
        <v>493</v>
      </c>
      <c r="B38" s="14" t="s">
        <v>294</v>
      </c>
      <c r="C38" s="166">
        <v>2.0130728023129013E-2</v>
      </c>
      <c r="D38" s="166">
        <v>0.27189850811531152</v>
      </c>
      <c r="E38" s="792">
        <v>6.312076151870169E-2</v>
      </c>
      <c r="F38" s="166">
        <v>0.42749446291636212</v>
      </c>
      <c r="G38" s="166">
        <v>5.0686419213033837E-2</v>
      </c>
      <c r="H38" s="166">
        <v>0.1420767452625819</v>
      </c>
      <c r="I38" s="166">
        <v>2.9269520057530886E-3</v>
      </c>
      <c r="J38" s="166">
        <v>0</v>
      </c>
      <c r="K38" s="166">
        <v>2.1665422945126873E-2</v>
      </c>
      <c r="L38" s="14">
        <v>10.179999999999998</v>
      </c>
      <c r="M38" s="166"/>
      <c r="N38" s="166"/>
      <c r="O38" s="166"/>
    </row>
    <row r="39" spans="1:15">
      <c r="A39" s="14" t="s">
        <v>576</v>
      </c>
      <c r="B39" s="14" t="s">
        <v>310</v>
      </c>
      <c r="C39" s="166">
        <v>2.8050085363229334E-2</v>
      </c>
      <c r="D39" s="166">
        <v>0.27768763605077179</v>
      </c>
      <c r="E39" s="792">
        <v>7.9102717064520101E-2</v>
      </c>
      <c r="F39" s="166">
        <v>0.41610061779737689</v>
      </c>
      <c r="G39" s="166">
        <v>5.1766510530433275E-2</v>
      </c>
      <c r="H39" s="166">
        <v>0.1447262143669456</v>
      </c>
      <c r="I39" s="166">
        <v>2.5662188267229465E-3</v>
      </c>
      <c r="J39" s="166">
        <v>0</v>
      </c>
      <c r="K39" s="166">
        <v>0</v>
      </c>
      <c r="L39" s="14">
        <v>10.169999999999998</v>
      </c>
      <c r="M39" s="166"/>
      <c r="N39" s="166"/>
      <c r="O39" s="166"/>
    </row>
    <row r="67" s="68" customFormat="1"/>
  </sheetData>
  <pageMargins left="1" right="0.25" top="1.25" bottom="0.5" header="0.5" footer="0.25"/>
  <pageSetup scale="70" fitToWidth="5" orientation="portrait" r:id="rId1"/>
  <headerFooter scaleWithDoc="0" alignWithMargins="0">
    <oddHeader>&amp;R&amp;"Times New Roman,Regular"PacifiCorp Docket UE-100749
Exhibit No. ___ (MDF-2)
Page &amp;P of &amp;N
Revised 12/6/10</oddHeader>
  </headerFooter>
</worksheet>
</file>

<file path=xl/worksheets/sheet66.xml><?xml version="1.0" encoding="utf-8"?>
<worksheet xmlns="http://schemas.openxmlformats.org/spreadsheetml/2006/main" xmlns:r="http://schemas.openxmlformats.org/officeDocument/2006/relationships">
  <dimension ref="A1:E67"/>
  <sheetViews>
    <sheetView tabSelected="1" zoomScaleNormal="100" workbookViewId="0">
      <selection activeCell="I6" sqref="I6"/>
    </sheetView>
  </sheetViews>
  <sheetFormatPr defaultColWidth="9.140625" defaultRowHeight="12.75"/>
  <cols>
    <col min="1" max="1" width="9.140625" style="14"/>
    <col min="2" max="2" width="36" style="14" customWidth="1"/>
    <col min="3" max="5" width="9.140625" style="14"/>
    <col min="6" max="6" width="15.140625" style="14" customWidth="1"/>
    <col min="7" max="8" width="9.140625" style="14"/>
    <col min="9" max="9" width="12.5703125" style="14" customWidth="1"/>
    <col min="10" max="16384" width="9.140625" style="14"/>
  </cols>
  <sheetData>
    <row r="1" spans="1:5" ht="15.75">
      <c r="A1" s="1"/>
      <c r="C1" s="1"/>
      <c r="D1" s="1"/>
      <c r="E1" s="1"/>
    </row>
    <row r="2" spans="1:5" ht="15.75">
      <c r="A2" s="1"/>
      <c r="B2" s="1" t="s">
        <v>135</v>
      </c>
      <c r="C2" s="1"/>
      <c r="D2" s="1"/>
      <c r="E2" s="1"/>
    </row>
    <row r="3" spans="1:5" ht="15.75">
      <c r="A3" s="1"/>
      <c r="B3" s="1" t="s">
        <v>902</v>
      </c>
      <c r="C3" s="1"/>
      <c r="D3" s="1"/>
      <c r="E3" s="1"/>
    </row>
    <row r="4" spans="1:5" ht="15.75">
      <c r="A4" s="1"/>
      <c r="B4" s="1"/>
      <c r="C4" s="1"/>
      <c r="D4" s="65"/>
      <c r="E4" s="1"/>
    </row>
    <row r="5" spans="1:5" ht="15.75">
      <c r="A5" s="1"/>
      <c r="B5" s="1" t="s">
        <v>136</v>
      </c>
      <c r="C5" s="1"/>
      <c r="D5" s="1"/>
      <c r="E5" s="1"/>
    </row>
    <row r="7" spans="1:5">
      <c r="B7" s="51"/>
    </row>
    <row r="67" s="68" customFormat="1"/>
  </sheetData>
  <phoneticPr fontId="3" type="noConversion"/>
  <pageMargins left="1" right="0.25" top="1.25" bottom="0.5" header="0.5" footer="0.25"/>
  <pageSetup scale="70" orientation="portrait" r:id="rId1"/>
  <headerFooter scaleWithDoc="0" alignWithMargins="0">
    <oddHeader>&amp;R&amp;"Times New Roman,Regular"PacifiCorp Docket UE-100749
Exhibit No. ___ (MDF-2)
Page &amp;P of &amp;N
Revised 12/6/10</oddHeader>
  </headerFooter>
  <legacyDrawing r:id="rId2"/>
  <oleObjects>
    <oleObject progId="Word.Document.8" shapeId="1026" r:id="rId3"/>
  </oleObjects>
</worksheet>
</file>

<file path=xl/worksheets/sheet7.xml><?xml version="1.0" encoding="utf-8"?>
<worksheet xmlns="http://schemas.openxmlformats.org/spreadsheetml/2006/main" xmlns:r="http://schemas.openxmlformats.org/officeDocument/2006/relationships">
  <sheetPr enableFormatConditionsCalculation="0">
    <tabColor indexed="47"/>
    <pageSetUpPr fitToPage="1"/>
  </sheetPr>
  <dimension ref="A1:D104"/>
  <sheetViews>
    <sheetView topLeftCell="A67" workbookViewId="0">
      <selection activeCell="D9" sqref="D9"/>
    </sheetView>
  </sheetViews>
  <sheetFormatPr defaultColWidth="9.140625" defaultRowHeight="12.75"/>
  <cols>
    <col min="1" max="1" width="3.28515625" style="14" customWidth="1"/>
    <col min="2" max="2" width="33" style="14" customWidth="1"/>
    <col min="3" max="3" width="5.5703125" style="14" customWidth="1"/>
    <col min="4" max="4" width="16.5703125" style="14" customWidth="1"/>
    <col min="5" max="16384" width="9.140625" style="14"/>
  </cols>
  <sheetData>
    <row r="1" spans="1:4" ht="18.75">
      <c r="A1" s="1"/>
      <c r="B1" s="1594" t="s">
        <v>140</v>
      </c>
      <c r="C1" s="1594"/>
      <c r="D1" s="1594"/>
    </row>
    <row r="2" spans="1:4" ht="18.75">
      <c r="A2" s="1"/>
      <c r="B2" s="1594" t="s">
        <v>141</v>
      </c>
      <c r="C2" s="1594"/>
      <c r="D2" s="1594"/>
    </row>
    <row r="3" spans="1:4" ht="18.75">
      <c r="A3" s="1"/>
      <c r="B3" s="73"/>
      <c r="C3" s="73"/>
      <c r="D3" s="73"/>
    </row>
    <row r="4" spans="1:4" ht="15.75">
      <c r="A4" s="1"/>
      <c r="B4" s="2" t="s">
        <v>161</v>
      </c>
      <c r="C4" s="74" t="s">
        <v>122</v>
      </c>
      <c r="D4" s="74" t="s">
        <v>185</v>
      </c>
    </row>
    <row r="5" spans="1:4" ht="15.75">
      <c r="A5" s="1"/>
      <c r="B5" s="3"/>
      <c r="C5" s="7" t="s">
        <v>127</v>
      </c>
      <c r="D5" s="74" t="s">
        <v>220</v>
      </c>
    </row>
    <row r="6" spans="1:4" ht="15.75">
      <c r="A6" s="1"/>
      <c r="B6" s="4"/>
      <c r="C6" s="5"/>
      <c r="D6" s="5"/>
    </row>
    <row r="7" spans="1:4" ht="15.75">
      <c r="A7" s="1">
        <v>1</v>
      </c>
      <c r="B7" s="15" t="s">
        <v>149</v>
      </c>
      <c r="C7" s="7"/>
      <c r="D7" s="59">
        <f>+'staff v company'!E8</f>
        <v>751399888.18000007</v>
      </c>
    </row>
    <row r="8" spans="1:4" ht="15.75">
      <c r="A8" s="1">
        <v>2</v>
      </c>
      <c r="B8" s="7" t="s">
        <v>223</v>
      </c>
      <c r="C8" s="7"/>
      <c r="D8" s="57"/>
    </row>
    <row r="9" spans="1:4" ht="15.75">
      <c r="A9" s="1">
        <v>3</v>
      </c>
      <c r="B9" s="6" t="str">
        <f>+'staff v company'!B11</f>
        <v>Temperature Normalization</v>
      </c>
      <c r="C9" s="6">
        <f>+'staff v company'!C11</f>
        <v>3.01</v>
      </c>
      <c r="D9" s="58">
        <f>+'staff v company'!E11</f>
        <v>0</v>
      </c>
    </row>
    <row r="10" spans="1:4" ht="15.75">
      <c r="A10" s="1">
        <v>4</v>
      </c>
      <c r="B10" s="6" t="str">
        <f>+'staff v company'!B12</f>
        <v>Revenue Normalizing</v>
      </c>
      <c r="C10" s="6">
        <f>+'staff v company'!C12</f>
        <v>3.02</v>
      </c>
      <c r="D10" s="58">
        <f>+'staff v company'!E12</f>
        <v>2751332</v>
      </c>
    </row>
    <row r="11" spans="1:4" ht="15.75">
      <c r="A11" s="1">
        <v>5</v>
      </c>
      <c r="B11" s="6" t="str">
        <f>+'staff v company'!B13</f>
        <v>Effective Price Change</v>
      </c>
      <c r="C11" s="6">
        <f>+'staff v company'!C13</f>
        <v>3.03</v>
      </c>
      <c r="D11" s="58">
        <f>+'staff v company'!E13</f>
        <v>0</v>
      </c>
    </row>
    <row r="12" spans="1:4" ht="15.75">
      <c r="A12" s="1">
        <v>6</v>
      </c>
      <c r="B12" s="6" t="str">
        <f>+'staff v company'!B14</f>
        <v>SO2 Emission Allowances</v>
      </c>
      <c r="C12" s="6">
        <f>+'staff v company'!C14</f>
        <v>3.04</v>
      </c>
      <c r="D12" s="58">
        <f>+'staff v company'!E14</f>
        <v>-2617532.9137672065</v>
      </c>
    </row>
    <row r="13" spans="1:4" ht="15.75">
      <c r="A13" s="1">
        <v>7</v>
      </c>
      <c r="B13" s="6" t="e">
        <f>+'staff v company'!#REF!</f>
        <v>#REF!</v>
      </c>
      <c r="C13" s="6" t="e">
        <f>+'staff v company'!#REF!</f>
        <v>#REF!</v>
      </c>
      <c r="D13" s="58" t="e">
        <f>+'staff v company'!#REF!</f>
        <v>#REF!</v>
      </c>
    </row>
    <row r="14" spans="1:4" ht="15.75">
      <c r="A14" s="1">
        <v>8</v>
      </c>
      <c r="B14" s="6" t="str">
        <f>+'staff v company'!B16</f>
        <v>Wheeling Revenue</v>
      </c>
      <c r="C14" s="6">
        <f>+'staff v company'!C16</f>
        <v>3.06</v>
      </c>
      <c r="D14" s="58">
        <f>+'staff v company'!E16</f>
        <v>0</v>
      </c>
    </row>
    <row r="15" spans="1:4" ht="15.75">
      <c r="A15" s="1">
        <v>9</v>
      </c>
      <c r="B15" s="6" t="str">
        <f>+'staff v company'!B15</f>
        <v>Green Tag Revenue</v>
      </c>
      <c r="C15" s="6">
        <f>+'staff v company'!C15</f>
        <v>3.05</v>
      </c>
      <c r="D15" s="58">
        <f>+'staff v company'!E15</f>
        <v>0</v>
      </c>
    </row>
    <row r="16" spans="1:4" ht="15.75">
      <c r="A16" s="1">
        <v>10</v>
      </c>
      <c r="B16" s="6" t="e">
        <f>+'staff v company'!#REF!</f>
        <v>#REF!</v>
      </c>
      <c r="C16" s="6" t="e">
        <f>+'staff v company'!#REF!</f>
        <v>#REF!</v>
      </c>
      <c r="D16" s="58" t="e">
        <f>+'staff v company'!#REF!</f>
        <v>#REF!</v>
      </c>
    </row>
    <row r="17" spans="1:4" ht="15.75">
      <c r="A17" s="1">
        <v>11</v>
      </c>
      <c r="B17" s="6" t="e">
        <f>+'staff v company'!#REF!</f>
        <v>#REF!</v>
      </c>
      <c r="C17" s="6" t="e">
        <f>+'staff v company'!#REF!</f>
        <v>#REF!</v>
      </c>
      <c r="D17" s="58" t="e">
        <f>+'staff v company'!#REF!</f>
        <v>#REF!</v>
      </c>
    </row>
    <row r="18" spans="1:4" ht="15.75">
      <c r="A18" s="1">
        <v>12</v>
      </c>
      <c r="B18" s="6" t="e">
        <f>+'staff v company'!#REF!</f>
        <v>#REF!</v>
      </c>
      <c r="C18" s="6" t="e">
        <f>+'staff v company'!#REF!</f>
        <v>#REF!</v>
      </c>
      <c r="D18" s="58" t="e">
        <f>+'staff v company'!#REF!</f>
        <v>#REF!</v>
      </c>
    </row>
    <row r="19" spans="1:4" ht="15.75">
      <c r="A19" s="1">
        <v>13</v>
      </c>
      <c r="B19" s="6">
        <f>+'staff v company'!B18</f>
        <v>0</v>
      </c>
      <c r="C19" s="6">
        <f>+'staff v company'!C18</f>
        <v>0</v>
      </c>
      <c r="D19" s="58">
        <f>+'staff v company'!E18</f>
        <v>0</v>
      </c>
    </row>
    <row r="20" spans="1:4" ht="15.75">
      <c r="A20" s="1">
        <v>14</v>
      </c>
      <c r="B20" s="6" t="str">
        <f>+'staff v company'!B19</f>
        <v>O &amp; M</v>
      </c>
      <c r="C20" s="6">
        <f>+'staff v company'!C19</f>
        <v>0</v>
      </c>
      <c r="D20" s="58">
        <f>+'staff v company'!E19</f>
        <v>0</v>
      </c>
    </row>
    <row r="21" spans="1:4" ht="15.75">
      <c r="A21" s="1">
        <v>15</v>
      </c>
      <c r="B21" s="6" t="str">
        <f>+'staff v company'!B20</f>
        <v>Miscellaneous General Expense</v>
      </c>
      <c r="C21" s="6">
        <f>+'staff v company'!C20</f>
        <v>4.01</v>
      </c>
      <c r="D21" s="58">
        <f>+'staff v company'!E20</f>
        <v>0</v>
      </c>
    </row>
    <row r="22" spans="1:4" ht="15.75">
      <c r="A22" s="1">
        <v>16</v>
      </c>
      <c r="B22" s="6" t="str">
        <f>+'staff v company'!B21</f>
        <v>General Wage Increase Annualization</v>
      </c>
      <c r="C22" s="6">
        <f>+'staff v company'!C21</f>
        <v>4.0199999999999996</v>
      </c>
      <c r="D22" s="58">
        <f>+'staff v company'!E21</f>
        <v>0</v>
      </c>
    </row>
    <row r="23" spans="1:4" ht="15.75">
      <c r="A23" s="1">
        <v>17</v>
      </c>
      <c r="B23" s="6" t="str">
        <f>+'staff v company'!B22</f>
        <v>General Wage Increase - Pro Forma</v>
      </c>
      <c r="C23" s="6">
        <f>+'staff v company'!C22</f>
        <v>4.03</v>
      </c>
      <c r="D23" s="58">
        <f>+'staff v company'!E22</f>
        <v>0</v>
      </c>
    </row>
    <row r="24" spans="1:4" ht="15.75">
      <c r="A24" s="1">
        <v>18</v>
      </c>
      <c r="B24" s="6" t="str">
        <f>+'staff v company'!B23</f>
        <v>Pension Curtailment</v>
      </c>
      <c r="C24" s="6">
        <f>+'staff v company'!C23</f>
        <v>4.04</v>
      </c>
      <c r="D24" s="58">
        <f>+'staff v company'!E23</f>
        <v>0</v>
      </c>
    </row>
    <row r="25" spans="1:4" ht="15.75">
      <c r="A25" s="1">
        <v>19</v>
      </c>
      <c r="B25" s="6" t="str">
        <f>+'staff v company'!B24</f>
        <v>Affiliate Management Fee</v>
      </c>
      <c r="C25" s="6">
        <f>+'staff v company'!C24</f>
        <v>4.05</v>
      </c>
      <c r="D25" s="58">
        <f>+'staff v company'!E24</f>
        <v>0</v>
      </c>
    </row>
    <row r="26" spans="1:4" ht="15.75">
      <c r="A26" s="1">
        <v>20</v>
      </c>
      <c r="B26" s="6" t="str">
        <f>+'staff v company'!B25</f>
        <v>DSM Removal Adjustment</v>
      </c>
      <c r="C26" s="6">
        <f>+'staff v company'!C25</f>
        <v>4.0599999999999996</v>
      </c>
      <c r="D26" s="58">
        <f>+'staff v company'!E25</f>
        <v>472405.88223046891</v>
      </c>
    </row>
    <row r="27" spans="1:4" ht="15.75">
      <c r="A27" s="1">
        <v>21</v>
      </c>
      <c r="B27" s="6" t="e">
        <f>+'staff v company'!#REF!</f>
        <v>#REF!</v>
      </c>
      <c r="C27" s="6">
        <f>+'staff v company'!C26</f>
        <v>4.07</v>
      </c>
      <c r="D27" s="58">
        <f>+'staff v company'!E26</f>
        <v>0</v>
      </c>
    </row>
    <row r="28" spans="1:4" ht="15.75">
      <c r="A28" s="1">
        <v>22</v>
      </c>
      <c r="B28" s="6" t="str">
        <f>+'staff v company'!B26</f>
        <v>Remove Non-Recurring Entries</v>
      </c>
      <c r="C28" s="6">
        <f>+'staff v company'!C27</f>
        <v>4.08</v>
      </c>
      <c r="D28" s="58">
        <f>+'staff v company'!E27</f>
        <v>-306376.37043471489</v>
      </c>
    </row>
    <row r="29" spans="1:4" ht="15.75">
      <c r="A29" s="1">
        <v>23</v>
      </c>
      <c r="B29" s="6" t="e">
        <f>+'staff v company'!#REF!</f>
        <v>#REF!</v>
      </c>
      <c r="C29" s="6" t="e">
        <f>+'staff v company'!#REF!</f>
        <v>#REF!</v>
      </c>
      <c r="D29" s="58" t="e">
        <f>+'staff v company'!#REF!</f>
        <v>#REF!</v>
      </c>
    </row>
    <row r="30" spans="1:4" ht="15.75">
      <c r="A30" s="1">
        <v>24</v>
      </c>
      <c r="B30" s="6" t="e">
        <f>+'staff v company'!#REF!</f>
        <v>#REF!</v>
      </c>
      <c r="C30" s="6" t="e">
        <f>+'staff v company'!#REF!</f>
        <v>#REF!</v>
      </c>
      <c r="D30" s="58" t="e">
        <f>+'staff v company'!#REF!</f>
        <v>#REF!</v>
      </c>
    </row>
    <row r="31" spans="1:4" ht="15.75">
      <c r="A31" s="1">
        <v>25</v>
      </c>
      <c r="B31" s="6" t="e">
        <f>+'staff v company'!#REF!</f>
        <v>#REF!</v>
      </c>
      <c r="C31" s="6" t="e">
        <f>+'staff v company'!#REF!</f>
        <v>#REF!</v>
      </c>
      <c r="D31" s="58" t="e">
        <f>+'staff v company'!#REF!</f>
        <v>#REF!</v>
      </c>
    </row>
    <row r="32" spans="1:4" ht="15.75">
      <c r="A32" s="1">
        <v>26</v>
      </c>
      <c r="B32" s="6" t="e">
        <f>+'staff v company'!#REF!</f>
        <v>#REF!</v>
      </c>
      <c r="C32" s="6" t="e">
        <f>+'staff v company'!#REF!</f>
        <v>#REF!</v>
      </c>
      <c r="D32" s="58" t="e">
        <f>+'staff v company'!#REF!</f>
        <v>#REF!</v>
      </c>
    </row>
    <row r="33" spans="1:4" ht="15.75">
      <c r="A33" s="1">
        <v>27</v>
      </c>
      <c r="B33" s="6" t="e">
        <f>+'staff v company'!#REF!</f>
        <v>#REF!</v>
      </c>
      <c r="C33" s="6" t="e">
        <f>+'staff v company'!#REF!</f>
        <v>#REF!</v>
      </c>
      <c r="D33" s="58" t="e">
        <f>+'staff v company'!#REF!</f>
        <v>#REF!</v>
      </c>
    </row>
    <row r="34" spans="1:4" ht="15.75">
      <c r="A34" s="1">
        <v>28</v>
      </c>
      <c r="B34" s="6" t="e">
        <f>+'staff v company'!#REF!</f>
        <v>#REF!</v>
      </c>
      <c r="C34" s="6" t="e">
        <f>+'staff v company'!#REF!</f>
        <v>#REF!</v>
      </c>
      <c r="D34" s="58" t="e">
        <f>+'staff v company'!#REF!</f>
        <v>#REF!</v>
      </c>
    </row>
    <row r="35" spans="1:4" ht="15.75">
      <c r="A35" s="1">
        <v>29</v>
      </c>
      <c r="B35" s="6" t="e">
        <f>+'staff v company'!#REF!</f>
        <v>#REF!</v>
      </c>
      <c r="C35" s="6" t="e">
        <f>+'staff v company'!#REF!</f>
        <v>#REF!</v>
      </c>
      <c r="D35" s="58" t="e">
        <f>+'staff v company'!#REF!</f>
        <v>#REF!</v>
      </c>
    </row>
    <row r="36" spans="1:4" ht="15.75">
      <c r="A36" s="1">
        <v>30</v>
      </c>
      <c r="B36" s="6" t="e">
        <f>+'staff v company'!#REF!</f>
        <v>#REF!</v>
      </c>
      <c r="C36" s="6" t="e">
        <f>+'staff v company'!#REF!</f>
        <v>#REF!</v>
      </c>
      <c r="D36" s="58" t="e">
        <f>+'staff v company'!#REF!</f>
        <v>#REF!</v>
      </c>
    </row>
    <row r="37" spans="1:4" ht="15.75">
      <c r="A37" s="1">
        <v>31</v>
      </c>
      <c r="B37" s="6" t="e">
        <f>+'staff v company'!#REF!</f>
        <v>#REF!</v>
      </c>
      <c r="C37" s="6" t="e">
        <f>+'staff v company'!#REF!</f>
        <v>#REF!</v>
      </c>
      <c r="D37" s="58" t="e">
        <f>+'staff v company'!#REF!</f>
        <v>#REF!</v>
      </c>
    </row>
    <row r="38" spans="1:4" ht="15.75">
      <c r="A38" s="1">
        <v>32</v>
      </c>
      <c r="B38" s="6">
        <f>+'staff v company'!B28</f>
        <v>0</v>
      </c>
      <c r="C38" s="6">
        <f>+'staff v company'!C28</f>
        <v>0</v>
      </c>
      <c r="D38" s="58">
        <f>+'staff v company'!E28</f>
        <v>0</v>
      </c>
    </row>
    <row r="39" spans="1:4" ht="15.75">
      <c r="A39" s="1">
        <v>33</v>
      </c>
      <c r="B39" s="6" t="str">
        <f>+'staff v company'!B29</f>
        <v>POWER COSTS</v>
      </c>
      <c r="C39" s="6">
        <f>+'staff v company'!C29</f>
        <v>0</v>
      </c>
      <c r="D39" s="58">
        <f>+'staff v company'!E29</f>
        <v>0</v>
      </c>
    </row>
    <row r="40" spans="1:4" ht="15.75">
      <c r="A40" s="1">
        <v>34</v>
      </c>
      <c r="B40" s="6" t="str">
        <f>+'staff v company'!B30</f>
        <v>Net Power Costs Restating</v>
      </c>
      <c r="C40" s="6">
        <f>+'staff v company'!C30</f>
        <v>5.0999999999999996</v>
      </c>
      <c r="D40" s="58">
        <f>+'staff v company'!E30</f>
        <v>0</v>
      </c>
    </row>
    <row r="41" spans="1:4" ht="15.75">
      <c r="A41" s="1">
        <v>35</v>
      </c>
      <c r="B41" s="6" t="str">
        <f>+'staff v company'!B31</f>
        <v>Net Power Costs Pro Forma</v>
      </c>
      <c r="C41" s="6">
        <f>+'staff v company'!C31</f>
        <v>5.2</v>
      </c>
      <c r="D41" s="58">
        <f>+'staff v company'!E31</f>
        <v>0</v>
      </c>
    </row>
    <row r="42" spans="1:4" ht="15.75">
      <c r="A42" s="1">
        <v>36</v>
      </c>
      <c r="B42" s="6" t="str">
        <f>+'staff v company'!B32</f>
        <v>Electric Lake Settlement</v>
      </c>
      <c r="C42" s="6">
        <f>+'staff v company'!C32</f>
        <v>5.3</v>
      </c>
      <c r="D42" s="58">
        <f>+'staff v company'!E32</f>
        <v>-212582.87396787116</v>
      </c>
    </row>
    <row r="43" spans="1:4" ht="15.75">
      <c r="A43" s="1">
        <v>37</v>
      </c>
      <c r="B43" s="6" t="str">
        <f>+'staff v company'!B33</f>
        <v>BPA Residential Exchange</v>
      </c>
      <c r="C43" s="6">
        <f>+'staff v company'!C33</f>
        <v>5.4</v>
      </c>
      <c r="D43" s="58">
        <f>+'staff v company'!E33</f>
        <v>0</v>
      </c>
    </row>
    <row r="44" spans="1:4" ht="15.75">
      <c r="A44" s="1">
        <v>38</v>
      </c>
      <c r="B44" s="6">
        <f>+'staff v company'!B36</f>
        <v>0</v>
      </c>
      <c r="C44" s="6">
        <f>+'staff v company'!C36</f>
        <v>0</v>
      </c>
      <c r="D44" s="58">
        <f>+'staff v company'!E36</f>
        <v>0</v>
      </c>
    </row>
    <row r="45" spans="1:4" ht="15.75">
      <c r="A45" s="1">
        <v>39</v>
      </c>
      <c r="B45" s="6" t="str">
        <f>+'staff v company'!B37</f>
        <v>DEPRECIATION/AMORTIZATION</v>
      </c>
      <c r="C45" s="6">
        <f>+'staff v company'!C37</f>
        <v>0</v>
      </c>
      <c r="D45" s="58">
        <f>+'staff v company'!E37</f>
        <v>0</v>
      </c>
    </row>
    <row r="46" spans="1:4" ht="15.75">
      <c r="A46" s="1">
        <v>40</v>
      </c>
      <c r="B46" s="6" t="str">
        <f>+'staff v company'!B38</f>
        <v>Hydro Decommissioning</v>
      </c>
      <c r="C46" s="6">
        <f>+'staff v company'!C38</f>
        <v>6.01</v>
      </c>
      <c r="D46" s="58">
        <f>+'staff v company'!E38</f>
        <v>-264083.87465224485</v>
      </c>
    </row>
    <row r="47" spans="1:4" ht="15.75">
      <c r="A47" s="1">
        <v>41</v>
      </c>
      <c r="B47" s="6" t="e">
        <f>+'staff v company'!#REF!</f>
        <v>#REF!</v>
      </c>
      <c r="C47" s="6" t="e">
        <f>+'staff v company'!#REF!</f>
        <v>#REF!</v>
      </c>
      <c r="D47" s="58" t="e">
        <f>+'staff v company'!#REF!</f>
        <v>#REF!</v>
      </c>
    </row>
    <row r="48" spans="1:4" ht="15.75">
      <c r="A48" s="1">
        <v>42</v>
      </c>
      <c r="B48" s="6">
        <f>+'staff v company'!B39</f>
        <v>0</v>
      </c>
      <c r="C48" s="6">
        <f>+'staff v company'!C39</f>
        <v>0</v>
      </c>
      <c r="D48" s="58">
        <f>+'staff v company'!E39</f>
        <v>0</v>
      </c>
    </row>
    <row r="49" spans="1:4" ht="15.75">
      <c r="A49" s="1">
        <v>43</v>
      </c>
      <c r="B49" s="6" t="str">
        <f>+'staff v company'!B40</f>
        <v>TAX ADJUSTMENTS</v>
      </c>
      <c r="C49" s="6">
        <f>+'staff v company'!C40</f>
        <v>0</v>
      </c>
      <c r="D49" s="58">
        <f>+'staff v company'!E40</f>
        <v>0</v>
      </c>
    </row>
    <row r="50" spans="1:4" ht="15.75">
      <c r="A50" s="1">
        <v>44</v>
      </c>
      <c r="B50" s="6" t="str">
        <f>+'staff v company'!B41</f>
        <v>Interest True Up</v>
      </c>
      <c r="C50" s="6">
        <f>+'staff v company'!C41</f>
        <v>7.1</v>
      </c>
      <c r="D50" s="58">
        <f>+'staff v company'!E41</f>
        <v>0</v>
      </c>
    </row>
    <row r="51" spans="1:4" ht="15.75">
      <c r="A51" s="1">
        <v>45</v>
      </c>
      <c r="B51" s="6" t="str">
        <f>+'staff v company'!B42</f>
        <v>Accum DIT Factor Correction</v>
      </c>
      <c r="C51" s="6">
        <f>+'staff v company'!C42</f>
        <v>7.2</v>
      </c>
      <c r="D51" s="58">
        <f>+'staff v company'!E42</f>
        <v>-5199034.8288940592</v>
      </c>
    </row>
    <row r="52" spans="1:4" ht="15.75">
      <c r="A52" s="1">
        <v>46</v>
      </c>
      <c r="B52" s="6" t="str">
        <f>+'staff v company'!B43</f>
        <v>Renewable Energy Tax Credit</v>
      </c>
      <c r="C52" s="6">
        <f>+'staff v company'!C43</f>
        <v>7.3</v>
      </c>
      <c r="D52" s="58">
        <f>+'staff v company'!E43</f>
        <v>0</v>
      </c>
    </row>
    <row r="53" spans="1:4" ht="15.75">
      <c r="A53" s="1">
        <v>47</v>
      </c>
      <c r="B53" s="6" t="str">
        <f>+'staff v company'!B44</f>
        <v>Malin Midpoint Adjustment</v>
      </c>
      <c r="C53" s="6">
        <f>+'staff v company'!C44</f>
        <v>7.4</v>
      </c>
      <c r="D53" s="58">
        <f>+'staff v company'!E44</f>
        <v>-510417.13577641395</v>
      </c>
    </row>
    <row r="54" spans="1:4" ht="15.75">
      <c r="A54" s="1">
        <v>48</v>
      </c>
      <c r="B54" s="6" t="str">
        <f>+'staff v company'!B45</f>
        <v>WA - FAS 109 Flow-Through</v>
      </c>
      <c r="C54" s="6">
        <f>+'staff v company'!C45</f>
        <v>7.5</v>
      </c>
      <c r="D54" s="58">
        <f>+'staff v company'!E45</f>
        <v>0</v>
      </c>
    </row>
    <row r="55" spans="1:4" ht="15.75">
      <c r="A55" s="1">
        <v>49</v>
      </c>
      <c r="B55" s="6" t="str">
        <f>+'staff v company'!B46</f>
        <v>AFUDC - Equity</v>
      </c>
      <c r="C55" s="6">
        <f>+'staff v company'!C46</f>
        <v>7.6</v>
      </c>
      <c r="D55" s="58">
        <f>+'staff v company'!E46</f>
        <v>0</v>
      </c>
    </row>
    <row r="56" spans="1:4" ht="15.75">
      <c r="A56" s="1">
        <v>50</v>
      </c>
      <c r="B56" s="6" t="e">
        <f>+'staff v company'!#REF!</f>
        <v>#REF!</v>
      </c>
      <c r="C56" s="6">
        <f>+'staff v company'!C47</f>
        <v>7.7</v>
      </c>
      <c r="D56" s="58">
        <f>+'staff v company'!E47</f>
        <v>0</v>
      </c>
    </row>
    <row r="57" spans="1:4" ht="15.75">
      <c r="A57" s="1">
        <v>51</v>
      </c>
      <c r="B57" s="6" t="str">
        <f>+'staff v company'!B48</f>
        <v>Remove Deferred State Tax Expense</v>
      </c>
      <c r="C57" s="6">
        <f>+'staff v company'!C48</f>
        <v>7.8</v>
      </c>
      <c r="D57" s="58">
        <f>+'staff v company'!E48</f>
        <v>1099614</v>
      </c>
    </row>
    <row r="58" spans="1:4" ht="15.75">
      <c r="A58" s="1">
        <v>52</v>
      </c>
      <c r="B58" s="6" t="str">
        <f>+'staff v company'!B49</f>
        <v>Current Year DIT Normalization</v>
      </c>
      <c r="C58" s="6">
        <f>+'staff v company'!C49</f>
        <v>7.9</v>
      </c>
      <c r="D58" s="58">
        <f>+'staff v company'!E49</f>
        <v>-5401575.4000000004</v>
      </c>
    </row>
    <row r="59" spans="1:4" ht="15.75">
      <c r="A59" s="1">
        <v>53</v>
      </c>
      <c r="B59" s="6" t="str">
        <f>+'staff v company'!B47</f>
        <v>Public Utility Tax Adj.</v>
      </c>
      <c r="C59" s="6" t="str">
        <f>+'staff v company'!C50</f>
        <v>7.10</v>
      </c>
      <c r="D59" s="58">
        <f>+'staff v company'!E50</f>
        <v>0</v>
      </c>
    </row>
    <row r="60" spans="1:4" ht="15.75">
      <c r="A60" s="1">
        <v>54</v>
      </c>
      <c r="B60" s="6" t="str">
        <f>+'staff v company'!B51</f>
        <v>Avg Balance for Accum DIT - Property</v>
      </c>
      <c r="C60" s="6">
        <f>+'staff v company'!C51</f>
        <v>7.11</v>
      </c>
      <c r="D60" s="58">
        <f>+'staff v company'!E51</f>
        <v>-9873199.076123938</v>
      </c>
    </row>
    <row r="61" spans="1:4" ht="15.75">
      <c r="A61" s="1">
        <v>55</v>
      </c>
      <c r="B61" s="6" t="str">
        <f>+'staff v company'!B52</f>
        <v>WA Low Income Tax Credit</v>
      </c>
      <c r="C61" s="6">
        <f>+'staff v company'!C52</f>
        <v>7.12</v>
      </c>
      <c r="D61" s="58">
        <f>+'staff v company'!E52</f>
        <v>0</v>
      </c>
    </row>
    <row r="62" spans="1:4" ht="15.75">
      <c r="A62" s="1">
        <v>56</v>
      </c>
      <c r="B62" s="6" t="e">
        <f>+'staff v company'!#REF!</f>
        <v>#REF!</v>
      </c>
      <c r="C62" s="6" t="e">
        <f>+'staff v company'!#REF!</f>
        <v>#REF!</v>
      </c>
      <c r="D62" s="58" t="e">
        <f>+'staff v company'!#REF!</f>
        <v>#REF!</v>
      </c>
    </row>
    <row r="63" spans="1:4" ht="15.75">
      <c r="A63" s="1">
        <v>57</v>
      </c>
      <c r="B63" s="6">
        <f>+'staff v company'!B53</f>
        <v>0</v>
      </c>
      <c r="C63" s="6">
        <f>+'staff v company'!C53</f>
        <v>0</v>
      </c>
      <c r="D63" s="58">
        <f>+'staff v company'!E53</f>
        <v>0</v>
      </c>
    </row>
    <row r="64" spans="1:4" ht="15.75">
      <c r="A64" s="1">
        <v>58</v>
      </c>
      <c r="B64" s="6" t="str">
        <f>+'staff v company'!B54</f>
        <v>RATE BASE</v>
      </c>
      <c r="C64" s="6">
        <f>+'staff v company'!C54</f>
        <v>0</v>
      </c>
      <c r="D64" s="58">
        <f>+'staff v company'!E54</f>
        <v>0</v>
      </c>
    </row>
    <row r="65" spans="1:4" ht="15.75">
      <c r="A65" s="1">
        <v>59</v>
      </c>
      <c r="B65" s="6" t="str">
        <f>+'staff v company'!B55</f>
        <v>Cash Working Capital</v>
      </c>
      <c r="C65" s="6">
        <f>+'staff v company'!C55</f>
        <v>8.1</v>
      </c>
      <c r="D65" s="58">
        <f>+'staff v company'!E55</f>
        <v>0</v>
      </c>
    </row>
    <row r="66" spans="1:4" ht="15.75">
      <c r="A66" s="1">
        <v>60</v>
      </c>
      <c r="B66" s="6" t="str">
        <f>+'staff v company'!B56</f>
        <v>Bridger Mine Rate Base Adjustment</v>
      </c>
      <c r="C66" s="6">
        <f>+'staff v company'!C56</f>
        <v>8.1999999999999993</v>
      </c>
      <c r="D66" s="58">
        <f>+'staff v company'!E56</f>
        <v>30678372.023505226</v>
      </c>
    </row>
    <row r="67" spans="1:4" ht="15.75">
      <c r="A67" s="1">
        <v>61</v>
      </c>
      <c r="B67" s="6" t="str">
        <f>+'staff v company'!B57</f>
        <v>Environmental Remediation</v>
      </c>
      <c r="C67" s="6">
        <f>+'staff v company'!C57</f>
        <v>8.3000000000000007</v>
      </c>
      <c r="D67" s="58">
        <f>+'staff v company'!E57</f>
        <v>261508.8034731535</v>
      </c>
    </row>
    <row r="68" spans="1:4" ht="15.75">
      <c r="A68" s="1">
        <v>62</v>
      </c>
      <c r="B68" s="6" t="str">
        <f>+'staff v company'!B58</f>
        <v>Customer Advances for Construction</v>
      </c>
      <c r="C68" s="6">
        <f>+'staff v company'!C58</f>
        <v>8.4</v>
      </c>
      <c r="D68" s="58">
        <f>+'staff v company'!E58</f>
        <v>23142.536575635779</v>
      </c>
    </row>
    <row r="69" spans="1:4" ht="15.75">
      <c r="A69" s="1">
        <v>63</v>
      </c>
      <c r="B69" s="6" t="e">
        <f>+'staff v company'!#REF!</f>
        <v>#REF!</v>
      </c>
      <c r="C69" s="6">
        <f>+'staff v company'!C59</f>
        <v>8.5</v>
      </c>
      <c r="D69" s="58">
        <f>+'staff v company'!E59</f>
        <v>-7864274.849367138</v>
      </c>
    </row>
    <row r="70" spans="1:4" ht="15.75">
      <c r="A70" s="1">
        <v>64</v>
      </c>
      <c r="B70" s="6" t="str">
        <f>+'staff v company'!B59</f>
        <v>Miscellaneous Rate Base Adj. (cont.)</v>
      </c>
      <c r="C70" s="6" t="str">
        <f>+'staff v company'!C60</f>
        <v>8.5.1</v>
      </c>
      <c r="D70" s="58">
        <f>+'staff v company'!E60</f>
        <v>1697439.8920278733</v>
      </c>
    </row>
    <row r="71" spans="1:4" ht="15.75">
      <c r="A71" s="1">
        <v>65</v>
      </c>
      <c r="B71" s="6" t="str">
        <f>+'staff v company'!B61</f>
        <v>Removal of Colstrip #4 AFUDC</v>
      </c>
      <c r="C71" s="6">
        <f>+'staff v company'!C61</f>
        <v>8.6</v>
      </c>
      <c r="D71" s="58">
        <f>+'staff v company'!E61</f>
        <v>-441006.12659999984</v>
      </c>
    </row>
    <row r="72" spans="1:4" ht="15.75">
      <c r="A72" s="1">
        <v>66</v>
      </c>
      <c r="B72" s="6" t="str">
        <f>+'staff v company'!B62</f>
        <v>Powerdale Hydro Removal</v>
      </c>
      <c r="C72" s="6">
        <f>+'staff v company'!C62</f>
        <v>8.6999999999999993</v>
      </c>
      <c r="D72" s="58">
        <f>+'staff v company'!E62</f>
        <v>462825.31984121841</v>
      </c>
    </row>
    <row r="73" spans="1:4" ht="15.75">
      <c r="A73" s="1">
        <v>67</v>
      </c>
      <c r="B73" s="6" t="str">
        <f>+'staff v company'!B63</f>
        <v>Trojan Unrecovered Plant Adjustment</v>
      </c>
      <c r="C73" s="6">
        <f>+'staff v company'!C63</f>
        <v>8.8000000000000007</v>
      </c>
      <c r="D73" s="58">
        <f>+'staff v company'!E63</f>
        <v>748257.67764485441</v>
      </c>
    </row>
    <row r="74" spans="1:4" ht="15.75">
      <c r="A74" s="1">
        <v>68</v>
      </c>
      <c r="B74" s="6" t="str">
        <f>+'staff v company'!B64</f>
        <v>Customer Service Deposits</v>
      </c>
      <c r="C74" s="6">
        <f>+'staff v company'!C64</f>
        <v>8.9</v>
      </c>
      <c r="D74" s="58">
        <f>+'staff v company'!E64</f>
        <v>-2980495.6783333328</v>
      </c>
    </row>
    <row r="75" spans="1:4" ht="15.75">
      <c r="A75" s="1">
        <v>69</v>
      </c>
      <c r="B75" s="6" t="str">
        <f>+'staff v company'!B65</f>
        <v>Chehalis Regulatory Asset - WA</v>
      </c>
      <c r="C75" s="6" t="str">
        <f>+'staff v company'!C65</f>
        <v>8.10</v>
      </c>
      <c r="D75" s="58">
        <f>+'staff v company'!E65</f>
        <v>9488085</v>
      </c>
    </row>
    <row r="76" spans="1:4" ht="15.75">
      <c r="A76" s="1">
        <v>70</v>
      </c>
      <c r="B76" s="6" t="e">
        <f>+'staff v company'!#REF!</f>
        <v>#REF!</v>
      </c>
      <c r="C76" s="6" t="e">
        <f>+'staff v company'!#REF!</f>
        <v>#REF!</v>
      </c>
      <c r="D76" s="58" t="e">
        <f>+'staff v company'!#REF!</f>
        <v>#REF!</v>
      </c>
    </row>
    <row r="77" spans="1:4" ht="15.75">
      <c r="A77" s="1">
        <v>71</v>
      </c>
      <c r="B77" s="6" t="e">
        <f>+'staff v company'!#REF!</f>
        <v>#REF!</v>
      </c>
      <c r="C77" s="6" t="e">
        <f>+'staff v company'!#REF!</f>
        <v>#REF!</v>
      </c>
      <c r="D77" s="58" t="e">
        <f>+'staff v company'!#REF!</f>
        <v>#REF!</v>
      </c>
    </row>
    <row r="78" spans="1:4" ht="15.75">
      <c r="A78" s="1">
        <v>72</v>
      </c>
      <c r="B78" s="6" t="str">
        <f>+'staff v company'!B66</f>
        <v xml:space="preserve"> Repairs Deduction</v>
      </c>
      <c r="C78" s="6" t="str">
        <f>+'staff v company'!C66</f>
        <v>8.11</v>
      </c>
      <c r="D78" s="58">
        <f>+'staff v company'!E66</f>
        <v>-14463670</v>
      </c>
    </row>
    <row r="79" spans="1:4" ht="15.75">
      <c r="A79" s="1">
        <v>73</v>
      </c>
      <c r="B79" s="6" t="str">
        <f>+'staff v company'!B68</f>
        <v>PRODUCTION FACTOR</v>
      </c>
      <c r="C79" s="6">
        <f>+'staff v company'!C68</f>
        <v>0</v>
      </c>
      <c r="D79" s="58">
        <f>+'staff v company'!E68</f>
        <v>0</v>
      </c>
    </row>
    <row r="80" spans="1:4" ht="15.75">
      <c r="A80" s="1">
        <v>74</v>
      </c>
      <c r="B80" s="6" t="str">
        <f>+'staff v company'!B69</f>
        <v>Production Factor Adjustment</v>
      </c>
      <c r="C80" s="6" t="str">
        <f>+'staff v company'!C69</f>
        <v>9.1</v>
      </c>
      <c r="D80" s="58">
        <f>+'staff v company'!E69</f>
        <v>-729159.07079102378</v>
      </c>
    </row>
    <row r="81" spans="1:4" ht="15.75">
      <c r="A81" s="1">
        <v>75</v>
      </c>
      <c r="B81" s="6" t="str">
        <f>+'staff v company'!B70</f>
        <v>Production Factor Adjustment (cont.)</v>
      </c>
      <c r="C81" s="6" t="str">
        <f>+'staff v company'!C70</f>
        <v>9.1.1</v>
      </c>
      <c r="D81" s="58">
        <f>+'staff v company'!E70</f>
        <v>-46772.155521488785</v>
      </c>
    </row>
    <row r="82" spans="1:4" ht="15.75">
      <c r="A82" s="1">
        <v>76</v>
      </c>
      <c r="B82" s="6" t="str">
        <f>+'staff v company'!B71</f>
        <v>Total</v>
      </c>
      <c r="C82" s="6">
        <f>+'staff v company'!C71</f>
        <v>0</v>
      </c>
      <c r="D82" s="58">
        <f>+'staff v company'!E71</f>
        <v>728712306.61168098</v>
      </c>
    </row>
    <row r="83" spans="1:4" ht="15.75">
      <c r="A83" s="1">
        <v>77</v>
      </c>
      <c r="B83" s="6"/>
      <c r="C83" s="6"/>
      <c r="D83" s="58"/>
    </row>
    <row r="84" spans="1:4" ht="15.75">
      <c r="A84" s="1">
        <v>78</v>
      </c>
      <c r="B84" s="6"/>
      <c r="C84" s="6"/>
      <c r="D84" s="58"/>
    </row>
    <row r="85" spans="1:4" ht="15.75">
      <c r="B85" s="6"/>
      <c r="C85" s="6"/>
      <c r="D85" s="58"/>
    </row>
    <row r="86" spans="1:4" ht="15.75">
      <c r="B86" s="6"/>
      <c r="C86" s="6"/>
      <c r="D86" s="58"/>
    </row>
    <row r="87" spans="1:4" ht="15.75">
      <c r="B87" s="6"/>
      <c r="C87" s="6"/>
      <c r="D87" s="58"/>
    </row>
    <row r="88" spans="1:4" ht="15.75">
      <c r="B88" s="6"/>
      <c r="C88" s="6"/>
      <c r="D88" s="58"/>
    </row>
    <row r="89" spans="1:4" ht="15.75">
      <c r="B89" s="6"/>
      <c r="C89" s="6"/>
      <c r="D89" s="58"/>
    </row>
    <row r="90" spans="1:4" ht="15.75">
      <c r="B90" s="6"/>
      <c r="C90" s="6"/>
      <c r="D90" s="58"/>
    </row>
    <row r="91" spans="1:4" ht="15.75">
      <c r="B91" s="6"/>
      <c r="C91" s="6"/>
      <c r="D91" s="58"/>
    </row>
    <row r="92" spans="1:4" ht="15.75">
      <c r="B92" s="6"/>
      <c r="C92" s="6"/>
      <c r="D92" s="58"/>
    </row>
    <row r="93" spans="1:4" ht="15.75">
      <c r="B93" s="6"/>
      <c r="C93" s="6"/>
      <c r="D93" s="58"/>
    </row>
    <row r="94" spans="1:4" ht="15.75">
      <c r="B94" s="6"/>
      <c r="C94" s="6"/>
      <c r="D94" s="58"/>
    </row>
    <row r="95" spans="1:4" ht="15.75">
      <c r="B95" s="6"/>
      <c r="C95" s="6"/>
      <c r="D95" s="58"/>
    </row>
    <row r="96" spans="1:4" ht="15.75">
      <c r="B96" s="6"/>
      <c r="C96" s="6"/>
      <c r="D96" s="58"/>
    </row>
    <row r="97" spans="2:4" ht="15.75">
      <c r="B97" s="6"/>
      <c r="C97" s="6"/>
      <c r="D97" s="58"/>
    </row>
    <row r="98" spans="2:4" ht="15.75">
      <c r="B98" s="6"/>
      <c r="C98" s="6"/>
      <c r="D98" s="58"/>
    </row>
    <row r="99" spans="2:4" ht="15.75">
      <c r="B99" s="6"/>
      <c r="C99" s="6"/>
      <c r="D99" s="58"/>
    </row>
    <row r="100" spans="2:4" ht="15.75">
      <c r="B100" s="6"/>
      <c r="C100" s="6"/>
      <c r="D100" s="58"/>
    </row>
    <row r="101" spans="2:4" ht="15.75">
      <c r="B101" s="6"/>
      <c r="C101" s="6"/>
      <c r="D101" s="58"/>
    </row>
    <row r="102" spans="2:4" ht="15.75">
      <c r="B102" s="6"/>
      <c r="C102" s="6"/>
      <c r="D102" s="58"/>
    </row>
    <row r="103" spans="2:4" ht="15.75">
      <c r="B103" s="6"/>
      <c r="C103" s="6"/>
      <c r="D103" s="58"/>
    </row>
    <row r="104" spans="2:4">
      <c r="D104" s="76"/>
    </row>
  </sheetData>
  <mergeCells count="2">
    <mergeCell ref="B1:D1"/>
    <mergeCell ref="B2:D2"/>
  </mergeCells>
  <phoneticPr fontId="3" type="noConversion"/>
  <printOptions horizontalCentered="1"/>
  <pageMargins left="1.5" right="0.75" top="1" bottom="1" header="0.5" footer="0.25"/>
  <pageSetup scale="57" orientation="portrait" r:id="rId1"/>
  <headerFooter alignWithMargins="0">
    <oddHeader>&amp;R&amp;"Times New Roman,Regular"PacifiCorp Docket UE-061546
Exhibit ___ (TES-2)</oddHeader>
    <oddFooter>&amp;R&amp;"Times New Roman,Regular"Page &amp;P of &amp;N</oddFooter>
  </headerFooter>
</worksheet>
</file>

<file path=xl/worksheets/sheet8.xml><?xml version="1.0" encoding="utf-8"?>
<worksheet xmlns="http://schemas.openxmlformats.org/spreadsheetml/2006/main" xmlns:r="http://schemas.openxmlformats.org/officeDocument/2006/relationships">
  <sheetPr enableFormatConditionsCalculation="0">
    <tabColor indexed="43"/>
    <pageSetUpPr fitToPage="1"/>
  </sheetPr>
  <dimension ref="A1:G44"/>
  <sheetViews>
    <sheetView workbookViewId="0">
      <selection activeCell="C14" sqref="C14"/>
    </sheetView>
  </sheetViews>
  <sheetFormatPr defaultColWidth="9.140625" defaultRowHeight="12.75"/>
  <cols>
    <col min="1" max="1" width="3.28515625" style="14" customWidth="1"/>
    <col min="2" max="2" width="33.42578125" style="14" customWidth="1"/>
    <col min="3" max="6" width="15.7109375" style="14" customWidth="1"/>
    <col min="7" max="16384" width="9.140625" style="14"/>
  </cols>
  <sheetData>
    <row r="1" spans="1:7" ht="18.75">
      <c r="A1" s="1"/>
      <c r="B1" s="1594" t="s">
        <v>143</v>
      </c>
      <c r="C1" s="1594"/>
      <c r="D1" s="1594"/>
      <c r="E1" s="1594"/>
      <c r="F1" s="1594"/>
      <c r="G1" s="1"/>
    </row>
    <row r="2" spans="1:7" ht="18.75">
      <c r="A2" s="1"/>
      <c r="B2" s="1594" t="s">
        <v>144</v>
      </c>
      <c r="C2" s="1594"/>
      <c r="D2" s="1594"/>
      <c r="E2" s="1594"/>
      <c r="F2" s="1594"/>
      <c r="G2" s="1"/>
    </row>
    <row r="3" spans="1:7" ht="15.75">
      <c r="A3" s="1"/>
      <c r="B3" s="72"/>
      <c r="C3" s="72"/>
      <c r="D3" s="72"/>
      <c r="E3" s="72"/>
      <c r="F3" s="72"/>
      <c r="G3" s="1"/>
    </row>
    <row r="4" spans="1:7" ht="15.75">
      <c r="A4" s="1"/>
      <c r="B4" s="61"/>
      <c r="C4" s="61"/>
      <c r="D4" s="61"/>
      <c r="E4" s="61"/>
      <c r="F4" s="61"/>
      <c r="G4" s="1"/>
    </row>
    <row r="5" spans="1:7" ht="15.75">
      <c r="A5" s="1"/>
      <c r="B5" s="1596" t="s">
        <v>265</v>
      </c>
      <c r="C5" s="1596"/>
      <c r="D5" s="1596"/>
      <c r="E5" s="1596"/>
      <c r="F5" s="1596"/>
      <c r="G5" s="1"/>
    </row>
    <row r="6" spans="1:7" ht="15.75">
      <c r="A6" s="1"/>
      <c r="B6" s="74"/>
      <c r="C6" s="74"/>
      <c r="D6" s="74"/>
      <c r="E6" s="74"/>
      <c r="G6" s="1"/>
    </row>
    <row r="7" spans="1:7" ht="15.75">
      <c r="A7" s="1"/>
      <c r="B7" s="61"/>
      <c r="C7" s="61"/>
      <c r="D7" s="61"/>
      <c r="E7" s="61"/>
      <c r="F7" s="61"/>
      <c r="G7" s="1"/>
    </row>
    <row r="8" spans="1:7" ht="15.75">
      <c r="A8" s="1"/>
      <c r="B8" s="10"/>
      <c r="C8" s="10"/>
      <c r="D8" s="10"/>
      <c r="E8" s="10"/>
      <c r="F8" s="10"/>
      <c r="G8" s="1"/>
    </row>
    <row r="9" spans="1:7" ht="15.75">
      <c r="A9" s="1"/>
      <c r="B9" s="74"/>
      <c r="C9" s="74"/>
      <c r="D9" s="74"/>
      <c r="E9" s="74"/>
      <c r="F9" s="74"/>
      <c r="G9" s="1"/>
    </row>
    <row r="10" spans="1:7" ht="15.75">
      <c r="A10" s="1"/>
      <c r="B10" s="1"/>
      <c r="C10" s="31" t="s">
        <v>154</v>
      </c>
      <c r="D10" s="31" t="s">
        <v>8</v>
      </c>
      <c r="E10" s="54"/>
      <c r="F10" s="74" t="s">
        <v>162</v>
      </c>
      <c r="G10" s="1"/>
    </row>
    <row r="11" spans="1:7" ht="15.75">
      <c r="A11" s="1"/>
      <c r="B11" s="74" t="s">
        <v>119</v>
      </c>
      <c r="C11" s="31" t="s">
        <v>155</v>
      </c>
      <c r="D11" s="31" t="s">
        <v>156</v>
      </c>
      <c r="E11" s="31" t="s">
        <v>97</v>
      </c>
      <c r="F11" s="74" t="s">
        <v>118</v>
      </c>
      <c r="G11" s="1"/>
    </row>
    <row r="12" spans="1:7" ht="15.75">
      <c r="A12" s="1">
        <v>1</v>
      </c>
      <c r="B12" s="52" t="s">
        <v>98</v>
      </c>
      <c r="C12" s="26">
        <f>+'cost of capital'!C19</f>
        <v>0.502</v>
      </c>
      <c r="D12" s="26">
        <f>+'cost of capital'!D19</f>
        <v>5.8900000000000001E-2</v>
      </c>
      <c r="E12" s="50">
        <f>ROUND(D12*C12,5)</f>
        <v>2.9569999999999999E-2</v>
      </c>
      <c r="F12" s="1"/>
      <c r="G12" s="1"/>
    </row>
    <row r="13" spans="1:7" ht="15.75">
      <c r="A13" s="1">
        <v>2</v>
      </c>
      <c r="B13" s="52" t="s">
        <v>99</v>
      </c>
      <c r="C13" s="26">
        <f>+'cost of capital'!C20</f>
        <v>0.03</v>
      </c>
      <c r="D13" s="26">
        <f>+'cost of capital'!D20</f>
        <v>0.03</v>
      </c>
      <c r="E13" s="50">
        <f>ROUND(D13*C13,5)</f>
        <v>8.9999999999999998E-4</v>
      </c>
      <c r="F13" s="67">
        <f>+E13+E12</f>
        <v>3.0470000000000001E-2</v>
      </c>
      <c r="G13" s="1"/>
    </row>
    <row r="14" spans="1:7" ht="15.75">
      <c r="A14" s="1">
        <v>3</v>
      </c>
      <c r="B14" s="52" t="s">
        <v>120</v>
      </c>
      <c r="C14" s="26">
        <f>+'cost of capital'!C21</f>
        <v>3.0000000000000001E-3</v>
      </c>
      <c r="D14" s="26">
        <f>+'cost of capital'!D21</f>
        <v>5.4100000000000002E-2</v>
      </c>
      <c r="E14" s="50">
        <f>ROUND(D14*C14,5)</f>
        <v>1.6000000000000001E-4</v>
      </c>
      <c r="F14" s="1"/>
      <c r="G14" s="1"/>
    </row>
    <row r="15" spans="1:7" ht="15.75">
      <c r="A15" s="1">
        <v>4</v>
      </c>
      <c r="B15" s="29" t="s">
        <v>121</v>
      </c>
      <c r="C15" s="26">
        <f>+'cost of capital'!C22</f>
        <v>0.46500000000000002</v>
      </c>
      <c r="D15" s="26">
        <f>+'cost of capital'!D22</f>
        <v>9.5000000000000001E-2</v>
      </c>
      <c r="E15" s="50">
        <f>ROUND(D15*C15,5)</f>
        <v>4.4179999999999997E-2</v>
      </c>
      <c r="F15" s="1"/>
      <c r="G15" s="1"/>
    </row>
    <row r="16" spans="1:7" ht="16.5" thickBot="1">
      <c r="A16" s="1">
        <v>5</v>
      </c>
      <c r="B16" s="27" t="s">
        <v>112</v>
      </c>
      <c r="C16" s="53">
        <f>SUM(C12:C15)</f>
        <v>1</v>
      </c>
      <c r="D16" s="30"/>
      <c r="E16" s="66">
        <f>ROUND(SUM(E12:E15),4)</f>
        <v>7.4800000000000005E-2</v>
      </c>
      <c r="F16" s="1"/>
      <c r="G16" s="1"/>
    </row>
    <row r="17" spans="1:7" ht="15.75">
      <c r="A17" s="1"/>
      <c r="B17" s="1"/>
      <c r="C17" s="1"/>
      <c r="D17" s="1"/>
      <c r="E17" s="1"/>
      <c r="F17" s="1"/>
      <c r="G17" s="1"/>
    </row>
    <row r="18" spans="1:7" ht="15.75">
      <c r="A18" s="1"/>
      <c r="B18" s="1"/>
      <c r="C18" s="1"/>
      <c r="D18" s="1"/>
      <c r="E18" s="1"/>
      <c r="F18" s="1"/>
      <c r="G18" s="1"/>
    </row>
    <row r="19" spans="1:7" ht="15.75">
      <c r="A19" s="1"/>
      <c r="B19" s="1"/>
      <c r="C19" s="1"/>
      <c r="D19" s="1"/>
      <c r="E19" s="1"/>
      <c r="F19" s="1"/>
      <c r="G19" s="1"/>
    </row>
    <row r="20" spans="1:7" ht="15.75">
      <c r="A20" s="1"/>
      <c r="B20" s="1"/>
      <c r="C20" s="1"/>
      <c r="D20" s="1"/>
      <c r="E20" s="1"/>
      <c r="F20" s="1"/>
      <c r="G20" s="1"/>
    </row>
    <row r="21" spans="1:7" ht="15.75">
      <c r="A21" s="1"/>
      <c r="B21" s="1"/>
      <c r="C21" s="1"/>
      <c r="D21" s="1"/>
      <c r="E21" s="1"/>
      <c r="F21" s="1"/>
      <c r="G21" s="1"/>
    </row>
    <row r="22" spans="1:7" ht="41.25" customHeight="1">
      <c r="A22" s="1"/>
      <c r="B22" s="1595"/>
      <c r="C22" s="1595"/>
      <c r="D22" s="1595"/>
      <c r="E22" s="1595"/>
      <c r="F22" s="1"/>
      <c r="G22" s="1"/>
    </row>
    <row r="23" spans="1:7" ht="42.75" customHeight="1">
      <c r="A23" s="1"/>
      <c r="B23" s="1595"/>
      <c r="C23" s="1595"/>
      <c r="D23" s="1595"/>
      <c r="E23" s="1595"/>
      <c r="F23" s="1"/>
      <c r="G23" s="1"/>
    </row>
    <row r="24" spans="1:7" ht="15.75">
      <c r="A24" s="1"/>
      <c r="B24" s="1"/>
      <c r="C24" s="1"/>
      <c r="D24" s="1"/>
      <c r="E24" s="1"/>
      <c r="F24" s="1"/>
      <c r="G24" s="1"/>
    </row>
    <row r="25" spans="1:7" ht="15.75">
      <c r="A25" s="1"/>
      <c r="B25" s="1"/>
      <c r="C25" s="1"/>
      <c r="D25" s="1"/>
      <c r="E25" s="1"/>
      <c r="F25" s="1"/>
      <c r="G25" s="1"/>
    </row>
    <row r="26" spans="1:7" ht="15.75">
      <c r="A26" s="1"/>
      <c r="B26" s="1"/>
      <c r="C26" s="1"/>
      <c r="D26" s="1"/>
      <c r="E26" s="1"/>
      <c r="F26" s="1"/>
      <c r="G26" s="1"/>
    </row>
    <row r="27" spans="1:7" ht="15.75">
      <c r="A27" s="1"/>
      <c r="B27" s="1"/>
      <c r="C27" s="1"/>
      <c r="D27" s="1"/>
      <c r="E27" s="1"/>
      <c r="F27" s="1"/>
      <c r="G27" s="1"/>
    </row>
    <row r="28" spans="1:7" ht="15.75">
      <c r="A28" s="1"/>
      <c r="B28" s="1"/>
      <c r="C28" s="1"/>
      <c r="D28" s="1"/>
      <c r="E28" s="1"/>
      <c r="F28" s="1"/>
      <c r="G28" s="1"/>
    </row>
    <row r="29" spans="1:7" ht="15.75">
      <c r="A29" s="1"/>
      <c r="B29" s="1"/>
      <c r="C29" s="1"/>
      <c r="D29" s="1"/>
      <c r="E29" s="1"/>
      <c r="F29" s="1"/>
      <c r="G29" s="1"/>
    </row>
    <row r="30" spans="1:7" ht="15.75">
      <c r="A30" s="1"/>
      <c r="B30" s="1"/>
      <c r="C30" s="1"/>
      <c r="D30" s="1"/>
      <c r="E30" s="1"/>
      <c r="F30" s="1"/>
      <c r="G30" s="1"/>
    </row>
    <row r="31" spans="1:7" ht="15.75">
      <c r="A31" s="1"/>
      <c r="B31" s="1"/>
      <c r="C31" s="1"/>
      <c r="D31" s="1"/>
      <c r="E31" s="1"/>
      <c r="F31" s="1"/>
      <c r="G31" s="1"/>
    </row>
    <row r="32" spans="1:7" ht="15.75">
      <c r="A32" s="1"/>
      <c r="B32" s="1"/>
      <c r="C32" s="1"/>
      <c r="D32" s="1"/>
      <c r="E32" s="1"/>
      <c r="F32" s="1"/>
      <c r="G32" s="1"/>
    </row>
    <row r="33" spans="1:7" ht="15.75">
      <c r="A33" s="1"/>
      <c r="B33" s="1"/>
      <c r="C33" s="1"/>
      <c r="D33" s="1"/>
      <c r="E33" s="1"/>
      <c r="F33" s="1"/>
      <c r="G33" s="1"/>
    </row>
    <row r="34" spans="1:7" ht="15.75">
      <c r="A34" s="1"/>
      <c r="B34" s="1"/>
      <c r="C34" s="1"/>
      <c r="D34" s="1"/>
      <c r="E34" s="1"/>
      <c r="F34" s="1"/>
      <c r="G34" s="1"/>
    </row>
    <row r="35" spans="1:7" ht="15.75">
      <c r="A35" s="1"/>
      <c r="B35" s="1"/>
      <c r="C35" s="1"/>
      <c r="D35" s="1"/>
      <c r="E35" s="1"/>
      <c r="F35" s="1"/>
      <c r="G35" s="1"/>
    </row>
    <row r="36" spans="1:7" ht="15.75">
      <c r="A36" s="1"/>
      <c r="B36" s="1"/>
      <c r="C36" s="1"/>
      <c r="D36" s="1"/>
      <c r="E36" s="1"/>
      <c r="F36" s="1"/>
      <c r="G36" s="1"/>
    </row>
    <row r="37" spans="1:7" ht="15.75">
      <c r="A37" s="1"/>
      <c r="B37" s="1"/>
      <c r="C37" s="1"/>
      <c r="D37" s="1"/>
      <c r="E37" s="1"/>
      <c r="F37" s="1"/>
      <c r="G37" s="1"/>
    </row>
    <row r="38" spans="1:7" ht="15.75">
      <c r="A38" s="1"/>
      <c r="B38" s="1"/>
      <c r="C38" s="1"/>
      <c r="D38" s="1"/>
      <c r="E38" s="1"/>
      <c r="F38" s="1"/>
      <c r="G38" s="1"/>
    </row>
    <row r="39" spans="1:7" ht="15.75">
      <c r="A39" s="1"/>
      <c r="B39" s="1"/>
      <c r="C39" s="1"/>
      <c r="D39" s="1"/>
      <c r="E39" s="1"/>
      <c r="F39" s="1"/>
      <c r="G39" s="1"/>
    </row>
    <row r="40" spans="1:7" ht="15.75">
      <c r="A40" s="1"/>
      <c r="B40" s="1"/>
      <c r="C40" s="1"/>
      <c r="D40" s="1"/>
      <c r="E40" s="1"/>
      <c r="F40" s="1"/>
      <c r="G40" s="1"/>
    </row>
    <row r="41" spans="1:7" ht="15.75">
      <c r="A41" s="1"/>
      <c r="B41" s="1"/>
      <c r="C41" s="1"/>
      <c r="D41" s="1"/>
      <c r="E41" s="1"/>
      <c r="F41" s="1"/>
      <c r="G41" s="1"/>
    </row>
    <row r="42" spans="1:7" ht="15.75">
      <c r="A42" s="1"/>
      <c r="B42" s="1"/>
      <c r="C42" s="1"/>
      <c r="D42" s="1"/>
      <c r="E42" s="1"/>
      <c r="F42" s="1"/>
      <c r="G42" s="1"/>
    </row>
    <row r="43" spans="1:7" ht="15.75">
      <c r="A43" s="1"/>
      <c r="B43" s="1"/>
      <c r="C43" s="1"/>
      <c r="D43" s="1"/>
      <c r="E43" s="1"/>
      <c r="F43" s="1"/>
      <c r="G43" s="1"/>
    </row>
    <row r="44" spans="1:7" ht="15.75">
      <c r="A44" s="1"/>
      <c r="B44" s="1"/>
      <c r="C44" s="1"/>
      <c r="D44" s="1"/>
      <c r="E44" s="1"/>
      <c r="F44" s="1"/>
      <c r="G44" s="1"/>
    </row>
  </sheetData>
  <mergeCells count="5">
    <mergeCell ref="B1:F1"/>
    <mergeCell ref="B2:F2"/>
    <mergeCell ref="B22:E22"/>
    <mergeCell ref="B23:E23"/>
    <mergeCell ref="B5:F5"/>
  </mergeCells>
  <phoneticPr fontId="3" type="noConversion"/>
  <pageMargins left="1.5" right="0.75" top="1" bottom="1" header="0.5" footer="0.25"/>
  <pageSetup scale="81" orientation="portrait" r:id="rId1"/>
  <headerFooter alignWithMargins="0">
    <oddHeader>&amp;R&amp;"Times New Roman,Regular"PacifiCorp Docket UE-061546
Exhibit ___ (TES-2)</oddHeader>
    <oddFooter>&amp;R&amp;"Times New Roman,Regular"Page &amp;P of &amp;N</oddFooter>
  </headerFooter>
</worksheet>
</file>

<file path=xl/worksheets/sheet9.xml><?xml version="1.0" encoding="utf-8"?>
<worksheet xmlns="http://schemas.openxmlformats.org/spreadsheetml/2006/main" xmlns:r="http://schemas.openxmlformats.org/officeDocument/2006/relationships">
  <sheetPr enableFormatConditionsCalculation="0">
    <tabColor indexed="42"/>
    <pageSetUpPr fitToPage="1"/>
  </sheetPr>
  <dimension ref="A1:E21"/>
  <sheetViews>
    <sheetView workbookViewId="0">
      <selection activeCell="F13" sqref="F13"/>
    </sheetView>
  </sheetViews>
  <sheetFormatPr defaultColWidth="9.140625" defaultRowHeight="12.75"/>
  <cols>
    <col min="1" max="1" width="3.28515625" style="14" customWidth="1"/>
    <col min="2" max="2" width="58.85546875" style="14" bestFit="1" customWidth="1"/>
    <col min="3" max="3" width="18.85546875" style="14" bestFit="1" customWidth="1"/>
    <col min="4" max="4" width="3" style="14" bestFit="1" customWidth="1"/>
    <col min="5" max="5" width="9.5703125" style="14" bestFit="1" customWidth="1"/>
    <col min="6" max="16384" width="9.140625" style="14"/>
  </cols>
  <sheetData>
    <row r="1" spans="1:5" ht="18.75">
      <c r="A1" s="1"/>
      <c r="B1" s="1594" t="s">
        <v>145</v>
      </c>
      <c r="C1" s="1594"/>
      <c r="D1" s="1594"/>
      <c r="E1" s="1594"/>
    </row>
    <row r="2" spans="1:5" ht="18.75">
      <c r="A2" s="1"/>
      <c r="B2" s="1594" t="s">
        <v>100</v>
      </c>
      <c r="C2" s="1594"/>
      <c r="D2" s="1594"/>
      <c r="E2" s="1594"/>
    </row>
    <row r="3" spans="1:5" ht="15.75">
      <c r="A3" s="1"/>
      <c r="B3" s="1"/>
      <c r="C3" s="1"/>
      <c r="D3" s="1"/>
      <c r="E3" s="1"/>
    </row>
    <row r="4" spans="1:5" ht="15.75">
      <c r="A4" s="1"/>
      <c r="B4" s="1"/>
      <c r="C4" s="1"/>
      <c r="D4" s="1"/>
      <c r="E4" s="1"/>
    </row>
    <row r="5" spans="1:5" ht="15.75">
      <c r="A5" s="1"/>
      <c r="B5" s="34"/>
      <c r="C5" s="1"/>
      <c r="D5" s="1"/>
      <c r="E5" s="74" t="s">
        <v>133</v>
      </c>
    </row>
    <row r="6" spans="1:5" ht="15.75">
      <c r="A6" s="1"/>
      <c r="B6" s="1"/>
      <c r="C6" s="35"/>
      <c r="D6" s="36"/>
      <c r="E6" s="74" t="s">
        <v>132</v>
      </c>
    </row>
    <row r="7" spans="1:5" ht="15.75">
      <c r="A7" s="1">
        <v>1</v>
      </c>
      <c r="B7" s="29" t="s">
        <v>72</v>
      </c>
      <c r="C7" s="37">
        <v>1</v>
      </c>
      <c r="D7" s="36"/>
      <c r="E7" s="1"/>
    </row>
    <row r="8" spans="1:5" ht="15.75">
      <c r="A8" s="1">
        <v>2</v>
      </c>
      <c r="B8" s="38" t="s">
        <v>101</v>
      </c>
      <c r="C8" s="37"/>
      <c r="D8" s="39"/>
      <c r="E8" s="1"/>
    </row>
    <row r="9" spans="1:5" ht="15.75">
      <c r="A9" s="1">
        <v>3</v>
      </c>
      <c r="B9" s="27" t="s">
        <v>102</v>
      </c>
      <c r="C9" s="37">
        <f>+'Conversion factor'!C7</f>
        <v>5.6051942589827241E-3</v>
      </c>
      <c r="D9" s="40"/>
      <c r="E9" s="1"/>
    </row>
    <row r="10" spans="1:5" ht="15.75">
      <c r="A10" s="1">
        <v>4</v>
      </c>
      <c r="B10" s="27" t="s">
        <v>103</v>
      </c>
      <c r="C10" s="37">
        <f>+'Conversion factor'!C8</f>
        <v>0</v>
      </c>
      <c r="D10" s="40"/>
      <c r="E10" s="1"/>
    </row>
    <row r="11" spans="1:5" ht="15.75">
      <c r="A11" s="1">
        <v>5</v>
      </c>
      <c r="B11" s="27" t="s">
        <v>104</v>
      </c>
      <c r="C11" s="37">
        <f>+'Conversion factor'!C9</f>
        <v>3.8730000000000001E-2</v>
      </c>
      <c r="D11" s="40"/>
      <c r="E11" s="1"/>
    </row>
    <row r="12" spans="1:5" ht="15.75">
      <c r="A12" s="1">
        <v>6</v>
      </c>
      <c r="B12" s="27" t="s">
        <v>105</v>
      </c>
      <c r="C12" s="37">
        <f>+'Conversion factor'!C10</f>
        <v>2E-3</v>
      </c>
      <c r="D12" s="41"/>
      <c r="E12" s="1"/>
    </row>
    <row r="13" spans="1:5" ht="15.75">
      <c r="A13" s="1">
        <v>7</v>
      </c>
      <c r="B13" s="38" t="s">
        <v>106</v>
      </c>
      <c r="C13" s="37">
        <f>C7-SUM(C9:C12)</f>
        <v>0.95366480574101731</v>
      </c>
      <c r="D13" s="28"/>
      <c r="E13" s="1"/>
    </row>
    <row r="14" spans="1:5" ht="15.75">
      <c r="A14" s="1">
        <v>8</v>
      </c>
      <c r="B14" s="42" t="s">
        <v>78</v>
      </c>
      <c r="C14" s="37">
        <f>+'Conversion factor'!C12</f>
        <v>0</v>
      </c>
      <c r="D14" s="43"/>
      <c r="E14" s="23"/>
    </row>
    <row r="15" spans="1:5" ht="15.75">
      <c r="A15" s="1">
        <v>9</v>
      </c>
      <c r="B15" s="38" t="s">
        <v>106</v>
      </c>
      <c r="C15" s="44">
        <f>C13-C14</f>
        <v>0.95366480574101731</v>
      </c>
      <c r="D15" s="45"/>
      <c r="E15" s="1"/>
    </row>
    <row r="16" spans="1:5" ht="15.75">
      <c r="A16" s="1">
        <v>10</v>
      </c>
      <c r="B16" s="27" t="s">
        <v>107</v>
      </c>
      <c r="C16" s="46">
        <f>+C15*E16</f>
        <v>0.33378268200935601</v>
      </c>
      <c r="D16" s="45"/>
      <c r="E16" s="22">
        <v>0.35</v>
      </c>
    </row>
    <row r="17" spans="1:5" ht="16.5" thickBot="1">
      <c r="A17" s="1">
        <v>11</v>
      </c>
      <c r="B17" s="47" t="s">
        <v>116</v>
      </c>
      <c r="C17" s="56">
        <f>C15-C16</f>
        <v>0.61988212373166129</v>
      </c>
      <c r="D17" s="43"/>
      <c r="E17" s="1"/>
    </row>
    <row r="18" spans="1:5" ht="16.5" thickTop="1">
      <c r="A18" s="1">
        <v>12</v>
      </c>
      <c r="B18" s="31" t="s">
        <v>137</v>
      </c>
      <c r="C18" s="19">
        <f>ROUND(1/C17,7)</f>
        <v>1.6132099</v>
      </c>
      <c r="D18" s="1"/>
      <c r="E18" s="1"/>
    </row>
    <row r="19" spans="1:5" ht="15.75">
      <c r="A19" s="1"/>
      <c r="B19" s="1"/>
      <c r="C19" s="1"/>
      <c r="D19" s="1"/>
      <c r="E19" s="1"/>
    </row>
    <row r="20" spans="1:5" ht="15.75">
      <c r="A20" s="1"/>
      <c r="B20" s="1"/>
      <c r="C20" s="1"/>
      <c r="D20" s="1"/>
      <c r="E20" s="1"/>
    </row>
    <row r="21" spans="1:5" ht="15.75">
      <c r="A21" s="1"/>
      <c r="B21" s="48"/>
      <c r="C21" s="1"/>
      <c r="D21" s="1"/>
      <c r="E21" s="1"/>
    </row>
  </sheetData>
  <mergeCells count="2">
    <mergeCell ref="B1:E1"/>
    <mergeCell ref="B2:E2"/>
  </mergeCells>
  <phoneticPr fontId="3" type="noConversion"/>
  <pageMargins left="1.5" right="0.75" top="1" bottom="1" header="0.5" footer="0.25"/>
  <pageSetup scale="86" orientation="portrait" r:id="rId1"/>
  <headerFooter alignWithMargins="0">
    <oddHeader>&amp;R&amp;"Times New Roman,Regular"PacifiCorp Docket UE-061546
Exhibit ___ (TES-2)</oddHeader>
    <oddFooter>&amp;R&amp;"Times New Roman,Regular"Page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Testimony</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2010-05-04T07:00:00+00:00</OpenedDate>
    <Date1 xmlns="dc463f71-b30c-4ab2-9473-d307f9d35888">2010-12-06T08:00:00+00:00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100749</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96E45178E737B2439E5D7C497507581C" ma:contentTypeVersion="131" ma:contentTypeDescription="" ma:contentTypeScope="" ma:versionID="c7ae4816fe8ea69c70f4b1a0bddb2ce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F14BC8-0284-4A48-BDB3-2A16B3882612}"/>
</file>

<file path=customXml/itemProps2.xml><?xml version="1.0" encoding="utf-8"?>
<ds:datastoreItem xmlns:ds="http://schemas.openxmlformats.org/officeDocument/2006/customXml" ds:itemID="{95DBB766-E93D-4888-A11C-E26FCDB7BA3C}"/>
</file>

<file path=customXml/itemProps3.xml><?xml version="1.0" encoding="utf-8"?>
<ds:datastoreItem xmlns:ds="http://schemas.openxmlformats.org/officeDocument/2006/customXml" ds:itemID="{9AE4065B-A432-4AC2-BC58-C023EE31B81A}"/>
</file>

<file path=customXml/itemProps4.xml><?xml version="1.0" encoding="utf-8"?>
<ds:datastoreItem xmlns:ds="http://schemas.openxmlformats.org/officeDocument/2006/customXml" ds:itemID="{66512698-CE7F-41CE-A4A1-3B14D8EE9A2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66</vt:i4>
      </vt:variant>
      <vt:variant>
        <vt:lpstr>Named Ranges</vt:lpstr>
      </vt:variant>
      <vt:variant>
        <vt:i4>67</vt:i4>
      </vt:variant>
    </vt:vector>
  </HeadingPairs>
  <TitlesOfParts>
    <vt:vector size="133" baseType="lpstr">
      <vt:lpstr>RevReqSummary</vt:lpstr>
      <vt:lpstr>RevReqCalc</vt:lpstr>
      <vt:lpstr>Conversion factor</vt:lpstr>
      <vt:lpstr>cost of capital</vt:lpstr>
      <vt:lpstr>staff v company</vt:lpstr>
      <vt:lpstr>Table 1</vt:lpstr>
      <vt:lpstr>Table2</vt:lpstr>
      <vt:lpstr>Table3</vt:lpstr>
      <vt:lpstr>Table4</vt:lpstr>
      <vt:lpstr>Table5</vt:lpstr>
      <vt:lpstr>Table6</vt:lpstr>
      <vt:lpstr>Total Adjustments </vt:lpstr>
      <vt:lpstr>Adj Summary</vt:lpstr>
      <vt:lpstr>Adjustments - restating</vt:lpstr>
      <vt:lpstr>Adjustments - Pro Forma</vt:lpstr>
      <vt:lpstr>Adj 3.1 Temp Norm</vt:lpstr>
      <vt:lpstr>Adj 3.2 Rev Normalizing</vt:lpstr>
      <vt:lpstr>Adj 3.3 Effec. Price Change</vt:lpstr>
      <vt:lpstr>Adj 3.4 SO2 Emmissions</vt:lpstr>
      <vt:lpstr>Adj 3.5 Green Tag Rev</vt:lpstr>
      <vt:lpstr>Adj 3.6 Wheeling Rev</vt:lpstr>
      <vt:lpstr>Adj. 3.7 Comm Sales</vt:lpstr>
      <vt:lpstr>Adj 4.1 Misc Exp</vt:lpstr>
      <vt:lpstr>Adj 4.2 Gen Wage Inc-Annual</vt:lpstr>
      <vt:lpstr>Adj 4.3 PF Gen Wage Inc</vt:lpstr>
      <vt:lpstr>Adj 4.4 Pension Curtailment</vt:lpstr>
      <vt:lpstr>Adj 4.5 Affiliate Mang't Fee</vt:lpstr>
      <vt:lpstr>Adj 4.6 DSM Removal</vt:lpstr>
      <vt:lpstr>Adj 4.7 Remove Non-recurring </vt:lpstr>
      <vt:lpstr>Adj 4.8 Remove MEHC Severance</vt:lpstr>
      <vt:lpstr>Adj 5.1 Net Power Costs Restat</vt:lpstr>
      <vt:lpstr>Adj 5.2 Net Power Costs - PF</vt:lpstr>
      <vt:lpstr>Adj 5.3 Elec Lake Settlement</vt:lpstr>
      <vt:lpstr>Adj 5.4 BPA Res Exchange</vt:lpstr>
      <vt:lpstr>Adj 5.5 James River Royalty Of</vt:lpstr>
      <vt:lpstr>Adj 5.6 Removal of Colstrip #3</vt:lpstr>
      <vt:lpstr>Adj 6.1 Hydro Decomm.</vt:lpstr>
      <vt:lpstr>Adj 7.1 Interest True-up</vt:lpstr>
      <vt:lpstr>Adj 7.2 Accum Def FIT Factor </vt:lpstr>
      <vt:lpstr>Adj 7.3 Renewable Tax Credit</vt:lpstr>
      <vt:lpstr>Adj 7.4 Malin Midpoint Adj</vt:lpstr>
      <vt:lpstr>Adj 7.5 FAS 109 Flow-Thru</vt:lpstr>
      <vt:lpstr>7.6 AFUDC - Equity</vt:lpstr>
      <vt:lpstr>Adj 7.7 Public Utility Tax Adj</vt:lpstr>
      <vt:lpstr>Adj 7.8 Remove Def State Tax E</vt:lpstr>
      <vt:lpstr>Adj 7.9 Current YrDef FIT Norm</vt:lpstr>
      <vt:lpstr>Adj 7.10 Medicare Def Tax Exp</vt:lpstr>
      <vt:lpstr>Adj 7.11 Avg Bal Accum Def FIT</vt:lpstr>
      <vt:lpstr>Adj 7.12 WA Low Inc Tax Credit</vt:lpstr>
      <vt:lpstr>Adj 8.1 Cash Working Capital</vt:lpstr>
      <vt:lpstr>Adj 8.2 Jim Bridger Mine RB</vt:lpstr>
      <vt:lpstr>Adj 8.3 Environ Remediation</vt:lpstr>
      <vt:lpstr>Adj 8.4 Cust Adv for Construct</vt:lpstr>
      <vt:lpstr>Adj 8.5 Misc. Rate base</vt:lpstr>
      <vt:lpstr>Adj. 8.5.1 Misc RB (cont.)</vt:lpstr>
      <vt:lpstr>Adj 8.6 Removal of Colstrip #4</vt:lpstr>
      <vt:lpstr>Adj 8.7 Powerdale</vt:lpstr>
      <vt:lpstr>Adj 8.8 Trojan Unrec Plant Adj</vt:lpstr>
      <vt:lpstr>Adj 8.9 Cust Svc Deposits</vt:lpstr>
      <vt:lpstr>Adj 8.10 Chehalis Reg Asset  </vt:lpstr>
      <vt:lpstr>Adj 8.11 Repairs Deduction</vt:lpstr>
      <vt:lpstr>Adj 8.12 Current Assets</vt:lpstr>
      <vt:lpstr>Adj 9.1 Prod Factor Adj</vt:lpstr>
      <vt:lpstr>Adj 9.1.1 Prod Factor Adj (cont</vt:lpstr>
      <vt:lpstr>WCA Allocation Factors</vt:lpstr>
      <vt:lpstr>appendix</vt:lpstr>
      <vt:lpstr>'Adj 8.11 Repairs Deduction'!_ftn1</vt:lpstr>
      <vt:lpstr>'Adj 8.11 Repairs Deduction'!_ftnref1</vt:lpstr>
      <vt:lpstr>'7.6 AFUDC - Equity'!Print_Area</vt:lpstr>
      <vt:lpstr>'Adj 3.1 Temp Norm'!Print_Area</vt:lpstr>
      <vt:lpstr>'Adj 3.2 Rev Normalizing'!Print_Area</vt:lpstr>
      <vt:lpstr>'Adj 3.4 SO2 Emmissions'!Print_Area</vt:lpstr>
      <vt:lpstr>'Adj 3.5 Green Tag Rev'!Print_Area</vt:lpstr>
      <vt:lpstr>'Adj 3.6 Wheeling Rev'!Print_Area</vt:lpstr>
      <vt:lpstr>'Adj 4.1 Misc Exp'!Print_Area</vt:lpstr>
      <vt:lpstr>'Adj 4.2 Gen Wage Inc-Annual'!Print_Area</vt:lpstr>
      <vt:lpstr>'Adj 4.3 PF Gen Wage Inc'!Print_Area</vt:lpstr>
      <vt:lpstr>'Adj 4.4 Pension Curtailment'!Print_Area</vt:lpstr>
      <vt:lpstr>'Adj 4.6 DSM Removal'!Print_Area</vt:lpstr>
      <vt:lpstr>'Adj 4.7 Remove Non-recurring '!Print_Area</vt:lpstr>
      <vt:lpstr>'Adj 4.8 Remove MEHC Severance'!Print_Area</vt:lpstr>
      <vt:lpstr>'Adj 5.1 Net Power Costs Restat'!Print_Area</vt:lpstr>
      <vt:lpstr>'Adj 5.2 Net Power Costs - PF'!Print_Area</vt:lpstr>
      <vt:lpstr>'Adj 5.4 BPA Res Exchange'!Print_Area</vt:lpstr>
      <vt:lpstr>'Adj 5.6 Removal of Colstrip #3'!Print_Area</vt:lpstr>
      <vt:lpstr>'Adj 6.1 Hydro Decomm.'!Print_Area</vt:lpstr>
      <vt:lpstr>'Adj 7.1 Interest True-up'!Print_Area</vt:lpstr>
      <vt:lpstr>'Adj 7.10 Medicare Def Tax Exp'!Print_Area</vt:lpstr>
      <vt:lpstr>'Adj 7.11 Avg Bal Accum Def FIT'!Print_Area</vt:lpstr>
      <vt:lpstr>'Adj 7.12 WA Low Inc Tax Credit'!Print_Area</vt:lpstr>
      <vt:lpstr>'Adj 7.2 Accum Def FIT Factor '!Print_Area</vt:lpstr>
      <vt:lpstr>'Adj 7.3 Renewable Tax Credit'!Print_Area</vt:lpstr>
      <vt:lpstr>'Adj 7.4 Malin Midpoint Adj'!Print_Area</vt:lpstr>
      <vt:lpstr>'Adj 7.5 FAS 109 Flow-Thru'!Print_Area</vt:lpstr>
      <vt:lpstr>'Adj 7.7 Public Utility Tax Adj'!Print_Area</vt:lpstr>
      <vt:lpstr>'Adj 7.8 Remove Def State Tax E'!Print_Area</vt:lpstr>
      <vt:lpstr>'Adj 7.9 Current YrDef FIT Norm'!Print_Area</vt:lpstr>
      <vt:lpstr>'Adj 8.1 Cash Working Capital'!Print_Area</vt:lpstr>
      <vt:lpstr>'Adj 8.10 Chehalis Reg Asset  '!Print_Area</vt:lpstr>
      <vt:lpstr>'Adj 8.11 Repairs Deduction'!Print_Area</vt:lpstr>
      <vt:lpstr>'Adj 8.12 Current Assets'!Print_Area</vt:lpstr>
      <vt:lpstr>'Adj 8.2 Jim Bridger Mine RB'!Print_Area</vt:lpstr>
      <vt:lpstr>'Adj 8.4 Cust Adv for Construct'!Print_Area</vt:lpstr>
      <vt:lpstr>'Adj 8.5 Misc. Rate base'!Print_Area</vt:lpstr>
      <vt:lpstr>'Adj 8.6 Removal of Colstrip #4'!Print_Area</vt:lpstr>
      <vt:lpstr>'Adj 8.7 Powerdale'!Print_Area</vt:lpstr>
      <vt:lpstr>'Adj 8.8 Trojan Unrec Plant Adj'!Print_Area</vt:lpstr>
      <vt:lpstr>'Adj 9.1 Prod Factor Adj'!Print_Area</vt:lpstr>
      <vt:lpstr>'Adj 9.1.1 Prod Factor Adj (cont'!Print_Area</vt:lpstr>
      <vt:lpstr>'Adj Summary'!Print_Area</vt:lpstr>
      <vt:lpstr>'Adj. 3.7 Comm Sales'!Print_Area</vt:lpstr>
      <vt:lpstr>'Adjustments - restating'!Print_Area</vt:lpstr>
      <vt:lpstr>'Conversion factor'!Print_Area</vt:lpstr>
      <vt:lpstr>'cost of capital'!Print_Area</vt:lpstr>
      <vt:lpstr>RevReqCalc!Print_Area</vt:lpstr>
      <vt:lpstr>RevReqSummary!Print_Area</vt:lpstr>
      <vt:lpstr>'staff v company'!Print_Area</vt:lpstr>
      <vt:lpstr>'Table 1'!Print_Area</vt:lpstr>
      <vt:lpstr>Table2!Print_Area</vt:lpstr>
      <vt:lpstr>Table3!Print_Area</vt:lpstr>
      <vt:lpstr>Table4!Print_Area</vt:lpstr>
      <vt:lpstr>Table5!Print_Area</vt:lpstr>
      <vt:lpstr>Table6!Print_Area</vt:lpstr>
      <vt:lpstr>'WCA Allocation Factors'!Print_Area</vt:lpstr>
      <vt:lpstr>'Adj Summary'!Print_Titles</vt:lpstr>
      <vt:lpstr>'Adjustments - Pro Forma'!Print_Titles</vt:lpstr>
      <vt:lpstr>'Adjustments - restating'!Print_Titles</vt:lpstr>
      <vt:lpstr>RevReqSummary!Print_Titles</vt:lpstr>
      <vt:lpstr>'staff v company'!Print_Titles</vt:lpstr>
      <vt:lpstr>'Table 1'!Print_Titles</vt:lpstr>
      <vt:lpstr>Table2!Print_Titles</vt:lpstr>
      <vt:lpstr>'Total Adjustments '!Print_Titles</vt:lpstr>
      <vt:lpstr>'WCA Allocation Factors'!Print_Titles</vt:lpstr>
    </vt:vector>
  </TitlesOfParts>
  <Company>WUTC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rmartin</dc:creator>
  <cp:lastModifiedBy>Mike Foisy</cp:lastModifiedBy>
  <cp:lastPrinted>2010-12-06T20:35:11Z</cp:lastPrinted>
  <dcterms:created xsi:type="dcterms:W3CDTF">2003-12-22T18:47:15Z</dcterms:created>
  <dcterms:modified xsi:type="dcterms:W3CDTF">2010-12-06T21:02:02Z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0x0101006E56B4D1795A2E4DB2F0B01679ED314A0096E45178E737B2439E5D7C497507581C</vt:lpwstr>
  </property>
  <property fmtid="{D5CDD505-2E9C-101B-9397-08002B2CF9AE}" pid="3" name="_docset_NoMedatataSyncRequired">
    <vt:lpwstr>False</vt:lpwstr>
  </property>
</Properties>
</file>