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832" windowWidth="23256" windowHeight="2928" tabRatio="769"/>
  </bookViews>
  <sheets>
    <sheet name="Lead E" sheetId="1" r:id="rId1"/>
    <sheet name="Rate Year Generation" sheetId="24" r:id="rId2"/>
    <sheet name="SAP Act 12ME Sept 2016" sheetId="23" r:id="rId3"/>
    <sheet name="Montana Energy Tax" sheetId="21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12" i="1" l="1"/>
  <c r="E15" i="1" l="1"/>
  <c r="E21" i="1" l="1"/>
  <c r="E18" i="1" l="1"/>
  <c r="E20" i="1" s="1"/>
  <c r="E22" i="1" s="1"/>
  <c r="A21" i="1"/>
  <c r="A22" i="1" s="1"/>
  <c r="A23" i="1" s="1"/>
  <c r="A24" i="1" s="1"/>
  <c r="A25" i="1" s="1"/>
  <c r="E13" i="1" l="1"/>
  <c r="E17" i="1" l="1"/>
  <c r="E14" i="1"/>
  <c r="E2" i="21" l="1"/>
  <c r="A12" i="1" l="1"/>
  <c r="A13" i="1" s="1"/>
  <c r="A14" i="1" s="1"/>
  <c r="A15" i="1" s="1"/>
  <c r="A16" i="1" s="1"/>
  <c r="A17" i="1" s="1"/>
  <c r="A18" i="1" s="1"/>
  <c r="A19" i="1" s="1"/>
  <c r="A20" i="1" s="1"/>
  <c r="E24" i="1" l="1"/>
  <c r="E25" i="1" s="1"/>
</calcChain>
</file>

<file path=xl/sharedStrings.xml><?xml version="1.0" encoding="utf-8"?>
<sst xmlns="http://schemas.openxmlformats.org/spreadsheetml/2006/main" count="47" uniqueCount="45">
  <si>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</si>
  <si>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</si>
  <si>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</si>
  <si>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</si>
  <si>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</si>
  <si>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</si>
  <si>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</si>
  <si>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</si>
  <si>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</si>
  <si>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</si>
  <si>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</si>
  <si>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</si>
  <si>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</si>
  <si>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</si>
  <si>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</si>
  <si>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</si>
  <si>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</si>
  <si>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</si>
  <si>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</si>
  <si>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Orders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</si>
  <si>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</si>
  <si>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</si>
  <si>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</si>
  <si>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</si>
  <si>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</si>
  <si>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</si>
  <si>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 xml:space="preserve">  Pages:                      0</t>
  </si>
  <si>
    <t>Line Losses</t>
  </si>
  <si>
    <t>Act. Costs</t>
  </si>
  <si>
    <t>FOR TWELVE MONTHS ENDED SEPTEMBER 30, 2016</t>
  </si>
  <si>
    <t xml:space="preserve">  ZO12                      Orders: Actual 12 Month Ended</t>
  </si>
  <si>
    <t xml:space="preserve">  Date:                     10/19/2016</t>
  </si>
  <si>
    <t xml:space="preserve">  Requested by:             NCHAR</t>
  </si>
  <si>
    <t>Rate Year KWh</t>
  </si>
  <si>
    <t>https://revenue.mt.gov/Portals/9/businesses/taxes/natural_resources/EEL.pdf</t>
  </si>
  <si>
    <t>Colstrip 3&amp;4</t>
  </si>
  <si>
    <t>Colstrip 1&amp;2</t>
  </si>
  <si>
    <t>MWH</t>
  </si>
  <si>
    <t>Contract/Resource</t>
  </si>
  <si>
    <t>A/C</t>
  </si>
  <si>
    <t>As Filed</t>
  </si>
  <si>
    <t>(dollars in thousands)</t>
  </si>
  <si>
    <t>17GRC As Filed vs 14PCORC Compliance Power Costs Comparison</t>
  </si>
  <si>
    <t>PUGET SOUND ENERGY</t>
  </si>
  <si>
    <t>Rate year Generation supported in the workpapers of Paul Wetherbee.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</si>
</sst>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rgb="FFFFCC6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09">
    <xf numFmtId="0" fontId="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0" fontId="12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5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187" fontId="72" fillId="0" borderId="0">
      <alignment horizontal="left"/>
    </xf>
    <xf numFmtId="188" fontId="73" fillId="0" borderId="0">
      <alignment horizontal="left"/>
    </xf>
    <xf numFmtId="0" fontId="54" fillId="0" borderId="1"/>
    <xf numFmtId="0" fontId="55" fillId="0" borderId="0"/>
    <xf numFmtId="0" fontId="81" fillId="67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81" fillId="6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1" fillId="69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1" fillId="7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1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81" fillId="7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81" fillId="7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81" fillId="7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81" fillId="7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79" borderId="0" applyNumberFormat="0" applyBorder="0" applyAlignment="0" applyProtection="0"/>
    <xf numFmtId="0" fontId="53" fillId="12" borderId="0" applyNumberFormat="0" applyBorder="0" applyAlignment="0" applyProtection="0"/>
    <xf numFmtId="0" fontId="82" fillId="80" borderId="0" applyNumberFormat="0" applyBorder="0" applyAlignment="0" applyProtection="0"/>
    <xf numFmtId="0" fontId="53" fillId="9" borderId="0" applyNumberFormat="0" applyBorder="0" applyAlignment="0" applyProtection="0"/>
    <xf numFmtId="0" fontId="82" fillId="81" borderId="0" applyNumberFormat="0" applyBorder="0" applyAlignment="0" applyProtection="0"/>
    <xf numFmtId="0" fontId="53" fillId="10" borderId="0" applyNumberFormat="0" applyBorder="0" applyAlignment="0" applyProtection="0"/>
    <xf numFmtId="0" fontId="82" fillId="82" borderId="0" applyNumberFormat="0" applyBorder="0" applyAlignment="0" applyProtection="0"/>
    <xf numFmtId="0" fontId="53" fillId="13" borderId="0" applyNumberFormat="0" applyBorder="0" applyAlignment="0" applyProtection="0"/>
    <xf numFmtId="0" fontId="82" fillId="83" borderId="0" applyNumberFormat="0" applyBorder="0" applyAlignment="0" applyProtection="0"/>
    <xf numFmtId="0" fontId="53" fillId="14" borderId="0" applyNumberFormat="0" applyBorder="0" applyAlignment="0" applyProtection="0"/>
    <xf numFmtId="0" fontId="82" fillId="84" borderId="0" applyNumberFormat="0" applyBorder="0" applyAlignment="0" applyProtection="0"/>
    <xf numFmtId="0" fontId="53" fillId="15" borderId="0" applyNumberFormat="0" applyBorder="0" applyAlignment="0" applyProtection="0"/>
    <xf numFmtId="0" fontId="82" fillId="8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6" borderId="0" applyNumberFormat="0" applyBorder="0" applyAlignment="0" applyProtection="0"/>
    <xf numFmtId="0" fontId="82" fillId="8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0" borderId="0" applyNumberFormat="0" applyBorder="0" applyAlignment="0" applyProtection="0"/>
    <xf numFmtId="0" fontId="82" fillId="87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4" borderId="0" applyNumberFormat="0" applyBorder="0" applyAlignment="0" applyProtection="0"/>
    <xf numFmtId="0" fontId="82" fillId="8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4" borderId="0" applyNumberFormat="0" applyBorder="0" applyAlignment="0" applyProtection="0"/>
    <xf numFmtId="0" fontId="82" fillId="90" borderId="0" applyNumberFormat="0" applyBorder="0" applyAlignment="0" applyProtection="0"/>
    <xf numFmtId="0" fontId="34" fillId="29" borderId="0" applyNumberFormat="0" applyBorder="0" applyAlignment="0" applyProtection="0"/>
    <xf numFmtId="0" fontId="34" fillId="22" borderId="0" applyNumberFormat="0" applyBorder="0" applyAlignment="0" applyProtection="0"/>
    <xf numFmtId="0" fontId="53" fillId="30" borderId="0" applyNumberFormat="0" applyBorder="0" applyAlignment="0" applyProtection="0"/>
    <xf numFmtId="0" fontId="53" fillId="28" borderId="0" applyNumberFormat="0" applyBorder="0" applyAlignment="0" applyProtection="0"/>
    <xf numFmtId="0" fontId="83" fillId="91" borderId="0" applyNumberFormat="0" applyBorder="0" applyAlignment="0" applyProtection="0"/>
    <xf numFmtId="0" fontId="61" fillId="3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55" fillId="0" borderId="1"/>
    <xf numFmtId="178" fontId="22" fillId="0" borderId="0" applyFill="0" applyBorder="0" applyAlignment="0"/>
    <xf numFmtId="41" fontId="4" fillId="31" borderId="0"/>
    <xf numFmtId="0" fontId="84" fillId="92" borderId="28" applyNumberFormat="0" applyAlignment="0" applyProtection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20" fillId="34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6" fillId="0" borderId="0" applyFont="0" applyFill="0" applyBorder="0" applyAlignment="0" applyProtection="0"/>
    <xf numFmtId="189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7" fillId="0" borderId="0"/>
    <xf numFmtId="0" fontId="17" fillId="0" borderId="0"/>
    <xf numFmtId="0" fontId="31" fillId="0" borderId="0"/>
    <xf numFmtId="3" fontId="14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180" fontId="32" fillId="0" borderId="0">
      <protection locked="0"/>
    </xf>
    <xf numFmtId="0" fontId="31" fillId="0" borderId="0"/>
    <xf numFmtId="0" fontId="23" fillId="0" borderId="0" applyNumberFormat="0" applyAlignment="0">
      <alignment horizontal="left"/>
    </xf>
    <xf numFmtId="0" fontId="24" fillId="0" borderId="0" applyNumberFormat="0" applyAlignment="0"/>
    <xf numFmtId="0" fontId="17" fillId="0" borderId="0"/>
    <xf numFmtId="0" fontId="31" fillId="0" borderId="0"/>
    <xf numFmtId="0" fontId="17" fillId="0" borderId="0"/>
    <xf numFmtId="0" fontId="31" fillId="0" borderId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55" fillId="0" borderId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167" fontId="10" fillId="0" borderId="0"/>
    <xf numFmtId="181" fontId="30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7" fillId="0" borderId="0"/>
    <xf numFmtId="0" fontId="87" fillId="94" borderId="0" applyNumberFormat="0" applyBorder="0" applyAlignment="0" applyProtection="0"/>
    <xf numFmtId="0" fontId="64" fillId="4" borderId="0" applyNumberFormat="0" applyBorder="0" applyAlignment="0" applyProtection="0"/>
    <xf numFmtId="38" fontId="11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0" fontId="57" fillId="0" borderId="1"/>
    <xf numFmtId="175" fontId="43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/>
    </xf>
    <xf numFmtId="0" fontId="25" fillId="0" borderId="5">
      <alignment horizontal="left"/>
    </xf>
    <xf numFmtId="14" fontId="9" fillId="38" borderId="6">
      <alignment horizontal="center"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7" applyNumberFormat="0" applyFill="0" applyAlignment="0" applyProtection="0"/>
    <xf numFmtId="0" fontId="8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8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65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91" fillId="95" borderId="28" applyNumberFormat="0" applyAlignment="0" applyProtection="0"/>
    <xf numFmtId="10" fontId="11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0" fontId="66" fillId="7" borderId="2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41" fontId="26" fillId="39" borderId="11">
      <alignment horizontal="left"/>
      <protection locked="0"/>
    </xf>
    <xf numFmtId="0" fontId="57" fillId="0" borderId="12"/>
    <xf numFmtId="0" fontId="8" fillId="34" borderId="0"/>
    <xf numFmtId="3" fontId="33" fillId="0" borderId="0" applyFill="0" applyBorder="0" applyAlignment="0" applyProtection="0"/>
    <xf numFmtId="0" fontId="92" fillId="0" borderId="33" applyNumberFormat="0" applyFill="0" applyAlignment="0" applyProtection="0"/>
    <xf numFmtId="0" fontId="67" fillId="0" borderId="13" applyNumberFormat="0" applyFill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16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16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96" borderId="0" applyNumberFormat="0" applyBorder="0" applyAlignment="0" applyProtection="0"/>
    <xf numFmtId="0" fontId="68" fillId="40" borderId="0" applyNumberFormat="0" applyBorder="0" applyAlignment="0" applyProtection="0"/>
    <xf numFmtId="37" fontId="27" fillId="0" borderId="0"/>
    <xf numFmtId="168" fontId="7" fillId="0" borderId="0"/>
    <xf numFmtId="192" fontId="20" fillId="0" borderId="0"/>
    <xf numFmtId="192" fontId="20" fillId="0" borderId="0"/>
    <xf numFmtId="192" fontId="20" fillId="0" borderId="0"/>
    <xf numFmtId="0" fontId="20" fillId="0" borderId="0"/>
    <xf numFmtId="193" fontId="7" fillId="0" borderId="0"/>
    <xf numFmtId="180" fontId="4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0" fontId="20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7" fillId="0" borderId="0"/>
    <xf numFmtId="0" fontId="20" fillId="0" borderId="0"/>
    <xf numFmtId="0" fontId="20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20" fillId="0" borderId="0">
      <alignment horizontal="left" wrapText="1"/>
    </xf>
    <xf numFmtId="195" fontId="19" fillId="0" borderId="0">
      <alignment horizontal="left" wrapText="1"/>
    </xf>
    <xf numFmtId="0" fontId="34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81" fillId="0" borderId="0"/>
    <xf numFmtId="0" fontId="81" fillId="0" borderId="0"/>
    <xf numFmtId="174" fontId="30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3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8" fillId="41" borderId="0"/>
    <xf numFmtId="0" fontId="81" fillId="0" borderId="0"/>
    <xf numFmtId="0" fontId="34" fillId="0" borderId="0"/>
    <xf numFmtId="179" fontId="19" fillId="0" borderId="0">
      <alignment horizontal="left" wrapText="1"/>
    </xf>
    <xf numFmtId="0" fontId="34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0" fontId="35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182" fontId="20" fillId="0" borderId="0">
      <alignment horizontal="left" wrapText="1"/>
    </xf>
    <xf numFmtId="180" fontId="30" fillId="0" borderId="0">
      <alignment horizontal="left" wrapText="1"/>
    </xf>
    <xf numFmtId="170" fontId="20" fillId="0" borderId="0">
      <alignment horizontal="left" wrapText="1"/>
    </xf>
    <xf numFmtId="180" fontId="45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81" fillId="97" borderId="34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92" borderId="35" applyNumberFormat="0" applyAlignment="0" applyProtection="0"/>
    <xf numFmtId="0" fontId="69" fillId="32" borderId="17" applyNumberFormat="0" applyAlignment="0" applyProtection="0"/>
    <xf numFmtId="0" fontId="17" fillId="0" borderId="0"/>
    <xf numFmtId="0" fontId="17" fillId="0" borderId="0"/>
    <xf numFmtId="0" fontId="31" fillId="0" borderId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0" fillId="43" borderId="11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8" fillId="0" borderId="6">
      <alignment horizontal="center"/>
    </xf>
    <xf numFmtId="3" fontId="13" fillId="0" borderId="0" applyFont="0" applyFill="0" applyBorder="0" applyAlignment="0" applyProtection="0"/>
    <xf numFmtId="0" fontId="13" fillId="44" borderId="0" applyNumberFormat="0" applyFont="0" applyBorder="0" applyAlignment="0" applyProtection="0"/>
    <xf numFmtId="0" fontId="31" fillId="0" borderId="0"/>
    <xf numFmtId="3" fontId="36" fillId="0" borderId="0" applyFill="0" applyBorder="0" applyAlignment="0" applyProtection="0"/>
    <xf numFmtId="0" fontId="37" fillId="0" borderId="0"/>
    <xf numFmtId="3" fontId="36" fillId="0" borderId="0" applyFill="0" applyBorder="0" applyAlignment="0" applyProtection="0"/>
    <xf numFmtId="42" fontId="20" fillId="31" borderId="0"/>
    <xf numFmtId="42" fontId="20" fillId="31" borderId="18">
      <alignment vertical="center"/>
    </xf>
    <xf numFmtId="0" fontId="9" fillId="31" borderId="19" applyNumberFormat="0">
      <alignment horizontal="center" vertical="center" wrapText="1"/>
    </xf>
    <xf numFmtId="10" fontId="20" fillId="31" borderId="0"/>
    <xf numFmtId="183" fontId="20" fillId="31" borderId="0"/>
    <xf numFmtId="42" fontId="20" fillId="31" borderId="0"/>
    <xf numFmtId="166" fontId="38" fillId="0" borderId="0" applyBorder="0" applyAlignment="0"/>
    <xf numFmtId="42" fontId="20" fillId="31" borderId="20">
      <alignment horizontal="left"/>
    </xf>
    <xf numFmtId="183" fontId="39" fillId="31" borderId="20">
      <alignment horizontal="left"/>
    </xf>
    <xf numFmtId="166" fontId="15" fillId="0" borderId="0" applyBorder="0" applyAlignment="0"/>
    <xf numFmtId="14" fontId="19" fillId="0" borderId="0" applyNumberFormat="0" applyFill="0" applyBorder="0" applyAlignment="0" applyProtection="0">
      <alignment horizontal="left"/>
    </xf>
    <xf numFmtId="177" fontId="4" fillId="0" borderId="0" applyFont="0" applyFill="0" applyAlignment="0">
      <alignment horizontal="right"/>
    </xf>
    <xf numFmtId="4" fontId="40" fillId="39" borderId="17" applyNumberFormat="0" applyProtection="0">
      <alignment vertical="center"/>
    </xf>
    <xf numFmtId="4" fontId="47" fillId="39" borderId="17" applyNumberFormat="0" applyProtection="0">
      <alignment vertical="center"/>
    </xf>
    <xf numFmtId="4" fontId="40" fillId="39" borderId="17" applyNumberFormat="0" applyProtection="0">
      <alignment horizontal="left" vertical="center" indent="1"/>
    </xf>
    <xf numFmtId="4" fontId="40" fillId="39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46" borderId="0" applyNumberFormat="0" applyProtection="0">
      <alignment horizontal="left" vertical="center" indent="1"/>
    </xf>
    <xf numFmtId="4" fontId="40" fillId="47" borderId="17" applyNumberFormat="0" applyProtection="0">
      <alignment horizontal="right" vertical="center"/>
    </xf>
    <xf numFmtId="4" fontId="40" fillId="48" borderId="17" applyNumberFormat="0" applyProtection="0">
      <alignment horizontal="right" vertical="center"/>
    </xf>
    <xf numFmtId="4" fontId="40" fillId="49" borderId="17" applyNumberFormat="0" applyProtection="0">
      <alignment horizontal="right" vertical="center"/>
    </xf>
    <xf numFmtId="4" fontId="40" fillId="50" borderId="17" applyNumberFormat="0" applyProtection="0">
      <alignment horizontal="right" vertical="center"/>
    </xf>
    <xf numFmtId="4" fontId="40" fillId="51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4" fontId="40" fillId="54" borderId="17" applyNumberFormat="0" applyProtection="0">
      <alignment horizontal="right" vertical="center"/>
    </xf>
    <xf numFmtId="4" fontId="40" fillId="55" borderId="17" applyNumberFormat="0" applyProtection="0">
      <alignment horizontal="right" vertical="center"/>
    </xf>
    <xf numFmtId="4" fontId="48" fillId="56" borderId="17" applyNumberFormat="0" applyProtection="0">
      <alignment horizontal="left" vertical="center" indent="1"/>
    </xf>
    <xf numFmtId="4" fontId="40" fillId="57" borderId="21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4" fontId="50" fillId="57" borderId="17" applyNumberFormat="0" applyProtection="0">
      <alignment horizontal="left" vertical="center" indent="1"/>
    </xf>
    <xf numFmtId="4" fontId="50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61" borderId="10" applyNumberFormat="0">
      <protection locked="0"/>
    </xf>
    <xf numFmtId="0" fontId="15" fillId="62" borderId="22" applyBorder="0"/>
    <xf numFmtId="4" fontId="40" fillId="63" borderId="17" applyNumberFormat="0" applyProtection="0">
      <alignment vertical="center"/>
    </xf>
    <xf numFmtId="4" fontId="47" fillId="63" borderId="17" applyNumberFormat="0" applyProtection="0">
      <alignment vertical="center"/>
    </xf>
    <xf numFmtId="4" fontId="40" fillId="63" borderId="17" applyNumberFormat="0" applyProtection="0">
      <alignment horizontal="left" vertical="center" indent="1"/>
    </xf>
    <xf numFmtId="4" fontId="40" fillId="63" borderId="17" applyNumberFormat="0" applyProtection="0">
      <alignment horizontal="left" vertical="center" indent="1"/>
    </xf>
    <xf numFmtId="4" fontId="40" fillId="57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51" fillId="0" borderId="0"/>
    <xf numFmtId="0" fontId="8" fillId="64" borderId="10"/>
    <xf numFmtId="4" fontId="52" fillId="57" borderId="17" applyNumberFormat="0" applyProtection="0">
      <alignment horizontal="right" vertical="center"/>
    </xf>
    <xf numFmtId="39" fontId="4" fillId="65" borderId="0"/>
    <xf numFmtId="0" fontId="58" fillId="0" borderId="0" applyNumberFormat="0" applyFill="0" applyBorder="0" applyAlignment="0" applyProtection="0"/>
    <xf numFmtId="38" fontId="11" fillId="0" borderId="23"/>
    <xf numFmtId="38" fontId="8" fillId="0" borderId="23"/>
    <xf numFmtId="38" fontId="8" fillId="0" borderId="23"/>
    <xf numFmtId="38" fontId="8" fillId="0" borderId="23"/>
    <xf numFmtId="38" fontId="8" fillId="0" borderId="23"/>
    <xf numFmtId="38" fontId="15" fillId="0" borderId="20"/>
    <xf numFmtId="39" fontId="19" fillId="66" borderId="0"/>
    <xf numFmtId="170" fontId="4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3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96" fontId="20" fillId="0" borderId="0">
      <alignment horizontal="left" wrapText="1"/>
    </xf>
    <xf numFmtId="0" fontId="40" fillId="0" borderId="0" applyNumberFormat="0" applyBorder="0" applyAlignment="0"/>
    <xf numFmtId="0" fontId="59" fillId="0" borderId="0" applyNumberFormat="0" applyBorder="0" applyAlignment="0"/>
    <xf numFmtId="0" fontId="48" fillId="0" borderId="0" applyNumberFormat="0" applyBorder="0" applyAlignment="0"/>
    <xf numFmtId="0" fontId="60" fillId="0" borderId="0"/>
    <xf numFmtId="0" fontId="57" fillId="0" borderId="24"/>
    <xf numFmtId="40" fontId="28" fillId="0" borderId="0" applyBorder="0">
      <alignment horizontal="right"/>
    </xf>
    <xf numFmtId="41" fontId="41" fillId="31" borderId="0">
      <alignment horizontal="left"/>
    </xf>
    <xf numFmtId="0" fontId="79" fillId="0" borderId="0"/>
    <xf numFmtId="0" fontId="80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6" fontId="42" fillId="31" borderId="0">
      <alignment horizontal="left" vertical="center"/>
    </xf>
    <xf numFmtId="0" fontId="9" fillId="31" borderId="0">
      <alignment horizontal="left" wrapText="1"/>
    </xf>
    <xf numFmtId="0" fontId="29" fillId="0" borderId="0">
      <alignment horizontal="left" vertical="center"/>
    </xf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56" fillId="0" borderId="26" applyNumberFormat="0" applyFill="0" applyAlignment="0" applyProtection="0"/>
    <xf numFmtId="0" fontId="96" fillId="0" borderId="36" applyNumberFormat="0" applyFill="0" applyAlignment="0" applyProtection="0"/>
    <xf numFmtId="0" fontId="31" fillId="0" borderId="27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6" borderId="0" applyNumberFormat="0" applyBorder="0" applyAlignment="0" applyProtection="0"/>
    <xf numFmtId="0" fontId="53" fillId="12" borderId="0" applyNumberFormat="0" applyBorder="0" applyAlignment="0" applyProtection="0"/>
    <xf numFmtId="0" fontId="82" fillId="28" borderId="0" applyNumberFormat="0" applyBorder="0" applyAlignment="0" applyProtection="0"/>
    <xf numFmtId="0" fontId="53" fillId="9" borderId="0" applyNumberFormat="0" applyBorder="0" applyAlignment="0" applyProtection="0"/>
    <xf numFmtId="0" fontId="82" fillId="11" borderId="0" applyNumberFormat="0" applyBorder="0" applyAlignment="0" applyProtection="0"/>
    <xf numFmtId="0" fontId="53" fillId="10" borderId="0" applyNumberFormat="0" applyBorder="0" applyAlignment="0" applyProtection="0"/>
    <xf numFmtId="0" fontId="82" fillId="3" borderId="0" applyNumberFormat="0" applyBorder="0" applyAlignment="0" applyProtection="0"/>
    <xf numFmtId="0" fontId="53" fillId="13" borderId="0" applyNumberFormat="0" applyBorder="0" applyAlignment="0" applyProtection="0"/>
    <xf numFmtId="0" fontId="82" fillId="6" borderId="0" applyNumberFormat="0" applyBorder="0" applyAlignment="0" applyProtection="0"/>
    <xf numFmtId="0" fontId="53" fillId="14" borderId="0" applyNumberFormat="0" applyBorder="0" applyAlignment="0" applyProtection="0"/>
    <xf numFmtId="0" fontId="82" fillId="9" borderId="0" applyNumberFormat="0" applyBorder="0" applyAlignment="0" applyProtection="0"/>
    <xf numFmtId="0" fontId="53" fillId="15" borderId="0" applyNumberFormat="0" applyBorder="0" applyAlignment="0" applyProtection="0"/>
    <xf numFmtId="0" fontId="82" fillId="98" borderId="0" applyNumberFormat="0" applyBorder="0" applyAlignment="0" applyProtection="0"/>
    <xf numFmtId="0" fontId="53" fillId="16" borderId="0" applyNumberFormat="0" applyBorder="0" applyAlignment="0" applyProtection="0"/>
    <xf numFmtId="0" fontId="82" fillId="28" borderId="0" applyNumberFormat="0" applyBorder="0" applyAlignment="0" applyProtection="0"/>
    <xf numFmtId="0" fontId="53" fillId="20" borderId="0" applyNumberFormat="0" applyBorder="0" applyAlignment="0" applyProtection="0"/>
    <xf numFmtId="0" fontId="82" fillId="11" borderId="0" applyNumberFormat="0" applyBorder="0" applyAlignment="0" applyProtection="0"/>
    <xf numFmtId="0" fontId="53" fillId="24" borderId="0" applyNumberFormat="0" applyBorder="0" applyAlignment="0" applyProtection="0"/>
    <xf numFmtId="0" fontId="82" fillId="62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53" fillId="14" borderId="0" applyNumberFormat="0" applyBorder="0" applyAlignment="0" applyProtection="0"/>
    <xf numFmtId="0" fontId="82" fillId="20" borderId="0" applyNumberFormat="0" applyBorder="0" applyAlignment="0" applyProtection="0"/>
    <xf numFmtId="0" fontId="53" fillId="28" borderId="0" applyNumberFormat="0" applyBorder="0" applyAlignment="0" applyProtection="0"/>
    <xf numFmtId="0" fontId="83" fillId="5" borderId="0" applyNumberFormat="0" applyBorder="0" applyAlignment="0" applyProtection="0"/>
    <xf numFmtId="0" fontId="61" fillId="3" borderId="0" applyNumberFormat="0" applyBorder="0" applyAlignment="0" applyProtection="0"/>
    <xf numFmtId="41" fontId="4" fillId="31" borderId="0"/>
    <xf numFmtId="0" fontId="98" fillId="61" borderId="28" applyNumberFormat="0" applyAlignment="0" applyProtection="0"/>
    <xf numFmtId="0" fontId="74" fillId="32" borderId="2" applyNumberFormat="0" applyAlignment="0" applyProtection="0"/>
    <xf numFmtId="41" fontId="4" fillId="31" borderId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4" fillId="34" borderId="0"/>
    <xf numFmtId="41" fontId="4" fillId="34" borderId="0"/>
    <xf numFmtId="41" fontId="4" fillId="34" borderId="0"/>
    <xf numFmtId="41" fontId="4" fillId="34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64" fillId="4" borderId="0" applyNumberFormat="0" applyBorder="0" applyAlignment="0" applyProtection="0"/>
    <xf numFmtId="0" fontId="21" fillId="0" borderId="4" applyNumberFormat="0" applyAlignment="0" applyProtection="0">
      <alignment horizontal="left"/>
    </xf>
    <xf numFmtId="0" fontId="21" fillId="0" borderId="4" applyNumberFormat="0" applyAlignment="0" applyProtection="0">
      <alignment horizontal="left"/>
    </xf>
    <xf numFmtId="0" fontId="21" fillId="0" borderId="5">
      <alignment horizontal="left"/>
    </xf>
    <xf numFmtId="0" fontId="21" fillId="0" borderId="5">
      <alignment horizontal="left"/>
    </xf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101" fillId="0" borderId="37" applyNumberFormat="0" applyFill="0" applyAlignment="0" applyProtection="0"/>
    <xf numFmtId="0" fontId="65" fillId="0" borderId="9" applyNumberFormat="0" applyFill="0" applyAlignment="0" applyProtection="0"/>
    <xf numFmtId="0" fontId="10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40" borderId="28" applyNumberFormat="0" applyAlignment="0" applyProtection="0"/>
    <xf numFmtId="0" fontId="91" fillId="40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10" fontId="26" fillId="39" borderId="11">
      <alignment horizontal="right"/>
      <protection locked="0"/>
    </xf>
    <xf numFmtId="0" fontId="8" fillId="34" borderId="0"/>
    <xf numFmtId="0" fontId="103" fillId="0" borderId="38" applyNumberFormat="0" applyFill="0" applyAlignment="0" applyProtection="0"/>
    <xf numFmtId="0" fontId="67" fillId="0" borderId="13" applyNumberFormat="0" applyFill="0" applyAlignment="0" applyProtection="0"/>
    <xf numFmtId="0" fontId="104" fillId="96" borderId="0" applyNumberFormat="0" applyBorder="0" applyAlignment="0" applyProtection="0"/>
    <xf numFmtId="0" fontId="68" fillId="40" borderId="0" applyNumberFormat="0" applyBorder="0" applyAlignment="0" applyProtection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197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92" fontId="19" fillId="0" borderId="0">
      <alignment horizontal="left" wrapText="1"/>
    </xf>
    <xf numFmtId="0" fontId="4" fillId="0" borderId="0"/>
    <xf numFmtId="192" fontId="19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100" fillId="0" borderId="0"/>
    <xf numFmtId="170" fontId="4" fillId="0" borderId="0">
      <alignment horizontal="left" wrapText="1"/>
    </xf>
    <xf numFmtId="0" fontId="100" fillId="0" borderId="0"/>
    <xf numFmtId="170" fontId="19" fillId="0" borderId="0">
      <alignment horizontal="left" wrapText="1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9" fillId="0" borderId="0">
      <alignment horizontal="left" wrapText="1"/>
    </xf>
    <xf numFmtId="0" fontId="3" fillId="0" borderId="0"/>
    <xf numFmtId="0" fontId="4" fillId="0" borderId="0"/>
    <xf numFmtId="0" fontId="4" fillId="0" borderId="0"/>
    <xf numFmtId="0" fontId="3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0" fontId="4" fillId="0" borderId="0"/>
    <xf numFmtId="170" fontId="19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61" borderId="35" applyNumberFormat="0" applyAlignment="0" applyProtection="0"/>
    <xf numFmtId="0" fontId="69" fillId="32" borderId="1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41" fontId="4" fillId="43" borderId="11"/>
    <xf numFmtId="41" fontId="4" fillId="43" borderId="11"/>
    <xf numFmtId="41" fontId="4" fillId="43" borderId="11"/>
    <xf numFmtId="41" fontId="4" fillId="43" borderId="11"/>
    <xf numFmtId="41" fontId="4" fillId="43" borderId="11"/>
    <xf numFmtId="42" fontId="4" fillId="31" borderId="0"/>
    <xf numFmtId="42" fontId="4" fillId="31" borderId="0"/>
    <xf numFmtId="42" fontId="4" fillId="31" borderId="0"/>
    <xf numFmtId="42" fontId="4" fillId="31" borderId="0"/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0" fontId="9" fillId="31" borderId="19" applyNumberFormat="0">
      <alignment horizontal="center" vertical="center" wrapText="1"/>
    </xf>
    <xf numFmtId="10" fontId="4" fillId="31" borderId="0"/>
    <xf numFmtId="10" fontId="4" fillId="31" borderId="0"/>
    <xf numFmtId="10" fontId="4" fillId="31" borderId="0"/>
    <xf numFmtId="10" fontId="4" fillId="31" borderId="0"/>
    <xf numFmtId="10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45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0" borderId="0"/>
    <xf numFmtId="4" fontId="40" fillId="57" borderId="17" applyNumberFormat="0" applyProtection="0">
      <alignment horizontal="right" vertical="center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39" fontId="4" fillId="65" borderId="0"/>
    <xf numFmtId="39" fontId="4" fillId="65" borderId="0"/>
    <xf numFmtId="39" fontId="4" fillId="65" borderId="0"/>
    <xf numFmtId="39" fontId="4" fillId="65" borderId="0"/>
    <xf numFmtId="39" fontId="4" fillId="65" borderId="0"/>
    <xf numFmtId="38" fontId="15" fillId="0" borderId="20"/>
    <xf numFmtId="172" fontId="4" fillId="0" borderId="0">
      <alignment horizontal="left" wrapText="1"/>
    </xf>
    <xf numFmtId="172" fontId="4" fillId="0" borderId="0">
      <alignment horizontal="left" wrapText="1"/>
    </xf>
    <xf numFmtId="183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83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95" fontId="4" fillId="0" borderId="0">
      <alignment horizontal="left" wrapText="1"/>
    </xf>
    <xf numFmtId="170" fontId="4" fillId="0" borderId="0">
      <alignment horizontal="left" wrapText="1"/>
    </xf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31" borderId="0">
      <alignment horizontal="left" wrapText="1"/>
    </xf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4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5" borderId="0" applyNumberFormat="0" applyBorder="0" applyAlignment="0" applyProtection="0"/>
    <xf numFmtId="0" fontId="2" fillId="68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8" fontId="6" fillId="0" borderId="0" xfId="0" applyNumberFormat="1" applyFont="1" applyAlignment="1">
      <alignment horizontal="centerContinuous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1" fontId="5" fillId="0" borderId="0" xfId="0" applyNumberFormat="1" applyFont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42" fontId="5" fillId="0" borderId="0" xfId="0" applyNumberFormat="1" applyFont="1" applyAlignment="1" applyProtection="1">
      <protection locked="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3" fontId="5" fillId="0" borderId="0" xfId="1437" applyNumberFormat="1" applyFont="1" applyFill="1" applyBorder="1" applyAlignment="1" applyProtection="1">
      <protection locked="0"/>
    </xf>
    <xf numFmtId="41" fontId="5" fillId="0" borderId="19" xfId="1437" applyNumberFormat="1" applyFont="1" applyFill="1" applyBorder="1" applyAlignment="1" applyProtection="1">
      <protection locked="0"/>
    </xf>
    <xf numFmtId="3" fontId="5" fillId="0" borderId="0" xfId="1437" applyNumberFormat="1" applyFont="1" applyFill="1" applyAlignment="1" applyProtection="1">
      <alignment wrapText="1"/>
      <protection locked="0"/>
    </xf>
    <xf numFmtId="43" fontId="0" fillId="0" borderId="0" xfId="1437" applyFont="1"/>
    <xf numFmtId="0" fontId="10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5" fillId="0" borderId="20" xfId="0" applyNumberFormat="1" applyFont="1" applyBorder="1" applyAlignment="1" applyProtection="1">
      <protection locked="0"/>
    </xf>
    <xf numFmtId="165" fontId="5" fillId="0" borderId="0" xfId="1673" applyNumberFormat="1" applyFont="1"/>
    <xf numFmtId="0" fontId="1" fillId="0" borderId="0" xfId="6008"/>
    <xf numFmtId="0" fontId="96" fillId="0" borderId="0" xfId="6008" applyFont="1"/>
    <xf numFmtId="0" fontId="96" fillId="0" borderId="0" xfId="6008" applyFont="1" applyAlignment="1">
      <alignment horizontal="center"/>
    </xf>
    <xf numFmtId="0" fontId="4" fillId="0" borderId="0" xfId="5735" applyFont="1"/>
    <xf numFmtId="0" fontId="4" fillId="0" borderId="0" xfId="5735" applyFont="1" applyAlignment="1">
      <alignment horizontal="right"/>
    </xf>
    <xf numFmtId="166" fontId="4" fillId="0" borderId="39" xfId="5735" applyNumberFormat="1" applyFont="1" applyBorder="1"/>
    <xf numFmtId="0" fontId="4" fillId="0" borderId="0" xfId="5735" applyAlignment="1">
      <alignment horizontal="right"/>
    </xf>
    <xf numFmtId="0" fontId="4" fillId="99" borderId="0" xfId="5735" applyFont="1" applyFill="1"/>
    <xf numFmtId="166" fontId="4" fillId="99" borderId="0" xfId="5735" applyNumberFormat="1" applyFont="1" applyFill="1"/>
    <xf numFmtId="0" fontId="4" fillId="99" borderId="0" xfId="5735" applyFont="1" applyFill="1" applyAlignment="1">
      <alignment horizontal="right"/>
    </xf>
    <xf numFmtId="0" fontId="4" fillId="99" borderId="0" xfId="5735" applyFill="1" applyAlignment="1">
      <alignment horizontal="right"/>
    </xf>
    <xf numFmtId="0" fontId="9" fillId="0" borderId="19" xfId="5735" applyNumberFormat="1" applyFont="1" applyFill="1" applyBorder="1" applyAlignment="1">
      <alignment horizontal="center"/>
    </xf>
    <xf numFmtId="0" fontId="4" fillId="0" borderId="19" xfId="5735" applyNumberFormat="1" applyFont="1" applyBorder="1" applyAlignment="1"/>
    <xf numFmtId="0" fontId="107" fillId="0" borderId="0" xfId="5735" applyNumberFormat="1" applyFont="1" applyFill="1" applyAlignment="1">
      <alignment horizontal="center"/>
    </xf>
    <xf numFmtId="0" fontId="4" fillId="0" borderId="0" xfId="5735" applyFont="1" applyAlignment="1">
      <alignment horizontal="center"/>
    </xf>
    <xf numFmtId="0" fontId="40" fillId="0" borderId="0" xfId="5735" applyNumberFormat="1" applyFont="1" applyFill="1" applyAlignment="1">
      <alignment horizontal="center"/>
    </xf>
    <xf numFmtId="0" fontId="4" fillId="0" borderId="0" xfId="5735" applyNumberFormat="1" applyFont="1" applyFill="1" applyAlignment="1">
      <alignment wrapText="1"/>
    </xf>
    <xf numFmtId="0" fontId="108" fillId="0" borderId="0" xfId="5735" applyNumberFormat="1" applyFont="1" applyFill="1" applyAlignment="1"/>
    <xf numFmtId="0" fontId="35" fillId="0" borderId="0" xfId="5735" applyFont="1" applyAlignment="1">
      <alignment horizontal="centerContinuous"/>
    </xf>
    <xf numFmtId="0" fontId="109" fillId="0" borderId="0" xfId="5735" applyFont="1" applyAlignment="1">
      <alignment horizontal="centerContinuous"/>
    </xf>
    <xf numFmtId="166" fontId="4" fillId="99" borderId="40" xfId="5735" applyNumberFormat="1" applyFont="1" applyFill="1" applyBorder="1"/>
    <xf numFmtId="166" fontId="4" fillId="99" borderId="41" xfId="5735" applyNumberFormat="1" applyFont="1" applyFill="1" applyBorder="1"/>
    <xf numFmtId="0" fontId="110" fillId="0" borderId="0" xfId="5735" applyFont="1"/>
    <xf numFmtId="9" fontId="5" fillId="0" borderId="0" xfId="1673" applyFont="1"/>
    <xf numFmtId="41" fontId="5" fillId="0" borderId="0" xfId="0" applyNumberFormat="1" applyFont="1"/>
    <xf numFmtId="9" fontId="5" fillId="0" borderId="0" xfId="0" applyNumberFormat="1" applyFont="1"/>
    <xf numFmtId="37" fontId="5" fillId="0" borderId="0" xfId="0" applyNumberFormat="1" applyFont="1"/>
    <xf numFmtId="42" fontId="5" fillId="0" borderId="10" xfId="0" applyNumberFormat="1" applyFont="1" applyBorder="1"/>
    <xf numFmtId="0" fontId="6" fillId="0" borderId="0" xfId="0" applyFont="1" applyFill="1" applyAlignment="1">
      <alignment horizontal="center"/>
    </xf>
  </cellXfs>
  <cellStyles count="6009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28575</xdr:rowOff>
    </xdr:from>
    <xdr:to>
      <xdr:col>26</xdr:col>
      <xdr:colOff>123825</xdr:colOff>
      <xdr:row>50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8575"/>
          <a:ext cx="6477000" cy="81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2" sqref="E12"/>
    </sheetView>
  </sheetViews>
  <sheetFormatPr defaultRowHeight="13.2"/>
  <cols>
    <col min="2" max="2" width="27.5546875" bestFit="1" customWidth="1"/>
    <col min="3" max="3" width="5.33203125" bestFit="1" customWidth="1"/>
    <col min="4" max="4" width="18.88671875" customWidth="1"/>
    <col min="5" max="5" width="14.109375" customWidth="1"/>
    <col min="6" max="6" width="16.5546875" bestFit="1" customWidth="1"/>
    <col min="7" max="7" width="14.554687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29</v>
      </c>
      <c r="B6" s="4"/>
      <c r="C6" s="4"/>
      <c r="D6" s="4"/>
      <c r="E6" s="6"/>
    </row>
    <row r="7" spans="1:6">
      <c r="A7" s="66" t="s">
        <v>10</v>
      </c>
      <c r="B7" s="66"/>
      <c r="C7" s="66"/>
      <c r="D7" s="66"/>
      <c r="E7" s="66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33</v>
      </c>
      <c r="C12" s="18"/>
      <c r="D12" s="29"/>
      <c r="E12" s="31">
        <f>SUM('Rate Year Generation'!E9:E10)*1000</f>
        <v>3833803118.7081122</v>
      </c>
      <c r="F12" s="31"/>
    </row>
    <row r="13" spans="1:6">
      <c r="A13" s="13">
        <f t="shared" si="0"/>
        <v>2</v>
      </c>
      <c r="B13" s="1" t="s">
        <v>22</v>
      </c>
      <c r="C13" s="1"/>
      <c r="D13" s="1"/>
      <c r="E13" s="37">
        <f>'Montana Energy Tax'!G2</f>
        <v>0.05</v>
      </c>
    </row>
    <row r="14" spans="1:6">
      <c r="A14" s="13">
        <f t="shared" si="0"/>
        <v>3</v>
      </c>
      <c r="B14" s="1" t="s">
        <v>21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25</v>
      </c>
      <c r="C15" s="1"/>
      <c r="D15" s="1"/>
      <c r="E15" s="36">
        <f>+E12*(1-E13)*E14</f>
        <v>546316.94441590598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23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24</v>
      </c>
      <c r="C18" s="1"/>
      <c r="D18" s="1"/>
      <c r="E18" s="36">
        <f>+E17*E12</f>
        <v>766760.62374162243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1313077.5681575285</v>
      </c>
    </row>
    <row r="21" spans="1:5">
      <c r="A21" s="13">
        <f t="shared" si="0"/>
        <v>10</v>
      </c>
      <c r="B21" s="19" t="s">
        <v>6</v>
      </c>
      <c r="C21" s="20"/>
      <c r="D21" s="23"/>
      <c r="E21" s="30">
        <f>+'SAP Act 12ME Sept 2016'!B7</f>
        <v>1540793.07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227715.50184247154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61">
        <v>0.21</v>
      </c>
      <c r="D24" s="1"/>
      <c r="E24" s="62">
        <f>E22*C24</f>
        <v>47820.255386919023</v>
      </c>
    </row>
    <row r="25" spans="1:5">
      <c r="A25" s="13">
        <f t="shared" si="0"/>
        <v>14</v>
      </c>
      <c r="B25" s="19" t="s">
        <v>9</v>
      </c>
      <c r="C25" s="63"/>
      <c r="D25" s="64"/>
      <c r="E25" s="65">
        <f>E22-E24</f>
        <v>179895.24645555252</v>
      </c>
    </row>
    <row r="26" spans="1:5">
      <c r="A26" s="26"/>
      <c r="B26" s="1"/>
      <c r="C26" s="1"/>
      <c r="D26" s="1"/>
      <c r="E26" s="1"/>
    </row>
    <row r="27" spans="1:5">
      <c r="A27" s="28"/>
      <c r="B27" s="27"/>
      <c r="C27" s="27"/>
      <c r="D27" s="27"/>
      <c r="E27" s="27"/>
    </row>
  </sheetData>
  <mergeCells count="1">
    <mergeCell ref="A7:E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80" zoomScaleNormal="80" workbookViewId="0">
      <pane xSplit="3" ySplit="7" topLeftCell="D8" activePane="bottomRight" state="frozen"/>
      <selection activeCell="D16" sqref="D16"/>
      <selection pane="topRight" activeCell="D16" sqref="D16"/>
      <selection pane="bottomLeft" activeCell="D16" sqref="D16"/>
      <selection pane="bottomRight" activeCell="F9" sqref="F9"/>
    </sheetView>
  </sheetViews>
  <sheetFormatPr defaultColWidth="9.109375" defaultRowHeight="13.2" outlineLevelRow="1"/>
  <cols>
    <col min="1" max="1" width="3.44140625" style="41" bestFit="1" customWidth="1"/>
    <col min="2" max="2" width="7" style="41" bestFit="1" customWidth="1"/>
    <col min="3" max="3" width="37.6640625" style="42" customWidth="1"/>
    <col min="4" max="4" width="1.5546875" style="41" customWidth="1"/>
    <col min="5" max="5" width="13.6640625" style="41" customWidth="1"/>
  </cols>
  <sheetData>
    <row r="1" spans="1:5" ht="17.399999999999999">
      <c r="B1" s="57" t="s">
        <v>43</v>
      </c>
      <c r="C1" s="57"/>
      <c r="D1" s="57"/>
      <c r="E1" s="57"/>
    </row>
    <row r="2" spans="1:5" ht="17.399999999999999">
      <c r="B2" s="57" t="s">
        <v>42</v>
      </c>
      <c r="C2" s="57"/>
      <c r="D2" s="57"/>
      <c r="E2" s="57"/>
    </row>
    <row r="3" spans="1:5" ht="13.8">
      <c r="B3" s="56" t="s">
        <v>41</v>
      </c>
      <c r="C3" s="56"/>
      <c r="D3" s="56"/>
      <c r="E3" s="56"/>
    </row>
    <row r="4" spans="1:5">
      <c r="E4" s="52"/>
    </row>
    <row r="5" spans="1:5" ht="15.75" customHeight="1">
      <c r="D5" s="55"/>
      <c r="E5" s="53"/>
    </row>
    <row r="6" spans="1:5">
      <c r="D6" s="54"/>
      <c r="E6" s="53" t="s">
        <v>40</v>
      </c>
    </row>
    <row r="7" spans="1:5">
      <c r="B7" s="52" t="s">
        <v>39</v>
      </c>
      <c r="C7" s="51" t="s">
        <v>38</v>
      </c>
      <c r="D7" s="50"/>
      <c r="E7" s="49" t="s">
        <v>37</v>
      </c>
    </row>
    <row r="8" spans="1:5" ht="13.8" outlineLevel="1" thickBot="1">
      <c r="B8" s="44"/>
      <c r="E8" s="43"/>
    </row>
    <row r="9" spans="1:5">
      <c r="A9" s="45"/>
      <c r="B9" s="48">
        <v>501</v>
      </c>
      <c r="C9" s="47" t="s">
        <v>36</v>
      </c>
      <c r="D9" s="46"/>
      <c r="E9" s="58">
        <v>1320965.3000081121</v>
      </c>
    </row>
    <row r="10" spans="1:5" ht="13.8" thickBot="1">
      <c r="A10" s="45"/>
      <c r="B10" s="48">
        <v>501</v>
      </c>
      <c r="C10" s="47" t="s">
        <v>35</v>
      </c>
      <c r="D10" s="46"/>
      <c r="E10" s="59">
        <v>2512837.8187000002</v>
      </c>
    </row>
    <row r="11" spans="1:5">
      <c r="C11" s="41"/>
    </row>
    <row r="12" spans="1:5">
      <c r="C12" s="60" t="s">
        <v>44</v>
      </c>
    </row>
  </sheetData>
  <pageMargins left="0.39" right="0.16" top="0.79" bottom="0.61" header="1.29" footer="0.16"/>
  <pageSetup fitToHeight="2" orientation="portrait" r:id="rId1"/>
  <headerFooter>
    <oddFooter>&amp;L&amp;F&amp;C                                   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31" sqref="C31"/>
    </sheetView>
  </sheetViews>
  <sheetFormatPr defaultColWidth="8.88671875" defaultRowHeight="14.4"/>
  <cols>
    <col min="1" max="1" width="56.109375" style="38" customWidth="1"/>
    <col min="2" max="2" width="13.33203125" style="38" bestFit="1" customWidth="1"/>
    <col min="3" max="16384" width="8.88671875" style="38"/>
  </cols>
  <sheetData>
    <row r="1" spans="1:2">
      <c r="A1" t="s">
        <v>30</v>
      </c>
    </row>
    <row r="2" spans="1:2">
      <c r="A2" t="s">
        <v>31</v>
      </c>
    </row>
    <row r="3" spans="1:2">
      <c r="A3" t="s">
        <v>26</v>
      </c>
    </row>
    <row r="4" spans="1:2">
      <c r="A4" t="s">
        <v>32</v>
      </c>
    </row>
    <row r="6" spans="1:2">
      <c r="A6" s="39" t="s">
        <v>19</v>
      </c>
      <c r="B6" s="40" t="s">
        <v>28</v>
      </c>
    </row>
    <row r="7" spans="1:2">
      <c r="A7" s="38" t="s">
        <v>20</v>
      </c>
      <c r="B7" s="32">
        <v>1540793.07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A7" sqref="A7"/>
    </sheetView>
  </sheetViews>
  <sheetFormatPr defaultRowHeight="13.2"/>
  <cols>
    <col min="2" max="2" width="2.109375" bestFit="1" customWidth="1"/>
    <col min="3" max="3" width="8.109375" customWidth="1"/>
    <col min="4" max="4" width="2.5546875" bestFit="1" customWidth="1"/>
  </cols>
  <sheetData>
    <row r="1" spans="1:7">
      <c r="A1" t="s">
        <v>16</v>
      </c>
      <c r="G1" t="s">
        <v>27</v>
      </c>
    </row>
    <row r="2" spans="1:7">
      <c r="A2">
        <v>1.4999999999999999E-4</v>
      </c>
      <c r="B2" s="35" t="s">
        <v>15</v>
      </c>
      <c r="C2">
        <v>2.0000000000000001E-4</v>
      </c>
      <c r="D2" t="s">
        <v>17</v>
      </c>
      <c r="E2">
        <f>+C2+A2</f>
        <v>3.5E-4</v>
      </c>
      <c r="G2">
        <v>0.05</v>
      </c>
    </row>
    <row r="3" spans="1:7">
      <c r="B3" s="35"/>
    </row>
    <row r="4" spans="1:7">
      <c r="A4" s="33" t="s">
        <v>13</v>
      </c>
    </row>
    <row r="5" spans="1:7">
      <c r="A5" s="33" t="s">
        <v>18</v>
      </c>
    </row>
    <row r="6" spans="1:7" ht="15.6">
      <c r="A6" s="34"/>
    </row>
    <row r="7" spans="1:7">
      <c r="A7" s="33" t="s">
        <v>14</v>
      </c>
    </row>
    <row r="8" spans="1:7">
      <c r="A8" s="33" t="s">
        <v>34</v>
      </c>
    </row>
  </sheetData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57DD4E-085A-4C68-8893-5367D6AAADBB}"/>
</file>

<file path=customXml/itemProps2.xml><?xml version="1.0" encoding="utf-8"?>
<ds:datastoreItem xmlns:ds="http://schemas.openxmlformats.org/officeDocument/2006/customXml" ds:itemID="{5531E7A6-EB95-4CFD-961F-3308F772A68E}"/>
</file>

<file path=customXml/itemProps3.xml><?xml version="1.0" encoding="utf-8"?>
<ds:datastoreItem xmlns:ds="http://schemas.openxmlformats.org/officeDocument/2006/customXml" ds:itemID="{AAAC959F-4C70-412F-8314-6E151ADEFC28}"/>
</file>

<file path=customXml/itemProps4.xml><?xml version="1.0" encoding="utf-8"?>
<ds:datastoreItem xmlns:ds="http://schemas.openxmlformats.org/officeDocument/2006/customXml" ds:itemID="{982FD85A-C898-4FDC-9862-E1229CF90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Rate Year Generation</vt:lpstr>
      <vt:lpstr>SAP Act 12ME Sept 2016</vt:lpstr>
      <vt:lpstr>Montana Energy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2016-11-15T00:06:05Z</cp:lastPrinted>
  <dcterms:created xsi:type="dcterms:W3CDTF">2003-08-20T16:45:04Z</dcterms:created>
  <dcterms:modified xsi:type="dcterms:W3CDTF">2018-04-05T16:08:54Z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